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iego.moya\Desktop\Comand\INDICADORES\KPI\ARCHIVOS SEMANALES\"/>
    </mc:Choice>
  </mc:AlternateContent>
  <xr:revisionPtr revIDLastSave="0" documentId="13_ncr:1_{3FB36DB0-76F8-4A42-A277-673750E44634}" xr6:coauthVersionLast="47" xr6:coauthVersionMax="47" xr10:uidLastSave="{00000000-0000-0000-0000-000000000000}"/>
  <bookViews>
    <workbookView xWindow="-28920" yWindow="-120" windowWidth="29040" windowHeight="15840" tabRatio="842" activeTab="2" xr2:uid="{00000000-000D-0000-FFFF-FFFF00000000}"/>
  </bookViews>
  <sheets>
    <sheet name="DB Averias Consolidado" sheetId="25" r:id="rId1"/>
    <sheet name="HPR OEE" sheetId="23" r:id="rId2"/>
    <sheet name="Indicador Semanal" sheetId="26" r:id="rId3"/>
    <sheet name="Listas desplegables" sheetId="24" state="hidden" r:id="rId4"/>
  </sheets>
  <externalReferences>
    <externalReference r:id="rId5"/>
    <externalReference r:id="rId6"/>
  </externalReferences>
  <definedNames>
    <definedName name="__123Graph_A" hidden="1">[1]DEUD_VTAS!$B$114:$X$114</definedName>
    <definedName name="__123Graph_ADT00" hidden="1">[1]DEUD_VTAS!$B$72:$X$72</definedName>
    <definedName name="__123Graph_ADT01" hidden="1">[1]DEUD_VTAS!$B$100:$X$100</definedName>
    <definedName name="__123Graph_ADT02" hidden="1">[1]DEUD_VTAS!$B$86:$X$86</definedName>
    <definedName name="__123Graph_ADT10" hidden="1">[1]DEUD_VTAS!$B$58:$X$58</definedName>
    <definedName name="__123Graph_ADT18" hidden="1">[1]DEUD_VTAS!$B$44:$X$44</definedName>
    <definedName name="__123Graph_ADTXX" hidden="1">[1]DEUD_VTAS!$B$114:$X$114</definedName>
    <definedName name="__123Graph_B" hidden="1">[1]DEUD_VTAS!#REF!</definedName>
    <definedName name="__123Graph_BDT00" hidden="1">[1]DEUD_VTAS!#REF!</definedName>
    <definedName name="__123Graph_BDT01" hidden="1">[1]DEUD_VTAS!#REF!</definedName>
    <definedName name="__123Graph_BDT02" hidden="1">[1]DEUD_VTAS!#REF!</definedName>
    <definedName name="__123Graph_BDT10" hidden="1">[1]DEUD_VTAS!#REF!</definedName>
    <definedName name="__123Graph_BDT18" hidden="1">[1]DEUD_VTAS!#REF!</definedName>
    <definedName name="__123Graph_BDTXX" hidden="1">[1]DEUD_VTAS!#REF!</definedName>
    <definedName name="__123Graph_X" hidden="1">[1]DEUD_VTAS!$B$117:$AJ$117</definedName>
    <definedName name="__123Graph_XDT00" hidden="1">[1]DEUD_VTAS!$B$117:$AJ$117</definedName>
    <definedName name="__123Graph_XDT01" hidden="1">[1]DEUD_VTAS!$B$117:$AJ$117</definedName>
    <definedName name="__123Graph_XDT02" hidden="1">[1]DEUD_VTAS!$B$117:$AJ$117</definedName>
    <definedName name="__123Graph_XDT10" hidden="1">[1]DEUD_VTAS!$B$117:$AJ$117</definedName>
    <definedName name="__123Graph_XDT18" hidden="1">[1]DEUD_VTAS!$B$117:$AJ$117</definedName>
    <definedName name="__123Graph_XDTXX" hidden="1">[1]DEUD_VTAS!$B$117:$AJ$117</definedName>
    <definedName name="_xlnm._FilterDatabase" localSheetId="2" hidden="1">'Indicador Semanal'!#REF!</definedName>
    <definedName name="CPAGE">"284"</definedName>
    <definedName name="CPNMB">"1"</definedName>
    <definedName name="Data.Next">'[2]Plan De Cuentas'!#REF!</definedName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etalle">#REF!</definedName>
    <definedName name="Detalle.acum">#REF!</definedName>
    <definedName name="Detalle.CapitalTrabajo">#REF!</definedName>
    <definedName name="Detalle.CentroCosto">#REF!</definedName>
    <definedName name="Detalle.CodCuenta">#REF!</definedName>
    <definedName name="Detalle.CodEmpresa">#REF!</definedName>
    <definedName name="Detalle.CodFecu">#REF!</definedName>
    <definedName name="Detalle.Familia">#REF!</definedName>
    <definedName name="Detalle.IFRS">#REF!</definedName>
    <definedName name="Detalle.IFRS_Descripción">#REF!</definedName>
    <definedName name="Detalle.Item">#REF!</definedName>
    <definedName name="Detalle.Item_Descripciòn">#REF!</definedName>
    <definedName name="Detalle.ItemPptoInterno">#REF!</definedName>
    <definedName name="Detalle.ItemsWK">#REF!</definedName>
    <definedName name="Detalle.next">#REF!</definedName>
    <definedName name="Detalle.NombreCuenta">#REF!</definedName>
    <definedName name="Detalle.NombreEmpresa">#REF!</definedName>
    <definedName name="Detalle.NombreFecu">#REF!</definedName>
    <definedName name="Detalle.NomPptoInterno">#REF!</definedName>
    <definedName name="Detalle.Periodo">#REF!</definedName>
    <definedName name="Detalle.Planta">#REF!</definedName>
    <definedName name="Detalle.Saldo_Diciembre_2015">#REF!</definedName>
    <definedName name="Detalle.Saldos_Abril">#REF!</definedName>
    <definedName name="Detalle.Saldos_Agosto">#REF!</definedName>
    <definedName name="Detalle.Saldos_Diciembre">#REF!</definedName>
    <definedName name="Detalle.Saldos_Enero">#REF!</definedName>
    <definedName name="Detalle.Saldos_Febrero">#REF!</definedName>
    <definedName name="Detalle.Saldos_Julio">#REF!</definedName>
    <definedName name="Detalle.Saldos_Junio">#REF!</definedName>
    <definedName name="Detalle.Saldos_Marzo">#REF!</definedName>
    <definedName name="Detalle.Saldos_Mayo">#REF!</definedName>
    <definedName name="Detalle.Saldos_Noviembre">#REF!</definedName>
    <definedName name="Detalle.Saldos_Octubre">#REF!</definedName>
    <definedName name="Detalle.Saldos_Septiembre">#REF!</definedName>
    <definedName name="Detalle.SubCentroCosto">#REF!</definedName>
    <definedName name="Detalle.Sucursal">#REF!</definedName>
    <definedName name="Detalle_sheet0" hidden="1">"'Detalle'
0
"</definedName>
    <definedName name="Detalle_sheets" hidden="1">1</definedName>
    <definedName name="DVNAM">"PRT01"</definedName>
    <definedName name="DVTYP">"PRINTER"</definedName>
    <definedName name="Equipo">#REF!</definedName>
    <definedName name="FMTYP">"*STD"</definedName>
    <definedName name="IPATH">"D:\Formatos Compleo"</definedName>
    <definedName name="JBNAM">"QPRTJOB"</definedName>
    <definedName name="JBNMB">"354100"</definedName>
    <definedName name="minutos">#REF!</definedName>
    <definedName name="OP">#REF!</definedName>
    <definedName name="OQLIB">"QUSRSYS"</definedName>
    <definedName name="OQNAM">"PRT01"</definedName>
    <definedName name="PCDAT">"07-01-2011"</definedName>
    <definedName name="PCDT2">"20110107"</definedName>
    <definedName name="PCTIM">"15:14:11"</definedName>
    <definedName name="PRIOR">" 5"</definedName>
    <definedName name="SegmentaciónDeDatos_C.C._Consolidado">#N/A</definedName>
    <definedName name="SegmentaciónDeDatos_C.C._Consolidado1">#N/A</definedName>
    <definedName name="SegmentaciónDeDatos_C.C._Consolidado11">#N/A</definedName>
    <definedName name="SegmentaciónDeDatos_Concepto">#N/A</definedName>
    <definedName name="SegmentaciónDeDatos_Planta11">#N/A</definedName>
    <definedName name="SegmentaciónDeDatos_Sub_Centro_de_Costo">#N/A</definedName>
    <definedName name="SegmentaciónDeDatos_Sub_Centro_de_Costo1">#N/A</definedName>
    <definedName name="SPATH">"Embonor1\PRT01"</definedName>
    <definedName name="SPDAT">"07-01-2011"</definedName>
    <definedName name="SPDT2">"20110107"</definedName>
    <definedName name="SPNAM">"PRN132"</definedName>
    <definedName name="SPNMB">"466"</definedName>
    <definedName name="SPTIM">"15:08:19"</definedName>
    <definedName name="STATE">"*READY"</definedName>
    <definedName name="TEST0">#REF!</definedName>
    <definedName name="TESTHKEY">#REF!</definedName>
    <definedName name="TESTKEYS">#REF!</definedName>
    <definedName name="TESTVKEY">#REF!</definedName>
    <definedName name="TOTPG">"184"</definedName>
    <definedName name="TPATH">"C:\Program Files\Symtrax\Compleo Explorer 3\Temp\4d275764"</definedName>
    <definedName name="USDAT">"CZCLAS01"</definedName>
    <definedName name="USNAM">"CRIFFO"</definedName>
  </definedNames>
  <calcPr calcId="191029"/>
  <pivotCaches>
    <pivotCache cacheId="129" r:id="rId7"/>
  </pivotCaches>
</workbook>
</file>

<file path=xl/calcChain.xml><?xml version="1.0" encoding="utf-8"?>
<calcChain xmlns="http://schemas.openxmlformats.org/spreadsheetml/2006/main">
  <c r="C845" i="23" l="1"/>
  <c r="C846" i="23"/>
  <c r="C847" i="23"/>
  <c r="C848" i="23"/>
  <c r="C849" i="23"/>
  <c r="C850" i="23"/>
  <c r="C851" i="23"/>
  <c r="C852" i="23"/>
  <c r="C853" i="23"/>
  <c r="C854" i="23"/>
  <c r="C855" i="23"/>
  <c r="C856" i="23"/>
  <c r="C857" i="23"/>
  <c r="C858" i="23"/>
  <c r="C859" i="23"/>
  <c r="C860" i="23"/>
  <c r="C861" i="23"/>
  <c r="F845" i="23"/>
  <c r="F846" i="23"/>
  <c r="F847" i="23"/>
  <c r="F848" i="23"/>
  <c r="F849" i="23"/>
  <c r="F850" i="23"/>
  <c r="F851" i="23"/>
  <c r="F852" i="23"/>
  <c r="F853" i="23"/>
  <c r="F854" i="23"/>
  <c r="F855" i="23"/>
  <c r="F856" i="23"/>
  <c r="F857" i="23"/>
  <c r="F858" i="23"/>
  <c r="F859" i="23"/>
  <c r="F860" i="23"/>
  <c r="F861" i="23"/>
  <c r="G845" i="23"/>
  <c r="G846" i="23"/>
  <c r="G847" i="23"/>
  <c r="G848" i="23"/>
  <c r="G849" i="23"/>
  <c r="G850" i="23"/>
  <c r="G851" i="23"/>
  <c r="G852" i="23"/>
  <c r="G853" i="23"/>
  <c r="G854" i="23"/>
  <c r="G855" i="23"/>
  <c r="G856" i="23"/>
  <c r="G857" i="23"/>
  <c r="G858" i="23"/>
  <c r="G859" i="23"/>
  <c r="G860" i="23"/>
  <c r="G861" i="23"/>
  <c r="T487" i="23"/>
  <c r="T488" i="23"/>
  <c r="T489" i="23"/>
  <c r="T490" i="23"/>
  <c r="T491" i="23"/>
  <c r="T492" i="23"/>
  <c r="T493" i="23"/>
  <c r="T494" i="23"/>
  <c r="T495" i="23"/>
  <c r="T496" i="23"/>
  <c r="W487" i="23"/>
  <c r="W488" i="23"/>
  <c r="W489" i="23"/>
  <c r="W490" i="23"/>
  <c r="W491" i="23"/>
  <c r="W492" i="23"/>
  <c r="W493" i="23"/>
  <c r="W494" i="23"/>
  <c r="W495" i="23"/>
  <c r="W496" i="23"/>
  <c r="X487" i="23"/>
  <c r="X488" i="23"/>
  <c r="X489" i="23"/>
  <c r="X490" i="23"/>
  <c r="X491" i="23"/>
  <c r="X492" i="23"/>
  <c r="X493" i="23"/>
  <c r="X494" i="23"/>
  <c r="X495" i="23"/>
  <c r="X496" i="23"/>
  <c r="AB547" i="23"/>
  <c r="AB548" i="23"/>
  <c r="AB549" i="23"/>
  <c r="AB550" i="23"/>
  <c r="AB551" i="23"/>
  <c r="AB552" i="23"/>
  <c r="AB553" i="23"/>
  <c r="AB554" i="23"/>
  <c r="AB555" i="23"/>
  <c r="AB556" i="23"/>
  <c r="AB557" i="23"/>
  <c r="AE547" i="23"/>
  <c r="AE548" i="23"/>
  <c r="AE549" i="23"/>
  <c r="AE550" i="23"/>
  <c r="AE551" i="23"/>
  <c r="AE552" i="23"/>
  <c r="AE553" i="23"/>
  <c r="AE554" i="23"/>
  <c r="AE555" i="23"/>
  <c r="AE556" i="23"/>
  <c r="AE557" i="23"/>
  <c r="AF547" i="23"/>
  <c r="AF548" i="23"/>
  <c r="AF549" i="23"/>
  <c r="AF550" i="23"/>
  <c r="AF551" i="23"/>
  <c r="AF552" i="23"/>
  <c r="AF553" i="23"/>
  <c r="AF554" i="23"/>
  <c r="AF555" i="23"/>
  <c r="AF556" i="23"/>
  <c r="AF557" i="23"/>
  <c r="B9457" i="25"/>
  <c r="B9458" i="25"/>
  <c r="B9459" i="25"/>
  <c r="B9460" i="25"/>
  <c r="B9461" i="25"/>
  <c r="B9462" i="25"/>
  <c r="B9463" i="25"/>
  <c r="B9464" i="25"/>
  <c r="B9465" i="25"/>
  <c r="B9466" i="25"/>
  <c r="B9467" i="25"/>
  <c r="B9468" i="25"/>
  <c r="B9469" i="25"/>
  <c r="B9470" i="25"/>
  <c r="B9471" i="25"/>
  <c r="B9472" i="25"/>
  <c r="B9473" i="25"/>
  <c r="B9474" i="25"/>
  <c r="B9475" i="25"/>
  <c r="B9476" i="25"/>
  <c r="B9477" i="25"/>
  <c r="B9478" i="25"/>
  <c r="B9479" i="25"/>
  <c r="B9480" i="25"/>
  <c r="B9481" i="25"/>
  <c r="B9482" i="25"/>
  <c r="B9483" i="25"/>
  <c r="B9484" i="25"/>
  <c r="B9485" i="25"/>
  <c r="B9486" i="25"/>
  <c r="B9487" i="25"/>
  <c r="B9488" i="25"/>
  <c r="B9489" i="25"/>
  <c r="B9490" i="25"/>
  <c r="B9491" i="25"/>
  <c r="B9492" i="25"/>
  <c r="B9493" i="25"/>
  <c r="B9494" i="25"/>
  <c r="B9495" i="25"/>
  <c r="B9496" i="25"/>
  <c r="B9497" i="25"/>
  <c r="B9498" i="25"/>
  <c r="B9499" i="25"/>
  <c r="B9500" i="25"/>
  <c r="B9501" i="25"/>
  <c r="B9502" i="25"/>
  <c r="B9503" i="25"/>
  <c r="B9504" i="25"/>
  <c r="B9505" i="25"/>
  <c r="B9506" i="25"/>
  <c r="B9507" i="25"/>
  <c r="B9508" i="25"/>
  <c r="B9509" i="25"/>
  <c r="B9510" i="25"/>
  <c r="B9511" i="25"/>
  <c r="B9512" i="25"/>
  <c r="B9513" i="25"/>
  <c r="B9514" i="25"/>
  <c r="B9515" i="25"/>
  <c r="B9516" i="25"/>
  <c r="B9517" i="25"/>
  <c r="B9518" i="25"/>
  <c r="B9519" i="25"/>
  <c r="B9520" i="25"/>
  <c r="B9521" i="25"/>
  <c r="B9522" i="25"/>
  <c r="B9523" i="25"/>
  <c r="B9524" i="25"/>
  <c r="B9525" i="25"/>
  <c r="B9526" i="25"/>
  <c r="B9527" i="25"/>
  <c r="B9528" i="25"/>
  <c r="B9529" i="25"/>
  <c r="B9530" i="25"/>
  <c r="B9531" i="25"/>
  <c r="B9532" i="25"/>
  <c r="B9533" i="25"/>
  <c r="B9534" i="25"/>
  <c r="B9535" i="25"/>
  <c r="B9536" i="25"/>
  <c r="B9537" i="25"/>
  <c r="B9538" i="25"/>
  <c r="B9539" i="25"/>
  <c r="B9540" i="25"/>
  <c r="B9541" i="25"/>
  <c r="B9542" i="25"/>
  <c r="B9543" i="25"/>
  <c r="B9544" i="25"/>
  <c r="B9545" i="25"/>
  <c r="B9546" i="25"/>
  <c r="B9547" i="25"/>
  <c r="B9548" i="25"/>
  <c r="B9549" i="25"/>
  <c r="B9550" i="25"/>
  <c r="B9551" i="25"/>
  <c r="B9552" i="25"/>
  <c r="B9553" i="25"/>
  <c r="B9554" i="25"/>
  <c r="B9555" i="25"/>
  <c r="B9556" i="25"/>
  <c r="B9557" i="25"/>
  <c r="B9558" i="25"/>
  <c r="B9559" i="25"/>
  <c r="B9560" i="25"/>
  <c r="B9561" i="25"/>
  <c r="B9562" i="25"/>
  <c r="B9563" i="25"/>
  <c r="B9564" i="25"/>
  <c r="B9565" i="25"/>
  <c r="B9566" i="25"/>
  <c r="B9567" i="25"/>
  <c r="B9568" i="25"/>
  <c r="B9569" i="25"/>
  <c r="B9570" i="25"/>
  <c r="B9571" i="25"/>
  <c r="B9572" i="25"/>
  <c r="B9573" i="25"/>
  <c r="B9574" i="25"/>
  <c r="B9575" i="25"/>
  <c r="B9576" i="25"/>
  <c r="B9577" i="25"/>
  <c r="B9578" i="25"/>
  <c r="B9579" i="25"/>
  <c r="B9580" i="25"/>
  <c r="B9581" i="25"/>
  <c r="B9582" i="25"/>
  <c r="B9583" i="25"/>
  <c r="B9584" i="25"/>
  <c r="B9585" i="25"/>
  <c r="B9586" i="25"/>
  <c r="B9587" i="25"/>
  <c r="B9588" i="25"/>
  <c r="B9589" i="25"/>
  <c r="B9590" i="25"/>
  <c r="B9591" i="25"/>
  <c r="B9592" i="25"/>
  <c r="B9593" i="25"/>
  <c r="B9594" i="25"/>
  <c r="B9595" i="25"/>
  <c r="B9596" i="25"/>
  <c r="B9597" i="25"/>
  <c r="B9598" i="25"/>
  <c r="B9599" i="25"/>
  <c r="B9600" i="25"/>
  <c r="B9601" i="25"/>
  <c r="B9602" i="25"/>
  <c r="B9603" i="25"/>
  <c r="B9604" i="25"/>
  <c r="B9605" i="25"/>
  <c r="B9606" i="25"/>
  <c r="B9607" i="25"/>
  <c r="B9608" i="25"/>
  <c r="B9609" i="25"/>
  <c r="B9610" i="25"/>
  <c r="B9611" i="25"/>
  <c r="B9612" i="25"/>
  <c r="B9613" i="25"/>
  <c r="B9614" i="25"/>
  <c r="B9615" i="25"/>
  <c r="B9616" i="25"/>
  <c r="B9617" i="25"/>
  <c r="C9457" i="25"/>
  <c r="C9458" i="25"/>
  <c r="C9459" i="25"/>
  <c r="C9460" i="25"/>
  <c r="C9461" i="25"/>
  <c r="C9462" i="25"/>
  <c r="C9463" i="25"/>
  <c r="C9464" i="25"/>
  <c r="C9465" i="25"/>
  <c r="C9466" i="25"/>
  <c r="C9467" i="25"/>
  <c r="C9468" i="25"/>
  <c r="C9469" i="25"/>
  <c r="C9470" i="25"/>
  <c r="C9471" i="25"/>
  <c r="C9472" i="25"/>
  <c r="C9473" i="25"/>
  <c r="C9474" i="25"/>
  <c r="C9475" i="25"/>
  <c r="C9476" i="25"/>
  <c r="C9477" i="25"/>
  <c r="C9478" i="25"/>
  <c r="C9479" i="25"/>
  <c r="C9480" i="25"/>
  <c r="C9481" i="25"/>
  <c r="C9482" i="25"/>
  <c r="C9483" i="25"/>
  <c r="C9484" i="25"/>
  <c r="C9485" i="25"/>
  <c r="C9486" i="25"/>
  <c r="C9487" i="25"/>
  <c r="C9488" i="25"/>
  <c r="C9489" i="25"/>
  <c r="C9490" i="25"/>
  <c r="C9491" i="25"/>
  <c r="C9492" i="25"/>
  <c r="C9493" i="25"/>
  <c r="C9494" i="25"/>
  <c r="C9495" i="25"/>
  <c r="C9496" i="25"/>
  <c r="C9497" i="25"/>
  <c r="C9498" i="25"/>
  <c r="C9499" i="25"/>
  <c r="C9500" i="25"/>
  <c r="C9501" i="25"/>
  <c r="C9502" i="25"/>
  <c r="C9503" i="25"/>
  <c r="C9504" i="25"/>
  <c r="C9505" i="25"/>
  <c r="C9506" i="25"/>
  <c r="C9507" i="25"/>
  <c r="C9508" i="25"/>
  <c r="C9509" i="25"/>
  <c r="C9510" i="25"/>
  <c r="C9511" i="25"/>
  <c r="C9512" i="25"/>
  <c r="C9513" i="25"/>
  <c r="C9514" i="25"/>
  <c r="C9515" i="25"/>
  <c r="C9516" i="25"/>
  <c r="C9517" i="25"/>
  <c r="C9518" i="25"/>
  <c r="C9519" i="25"/>
  <c r="C9520" i="25"/>
  <c r="C9521" i="25"/>
  <c r="C9522" i="25"/>
  <c r="C9523" i="25"/>
  <c r="C9524" i="25"/>
  <c r="C9525" i="25"/>
  <c r="C9526" i="25"/>
  <c r="C9527" i="25"/>
  <c r="C9528" i="25"/>
  <c r="C9529" i="25"/>
  <c r="C9530" i="25"/>
  <c r="C9531" i="25"/>
  <c r="C9532" i="25"/>
  <c r="C9533" i="25"/>
  <c r="C9534" i="25"/>
  <c r="C9535" i="25"/>
  <c r="C9536" i="25"/>
  <c r="C9537" i="25"/>
  <c r="C9538" i="25"/>
  <c r="C9539" i="25"/>
  <c r="C9540" i="25"/>
  <c r="C9541" i="25"/>
  <c r="C9542" i="25"/>
  <c r="C9543" i="25"/>
  <c r="C9544" i="25"/>
  <c r="C9545" i="25"/>
  <c r="C9546" i="25"/>
  <c r="C9547" i="25"/>
  <c r="C9548" i="25"/>
  <c r="C9549" i="25"/>
  <c r="C9550" i="25"/>
  <c r="C9551" i="25"/>
  <c r="C9552" i="25"/>
  <c r="C9553" i="25"/>
  <c r="C9554" i="25"/>
  <c r="C9555" i="25"/>
  <c r="C9556" i="25"/>
  <c r="C9557" i="25"/>
  <c r="C9558" i="25"/>
  <c r="C9559" i="25"/>
  <c r="C9560" i="25"/>
  <c r="C9561" i="25"/>
  <c r="C9562" i="25"/>
  <c r="C9563" i="25"/>
  <c r="C9564" i="25"/>
  <c r="C9565" i="25"/>
  <c r="C9566" i="25"/>
  <c r="C9567" i="25"/>
  <c r="C9568" i="25"/>
  <c r="C9569" i="25"/>
  <c r="C9570" i="25"/>
  <c r="C9571" i="25"/>
  <c r="C9572" i="25"/>
  <c r="C9573" i="25"/>
  <c r="C9574" i="25"/>
  <c r="C9575" i="25"/>
  <c r="C9576" i="25"/>
  <c r="C9577" i="25"/>
  <c r="C9578" i="25"/>
  <c r="C9579" i="25"/>
  <c r="C9580" i="25"/>
  <c r="C9581" i="25"/>
  <c r="C9582" i="25"/>
  <c r="C9583" i="25"/>
  <c r="C9584" i="25"/>
  <c r="C9585" i="25"/>
  <c r="C9586" i="25"/>
  <c r="C9587" i="25"/>
  <c r="C9588" i="25"/>
  <c r="C9589" i="25"/>
  <c r="C9590" i="25"/>
  <c r="C9591" i="25"/>
  <c r="C9592" i="25"/>
  <c r="C9593" i="25"/>
  <c r="C9594" i="25"/>
  <c r="C9595" i="25"/>
  <c r="C9596" i="25"/>
  <c r="C9597" i="25"/>
  <c r="C9598" i="25"/>
  <c r="C9599" i="25"/>
  <c r="C9600" i="25"/>
  <c r="C9601" i="25"/>
  <c r="C9602" i="25"/>
  <c r="C9603" i="25"/>
  <c r="C9604" i="25"/>
  <c r="C9605" i="25"/>
  <c r="C9606" i="25"/>
  <c r="C9607" i="25"/>
  <c r="C9608" i="25"/>
  <c r="C9609" i="25"/>
  <c r="C9610" i="25"/>
  <c r="C9611" i="25"/>
  <c r="C9612" i="25"/>
  <c r="C9613" i="25"/>
  <c r="C9614" i="25"/>
  <c r="C9615" i="25"/>
  <c r="C9616" i="25"/>
  <c r="C9617" i="25"/>
  <c r="E9457" i="25"/>
  <c r="E9458" i="25"/>
  <c r="E9459" i="25"/>
  <c r="E9460" i="25"/>
  <c r="E9461" i="25"/>
  <c r="E9462" i="25"/>
  <c r="E9463" i="25"/>
  <c r="E9464" i="25"/>
  <c r="E9465" i="25"/>
  <c r="E9466" i="25"/>
  <c r="E9467" i="25"/>
  <c r="E9468" i="25"/>
  <c r="E9469" i="25"/>
  <c r="E9470" i="25"/>
  <c r="E9471" i="25"/>
  <c r="E9472" i="25"/>
  <c r="E9473" i="25"/>
  <c r="E9474" i="25"/>
  <c r="E9475" i="25"/>
  <c r="E9476" i="25"/>
  <c r="E9477" i="25"/>
  <c r="E9478" i="25"/>
  <c r="E9479" i="25"/>
  <c r="E9480" i="25"/>
  <c r="E9481" i="25"/>
  <c r="E9482" i="25"/>
  <c r="E9483" i="25"/>
  <c r="E9484" i="25"/>
  <c r="E9485" i="25"/>
  <c r="E9486" i="25"/>
  <c r="E9487" i="25"/>
  <c r="E9488" i="25"/>
  <c r="E9489" i="25"/>
  <c r="E9490" i="25"/>
  <c r="E9491" i="25"/>
  <c r="E9492" i="25"/>
  <c r="E9493" i="25"/>
  <c r="E9494" i="25"/>
  <c r="E9495" i="25"/>
  <c r="E9496" i="25"/>
  <c r="E9497" i="25"/>
  <c r="E9498" i="25"/>
  <c r="E9499" i="25"/>
  <c r="E9500" i="25"/>
  <c r="E9501" i="25"/>
  <c r="E9502" i="25"/>
  <c r="E9503" i="25"/>
  <c r="E9504" i="25"/>
  <c r="E9505" i="25"/>
  <c r="E9506" i="25"/>
  <c r="E9507" i="25"/>
  <c r="E9508" i="25"/>
  <c r="E9509" i="25"/>
  <c r="E9510" i="25"/>
  <c r="E9511" i="25"/>
  <c r="E9512" i="25"/>
  <c r="E9513" i="25"/>
  <c r="E9514" i="25"/>
  <c r="E9515" i="25"/>
  <c r="E9516" i="25"/>
  <c r="E9517" i="25"/>
  <c r="E9518" i="25"/>
  <c r="E9519" i="25"/>
  <c r="E9520" i="25"/>
  <c r="E9521" i="25"/>
  <c r="E9522" i="25"/>
  <c r="E9523" i="25"/>
  <c r="E9524" i="25"/>
  <c r="E9525" i="25"/>
  <c r="E9526" i="25"/>
  <c r="E9527" i="25"/>
  <c r="E9528" i="25"/>
  <c r="E9529" i="25"/>
  <c r="E9530" i="25"/>
  <c r="E9531" i="25"/>
  <c r="E9532" i="25"/>
  <c r="E9533" i="25"/>
  <c r="E9534" i="25"/>
  <c r="E9535" i="25"/>
  <c r="E9536" i="25"/>
  <c r="E9537" i="25"/>
  <c r="E9538" i="25"/>
  <c r="E9539" i="25"/>
  <c r="E9540" i="25"/>
  <c r="E9541" i="25"/>
  <c r="E9542" i="25"/>
  <c r="E9543" i="25"/>
  <c r="E9544" i="25"/>
  <c r="E9545" i="25"/>
  <c r="E9546" i="25"/>
  <c r="E9547" i="25"/>
  <c r="E9548" i="25"/>
  <c r="E9549" i="25"/>
  <c r="E9550" i="25"/>
  <c r="E9551" i="25"/>
  <c r="E9552" i="25"/>
  <c r="E9553" i="25"/>
  <c r="E9554" i="25"/>
  <c r="E9555" i="25"/>
  <c r="E9556" i="25"/>
  <c r="E9557" i="25"/>
  <c r="E9558" i="25"/>
  <c r="E9559" i="25"/>
  <c r="E9560" i="25"/>
  <c r="E9561" i="25"/>
  <c r="E9562" i="25"/>
  <c r="E9563" i="25"/>
  <c r="E9564" i="25"/>
  <c r="E9565" i="25"/>
  <c r="E9566" i="25"/>
  <c r="E9567" i="25"/>
  <c r="E9568" i="25"/>
  <c r="E9569" i="25"/>
  <c r="E9570" i="25"/>
  <c r="E9571" i="25"/>
  <c r="E9572" i="25"/>
  <c r="E9573" i="25"/>
  <c r="E9574" i="25"/>
  <c r="E9575" i="25"/>
  <c r="E9576" i="25"/>
  <c r="E9577" i="25"/>
  <c r="E9578" i="25"/>
  <c r="E9579" i="25"/>
  <c r="E9580" i="25"/>
  <c r="E9581" i="25"/>
  <c r="E9582" i="25"/>
  <c r="E9583" i="25"/>
  <c r="E9584" i="25"/>
  <c r="E9585" i="25"/>
  <c r="E9586" i="25"/>
  <c r="E9587" i="25"/>
  <c r="E9588" i="25"/>
  <c r="E9589" i="25"/>
  <c r="E9590" i="25"/>
  <c r="E9591" i="25"/>
  <c r="E9592" i="25"/>
  <c r="E9593" i="25"/>
  <c r="E9594" i="25"/>
  <c r="E9595" i="25"/>
  <c r="E9596" i="25"/>
  <c r="E9597" i="25"/>
  <c r="E9598" i="25"/>
  <c r="E9599" i="25"/>
  <c r="E9600" i="25"/>
  <c r="E9601" i="25"/>
  <c r="E9602" i="25"/>
  <c r="E9603" i="25"/>
  <c r="E9604" i="25"/>
  <c r="E9605" i="25"/>
  <c r="E9606" i="25"/>
  <c r="E9607" i="25"/>
  <c r="E9608" i="25"/>
  <c r="E9609" i="25"/>
  <c r="E9610" i="25"/>
  <c r="E9611" i="25"/>
  <c r="E9612" i="25"/>
  <c r="E9613" i="25"/>
  <c r="E9614" i="25"/>
  <c r="E9615" i="25"/>
  <c r="E9616" i="25"/>
  <c r="E9617" i="25"/>
  <c r="E9238" i="25"/>
  <c r="E9239" i="25"/>
  <c r="E9240" i="25"/>
  <c r="E9241" i="25"/>
  <c r="E9242" i="25"/>
  <c r="E9243" i="25"/>
  <c r="E9244" i="25"/>
  <c r="E9245" i="25"/>
  <c r="E9246" i="25"/>
  <c r="E9247" i="25"/>
  <c r="E9248" i="25"/>
  <c r="E9249" i="25"/>
  <c r="E9250" i="25"/>
  <c r="E9251" i="25"/>
  <c r="E9252" i="25"/>
  <c r="E9253" i="25"/>
  <c r="E9254" i="25"/>
  <c r="E9255" i="25"/>
  <c r="E9256" i="25"/>
  <c r="E9257" i="25"/>
  <c r="E9258" i="25"/>
  <c r="E9259" i="25"/>
  <c r="E9260" i="25"/>
  <c r="E9261" i="25"/>
  <c r="E9262" i="25"/>
  <c r="E9263" i="25"/>
  <c r="E9264" i="25"/>
  <c r="E9265" i="25"/>
  <c r="E9266" i="25"/>
  <c r="E9267" i="25"/>
  <c r="E9268" i="25"/>
  <c r="E9269" i="25"/>
  <c r="E9270" i="25"/>
  <c r="E9271" i="25"/>
  <c r="E9272" i="25"/>
  <c r="E9273" i="25"/>
  <c r="E9274" i="25"/>
  <c r="E9275" i="25"/>
  <c r="E9276" i="25"/>
  <c r="E9277" i="25"/>
  <c r="E9278" i="25"/>
  <c r="E9279" i="25"/>
  <c r="E9280" i="25"/>
  <c r="E9281" i="25"/>
  <c r="E9282" i="25"/>
  <c r="E9283" i="25"/>
  <c r="E9284" i="25"/>
  <c r="E9285" i="25"/>
  <c r="E9286" i="25"/>
  <c r="E9287" i="25"/>
  <c r="E9288" i="25"/>
  <c r="E9289" i="25"/>
  <c r="E9290" i="25"/>
  <c r="E9291" i="25"/>
  <c r="E9292" i="25"/>
  <c r="E9293" i="25"/>
  <c r="E9294" i="25"/>
  <c r="E9295" i="25"/>
  <c r="E9296" i="25"/>
  <c r="E9297" i="25"/>
  <c r="E9298" i="25"/>
  <c r="E9299" i="25"/>
  <c r="E9300" i="25"/>
  <c r="E9301" i="25"/>
  <c r="E9302" i="25"/>
  <c r="E9303" i="25"/>
  <c r="E9304" i="25"/>
  <c r="E9305" i="25"/>
  <c r="E9306" i="25"/>
  <c r="E9307" i="25"/>
  <c r="E9308" i="25"/>
  <c r="E9309" i="25"/>
  <c r="E9310" i="25"/>
  <c r="E9311" i="25"/>
  <c r="E9312" i="25"/>
  <c r="E9313" i="25"/>
  <c r="E9314" i="25"/>
  <c r="E9315" i="25"/>
  <c r="E9316" i="25"/>
  <c r="E9317" i="25"/>
  <c r="E9318" i="25"/>
  <c r="E9319" i="25"/>
  <c r="E9320" i="25"/>
  <c r="E9321" i="25"/>
  <c r="E9322" i="25"/>
  <c r="E9323" i="25"/>
  <c r="E9324" i="25"/>
  <c r="E9325" i="25"/>
  <c r="E9326" i="25"/>
  <c r="E9327" i="25"/>
  <c r="E9328" i="25"/>
  <c r="E9329" i="25"/>
  <c r="E9330" i="25"/>
  <c r="E9331" i="25"/>
  <c r="E9332" i="25"/>
  <c r="E9333" i="25"/>
  <c r="E9334" i="25"/>
  <c r="E9335" i="25"/>
  <c r="E9336" i="25"/>
  <c r="E9337" i="25"/>
  <c r="E9338" i="25"/>
  <c r="E9339" i="25"/>
  <c r="E9340" i="25"/>
  <c r="E9341" i="25"/>
  <c r="E9342" i="25"/>
  <c r="E9343" i="25"/>
  <c r="E9344" i="25"/>
  <c r="E9345" i="25"/>
  <c r="E9346" i="25"/>
  <c r="E9347" i="25"/>
  <c r="E9348" i="25"/>
  <c r="E9349" i="25"/>
  <c r="E9350" i="25"/>
  <c r="E9351" i="25"/>
  <c r="E9352" i="25"/>
  <c r="E9353" i="25"/>
  <c r="E9354" i="25"/>
  <c r="E9355" i="25"/>
  <c r="E9356" i="25"/>
  <c r="E9357" i="25"/>
  <c r="E9358" i="25"/>
  <c r="E9359" i="25"/>
  <c r="E9360" i="25"/>
  <c r="E9361" i="25"/>
  <c r="E9362" i="25"/>
  <c r="E9363" i="25"/>
  <c r="E9364" i="25"/>
  <c r="E9365" i="25"/>
  <c r="E9366" i="25"/>
  <c r="E9367" i="25"/>
  <c r="E9368" i="25"/>
  <c r="E9369" i="25"/>
  <c r="E9370" i="25"/>
  <c r="E9371" i="25"/>
  <c r="E9372" i="25"/>
  <c r="E9373" i="25"/>
  <c r="E9374" i="25"/>
  <c r="E9375" i="25"/>
  <c r="E9376" i="25"/>
  <c r="E9377" i="25"/>
  <c r="E9378" i="25"/>
  <c r="E9379" i="25"/>
  <c r="E9380" i="25"/>
  <c r="E9381" i="25"/>
  <c r="E9382" i="25"/>
  <c r="E9383" i="25"/>
  <c r="E9384" i="25"/>
  <c r="E9385" i="25"/>
  <c r="E9386" i="25"/>
  <c r="E9387" i="25"/>
  <c r="E9388" i="25"/>
  <c r="E9389" i="25"/>
  <c r="E9390" i="25"/>
  <c r="E9391" i="25"/>
  <c r="E9392" i="25"/>
  <c r="E9393" i="25"/>
  <c r="E9394" i="25"/>
  <c r="E9395" i="25"/>
  <c r="E9396" i="25"/>
  <c r="E9397" i="25"/>
  <c r="E9398" i="25"/>
  <c r="E9399" i="25"/>
  <c r="E9400" i="25"/>
  <c r="E9401" i="25"/>
  <c r="E9402" i="25"/>
  <c r="E9403" i="25"/>
  <c r="E9404" i="25"/>
  <c r="E9405" i="25"/>
  <c r="E9406" i="25"/>
  <c r="E9407" i="25"/>
  <c r="E9408" i="25"/>
  <c r="E9409" i="25"/>
  <c r="E9410" i="25"/>
  <c r="E9411" i="25"/>
  <c r="E9412" i="25"/>
  <c r="E9413" i="25"/>
  <c r="E9414" i="25"/>
  <c r="E9415" i="25"/>
  <c r="E9416" i="25"/>
  <c r="E9417" i="25"/>
  <c r="E9418" i="25"/>
  <c r="E9419" i="25"/>
  <c r="E9420" i="25"/>
  <c r="E9421" i="25"/>
  <c r="E9422" i="25"/>
  <c r="E9423" i="25"/>
  <c r="E9424" i="25"/>
  <c r="E9425" i="25"/>
  <c r="E9426" i="25"/>
  <c r="E9427" i="25"/>
  <c r="E9428" i="25"/>
  <c r="E9429" i="25"/>
  <c r="E9430" i="25"/>
  <c r="E9431" i="25"/>
  <c r="E9432" i="25"/>
  <c r="E9433" i="25"/>
  <c r="E9434" i="25"/>
  <c r="E9435" i="25"/>
  <c r="E9436" i="25"/>
  <c r="E9437" i="25"/>
  <c r="E9438" i="25"/>
  <c r="E9439" i="25"/>
  <c r="E9440" i="25"/>
  <c r="E9441" i="25"/>
  <c r="E9442" i="25"/>
  <c r="E9443" i="25"/>
  <c r="E9444" i="25"/>
  <c r="E9445" i="25"/>
  <c r="E9446" i="25"/>
  <c r="E9447" i="25"/>
  <c r="E9448" i="25"/>
  <c r="E9449" i="25"/>
  <c r="E9450" i="25"/>
  <c r="E9451" i="25"/>
  <c r="E9452" i="25"/>
  <c r="E9453" i="25"/>
  <c r="E9454" i="25"/>
  <c r="E9455" i="25"/>
  <c r="E9456" i="25"/>
  <c r="B9238" i="25"/>
  <c r="B9239" i="25"/>
  <c r="B9240" i="25"/>
  <c r="B9241" i="25"/>
  <c r="B9242" i="25"/>
  <c r="B9243" i="25"/>
  <c r="B9244" i="25"/>
  <c r="B9245" i="25"/>
  <c r="B9246" i="25"/>
  <c r="B9247" i="25"/>
  <c r="B9248" i="25"/>
  <c r="B9249" i="25"/>
  <c r="B9250" i="25"/>
  <c r="B9251" i="25"/>
  <c r="B9252" i="25"/>
  <c r="B9253" i="25"/>
  <c r="B9254" i="25"/>
  <c r="B9255" i="25"/>
  <c r="B9256" i="25"/>
  <c r="B9257" i="25"/>
  <c r="B9258" i="25"/>
  <c r="B9259" i="25"/>
  <c r="B9260" i="25"/>
  <c r="B9261" i="25"/>
  <c r="B9262" i="25"/>
  <c r="B9263" i="25"/>
  <c r="B9264" i="25"/>
  <c r="B9265" i="25"/>
  <c r="B9266" i="25"/>
  <c r="B9267" i="25"/>
  <c r="B9268" i="25"/>
  <c r="B9269" i="25"/>
  <c r="B9270" i="25"/>
  <c r="B9271" i="25"/>
  <c r="B9272" i="25"/>
  <c r="B9273" i="25"/>
  <c r="B9274" i="25"/>
  <c r="B9275" i="25"/>
  <c r="B9276" i="25"/>
  <c r="B9277" i="25"/>
  <c r="B9278" i="25"/>
  <c r="B9279" i="25"/>
  <c r="B9280" i="25"/>
  <c r="B9281" i="25"/>
  <c r="B9282" i="25"/>
  <c r="B9283" i="25"/>
  <c r="B9284" i="25"/>
  <c r="B9285" i="25"/>
  <c r="B9286" i="25"/>
  <c r="B9287" i="25"/>
  <c r="B9288" i="25"/>
  <c r="B9289" i="25"/>
  <c r="B9290" i="25"/>
  <c r="B9291" i="25"/>
  <c r="B9292" i="25"/>
  <c r="B9293" i="25"/>
  <c r="B9294" i="25"/>
  <c r="B9295" i="25"/>
  <c r="B9296" i="25"/>
  <c r="B9297" i="25"/>
  <c r="B9298" i="25"/>
  <c r="B9299" i="25"/>
  <c r="B9300" i="25"/>
  <c r="B9301" i="25"/>
  <c r="B9302" i="25"/>
  <c r="B9303" i="25"/>
  <c r="B9304" i="25"/>
  <c r="B9305" i="25"/>
  <c r="B9306" i="25"/>
  <c r="B9307" i="25"/>
  <c r="B9308" i="25"/>
  <c r="B9309" i="25"/>
  <c r="B9310" i="25"/>
  <c r="B9311" i="25"/>
  <c r="B9312" i="25"/>
  <c r="B9313" i="25"/>
  <c r="B9314" i="25"/>
  <c r="B9315" i="25"/>
  <c r="B9316" i="25"/>
  <c r="B9317" i="25"/>
  <c r="B9318" i="25"/>
  <c r="B9319" i="25"/>
  <c r="B9320" i="25"/>
  <c r="B9321" i="25"/>
  <c r="B9322" i="25"/>
  <c r="B9323" i="25"/>
  <c r="B9324" i="25"/>
  <c r="B9325" i="25"/>
  <c r="B9326" i="25"/>
  <c r="B9327" i="25"/>
  <c r="B9328" i="25"/>
  <c r="B9329" i="25"/>
  <c r="B9330" i="25"/>
  <c r="B9331" i="25"/>
  <c r="B9332" i="25"/>
  <c r="B9333" i="25"/>
  <c r="B9334" i="25"/>
  <c r="B9335" i="25"/>
  <c r="B9336" i="25"/>
  <c r="B9337" i="25"/>
  <c r="B9338" i="25"/>
  <c r="B9339" i="25"/>
  <c r="B9340" i="25"/>
  <c r="B9341" i="25"/>
  <c r="B9342" i="25"/>
  <c r="B9343" i="25"/>
  <c r="B9344" i="25"/>
  <c r="B9345" i="25"/>
  <c r="B9346" i="25"/>
  <c r="B9347" i="25"/>
  <c r="B9348" i="25"/>
  <c r="B9349" i="25"/>
  <c r="B9350" i="25"/>
  <c r="B9351" i="25"/>
  <c r="B9352" i="25"/>
  <c r="B9353" i="25"/>
  <c r="B9354" i="25"/>
  <c r="B9355" i="25"/>
  <c r="B9356" i="25"/>
  <c r="B9357" i="25"/>
  <c r="B9358" i="25"/>
  <c r="B9359" i="25"/>
  <c r="B9360" i="25"/>
  <c r="B9361" i="25"/>
  <c r="B9362" i="25"/>
  <c r="B9363" i="25"/>
  <c r="B9364" i="25"/>
  <c r="B9365" i="25"/>
  <c r="B9366" i="25"/>
  <c r="B9367" i="25"/>
  <c r="B9368" i="25"/>
  <c r="B9369" i="25"/>
  <c r="B9370" i="25"/>
  <c r="B9371" i="25"/>
  <c r="B9372" i="25"/>
  <c r="B9373" i="25"/>
  <c r="B9374" i="25"/>
  <c r="B9375" i="25"/>
  <c r="B9376" i="25"/>
  <c r="B9377" i="25"/>
  <c r="B9378" i="25"/>
  <c r="B9379" i="25"/>
  <c r="B9380" i="25"/>
  <c r="B9381" i="25"/>
  <c r="B9382" i="25"/>
  <c r="B9383" i="25"/>
  <c r="B9384" i="25"/>
  <c r="B9385" i="25"/>
  <c r="B9386" i="25"/>
  <c r="B9387" i="25"/>
  <c r="B9388" i="25"/>
  <c r="B9389" i="25"/>
  <c r="B9390" i="25"/>
  <c r="B9391" i="25"/>
  <c r="B9392" i="25"/>
  <c r="B9393" i="25"/>
  <c r="B9394" i="25"/>
  <c r="B9395" i="25"/>
  <c r="B9396" i="25"/>
  <c r="B9397" i="25"/>
  <c r="B9398" i="25"/>
  <c r="B9399" i="25"/>
  <c r="B9400" i="25"/>
  <c r="B9401" i="25"/>
  <c r="B9402" i="25"/>
  <c r="B9403" i="25"/>
  <c r="B9404" i="25"/>
  <c r="B9405" i="25"/>
  <c r="B9406" i="25"/>
  <c r="B9407" i="25"/>
  <c r="B9408" i="25"/>
  <c r="B9409" i="25"/>
  <c r="B9410" i="25"/>
  <c r="B9411" i="25"/>
  <c r="B9412" i="25"/>
  <c r="B9413" i="25"/>
  <c r="B9414" i="25"/>
  <c r="B9415" i="25"/>
  <c r="B9416" i="25"/>
  <c r="B9417" i="25"/>
  <c r="B9418" i="25"/>
  <c r="B9419" i="25"/>
  <c r="B9420" i="25"/>
  <c r="B9421" i="25"/>
  <c r="B9422" i="25"/>
  <c r="B9423" i="25"/>
  <c r="B9424" i="25"/>
  <c r="B9425" i="25"/>
  <c r="B9426" i="25"/>
  <c r="B9427" i="25"/>
  <c r="B9428" i="25"/>
  <c r="B9429" i="25"/>
  <c r="B9430" i="25"/>
  <c r="B9431" i="25"/>
  <c r="B9432" i="25"/>
  <c r="B9433" i="25"/>
  <c r="B9434" i="25"/>
  <c r="B9435" i="25"/>
  <c r="B9436" i="25"/>
  <c r="B9437" i="25"/>
  <c r="B9438" i="25"/>
  <c r="B9439" i="25"/>
  <c r="B9440" i="25"/>
  <c r="B9441" i="25"/>
  <c r="B9442" i="25"/>
  <c r="B9443" i="25"/>
  <c r="B9444" i="25"/>
  <c r="B9445" i="25"/>
  <c r="B9446" i="25"/>
  <c r="B9447" i="25"/>
  <c r="B9448" i="25"/>
  <c r="B9449" i="25"/>
  <c r="B9450" i="25"/>
  <c r="B9451" i="25"/>
  <c r="B9452" i="25"/>
  <c r="B9453" i="25"/>
  <c r="B9454" i="25"/>
  <c r="B9455" i="25"/>
  <c r="B9456" i="25"/>
  <c r="C9238" i="25"/>
  <c r="C9239" i="25"/>
  <c r="C9240" i="25"/>
  <c r="C9241" i="25"/>
  <c r="C9242" i="25"/>
  <c r="C9243" i="25"/>
  <c r="C9244" i="25"/>
  <c r="C9245" i="25"/>
  <c r="C9246" i="25"/>
  <c r="C9247" i="25"/>
  <c r="C9248" i="25"/>
  <c r="C9249" i="25"/>
  <c r="C9250" i="25"/>
  <c r="C9251" i="25"/>
  <c r="C9252" i="25"/>
  <c r="C9253" i="25"/>
  <c r="C9254" i="25"/>
  <c r="C9255" i="25"/>
  <c r="C9256" i="25"/>
  <c r="C9257" i="25"/>
  <c r="C9258" i="25"/>
  <c r="C9259" i="25"/>
  <c r="C9260" i="25"/>
  <c r="C9261" i="25"/>
  <c r="C9262" i="25"/>
  <c r="C9263" i="25"/>
  <c r="C9264" i="25"/>
  <c r="C9265" i="25"/>
  <c r="C9266" i="25"/>
  <c r="C9267" i="25"/>
  <c r="C9268" i="25"/>
  <c r="C9269" i="25"/>
  <c r="C9270" i="25"/>
  <c r="C9271" i="25"/>
  <c r="C9272" i="25"/>
  <c r="C9273" i="25"/>
  <c r="C9274" i="25"/>
  <c r="C9275" i="25"/>
  <c r="C9276" i="25"/>
  <c r="C9277" i="25"/>
  <c r="C9278" i="25"/>
  <c r="C9279" i="25"/>
  <c r="C9280" i="25"/>
  <c r="C9281" i="25"/>
  <c r="C9282" i="25"/>
  <c r="C9283" i="25"/>
  <c r="C9284" i="25"/>
  <c r="C9285" i="25"/>
  <c r="C9286" i="25"/>
  <c r="C9287" i="25"/>
  <c r="C9288" i="25"/>
  <c r="C9289" i="25"/>
  <c r="C9290" i="25"/>
  <c r="C9291" i="25"/>
  <c r="C9292" i="25"/>
  <c r="C9293" i="25"/>
  <c r="C9294" i="25"/>
  <c r="C9295" i="25"/>
  <c r="C9296" i="25"/>
  <c r="C9297" i="25"/>
  <c r="C9298" i="25"/>
  <c r="C9299" i="25"/>
  <c r="C9300" i="25"/>
  <c r="C9301" i="25"/>
  <c r="C9302" i="25"/>
  <c r="C9303" i="25"/>
  <c r="C9304" i="25"/>
  <c r="C9305" i="25"/>
  <c r="C9306" i="25"/>
  <c r="C9307" i="25"/>
  <c r="C9308" i="25"/>
  <c r="C9309" i="25"/>
  <c r="C9310" i="25"/>
  <c r="C9311" i="25"/>
  <c r="C9312" i="25"/>
  <c r="C9313" i="25"/>
  <c r="C9314" i="25"/>
  <c r="C9315" i="25"/>
  <c r="C9316" i="25"/>
  <c r="C9317" i="25"/>
  <c r="C9318" i="25"/>
  <c r="C9319" i="25"/>
  <c r="C9320" i="25"/>
  <c r="C9321" i="25"/>
  <c r="C9322" i="25"/>
  <c r="C9323" i="25"/>
  <c r="C9324" i="25"/>
  <c r="C9325" i="25"/>
  <c r="C9326" i="25"/>
  <c r="C9327" i="25"/>
  <c r="C9328" i="25"/>
  <c r="C9329" i="25"/>
  <c r="C9330" i="25"/>
  <c r="C9331" i="25"/>
  <c r="C9332" i="25"/>
  <c r="C9333" i="25"/>
  <c r="C9334" i="25"/>
  <c r="C9335" i="25"/>
  <c r="C9336" i="25"/>
  <c r="C9337" i="25"/>
  <c r="C9338" i="25"/>
  <c r="C9339" i="25"/>
  <c r="C9340" i="25"/>
  <c r="C9341" i="25"/>
  <c r="C9342" i="25"/>
  <c r="C9343" i="25"/>
  <c r="C9344" i="25"/>
  <c r="C9345" i="25"/>
  <c r="C9346" i="25"/>
  <c r="C9347" i="25"/>
  <c r="C9348" i="25"/>
  <c r="C9349" i="25"/>
  <c r="C9350" i="25"/>
  <c r="C9351" i="25"/>
  <c r="C9352" i="25"/>
  <c r="C9353" i="25"/>
  <c r="C9354" i="25"/>
  <c r="C9355" i="25"/>
  <c r="C9356" i="25"/>
  <c r="C9357" i="25"/>
  <c r="C9358" i="25"/>
  <c r="C9359" i="25"/>
  <c r="C9360" i="25"/>
  <c r="C9361" i="25"/>
  <c r="C9362" i="25"/>
  <c r="C9363" i="25"/>
  <c r="C9364" i="25"/>
  <c r="C9365" i="25"/>
  <c r="C9366" i="25"/>
  <c r="C9367" i="25"/>
  <c r="C9368" i="25"/>
  <c r="C9369" i="25"/>
  <c r="C9370" i="25"/>
  <c r="C9371" i="25"/>
  <c r="C9372" i="25"/>
  <c r="C9373" i="25"/>
  <c r="C9374" i="25"/>
  <c r="C9375" i="25"/>
  <c r="C9376" i="25"/>
  <c r="C9377" i="25"/>
  <c r="C9378" i="25"/>
  <c r="C9379" i="25"/>
  <c r="C9380" i="25"/>
  <c r="C9381" i="25"/>
  <c r="C9382" i="25"/>
  <c r="C9383" i="25"/>
  <c r="C9384" i="25"/>
  <c r="C9385" i="25"/>
  <c r="C9386" i="25"/>
  <c r="C9387" i="25"/>
  <c r="C9388" i="25"/>
  <c r="C9389" i="25"/>
  <c r="C9390" i="25"/>
  <c r="C9391" i="25"/>
  <c r="C9392" i="25"/>
  <c r="C9393" i="25"/>
  <c r="C9394" i="25"/>
  <c r="C9395" i="25"/>
  <c r="C9396" i="25"/>
  <c r="C9397" i="25"/>
  <c r="C9398" i="25"/>
  <c r="C9399" i="25"/>
  <c r="C9400" i="25"/>
  <c r="C9401" i="25"/>
  <c r="C9402" i="25"/>
  <c r="C9403" i="25"/>
  <c r="C9404" i="25"/>
  <c r="C9405" i="25"/>
  <c r="C9406" i="25"/>
  <c r="C9407" i="25"/>
  <c r="C9408" i="25"/>
  <c r="C9409" i="25"/>
  <c r="C9410" i="25"/>
  <c r="C9411" i="25"/>
  <c r="C9412" i="25"/>
  <c r="C9413" i="25"/>
  <c r="C9414" i="25"/>
  <c r="C9415" i="25"/>
  <c r="C9416" i="25"/>
  <c r="C9417" i="25"/>
  <c r="C9418" i="25"/>
  <c r="C9419" i="25"/>
  <c r="C9420" i="25"/>
  <c r="C9421" i="25"/>
  <c r="C9422" i="25"/>
  <c r="C9423" i="25"/>
  <c r="C9424" i="25"/>
  <c r="C9425" i="25"/>
  <c r="C9426" i="25"/>
  <c r="C9427" i="25"/>
  <c r="C9428" i="25"/>
  <c r="C9429" i="25"/>
  <c r="C9430" i="25"/>
  <c r="C9431" i="25"/>
  <c r="C9432" i="25"/>
  <c r="C9433" i="25"/>
  <c r="C9434" i="25"/>
  <c r="C9435" i="25"/>
  <c r="C9436" i="25"/>
  <c r="C9437" i="25"/>
  <c r="C9438" i="25"/>
  <c r="C9439" i="25"/>
  <c r="C9440" i="25"/>
  <c r="C9441" i="25"/>
  <c r="C9442" i="25"/>
  <c r="C9443" i="25"/>
  <c r="C9444" i="25"/>
  <c r="C9445" i="25"/>
  <c r="C9446" i="25"/>
  <c r="C9447" i="25"/>
  <c r="C9448" i="25"/>
  <c r="C9449" i="25"/>
  <c r="C9450" i="25"/>
  <c r="C9451" i="25"/>
  <c r="C9452" i="25"/>
  <c r="C9453" i="25"/>
  <c r="C9454" i="25"/>
  <c r="C9455" i="25"/>
  <c r="C9456" i="25"/>
  <c r="C825" i="23"/>
  <c r="C826" i="23"/>
  <c r="C827" i="23"/>
  <c r="C828" i="23"/>
  <c r="C829" i="23"/>
  <c r="C830" i="23"/>
  <c r="C831" i="23"/>
  <c r="C832" i="23"/>
  <c r="C833" i="23"/>
  <c r="C834" i="23"/>
  <c r="C835" i="23"/>
  <c r="C836" i="23"/>
  <c r="C837" i="23"/>
  <c r="C838" i="23"/>
  <c r="C839" i="23"/>
  <c r="C840" i="23"/>
  <c r="C841" i="23"/>
  <c r="C842" i="23"/>
  <c r="C843" i="23"/>
  <c r="C844" i="23"/>
  <c r="F825" i="23"/>
  <c r="F826" i="23"/>
  <c r="F827" i="23"/>
  <c r="F828" i="23"/>
  <c r="F829" i="23"/>
  <c r="F830" i="23"/>
  <c r="F831" i="23"/>
  <c r="F832" i="23"/>
  <c r="F833" i="23"/>
  <c r="F834" i="23"/>
  <c r="F835" i="23"/>
  <c r="F836" i="23"/>
  <c r="F837" i="23"/>
  <c r="F838" i="23"/>
  <c r="F839" i="23"/>
  <c r="F840" i="23"/>
  <c r="F841" i="23"/>
  <c r="F842" i="23"/>
  <c r="F843" i="23"/>
  <c r="F844" i="23"/>
  <c r="G825" i="23"/>
  <c r="G826" i="23"/>
  <c r="G827" i="23"/>
  <c r="G828" i="23"/>
  <c r="G829" i="23"/>
  <c r="G830" i="23"/>
  <c r="G831" i="23"/>
  <c r="G832" i="23"/>
  <c r="G833" i="23"/>
  <c r="G834" i="23"/>
  <c r="G835" i="23"/>
  <c r="G836" i="23"/>
  <c r="G837" i="23"/>
  <c r="G838" i="23"/>
  <c r="G839" i="23"/>
  <c r="G840" i="23"/>
  <c r="G841" i="23"/>
  <c r="G842" i="23"/>
  <c r="G843" i="23"/>
  <c r="G844" i="23"/>
  <c r="T474" i="23"/>
  <c r="T475" i="23"/>
  <c r="T476" i="23"/>
  <c r="T477" i="23"/>
  <c r="T478" i="23"/>
  <c r="T479" i="23"/>
  <c r="T480" i="23"/>
  <c r="T481" i="23"/>
  <c r="T482" i="23"/>
  <c r="T483" i="23"/>
  <c r="T484" i="23"/>
  <c r="T485" i="23"/>
  <c r="T486" i="23"/>
  <c r="W474" i="23"/>
  <c r="W475" i="23"/>
  <c r="W476" i="23"/>
  <c r="W477" i="23"/>
  <c r="W478" i="23"/>
  <c r="W479" i="23"/>
  <c r="W480" i="23"/>
  <c r="W481" i="23"/>
  <c r="W482" i="23"/>
  <c r="W483" i="23"/>
  <c r="W484" i="23"/>
  <c r="W485" i="23"/>
  <c r="W486" i="23"/>
  <c r="X474" i="23"/>
  <c r="X475" i="23"/>
  <c r="X476" i="23"/>
  <c r="X477" i="23"/>
  <c r="X478" i="23"/>
  <c r="X479" i="23"/>
  <c r="X480" i="23"/>
  <c r="X481" i="23"/>
  <c r="X482" i="23"/>
  <c r="X483" i="23"/>
  <c r="X484" i="23"/>
  <c r="X485" i="23"/>
  <c r="X486" i="23"/>
  <c r="AB533" i="23"/>
  <c r="AB534" i="23"/>
  <c r="AB535" i="23"/>
  <c r="AB536" i="23"/>
  <c r="AB537" i="23"/>
  <c r="AB538" i="23"/>
  <c r="AB539" i="23"/>
  <c r="AB540" i="23"/>
  <c r="AB541" i="23"/>
  <c r="AB542" i="23"/>
  <c r="AB543" i="23"/>
  <c r="AB544" i="23"/>
  <c r="AB545" i="23"/>
  <c r="AB546" i="23"/>
  <c r="AE533" i="23"/>
  <c r="AE534" i="23"/>
  <c r="AE535" i="23"/>
  <c r="AE536" i="23"/>
  <c r="AE537" i="23"/>
  <c r="AE538" i="23"/>
  <c r="AE539" i="23"/>
  <c r="AE540" i="23"/>
  <c r="AE541" i="23"/>
  <c r="AE542" i="23"/>
  <c r="AE543" i="23"/>
  <c r="AE544" i="23"/>
  <c r="AE545" i="23"/>
  <c r="AE546" i="23"/>
  <c r="AF533" i="23"/>
  <c r="AF534" i="23"/>
  <c r="AF535" i="23"/>
  <c r="AF536" i="23"/>
  <c r="AF537" i="23"/>
  <c r="AF538" i="23"/>
  <c r="AF539" i="23"/>
  <c r="AF540" i="23"/>
  <c r="AF541" i="23"/>
  <c r="AF542" i="23"/>
  <c r="AF543" i="23"/>
  <c r="AF544" i="23"/>
  <c r="AF545" i="23"/>
  <c r="AF546" i="23"/>
  <c r="AB518" i="23"/>
  <c r="AB519" i="23"/>
  <c r="AB520" i="23"/>
  <c r="AB521" i="23"/>
  <c r="AB522" i="23"/>
  <c r="AB523" i="23"/>
  <c r="AB524" i="23"/>
  <c r="AB525" i="23"/>
  <c r="AB526" i="23"/>
  <c r="AB527" i="23"/>
  <c r="AB528" i="23"/>
  <c r="AB529" i="23"/>
  <c r="AB530" i="23"/>
  <c r="AB531" i="23"/>
  <c r="AB532" i="23"/>
  <c r="AE518" i="23"/>
  <c r="AE519" i="23"/>
  <c r="AE520" i="23"/>
  <c r="AE521" i="23"/>
  <c r="AE522" i="23"/>
  <c r="AE523" i="23"/>
  <c r="AE524" i="23"/>
  <c r="AE525" i="23"/>
  <c r="AE526" i="23"/>
  <c r="AE527" i="23"/>
  <c r="AE528" i="23"/>
  <c r="AE529" i="23"/>
  <c r="AE530" i="23"/>
  <c r="AE531" i="23"/>
  <c r="AE532" i="23"/>
  <c r="AF518" i="23"/>
  <c r="AF519" i="23"/>
  <c r="AF520" i="23"/>
  <c r="AF521" i="23"/>
  <c r="AF522" i="23"/>
  <c r="AF523" i="23"/>
  <c r="AF524" i="23"/>
  <c r="AF525" i="23"/>
  <c r="AF526" i="23"/>
  <c r="AF527" i="23"/>
  <c r="AF528" i="23"/>
  <c r="AF529" i="23"/>
  <c r="AF530" i="23"/>
  <c r="AF531" i="23"/>
  <c r="AF532" i="23"/>
  <c r="T460" i="23"/>
  <c r="T461" i="23"/>
  <c r="T462" i="23"/>
  <c r="T463" i="23"/>
  <c r="T464" i="23"/>
  <c r="T465" i="23"/>
  <c r="T466" i="23"/>
  <c r="T467" i="23"/>
  <c r="T468" i="23"/>
  <c r="T469" i="23"/>
  <c r="T470" i="23"/>
  <c r="T471" i="23"/>
  <c r="T472" i="23"/>
  <c r="T473" i="23"/>
  <c r="W460" i="23"/>
  <c r="W461" i="23"/>
  <c r="W462" i="23"/>
  <c r="W463" i="23"/>
  <c r="W464" i="23"/>
  <c r="W465" i="23"/>
  <c r="W466" i="23"/>
  <c r="W467" i="23"/>
  <c r="W468" i="23"/>
  <c r="W469" i="23"/>
  <c r="W470" i="23"/>
  <c r="W471" i="23"/>
  <c r="W472" i="23"/>
  <c r="W473" i="23"/>
  <c r="X460" i="23"/>
  <c r="X461" i="23"/>
  <c r="X462" i="23"/>
  <c r="X463" i="23"/>
  <c r="X464" i="23"/>
  <c r="X465" i="23"/>
  <c r="X466" i="23"/>
  <c r="X467" i="23"/>
  <c r="X468" i="23"/>
  <c r="X469" i="23"/>
  <c r="X470" i="23"/>
  <c r="X471" i="23"/>
  <c r="X472" i="23"/>
  <c r="X473" i="23"/>
  <c r="C807" i="23"/>
  <c r="C808" i="23"/>
  <c r="C809" i="23"/>
  <c r="C810" i="23"/>
  <c r="C811" i="23"/>
  <c r="C812" i="23"/>
  <c r="C813" i="23"/>
  <c r="C814" i="23"/>
  <c r="C815" i="23"/>
  <c r="C816" i="23"/>
  <c r="C817" i="23"/>
  <c r="C818" i="23"/>
  <c r="C819" i="23"/>
  <c r="C820" i="23"/>
  <c r="C821" i="23"/>
  <c r="C822" i="23"/>
  <c r="C823" i="23"/>
  <c r="C824" i="23"/>
  <c r="F808" i="23"/>
  <c r="F809" i="23"/>
  <c r="F810" i="23"/>
  <c r="F811" i="23"/>
  <c r="F812" i="23"/>
  <c r="F813" i="23"/>
  <c r="F814" i="23"/>
  <c r="F815" i="23"/>
  <c r="F816" i="23"/>
  <c r="F817" i="23"/>
  <c r="F818" i="23"/>
  <c r="F819" i="23"/>
  <c r="F820" i="23"/>
  <c r="F821" i="23"/>
  <c r="F822" i="23"/>
  <c r="F823" i="23"/>
  <c r="F824" i="23"/>
  <c r="G808" i="23"/>
  <c r="G809" i="23"/>
  <c r="G810" i="23"/>
  <c r="G811" i="23"/>
  <c r="G812" i="23"/>
  <c r="G813" i="23"/>
  <c r="G814" i="23"/>
  <c r="G815" i="23"/>
  <c r="G816" i="23"/>
  <c r="G817" i="23"/>
  <c r="G818" i="23"/>
  <c r="G819" i="23"/>
  <c r="G820" i="23"/>
  <c r="G821" i="23"/>
  <c r="G822" i="23"/>
  <c r="G823" i="23"/>
  <c r="G824" i="23"/>
  <c r="B9044" i="25"/>
  <c r="B9045" i="25"/>
  <c r="B9046" i="25"/>
  <c r="B9047" i="25"/>
  <c r="B9048" i="25"/>
  <c r="B9049" i="25"/>
  <c r="B9050" i="25"/>
  <c r="B9051" i="25"/>
  <c r="B9052" i="25"/>
  <c r="B9053" i="25"/>
  <c r="B9054" i="25"/>
  <c r="B9055" i="25"/>
  <c r="B9056" i="25"/>
  <c r="B9057" i="25"/>
  <c r="B9058" i="25"/>
  <c r="B9059" i="25"/>
  <c r="B9060" i="25"/>
  <c r="B9061" i="25"/>
  <c r="B9062" i="25"/>
  <c r="B9063" i="25"/>
  <c r="B9064" i="25"/>
  <c r="B9065" i="25"/>
  <c r="B9066" i="25"/>
  <c r="B9067" i="25"/>
  <c r="B9068" i="25"/>
  <c r="B9069" i="25"/>
  <c r="B9070" i="25"/>
  <c r="B9071" i="25"/>
  <c r="B9072" i="25"/>
  <c r="B9073" i="25"/>
  <c r="B9074" i="25"/>
  <c r="B9075" i="25"/>
  <c r="B9076" i="25"/>
  <c r="B9077" i="25"/>
  <c r="B9078" i="25"/>
  <c r="B9079" i="25"/>
  <c r="B9080" i="25"/>
  <c r="B9081" i="25"/>
  <c r="B9082" i="25"/>
  <c r="B9083" i="25"/>
  <c r="B9084" i="25"/>
  <c r="B9085" i="25"/>
  <c r="B9086" i="25"/>
  <c r="B9087" i="25"/>
  <c r="B9088" i="25"/>
  <c r="B9089" i="25"/>
  <c r="B9090" i="25"/>
  <c r="B9091" i="25"/>
  <c r="B9092" i="25"/>
  <c r="B9093" i="25"/>
  <c r="B9094" i="25"/>
  <c r="B9095" i="25"/>
  <c r="B9096" i="25"/>
  <c r="B9097" i="25"/>
  <c r="B9098" i="25"/>
  <c r="B9099" i="25"/>
  <c r="B9100" i="25"/>
  <c r="B9101" i="25"/>
  <c r="B9102" i="25"/>
  <c r="B9103" i="25"/>
  <c r="B9104" i="25"/>
  <c r="B9105" i="25"/>
  <c r="B9106" i="25"/>
  <c r="B9107" i="25"/>
  <c r="B9108" i="25"/>
  <c r="B9109" i="25"/>
  <c r="B9110" i="25"/>
  <c r="B9111" i="25"/>
  <c r="B9112" i="25"/>
  <c r="B9113" i="25"/>
  <c r="B9114" i="25"/>
  <c r="B9115" i="25"/>
  <c r="B9116" i="25"/>
  <c r="B9117" i="25"/>
  <c r="B9118" i="25"/>
  <c r="B9119" i="25"/>
  <c r="B9120" i="25"/>
  <c r="B9121" i="25"/>
  <c r="B9122" i="25"/>
  <c r="B9123" i="25"/>
  <c r="B9124" i="25"/>
  <c r="B9125" i="25"/>
  <c r="B9126" i="25"/>
  <c r="B9127" i="25"/>
  <c r="B9128" i="25"/>
  <c r="B9129" i="25"/>
  <c r="B9130" i="25"/>
  <c r="B9131" i="25"/>
  <c r="B9132" i="25"/>
  <c r="B9133" i="25"/>
  <c r="B9134" i="25"/>
  <c r="B9135" i="25"/>
  <c r="B9136" i="25"/>
  <c r="B9137" i="25"/>
  <c r="B9138" i="25"/>
  <c r="B9139" i="25"/>
  <c r="B9140" i="25"/>
  <c r="B9141" i="25"/>
  <c r="B9142" i="25"/>
  <c r="B9143" i="25"/>
  <c r="B9144" i="25"/>
  <c r="B9145" i="25"/>
  <c r="B9146" i="25"/>
  <c r="B9147" i="25"/>
  <c r="B9148" i="25"/>
  <c r="B9149" i="25"/>
  <c r="B9150" i="25"/>
  <c r="B9151" i="25"/>
  <c r="B9152" i="25"/>
  <c r="B9153" i="25"/>
  <c r="B9154" i="25"/>
  <c r="B9155" i="25"/>
  <c r="B9156" i="25"/>
  <c r="B9157" i="25"/>
  <c r="B9158" i="25"/>
  <c r="B9159" i="25"/>
  <c r="B9160" i="25"/>
  <c r="B9161" i="25"/>
  <c r="B9162" i="25"/>
  <c r="B9163" i="25"/>
  <c r="B9164" i="25"/>
  <c r="B9165" i="25"/>
  <c r="B9166" i="25"/>
  <c r="B9167" i="25"/>
  <c r="B9168" i="25"/>
  <c r="B9169" i="25"/>
  <c r="B9170" i="25"/>
  <c r="B9171" i="25"/>
  <c r="B9172" i="25"/>
  <c r="B9173" i="25"/>
  <c r="B9174" i="25"/>
  <c r="B9175" i="25"/>
  <c r="B9176" i="25"/>
  <c r="B9177" i="25"/>
  <c r="B9178" i="25"/>
  <c r="B9179" i="25"/>
  <c r="B9180" i="25"/>
  <c r="B9181" i="25"/>
  <c r="B9182" i="25"/>
  <c r="B9183" i="25"/>
  <c r="B9184" i="25"/>
  <c r="B9185" i="25"/>
  <c r="B9186" i="25"/>
  <c r="B9187" i="25"/>
  <c r="B9188" i="25"/>
  <c r="B9189" i="25"/>
  <c r="B9190" i="25"/>
  <c r="B9191" i="25"/>
  <c r="B9192" i="25"/>
  <c r="B9193" i="25"/>
  <c r="B9194" i="25"/>
  <c r="B9195" i="25"/>
  <c r="B9196" i="25"/>
  <c r="B9197" i="25"/>
  <c r="B9198" i="25"/>
  <c r="B9199" i="25"/>
  <c r="B9200" i="25"/>
  <c r="B9201" i="25"/>
  <c r="B9202" i="25"/>
  <c r="B9203" i="25"/>
  <c r="B9204" i="25"/>
  <c r="B9205" i="25"/>
  <c r="B9206" i="25"/>
  <c r="B9207" i="25"/>
  <c r="B9208" i="25"/>
  <c r="B9209" i="25"/>
  <c r="B9210" i="25"/>
  <c r="B9211" i="25"/>
  <c r="B9212" i="25"/>
  <c r="B9213" i="25"/>
  <c r="B9214" i="25"/>
  <c r="B9215" i="25"/>
  <c r="B9216" i="25"/>
  <c r="B9217" i="25"/>
  <c r="B9218" i="25"/>
  <c r="B9219" i="25"/>
  <c r="B9220" i="25"/>
  <c r="B9221" i="25"/>
  <c r="B9222" i="25"/>
  <c r="B9223" i="25"/>
  <c r="B9224" i="25"/>
  <c r="B9225" i="25"/>
  <c r="B9226" i="25"/>
  <c r="B9227" i="25"/>
  <c r="B9228" i="25"/>
  <c r="B9229" i="25"/>
  <c r="B9230" i="25"/>
  <c r="B9231" i="25"/>
  <c r="B9232" i="25"/>
  <c r="B9233" i="25"/>
  <c r="B9234" i="25"/>
  <c r="B9235" i="25"/>
  <c r="B9236" i="25"/>
  <c r="B9237" i="25"/>
  <c r="C9044" i="25"/>
  <c r="C9045" i="25"/>
  <c r="C9046" i="25"/>
  <c r="C9047" i="25"/>
  <c r="C9048" i="25"/>
  <c r="C9049" i="25"/>
  <c r="C9050" i="25"/>
  <c r="C9051" i="25"/>
  <c r="C9052" i="25"/>
  <c r="C9053" i="25"/>
  <c r="C9054" i="25"/>
  <c r="C9055" i="25"/>
  <c r="C9056" i="25"/>
  <c r="C9057" i="25"/>
  <c r="C9058" i="25"/>
  <c r="C9059" i="25"/>
  <c r="C9060" i="25"/>
  <c r="C9061" i="25"/>
  <c r="C9062" i="25"/>
  <c r="C9063" i="25"/>
  <c r="C9064" i="25"/>
  <c r="C9065" i="25"/>
  <c r="C9066" i="25"/>
  <c r="C9067" i="25"/>
  <c r="C9068" i="25"/>
  <c r="C9069" i="25"/>
  <c r="C9070" i="25"/>
  <c r="C9071" i="25"/>
  <c r="C9072" i="25"/>
  <c r="C9073" i="25"/>
  <c r="C9074" i="25"/>
  <c r="C9075" i="25"/>
  <c r="C9076" i="25"/>
  <c r="C9077" i="25"/>
  <c r="C9078" i="25"/>
  <c r="C9079" i="25"/>
  <c r="C9080" i="25"/>
  <c r="C9081" i="25"/>
  <c r="C9082" i="25"/>
  <c r="C9083" i="25"/>
  <c r="C9084" i="25"/>
  <c r="C9085" i="25"/>
  <c r="C9086" i="25"/>
  <c r="C9087" i="25"/>
  <c r="C9088" i="25"/>
  <c r="C9089" i="25"/>
  <c r="C9090" i="25"/>
  <c r="C9091" i="25"/>
  <c r="C9092" i="25"/>
  <c r="C9093" i="25"/>
  <c r="C9094" i="25"/>
  <c r="C9095" i="25"/>
  <c r="C9096" i="25"/>
  <c r="C9097" i="25"/>
  <c r="C9098" i="25"/>
  <c r="C9099" i="25"/>
  <c r="C9100" i="25"/>
  <c r="C9101" i="25"/>
  <c r="C9102" i="25"/>
  <c r="C9103" i="25"/>
  <c r="C9104" i="25"/>
  <c r="C9105" i="25"/>
  <c r="C9106" i="25"/>
  <c r="C9107" i="25"/>
  <c r="C9108" i="25"/>
  <c r="C9109" i="25"/>
  <c r="C9110" i="25"/>
  <c r="C9111" i="25"/>
  <c r="C9112" i="25"/>
  <c r="C9113" i="25"/>
  <c r="C9114" i="25"/>
  <c r="C9115" i="25"/>
  <c r="C9116" i="25"/>
  <c r="C9117" i="25"/>
  <c r="C9118" i="25"/>
  <c r="C9119" i="25"/>
  <c r="C9120" i="25"/>
  <c r="C9121" i="25"/>
  <c r="C9122" i="25"/>
  <c r="C9123" i="25"/>
  <c r="C9124" i="25"/>
  <c r="C9125" i="25"/>
  <c r="C9126" i="25"/>
  <c r="C9127" i="25"/>
  <c r="C9128" i="25"/>
  <c r="C9129" i="25"/>
  <c r="C9130" i="25"/>
  <c r="C9131" i="25"/>
  <c r="C9132" i="25"/>
  <c r="C9133" i="25"/>
  <c r="C9134" i="25"/>
  <c r="C9135" i="25"/>
  <c r="C9136" i="25"/>
  <c r="C9137" i="25"/>
  <c r="C9138" i="25"/>
  <c r="C9139" i="25"/>
  <c r="C9140" i="25"/>
  <c r="C9141" i="25"/>
  <c r="C9142" i="25"/>
  <c r="C9143" i="25"/>
  <c r="C9144" i="25"/>
  <c r="C9145" i="25"/>
  <c r="C9146" i="25"/>
  <c r="C9147" i="25"/>
  <c r="C9148" i="25"/>
  <c r="C9149" i="25"/>
  <c r="C9150" i="25"/>
  <c r="C9151" i="25"/>
  <c r="C9152" i="25"/>
  <c r="C9153" i="25"/>
  <c r="C9154" i="25"/>
  <c r="C9155" i="25"/>
  <c r="C9156" i="25"/>
  <c r="C9157" i="25"/>
  <c r="C9158" i="25"/>
  <c r="C9159" i="25"/>
  <c r="C9160" i="25"/>
  <c r="C9161" i="25"/>
  <c r="C9162" i="25"/>
  <c r="C9163" i="25"/>
  <c r="C9164" i="25"/>
  <c r="C9165" i="25"/>
  <c r="C9166" i="25"/>
  <c r="C9167" i="25"/>
  <c r="C9168" i="25"/>
  <c r="C9169" i="25"/>
  <c r="C9170" i="25"/>
  <c r="C9171" i="25"/>
  <c r="C9172" i="25"/>
  <c r="C9173" i="25"/>
  <c r="C9174" i="25"/>
  <c r="C9175" i="25"/>
  <c r="C9176" i="25"/>
  <c r="C9177" i="25"/>
  <c r="C9178" i="25"/>
  <c r="C9179" i="25"/>
  <c r="C9180" i="25"/>
  <c r="C9181" i="25"/>
  <c r="C9182" i="25"/>
  <c r="C9183" i="25"/>
  <c r="C9184" i="25"/>
  <c r="C9185" i="25"/>
  <c r="C9186" i="25"/>
  <c r="C9187" i="25"/>
  <c r="C9188" i="25"/>
  <c r="C9189" i="25"/>
  <c r="C9190" i="25"/>
  <c r="C9191" i="25"/>
  <c r="C9192" i="25"/>
  <c r="C9193" i="25"/>
  <c r="C9194" i="25"/>
  <c r="C9195" i="25"/>
  <c r="C9196" i="25"/>
  <c r="C9197" i="25"/>
  <c r="C9198" i="25"/>
  <c r="C9199" i="25"/>
  <c r="C9200" i="25"/>
  <c r="C9201" i="25"/>
  <c r="C9202" i="25"/>
  <c r="C9203" i="25"/>
  <c r="C9204" i="25"/>
  <c r="C9205" i="25"/>
  <c r="C9206" i="25"/>
  <c r="C9207" i="25"/>
  <c r="C9208" i="25"/>
  <c r="C9209" i="25"/>
  <c r="C9210" i="25"/>
  <c r="C9211" i="25"/>
  <c r="C9212" i="25"/>
  <c r="C9213" i="25"/>
  <c r="C9214" i="25"/>
  <c r="C9215" i="25"/>
  <c r="C9216" i="25"/>
  <c r="C9217" i="25"/>
  <c r="C9218" i="25"/>
  <c r="C9219" i="25"/>
  <c r="C9220" i="25"/>
  <c r="C9221" i="25"/>
  <c r="C9222" i="25"/>
  <c r="C9223" i="25"/>
  <c r="C9224" i="25"/>
  <c r="C9225" i="25"/>
  <c r="C9226" i="25"/>
  <c r="C9227" i="25"/>
  <c r="C9228" i="25"/>
  <c r="C9229" i="25"/>
  <c r="C9230" i="25"/>
  <c r="C9231" i="25"/>
  <c r="C9232" i="25"/>
  <c r="C9233" i="25"/>
  <c r="C9234" i="25"/>
  <c r="C9235" i="25"/>
  <c r="C9236" i="25"/>
  <c r="C9237" i="25"/>
  <c r="E9044" i="25"/>
  <c r="E9045" i="25"/>
  <c r="E9046" i="25"/>
  <c r="E9047" i="25"/>
  <c r="E9048" i="25"/>
  <c r="E9049" i="25"/>
  <c r="E9050" i="25"/>
  <c r="E9051" i="25"/>
  <c r="E9052" i="25"/>
  <c r="E9053" i="25"/>
  <c r="E9054" i="25"/>
  <c r="E9055" i="25"/>
  <c r="E9056" i="25"/>
  <c r="E9057" i="25"/>
  <c r="E9058" i="25"/>
  <c r="E9059" i="25"/>
  <c r="E9060" i="25"/>
  <c r="E9061" i="25"/>
  <c r="E9062" i="25"/>
  <c r="E9063" i="25"/>
  <c r="E9064" i="25"/>
  <c r="E9065" i="25"/>
  <c r="E9066" i="25"/>
  <c r="E9067" i="25"/>
  <c r="E9068" i="25"/>
  <c r="E9069" i="25"/>
  <c r="E9070" i="25"/>
  <c r="E9071" i="25"/>
  <c r="E9072" i="25"/>
  <c r="E9073" i="25"/>
  <c r="E9074" i="25"/>
  <c r="E9075" i="25"/>
  <c r="E9076" i="25"/>
  <c r="E9077" i="25"/>
  <c r="E9078" i="25"/>
  <c r="E9079" i="25"/>
  <c r="E9080" i="25"/>
  <c r="E9081" i="25"/>
  <c r="E9082" i="25"/>
  <c r="E9083" i="25"/>
  <c r="E9084" i="25"/>
  <c r="E9085" i="25"/>
  <c r="E9086" i="25"/>
  <c r="E9087" i="25"/>
  <c r="E9088" i="25"/>
  <c r="E9089" i="25"/>
  <c r="E9090" i="25"/>
  <c r="E9091" i="25"/>
  <c r="E9092" i="25"/>
  <c r="E9093" i="25"/>
  <c r="E9094" i="25"/>
  <c r="E9095" i="25"/>
  <c r="E9096" i="25"/>
  <c r="E9097" i="25"/>
  <c r="E9098" i="25"/>
  <c r="E9099" i="25"/>
  <c r="E9100" i="25"/>
  <c r="E9101" i="25"/>
  <c r="E9102" i="25"/>
  <c r="E9103" i="25"/>
  <c r="E9104" i="25"/>
  <c r="E9105" i="25"/>
  <c r="E9106" i="25"/>
  <c r="E9107" i="25"/>
  <c r="E9108" i="25"/>
  <c r="E9109" i="25"/>
  <c r="E9110" i="25"/>
  <c r="E9111" i="25"/>
  <c r="E9112" i="25"/>
  <c r="E9113" i="25"/>
  <c r="E9114" i="25"/>
  <c r="E9115" i="25"/>
  <c r="E9116" i="25"/>
  <c r="E9117" i="25"/>
  <c r="E9118" i="25"/>
  <c r="E9119" i="25"/>
  <c r="E9120" i="25"/>
  <c r="E9121" i="25"/>
  <c r="E9122" i="25"/>
  <c r="E9123" i="25"/>
  <c r="E9124" i="25"/>
  <c r="E9125" i="25"/>
  <c r="E9126" i="25"/>
  <c r="E9127" i="25"/>
  <c r="E9128" i="25"/>
  <c r="E9129" i="25"/>
  <c r="E9130" i="25"/>
  <c r="E9131" i="25"/>
  <c r="E9132" i="25"/>
  <c r="E9133" i="25"/>
  <c r="E9134" i="25"/>
  <c r="E9135" i="25"/>
  <c r="E9136" i="25"/>
  <c r="E9137" i="25"/>
  <c r="E9138" i="25"/>
  <c r="E9139" i="25"/>
  <c r="E9140" i="25"/>
  <c r="E9141" i="25"/>
  <c r="E9142" i="25"/>
  <c r="E9143" i="25"/>
  <c r="E9144" i="25"/>
  <c r="E9145" i="25"/>
  <c r="E9146" i="25"/>
  <c r="E9147" i="25"/>
  <c r="E9148" i="25"/>
  <c r="E9149" i="25"/>
  <c r="E9150" i="25"/>
  <c r="E9151" i="25"/>
  <c r="E9152" i="25"/>
  <c r="E9153" i="25"/>
  <c r="E9154" i="25"/>
  <c r="E9155" i="25"/>
  <c r="E9156" i="25"/>
  <c r="E9157" i="25"/>
  <c r="E9158" i="25"/>
  <c r="E9159" i="25"/>
  <c r="E9160" i="25"/>
  <c r="E9161" i="25"/>
  <c r="E9162" i="25"/>
  <c r="E9163" i="25"/>
  <c r="E9164" i="25"/>
  <c r="E9165" i="25"/>
  <c r="E9166" i="25"/>
  <c r="E9167" i="25"/>
  <c r="E9168" i="25"/>
  <c r="E9169" i="25"/>
  <c r="E9170" i="25"/>
  <c r="E9171" i="25"/>
  <c r="E9172" i="25"/>
  <c r="E9173" i="25"/>
  <c r="E9174" i="25"/>
  <c r="E9175" i="25"/>
  <c r="E9176" i="25"/>
  <c r="E9177" i="25"/>
  <c r="E9178" i="25"/>
  <c r="E9179" i="25"/>
  <c r="E9180" i="25"/>
  <c r="E9181" i="25"/>
  <c r="E9182" i="25"/>
  <c r="E9183" i="25"/>
  <c r="E9184" i="25"/>
  <c r="E9185" i="25"/>
  <c r="E9186" i="25"/>
  <c r="E9187" i="25"/>
  <c r="E9188" i="25"/>
  <c r="E9189" i="25"/>
  <c r="E9190" i="25"/>
  <c r="E9191" i="25"/>
  <c r="E9192" i="25"/>
  <c r="E9193" i="25"/>
  <c r="E9194" i="25"/>
  <c r="E9195" i="25"/>
  <c r="E9196" i="25"/>
  <c r="E9197" i="25"/>
  <c r="E9198" i="25"/>
  <c r="E9199" i="25"/>
  <c r="E9200" i="25"/>
  <c r="E9201" i="25"/>
  <c r="E9202" i="25"/>
  <c r="E9203" i="25"/>
  <c r="E9204" i="25"/>
  <c r="E9205" i="25"/>
  <c r="E9206" i="25"/>
  <c r="E9207" i="25"/>
  <c r="E9208" i="25"/>
  <c r="E9209" i="25"/>
  <c r="E9210" i="25"/>
  <c r="E9211" i="25"/>
  <c r="E9212" i="25"/>
  <c r="E9213" i="25"/>
  <c r="E9214" i="25"/>
  <c r="E9215" i="25"/>
  <c r="E9216" i="25"/>
  <c r="E9217" i="25"/>
  <c r="E9218" i="25"/>
  <c r="E9219" i="25"/>
  <c r="E9220" i="25"/>
  <c r="E9221" i="25"/>
  <c r="E9222" i="25"/>
  <c r="E9223" i="25"/>
  <c r="E9224" i="25"/>
  <c r="E9225" i="25"/>
  <c r="E9226" i="25"/>
  <c r="E9227" i="25"/>
  <c r="E9228" i="25"/>
  <c r="E9229" i="25"/>
  <c r="E9230" i="25"/>
  <c r="E9231" i="25"/>
  <c r="E9232" i="25"/>
  <c r="E9233" i="25"/>
  <c r="E9234" i="25"/>
  <c r="E9235" i="25"/>
  <c r="E9236" i="25"/>
  <c r="E9237" i="25"/>
  <c r="C806" i="23"/>
  <c r="C805" i="23"/>
  <c r="C804" i="23"/>
  <c r="C803" i="23"/>
  <c r="C802" i="23"/>
  <c r="C801" i="23"/>
  <c r="C800" i="23"/>
  <c r="C799" i="23"/>
  <c r="C798" i="23"/>
  <c r="C797" i="23"/>
  <c r="C796" i="23"/>
  <c r="C795" i="23"/>
  <c r="F796" i="23"/>
  <c r="F797" i="23"/>
  <c r="F798" i="23"/>
  <c r="F799" i="23"/>
  <c r="F800" i="23"/>
  <c r="F801" i="23"/>
  <c r="F802" i="23"/>
  <c r="F803" i="23"/>
  <c r="F804" i="23"/>
  <c r="F805" i="23"/>
  <c r="F806" i="23"/>
  <c r="F807" i="23"/>
  <c r="G796" i="23"/>
  <c r="G797" i="23"/>
  <c r="G798" i="23"/>
  <c r="G799" i="23"/>
  <c r="G800" i="23"/>
  <c r="G801" i="23"/>
  <c r="G802" i="23"/>
  <c r="G803" i="23"/>
  <c r="G804" i="23"/>
  <c r="G805" i="23"/>
  <c r="G806" i="23"/>
  <c r="G807" i="23"/>
  <c r="AB508" i="23"/>
  <c r="AB509" i="23"/>
  <c r="AB510" i="23"/>
  <c r="AB511" i="23"/>
  <c r="AB512" i="23"/>
  <c r="AB513" i="23"/>
  <c r="AB514" i="23"/>
  <c r="AB515" i="23"/>
  <c r="AB516" i="23"/>
  <c r="AB517" i="23"/>
  <c r="AE508" i="23"/>
  <c r="AE509" i="23"/>
  <c r="AE510" i="23"/>
  <c r="AE511" i="23"/>
  <c r="AE512" i="23"/>
  <c r="AE513" i="23"/>
  <c r="AE514" i="23"/>
  <c r="AE515" i="23"/>
  <c r="AE516" i="23"/>
  <c r="AE517" i="23"/>
  <c r="AF508" i="23"/>
  <c r="AF509" i="23"/>
  <c r="AF510" i="23"/>
  <c r="AF511" i="23"/>
  <c r="AF512" i="23"/>
  <c r="AF513" i="23"/>
  <c r="AF514" i="23"/>
  <c r="AF515" i="23"/>
  <c r="AF516" i="23"/>
  <c r="AF517" i="23"/>
  <c r="T459" i="23"/>
  <c r="T458" i="23"/>
  <c r="T457" i="23"/>
  <c r="T456" i="23"/>
  <c r="T455" i="23"/>
  <c r="T454" i="23"/>
  <c r="T453" i="23"/>
  <c r="T452" i="23"/>
  <c r="T451" i="23"/>
  <c r="T450" i="23"/>
  <c r="T449" i="23"/>
  <c r="W449" i="23"/>
  <c r="W450" i="23"/>
  <c r="W451" i="23"/>
  <c r="W452" i="23"/>
  <c r="W453" i="23"/>
  <c r="W454" i="23"/>
  <c r="W455" i="23"/>
  <c r="W456" i="23"/>
  <c r="W457" i="23"/>
  <c r="W458" i="23"/>
  <c r="W459" i="23"/>
  <c r="X449" i="23"/>
  <c r="X450" i="23"/>
  <c r="X451" i="23"/>
  <c r="X452" i="23"/>
  <c r="X453" i="23"/>
  <c r="X454" i="23"/>
  <c r="X455" i="23"/>
  <c r="X456" i="23"/>
  <c r="X457" i="23"/>
  <c r="X458" i="23"/>
  <c r="X459" i="23"/>
  <c r="B8900" i="25"/>
  <c r="B8901" i="25"/>
  <c r="B8902" i="25"/>
  <c r="B8903" i="25"/>
  <c r="B8904" i="25"/>
  <c r="B8905" i="25"/>
  <c r="B8906" i="25"/>
  <c r="B8907" i="25"/>
  <c r="B8908" i="25"/>
  <c r="B8909" i="25"/>
  <c r="B8910" i="25"/>
  <c r="B8911" i="25"/>
  <c r="B8912" i="25"/>
  <c r="B8913" i="25"/>
  <c r="B8914" i="25"/>
  <c r="B8915" i="25"/>
  <c r="B8916" i="25"/>
  <c r="B8917" i="25"/>
  <c r="B8918" i="25"/>
  <c r="B8919" i="25"/>
  <c r="B8920" i="25"/>
  <c r="B8921" i="25"/>
  <c r="B8922" i="25"/>
  <c r="B8923" i="25"/>
  <c r="B8924" i="25"/>
  <c r="B8925" i="25"/>
  <c r="B8926" i="25"/>
  <c r="B8927" i="25"/>
  <c r="B8928" i="25"/>
  <c r="B8929" i="25"/>
  <c r="B8930" i="25"/>
  <c r="B8931" i="25"/>
  <c r="B8932" i="25"/>
  <c r="B8933" i="25"/>
  <c r="B8934" i="25"/>
  <c r="B8935" i="25"/>
  <c r="B8936" i="25"/>
  <c r="B8937" i="25"/>
  <c r="B8938" i="25"/>
  <c r="B8939" i="25"/>
  <c r="B8940" i="25"/>
  <c r="B8941" i="25"/>
  <c r="B8942" i="25"/>
  <c r="B8943" i="25"/>
  <c r="B8944" i="25"/>
  <c r="B8945" i="25"/>
  <c r="B8946" i="25"/>
  <c r="B8947" i="25"/>
  <c r="B8948" i="25"/>
  <c r="B8949" i="25"/>
  <c r="B8950" i="25"/>
  <c r="B8951" i="25"/>
  <c r="B8952" i="25"/>
  <c r="B8953" i="25"/>
  <c r="B8954" i="25"/>
  <c r="B8955" i="25"/>
  <c r="B8956" i="25"/>
  <c r="B8957" i="25"/>
  <c r="B8958" i="25"/>
  <c r="B8959" i="25"/>
  <c r="B8960" i="25"/>
  <c r="B8961" i="25"/>
  <c r="B8962" i="25"/>
  <c r="B8963" i="25"/>
  <c r="B8964" i="25"/>
  <c r="B8965" i="25"/>
  <c r="B8966" i="25"/>
  <c r="B8967" i="25"/>
  <c r="B8968" i="25"/>
  <c r="B8969" i="25"/>
  <c r="B8970" i="25"/>
  <c r="B8971" i="25"/>
  <c r="B8972" i="25"/>
  <c r="B8973" i="25"/>
  <c r="B8974" i="25"/>
  <c r="B8975" i="25"/>
  <c r="B8976" i="25"/>
  <c r="B8977" i="25"/>
  <c r="B8978" i="25"/>
  <c r="B8979" i="25"/>
  <c r="B8980" i="25"/>
  <c r="B8981" i="25"/>
  <c r="B8982" i="25"/>
  <c r="B8983" i="25"/>
  <c r="B8984" i="25"/>
  <c r="B8985" i="25"/>
  <c r="B8986" i="25"/>
  <c r="B8987" i="25"/>
  <c r="B8988" i="25"/>
  <c r="B8989" i="25"/>
  <c r="B8990" i="25"/>
  <c r="B8991" i="25"/>
  <c r="B8992" i="25"/>
  <c r="B8993" i="25"/>
  <c r="B8994" i="25"/>
  <c r="B8995" i="25"/>
  <c r="B8996" i="25"/>
  <c r="B8997" i="25"/>
  <c r="B8998" i="25"/>
  <c r="B8999" i="25"/>
  <c r="B9000" i="25"/>
  <c r="B9001" i="25"/>
  <c r="B9002" i="25"/>
  <c r="B9003" i="25"/>
  <c r="B9004" i="25"/>
  <c r="B9005" i="25"/>
  <c r="B9006" i="25"/>
  <c r="B9007" i="25"/>
  <c r="B9008" i="25"/>
  <c r="B9009" i="25"/>
  <c r="B9010" i="25"/>
  <c r="B9011" i="25"/>
  <c r="B9012" i="25"/>
  <c r="B9013" i="25"/>
  <c r="B9014" i="25"/>
  <c r="B9015" i="25"/>
  <c r="B9016" i="25"/>
  <c r="B9017" i="25"/>
  <c r="B9018" i="25"/>
  <c r="B9019" i="25"/>
  <c r="B9020" i="25"/>
  <c r="B9021" i="25"/>
  <c r="B9022" i="25"/>
  <c r="B9023" i="25"/>
  <c r="B9024" i="25"/>
  <c r="B9025" i="25"/>
  <c r="B9026" i="25"/>
  <c r="B9027" i="25"/>
  <c r="B9028" i="25"/>
  <c r="B9029" i="25"/>
  <c r="B9030" i="25"/>
  <c r="B9031" i="25"/>
  <c r="B9032" i="25"/>
  <c r="B9033" i="25"/>
  <c r="B9034" i="25"/>
  <c r="B9035" i="25"/>
  <c r="B9036" i="25"/>
  <c r="B9037" i="25"/>
  <c r="B9038" i="25"/>
  <c r="B9039" i="25"/>
  <c r="B9040" i="25"/>
  <c r="B9041" i="25"/>
  <c r="B9042" i="25"/>
  <c r="B9043" i="25"/>
  <c r="C8900" i="25"/>
  <c r="C8901" i="25"/>
  <c r="C8902" i="25"/>
  <c r="C8903" i="25"/>
  <c r="C8904" i="25"/>
  <c r="C8905" i="25"/>
  <c r="C8906" i="25"/>
  <c r="C8907" i="25"/>
  <c r="C8908" i="25"/>
  <c r="C8909" i="25"/>
  <c r="C8910" i="25"/>
  <c r="C8911" i="25"/>
  <c r="C8912" i="25"/>
  <c r="C8913" i="25"/>
  <c r="C8914" i="25"/>
  <c r="C8915" i="25"/>
  <c r="C8916" i="25"/>
  <c r="C8917" i="25"/>
  <c r="C8918" i="25"/>
  <c r="C8919" i="25"/>
  <c r="C8920" i="25"/>
  <c r="C8921" i="25"/>
  <c r="C8922" i="25"/>
  <c r="C8923" i="25"/>
  <c r="C8924" i="25"/>
  <c r="C8925" i="25"/>
  <c r="C8926" i="25"/>
  <c r="C8927" i="25"/>
  <c r="C8928" i="25"/>
  <c r="C8929" i="25"/>
  <c r="C8930" i="25"/>
  <c r="C8931" i="25"/>
  <c r="C8932" i="25"/>
  <c r="C8933" i="25"/>
  <c r="C8934" i="25"/>
  <c r="C8935" i="25"/>
  <c r="C8936" i="25"/>
  <c r="C8937" i="25"/>
  <c r="C8938" i="25"/>
  <c r="C8939" i="25"/>
  <c r="C8940" i="25"/>
  <c r="C8941" i="25"/>
  <c r="C8942" i="25"/>
  <c r="C8943" i="25"/>
  <c r="C8944" i="25"/>
  <c r="C8945" i="25"/>
  <c r="C8946" i="25"/>
  <c r="C8947" i="25"/>
  <c r="C8948" i="25"/>
  <c r="C8949" i="25"/>
  <c r="C8950" i="25"/>
  <c r="C8951" i="25"/>
  <c r="C8952" i="25"/>
  <c r="C8953" i="25"/>
  <c r="C8954" i="25"/>
  <c r="C8955" i="25"/>
  <c r="C8956" i="25"/>
  <c r="C8957" i="25"/>
  <c r="C8958" i="25"/>
  <c r="C8959" i="25"/>
  <c r="C8960" i="25"/>
  <c r="C8961" i="25"/>
  <c r="C8962" i="25"/>
  <c r="C8963" i="25"/>
  <c r="C8964" i="25"/>
  <c r="C8965" i="25"/>
  <c r="C8966" i="25"/>
  <c r="C8967" i="25"/>
  <c r="C8968" i="25"/>
  <c r="C8969" i="25"/>
  <c r="C8970" i="25"/>
  <c r="C8971" i="25"/>
  <c r="C8972" i="25"/>
  <c r="C8973" i="25"/>
  <c r="C8974" i="25"/>
  <c r="C8975" i="25"/>
  <c r="C8976" i="25"/>
  <c r="C8977" i="25"/>
  <c r="C8978" i="25"/>
  <c r="C8979" i="25"/>
  <c r="C8980" i="25"/>
  <c r="C8981" i="25"/>
  <c r="C8982" i="25"/>
  <c r="C8983" i="25"/>
  <c r="C8984" i="25"/>
  <c r="C8985" i="25"/>
  <c r="C8986" i="25"/>
  <c r="C8987" i="25"/>
  <c r="C8988" i="25"/>
  <c r="C8989" i="25"/>
  <c r="C8990" i="25"/>
  <c r="C8991" i="25"/>
  <c r="C8992" i="25"/>
  <c r="C8993" i="25"/>
  <c r="C8994" i="25"/>
  <c r="C8995" i="25"/>
  <c r="C8996" i="25"/>
  <c r="C8997" i="25"/>
  <c r="C8998" i="25"/>
  <c r="C8999" i="25"/>
  <c r="C9000" i="25"/>
  <c r="C9001" i="25"/>
  <c r="C9002" i="25"/>
  <c r="C9003" i="25"/>
  <c r="C9004" i="25"/>
  <c r="C9005" i="25"/>
  <c r="C9006" i="25"/>
  <c r="C9007" i="25"/>
  <c r="C9008" i="25"/>
  <c r="C9009" i="25"/>
  <c r="C9010" i="25"/>
  <c r="C9011" i="25"/>
  <c r="C9012" i="25"/>
  <c r="C9013" i="25"/>
  <c r="C9014" i="25"/>
  <c r="C9015" i="25"/>
  <c r="C9016" i="25"/>
  <c r="C9017" i="25"/>
  <c r="C9018" i="25"/>
  <c r="C9019" i="25"/>
  <c r="C9020" i="25"/>
  <c r="C9021" i="25"/>
  <c r="C9022" i="25"/>
  <c r="C9023" i="25"/>
  <c r="C9024" i="25"/>
  <c r="C9025" i="25"/>
  <c r="C9026" i="25"/>
  <c r="C9027" i="25"/>
  <c r="C9028" i="25"/>
  <c r="C9029" i="25"/>
  <c r="C9030" i="25"/>
  <c r="C9031" i="25"/>
  <c r="C9032" i="25"/>
  <c r="C9033" i="25"/>
  <c r="C9034" i="25"/>
  <c r="C9035" i="25"/>
  <c r="C9036" i="25"/>
  <c r="C9037" i="25"/>
  <c r="C9038" i="25"/>
  <c r="C9039" i="25"/>
  <c r="C9040" i="25"/>
  <c r="C9041" i="25"/>
  <c r="C9042" i="25"/>
  <c r="C9043" i="25"/>
  <c r="E8900" i="25"/>
  <c r="E8901" i="25"/>
  <c r="E8902" i="25"/>
  <c r="E8903" i="25"/>
  <c r="E8904" i="25"/>
  <c r="E8905" i="25"/>
  <c r="E8906" i="25"/>
  <c r="E8907" i="25"/>
  <c r="E8908" i="25"/>
  <c r="E8909" i="25"/>
  <c r="E8910" i="25"/>
  <c r="E8911" i="25"/>
  <c r="E8912" i="25"/>
  <c r="E8913" i="25"/>
  <c r="E8914" i="25"/>
  <c r="E8915" i="25"/>
  <c r="E8916" i="25"/>
  <c r="E8917" i="25"/>
  <c r="E8918" i="25"/>
  <c r="E8919" i="25"/>
  <c r="E8920" i="25"/>
  <c r="E8921" i="25"/>
  <c r="E8922" i="25"/>
  <c r="E8923" i="25"/>
  <c r="E8924" i="25"/>
  <c r="E8925" i="25"/>
  <c r="E8926" i="25"/>
  <c r="E8927" i="25"/>
  <c r="E8928" i="25"/>
  <c r="E8929" i="25"/>
  <c r="E8930" i="25"/>
  <c r="E8931" i="25"/>
  <c r="E8932" i="25"/>
  <c r="E8933" i="25"/>
  <c r="E8934" i="25"/>
  <c r="E8935" i="25"/>
  <c r="E8936" i="25"/>
  <c r="E8937" i="25"/>
  <c r="E8938" i="25"/>
  <c r="E8939" i="25"/>
  <c r="E8940" i="25"/>
  <c r="E8941" i="25"/>
  <c r="E8942" i="25"/>
  <c r="E8943" i="25"/>
  <c r="E8944" i="25"/>
  <c r="E8945" i="25"/>
  <c r="E8946" i="25"/>
  <c r="E8947" i="25"/>
  <c r="E8948" i="25"/>
  <c r="E8949" i="25"/>
  <c r="E8950" i="25"/>
  <c r="E8951" i="25"/>
  <c r="E8952" i="25"/>
  <c r="E8953" i="25"/>
  <c r="E8954" i="25"/>
  <c r="E8955" i="25"/>
  <c r="E8956" i="25"/>
  <c r="E8957" i="25"/>
  <c r="E8958" i="25"/>
  <c r="E8959" i="25"/>
  <c r="E8960" i="25"/>
  <c r="E8961" i="25"/>
  <c r="E8962" i="25"/>
  <c r="E8963" i="25"/>
  <c r="E8964" i="25"/>
  <c r="E8965" i="25"/>
  <c r="E8966" i="25"/>
  <c r="E8967" i="25"/>
  <c r="E8968" i="25"/>
  <c r="E8969" i="25"/>
  <c r="E8970" i="25"/>
  <c r="E8971" i="25"/>
  <c r="E8972" i="25"/>
  <c r="E8973" i="25"/>
  <c r="E8974" i="25"/>
  <c r="E8975" i="25"/>
  <c r="E8976" i="25"/>
  <c r="E8977" i="25"/>
  <c r="E8978" i="25"/>
  <c r="E8979" i="25"/>
  <c r="E8980" i="25"/>
  <c r="E8981" i="25"/>
  <c r="E8982" i="25"/>
  <c r="E8983" i="25"/>
  <c r="E8984" i="25"/>
  <c r="E8985" i="25"/>
  <c r="E8986" i="25"/>
  <c r="E8987" i="25"/>
  <c r="E8988" i="25"/>
  <c r="E8989" i="25"/>
  <c r="E8990" i="25"/>
  <c r="E8991" i="25"/>
  <c r="E8992" i="25"/>
  <c r="E8993" i="25"/>
  <c r="E8994" i="25"/>
  <c r="E8995" i="25"/>
  <c r="E8996" i="25"/>
  <c r="E8997" i="25"/>
  <c r="E8998" i="25"/>
  <c r="E8999" i="25"/>
  <c r="E9000" i="25"/>
  <c r="E9001" i="25"/>
  <c r="E9002" i="25"/>
  <c r="E9003" i="25"/>
  <c r="E9004" i="25"/>
  <c r="E9005" i="25"/>
  <c r="E9006" i="25"/>
  <c r="E9007" i="25"/>
  <c r="E9008" i="25"/>
  <c r="E9009" i="25"/>
  <c r="E9010" i="25"/>
  <c r="E9011" i="25"/>
  <c r="E9012" i="25"/>
  <c r="E9013" i="25"/>
  <c r="E9014" i="25"/>
  <c r="E9015" i="25"/>
  <c r="E9016" i="25"/>
  <c r="E9017" i="25"/>
  <c r="E9018" i="25"/>
  <c r="E9019" i="25"/>
  <c r="E9020" i="25"/>
  <c r="E9021" i="25"/>
  <c r="E9022" i="25"/>
  <c r="E9023" i="25"/>
  <c r="E9024" i="25"/>
  <c r="E9025" i="25"/>
  <c r="E9026" i="25"/>
  <c r="E9027" i="25"/>
  <c r="E9028" i="25"/>
  <c r="E9029" i="25"/>
  <c r="E9030" i="25"/>
  <c r="E9031" i="25"/>
  <c r="E9032" i="25"/>
  <c r="E9033" i="25"/>
  <c r="E9034" i="25"/>
  <c r="E9035" i="25"/>
  <c r="E9036" i="25"/>
  <c r="E9037" i="25"/>
  <c r="E9038" i="25"/>
  <c r="E9039" i="25"/>
  <c r="E9040" i="25"/>
  <c r="E9041" i="25"/>
  <c r="E9042" i="25"/>
  <c r="E9043" i="25"/>
  <c r="C794" i="23"/>
  <c r="C793" i="23"/>
  <c r="C792" i="23"/>
  <c r="C791" i="23"/>
  <c r="C790" i="23"/>
  <c r="C789" i="23"/>
  <c r="C788" i="23"/>
  <c r="C787" i="23"/>
  <c r="C786" i="23"/>
  <c r="F786" i="23"/>
  <c r="F787" i="23"/>
  <c r="F788" i="23"/>
  <c r="F789" i="23"/>
  <c r="F790" i="23"/>
  <c r="F791" i="23"/>
  <c r="F792" i="23"/>
  <c r="F793" i="23"/>
  <c r="F794" i="23"/>
  <c r="F795" i="23"/>
  <c r="G786" i="23"/>
  <c r="G787" i="23"/>
  <c r="G788" i="23"/>
  <c r="G789" i="23"/>
  <c r="G790" i="23"/>
  <c r="G791" i="23"/>
  <c r="G792" i="23"/>
  <c r="G793" i="23"/>
  <c r="G794" i="23"/>
  <c r="G795" i="23"/>
  <c r="T442" i="23"/>
  <c r="T443" i="23"/>
  <c r="T444" i="23"/>
  <c r="T445" i="23"/>
  <c r="T446" i="23"/>
  <c r="T447" i="23"/>
  <c r="T448" i="23"/>
  <c r="W442" i="23"/>
  <c r="W443" i="23"/>
  <c r="W444" i="23"/>
  <c r="W445" i="23"/>
  <c r="W446" i="23"/>
  <c r="W447" i="23"/>
  <c r="W448" i="23"/>
  <c r="X442" i="23"/>
  <c r="X443" i="23"/>
  <c r="X444" i="23"/>
  <c r="X445" i="23"/>
  <c r="X446" i="23"/>
  <c r="X447" i="23"/>
  <c r="X448" i="23"/>
  <c r="AB503" i="23"/>
  <c r="AB504" i="23"/>
  <c r="AB505" i="23"/>
  <c r="AB506" i="23"/>
  <c r="AB507" i="23"/>
  <c r="AE503" i="23"/>
  <c r="AE504" i="23"/>
  <c r="AE505" i="23"/>
  <c r="AE506" i="23"/>
  <c r="AE507" i="23"/>
  <c r="AF503" i="23"/>
  <c r="AF504" i="23"/>
  <c r="AF505" i="23"/>
  <c r="AF506" i="23"/>
  <c r="AF507" i="23"/>
  <c r="B8837" i="25"/>
  <c r="B8838" i="25"/>
  <c r="B8839" i="25"/>
  <c r="B8840" i="25"/>
  <c r="B8841" i="25"/>
  <c r="B8842" i="25"/>
  <c r="B8843" i="25"/>
  <c r="B8844" i="25"/>
  <c r="B8845" i="25"/>
  <c r="B8846" i="25"/>
  <c r="B8847" i="25"/>
  <c r="B8848" i="25"/>
  <c r="B8849" i="25"/>
  <c r="B8850" i="25"/>
  <c r="B8851" i="25"/>
  <c r="B8852" i="25"/>
  <c r="B8853" i="25"/>
  <c r="B8854" i="25"/>
  <c r="B8855" i="25"/>
  <c r="B8856" i="25"/>
  <c r="B8857" i="25"/>
  <c r="B8858" i="25"/>
  <c r="B8859" i="25"/>
  <c r="B8860" i="25"/>
  <c r="B8861" i="25"/>
  <c r="B8862" i="25"/>
  <c r="B8863" i="25"/>
  <c r="B8864" i="25"/>
  <c r="B8865" i="25"/>
  <c r="B8866" i="25"/>
  <c r="B8867" i="25"/>
  <c r="B8868" i="25"/>
  <c r="B8869" i="25"/>
  <c r="B8870" i="25"/>
  <c r="B8871" i="25"/>
  <c r="B8872" i="25"/>
  <c r="B8873" i="25"/>
  <c r="B8874" i="25"/>
  <c r="B8875" i="25"/>
  <c r="B8876" i="25"/>
  <c r="B8877" i="25"/>
  <c r="B8878" i="25"/>
  <c r="B8879" i="25"/>
  <c r="B8880" i="25"/>
  <c r="B8881" i="25"/>
  <c r="B8882" i="25"/>
  <c r="B8883" i="25"/>
  <c r="B8884" i="25"/>
  <c r="B8885" i="25"/>
  <c r="B8886" i="25"/>
  <c r="B8887" i="25"/>
  <c r="B8888" i="25"/>
  <c r="B8889" i="25"/>
  <c r="B8890" i="25"/>
  <c r="B8891" i="25"/>
  <c r="B8892" i="25"/>
  <c r="B8893" i="25"/>
  <c r="B8894" i="25"/>
  <c r="B8895" i="25"/>
  <c r="B8896" i="25"/>
  <c r="B8897" i="25"/>
  <c r="B8898" i="25"/>
  <c r="B8899" i="25"/>
  <c r="C8837" i="25"/>
  <c r="C8838" i="25"/>
  <c r="C8839" i="25"/>
  <c r="C8840" i="25"/>
  <c r="C8841" i="25"/>
  <c r="C8842" i="25"/>
  <c r="C8843" i="25"/>
  <c r="C8844" i="25"/>
  <c r="C8845" i="25"/>
  <c r="C8846" i="25"/>
  <c r="C8847" i="25"/>
  <c r="C8848" i="25"/>
  <c r="C8849" i="25"/>
  <c r="C8850" i="25"/>
  <c r="C8851" i="25"/>
  <c r="C8852" i="25"/>
  <c r="C8853" i="25"/>
  <c r="C8854" i="25"/>
  <c r="C8855" i="25"/>
  <c r="C8856" i="25"/>
  <c r="C8857" i="25"/>
  <c r="C8858" i="25"/>
  <c r="C8859" i="25"/>
  <c r="C8860" i="25"/>
  <c r="C8861" i="25"/>
  <c r="C8862" i="25"/>
  <c r="C8863" i="25"/>
  <c r="C8864" i="25"/>
  <c r="C8865" i="25"/>
  <c r="C8866" i="25"/>
  <c r="C8867" i="25"/>
  <c r="C8868" i="25"/>
  <c r="C8869" i="25"/>
  <c r="C8870" i="25"/>
  <c r="C8871" i="25"/>
  <c r="C8872" i="25"/>
  <c r="C8873" i="25"/>
  <c r="C8874" i="25"/>
  <c r="C8875" i="25"/>
  <c r="C8876" i="25"/>
  <c r="C8877" i="25"/>
  <c r="C8878" i="25"/>
  <c r="C8879" i="25"/>
  <c r="C8880" i="25"/>
  <c r="C8881" i="25"/>
  <c r="C8882" i="25"/>
  <c r="C8883" i="25"/>
  <c r="C8884" i="25"/>
  <c r="C8885" i="25"/>
  <c r="C8886" i="25"/>
  <c r="C8887" i="25"/>
  <c r="C8888" i="25"/>
  <c r="C8889" i="25"/>
  <c r="C8890" i="25"/>
  <c r="C8891" i="25"/>
  <c r="C8892" i="25"/>
  <c r="C8893" i="25"/>
  <c r="C8894" i="25"/>
  <c r="C8895" i="25"/>
  <c r="C8896" i="25"/>
  <c r="C8897" i="25"/>
  <c r="C8898" i="25"/>
  <c r="C8899" i="25"/>
  <c r="E8837" i="25"/>
  <c r="E8838" i="25"/>
  <c r="E8839" i="25"/>
  <c r="E8840" i="25"/>
  <c r="E8841" i="25"/>
  <c r="E8842" i="25"/>
  <c r="E8843" i="25"/>
  <c r="E8844" i="25"/>
  <c r="E8845" i="25"/>
  <c r="E8846" i="25"/>
  <c r="E8847" i="25"/>
  <c r="E8848" i="25"/>
  <c r="E8849" i="25"/>
  <c r="E8850" i="25"/>
  <c r="E8851" i="25"/>
  <c r="E8852" i="25"/>
  <c r="E8853" i="25"/>
  <c r="E8854" i="25"/>
  <c r="E8855" i="25"/>
  <c r="E8856" i="25"/>
  <c r="E8857" i="25"/>
  <c r="E8858" i="25"/>
  <c r="E8859" i="25"/>
  <c r="E8860" i="25"/>
  <c r="E8861" i="25"/>
  <c r="E8862" i="25"/>
  <c r="E8863" i="25"/>
  <c r="E8864" i="25"/>
  <c r="E8865" i="25"/>
  <c r="E8866" i="25"/>
  <c r="E8867" i="25"/>
  <c r="E8868" i="25"/>
  <c r="E8869" i="25"/>
  <c r="E8870" i="25"/>
  <c r="E8871" i="25"/>
  <c r="E8872" i="25"/>
  <c r="E8873" i="25"/>
  <c r="E8874" i="25"/>
  <c r="E8875" i="25"/>
  <c r="E8876" i="25"/>
  <c r="E8877" i="25"/>
  <c r="E8878" i="25"/>
  <c r="E8879" i="25"/>
  <c r="E8880" i="25"/>
  <c r="E8881" i="25"/>
  <c r="E8882" i="25"/>
  <c r="E8883" i="25"/>
  <c r="E8884" i="25"/>
  <c r="E8885" i="25"/>
  <c r="E8886" i="25"/>
  <c r="E8887" i="25"/>
  <c r="E8888" i="25"/>
  <c r="E8889" i="25"/>
  <c r="E8890" i="25"/>
  <c r="E8891" i="25"/>
  <c r="E8892" i="25"/>
  <c r="E8893" i="25"/>
  <c r="E8894" i="25"/>
  <c r="E8895" i="25"/>
  <c r="E8896" i="25"/>
  <c r="E8897" i="25"/>
  <c r="E8898" i="25"/>
  <c r="E8899" i="25"/>
  <c r="AB498" i="23"/>
  <c r="AB499" i="23"/>
  <c r="AB500" i="23"/>
  <c r="AB501" i="23"/>
  <c r="AB502" i="23"/>
  <c r="AE498" i="23"/>
  <c r="AE499" i="23"/>
  <c r="AE500" i="23"/>
  <c r="AE501" i="23"/>
  <c r="AE502" i="23"/>
  <c r="AF498" i="23"/>
  <c r="AF499" i="23"/>
  <c r="AF500" i="23"/>
  <c r="AF501" i="23"/>
  <c r="AF502" i="23"/>
  <c r="T438" i="23"/>
  <c r="T439" i="23"/>
  <c r="T440" i="23"/>
  <c r="T441" i="23"/>
  <c r="W438" i="23"/>
  <c r="W439" i="23"/>
  <c r="W440" i="23"/>
  <c r="W441" i="23"/>
  <c r="X438" i="23"/>
  <c r="X439" i="23"/>
  <c r="X440" i="23"/>
  <c r="X441" i="23"/>
  <c r="C776" i="23"/>
  <c r="C777" i="23"/>
  <c r="C778" i="23"/>
  <c r="C779" i="23"/>
  <c r="C780" i="23"/>
  <c r="C781" i="23"/>
  <c r="C782" i="23"/>
  <c r="C783" i="23"/>
  <c r="C784" i="23"/>
  <c r="C785" i="23"/>
  <c r="F776" i="23"/>
  <c r="F777" i="23"/>
  <c r="F778" i="23"/>
  <c r="F779" i="23"/>
  <c r="F780" i="23"/>
  <c r="F781" i="23"/>
  <c r="F782" i="23"/>
  <c r="F783" i="23"/>
  <c r="F784" i="23"/>
  <c r="F785" i="23"/>
  <c r="G776" i="23"/>
  <c r="G777" i="23"/>
  <c r="G778" i="23"/>
  <c r="G779" i="23"/>
  <c r="G780" i="23"/>
  <c r="G781" i="23"/>
  <c r="G782" i="23"/>
  <c r="G783" i="23"/>
  <c r="G784" i="23"/>
  <c r="G785" i="23"/>
  <c r="B8778" i="25"/>
  <c r="C8778" i="25"/>
  <c r="B8779" i="25"/>
  <c r="C8779" i="25"/>
  <c r="B8780" i="25"/>
  <c r="C8780" i="25"/>
  <c r="B8781" i="25"/>
  <c r="C8781" i="25"/>
  <c r="B8782" i="25"/>
  <c r="C8782" i="25"/>
  <c r="B8783" i="25"/>
  <c r="C8783" i="25"/>
  <c r="B8784" i="25"/>
  <c r="C8784" i="25"/>
  <c r="B8785" i="25"/>
  <c r="C8785" i="25"/>
  <c r="B8786" i="25"/>
  <c r="C8786" i="25"/>
  <c r="B8787" i="25"/>
  <c r="C8787" i="25"/>
  <c r="B8788" i="25"/>
  <c r="C8788" i="25"/>
  <c r="B8789" i="25"/>
  <c r="C8789" i="25"/>
  <c r="B8790" i="25"/>
  <c r="C8790" i="25"/>
  <c r="B8791" i="25"/>
  <c r="C8791" i="25"/>
  <c r="B8792" i="25"/>
  <c r="C8792" i="25"/>
  <c r="B8793" i="25"/>
  <c r="C8793" i="25"/>
  <c r="B8794" i="25"/>
  <c r="C8794" i="25"/>
  <c r="B8795" i="25"/>
  <c r="C8795" i="25"/>
  <c r="B8796" i="25"/>
  <c r="C8796" i="25"/>
  <c r="B8797" i="25"/>
  <c r="C8797" i="25"/>
  <c r="B8798" i="25"/>
  <c r="C8798" i="25"/>
  <c r="B8799" i="25"/>
  <c r="C8799" i="25"/>
  <c r="B8800" i="25"/>
  <c r="C8800" i="25"/>
  <c r="B8801" i="25"/>
  <c r="C8801" i="25"/>
  <c r="B8802" i="25"/>
  <c r="C8802" i="25"/>
  <c r="B8803" i="25"/>
  <c r="C8803" i="25"/>
  <c r="B8804" i="25"/>
  <c r="C8804" i="25"/>
  <c r="B8805" i="25"/>
  <c r="C8805" i="25"/>
  <c r="B8806" i="25"/>
  <c r="C8806" i="25"/>
  <c r="B8807" i="25"/>
  <c r="C8807" i="25"/>
  <c r="B8808" i="25"/>
  <c r="C8808" i="25"/>
  <c r="B8809" i="25"/>
  <c r="C8809" i="25"/>
  <c r="B8810" i="25"/>
  <c r="C8810" i="25"/>
  <c r="B8811" i="25"/>
  <c r="C8811" i="25"/>
  <c r="B8812" i="25"/>
  <c r="C8812" i="25"/>
  <c r="B8813" i="25"/>
  <c r="C8813" i="25"/>
  <c r="B8814" i="25"/>
  <c r="C8814" i="25"/>
  <c r="B8815" i="25"/>
  <c r="C8815" i="25"/>
  <c r="B8816" i="25"/>
  <c r="C8816" i="25"/>
  <c r="B8817" i="25"/>
  <c r="C8817" i="25"/>
  <c r="B8818" i="25"/>
  <c r="C8818" i="25"/>
  <c r="B8819" i="25"/>
  <c r="C8819" i="25"/>
  <c r="B8820" i="25"/>
  <c r="C8820" i="25"/>
  <c r="B8821" i="25"/>
  <c r="C8821" i="25"/>
  <c r="B8822" i="25"/>
  <c r="C8822" i="25"/>
  <c r="B8823" i="25"/>
  <c r="C8823" i="25"/>
  <c r="B8824" i="25"/>
  <c r="C8824" i="25"/>
  <c r="B8825" i="25"/>
  <c r="C8825" i="25"/>
  <c r="B8826" i="25"/>
  <c r="C8826" i="25"/>
  <c r="B8827" i="25"/>
  <c r="C8827" i="25"/>
  <c r="B8828" i="25"/>
  <c r="C8828" i="25"/>
  <c r="B8829" i="25"/>
  <c r="C8829" i="25"/>
  <c r="B8830" i="25"/>
  <c r="C8830" i="25"/>
  <c r="B8831" i="25"/>
  <c r="C8831" i="25"/>
  <c r="B8832" i="25"/>
  <c r="C8832" i="25"/>
  <c r="B8833" i="25"/>
  <c r="C8833" i="25"/>
  <c r="B8834" i="25"/>
  <c r="C8834" i="25"/>
  <c r="B8835" i="25"/>
  <c r="C8835" i="25"/>
  <c r="B8836" i="25"/>
  <c r="C8836" i="25"/>
  <c r="E8778" i="25"/>
  <c r="E8779" i="25"/>
  <c r="E8780" i="25"/>
  <c r="E8781" i="25"/>
  <c r="E8782" i="25"/>
  <c r="E8783" i="25"/>
  <c r="E8784" i="25"/>
  <c r="E8785" i="25"/>
  <c r="E8786" i="25"/>
  <c r="E8787" i="25"/>
  <c r="E8788" i="25"/>
  <c r="E8789" i="25"/>
  <c r="E8790" i="25"/>
  <c r="E8791" i="25"/>
  <c r="E8792" i="25"/>
  <c r="E8793" i="25"/>
  <c r="E8794" i="25"/>
  <c r="E8795" i="25"/>
  <c r="E8796" i="25"/>
  <c r="E8797" i="25"/>
  <c r="E8798" i="25"/>
  <c r="E8799" i="25"/>
  <c r="E8800" i="25"/>
  <c r="E8801" i="25"/>
  <c r="E8802" i="25"/>
  <c r="E8803" i="25"/>
  <c r="E8804" i="25"/>
  <c r="E8805" i="25"/>
  <c r="E8806" i="25"/>
  <c r="E8807" i="25"/>
  <c r="E8808" i="25"/>
  <c r="E8809" i="25"/>
  <c r="E8810" i="25"/>
  <c r="E8811" i="25"/>
  <c r="E8812" i="25"/>
  <c r="E8813" i="25"/>
  <c r="E8814" i="25"/>
  <c r="E8815" i="25"/>
  <c r="E8816" i="25"/>
  <c r="E8817" i="25"/>
  <c r="E8818" i="25"/>
  <c r="E8819" i="25"/>
  <c r="E8820" i="25"/>
  <c r="E8821" i="25"/>
  <c r="E8822" i="25"/>
  <c r="E8823" i="25"/>
  <c r="E8824" i="25"/>
  <c r="E8825" i="25"/>
  <c r="E8826" i="25"/>
  <c r="E8827" i="25"/>
  <c r="E8828" i="25"/>
  <c r="E8829" i="25"/>
  <c r="E8830" i="25"/>
  <c r="E8831" i="25"/>
  <c r="E8832" i="25"/>
  <c r="E8833" i="25"/>
  <c r="E8834" i="25"/>
  <c r="E8835" i="25"/>
  <c r="E8836" i="25"/>
  <c r="C764" i="23"/>
  <c r="C765" i="23"/>
  <c r="C766" i="23"/>
  <c r="C767" i="23"/>
  <c r="C768" i="23"/>
  <c r="C769" i="23"/>
  <c r="C770" i="23"/>
  <c r="C771" i="23"/>
  <c r="C772" i="23"/>
  <c r="C773" i="23"/>
  <c r="C774" i="23"/>
  <c r="C775" i="23"/>
  <c r="F764" i="23"/>
  <c r="F765" i="23"/>
  <c r="F766" i="23"/>
  <c r="F767" i="23"/>
  <c r="F768" i="23"/>
  <c r="F769" i="23"/>
  <c r="F770" i="23"/>
  <c r="F771" i="23"/>
  <c r="F772" i="23"/>
  <c r="F773" i="23"/>
  <c r="F774" i="23"/>
  <c r="F775" i="23"/>
  <c r="G764" i="23"/>
  <c r="G765" i="23"/>
  <c r="G766" i="23"/>
  <c r="G767" i="23"/>
  <c r="G768" i="23"/>
  <c r="G769" i="23"/>
  <c r="G770" i="23"/>
  <c r="G771" i="23"/>
  <c r="G772" i="23"/>
  <c r="G773" i="23"/>
  <c r="G774" i="23"/>
  <c r="G775" i="23"/>
  <c r="T433" i="23"/>
  <c r="T434" i="23"/>
  <c r="T435" i="23"/>
  <c r="T436" i="23"/>
  <c r="T437" i="23"/>
  <c r="W433" i="23"/>
  <c r="W434" i="23"/>
  <c r="W435" i="23"/>
  <c r="W436" i="23"/>
  <c r="W437" i="23"/>
  <c r="X433" i="23"/>
  <c r="X434" i="23"/>
  <c r="X435" i="23"/>
  <c r="X436" i="23"/>
  <c r="X437" i="23"/>
  <c r="AB496" i="23"/>
  <c r="AB497" i="23"/>
  <c r="AE496" i="23"/>
  <c r="AE497" i="23"/>
  <c r="AF496" i="23"/>
  <c r="AF497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69" i="23"/>
  <c r="AE270" i="23"/>
  <c r="AE271" i="23"/>
  <c r="AE272" i="23"/>
  <c r="AE273" i="23"/>
  <c r="AE274" i="23"/>
  <c r="AE275" i="23"/>
  <c r="AE276" i="23"/>
  <c r="AE277" i="23"/>
  <c r="AE278" i="23"/>
  <c r="AE279" i="23"/>
  <c r="AE280" i="23"/>
  <c r="AE281" i="23"/>
  <c r="AE282" i="23"/>
  <c r="AE283" i="23"/>
  <c r="AE284" i="23"/>
  <c r="AE285" i="23"/>
  <c r="AE286" i="23"/>
  <c r="AE287" i="23"/>
  <c r="AE288" i="23"/>
  <c r="AE289" i="23"/>
  <c r="AE290" i="23"/>
  <c r="AE291" i="23"/>
  <c r="AE292" i="23"/>
  <c r="AE293" i="23"/>
  <c r="AE294" i="23"/>
  <c r="AE295" i="23"/>
  <c r="AE296" i="23"/>
  <c r="AE297" i="23"/>
  <c r="AE298" i="23"/>
  <c r="AE299" i="23"/>
  <c r="AE300" i="23"/>
  <c r="AE301" i="23"/>
  <c r="AE302" i="23"/>
  <c r="AE303" i="23"/>
  <c r="AE304" i="23"/>
  <c r="AE305" i="23"/>
  <c r="AE306" i="23"/>
  <c r="AE307" i="23"/>
  <c r="AE308" i="23"/>
  <c r="AE309" i="23"/>
  <c r="AE310" i="23"/>
  <c r="AE311" i="23"/>
  <c r="AE312" i="23"/>
  <c r="AE313" i="23"/>
  <c r="AE314" i="23"/>
  <c r="AE315" i="23"/>
  <c r="AE316" i="23"/>
  <c r="AE317" i="23"/>
  <c r="AE318" i="23"/>
  <c r="AE319" i="23"/>
  <c r="AE320" i="23"/>
  <c r="AE321" i="23"/>
  <c r="AE322" i="23"/>
  <c r="AE323" i="23"/>
  <c r="AE324" i="23"/>
  <c r="AE325" i="23"/>
  <c r="AE326" i="23"/>
  <c r="AE327" i="23"/>
  <c r="AE328" i="23"/>
  <c r="AE329" i="23"/>
  <c r="AE330" i="23"/>
  <c r="AE331" i="23"/>
  <c r="AE332" i="23"/>
  <c r="AE333" i="23"/>
  <c r="AE334" i="23"/>
  <c r="AE335" i="23"/>
  <c r="AE336" i="23"/>
  <c r="AE337" i="23"/>
  <c r="AE338" i="23"/>
  <c r="AE339" i="23"/>
  <c r="AE340" i="23"/>
  <c r="AE341" i="23"/>
  <c r="AE342" i="23"/>
  <c r="AE343" i="23"/>
  <c r="AE344" i="23"/>
  <c r="AE345" i="23"/>
  <c r="AE346" i="23"/>
  <c r="AE347" i="23"/>
  <c r="AE348" i="23"/>
  <c r="AE349" i="23"/>
  <c r="AE350" i="23"/>
  <c r="AE351" i="23"/>
  <c r="AE352" i="23"/>
  <c r="AE353" i="23"/>
  <c r="AE354" i="23"/>
  <c r="AE355" i="23"/>
  <c r="AE356" i="23"/>
  <c r="AE357" i="23"/>
  <c r="AE358" i="23"/>
  <c r="AE359" i="23"/>
  <c r="AE360" i="23"/>
  <c r="AE361" i="23"/>
  <c r="AE362" i="23"/>
  <c r="AE363" i="23"/>
  <c r="AE364" i="23"/>
  <c r="AE365" i="23"/>
  <c r="AE366" i="23"/>
  <c r="AE367" i="23"/>
  <c r="AE368" i="23"/>
  <c r="AE369" i="23"/>
  <c r="AE370" i="23"/>
  <c r="AE371" i="23"/>
  <c r="AE372" i="23"/>
  <c r="AE373" i="23"/>
  <c r="AE374" i="23"/>
  <c r="AE375" i="23"/>
  <c r="AE376" i="23"/>
  <c r="AE377" i="23"/>
  <c r="AE378" i="23"/>
  <c r="AE379" i="23"/>
  <c r="AE380" i="23"/>
  <c r="AE381" i="23"/>
  <c r="AE382" i="23"/>
  <c r="AE383" i="23"/>
  <c r="AE384" i="23"/>
  <c r="AE385" i="23"/>
  <c r="AE386" i="23"/>
  <c r="AE387" i="23"/>
  <c r="AE388" i="23"/>
  <c r="AE389" i="23"/>
  <c r="AE390" i="23"/>
  <c r="AE391" i="23"/>
  <c r="AE392" i="23"/>
  <c r="AE393" i="23"/>
  <c r="AE394" i="23"/>
  <c r="AE395" i="23"/>
  <c r="AE396" i="23"/>
  <c r="AE397" i="23"/>
  <c r="AE398" i="23"/>
  <c r="AE399" i="23"/>
  <c r="AE400" i="23"/>
  <c r="AE401" i="23"/>
  <c r="AE402" i="23"/>
  <c r="AE403" i="23"/>
  <c r="AE404" i="23"/>
  <c r="AE405" i="23"/>
  <c r="AE406" i="23"/>
  <c r="AE407" i="23"/>
  <c r="AE408" i="23"/>
  <c r="AE409" i="23"/>
  <c r="AE410" i="23"/>
  <c r="AE411" i="23"/>
  <c r="AE412" i="23"/>
  <c r="AE413" i="23"/>
  <c r="AE414" i="23"/>
  <c r="AE415" i="23"/>
  <c r="AE416" i="23"/>
  <c r="AE417" i="23"/>
  <c r="AE418" i="23"/>
  <c r="AE419" i="23"/>
  <c r="AE420" i="23"/>
  <c r="AE421" i="23"/>
  <c r="AE422" i="23"/>
  <c r="AE423" i="23"/>
  <c r="AE424" i="23"/>
  <c r="AE425" i="23"/>
  <c r="AE426" i="23"/>
  <c r="AE427" i="23"/>
  <c r="AE428" i="23"/>
  <c r="AE429" i="23"/>
  <c r="AE430" i="23"/>
  <c r="AE431" i="23"/>
  <c r="AE432" i="23"/>
  <c r="AE433" i="23"/>
  <c r="AE434" i="23"/>
  <c r="AE435" i="23"/>
  <c r="AE436" i="23"/>
  <c r="AE437" i="23"/>
  <c r="AE438" i="23"/>
  <c r="AE439" i="23"/>
  <c r="AE440" i="23"/>
  <c r="AE441" i="23"/>
  <c r="AE442" i="23"/>
  <c r="AE443" i="23"/>
  <c r="AE444" i="23"/>
  <c r="AE445" i="23"/>
  <c r="AE446" i="23"/>
  <c r="AE447" i="23"/>
  <c r="AE448" i="23"/>
  <c r="AE449" i="23"/>
  <c r="AE450" i="23"/>
  <c r="AE451" i="23"/>
  <c r="AE452" i="23"/>
  <c r="AE453" i="23"/>
  <c r="AE454" i="23"/>
  <c r="AE455" i="23"/>
  <c r="AE456" i="23"/>
  <c r="AE457" i="23"/>
  <c r="AE458" i="23"/>
  <c r="AE459" i="23"/>
  <c r="AE460" i="23"/>
  <c r="AE461" i="23"/>
  <c r="AE462" i="23"/>
  <c r="AE463" i="23"/>
  <c r="AE464" i="23"/>
  <c r="AE465" i="23"/>
  <c r="AE466" i="23"/>
  <c r="AE467" i="23"/>
  <c r="AE468" i="23"/>
  <c r="AE469" i="23"/>
  <c r="AE470" i="23"/>
  <c r="AE471" i="23"/>
  <c r="AE472" i="23"/>
  <c r="AE473" i="23"/>
  <c r="AE474" i="23"/>
  <c r="AE475" i="23"/>
  <c r="AE476" i="23"/>
  <c r="AE477" i="23"/>
  <c r="AE478" i="23"/>
  <c r="AE479" i="23"/>
  <c r="AE480" i="23"/>
  <c r="AE481" i="23"/>
  <c r="AE482" i="23"/>
  <c r="AE483" i="23"/>
  <c r="AE484" i="23"/>
  <c r="AE485" i="23"/>
  <c r="AE486" i="23"/>
  <c r="AE487" i="23"/>
  <c r="AE488" i="23"/>
  <c r="AE489" i="23"/>
  <c r="AE490" i="23"/>
  <c r="AE491" i="23"/>
  <c r="AE492" i="23"/>
  <c r="AE493" i="23"/>
  <c r="AE494" i="23"/>
  <c r="AE495" i="23"/>
  <c r="B8714" i="25"/>
  <c r="C8714" i="25"/>
  <c r="B8715" i="25"/>
  <c r="C8715" i="25"/>
  <c r="B8716" i="25"/>
  <c r="C8716" i="25"/>
  <c r="B8717" i="25"/>
  <c r="C8717" i="25"/>
  <c r="B8718" i="25"/>
  <c r="C8718" i="25"/>
  <c r="B8719" i="25"/>
  <c r="C8719" i="25"/>
  <c r="B8720" i="25"/>
  <c r="C8720" i="25"/>
  <c r="B8721" i="25"/>
  <c r="C8721" i="25"/>
  <c r="B8722" i="25"/>
  <c r="C8722" i="25"/>
  <c r="B8723" i="25"/>
  <c r="C8723" i="25"/>
  <c r="B8724" i="25"/>
  <c r="C8724" i="25"/>
  <c r="B8725" i="25"/>
  <c r="C8725" i="25"/>
  <c r="B8726" i="25"/>
  <c r="C8726" i="25"/>
  <c r="B8727" i="25"/>
  <c r="C8727" i="25"/>
  <c r="B8728" i="25"/>
  <c r="C8728" i="25"/>
  <c r="B8729" i="25"/>
  <c r="C8729" i="25"/>
  <c r="B8730" i="25"/>
  <c r="C8730" i="25"/>
  <c r="B8731" i="25"/>
  <c r="C8731" i="25"/>
  <c r="B8732" i="25"/>
  <c r="C8732" i="25"/>
  <c r="B8733" i="25"/>
  <c r="C8733" i="25"/>
  <c r="B8734" i="25"/>
  <c r="C8734" i="25"/>
  <c r="B8735" i="25"/>
  <c r="C8735" i="25"/>
  <c r="B8736" i="25"/>
  <c r="C8736" i="25"/>
  <c r="B8737" i="25"/>
  <c r="C8737" i="25"/>
  <c r="B8738" i="25"/>
  <c r="C8738" i="25"/>
  <c r="B8739" i="25"/>
  <c r="C8739" i="25"/>
  <c r="B8740" i="25"/>
  <c r="C8740" i="25"/>
  <c r="B8741" i="25"/>
  <c r="C8741" i="25"/>
  <c r="B8742" i="25"/>
  <c r="C8742" i="25"/>
  <c r="B8743" i="25"/>
  <c r="C8743" i="25"/>
  <c r="B8744" i="25"/>
  <c r="C8744" i="25"/>
  <c r="B8745" i="25"/>
  <c r="C8745" i="25"/>
  <c r="B8746" i="25"/>
  <c r="C8746" i="25"/>
  <c r="B8747" i="25"/>
  <c r="C8747" i="25"/>
  <c r="B8748" i="25"/>
  <c r="C8748" i="25"/>
  <c r="B8749" i="25"/>
  <c r="C8749" i="25"/>
  <c r="B8750" i="25"/>
  <c r="C8750" i="25"/>
  <c r="B8751" i="25"/>
  <c r="C8751" i="25"/>
  <c r="B8752" i="25"/>
  <c r="C8752" i="25"/>
  <c r="B8753" i="25"/>
  <c r="C8753" i="25"/>
  <c r="B8754" i="25"/>
  <c r="C8754" i="25"/>
  <c r="B8755" i="25"/>
  <c r="C8755" i="25"/>
  <c r="B8756" i="25"/>
  <c r="C8756" i="25"/>
  <c r="B8757" i="25"/>
  <c r="C8757" i="25"/>
  <c r="B8758" i="25"/>
  <c r="C8758" i="25"/>
  <c r="B8759" i="25"/>
  <c r="C8759" i="25"/>
  <c r="B8760" i="25"/>
  <c r="C8760" i="25"/>
  <c r="B8761" i="25"/>
  <c r="C8761" i="25"/>
  <c r="B8762" i="25"/>
  <c r="C8762" i="25"/>
  <c r="B8763" i="25"/>
  <c r="C8763" i="25"/>
  <c r="B8764" i="25"/>
  <c r="C8764" i="25"/>
  <c r="B8765" i="25"/>
  <c r="C8765" i="25"/>
  <c r="B8766" i="25"/>
  <c r="C8766" i="25"/>
  <c r="B8767" i="25"/>
  <c r="C8767" i="25"/>
  <c r="B8768" i="25"/>
  <c r="C8768" i="25"/>
  <c r="B8769" i="25"/>
  <c r="C8769" i="25"/>
  <c r="B8770" i="25"/>
  <c r="C8770" i="25"/>
  <c r="B8771" i="25"/>
  <c r="C8771" i="25"/>
  <c r="B8772" i="25"/>
  <c r="C8772" i="25"/>
  <c r="B8773" i="25"/>
  <c r="C8773" i="25"/>
  <c r="B8774" i="25"/>
  <c r="C8774" i="25"/>
  <c r="B8775" i="25"/>
  <c r="C8775" i="25"/>
  <c r="B8776" i="25"/>
  <c r="C8776" i="25"/>
  <c r="B8777" i="25"/>
  <c r="C8777" i="25"/>
  <c r="E8714" i="25"/>
  <c r="E8715" i="25"/>
  <c r="E8716" i="25"/>
  <c r="E8717" i="25"/>
  <c r="E8718" i="25"/>
  <c r="E8719" i="25"/>
  <c r="E8720" i="25"/>
  <c r="E8721" i="25"/>
  <c r="E8722" i="25"/>
  <c r="E8723" i="25"/>
  <c r="E8724" i="25"/>
  <c r="E8725" i="25"/>
  <c r="E8726" i="25"/>
  <c r="E8727" i="25"/>
  <c r="E8728" i="25"/>
  <c r="E8729" i="25"/>
  <c r="E8730" i="25"/>
  <c r="E8731" i="25"/>
  <c r="E8732" i="25"/>
  <c r="E8733" i="25"/>
  <c r="E8734" i="25"/>
  <c r="E8735" i="25"/>
  <c r="E8736" i="25"/>
  <c r="E8737" i="25"/>
  <c r="E8738" i="25"/>
  <c r="E8739" i="25"/>
  <c r="E8740" i="25"/>
  <c r="E8741" i="25"/>
  <c r="E8742" i="25"/>
  <c r="E8743" i="25"/>
  <c r="E8744" i="25"/>
  <c r="E8745" i="25"/>
  <c r="E8746" i="25"/>
  <c r="E8747" i="25"/>
  <c r="E8748" i="25"/>
  <c r="E8749" i="25"/>
  <c r="E8750" i="25"/>
  <c r="E8751" i="25"/>
  <c r="E8752" i="25"/>
  <c r="E8753" i="25"/>
  <c r="E8754" i="25"/>
  <c r="E8755" i="25"/>
  <c r="E8756" i="25"/>
  <c r="E8757" i="25"/>
  <c r="E8758" i="25"/>
  <c r="E8759" i="25"/>
  <c r="E8760" i="25"/>
  <c r="E8761" i="25"/>
  <c r="E8762" i="25"/>
  <c r="E8763" i="25"/>
  <c r="E8764" i="25"/>
  <c r="E8765" i="25"/>
  <c r="E8766" i="25"/>
  <c r="E8767" i="25"/>
  <c r="E8768" i="25"/>
  <c r="E8769" i="25"/>
  <c r="E8770" i="25"/>
  <c r="E8771" i="25"/>
  <c r="E8772" i="25"/>
  <c r="E8773" i="25"/>
  <c r="E8774" i="25"/>
  <c r="E8775" i="25"/>
  <c r="E8776" i="25"/>
  <c r="E8777" i="25"/>
  <c r="C754" i="23"/>
  <c r="C755" i="23"/>
  <c r="C756" i="23"/>
  <c r="C757" i="23"/>
  <c r="C758" i="23"/>
  <c r="C759" i="23"/>
  <c r="C760" i="23"/>
  <c r="C761" i="23"/>
  <c r="C762" i="23"/>
  <c r="C763" i="23"/>
  <c r="F754" i="23"/>
  <c r="F755" i="23"/>
  <c r="F756" i="23"/>
  <c r="F757" i="23"/>
  <c r="F758" i="23"/>
  <c r="F759" i="23"/>
  <c r="F760" i="23"/>
  <c r="F761" i="23"/>
  <c r="F762" i="23"/>
  <c r="F763" i="23"/>
  <c r="G754" i="23"/>
  <c r="G755" i="23"/>
  <c r="G756" i="23"/>
  <c r="G757" i="23"/>
  <c r="G758" i="23"/>
  <c r="G759" i="23"/>
  <c r="G760" i="23"/>
  <c r="G761" i="23"/>
  <c r="G762" i="23"/>
  <c r="G763" i="23"/>
  <c r="T426" i="23"/>
  <c r="T427" i="23"/>
  <c r="T428" i="23"/>
  <c r="T429" i="23"/>
  <c r="T430" i="23"/>
  <c r="T431" i="23"/>
  <c r="T432" i="23"/>
  <c r="W426" i="23"/>
  <c r="W427" i="23"/>
  <c r="W428" i="23"/>
  <c r="W429" i="23"/>
  <c r="W430" i="23"/>
  <c r="W431" i="23"/>
  <c r="W432" i="23"/>
  <c r="X426" i="23"/>
  <c r="X427" i="23"/>
  <c r="X428" i="23"/>
  <c r="X429" i="23"/>
  <c r="X430" i="23"/>
  <c r="X431" i="23"/>
  <c r="X432" i="23"/>
  <c r="AB488" i="23"/>
  <c r="AB489" i="23"/>
  <c r="AB490" i="23"/>
  <c r="AB491" i="23"/>
  <c r="AB492" i="23"/>
  <c r="AB493" i="23"/>
  <c r="AB494" i="23"/>
  <c r="AB495" i="23"/>
  <c r="AF488" i="23"/>
  <c r="AF489" i="23"/>
  <c r="AF490" i="23"/>
  <c r="AF491" i="23"/>
  <c r="AF492" i="23"/>
  <c r="AF493" i="23"/>
  <c r="AF494" i="23"/>
  <c r="AF495" i="23"/>
  <c r="B8607" i="25"/>
  <c r="B8608" i="25"/>
  <c r="B8609" i="25"/>
  <c r="B8610" i="25"/>
  <c r="B8611" i="25"/>
  <c r="B8612" i="25"/>
  <c r="B8613" i="25"/>
  <c r="B8614" i="25"/>
  <c r="B8615" i="25"/>
  <c r="B8616" i="25"/>
  <c r="B8617" i="25"/>
  <c r="B8618" i="25"/>
  <c r="B8619" i="25"/>
  <c r="B8620" i="25"/>
  <c r="B8621" i="25"/>
  <c r="B8622" i="25"/>
  <c r="B8623" i="25"/>
  <c r="B8624" i="25"/>
  <c r="B8625" i="25"/>
  <c r="B8626" i="25"/>
  <c r="B8627" i="25"/>
  <c r="B8628" i="25"/>
  <c r="B8629" i="25"/>
  <c r="B8630" i="25"/>
  <c r="B8631" i="25"/>
  <c r="B8632" i="25"/>
  <c r="B8633" i="25"/>
  <c r="B8634" i="25"/>
  <c r="B8635" i="25"/>
  <c r="B8636" i="25"/>
  <c r="B8637" i="25"/>
  <c r="B8638" i="25"/>
  <c r="B8639" i="25"/>
  <c r="B8640" i="25"/>
  <c r="B8641" i="25"/>
  <c r="B8642" i="25"/>
  <c r="B8643" i="25"/>
  <c r="B8644" i="25"/>
  <c r="B8645" i="25"/>
  <c r="B8646" i="25"/>
  <c r="B8647" i="25"/>
  <c r="B8648" i="25"/>
  <c r="B8649" i="25"/>
  <c r="B8650" i="25"/>
  <c r="B8651" i="25"/>
  <c r="B8652" i="25"/>
  <c r="B8653" i="25"/>
  <c r="B8654" i="25"/>
  <c r="B8655" i="25"/>
  <c r="B8656" i="25"/>
  <c r="B8657" i="25"/>
  <c r="B8658" i="25"/>
  <c r="B8659" i="25"/>
  <c r="B8660" i="25"/>
  <c r="B8661" i="25"/>
  <c r="B8662" i="25"/>
  <c r="B8663" i="25"/>
  <c r="B8664" i="25"/>
  <c r="B8665" i="25"/>
  <c r="B8666" i="25"/>
  <c r="B8667" i="25"/>
  <c r="B8668" i="25"/>
  <c r="B8669" i="25"/>
  <c r="B8670" i="25"/>
  <c r="B8671" i="25"/>
  <c r="B8672" i="25"/>
  <c r="B8673" i="25"/>
  <c r="B8674" i="25"/>
  <c r="B8675" i="25"/>
  <c r="B8676" i="25"/>
  <c r="B8677" i="25"/>
  <c r="B8678" i="25"/>
  <c r="B8679" i="25"/>
  <c r="B8680" i="25"/>
  <c r="B8681" i="25"/>
  <c r="B8682" i="25"/>
  <c r="B8683" i="25"/>
  <c r="B8684" i="25"/>
  <c r="B8685" i="25"/>
  <c r="B8686" i="25"/>
  <c r="B8687" i="25"/>
  <c r="B8688" i="25"/>
  <c r="B8689" i="25"/>
  <c r="B8690" i="25"/>
  <c r="B8691" i="25"/>
  <c r="B8692" i="25"/>
  <c r="B8693" i="25"/>
  <c r="B8694" i="25"/>
  <c r="B8695" i="25"/>
  <c r="B8696" i="25"/>
  <c r="B8697" i="25"/>
  <c r="B8698" i="25"/>
  <c r="B8699" i="25"/>
  <c r="B8700" i="25"/>
  <c r="B8701" i="25"/>
  <c r="B8702" i="25"/>
  <c r="B8703" i="25"/>
  <c r="B8704" i="25"/>
  <c r="B8705" i="25"/>
  <c r="B8706" i="25"/>
  <c r="B8707" i="25"/>
  <c r="B8708" i="25"/>
  <c r="B8709" i="25"/>
  <c r="B8710" i="25"/>
  <c r="B8711" i="25"/>
  <c r="B8712" i="25"/>
  <c r="B8713" i="25"/>
  <c r="C8607" i="25"/>
  <c r="C8608" i="25"/>
  <c r="C8609" i="25"/>
  <c r="C8610" i="25"/>
  <c r="C8611" i="25"/>
  <c r="C8612" i="25"/>
  <c r="C8613" i="25"/>
  <c r="C8614" i="25"/>
  <c r="C8615" i="25"/>
  <c r="C8616" i="25"/>
  <c r="C8617" i="25"/>
  <c r="C8618" i="25"/>
  <c r="C8619" i="25"/>
  <c r="C8620" i="25"/>
  <c r="C8621" i="25"/>
  <c r="C8622" i="25"/>
  <c r="C8623" i="25"/>
  <c r="C8624" i="25"/>
  <c r="C8625" i="25"/>
  <c r="C8626" i="25"/>
  <c r="C8627" i="25"/>
  <c r="C8628" i="25"/>
  <c r="C8629" i="25"/>
  <c r="C8630" i="25"/>
  <c r="C8631" i="25"/>
  <c r="C8632" i="25"/>
  <c r="C8633" i="25"/>
  <c r="C8634" i="25"/>
  <c r="C8635" i="25"/>
  <c r="C8636" i="25"/>
  <c r="C8637" i="25"/>
  <c r="C8638" i="25"/>
  <c r="C8639" i="25"/>
  <c r="C8640" i="25"/>
  <c r="C8641" i="25"/>
  <c r="C8642" i="25"/>
  <c r="C8643" i="25"/>
  <c r="C8644" i="25"/>
  <c r="C8645" i="25"/>
  <c r="C8646" i="25"/>
  <c r="C8647" i="25"/>
  <c r="C8648" i="25"/>
  <c r="C8649" i="25"/>
  <c r="C8650" i="25"/>
  <c r="C8651" i="25"/>
  <c r="C8652" i="25"/>
  <c r="C8653" i="25"/>
  <c r="C8654" i="25"/>
  <c r="C8655" i="25"/>
  <c r="C8656" i="25"/>
  <c r="C8657" i="25"/>
  <c r="C8658" i="25"/>
  <c r="C8659" i="25"/>
  <c r="C8660" i="25"/>
  <c r="C8661" i="25"/>
  <c r="C8662" i="25"/>
  <c r="C8663" i="25"/>
  <c r="C8664" i="25"/>
  <c r="C8665" i="25"/>
  <c r="C8666" i="25"/>
  <c r="C8667" i="25"/>
  <c r="C8668" i="25"/>
  <c r="C8669" i="25"/>
  <c r="C8670" i="25"/>
  <c r="C8671" i="25"/>
  <c r="C8672" i="25"/>
  <c r="C8673" i="25"/>
  <c r="C8674" i="25"/>
  <c r="C8675" i="25"/>
  <c r="C8676" i="25"/>
  <c r="C8677" i="25"/>
  <c r="C8678" i="25"/>
  <c r="C8679" i="25"/>
  <c r="C8680" i="25"/>
  <c r="C8681" i="25"/>
  <c r="C8682" i="25"/>
  <c r="C8683" i="25"/>
  <c r="C8684" i="25"/>
  <c r="C8685" i="25"/>
  <c r="C8686" i="25"/>
  <c r="C8687" i="25"/>
  <c r="C8688" i="25"/>
  <c r="C8689" i="25"/>
  <c r="C8690" i="25"/>
  <c r="C8691" i="25"/>
  <c r="C8692" i="25"/>
  <c r="C8693" i="25"/>
  <c r="C8694" i="25"/>
  <c r="C8695" i="25"/>
  <c r="C8696" i="25"/>
  <c r="C8697" i="25"/>
  <c r="C8698" i="25"/>
  <c r="C8699" i="25"/>
  <c r="C8700" i="25"/>
  <c r="C8701" i="25"/>
  <c r="C8702" i="25"/>
  <c r="C8703" i="25"/>
  <c r="C8704" i="25"/>
  <c r="C8705" i="25"/>
  <c r="C8706" i="25"/>
  <c r="C8707" i="25"/>
  <c r="C8708" i="25"/>
  <c r="C8709" i="25"/>
  <c r="C8710" i="25"/>
  <c r="C8711" i="25"/>
  <c r="C8712" i="25"/>
  <c r="C8713" i="25"/>
  <c r="E8607" i="25"/>
  <c r="E8608" i="25"/>
  <c r="E8609" i="25"/>
  <c r="E8610" i="25"/>
  <c r="E8611" i="25"/>
  <c r="E8612" i="25"/>
  <c r="E8613" i="25"/>
  <c r="E8614" i="25"/>
  <c r="E8615" i="25"/>
  <c r="E8616" i="25"/>
  <c r="E8617" i="25"/>
  <c r="E8618" i="25"/>
  <c r="E8619" i="25"/>
  <c r="E8620" i="25"/>
  <c r="E8621" i="25"/>
  <c r="E8622" i="25"/>
  <c r="E8623" i="25"/>
  <c r="E8624" i="25"/>
  <c r="E8625" i="25"/>
  <c r="E8626" i="25"/>
  <c r="E8627" i="25"/>
  <c r="E8628" i="25"/>
  <c r="E8629" i="25"/>
  <c r="E8630" i="25"/>
  <c r="E8631" i="25"/>
  <c r="E8632" i="25"/>
  <c r="E8633" i="25"/>
  <c r="E8634" i="25"/>
  <c r="E8635" i="25"/>
  <c r="E8636" i="25"/>
  <c r="E8637" i="25"/>
  <c r="E8638" i="25"/>
  <c r="E8639" i="25"/>
  <c r="E8640" i="25"/>
  <c r="E8641" i="25"/>
  <c r="E8642" i="25"/>
  <c r="E8643" i="25"/>
  <c r="E8644" i="25"/>
  <c r="E8645" i="25"/>
  <c r="E8646" i="25"/>
  <c r="E8647" i="25"/>
  <c r="E8648" i="25"/>
  <c r="E8649" i="25"/>
  <c r="E8650" i="25"/>
  <c r="E8651" i="25"/>
  <c r="E8652" i="25"/>
  <c r="E8653" i="25"/>
  <c r="E8654" i="25"/>
  <c r="E8655" i="25"/>
  <c r="E8656" i="25"/>
  <c r="E8657" i="25"/>
  <c r="E8658" i="25"/>
  <c r="E8659" i="25"/>
  <c r="E8660" i="25"/>
  <c r="E8661" i="25"/>
  <c r="E8662" i="25"/>
  <c r="E8663" i="25"/>
  <c r="E8664" i="25"/>
  <c r="E8665" i="25"/>
  <c r="E8666" i="25"/>
  <c r="E8667" i="25"/>
  <c r="E8668" i="25"/>
  <c r="E8669" i="25"/>
  <c r="E8670" i="25"/>
  <c r="E8671" i="25"/>
  <c r="E8672" i="25"/>
  <c r="E8673" i="25"/>
  <c r="E8674" i="25"/>
  <c r="E8675" i="25"/>
  <c r="E8676" i="25"/>
  <c r="E8677" i="25"/>
  <c r="E8678" i="25"/>
  <c r="E8679" i="25"/>
  <c r="E8680" i="25"/>
  <c r="E8681" i="25"/>
  <c r="E8682" i="25"/>
  <c r="E8683" i="25"/>
  <c r="E8684" i="25"/>
  <c r="E8685" i="25"/>
  <c r="E8686" i="25"/>
  <c r="E8687" i="25"/>
  <c r="E8688" i="25"/>
  <c r="E8689" i="25"/>
  <c r="E8690" i="25"/>
  <c r="E8691" i="25"/>
  <c r="E8692" i="25"/>
  <c r="E8693" i="25"/>
  <c r="E8694" i="25"/>
  <c r="E8695" i="25"/>
  <c r="E8696" i="25"/>
  <c r="E8697" i="25"/>
  <c r="E8698" i="25"/>
  <c r="E8699" i="25"/>
  <c r="E8700" i="25"/>
  <c r="E8701" i="25"/>
  <c r="E8702" i="25"/>
  <c r="E8703" i="25"/>
  <c r="E8704" i="25"/>
  <c r="E8705" i="25"/>
  <c r="E8706" i="25"/>
  <c r="E8707" i="25"/>
  <c r="E8708" i="25"/>
  <c r="E8709" i="25"/>
  <c r="E8710" i="25"/>
  <c r="E8711" i="25"/>
  <c r="E8712" i="25"/>
  <c r="E8713" i="25"/>
  <c r="T419" i="23"/>
  <c r="T420" i="23"/>
  <c r="T421" i="23"/>
  <c r="T422" i="23"/>
  <c r="T423" i="23"/>
  <c r="T424" i="23"/>
  <c r="T425" i="23"/>
  <c r="W419" i="23"/>
  <c r="W420" i="23"/>
  <c r="W421" i="23"/>
  <c r="W422" i="23"/>
  <c r="W423" i="23"/>
  <c r="W424" i="23"/>
  <c r="W425" i="23"/>
  <c r="X419" i="23"/>
  <c r="X420" i="23"/>
  <c r="X421" i="23"/>
  <c r="X422" i="23"/>
  <c r="X423" i="23"/>
  <c r="X424" i="23"/>
  <c r="X425" i="23"/>
  <c r="C736" i="23"/>
  <c r="C737" i="23"/>
  <c r="C738" i="23"/>
  <c r="C739" i="23"/>
  <c r="C740" i="23"/>
  <c r="C741" i="23"/>
  <c r="C742" i="23"/>
  <c r="C743" i="23"/>
  <c r="C744" i="23"/>
  <c r="C745" i="23"/>
  <c r="C746" i="23"/>
  <c r="C747" i="23"/>
  <c r="C748" i="23"/>
  <c r="C749" i="23"/>
  <c r="C750" i="23"/>
  <c r="C751" i="23"/>
  <c r="C752" i="23"/>
  <c r="C753" i="23"/>
  <c r="F736" i="23"/>
  <c r="G736" i="23"/>
  <c r="F737" i="23"/>
  <c r="G737" i="23"/>
  <c r="F738" i="23"/>
  <c r="G738" i="23"/>
  <c r="F739" i="23"/>
  <c r="G739" i="23"/>
  <c r="F740" i="23"/>
  <c r="G740" i="23"/>
  <c r="F741" i="23"/>
  <c r="G741" i="23"/>
  <c r="F742" i="23"/>
  <c r="G742" i="23"/>
  <c r="F743" i="23"/>
  <c r="G743" i="23"/>
  <c r="F744" i="23"/>
  <c r="G744" i="23"/>
  <c r="F745" i="23"/>
  <c r="G745" i="23"/>
  <c r="F746" i="23"/>
  <c r="G746" i="23"/>
  <c r="F747" i="23"/>
  <c r="G747" i="23"/>
  <c r="F748" i="23"/>
  <c r="G748" i="23"/>
  <c r="F749" i="23"/>
  <c r="G749" i="23"/>
  <c r="F750" i="23"/>
  <c r="G750" i="23"/>
  <c r="F751" i="23"/>
  <c r="G751" i="23"/>
  <c r="F752" i="23"/>
  <c r="G752" i="23"/>
  <c r="F753" i="23"/>
  <c r="G753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F125" i="23"/>
  <c r="F126" i="23"/>
  <c r="F127" i="23"/>
  <c r="F128" i="23"/>
  <c r="F129" i="23"/>
  <c r="F130" i="23"/>
  <c r="F131" i="23"/>
  <c r="F132" i="23"/>
  <c r="F133" i="23"/>
  <c r="F134" i="23"/>
  <c r="F135" i="23"/>
  <c r="F136" i="23"/>
  <c r="F137" i="23"/>
  <c r="F138" i="23"/>
  <c r="F139" i="23"/>
  <c r="F140" i="23"/>
  <c r="F141" i="23"/>
  <c r="F142" i="23"/>
  <c r="F143" i="23"/>
  <c r="F144" i="23"/>
  <c r="F145" i="23"/>
  <c r="F146" i="23"/>
  <c r="F147" i="23"/>
  <c r="F148" i="23"/>
  <c r="F149" i="23"/>
  <c r="F150" i="23"/>
  <c r="F151" i="23"/>
  <c r="F152" i="23"/>
  <c r="F153" i="23"/>
  <c r="F154" i="23"/>
  <c r="F155" i="23"/>
  <c r="F156" i="23"/>
  <c r="F157" i="23"/>
  <c r="F158" i="23"/>
  <c r="F159" i="23"/>
  <c r="F160" i="23"/>
  <c r="F161" i="23"/>
  <c r="F162" i="23"/>
  <c r="F163" i="23"/>
  <c r="F164" i="23"/>
  <c r="F165" i="23"/>
  <c r="F166" i="23"/>
  <c r="F167" i="23"/>
  <c r="F168" i="23"/>
  <c r="F169" i="23"/>
  <c r="F170" i="23"/>
  <c r="F171" i="23"/>
  <c r="F172" i="23"/>
  <c r="F173" i="23"/>
  <c r="F174" i="23"/>
  <c r="F175" i="23"/>
  <c r="F176" i="23"/>
  <c r="F177" i="23"/>
  <c r="F178" i="23"/>
  <c r="F179" i="23"/>
  <c r="F180" i="23"/>
  <c r="F181" i="23"/>
  <c r="F182" i="23"/>
  <c r="F183" i="23"/>
  <c r="F184" i="23"/>
  <c r="F185" i="23"/>
  <c r="F186" i="23"/>
  <c r="F187" i="23"/>
  <c r="F188" i="23"/>
  <c r="F189" i="23"/>
  <c r="F190" i="23"/>
  <c r="F191" i="23"/>
  <c r="F192" i="23"/>
  <c r="F193" i="23"/>
  <c r="F194" i="23"/>
  <c r="F195" i="23"/>
  <c r="F196" i="23"/>
  <c r="F197" i="23"/>
  <c r="F198" i="23"/>
  <c r="F199" i="23"/>
  <c r="F200" i="23"/>
  <c r="F201" i="23"/>
  <c r="F202" i="23"/>
  <c r="F203" i="23"/>
  <c r="F204" i="23"/>
  <c r="F205" i="23"/>
  <c r="F206" i="23"/>
  <c r="F207" i="23"/>
  <c r="F208" i="23"/>
  <c r="F209" i="23"/>
  <c r="F210" i="23"/>
  <c r="F211" i="23"/>
  <c r="F212" i="23"/>
  <c r="F213" i="23"/>
  <c r="F214" i="23"/>
  <c r="F215" i="23"/>
  <c r="F216" i="23"/>
  <c r="F217" i="23"/>
  <c r="F218" i="23"/>
  <c r="F219" i="23"/>
  <c r="F220" i="23"/>
  <c r="F221" i="23"/>
  <c r="F222" i="23"/>
  <c r="F223" i="23"/>
  <c r="F224" i="23"/>
  <c r="F225" i="23"/>
  <c r="F226" i="23"/>
  <c r="F227" i="23"/>
  <c r="F228" i="23"/>
  <c r="F229" i="23"/>
  <c r="F230" i="23"/>
  <c r="F231" i="23"/>
  <c r="F232" i="23"/>
  <c r="F233" i="23"/>
  <c r="F234" i="23"/>
  <c r="F235" i="23"/>
  <c r="F236" i="23"/>
  <c r="F237" i="23"/>
  <c r="F238" i="23"/>
  <c r="F239" i="23"/>
  <c r="F240" i="23"/>
  <c r="F241" i="23"/>
  <c r="F242" i="23"/>
  <c r="F243" i="23"/>
  <c r="F244" i="23"/>
  <c r="F245" i="23"/>
  <c r="F246" i="23"/>
  <c r="F247" i="23"/>
  <c r="F248" i="23"/>
  <c r="F249" i="23"/>
  <c r="F250" i="23"/>
  <c r="F251" i="23"/>
  <c r="F252" i="23"/>
  <c r="F253" i="23"/>
  <c r="F254" i="23"/>
  <c r="F255" i="23"/>
  <c r="F256" i="23"/>
  <c r="F257" i="23"/>
  <c r="F258" i="23"/>
  <c r="F259" i="23"/>
  <c r="F260" i="23"/>
  <c r="F261" i="23"/>
  <c r="F262" i="23"/>
  <c r="F263" i="23"/>
  <c r="F264" i="23"/>
  <c r="F265" i="23"/>
  <c r="F266" i="23"/>
  <c r="F267" i="23"/>
  <c r="F268" i="23"/>
  <c r="F269" i="23"/>
  <c r="F270" i="23"/>
  <c r="F271" i="23"/>
  <c r="F272" i="23"/>
  <c r="F273" i="23"/>
  <c r="F274" i="23"/>
  <c r="F275" i="23"/>
  <c r="F276" i="23"/>
  <c r="F277" i="23"/>
  <c r="F278" i="23"/>
  <c r="F279" i="23"/>
  <c r="F280" i="23"/>
  <c r="F281" i="23"/>
  <c r="F282" i="23"/>
  <c r="F283" i="23"/>
  <c r="F284" i="23"/>
  <c r="F285" i="23"/>
  <c r="F286" i="23"/>
  <c r="F287" i="23"/>
  <c r="F288" i="23"/>
  <c r="F289" i="23"/>
  <c r="F290" i="23"/>
  <c r="F291" i="23"/>
  <c r="F292" i="23"/>
  <c r="F293" i="23"/>
  <c r="F294" i="23"/>
  <c r="F295" i="23"/>
  <c r="F296" i="23"/>
  <c r="F297" i="23"/>
  <c r="F298" i="23"/>
  <c r="F299" i="23"/>
  <c r="F300" i="23"/>
  <c r="F301" i="23"/>
  <c r="F302" i="23"/>
  <c r="F303" i="23"/>
  <c r="F304" i="23"/>
  <c r="F305" i="23"/>
  <c r="F306" i="23"/>
  <c r="F307" i="23"/>
  <c r="F308" i="23"/>
  <c r="F309" i="23"/>
  <c r="F310" i="23"/>
  <c r="F311" i="23"/>
  <c r="F312" i="23"/>
  <c r="F313" i="23"/>
  <c r="F314" i="23"/>
  <c r="F315" i="23"/>
  <c r="F316" i="23"/>
  <c r="F317" i="23"/>
  <c r="F318" i="23"/>
  <c r="F319" i="23"/>
  <c r="F320" i="23"/>
  <c r="F321" i="23"/>
  <c r="F322" i="23"/>
  <c r="F323" i="23"/>
  <c r="F324" i="23"/>
  <c r="F325" i="23"/>
  <c r="F326" i="23"/>
  <c r="F327" i="23"/>
  <c r="F328" i="23"/>
  <c r="F329" i="23"/>
  <c r="F330" i="23"/>
  <c r="F331" i="23"/>
  <c r="F332" i="23"/>
  <c r="F333" i="23"/>
  <c r="F334" i="23"/>
  <c r="F335" i="23"/>
  <c r="F336" i="23"/>
  <c r="F337" i="23"/>
  <c r="F338" i="23"/>
  <c r="F339" i="23"/>
  <c r="F340" i="23"/>
  <c r="F341" i="23"/>
  <c r="F342" i="23"/>
  <c r="F343" i="23"/>
  <c r="F344" i="23"/>
  <c r="F345" i="23"/>
  <c r="F346" i="23"/>
  <c r="F347" i="23"/>
  <c r="F348" i="23"/>
  <c r="F349" i="23"/>
  <c r="F350" i="23"/>
  <c r="F351" i="23"/>
  <c r="F352" i="23"/>
  <c r="F353" i="23"/>
  <c r="F354" i="23"/>
  <c r="F355" i="23"/>
  <c r="F356" i="23"/>
  <c r="F357" i="23"/>
  <c r="F358" i="23"/>
  <c r="F359" i="23"/>
  <c r="F360" i="23"/>
  <c r="F361" i="23"/>
  <c r="F362" i="23"/>
  <c r="F363" i="23"/>
  <c r="F364" i="23"/>
  <c r="F365" i="23"/>
  <c r="F366" i="23"/>
  <c r="F367" i="23"/>
  <c r="F368" i="23"/>
  <c r="F369" i="23"/>
  <c r="F370" i="23"/>
  <c r="F371" i="23"/>
  <c r="F372" i="23"/>
  <c r="F373" i="23"/>
  <c r="F374" i="23"/>
  <c r="F375" i="23"/>
  <c r="F376" i="23"/>
  <c r="F377" i="23"/>
  <c r="F378" i="23"/>
  <c r="F379" i="23"/>
  <c r="F380" i="23"/>
  <c r="F381" i="23"/>
  <c r="F382" i="23"/>
  <c r="F383" i="23"/>
  <c r="F384" i="23"/>
  <c r="F385" i="23"/>
  <c r="F386" i="23"/>
  <c r="F387" i="23"/>
  <c r="F388" i="23"/>
  <c r="F389" i="23"/>
  <c r="F390" i="23"/>
  <c r="F391" i="23"/>
  <c r="F392" i="23"/>
  <c r="F393" i="23"/>
  <c r="F394" i="23"/>
  <c r="F395" i="23"/>
  <c r="F396" i="23"/>
  <c r="F397" i="23"/>
  <c r="F398" i="23"/>
  <c r="F399" i="23"/>
  <c r="F400" i="23"/>
  <c r="F401" i="23"/>
  <c r="F402" i="23"/>
  <c r="F403" i="23"/>
  <c r="F404" i="23"/>
  <c r="F405" i="23"/>
  <c r="F406" i="23"/>
  <c r="F407" i="23"/>
  <c r="F408" i="23"/>
  <c r="F409" i="23"/>
  <c r="F410" i="23"/>
  <c r="F411" i="23"/>
  <c r="F412" i="23"/>
  <c r="F413" i="23"/>
  <c r="F414" i="23"/>
  <c r="F415" i="23"/>
  <c r="F416" i="23"/>
  <c r="F417" i="23"/>
  <c r="F418" i="23"/>
  <c r="F419" i="23"/>
  <c r="F420" i="23"/>
  <c r="F421" i="23"/>
  <c r="F422" i="23"/>
  <c r="F423" i="23"/>
  <c r="F424" i="23"/>
  <c r="F425" i="23"/>
  <c r="F426" i="23"/>
  <c r="F427" i="23"/>
  <c r="F428" i="23"/>
  <c r="F429" i="23"/>
  <c r="F430" i="23"/>
  <c r="F431" i="23"/>
  <c r="F432" i="23"/>
  <c r="F433" i="23"/>
  <c r="F434" i="23"/>
  <c r="F435" i="23"/>
  <c r="F436" i="23"/>
  <c r="F437" i="23"/>
  <c r="F438" i="23"/>
  <c r="F439" i="23"/>
  <c r="F440" i="23"/>
  <c r="F441" i="23"/>
  <c r="F442" i="23"/>
  <c r="F443" i="23"/>
  <c r="F444" i="23"/>
  <c r="F445" i="23"/>
  <c r="F446" i="23"/>
  <c r="F447" i="23"/>
  <c r="F448" i="23"/>
  <c r="F449" i="23"/>
  <c r="F450" i="23"/>
  <c r="F451" i="23"/>
  <c r="F452" i="23"/>
  <c r="F453" i="23"/>
  <c r="F454" i="23"/>
  <c r="F455" i="23"/>
  <c r="F456" i="23"/>
  <c r="F457" i="23"/>
  <c r="F458" i="23"/>
  <c r="F459" i="23"/>
  <c r="F460" i="23"/>
  <c r="F461" i="23"/>
  <c r="F462" i="23"/>
  <c r="F463" i="23"/>
  <c r="F464" i="23"/>
  <c r="F465" i="23"/>
  <c r="F466" i="23"/>
  <c r="F467" i="23"/>
  <c r="F468" i="23"/>
  <c r="F469" i="23"/>
  <c r="F470" i="23"/>
  <c r="F471" i="23"/>
  <c r="F472" i="23"/>
  <c r="F473" i="23"/>
  <c r="F474" i="23"/>
  <c r="F475" i="23"/>
  <c r="F476" i="23"/>
  <c r="F477" i="23"/>
  <c r="F478" i="23"/>
  <c r="F479" i="23"/>
  <c r="F480" i="23"/>
  <c r="F481" i="23"/>
  <c r="F482" i="23"/>
  <c r="F483" i="23"/>
  <c r="F484" i="23"/>
  <c r="F485" i="23"/>
  <c r="F486" i="23"/>
  <c r="F487" i="23"/>
  <c r="F488" i="23"/>
  <c r="F489" i="23"/>
  <c r="F490" i="23"/>
  <c r="F491" i="23"/>
  <c r="F492" i="23"/>
  <c r="F493" i="23"/>
  <c r="F494" i="23"/>
  <c r="F495" i="23"/>
  <c r="F496" i="23"/>
  <c r="F497" i="23"/>
  <c r="F498" i="23"/>
  <c r="F499" i="23"/>
  <c r="F500" i="23"/>
  <c r="F501" i="23"/>
  <c r="F502" i="23"/>
  <c r="F503" i="23"/>
  <c r="F504" i="23"/>
  <c r="F505" i="23"/>
  <c r="F506" i="23"/>
  <c r="F507" i="23"/>
  <c r="F508" i="23"/>
  <c r="F509" i="23"/>
  <c r="F510" i="23"/>
  <c r="F511" i="23"/>
  <c r="F512" i="23"/>
  <c r="F513" i="23"/>
  <c r="F514" i="23"/>
  <c r="F515" i="23"/>
  <c r="F516" i="23"/>
  <c r="F517" i="23"/>
  <c r="F518" i="23"/>
  <c r="F519" i="23"/>
  <c r="F520" i="23"/>
  <c r="F521" i="23"/>
  <c r="F522" i="23"/>
  <c r="F523" i="23"/>
  <c r="F524" i="23"/>
  <c r="F525" i="23"/>
  <c r="F526" i="23"/>
  <c r="F527" i="23"/>
  <c r="F528" i="23"/>
  <c r="F529" i="23"/>
  <c r="F530" i="23"/>
  <c r="F531" i="23"/>
  <c r="F532" i="23"/>
  <c r="F533" i="23"/>
  <c r="F534" i="23"/>
  <c r="F535" i="23"/>
  <c r="F536" i="23"/>
  <c r="F537" i="23"/>
  <c r="F538" i="23"/>
  <c r="F539" i="23"/>
  <c r="F540" i="23"/>
  <c r="F541" i="23"/>
  <c r="F542" i="23"/>
  <c r="F543" i="23"/>
  <c r="F544" i="23"/>
  <c r="F545" i="23"/>
  <c r="F546" i="23"/>
  <c r="F547" i="23"/>
  <c r="F548" i="23"/>
  <c r="F549" i="23"/>
  <c r="F550" i="23"/>
  <c r="F551" i="23"/>
  <c r="F552" i="23"/>
  <c r="F553" i="23"/>
  <c r="F554" i="23"/>
  <c r="F555" i="23"/>
  <c r="F556" i="23"/>
  <c r="F557" i="23"/>
  <c r="F558" i="23"/>
  <c r="F559" i="23"/>
  <c r="F560" i="23"/>
  <c r="F561" i="23"/>
  <c r="F562" i="23"/>
  <c r="F563" i="23"/>
  <c r="F564" i="23"/>
  <c r="F565" i="23"/>
  <c r="F566" i="23"/>
  <c r="F567" i="23"/>
  <c r="F568" i="23"/>
  <c r="F569" i="23"/>
  <c r="F570" i="23"/>
  <c r="F571" i="23"/>
  <c r="F572" i="23"/>
  <c r="F573" i="23"/>
  <c r="F574" i="23"/>
  <c r="F575" i="23"/>
  <c r="F576" i="23"/>
  <c r="F577" i="23"/>
  <c r="F578" i="23"/>
  <c r="F579" i="23"/>
  <c r="F580" i="23"/>
  <c r="F581" i="23"/>
  <c r="F582" i="23"/>
  <c r="F583" i="23"/>
  <c r="F584" i="23"/>
  <c r="F585" i="23"/>
  <c r="F586" i="23"/>
  <c r="F587" i="23"/>
  <c r="F588" i="23"/>
  <c r="F589" i="23"/>
  <c r="F590" i="23"/>
  <c r="F591" i="23"/>
  <c r="F592" i="23"/>
  <c r="F593" i="23"/>
  <c r="F594" i="23"/>
  <c r="F595" i="23"/>
  <c r="F596" i="23"/>
  <c r="F597" i="23"/>
  <c r="F598" i="23"/>
  <c r="F599" i="23"/>
  <c r="F600" i="23"/>
  <c r="F601" i="23"/>
  <c r="F602" i="23"/>
  <c r="F603" i="23"/>
  <c r="F604" i="23"/>
  <c r="F605" i="23"/>
  <c r="F606" i="23"/>
  <c r="F607" i="23"/>
  <c r="F608" i="23"/>
  <c r="F609" i="23"/>
  <c r="F610" i="23"/>
  <c r="F611" i="23"/>
  <c r="F612" i="23"/>
  <c r="F613" i="23"/>
  <c r="F614" i="23"/>
  <c r="F615" i="23"/>
  <c r="F616" i="23"/>
  <c r="F617" i="23"/>
  <c r="F618" i="23"/>
  <c r="F619" i="23"/>
  <c r="F620" i="23"/>
  <c r="F621" i="23"/>
  <c r="F622" i="23"/>
  <c r="F623" i="23"/>
  <c r="F624" i="23"/>
  <c r="F625" i="23"/>
  <c r="F626" i="23"/>
  <c r="F627" i="23"/>
  <c r="F628" i="23"/>
  <c r="F629" i="23"/>
  <c r="F630" i="23"/>
  <c r="F631" i="23"/>
  <c r="F632" i="23"/>
  <c r="F633" i="23"/>
  <c r="F634" i="23"/>
  <c r="F635" i="23"/>
  <c r="F636" i="23"/>
  <c r="F637" i="23"/>
  <c r="F638" i="23"/>
  <c r="F639" i="23"/>
  <c r="F640" i="23"/>
  <c r="F641" i="23"/>
  <c r="F642" i="23"/>
  <c r="F643" i="23"/>
  <c r="F644" i="23"/>
  <c r="F645" i="23"/>
  <c r="F646" i="23"/>
  <c r="F647" i="23"/>
  <c r="F648" i="23"/>
  <c r="F649" i="23"/>
  <c r="F650" i="23"/>
  <c r="F651" i="23"/>
  <c r="F652" i="23"/>
  <c r="F653" i="23"/>
  <c r="F654" i="23"/>
  <c r="F655" i="23"/>
  <c r="F656" i="23"/>
  <c r="F657" i="23"/>
  <c r="F658" i="23"/>
  <c r="F659" i="23"/>
  <c r="F660" i="23"/>
  <c r="F661" i="23"/>
  <c r="F662" i="23"/>
  <c r="F663" i="23"/>
  <c r="F664" i="23"/>
  <c r="F665" i="23"/>
  <c r="F666" i="23"/>
  <c r="F667" i="23"/>
  <c r="F668" i="23"/>
  <c r="F669" i="23"/>
  <c r="F670" i="23"/>
  <c r="F671" i="23"/>
  <c r="F672" i="23"/>
  <c r="F673" i="23"/>
  <c r="F674" i="23"/>
  <c r="F675" i="23"/>
  <c r="F676" i="23"/>
  <c r="F677" i="23"/>
  <c r="F678" i="23"/>
  <c r="F679" i="23"/>
  <c r="F680" i="23"/>
  <c r="F681" i="23"/>
  <c r="F682" i="23"/>
  <c r="F683" i="23"/>
  <c r="F684" i="23"/>
  <c r="F685" i="23"/>
  <c r="F686" i="23"/>
  <c r="F687" i="23"/>
  <c r="F688" i="23"/>
  <c r="F689" i="23"/>
  <c r="F690" i="23"/>
  <c r="F691" i="23"/>
  <c r="F692" i="23"/>
  <c r="F693" i="23"/>
  <c r="F694" i="23"/>
  <c r="F695" i="23"/>
  <c r="F696" i="23"/>
  <c r="F697" i="23"/>
  <c r="F698" i="23"/>
  <c r="F699" i="23"/>
  <c r="F700" i="23"/>
  <c r="F701" i="23"/>
  <c r="F702" i="23"/>
  <c r="F703" i="23"/>
  <c r="F704" i="23"/>
  <c r="F705" i="23"/>
  <c r="F706" i="23"/>
  <c r="F707" i="23"/>
  <c r="F708" i="23"/>
  <c r="F709" i="23"/>
  <c r="F710" i="23"/>
  <c r="F711" i="23"/>
  <c r="F712" i="23"/>
  <c r="F713" i="23"/>
  <c r="F714" i="23"/>
  <c r="F715" i="23"/>
  <c r="F716" i="23"/>
  <c r="F717" i="23"/>
  <c r="F718" i="23"/>
  <c r="F719" i="23"/>
  <c r="F720" i="23"/>
  <c r="F721" i="23"/>
  <c r="F722" i="23"/>
  <c r="F723" i="23"/>
  <c r="F724" i="23"/>
  <c r="F725" i="23"/>
  <c r="F726" i="23"/>
  <c r="F727" i="23"/>
  <c r="F728" i="23"/>
  <c r="F729" i="23"/>
  <c r="F730" i="23"/>
  <c r="F731" i="23"/>
  <c r="F732" i="23"/>
  <c r="F733" i="23"/>
  <c r="F734" i="23"/>
  <c r="F735" i="23"/>
  <c r="E8410" i="25"/>
  <c r="E8411" i="25"/>
  <c r="E8412" i="25"/>
  <c r="E8413" i="25"/>
  <c r="E8414" i="25"/>
  <c r="E8415" i="25"/>
  <c r="E8416" i="25"/>
  <c r="E8417" i="25"/>
  <c r="E8418" i="25"/>
  <c r="E8419" i="25"/>
  <c r="E8420" i="25"/>
  <c r="E8421" i="25"/>
  <c r="E8422" i="25"/>
  <c r="E8423" i="25"/>
  <c r="E8424" i="25"/>
  <c r="E8425" i="25"/>
  <c r="E8426" i="25"/>
  <c r="E8427" i="25"/>
  <c r="E8428" i="25"/>
  <c r="E8429" i="25"/>
  <c r="E8430" i="25"/>
  <c r="E8431" i="25"/>
  <c r="E8432" i="25"/>
  <c r="E8433" i="25"/>
  <c r="E8434" i="25"/>
  <c r="E8435" i="25"/>
  <c r="E8436" i="25"/>
  <c r="E8437" i="25"/>
  <c r="E8438" i="25"/>
  <c r="E8439" i="25"/>
  <c r="E8440" i="25"/>
  <c r="E8441" i="25"/>
  <c r="E8442" i="25"/>
  <c r="E8443" i="25"/>
  <c r="E8444" i="25"/>
  <c r="E8445" i="25"/>
  <c r="E8446" i="25"/>
  <c r="E8447" i="25"/>
  <c r="E8448" i="25"/>
  <c r="E8449" i="25"/>
  <c r="E8450" i="25"/>
  <c r="E8451" i="25"/>
  <c r="E8452" i="25"/>
  <c r="E8453" i="25"/>
  <c r="E8454" i="25"/>
  <c r="E8455" i="25"/>
  <c r="E8456" i="25"/>
  <c r="E8457" i="25"/>
  <c r="E8458" i="25"/>
  <c r="E8459" i="25"/>
  <c r="E8460" i="25"/>
  <c r="E8461" i="25"/>
  <c r="E8462" i="25"/>
  <c r="E8463" i="25"/>
  <c r="E8464" i="25"/>
  <c r="E8465" i="25"/>
  <c r="E8466" i="25"/>
  <c r="E8467" i="25"/>
  <c r="E8468" i="25"/>
  <c r="E8469" i="25"/>
  <c r="E8470" i="25"/>
  <c r="E8471" i="25"/>
  <c r="E8472" i="25"/>
  <c r="E8473" i="25"/>
  <c r="E8474" i="25"/>
  <c r="E8475" i="25"/>
  <c r="E8476" i="25"/>
  <c r="E8477" i="25"/>
  <c r="E8478" i="25"/>
  <c r="E8479" i="25"/>
  <c r="E8480" i="25"/>
  <c r="E8481" i="25"/>
  <c r="E8482" i="25"/>
  <c r="E8483" i="25"/>
  <c r="E8484" i="25"/>
  <c r="E8485" i="25"/>
  <c r="E8486" i="25"/>
  <c r="E8487" i="25"/>
  <c r="E8488" i="25"/>
  <c r="E8489" i="25"/>
  <c r="E8490" i="25"/>
  <c r="E8491" i="25"/>
  <c r="E8492" i="25"/>
  <c r="E8493" i="25"/>
  <c r="E8494" i="25"/>
  <c r="E8495" i="25"/>
  <c r="E8496" i="25"/>
  <c r="E8497" i="25"/>
  <c r="E8498" i="25"/>
  <c r="E8499" i="25"/>
  <c r="E8500" i="25"/>
  <c r="E8501" i="25"/>
  <c r="E8502" i="25"/>
  <c r="E8503" i="25"/>
  <c r="E8504" i="25"/>
  <c r="E8505" i="25"/>
  <c r="E8506" i="25"/>
  <c r="E8507" i="25"/>
  <c r="E8508" i="25"/>
  <c r="E8509" i="25"/>
  <c r="E8510" i="25"/>
  <c r="E8511" i="25"/>
  <c r="E8512" i="25"/>
  <c r="E8513" i="25"/>
  <c r="E8514" i="25"/>
  <c r="E8515" i="25"/>
  <c r="E8516" i="25"/>
  <c r="E8517" i="25"/>
  <c r="E8518" i="25"/>
  <c r="E8519" i="25"/>
  <c r="E8520" i="25"/>
  <c r="E8521" i="25"/>
  <c r="E8522" i="25"/>
  <c r="E8523" i="25"/>
  <c r="E8524" i="25"/>
  <c r="E8525" i="25"/>
  <c r="E8526" i="25"/>
  <c r="E8527" i="25"/>
  <c r="E8528" i="25"/>
  <c r="E8529" i="25"/>
  <c r="E8530" i="25"/>
  <c r="E8531" i="25"/>
  <c r="E8532" i="25"/>
  <c r="E8533" i="25"/>
  <c r="E8534" i="25"/>
  <c r="E8535" i="25"/>
  <c r="E8536" i="25"/>
  <c r="E8537" i="25"/>
  <c r="E8538" i="25"/>
  <c r="E8539" i="25"/>
  <c r="E8540" i="25"/>
  <c r="E8541" i="25"/>
  <c r="E8542" i="25"/>
  <c r="E8543" i="25"/>
  <c r="E8544" i="25"/>
  <c r="E8545" i="25"/>
  <c r="E8546" i="25"/>
  <c r="E8547" i="25"/>
  <c r="E8548" i="25"/>
  <c r="E8549" i="25"/>
  <c r="E8550" i="25"/>
  <c r="E8551" i="25"/>
  <c r="E8552" i="25"/>
  <c r="E8553" i="25"/>
  <c r="E8554" i="25"/>
  <c r="E8555" i="25"/>
  <c r="E8556" i="25"/>
  <c r="E8557" i="25"/>
  <c r="E8558" i="25"/>
  <c r="E8559" i="25"/>
  <c r="E8560" i="25"/>
  <c r="E8561" i="25"/>
  <c r="E8562" i="25"/>
  <c r="E8563" i="25"/>
  <c r="E8564" i="25"/>
  <c r="E8565" i="25"/>
  <c r="E8566" i="25"/>
  <c r="E8567" i="25"/>
  <c r="E8568" i="25"/>
  <c r="E8569" i="25"/>
  <c r="E8570" i="25"/>
  <c r="E8571" i="25"/>
  <c r="E8572" i="25"/>
  <c r="E8573" i="25"/>
  <c r="E8574" i="25"/>
  <c r="E8575" i="25"/>
  <c r="E8576" i="25"/>
  <c r="E8577" i="25"/>
  <c r="E8578" i="25"/>
  <c r="E8579" i="25"/>
  <c r="E8580" i="25"/>
  <c r="E8581" i="25"/>
  <c r="E8582" i="25"/>
  <c r="E8583" i="25"/>
  <c r="E8584" i="25"/>
  <c r="E8585" i="25"/>
  <c r="E8586" i="25"/>
  <c r="E8587" i="25"/>
  <c r="E8588" i="25"/>
  <c r="E8589" i="25"/>
  <c r="E8590" i="25"/>
  <c r="E8591" i="25"/>
  <c r="E8592" i="25"/>
  <c r="E8593" i="25"/>
  <c r="E8594" i="25"/>
  <c r="E8595" i="25"/>
  <c r="E8596" i="25"/>
  <c r="E8597" i="25"/>
  <c r="E8598" i="25"/>
  <c r="E8599" i="25"/>
  <c r="E8600" i="25"/>
  <c r="E8601" i="25"/>
  <c r="E8602" i="25"/>
  <c r="E8603" i="25"/>
  <c r="E8604" i="25"/>
  <c r="E8605" i="25"/>
  <c r="E8606" i="25"/>
  <c r="B8410" i="25"/>
  <c r="B8411" i="25"/>
  <c r="B8412" i="25"/>
  <c r="B8413" i="25"/>
  <c r="B8414" i="25"/>
  <c r="B8415" i="25"/>
  <c r="B8416" i="25"/>
  <c r="B8417" i="25"/>
  <c r="B8418" i="25"/>
  <c r="B8419" i="25"/>
  <c r="B8420" i="25"/>
  <c r="B8421" i="25"/>
  <c r="B8422" i="25"/>
  <c r="B8423" i="25"/>
  <c r="B8424" i="25"/>
  <c r="B8425" i="25"/>
  <c r="B8426" i="25"/>
  <c r="B8427" i="25"/>
  <c r="B8428" i="25"/>
  <c r="B8429" i="25"/>
  <c r="B8430" i="25"/>
  <c r="B8431" i="25"/>
  <c r="B8432" i="25"/>
  <c r="B8433" i="25"/>
  <c r="B8434" i="25"/>
  <c r="B8435" i="25"/>
  <c r="B8436" i="25"/>
  <c r="B8437" i="25"/>
  <c r="B8438" i="25"/>
  <c r="B8439" i="25"/>
  <c r="B8440" i="25"/>
  <c r="B8441" i="25"/>
  <c r="B8442" i="25"/>
  <c r="B8443" i="25"/>
  <c r="B8444" i="25"/>
  <c r="B8445" i="25"/>
  <c r="B8446" i="25"/>
  <c r="B8447" i="25"/>
  <c r="B8448" i="25"/>
  <c r="B8449" i="25"/>
  <c r="B8450" i="25"/>
  <c r="B8451" i="25"/>
  <c r="B8452" i="25"/>
  <c r="B8453" i="25"/>
  <c r="B8454" i="25"/>
  <c r="B8455" i="25"/>
  <c r="B8456" i="25"/>
  <c r="B8457" i="25"/>
  <c r="B8458" i="25"/>
  <c r="B8459" i="25"/>
  <c r="B8460" i="25"/>
  <c r="B8461" i="25"/>
  <c r="B8462" i="25"/>
  <c r="B8463" i="25"/>
  <c r="B8464" i="25"/>
  <c r="B8465" i="25"/>
  <c r="B8466" i="25"/>
  <c r="B8467" i="25"/>
  <c r="B8468" i="25"/>
  <c r="B8469" i="25"/>
  <c r="B8470" i="25"/>
  <c r="B8471" i="25"/>
  <c r="B8472" i="25"/>
  <c r="B8473" i="25"/>
  <c r="B8474" i="25"/>
  <c r="B8475" i="25"/>
  <c r="B8476" i="25"/>
  <c r="B8477" i="25"/>
  <c r="B8478" i="25"/>
  <c r="B8479" i="25"/>
  <c r="B8480" i="25"/>
  <c r="B8481" i="25"/>
  <c r="B8482" i="25"/>
  <c r="B8483" i="25"/>
  <c r="B8484" i="25"/>
  <c r="B8485" i="25"/>
  <c r="B8486" i="25"/>
  <c r="B8487" i="25"/>
  <c r="B8488" i="25"/>
  <c r="B8489" i="25"/>
  <c r="B8490" i="25"/>
  <c r="B8491" i="25"/>
  <c r="B8492" i="25"/>
  <c r="B8493" i="25"/>
  <c r="B8494" i="25"/>
  <c r="B8495" i="25"/>
  <c r="B8496" i="25"/>
  <c r="B8497" i="25"/>
  <c r="B8498" i="25"/>
  <c r="B8499" i="25"/>
  <c r="B8500" i="25"/>
  <c r="B8501" i="25"/>
  <c r="B8502" i="25"/>
  <c r="B8503" i="25"/>
  <c r="B8504" i="25"/>
  <c r="B8505" i="25"/>
  <c r="B8506" i="25"/>
  <c r="B8507" i="25"/>
  <c r="B8508" i="25"/>
  <c r="B8509" i="25"/>
  <c r="B8510" i="25"/>
  <c r="B8511" i="25"/>
  <c r="B8512" i="25"/>
  <c r="B8513" i="25"/>
  <c r="B8514" i="25"/>
  <c r="B8515" i="25"/>
  <c r="B8516" i="25"/>
  <c r="B8517" i="25"/>
  <c r="B8518" i="25"/>
  <c r="B8519" i="25"/>
  <c r="B8520" i="25"/>
  <c r="B8521" i="25"/>
  <c r="B8522" i="25"/>
  <c r="B8523" i="25"/>
  <c r="B8524" i="25"/>
  <c r="B8525" i="25"/>
  <c r="B8526" i="25"/>
  <c r="B8527" i="25"/>
  <c r="B8528" i="25"/>
  <c r="B8529" i="25"/>
  <c r="B8530" i="25"/>
  <c r="B8531" i="25"/>
  <c r="B8532" i="25"/>
  <c r="B8533" i="25"/>
  <c r="B8534" i="25"/>
  <c r="B8535" i="25"/>
  <c r="B8536" i="25"/>
  <c r="B8537" i="25"/>
  <c r="B8538" i="25"/>
  <c r="B8539" i="25"/>
  <c r="B8540" i="25"/>
  <c r="B8541" i="25"/>
  <c r="B8542" i="25"/>
  <c r="B8543" i="25"/>
  <c r="B8544" i="25"/>
  <c r="B8545" i="25"/>
  <c r="B8546" i="25"/>
  <c r="B8547" i="25"/>
  <c r="B8548" i="25"/>
  <c r="B8549" i="25"/>
  <c r="B8550" i="25"/>
  <c r="B8551" i="25"/>
  <c r="B8552" i="25"/>
  <c r="B8553" i="25"/>
  <c r="B8554" i="25"/>
  <c r="B8555" i="25"/>
  <c r="B8556" i="25"/>
  <c r="B8557" i="25"/>
  <c r="B8558" i="25"/>
  <c r="B8559" i="25"/>
  <c r="B8560" i="25"/>
  <c r="B8561" i="25"/>
  <c r="B8562" i="25"/>
  <c r="B8563" i="25"/>
  <c r="B8564" i="25"/>
  <c r="B8565" i="25"/>
  <c r="B8566" i="25"/>
  <c r="B8567" i="25"/>
  <c r="B8568" i="25"/>
  <c r="B8569" i="25"/>
  <c r="B8570" i="25"/>
  <c r="B8571" i="25"/>
  <c r="B8572" i="25"/>
  <c r="B8573" i="25"/>
  <c r="B8574" i="25"/>
  <c r="B8575" i="25"/>
  <c r="B8576" i="25"/>
  <c r="B8577" i="25"/>
  <c r="B8578" i="25"/>
  <c r="B8579" i="25"/>
  <c r="B8580" i="25"/>
  <c r="B8581" i="25"/>
  <c r="B8582" i="25"/>
  <c r="B8583" i="25"/>
  <c r="B8584" i="25"/>
  <c r="B8585" i="25"/>
  <c r="B8586" i="25"/>
  <c r="B8587" i="25"/>
  <c r="B8588" i="25"/>
  <c r="B8589" i="25"/>
  <c r="B8590" i="25"/>
  <c r="B8591" i="25"/>
  <c r="B8592" i="25"/>
  <c r="B8593" i="25"/>
  <c r="B8594" i="25"/>
  <c r="B8595" i="25"/>
  <c r="B8596" i="25"/>
  <c r="B8597" i="25"/>
  <c r="B8598" i="25"/>
  <c r="B8599" i="25"/>
  <c r="B8600" i="25"/>
  <c r="B8601" i="25"/>
  <c r="B8602" i="25"/>
  <c r="B8603" i="25"/>
  <c r="B8604" i="25"/>
  <c r="B8605" i="25"/>
  <c r="B8606" i="25"/>
  <c r="C8410" i="25"/>
  <c r="C8411" i="25"/>
  <c r="C8412" i="25"/>
  <c r="C8413" i="25"/>
  <c r="C8414" i="25"/>
  <c r="C8415" i="25"/>
  <c r="C8416" i="25"/>
  <c r="C8417" i="25"/>
  <c r="C8418" i="25"/>
  <c r="C8419" i="25"/>
  <c r="C8420" i="25"/>
  <c r="C8421" i="25"/>
  <c r="C8422" i="25"/>
  <c r="C8423" i="25"/>
  <c r="C8424" i="25"/>
  <c r="C8425" i="25"/>
  <c r="C8426" i="25"/>
  <c r="C8427" i="25"/>
  <c r="C8428" i="25"/>
  <c r="C8429" i="25"/>
  <c r="C8430" i="25"/>
  <c r="C8431" i="25"/>
  <c r="C8432" i="25"/>
  <c r="C8433" i="25"/>
  <c r="C8434" i="25"/>
  <c r="C8435" i="25"/>
  <c r="C8436" i="25"/>
  <c r="C8437" i="25"/>
  <c r="C8438" i="25"/>
  <c r="C8439" i="25"/>
  <c r="C8440" i="25"/>
  <c r="C8441" i="25"/>
  <c r="C8442" i="25"/>
  <c r="C8443" i="25"/>
  <c r="C8444" i="25"/>
  <c r="C8445" i="25"/>
  <c r="C8446" i="25"/>
  <c r="C8447" i="25"/>
  <c r="C8448" i="25"/>
  <c r="C8449" i="25"/>
  <c r="C8450" i="25"/>
  <c r="C8451" i="25"/>
  <c r="C8452" i="25"/>
  <c r="C8453" i="25"/>
  <c r="C8454" i="25"/>
  <c r="C8455" i="25"/>
  <c r="C8456" i="25"/>
  <c r="C8457" i="25"/>
  <c r="C8458" i="25"/>
  <c r="C8459" i="25"/>
  <c r="C8460" i="25"/>
  <c r="C8461" i="25"/>
  <c r="C8462" i="25"/>
  <c r="C8463" i="25"/>
  <c r="C8464" i="25"/>
  <c r="C8465" i="25"/>
  <c r="C8466" i="25"/>
  <c r="C8467" i="25"/>
  <c r="C8468" i="25"/>
  <c r="C8469" i="25"/>
  <c r="C8470" i="25"/>
  <c r="C8471" i="25"/>
  <c r="C8472" i="25"/>
  <c r="C8473" i="25"/>
  <c r="C8474" i="25"/>
  <c r="C8475" i="25"/>
  <c r="C8476" i="25"/>
  <c r="C8477" i="25"/>
  <c r="C8478" i="25"/>
  <c r="C8479" i="25"/>
  <c r="C8480" i="25"/>
  <c r="C8481" i="25"/>
  <c r="C8482" i="25"/>
  <c r="C8483" i="25"/>
  <c r="C8484" i="25"/>
  <c r="C8485" i="25"/>
  <c r="C8486" i="25"/>
  <c r="C8487" i="25"/>
  <c r="C8488" i="25"/>
  <c r="C8489" i="25"/>
  <c r="C8490" i="25"/>
  <c r="C8491" i="25"/>
  <c r="C8492" i="25"/>
  <c r="C8493" i="25"/>
  <c r="C8494" i="25"/>
  <c r="C8495" i="25"/>
  <c r="C8496" i="25"/>
  <c r="C8497" i="25"/>
  <c r="C8498" i="25"/>
  <c r="C8499" i="25"/>
  <c r="C8500" i="25"/>
  <c r="C8501" i="25"/>
  <c r="C8502" i="25"/>
  <c r="C8503" i="25"/>
  <c r="C8504" i="25"/>
  <c r="C8505" i="25"/>
  <c r="C8506" i="25"/>
  <c r="C8507" i="25"/>
  <c r="C8508" i="25"/>
  <c r="C8509" i="25"/>
  <c r="C8510" i="25"/>
  <c r="C8511" i="25"/>
  <c r="C8512" i="25"/>
  <c r="C8513" i="25"/>
  <c r="C8514" i="25"/>
  <c r="C8515" i="25"/>
  <c r="C8516" i="25"/>
  <c r="C8517" i="25"/>
  <c r="C8518" i="25"/>
  <c r="C8519" i="25"/>
  <c r="C8520" i="25"/>
  <c r="C8521" i="25"/>
  <c r="C8522" i="25"/>
  <c r="C8523" i="25"/>
  <c r="C8524" i="25"/>
  <c r="C8525" i="25"/>
  <c r="C8526" i="25"/>
  <c r="C8527" i="25"/>
  <c r="C8528" i="25"/>
  <c r="C8529" i="25"/>
  <c r="C8530" i="25"/>
  <c r="C8531" i="25"/>
  <c r="C8532" i="25"/>
  <c r="C8533" i="25"/>
  <c r="C8534" i="25"/>
  <c r="C8535" i="25"/>
  <c r="C8536" i="25"/>
  <c r="C8537" i="25"/>
  <c r="C8538" i="25"/>
  <c r="C8539" i="25"/>
  <c r="C8540" i="25"/>
  <c r="C8541" i="25"/>
  <c r="C8542" i="25"/>
  <c r="C8543" i="25"/>
  <c r="C8544" i="25"/>
  <c r="C8545" i="25"/>
  <c r="C8546" i="25"/>
  <c r="C8547" i="25"/>
  <c r="C8548" i="25"/>
  <c r="C8549" i="25"/>
  <c r="C8550" i="25"/>
  <c r="C8551" i="25"/>
  <c r="C8552" i="25"/>
  <c r="C8553" i="25"/>
  <c r="C8554" i="25"/>
  <c r="C8555" i="25"/>
  <c r="C8556" i="25"/>
  <c r="C8557" i="25"/>
  <c r="C8558" i="25"/>
  <c r="C8559" i="25"/>
  <c r="C8560" i="25"/>
  <c r="C8561" i="25"/>
  <c r="C8562" i="25"/>
  <c r="C8563" i="25"/>
  <c r="C8564" i="25"/>
  <c r="C8565" i="25"/>
  <c r="C8566" i="25"/>
  <c r="C8567" i="25"/>
  <c r="C8568" i="25"/>
  <c r="C8569" i="25"/>
  <c r="C8570" i="25"/>
  <c r="C8571" i="25"/>
  <c r="C8572" i="25"/>
  <c r="C8573" i="25"/>
  <c r="C8574" i="25"/>
  <c r="C8575" i="25"/>
  <c r="C8576" i="25"/>
  <c r="C8577" i="25"/>
  <c r="C8578" i="25"/>
  <c r="C8579" i="25"/>
  <c r="C8580" i="25"/>
  <c r="C8581" i="25"/>
  <c r="C8582" i="25"/>
  <c r="C8583" i="25"/>
  <c r="C8584" i="25"/>
  <c r="C8585" i="25"/>
  <c r="C8586" i="25"/>
  <c r="C8587" i="25"/>
  <c r="C8588" i="25"/>
  <c r="C8589" i="25"/>
  <c r="C8590" i="25"/>
  <c r="C8591" i="25"/>
  <c r="C8592" i="25"/>
  <c r="C8593" i="25"/>
  <c r="C8594" i="25"/>
  <c r="C8595" i="25"/>
  <c r="C8596" i="25"/>
  <c r="C8597" i="25"/>
  <c r="C8598" i="25"/>
  <c r="C8599" i="25"/>
  <c r="C8600" i="25"/>
  <c r="C8601" i="25"/>
  <c r="C8602" i="25"/>
  <c r="C8603" i="25"/>
  <c r="C8604" i="25"/>
  <c r="C8605" i="25"/>
  <c r="C8606" i="25"/>
  <c r="AF479" i="23"/>
  <c r="AB479" i="23"/>
  <c r="AB480" i="23"/>
  <c r="AB481" i="23"/>
  <c r="AB482" i="23"/>
  <c r="AB483" i="23"/>
  <c r="AB484" i="23"/>
  <c r="AB485" i="23"/>
  <c r="AB486" i="23"/>
  <c r="AB487" i="23"/>
  <c r="AF480" i="23"/>
  <c r="AF481" i="23"/>
  <c r="AF482" i="23"/>
  <c r="AF483" i="23"/>
  <c r="AF484" i="23"/>
  <c r="AF485" i="23"/>
  <c r="AF486" i="23"/>
  <c r="AF487" i="23"/>
  <c r="W410" i="23"/>
  <c r="X410" i="23"/>
  <c r="T410" i="23"/>
  <c r="T411" i="23"/>
  <c r="T412" i="23"/>
  <c r="T413" i="23"/>
  <c r="T414" i="23"/>
  <c r="T415" i="23"/>
  <c r="T416" i="23"/>
  <c r="T417" i="23"/>
  <c r="T418" i="23"/>
  <c r="W411" i="23"/>
  <c r="W412" i="23"/>
  <c r="W413" i="23"/>
  <c r="W414" i="23"/>
  <c r="W415" i="23"/>
  <c r="W416" i="23"/>
  <c r="W417" i="23"/>
  <c r="W418" i="23"/>
  <c r="X411" i="23"/>
  <c r="X412" i="23"/>
  <c r="X413" i="23"/>
  <c r="X414" i="23"/>
  <c r="X415" i="23"/>
  <c r="X416" i="23"/>
  <c r="X417" i="23"/>
  <c r="X418" i="23"/>
  <c r="AB470" i="23" l="1"/>
  <c r="AB471" i="23"/>
  <c r="AB472" i="23"/>
  <c r="AB473" i="23"/>
  <c r="AB474" i="23"/>
  <c r="AB475" i="23"/>
  <c r="AB476" i="23"/>
  <c r="AB477" i="23"/>
  <c r="AB478" i="23"/>
  <c r="AF470" i="23"/>
  <c r="AF471" i="23"/>
  <c r="AF472" i="23"/>
  <c r="AF473" i="23"/>
  <c r="AF474" i="23"/>
  <c r="AF475" i="23"/>
  <c r="AF476" i="23"/>
  <c r="AF477" i="23"/>
  <c r="AF478" i="23"/>
  <c r="T403" i="23"/>
  <c r="T404" i="23"/>
  <c r="T405" i="23"/>
  <c r="T406" i="23"/>
  <c r="T407" i="23"/>
  <c r="T408" i="23"/>
  <c r="T409" i="23"/>
  <c r="W403" i="23"/>
  <c r="W404" i="23"/>
  <c r="W405" i="23"/>
  <c r="W406" i="23"/>
  <c r="W407" i="23"/>
  <c r="W408" i="23"/>
  <c r="W409" i="23"/>
  <c r="X403" i="23"/>
  <c r="X404" i="23"/>
  <c r="X405" i="23"/>
  <c r="X406" i="23"/>
  <c r="X407" i="23"/>
  <c r="X408" i="23"/>
  <c r="X409" i="23"/>
  <c r="E8342" i="25"/>
  <c r="E8343" i="25"/>
  <c r="E8344" i="25"/>
  <c r="E8345" i="25"/>
  <c r="E8346" i="25"/>
  <c r="E8347" i="25"/>
  <c r="E8348" i="25"/>
  <c r="E8349" i="25"/>
  <c r="E8350" i="25"/>
  <c r="E8351" i="25"/>
  <c r="E8352" i="25"/>
  <c r="E8353" i="25"/>
  <c r="E8354" i="25"/>
  <c r="E8355" i="25"/>
  <c r="E8356" i="25"/>
  <c r="E8357" i="25"/>
  <c r="E8358" i="25"/>
  <c r="E8359" i="25"/>
  <c r="E8360" i="25"/>
  <c r="E8361" i="25"/>
  <c r="E8362" i="25"/>
  <c r="E8363" i="25"/>
  <c r="E8364" i="25"/>
  <c r="E8365" i="25"/>
  <c r="E8366" i="25"/>
  <c r="E8367" i="25"/>
  <c r="E8368" i="25"/>
  <c r="E8369" i="25"/>
  <c r="E8370" i="25"/>
  <c r="E8371" i="25"/>
  <c r="E8372" i="25"/>
  <c r="E8373" i="25"/>
  <c r="E8374" i="25"/>
  <c r="E8375" i="25"/>
  <c r="E8376" i="25"/>
  <c r="E8377" i="25"/>
  <c r="E8378" i="25"/>
  <c r="E8379" i="25"/>
  <c r="E8380" i="25"/>
  <c r="E8381" i="25"/>
  <c r="E8382" i="25"/>
  <c r="E8383" i="25"/>
  <c r="E8384" i="25"/>
  <c r="E8385" i="25"/>
  <c r="E8386" i="25"/>
  <c r="E8387" i="25"/>
  <c r="E8388" i="25"/>
  <c r="E8389" i="25"/>
  <c r="E8390" i="25"/>
  <c r="E8391" i="25"/>
  <c r="E8392" i="25"/>
  <c r="E8393" i="25"/>
  <c r="E8394" i="25"/>
  <c r="E8395" i="25"/>
  <c r="E8396" i="25"/>
  <c r="E8397" i="25"/>
  <c r="E8398" i="25"/>
  <c r="E8399" i="25"/>
  <c r="E8400" i="25"/>
  <c r="E8401" i="25"/>
  <c r="E8402" i="25"/>
  <c r="E8403" i="25"/>
  <c r="E8404" i="25"/>
  <c r="E8405" i="25"/>
  <c r="E8406" i="25"/>
  <c r="E8407" i="25"/>
  <c r="E8408" i="25"/>
  <c r="E8409" i="25"/>
  <c r="B8342" i="25"/>
  <c r="B8343" i="25"/>
  <c r="B8344" i="25"/>
  <c r="B8345" i="25"/>
  <c r="B8346" i="25"/>
  <c r="B8347" i="25"/>
  <c r="B8348" i="25"/>
  <c r="B8349" i="25"/>
  <c r="B8350" i="25"/>
  <c r="B8351" i="25"/>
  <c r="B8352" i="25"/>
  <c r="B8353" i="25"/>
  <c r="B8354" i="25"/>
  <c r="B8355" i="25"/>
  <c r="B8356" i="25"/>
  <c r="B8357" i="25"/>
  <c r="B8358" i="25"/>
  <c r="B8359" i="25"/>
  <c r="B8360" i="25"/>
  <c r="B8361" i="25"/>
  <c r="B8362" i="25"/>
  <c r="B8363" i="25"/>
  <c r="B8364" i="25"/>
  <c r="B8365" i="25"/>
  <c r="B8366" i="25"/>
  <c r="B8367" i="25"/>
  <c r="B8368" i="25"/>
  <c r="B8369" i="25"/>
  <c r="B8370" i="25"/>
  <c r="B8371" i="25"/>
  <c r="B8372" i="25"/>
  <c r="B8373" i="25"/>
  <c r="B8374" i="25"/>
  <c r="B8375" i="25"/>
  <c r="B8376" i="25"/>
  <c r="B8377" i="25"/>
  <c r="B8378" i="25"/>
  <c r="B8379" i="25"/>
  <c r="B8380" i="25"/>
  <c r="B8381" i="25"/>
  <c r="B8382" i="25"/>
  <c r="B8383" i="25"/>
  <c r="B8384" i="25"/>
  <c r="B8385" i="25"/>
  <c r="B8386" i="25"/>
  <c r="B8387" i="25"/>
  <c r="B8388" i="25"/>
  <c r="B8389" i="25"/>
  <c r="B8390" i="25"/>
  <c r="B8391" i="25"/>
  <c r="B8392" i="25"/>
  <c r="B8393" i="25"/>
  <c r="B8394" i="25"/>
  <c r="B8395" i="25"/>
  <c r="B8396" i="25"/>
  <c r="B8397" i="25"/>
  <c r="B8398" i="25"/>
  <c r="B8399" i="25"/>
  <c r="B8400" i="25"/>
  <c r="B8401" i="25"/>
  <c r="B8402" i="25"/>
  <c r="B8403" i="25"/>
  <c r="B8404" i="25"/>
  <c r="B8405" i="25"/>
  <c r="B8406" i="25"/>
  <c r="B8407" i="25"/>
  <c r="B8408" i="25"/>
  <c r="B8409" i="25"/>
  <c r="C8342" i="25"/>
  <c r="C8343" i="25"/>
  <c r="C8344" i="25"/>
  <c r="C8345" i="25"/>
  <c r="C8346" i="25"/>
  <c r="C8347" i="25"/>
  <c r="C8348" i="25"/>
  <c r="C8349" i="25"/>
  <c r="C8350" i="25"/>
  <c r="C8351" i="25"/>
  <c r="C8352" i="25"/>
  <c r="C8353" i="25"/>
  <c r="C8354" i="25"/>
  <c r="C8355" i="25"/>
  <c r="C8356" i="25"/>
  <c r="C8357" i="25"/>
  <c r="C8358" i="25"/>
  <c r="C8359" i="25"/>
  <c r="C8360" i="25"/>
  <c r="C8361" i="25"/>
  <c r="C8362" i="25"/>
  <c r="C8363" i="25"/>
  <c r="C8364" i="25"/>
  <c r="C8365" i="25"/>
  <c r="C8366" i="25"/>
  <c r="C8367" i="25"/>
  <c r="C8368" i="25"/>
  <c r="C8369" i="25"/>
  <c r="C8370" i="25"/>
  <c r="C8371" i="25"/>
  <c r="C8372" i="25"/>
  <c r="C8373" i="25"/>
  <c r="C8374" i="25"/>
  <c r="C8375" i="25"/>
  <c r="C8376" i="25"/>
  <c r="C8377" i="25"/>
  <c r="C8378" i="25"/>
  <c r="C8379" i="25"/>
  <c r="C8380" i="25"/>
  <c r="C8381" i="25"/>
  <c r="C8382" i="25"/>
  <c r="C8383" i="25"/>
  <c r="C8384" i="25"/>
  <c r="C8385" i="25"/>
  <c r="C8386" i="25"/>
  <c r="C8387" i="25"/>
  <c r="C8388" i="25"/>
  <c r="C8389" i="25"/>
  <c r="C8390" i="25"/>
  <c r="C8391" i="25"/>
  <c r="C8392" i="25"/>
  <c r="C8393" i="25"/>
  <c r="C8394" i="25"/>
  <c r="C8395" i="25"/>
  <c r="C8396" i="25"/>
  <c r="C8397" i="25"/>
  <c r="C8398" i="25"/>
  <c r="C8399" i="25"/>
  <c r="C8400" i="25"/>
  <c r="C8401" i="25"/>
  <c r="C8402" i="25"/>
  <c r="C8403" i="25"/>
  <c r="C8404" i="25"/>
  <c r="C8405" i="25"/>
  <c r="C8406" i="25"/>
  <c r="C8407" i="25"/>
  <c r="C8408" i="25"/>
  <c r="C8409" i="25"/>
  <c r="B8238" i="25" l="1"/>
  <c r="B8239" i="25"/>
  <c r="B8240" i="25"/>
  <c r="B8241" i="25"/>
  <c r="B8242" i="25"/>
  <c r="B8243" i="25"/>
  <c r="B8244" i="25"/>
  <c r="B8245" i="25"/>
  <c r="B8246" i="25"/>
  <c r="B8247" i="25"/>
  <c r="B8248" i="25"/>
  <c r="B8249" i="25"/>
  <c r="B8250" i="25"/>
  <c r="B8251" i="25"/>
  <c r="B8252" i="25"/>
  <c r="B8253" i="25"/>
  <c r="B8254" i="25"/>
  <c r="B8255" i="25"/>
  <c r="B8256" i="25"/>
  <c r="B8257" i="25"/>
  <c r="B8258" i="25"/>
  <c r="B8259" i="25"/>
  <c r="B8260" i="25"/>
  <c r="B8261" i="25"/>
  <c r="B8262" i="25"/>
  <c r="B8263" i="25"/>
  <c r="B8264" i="25"/>
  <c r="B8265" i="25"/>
  <c r="B8266" i="25"/>
  <c r="B8267" i="25"/>
  <c r="B8268" i="25"/>
  <c r="B8269" i="25"/>
  <c r="B8270" i="25"/>
  <c r="B8271" i="25"/>
  <c r="B8272" i="25"/>
  <c r="B8273" i="25"/>
  <c r="B8274" i="25"/>
  <c r="B8275" i="25"/>
  <c r="B8276" i="25"/>
  <c r="B8277" i="25"/>
  <c r="B8278" i="25"/>
  <c r="B8279" i="25"/>
  <c r="B8280" i="25"/>
  <c r="B8281" i="25"/>
  <c r="B8282" i="25"/>
  <c r="B8283" i="25"/>
  <c r="B8284" i="25"/>
  <c r="B8285" i="25"/>
  <c r="B8286" i="25"/>
  <c r="B8287" i="25"/>
  <c r="B8288" i="25"/>
  <c r="B8289" i="25"/>
  <c r="B8290" i="25"/>
  <c r="B8291" i="25"/>
  <c r="B8292" i="25"/>
  <c r="B8293" i="25"/>
  <c r="B8294" i="25"/>
  <c r="B8295" i="25"/>
  <c r="B8296" i="25"/>
  <c r="B8297" i="25"/>
  <c r="B8298" i="25"/>
  <c r="B8299" i="25"/>
  <c r="B8300" i="25"/>
  <c r="B8301" i="25"/>
  <c r="B8302" i="25"/>
  <c r="B8303" i="25"/>
  <c r="B8304" i="25"/>
  <c r="B8305" i="25"/>
  <c r="B8306" i="25"/>
  <c r="B8307" i="25"/>
  <c r="B8308" i="25"/>
  <c r="B8309" i="25"/>
  <c r="B8310" i="25"/>
  <c r="B8311" i="25"/>
  <c r="B8312" i="25"/>
  <c r="B8313" i="25"/>
  <c r="B8314" i="25"/>
  <c r="B8315" i="25"/>
  <c r="B8316" i="25"/>
  <c r="B8317" i="25"/>
  <c r="B8318" i="25"/>
  <c r="B8319" i="25"/>
  <c r="B8320" i="25"/>
  <c r="B8321" i="25"/>
  <c r="B8322" i="25"/>
  <c r="B8323" i="25"/>
  <c r="B8324" i="25"/>
  <c r="B8325" i="25"/>
  <c r="B8326" i="25"/>
  <c r="B8327" i="25"/>
  <c r="B8328" i="25"/>
  <c r="B8329" i="25"/>
  <c r="B8330" i="25"/>
  <c r="B8331" i="25"/>
  <c r="B8332" i="25"/>
  <c r="B8333" i="25"/>
  <c r="B8334" i="25"/>
  <c r="B8335" i="25"/>
  <c r="B8336" i="25"/>
  <c r="B8337" i="25"/>
  <c r="B8338" i="25"/>
  <c r="B8339" i="25"/>
  <c r="B8340" i="25"/>
  <c r="B8341" i="25"/>
  <c r="C8238" i="25"/>
  <c r="C8239" i="25"/>
  <c r="C8240" i="25"/>
  <c r="C8241" i="25"/>
  <c r="C8242" i="25"/>
  <c r="C8243" i="25"/>
  <c r="C8244" i="25"/>
  <c r="C8245" i="25"/>
  <c r="C8246" i="25"/>
  <c r="C8247" i="25"/>
  <c r="C8248" i="25"/>
  <c r="C8249" i="25"/>
  <c r="C8250" i="25"/>
  <c r="C8251" i="25"/>
  <c r="C8252" i="25"/>
  <c r="C8253" i="25"/>
  <c r="C8254" i="25"/>
  <c r="C8255" i="25"/>
  <c r="C8256" i="25"/>
  <c r="C8257" i="25"/>
  <c r="C8258" i="25"/>
  <c r="C8259" i="25"/>
  <c r="C8260" i="25"/>
  <c r="C8261" i="25"/>
  <c r="C8262" i="25"/>
  <c r="C8263" i="25"/>
  <c r="C8264" i="25"/>
  <c r="C8265" i="25"/>
  <c r="C8266" i="25"/>
  <c r="C8267" i="25"/>
  <c r="C8268" i="25"/>
  <c r="C8269" i="25"/>
  <c r="C8270" i="25"/>
  <c r="C8271" i="25"/>
  <c r="C8272" i="25"/>
  <c r="C8273" i="25"/>
  <c r="C8274" i="25"/>
  <c r="C8275" i="25"/>
  <c r="C8276" i="25"/>
  <c r="C8277" i="25"/>
  <c r="C8278" i="25"/>
  <c r="C8279" i="25"/>
  <c r="C8280" i="25"/>
  <c r="C8281" i="25"/>
  <c r="C8282" i="25"/>
  <c r="C8283" i="25"/>
  <c r="C8284" i="25"/>
  <c r="C8285" i="25"/>
  <c r="C8286" i="25"/>
  <c r="C8287" i="25"/>
  <c r="C8288" i="25"/>
  <c r="C8289" i="25"/>
  <c r="C8290" i="25"/>
  <c r="C8291" i="25"/>
  <c r="C8292" i="25"/>
  <c r="C8293" i="25"/>
  <c r="C8294" i="25"/>
  <c r="C8295" i="25"/>
  <c r="C8296" i="25"/>
  <c r="C8297" i="25"/>
  <c r="C8298" i="25"/>
  <c r="C8299" i="25"/>
  <c r="C8300" i="25"/>
  <c r="C8301" i="25"/>
  <c r="C8302" i="25"/>
  <c r="C8303" i="25"/>
  <c r="C8304" i="25"/>
  <c r="C8305" i="25"/>
  <c r="C8306" i="25"/>
  <c r="C8307" i="25"/>
  <c r="C8308" i="25"/>
  <c r="C8309" i="25"/>
  <c r="C8310" i="25"/>
  <c r="C8311" i="25"/>
  <c r="C8312" i="25"/>
  <c r="C8313" i="25"/>
  <c r="C8314" i="25"/>
  <c r="C8315" i="25"/>
  <c r="C8316" i="25"/>
  <c r="C8317" i="25"/>
  <c r="C8318" i="25"/>
  <c r="C8319" i="25"/>
  <c r="C8320" i="25"/>
  <c r="C8321" i="25"/>
  <c r="C8322" i="25"/>
  <c r="C8323" i="25"/>
  <c r="C8324" i="25"/>
  <c r="C8325" i="25"/>
  <c r="C8326" i="25"/>
  <c r="C8327" i="25"/>
  <c r="C8328" i="25"/>
  <c r="C8329" i="25"/>
  <c r="C8330" i="25"/>
  <c r="C8331" i="25"/>
  <c r="C8332" i="25"/>
  <c r="C8333" i="25"/>
  <c r="C8334" i="25"/>
  <c r="C8335" i="25"/>
  <c r="C8336" i="25"/>
  <c r="C8337" i="25"/>
  <c r="C8338" i="25"/>
  <c r="C8339" i="25"/>
  <c r="C8340" i="25"/>
  <c r="C8341" i="25"/>
  <c r="E8238" i="25"/>
  <c r="E8239" i="25"/>
  <c r="E8240" i="25"/>
  <c r="E8241" i="25"/>
  <c r="E8242" i="25"/>
  <c r="E8243" i="25"/>
  <c r="E8244" i="25"/>
  <c r="E8245" i="25"/>
  <c r="E8246" i="25"/>
  <c r="E8247" i="25"/>
  <c r="E8248" i="25"/>
  <c r="E8249" i="25"/>
  <c r="E8250" i="25"/>
  <c r="E8251" i="25"/>
  <c r="E8252" i="25"/>
  <c r="E8253" i="25"/>
  <c r="E8254" i="25"/>
  <c r="E8255" i="25"/>
  <c r="E8256" i="25"/>
  <c r="E8257" i="25"/>
  <c r="E8258" i="25"/>
  <c r="E8259" i="25"/>
  <c r="E8260" i="25"/>
  <c r="E8261" i="25"/>
  <c r="E8262" i="25"/>
  <c r="E8263" i="25"/>
  <c r="E8264" i="25"/>
  <c r="E8265" i="25"/>
  <c r="E8266" i="25"/>
  <c r="E8267" i="25"/>
  <c r="E8268" i="25"/>
  <c r="E8269" i="25"/>
  <c r="E8270" i="25"/>
  <c r="E8271" i="25"/>
  <c r="E8272" i="25"/>
  <c r="E8273" i="25"/>
  <c r="E8274" i="25"/>
  <c r="E8275" i="25"/>
  <c r="E8276" i="25"/>
  <c r="E8277" i="25"/>
  <c r="E8278" i="25"/>
  <c r="E8279" i="25"/>
  <c r="E8280" i="25"/>
  <c r="E8281" i="25"/>
  <c r="E8282" i="25"/>
  <c r="E8283" i="25"/>
  <c r="E8284" i="25"/>
  <c r="E8285" i="25"/>
  <c r="E8286" i="25"/>
  <c r="E8287" i="25"/>
  <c r="E8288" i="25"/>
  <c r="E8289" i="25"/>
  <c r="E8290" i="25"/>
  <c r="E8291" i="25"/>
  <c r="E8292" i="25"/>
  <c r="E8293" i="25"/>
  <c r="E8294" i="25"/>
  <c r="E8295" i="25"/>
  <c r="E8296" i="25"/>
  <c r="E8297" i="25"/>
  <c r="E8298" i="25"/>
  <c r="E8299" i="25"/>
  <c r="E8300" i="25"/>
  <c r="E8301" i="25"/>
  <c r="E8302" i="25"/>
  <c r="E8303" i="25"/>
  <c r="E8304" i="25"/>
  <c r="E8305" i="25"/>
  <c r="E8306" i="25"/>
  <c r="E8307" i="25"/>
  <c r="E8308" i="25"/>
  <c r="E8309" i="25"/>
  <c r="E8310" i="25"/>
  <c r="E8311" i="25"/>
  <c r="E8312" i="25"/>
  <c r="E8313" i="25"/>
  <c r="E8314" i="25"/>
  <c r="E8315" i="25"/>
  <c r="E8316" i="25"/>
  <c r="E8317" i="25"/>
  <c r="E8318" i="25"/>
  <c r="E8319" i="25"/>
  <c r="E8320" i="25"/>
  <c r="E8321" i="25"/>
  <c r="E8322" i="25"/>
  <c r="E8323" i="25"/>
  <c r="E8324" i="25"/>
  <c r="E8325" i="25"/>
  <c r="E8326" i="25"/>
  <c r="E8327" i="25"/>
  <c r="E8328" i="25"/>
  <c r="E8329" i="25"/>
  <c r="E8330" i="25"/>
  <c r="E8331" i="25"/>
  <c r="E8332" i="25"/>
  <c r="E8333" i="25"/>
  <c r="E8334" i="25"/>
  <c r="E8335" i="25"/>
  <c r="E8336" i="25"/>
  <c r="E8337" i="25"/>
  <c r="E8338" i="25"/>
  <c r="E8339" i="25"/>
  <c r="E8340" i="25"/>
  <c r="E8341" i="25"/>
  <c r="C723" i="23"/>
  <c r="C724" i="23"/>
  <c r="C725" i="23"/>
  <c r="C726" i="23"/>
  <c r="C727" i="23"/>
  <c r="C728" i="23"/>
  <c r="C729" i="23"/>
  <c r="C730" i="23"/>
  <c r="C731" i="23"/>
  <c r="C732" i="23"/>
  <c r="C733" i="23"/>
  <c r="C734" i="23"/>
  <c r="C735" i="23"/>
  <c r="G723" i="23"/>
  <c r="G724" i="23"/>
  <c r="G725" i="23"/>
  <c r="G726" i="23"/>
  <c r="G727" i="23"/>
  <c r="G728" i="23"/>
  <c r="G729" i="23"/>
  <c r="G730" i="23"/>
  <c r="G731" i="23"/>
  <c r="G732" i="23"/>
  <c r="G733" i="23"/>
  <c r="G734" i="23"/>
  <c r="G735" i="23"/>
  <c r="T399" i="23"/>
  <c r="T400" i="23"/>
  <c r="T401" i="23"/>
  <c r="T402" i="23"/>
  <c r="W399" i="23"/>
  <c r="W400" i="23"/>
  <c r="W401" i="23"/>
  <c r="W402" i="23"/>
  <c r="X399" i="23"/>
  <c r="X400" i="23"/>
  <c r="X401" i="23"/>
  <c r="X402" i="23"/>
  <c r="AB461" i="23"/>
  <c r="AB462" i="23"/>
  <c r="AB463" i="23"/>
  <c r="AB464" i="23"/>
  <c r="AB465" i="23"/>
  <c r="AB466" i="23"/>
  <c r="AB467" i="23"/>
  <c r="AB468" i="23"/>
  <c r="AB469" i="23"/>
  <c r="AF461" i="23"/>
  <c r="AF462" i="23"/>
  <c r="AF463" i="23"/>
  <c r="AF464" i="23"/>
  <c r="AF465" i="23"/>
  <c r="AF466" i="23"/>
  <c r="AF467" i="23"/>
  <c r="AF468" i="23"/>
  <c r="AF469" i="23"/>
  <c r="AB453" i="23" l="1"/>
  <c r="AB454" i="23"/>
  <c r="AB455" i="23"/>
  <c r="AB456" i="23"/>
  <c r="AB457" i="23"/>
  <c r="AB458" i="23"/>
  <c r="AB459" i="23"/>
  <c r="AB460" i="23"/>
  <c r="AF453" i="23"/>
  <c r="AF454" i="23"/>
  <c r="AF455" i="23"/>
  <c r="AF456" i="23"/>
  <c r="AF457" i="23"/>
  <c r="AF458" i="23"/>
  <c r="AF459" i="23"/>
  <c r="AF460" i="23"/>
  <c r="T394" i="23"/>
  <c r="T395" i="23"/>
  <c r="T396" i="23"/>
  <c r="T397" i="23"/>
  <c r="T398" i="23"/>
  <c r="W394" i="23"/>
  <c r="W395" i="23"/>
  <c r="W396" i="23"/>
  <c r="W397" i="23"/>
  <c r="W398" i="23"/>
  <c r="X394" i="23"/>
  <c r="X395" i="23"/>
  <c r="X396" i="23"/>
  <c r="X397" i="23"/>
  <c r="X398" i="23"/>
  <c r="C708" i="23"/>
  <c r="C709" i="23"/>
  <c r="C710" i="23"/>
  <c r="C711" i="23"/>
  <c r="C712" i="23"/>
  <c r="C713" i="23"/>
  <c r="C714" i="23"/>
  <c r="C715" i="23"/>
  <c r="C716" i="23"/>
  <c r="C717" i="23"/>
  <c r="C718" i="23"/>
  <c r="C719" i="23"/>
  <c r="C720" i="23"/>
  <c r="C721" i="23"/>
  <c r="C722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B8149" i="25"/>
  <c r="B8150" i="25"/>
  <c r="B8151" i="25"/>
  <c r="B8152" i="25"/>
  <c r="B8153" i="25"/>
  <c r="B8154" i="25"/>
  <c r="B8155" i="25"/>
  <c r="B8156" i="25"/>
  <c r="B8157" i="25"/>
  <c r="B8158" i="25"/>
  <c r="B8159" i="25"/>
  <c r="B8160" i="25"/>
  <c r="B8161" i="25"/>
  <c r="B8162" i="25"/>
  <c r="B8163" i="25"/>
  <c r="B8164" i="25"/>
  <c r="B8165" i="25"/>
  <c r="B8166" i="25"/>
  <c r="B8167" i="25"/>
  <c r="B8168" i="25"/>
  <c r="B8169" i="25"/>
  <c r="B8170" i="25"/>
  <c r="B8171" i="25"/>
  <c r="B8172" i="25"/>
  <c r="B8173" i="25"/>
  <c r="B8174" i="25"/>
  <c r="B8175" i="25"/>
  <c r="B8176" i="25"/>
  <c r="B8177" i="25"/>
  <c r="B8178" i="25"/>
  <c r="B8179" i="25"/>
  <c r="B8180" i="25"/>
  <c r="B8181" i="25"/>
  <c r="B8182" i="25"/>
  <c r="B8183" i="25"/>
  <c r="B8184" i="25"/>
  <c r="B8185" i="25"/>
  <c r="B8186" i="25"/>
  <c r="B8187" i="25"/>
  <c r="B8188" i="25"/>
  <c r="B8189" i="25"/>
  <c r="B8190" i="25"/>
  <c r="B8191" i="25"/>
  <c r="B8192" i="25"/>
  <c r="B8193" i="25"/>
  <c r="B8194" i="25"/>
  <c r="B8195" i="25"/>
  <c r="B8196" i="25"/>
  <c r="B8197" i="25"/>
  <c r="B8198" i="25"/>
  <c r="B8199" i="25"/>
  <c r="B8200" i="25"/>
  <c r="B8201" i="25"/>
  <c r="B8202" i="25"/>
  <c r="B8203" i="25"/>
  <c r="B8204" i="25"/>
  <c r="B8205" i="25"/>
  <c r="B8206" i="25"/>
  <c r="B8207" i="25"/>
  <c r="B8208" i="25"/>
  <c r="B8209" i="25"/>
  <c r="B8210" i="25"/>
  <c r="B8211" i="25"/>
  <c r="B8212" i="25"/>
  <c r="B8213" i="25"/>
  <c r="B8214" i="25"/>
  <c r="B8215" i="25"/>
  <c r="B8216" i="25"/>
  <c r="B8217" i="25"/>
  <c r="B8218" i="25"/>
  <c r="B8219" i="25"/>
  <c r="B8220" i="25"/>
  <c r="B8221" i="25"/>
  <c r="B8222" i="25"/>
  <c r="B8223" i="25"/>
  <c r="B8224" i="25"/>
  <c r="B8225" i="25"/>
  <c r="B8226" i="25"/>
  <c r="B8227" i="25"/>
  <c r="B8228" i="25"/>
  <c r="B8229" i="25"/>
  <c r="B8230" i="25"/>
  <c r="B8231" i="25"/>
  <c r="B8232" i="25"/>
  <c r="B8233" i="25"/>
  <c r="B8234" i="25"/>
  <c r="B8235" i="25"/>
  <c r="B8236" i="25"/>
  <c r="B8237" i="25"/>
  <c r="C8149" i="25"/>
  <c r="C8150" i="25"/>
  <c r="C8151" i="25"/>
  <c r="C8152" i="25"/>
  <c r="C8153" i="25"/>
  <c r="C8154" i="25"/>
  <c r="C8155" i="25"/>
  <c r="C8156" i="25"/>
  <c r="C8157" i="25"/>
  <c r="C8158" i="25"/>
  <c r="C8159" i="25"/>
  <c r="C8160" i="25"/>
  <c r="C8161" i="25"/>
  <c r="C8162" i="25"/>
  <c r="C8163" i="25"/>
  <c r="C8164" i="25"/>
  <c r="C8165" i="25"/>
  <c r="C8166" i="25"/>
  <c r="C8167" i="25"/>
  <c r="C8168" i="25"/>
  <c r="C8169" i="25"/>
  <c r="C8170" i="25"/>
  <c r="C8171" i="25"/>
  <c r="C8172" i="25"/>
  <c r="C8173" i="25"/>
  <c r="C8174" i="25"/>
  <c r="C8175" i="25"/>
  <c r="C8176" i="25"/>
  <c r="C8177" i="25"/>
  <c r="C8178" i="25"/>
  <c r="C8179" i="25"/>
  <c r="C8180" i="25"/>
  <c r="C8181" i="25"/>
  <c r="C8182" i="25"/>
  <c r="C8183" i="25"/>
  <c r="C8184" i="25"/>
  <c r="C8185" i="25"/>
  <c r="C8186" i="25"/>
  <c r="C8187" i="25"/>
  <c r="C8188" i="25"/>
  <c r="C8189" i="25"/>
  <c r="C8190" i="25"/>
  <c r="C8191" i="25"/>
  <c r="C8192" i="25"/>
  <c r="C8193" i="25"/>
  <c r="C8194" i="25"/>
  <c r="C8195" i="25"/>
  <c r="C8196" i="25"/>
  <c r="C8197" i="25"/>
  <c r="C8198" i="25"/>
  <c r="C8199" i="25"/>
  <c r="C8200" i="25"/>
  <c r="C8201" i="25"/>
  <c r="C8202" i="25"/>
  <c r="C8203" i="25"/>
  <c r="C8204" i="25"/>
  <c r="C8205" i="25"/>
  <c r="C8206" i="25"/>
  <c r="C8207" i="25"/>
  <c r="C8208" i="25"/>
  <c r="C8209" i="25"/>
  <c r="C8210" i="25"/>
  <c r="C8211" i="25"/>
  <c r="C8212" i="25"/>
  <c r="C8213" i="25"/>
  <c r="C8214" i="25"/>
  <c r="C8215" i="25"/>
  <c r="C8216" i="25"/>
  <c r="C8217" i="25"/>
  <c r="C8218" i="25"/>
  <c r="C8219" i="25"/>
  <c r="C8220" i="25"/>
  <c r="C8221" i="25"/>
  <c r="C8222" i="25"/>
  <c r="C8223" i="25"/>
  <c r="C8224" i="25"/>
  <c r="C8225" i="25"/>
  <c r="C8226" i="25"/>
  <c r="C8227" i="25"/>
  <c r="C8228" i="25"/>
  <c r="C8229" i="25"/>
  <c r="C8230" i="25"/>
  <c r="C8231" i="25"/>
  <c r="C8232" i="25"/>
  <c r="C8233" i="25"/>
  <c r="C8234" i="25"/>
  <c r="C8235" i="25"/>
  <c r="C8236" i="25"/>
  <c r="C8237" i="25"/>
  <c r="E8149" i="25"/>
  <c r="E8150" i="25"/>
  <c r="E8151" i="25"/>
  <c r="E8152" i="25"/>
  <c r="E8153" i="25"/>
  <c r="E8154" i="25"/>
  <c r="E8155" i="25"/>
  <c r="E8156" i="25"/>
  <c r="E8157" i="25"/>
  <c r="E8158" i="25"/>
  <c r="E8159" i="25"/>
  <c r="E8160" i="25"/>
  <c r="E8161" i="25"/>
  <c r="E8162" i="25"/>
  <c r="E8163" i="25"/>
  <c r="E8164" i="25"/>
  <c r="E8165" i="25"/>
  <c r="E8166" i="25"/>
  <c r="E8167" i="25"/>
  <c r="E8168" i="25"/>
  <c r="E8169" i="25"/>
  <c r="E8170" i="25"/>
  <c r="E8171" i="25"/>
  <c r="E8172" i="25"/>
  <c r="E8173" i="25"/>
  <c r="E8174" i="25"/>
  <c r="E8175" i="25"/>
  <c r="E8176" i="25"/>
  <c r="E8177" i="25"/>
  <c r="E8178" i="25"/>
  <c r="E8179" i="25"/>
  <c r="E8180" i="25"/>
  <c r="E8181" i="25"/>
  <c r="E8182" i="25"/>
  <c r="E8183" i="25"/>
  <c r="E8184" i="25"/>
  <c r="E8185" i="25"/>
  <c r="E8186" i="25"/>
  <c r="E8187" i="25"/>
  <c r="E8188" i="25"/>
  <c r="E8189" i="25"/>
  <c r="E8190" i="25"/>
  <c r="E8191" i="25"/>
  <c r="E8192" i="25"/>
  <c r="E8193" i="25"/>
  <c r="E8194" i="25"/>
  <c r="E8195" i="25"/>
  <c r="E8196" i="25"/>
  <c r="E8197" i="25"/>
  <c r="E8198" i="25"/>
  <c r="E8199" i="25"/>
  <c r="E8200" i="25"/>
  <c r="E8201" i="25"/>
  <c r="E8202" i="25"/>
  <c r="E8203" i="25"/>
  <c r="E8204" i="25"/>
  <c r="E8205" i="25"/>
  <c r="E8206" i="25"/>
  <c r="E8207" i="25"/>
  <c r="E8208" i="25"/>
  <c r="E8209" i="25"/>
  <c r="E8210" i="25"/>
  <c r="E8211" i="25"/>
  <c r="E8212" i="25"/>
  <c r="E8213" i="25"/>
  <c r="E8214" i="25"/>
  <c r="E8215" i="25"/>
  <c r="E8216" i="25"/>
  <c r="E8217" i="25"/>
  <c r="E8218" i="25"/>
  <c r="E8219" i="25"/>
  <c r="E8220" i="25"/>
  <c r="E8221" i="25"/>
  <c r="E8222" i="25"/>
  <c r="E8223" i="25"/>
  <c r="E8224" i="25"/>
  <c r="E8225" i="25"/>
  <c r="E8226" i="25"/>
  <c r="E8227" i="25"/>
  <c r="E8228" i="25"/>
  <c r="E8229" i="25"/>
  <c r="E8230" i="25"/>
  <c r="E8231" i="25"/>
  <c r="E8232" i="25"/>
  <c r="E8233" i="25"/>
  <c r="E8234" i="25"/>
  <c r="E8235" i="25"/>
  <c r="E8236" i="25"/>
  <c r="E8237" i="25"/>
  <c r="AB444" i="23" l="1"/>
  <c r="AB445" i="23"/>
  <c r="AB446" i="23"/>
  <c r="AB447" i="23"/>
  <c r="AB448" i="23"/>
  <c r="AB449" i="23"/>
  <c r="AB450" i="23"/>
  <c r="AB451" i="23"/>
  <c r="AB452" i="23"/>
  <c r="AF444" i="23"/>
  <c r="AF445" i="23"/>
  <c r="AF446" i="23"/>
  <c r="AF447" i="23"/>
  <c r="AF448" i="23"/>
  <c r="AF449" i="23"/>
  <c r="AF450" i="23"/>
  <c r="AF451" i="23"/>
  <c r="AF452" i="23"/>
  <c r="T381" i="23"/>
  <c r="T382" i="23"/>
  <c r="T383" i="23"/>
  <c r="T384" i="23"/>
  <c r="T385" i="23"/>
  <c r="T386" i="23"/>
  <c r="T387" i="23"/>
  <c r="T388" i="23"/>
  <c r="T389" i="23"/>
  <c r="T390" i="23"/>
  <c r="T391" i="23"/>
  <c r="T392" i="23"/>
  <c r="T393" i="23"/>
  <c r="W381" i="23"/>
  <c r="W382" i="23"/>
  <c r="W383" i="23"/>
  <c r="W384" i="23"/>
  <c r="W385" i="23"/>
  <c r="W386" i="23"/>
  <c r="W387" i="23"/>
  <c r="W388" i="23"/>
  <c r="W389" i="23"/>
  <c r="W390" i="23"/>
  <c r="W391" i="23"/>
  <c r="W392" i="23"/>
  <c r="W393" i="23"/>
  <c r="X381" i="23"/>
  <c r="X382" i="23"/>
  <c r="X383" i="23"/>
  <c r="X384" i="23"/>
  <c r="X385" i="23"/>
  <c r="X386" i="23"/>
  <c r="X387" i="23"/>
  <c r="X388" i="23"/>
  <c r="X389" i="23"/>
  <c r="X390" i="23"/>
  <c r="X391" i="23"/>
  <c r="X392" i="23"/>
  <c r="X393" i="23"/>
  <c r="C687" i="23"/>
  <c r="C688" i="23"/>
  <c r="C689" i="23"/>
  <c r="C690" i="23"/>
  <c r="C691" i="23"/>
  <c r="C692" i="23"/>
  <c r="C693" i="23"/>
  <c r="C694" i="23"/>
  <c r="C695" i="23"/>
  <c r="C696" i="23"/>
  <c r="C697" i="23"/>
  <c r="C698" i="23"/>
  <c r="C699" i="23"/>
  <c r="C700" i="23"/>
  <c r="C701" i="23"/>
  <c r="C702" i="23"/>
  <c r="C703" i="23"/>
  <c r="C704" i="23"/>
  <c r="C705" i="23"/>
  <c r="C706" i="23"/>
  <c r="C707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B7877" i="25"/>
  <c r="B7878" i="25"/>
  <c r="B7879" i="25"/>
  <c r="B7880" i="25"/>
  <c r="B7881" i="25"/>
  <c r="B7882" i="25"/>
  <c r="B7883" i="25"/>
  <c r="B7884" i="25"/>
  <c r="B7885" i="25"/>
  <c r="B7886" i="25"/>
  <c r="B7887" i="25"/>
  <c r="B7888" i="25"/>
  <c r="B7889" i="25"/>
  <c r="B7890" i="25"/>
  <c r="B7891" i="25"/>
  <c r="B7892" i="25"/>
  <c r="B7893" i="25"/>
  <c r="B7894" i="25"/>
  <c r="B7895" i="25"/>
  <c r="B7896" i="25"/>
  <c r="B7897" i="25"/>
  <c r="B7898" i="25"/>
  <c r="B7899" i="25"/>
  <c r="B7900" i="25"/>
  <c r="B7901" i="25"/>
  <c r="B7902" i="25"/>
  <c r="B7903" i="25"/>
  <c r="B7904" i="25"/>
  <c r="B7905" i="25"/>
  <c r="B7906" i="25"/>
  <c r="B7907" i="25"/>
  <c r="B7908" i="25"/>
  <c r="B7909" i="25"/>
  <c r="B7910" i="25"/>
  <c r="B7911" i="25"/>
  <c r="B7912" i="25"/>
  <c r="B7913" i="25"/>
  <c r="B7914" i="25"/>
  <c r="B7915" i="25"/>
  <c r="B7916" i="25"/>
  <c r="B7917" i="25"/>
  <c r="B7918" i="25"/>
  <c r="B7919" i="25"/>
  <c r="B7920" i="25"/>
  <c r="B7921" i="25"/>
  <c r="B7922" i="25"/>
  <c r="B7923" i="25"/>
  <c r="B7924" i="25"/>
  <c r="B7925" i="25"/>
  <c r="B7926" i="25"/>
  <c r="B7927" i="25"/>
  <c r="B7928" i="25"/>
  <c r="B7929" i="25"/>
  <c r="B7930" i="25"/>
  <c r="B7931" i="25"/>
  <c r="B7932" i="25"/>
  <c r="B7933" i="25"/>
  <c r="B7934" i="25"/>
  <c r="B7935" i="25"/>
  <c r="B7936" i="25"/>
  <c r="B7937" i="25"/>
  <c r="B7938" i="25"/>
  <c r="B7939" i="25"/>
  <c r="B7940" i="25"/>
  <c r="B7941" i="25"/>
  <c r="B7942" i="25"/>
  <c r="B7943" i="25"/>
  <c r="B7944" i="25"/>
  <c r="B7945" i="25"/>
  <c r="B7946" i="25"/>
  <c r="B7947" i="25"/>
  <c r="B7948" i="25"/>
  <c r="B7949" i="25"/>
  <c r="B7950" i="25"/>
  <c r="B7951" i="25"/>
  <c r="B7952" i="25"/>
  <c r="B7953" i="25"/>
  <c r="B7954" i="25"/>
  <c r="B7955" i="25"/>
  <c r="B7956" i="25"/>
  <c r="B7957" i="25"/>
  <c r="B7958" i="25"/>
  <c r="B7959" i="25"/>
  <c r="B7960" i="25"/>
  <c r="B7961" i="25"/>
  <c r="B7962" i="25"/>
  <c r="B7963" i="25"/>
  <c r="B7964" i="25"/>
  <c r="B7965" i="25"/>
  <c r="B7966" i="25"/>
  <c r="B7967" i="25"/>
  <c r="B7968" i="25"/>
  <c r="B7969" i="25"/>
  <c r="B7970" i="25"/>
  <c r="B7971" i="25"/>
  <c r="B7972" i="25"/>
  <c r="B7973" i="25"/>
  <c r="B7974" i="25"/>
  <c r="B7975" i="25"/>
  <c r="B7976" i="25"/>
  <c r="B7977" i="25"/>
  <c r="B7978" i="25"/>
  <c r="B7979" i="25"/>
  <c r="B7980" i="25"/>
  <c r="B7981" i="25"/>
  <c r="B7982" i="25"/>
  <c r="B7983" i="25"/>
  <c r="B7984" i="25"/>
  <c r="B7985" i="25"/>
  <c r="B7986" i="25"/>
  <c r="B7987" i="25"/>
  <c r="B7988" i="25"/>
  <c r="B7989" i="25"/>
  <c r="B7990" i="25"/>
  <c r="B7991" i="25"/>
  <c r="B7992" i="25"/>
  <c r="B7993" i="25"/>
  <c r="B7994" i="25"/>
  <c r="B7995" i="25"/>
  <c r="B7996" i="25"/>
  <c r="B7997" i="25"/>
  <c r="B7998" i="25"/>
  <c r="B7999" i="25"/>
  <c r="B8000" i="25"/>
  <c r="B8001" i="25"/>
  <c r="B8002" i="25"/>
  <c r="B8003" i="25"/>
  <c r="B8004" i="25"/>
  <c r="B8005" i="25"/>
  <c r="B8006" i="25"/>
  <c r="B8007" i="25"/>
  <c r="B8008" i="25"/>
  <c r="B8009" i="25"/>
  <c r="B8010" i="25"/>
  <c r="B8011" i="25"/>
  <c r="B8012" i="25"/>
  <c r="B8013" i="25"/>
  <c r="B8014" i="25"/>
  <c r="B8015" i="25"/>
  <c r="B8016" i="25"/>
  <c r="B8017" i="25"/>
  <c r="B8018" i="25"/>
  <c r="B8019" i="25"/>
  <c r="B8020" i="25"/>
  <c r="B8021" i="25"/>
  <c r="B8022" i="25"/>
  <c r="B8023" i="25"/>
  <c r="B8024" i="25"/>
  <c r="B8025" i="25"/>
  <c r="B8026" i="25"/>
  <c r="B8027" i="25"/>
  <c r="B8028" i="25"/>
  <c r="B8029" i="25"/>
  <c r="B8030" i="25"/>
  <c r="B8031" i="25"/>
  <c r="B8032" i="25"/>
  <c r="B8033" i="25"/>
  <c r="B8034" i="25"/>
  <c r="B8035" i="25"/>
  <c r="B8036" i="25"/>
  <c r="B8037" i="25"/>
  <c r="B8038" i="25"/>
  <c r="B8039" i="25"/>
  <c r="B8040" i="25"/>
  <c r="B8041" i="25"/>
  <c r="B8042" i="25"/>
  <c r="B8043" i="25"/>
  <c r="B8044" i="25"/>
  <c r="B8045" i="25"/>
  <c r="B8046" i="25"/>
  <c r="B8047" i="25"/>
  <c r="B8048" i="25"/>
  <c r="B8049" i="25"/>
  <c r="B8050" i="25"/>
  <c r="B8051" i="25"/>
  <c r="B8052" i="25"/>
  <c r="B8053" i="25"/>
  <c r="B8054" i="25"/>
  <c r="B8055" i="25"/>
  <c r="B8056" i="25"/>
  <c r="B8057" i="25"/>
  <c r="B8058" i="25"/>
  <c r="B8059" i="25"/>
  <c r="B8060" i="25"/>
  <c r="B8061" i="25"/>
  <c r="B8062" i="25"/>
  <c r="B8063" i="25"/>
  <c r="B8064" i="25"/>
  <c r="B8065" i="25"/>
  <c r="B8066" i="25"/>
  <c r="B8067" i="25"/>
  <c r="B8068" i="25"/>
  <c r="B8069" i="25"/>
  <c r="B8070" i="25"/>
  <c r="B8071" i="25"/>
  <c r="B8072" i="25"/>
  <c r="B8073" i="25"/>
  <c r="B8074" i="25"/>
  <c r="B8075" i="25"/>
  <c r="B8076" i="25"/>
  <c r="B8077" i="25"/>
  <c r="B8078" i="25"/>
  <c r="B8079" i="25"/>
  <c r="B8080" i="25"/>
  <c r="B8081" i="25"/>
  <c r="B8082" i="25"/>
  <c r="B8083" i="25"/>
  <c r="B8084" i="25"/>
  <c r="B8085" i="25"/>
  <c r="B8086" i="25"/>
  <c r="B8087" i="25"/>
  <c r="B8088" i="25"/>
  <c r="B8089" i="25"/>
  <c r="B8090" i="25"/>
  <c r="B8091" i="25"/>
  <c r="B8092" i="25"/>
  <c r="B8093" i="25"/>
  <c r="B8094" i="25"/>
  <c r="B8095" i="25"/>
  <c r="B8096" i="25"/>
  <c r="B8097" i="25"/>
  <c r="B8098" i="25"/>
  <c r="B8099" i="25"/>
  <c r="B8100" i="25"/>
  <c r="B8101" i="25"/>
  <c r="B8102" i="25"/>
  <c r="B8103" i="25"/>
  <c r="B8104" i="25"/>
  <c r="B8105" i="25"/>
  <c r="B8106" i="25"/>
  <c r="B8107" i="25"/>
  <c r="B8108" i="25"/>
  <c r="B8109" i="25"/>
  <c r="B8110" i="25"/>
  <c r="B8111" i="25"/>
  <c r="B8112" i="25"/>
  <c r="B8113" i="25"/>
  <c r="B8114" i="25"/>
  <c r="B8115" i="25"/>
  <c r="B8116" i="25"/>
  <c r="B8117" i="25"/>
  <c r="B8118" i="25"/>
  <c r="B8119" i="25"/>
  <c r="B8120" i="25"/>
  <c r="B8121" i="25"/>
  <c r="B8122" i="25"/>
  <c r="B8123" i="25"/>
  <c r="B8124" i="25"/>
  <c r="B8125" i="25"/>
  <c r="B8126" i="25"/>
  <c r="B8127" i="25"/>
  <c r="B8128" i="25"/>
  <c r="B8129" i="25"/>
  <c r="B8130" i="25"/>
  <c r="B8131" i="25"/>
  <c r="B8132" i="25"/>
  <c r="B8133" i="25"/>
  <c r="B8134" i="25"/>
  <c r="B8135" i="25"/>
  <c r="B8136" i="25"/>
  <c r="B8137" i="25"/>
  <c r="B8138" i="25"/>
  <c r="B8139" i="25"/>
  <c r="B8140" i="25"/>
  <c r="B8141" i="25"/>
  <c r="B8142" i="25"/>
  <c r="B8143" i="25"/>
  <c r="B8144" i="25"/>
  <c r="B8145" i="25"/>
  <c r="B8146" i="25"/>
  <c r="B8147" i="25"/>
  <c r="B8148" i="25"/>
  <c r="C7878" i="25"/>
  <c r="C7879" i="25"/>
  <c r="C7880" i="25"/>
  <c r="C7881" i="25"/>
  <c r="C7882" i="25"/>
  <c r="C7883" i="25"/>
  <c r="C7884" i="25"/>
  <c r="C7885" i="25"/>
  <c r="C7886" i="25"/>
  <c r="C7887" i="25"/>
  <c r="C7888" i="25"/>
  <c r="C7889" i="25"/>
  <c r="C7890" i="25"/>
  <c r="C7891" i="25"/>
  <c r="C7892" i="25"/>
  <c r="C7893" i="25"/>
  <c r="C7894" i="25"/>
  <c r="C7895" i="25"/>
  <c r="C7896" i="25"/>
  <c r="C7897" i="25"/>
  <c r="C7898" i="25"/>
  <c r="C7899" i="25"/>
  <c r="C7900" i="25"/>
  <c r="C7901" i="25"/>
  <c r="C7902" i="25"/>
  <c r="C7903" i="25"/>
  <c r="C7904" i="25"/>
  <c r="C7905" i="25"/>
  <c r="C7906" i="25"/>
  <c r="C7907" i="25"/>
  <c r="C7908" i="25"/>
  <c r="C7909" i="25"/>
  <c r="C7910" i="25"/>
  <c r="C7911" i="25"/>
  <c r="C7912" i="25"/>
  <c r="C7913" i="25"/>
  <c r="C7914" i="25"/>
  <c r="C7915" i="25"/>
  <c r="C7916" i="25"/>
  <c r="C7917" i="25"/>
  <c r="C7918" i="25"/>
  <c r="C7919" i="25"/>
  <c r="C7920" i="25"/>
  <c r="C7921" i="25"/>
  <c r="C7922" i="25"/>
  <c r="C7923" i="25"/>
  <c r="C7924" i="25"/>
  <c r="C7925" i="25"/>
  <c r="C7926" i="25"/>
  <c r="C7927" i="25"/>
  <c r="C7928" i="25"/>
  <c r="C7929" i="25"/>
  <c r="C7930" i="25"/>
  <c r="C7931" i="25"/>
  <c r="C7932" i="25"/>
  <c r="C7933" i="25"/>
  <c r="C7934" i="25"/>
  <c r="C7935" i="25"/>
  <c r="C7936" i="25"/>
  <c r="C7937" i="25"/>
  <c r="C7938" i="25"/>
  <c r="C7939" i="25"/>
  <c r="C7940" i="25"/>
  <c r="C7941" i="25"/>
  <c r="C7942" i="25"/>
  <c r="C7943" i="25"/>
  <c r="C7944" i="25"/>
  <c r="C7945" i="25"/>
  <c r="C7946" i="25"/>
  <c r="C7947" i="25"/>
  <c r="C7948" i="25"/>
  <c r="C7949" i="25"/>
  <c r="C7950" i="25"/>
  <c r="C7951" i="25"/>
  <c r="C7952" i="25"/>
  <c r="C7953" i="25"/>
  <c r="C7954" i="25"/>
  <c r="C7955" i="25"/>
  <c r="C7956" i="25"/>
  <c r="C7957" i="25"/>
  <c r="C7958" i="25"/>
  <c r="C7959" i="25"/>
  <c r="C7960" i="25"/>
  <c r="C7961" i="25"/>
  <c r="C7962" i="25"/>
  <c r="C7963" i="25"/>
  <c r="C7964" i="25"/>
  <c r="C7965" i="25"/>
  <c r="C7966" i="25"/>
  <c r="C7967" i="25"/>
  <c r="C7968" i="25"/>
  <c r="C7969" i="25"/>
  <c r="C7970" i="25"/>
  <c r="C7971" i="25"/>
  <c r="C7972" i="25"/>
  <c r="C7973" i="25"/>
  <c r="C7974" i="25"/>
  <c r="C7975" i="25"/>
  <c r="C7976" i="25"/>
  <c r="C7977" i="25"/>
  <c r="C7978" i="25"/>
  <c r="C7979" i="25"/>
  <c r="C7980" i="25"/>
  <c r="C7981" i="25"/>
  <c r="C7982" i="25"/>
  <c r="C7983" i="25"/>
  <c r="C7984" i="25"/>
  <c r="C7985" i="25"/>
  <c r="C7986" i="25"/>
  <c r="C7987" i="25"/>
  <c r="C7988" i="25"/>
  <c r="C7989" i="25"/>
  <c r="C7990" i="25"/>
  <c r="C7991" i="25"/>
  <c r="C7992" i="25"/>
  <c r="C7993" i="25"/>
  <c r="C7994" i="25"/>
  <c r="C7995" i="25"/>
  <c r="C7996" i="25"/>
  <c r="C7997" i="25"/>
  <c r="C7998" i="25"/>
  <c r="C7999" i="25"/>
  <c r="C8000" i="25"/>
  <c r="C8001" i="25"/>
  <c r="C8002" i="25"/>
  <c r="C8003" i="25"/>
  <c r="C8004" i="25"/>
  <c r="C8005" i="25"/>
  <c r="C8006" i="25"/>
  <c r="C8007" i="25"/>
  <c r="C8008" i="25"/>
  <c r="C8009" i="25"/>
  <c r="C8010" i="25"/>
  <c r="C8011" i="25"/>
  <c r="C8012" i="25"/>
  <c r="C8013" i="25"/>
  <c r="C8014" i="25"/>
  <c r="C8015" i="25"/>
  <c r="C8016" i="25"/>
  <c r="C8017" i="25"/>
  <c r="C8018" i="25"/>
  <c r="C8019" i="25"/>
  <c r="C8020" i="25"/>
  <c r="C8021" i="25"/>
  <c r="C8022" i="25"/>
  <c r="C8023" i="25"/>
  <c r="C8024" i="25"/>
  <c r="C8025" i="25"/>
  <c r="C8026" i="25"/>
  <c r="C8027" i="25"/>
  <c r="C8028" i="25"/>
  <c r="C8029" i="25"/>
  <c r="C8030" i="25"/>
  <c r="C8031" i="25"/>
  <c r="C8032" i="25"/>
  <c r="C8033" i="25"/>
  <c r="C8034" i="25"/>
  <c r="C8035" i="25"/>
  <c r="C8036" i="25"/>
  <c r="C8037" i="25"/>
  <c r="C8038" i="25"/>
  <c r="C8039" i="25"/>
  <c r="C8040" i="25"/>
  <c r="C8041" i="25"/>
  <c r="C8042" i="25"/>
  <c r="C8043" i="25"/>
  <c r="C8044" i="25"/>
  <c r="C8045" i="25"/>
  <c r="C8046" i="25"/>
  <c r="C8047" i="25"/>
  <c r="C8048" i="25"/>
  <c r="C8049" i="25"/>
  <c r="C8050" i="25"/>
  <c r="C8051" i="25"/>
  <c r="C8052" i="25"/>
  <c r="C8053" i="25"/>
  <c r="C8054" i="25"/>
  <c r="C8055" i="25"/>
  <c r="C8056" i="25"/>
  <c r="C8057" i="25"/>
  <c r="C8058" i="25"/>
  <c r="C8059" i="25"/>
  <c r="C8060" i="25"/>
  <c r="C8061" i="25"/>
  <c r="C8062" i="25"/>
  <c r="C8063" i="25"/>
  <c r="C8064" i="25"/>
  <c r="C8065" i="25"/>
  <c r="C8066" i="25"/>
  <c r="C8067" i="25"/>
  <c r="C8068" i="25"/>
  <c r="C8069" i="25"/>
  <c r="C8070" i="25"/>
  <c r="C8071" i="25"/>
  <c r="C8072" i="25"/>
  <c r="C8073" i="25"/>
  <c r="C8074" i="25"/>
  <c r="C8075" i="25"/>
  <c r="C8076" i="25"/>
  <c r="C8077" i="25"/>
  <c r="C8078" i="25"/>
  <c r="C8079" i="25"/>
  <c r="C8080" i="25"/>
  <c r="C8081" i="25"/>
  <c r="C8082" i="25"/>
  <c r="C8083" i="25"/>
  <c r="C8084" i="25"/>
  <c r="C8085" i="25"/>
  <c r="C8086" i="25"/>
  <c r="C8087" i="25"/>
  <c r="C8088" i="25"/>
  <c r="C8089" i="25"/>
  <c r="C8090" i="25"/>
  <c r="C8091" i="25"/>
  <c r="C8092" i="25"/>
  <c r="C8093" i="25"/>
  <c r="C8094" i="25"/>
  <c r="C8095" i="25"/>
  <c r="C8096" i="25"/>
  <c r="C8097" i="25"/>
  <c r="C8098" i="25"/>
  <c r="C8099" i="25"/>
  <c r="C8100" i="25"/>
  <c r="C8101" i="25"/>
  <c r="C8102" i="25"/>
  <c r="C8103" i="25"/>
  <c r="C8104" i="25"/>
  <c r="C8105" i="25"/>
  <c r="C8106" i="25"/>
  <c r="C8107" i="25"/>
  <c r="C8108" i="25"/>
  <c r="C8109" i="25"/>
  <c r="C8110" i="25"/>
  <c r="C8111" i="25"/>
  <c r="C8112" i="25"/>
  <c r="C8113" i="25"/>
  <c r="C8114" i="25"/>
  <c r="C8115" i="25"/>
  <c r="C8116" i="25"/>
  <c r="C8117" i="25"/>
  <c r="C8118" i="25"/>
  <c r="C8119" i="25"/>
  <c r="C8120" i="25"/>
  <c r="C8121" i="25"/>
  <c r="C8122" i="25"/>
  <c r="C8123" i="25"/>
  <c r="C8124" i="25"/>
  <c r="C8125" i="25"/>
  <c r="C8126" i="25"/>
  <c r="C8127" i="25"/>
  <c r="C8128" i="25"/>
  <c r="C8129" i="25"/>
  <c r="C8130" i="25"/>
  <c r="C8131" i="25"/>
  <c r="C8132" i="25"/>
  <c r="C8133" i="25"/>
  <c r="C8134" i="25"/>
  <c r="C8135" i="25"/>
  <c r="C8136" i="25"/>
  <c r="C8137" i="25"/>
  <c r="C8138" i="25"/>
  <c r="C8139" i="25"/>
  <c r="C8140" i="25"/>
  <c r="C8141" i="25"/>
  <c r="C8142" i="25"/>
  <c r="C8143" i="25"/>
  <c r="C8144" i="25"/>
  <c r="C8145" i="25"/>
  <c r="C8146" i="25"/>
  <c r="C8147" i="25"/>
  <c r="C8148" i="25"/>
  <c r="E7878" i="25"/>
  <c r="E7879" i="25"/>
  <c r="E7880" i="25"/>
  <c r="E7881" i="25"/>
  <c r="E7882" i="25"/>
  <c r="E7883" i="25"/>
  <c r="E7884" i="25"/>
  <c r="E7885" i="25"/>
  <c r="E7886" i="25"/>
  <c r="E7887" i="25"/>
  <c r="E7888" i="25"/>
  <c r="E7889" i="25"/>
  <c r="E7890" i="25"/>
  <c r="E7891" i="25"/>
  <c r="E7892" i="25"/>
  <c r="E7893" i="25"/>
  <c r="E7894" i="25"/>
  <c r="E7895" i="25"/>
  <c r="E7896" i="25"/>
  <c r="E7897" i="25"/>
  <c r="E7898" i="25"/>
  <c r="E7899" i="25"/>
  <c r="E7900" i="25"/>
  <c r="E7901" i="25"/>
  <c r="E7902" i="25"/>
  <c r="E7903" i="25"/>
  <c r="E7904" i="25"/>
  <c r="E7905" i="25"/>
  <c r="E7906" i="25"/>
  <c r="E7907" i="25"/>
  <c r="E7908" i="25"/>
  <c r="E7909" i="25"/>
  <c r="E7910" i="25"/>
  <c r="E7911" i="25"/>
  <c r="E7912" i="25"/>
  <c r="E7913" i="25"/>
  <c r="E7914" i="25"/>
  <c r="E7915" i="25"/>
  <c r="E7916" i="25"/>
  <c r="E7917" i="25"/>
  <c r="E7918" i="25"/>
  <c r="E7919" i="25"/>
  <c r="E7920" i="25"/>
  <c r="E7921" i="25"/>
  <c r="E7922" i="25"/>
  <c r="E7923" i="25"/>
  <c r="E7924" i="25"/>
  <c r="E7925" i="25"/>
  <c r="E7926" i="25"/>
  <c r="E7927" i="25"/>
  <c r="E7928" i="25"/>
  <c r="E7929" i="25"/>
  <c r="E7930" i="25"/>
  <c r="E7931" i="25"/>
  <c r="E7932" i="25"/>
  <c r="E7933" i="25"/>
  <c r="E7934" i="25"/>
  <c r="E7935" i="25"/>
  <c r="E7936" i="25"/>
  <c r="E7937" i="25"/>
  <c r="E7938" i="25"/>
  <c r="E7939" i="25"/>
  <c r="E7940" i="25"/>
  <c r="E7941" i="25"/>
  <c r="E7942" i="25"/>
  <c r="E7943" i="25"/>
  <c r="E7944" i="25"/>
  <c r="E7945" i="25"/>
  <c r="E7946" i="25"/>
  <c r="E7947" i="25"/>
  <c r="E7948" i="25"/>
  <c r="E7949" i="25"/>
  <c r="E7950" i="25"/>
  <c r="E7951" i="25"/>
  <c r="E7952" i="25"/>
  <c r="E7953" i="25"/>
  <c r="E7954" i="25"/>
  <c r="E7955" i="25"/>
  <c r="E7956" i="25"/>
  <c r="E7957" i="25"/>
  <c r="E7958" i="25"/>
  <c r="E7959" i="25"/>
  <c r="E7960" i="25"/>
  <c r="E7961" i="25"/>
  <c r="E7962" i="25"/>
  <c r="E7963" i="25"/>
  <c r="E7964" i="25"/>
  <c r="E7965" i="25"/>
  <c r="E7966" i="25"/>
  <c r="E7967" i="25"/>
  <c r="E7968" i="25"/>
  <c r="E7969" i="25"/>
  <c r="E7970" i="25"/>
  <c r="E7971" i="25"/>
  <c r="E7972" i="25"/>
  <c r="E7973" i="25"/>
  <c r="E7974" i="25"/>
  <c r="E7975" i="25"/>
  <c r="E7976" i="25"/>
  <c r="E7977" i="25"/>
  <c r="E7978" i="25"/>
  <c r="E7979" i="25"/>
  <c r="E7980" i="25"/>
  <c r="E7981" i="25"/>
  <c r="E7982" i="25"/>
  <c r="E7983" i="25"/>
  <c r="E7984" i="25"/>
  <c r="E7985" i="25"/>
  <c r="E7986" i="25"/>
  <c r="E7987" i="25"/>
  <c r="E7988" i="25"/>
  <c r="E7989" i="25"/>
  <c r="E7990" i="25"/>
  <c r="E7991" i="25"/>
  <c r="E7992" i="25"/>
  <c r="E7993" i="25"/>
  <c r="E7994" i="25"/>
  <c r="E7995" i="25"/>
  <c r="E7996" i="25"/>
  <c r="E7997" i="25"/>
  <c r="E7998" i="25"/>
  <c r="E7999" i="25"/>
  <c r="E8000" i="25"/>
  <c r="E8001" i="25"/>
  <c r="E8002" i="25"/>
  <c r="E8003" i="25"/>
  <c r="E8004" i="25"/>
  <c r="E8005" i="25"/>
  <c r="E8006" i="25"/>
  <c r="E8007" i="25"/>
  <c r="E8008" i="25"/>
  <c r="E8009" i="25"/>
  <c r="E8010" i="25"/>
  <c r="E8011" i="25"/>
  <c r="E8012" i="25"/>
  <c r="E8013" i="25"/>
  <c r="E8014" i="25"/>
  <c r="E8015" i="25"/>
  <c r="E8016" i="25"/>
  <c r="E8017" i="25"/>
  <c r="E8018" i="25"/>
  <c r="E8019" i="25"/>
  <c r="E8020" i="25"/>
  <c r="E8021" i="25"/>
  <c r="E8022" i="25"/>
  <c r="E8023" i="25"/>
  <c r="E8024" i="25"/>
  <c r="E8025" i="25"/>
  <c r="E8026" i="25"/>
  <c r="E8027" i="25"/>
  <c r="E8028" i="25"/>
  <c r="E8029" i="25"/>
  <c r="E8030" i="25"/>
  <c r="E8031" i="25"/>
  <c r="E8032" i="25"/>
  <c r="E8033" i="25"/>
  <c r="E8034" i="25"/>
  <c r="E8035" i="25"/>
  <c r="E8036" i="25"/>
  <c r="E8037" i="25"/>
  <c r="E8038" i="25"/>
  <c r="E8039" i="25"/>
  <c r="E8040" i="25"/>
  <c r="E8041" i="25"/>
  <c r="E8042" i="25"/>
  <c r="E8043" i="25"/>
  <c r="E8044" i="25"/>
  <c r="E8045" i="25"/>
  <c r="E8046" i="25"/>
  <c r="E8047" i="25"/>
  <c r="E8048" i="25"/>
  <c r="E8049" i="25"/>
  <c r="E8050" i="25"/>
  <c r="E8051" i="25"/>
  <c r="E8052" i="25"/>
  <c r="E8053" i="25"/>
  <c r="E8054" i="25"/>
  <c r="E8055" i="25"/>
  <c r="E8056" i="25"/>
  <c r="E8057" i="25"/>
  <c r="E8058" i="25"/>
  <c r="E8059" i="25"/>
  <c r="E8060" i="25"/>
  <c r="E8061" i="25"/>
  <c r="E8062" i="25"/>
  <c r="E8063" i="25"/>
  <c r="E8064" i="25"/>
  <c r="E8065" i="25"/>
  <c r="E8066" i="25"/>
  <c r="E8067" i="25"/>
  <c r="E8068" i="25"/>
  <c r="E8069" i="25"/>
  <c r="E8070" i="25"/>
  <c r="E8071" i="25"/>
  <c r="E8072" i="25"/>
  <c r="E8073" i="25"/>
  <c r="E8074" i="25"/>
  <c r="E8075" i="25"/>
  <c r="E8076" i="25"/>
  <c r="E8077" i="25"/>
  <c r="E8078" i="25"/>
  <c r="E8079" i="25"/>
  <c r="E8080" i="25"/>
  <c r="E8081" i="25"/>
  <c r="E8082" i="25"/>
  <c r="E8083" i="25"/>
  <c r="E8084" i="25"/>
  <c r="E8085" i="25"/>
  <c r="E8086" i="25"/>
  <c r="E8087" i="25"/>
  <c r="E8088" i="25"/>
  <c r="E8089" i="25"/>
  <c r="E8090" i="25"/>
  <c r="E8091" i="25"/>
  <c r="E8092" i="25"/>
  <c r="E8093" i="25"/>
  <c r="E8094" i="25"/>
  <c r="E8095" i="25"/>
  <c r="E8096" i="25"/>
  <c r="E8097" i="25"/>
  <c r="E8098" i="25"/>
  <c r="E8099" i="25"/>
  <c r="E8100" i="25"/>
  <c r="E8101" i="25"/>
  <c r="E8102" i="25"/>
  <c r="E8103" i="25"/>
  <c r="E8104" i="25"/>
  <c r="E8105" i="25"/>
  <c r="E8106" i="25"/>
  <c r="E8107" i="25"/>
  <c r="E8108" i="25"/>
  <c r="E8109" i="25"/>
  <c r="E8110" i="25"/>
  <c r="E8111" i="25"/>
  <c r="E8112" i="25"/>
  <c r="E8113" i="25"/>
  <c r="E8114" i="25"/>
  <c r="E8115" i="25"/>
  <c r="E8116" i="25"/>
  <c r="E8117" i="25"/>
  <c r="E8118" i="25"/>
  <c r="E8119" i="25"/>
  <c r="E8120" i="25"/>
  <c r="E8121" i="25"/>
  <c r="E8122" i="25"/>
  <c r="E8123" i="25"/>
  <c r="E8124" i="25"/>
  <c r="E8125" i="25"/>
  <c r="E8126" i="25"/>
  <c r="E8127" i="25"/>
  <c r="E8128" i="25"/>
  <c r="E8129" i="25"/>
  <c r="E8130" i="25"/>
  <c r="E8131" i="25"/>
  <c r="E8132" i="25"/>
  <c r="E8133" i="25"/>
  <c r="E8134" i="25"/>
  <c r="E8135" i="25"/>
  <c r="E8136" i="25"/>
  <c r="E8137" i="25"/>
  <c r="E8138" i="25"/>
  <c r="E8139" i="25"/>
  <c r="E8140" i="25"/>
  <c r="E8141" i="25"/>
  <c r="E8142" i="25"/>
  <c r="E8143" i="25"/>
  <c r="E8144" i="25"/>
  <c r="E8145" i="25"/>
  <c r="E8146" i="25"/>
  <c r="E8147" i="25"/>
  <c r="E8148" i="25"/>
  <c r="AB437" i="23" l="1"/>
  <c r="AB438" i="23"/>
  <c r="AB439" i="23"/>
  <c r="AB440" i="23"/>
  <c r="AB441" i="23"/>
  <c r="AB442" i="23"/>
  <c r="AB443" i="23"/>
  <c r="AF437" i="23"/>
  <c r="AF438" i="23"/>
  <c r="AF439" i="23"/>
  <c r="AF440" i="23"/>
  <c r="AF441" i="23"/>
  <c r="AF442" i="23"/>
  <c r="AF443" i="23"/>
  <c r="T370" i="23"/>
  <c r="T371" i="23"/>
  <c r="T372" i="23"/>
  <c r="T373" i="23"/>
  <c r="T374" i="23"/>
  <c r="T375" i="23"/>
  <c r="T376" i="23"/>
  <c r="T377" i="23"/>
  <c r="T378" i="23"/>
  <c r="T379" i="23"/>
  <c r="T380" i="23"/>
  <c r="W370" i="23"/>
  <c r="W371" i="23"/>
  <c r="W372" i="23"/>
  <c r="W373" i="23"/>
  <c r="W374" i="23"/>
  <c r="W375" i="23"/>
  <c r="W376" i="23"/>
  <c r="W377" i="23"/>
  <c r="W378" i="23"/>
  <c r="W379" i="23"/>
  <c r="W380" i="23"/>
  <c r="X370" i="23"/>
  <c r="X371" i="23"/>
  <c r="X372" i="23"/>
  <c r="X373" i="23"/>
  <c r="X374" i="23"/>
  <c r="X375" i="23"/>
  <c r="X376" i="23"/>
  <c r="X377" i="23"/>
  <c r="X378" i="23"/>
  <c r="X379" i="23"/>
  <c r="X380" i="23"/>
  <c r="C672" i="23"/>
  <c r="C673" i="23"/>
  <c r="C674" i="23"/>
  <c r="C675" i="23"/>
  <c r="C676" i="23"/>
  <c r="C677" i="23"/>
  <c r="C678" i="23"/>
  <c r="C679" i="23"/>
  <c r="C680" i="23"/>
  <c r="C681" i="23"/>
  <c r="C682" i="23"/>
  <c r="C683" i="23"/>
  <c r="C684" i="23"/>
  <c r="C685" i="23"/>
  <c r="C686" i="23"/>
  <c r="G672" i="23"/>
  <c r="G673" i="23"/>
  <c r="G674" i="23"/>
  <c r="G675" i="23"/>
  <c r="G676" i="23"/>
  <c r="G677" i="23"/>
  <c r="G678" i="23"/>
  <c r="G679" i="23"/>
  <c r="G680" i="23"/>
  <c r="G681" i="23"/>
  <c r="G682" i="23"/>
  <c r="G683" i="23"/>
  <c r="G684" i="23"/>
  <c r="G685" i="23"/>
  <c r="B7711" i="25"/>
  <c r="B7714" i="25"/>
  <c r="B7716" i="25"/>
  <c r="B7732" i="25"/>
  <c r="B7734" i="25"/>
  <c r="B7735" i="25"/>
  <c r="B7739" i="25"/>
  <c r="B7751" i="25"/>
  <c r="B7760" i="25"/>
  <c r="B7793" i="25"/>
  <c r="B7794" i="25"/>
  <c r="B7801" i="25"/>
  <c r="B7813" i="25"/>
  <c r="B7829" i="25"/>
  <c r="B7835" i="25"/>
  <c r="B7862" i="25"/>
  <c r="B7868" i="25"/>
  <c r="B7702" i="25"/>
  <c r="B7703" i="25"/>
  <c r="B7707" i="25"/>
  <c r="B7712" i="25"/>
  <c r="B7715" i="25"/>
  <c r="B7719" i="25"/>
  <c r="B7726" i="25"/>
  <c r="B7733" i="25"/>
  <c r="B7736" i="25"/>
  <c r="B7755" i="25"/>
  <c r="B7758" i="25"/>
  <c r="B7762" i="25"/>
  <c r="B7764" i="25"/>
  <c r="B7768" i="25"/>
  <c r="B7769" i="25"/>
  <c r="B7776" i="25"/>
  <c r="B7789" i="25"/>
  <c r="B7790" i="25"/>
  <c r="B7797" i="25"/>
  <c r="B7809" i="25"/>
  <c r="B7812" i="25"/>
  <c r="B7814" i="25"/>
  <c r="B7820" i="25"/>
  <c r="B7822" i="25"/>
  <c r="B7836" i="25"/>
  <c r="B7839" i="25"/>
  <c r="B7840" i="25"/>
  <c r="B7855" i="25"/>
  <c r="B7859" i="25"/>
  <c r="B7863" i="25"/>
  <c r="B7864" i="25"/>
  <c r="B7713" i="25"/>
  <c r="B7717" i="25"/>
  <c r="B7718" i="25"/>
  <c r="B7724" i="25"/>
  <c r="B7725" i="25"/>
  <c r="B7731" i="25"/>
  <c r="B7740" i="25"/>
  <c r="B7741" i="25"/>
  <c r="B7742" i="25"/>
  <c r="B7750" i="25"/>
  <c r="B7753" i="25"/>
  <c r="B7765" i="25"/>
  <c r="B7775" i="25"/>
  <c r="B7778" i="25"/>
  <c r="B7780" i="25"/>
  <c r="B7784" i="25"/>
  <c r="B7786" i="25"/>
  <c r="B7787" i="25"/>
  <c r="B7788" i="25"/>
  <c r="B7791" i="25"/>
  <c r="B7799" i="25"/>
  <c r="B7803" i="25"/>
  <c r="B7804" i="25"/>
  <c r="B7806" i="25"/>
  <c r="B7817" i="25"/>
  <c r="B7821" i="25"/>
  <c r="B7823" i="25"/>
  <c r="B7826" i="25"/>
  <c r="B7827" i="25"/>
  <c r="B7828" i="25"/>
  <c r="B7830" i="25"/>
  <c r="B7837" i="25"/>
  <c r="B7838" i="25"/>
  <c r="B7842" i="25"/>
  <c r="B7843" i="25"/>
  <c r="B7850" i="25"/>
  <c r="B7860" i="25"/>
  <c r="B7865" i="25"/>
  <c r="B7870" i="25"/>
  <c r="B7875" i="25"/>
  <c r="B7704" i="25"/>
  <c r="B7709" i="25"/>
  <c r="B7710" i="25"/>
  <c r="B7721" i="25"/>
  <c r="B7723" i="25"/>
  <c r="B7729" i="25"/>
  <c r="B7730" i="25"/>
  <c r="B7743" i="25"/>
  <c r="B7744" i="25"/>
  <c r="B7745" i="25"/>
  <c r="B7746" i="25"/>
  <c r="B7754" i="25"/>
  <c r="B7757" i="25"/>
  <c r="B7767" i="25"/>
  <c r="B7772" i="25"/>
  <c r="B7777" i="25"/>
  <c r="B7781" i="25"/>
  <c r="B7785" i="25"/>
  <c r="B7792" i="25"/>
  <c r="B7798" i="25"/>
  <c r="B7800" i="25"/>
  <c r="B7805" i="25"/>
  <c r="B7807" i="25"/>
  <c r="B7808" i="25"/>
  <c r="B7811" i="25"/>
  <c r="B7824" i="25"/>
  <c r="B7831" i="25"/>
  <c r="B7841" i="25"/>
  <c r="B7844" i="25"/>
  <c r="B7845" i="25"/>
  <c r="B7847" i="25"/>
  <c r="B7848" i="25"/>
  <c r="B7851" i="25"/>
  <c r="B7852" i="25"/>
  <c r="B7853" i="25"/>
  <c r="B7856" i="25"/>
  <c r="B7866" i="25"/>
  <c r="B7869" i="25"/>
  <c r="B7873" i="25"/>
  <c r="B7876" i="25"/>
  <c r="B7701" i="25"/>
  <c r="B7705" i="25"/>
  <c r="B7706" i="25"/>
  <c r="B7722" i="25"/>
  <c r="B7727" i="25"/>
  <c r="B7728" i="25"/>
  <c r="B7737" i="25"/>
  <c r="B7747" i="25"/>
  <c r="B7748" i="25"/>
  <c r="B7749" i="25"/>
  <c r="B7752" i="25"/>
  <c r="B7756" i="25"/>
  <c r="B7759" i="25"/>
  <c r="B7761" i="25"/>
  <c r="B7763" i="25"/>
  <c r="B7770" i="25"/>
  <c r="B7771" i="25"/>
  <c r="B7779" i="25"/>
  <c r="B7783" i="25"/>
  <c r="B7802" i="25"/>
  <c r="B7815" i="25"/>
  <c r="B7816" i="25"/>
  <c r="B7819" i="25"/>
  <c r="B7825" i="25"/>
  <c r="B7832" i="25"/>
  <c r="B7846" i="25"/>
  <c r="B7849" i="25"/>
  <c r="B7854" i="25"/>
  <c r="B7857" i="25"/>
  <c r="B7861" i="25"/>
  <c r="B7871" i="25"/>
  <c r="B7708" i="25"/>
  <c r="B7720" i="25"/>
  <c r="B7738" i="25"/>
  <c r="B7766" i="25"/>
  <c r="B7773" i="25"/>
  <c r="B7774" i="25"/>
  <c r="B7782" i="25"/>
  <c r="B7795" i="25"/>
  <c r="B7796" i="25"/>
  <c r="B7810" i="25"/>
  <c r="B7818" i="25"/>
  <c r="B7833" i="25"/>
  <c r="B7834" i="25"/>
  <c r="B7858" i="25"/>
  <c r="B7867" i="25"/>
  <c r="B7872" i="25"/>
  <c r="B7874" i="25"/>
  <c r="C7711" i="25"/>
  <c r="C7714" i="25"/>
  <c r="C7716" i="25"/>
  <c r="C7732" i="25"/>
  <c r="C7734" i="25"/>
  <c r="C7735" i="25"/>
  <c r="C7739" i="25"/>
  <c r="C7751" i="25"/>
  <c r="C7760" i="25"/>
  <c r="C7793" i="25"/>
  <c r="C7794" i="25"/>
  <c r="C7801" i="25"/>
  <c r="C7813" i="25"/>
  <c r="C7829" i="25"/>
  <c r="C7835" i="25"/>
  <c r="C7862" i="25"/>
  <c r="C7868" i="25"/>
  <c r="C7702" i="25"/>
  <c r="C7703" i="25"/>
  <c r="C7707" i="25"/>
  <c r="C7712" i="25"/>
  <c r="C7715" i="25"/>
  <c r="C7719" i="25"/>
  <c r="C7726" i="25"/>
  <c r="C7733" i="25"/>
  <c r="C7736" i="25"/>
  <c r="C7755" i="25"/>
  <c r="C7758" i="25"/>
  <c r="C7762" i="25"/>
  <c r="C7764" i="25"/>
  <c r="C7768" i="25"/>
  <c r="C7769" i="25"/>
  <c r="C7776" i="25"/>
  <c r="C7789" i="25"/>
  <c r="C7790" i="25"/>
  <c r="C7797" i="25"/>
  <c r="C7809" i="25"/>
  <c r="C7812" i="25"/>
  <c r="C7814" i="25"/>
  <c r="C7820" i="25"/>
  <c r="C7822" i="25"/>
  <c r="C7836" i="25"/>
  <c r="C7839" i="25"/>
  <c r="C7840" i="25"/>
  <c r="C7855" i="25"/>
  <c r="C7859" i="25"/>
  <c r="C7863" i="25"/>
  <c r="C7864" i="25"/>
  <c r="C7713" i="25"/>
  <c r="C7717" i="25"/>
  <c r="C7718" i="25"/>
  <c r="C7724" i="25"/>
  <c r="C7725" i="25"/>
  <c r="C7731" i="25"/>
  <c r="C7740" i="25"/>
  <c r="C7741" i="25"/>
  <c r="C7742" i="25"/>
  <c r="C7750" i="25"/>
  <c r="C7753" i="25"/>
  <c r="C7765" i="25"/>
  <c r="C7775" i="25"/>
  <c r="C7778" i="25"/>
  <c r="C7780" i="25"/>
  <c r="C7784" i="25"/>
  <c r="C7786" i="25"/>
  <c r="C7787" i="25"/>
  <c r="C7788" i="25"/>
  <c r="C7791" i="25"/>
  <c r="C7799" i="25"/>
  <c r="C7803" i="25"/>
  <c r="C7804" i="25"/>
  <c r="C7806" i="25"/>
  <c r="C7817" i="25"/>
  <c r="C7821" i="25"/>
  <c r="C7823" i="25"/>
  <c r="C7826" i="25"/>
  <c r="C7827" i="25"/>
  <c r="C7828" i="25"/>
  <c r="C7830" i="25"/>
  <c r="C7837" i="25"/>
  <c r="C7838" i="25"/>
  <c r="C7842" i="25"/>
  <c r="C7843" i="25"/>
  <c r="C7850" i="25"/>
  <c r="C7860" i="25"/>
  <c r="C7865" i="25"/>
  <c r="C7870" i="25"/>
  <c r="C7875" i="25"/>
  <c r="C7704" i="25"/>
  <c r="C7709" i="25"/>
  <c r="C7710" i="25"/>
  <c r="C7721" i="25"/>
  <c r="C7723" i="25"/>
  <c r="C7729" i="25"/>
  <c r="C7730" i="25"/>
  <c r="C7743" i="25"/>
  <c r="C7744" i="25"/>
  <c r="C7745" i="25"/>
  <c r="C7746" i="25"/>
  <c r="C7754" i="25"/>
  <c r="C7757" i="25"/>
  <c r="C7767" i="25"/>
  <c r="C7772" i="25"/>
  <c r="C7777" i="25"/>
  <c r="C7781" i="25"/>
  <c r="C7785" i="25"/>
  <c r="C7792" i="25"/>
  <c r="C7798" i="25"/>
  <c r="C7800" i="25"/>
  <c r="C7805" i="25"/>
  <c r="C7807" i="25"/>
  <c r="C7808" i="25"/>
  <c r="C7811" i="25"/>
  <c r="C7824" i="25"/>
  <c r="C7831" i="25"/>
  <c r="C7841" i="25"/>
  <c r="C7844" i="25"/>
  <c r="C7845" i="25"/>
  <c r="C7847" i="25"/>
  <c r="C7848" i="25"/>
  <c r="C7851" i="25"/>
  <c r="C7852" i="25"/>
  <c r="C7853" i="25"/>
  <c r="C7856" i="25"/>
  <c r="C7866" i="25"/>
  <c r="C7869" i="25"/>
  <c r="C7873" i="25"/>
  <c r="C7876" i="25"/>
  <c r="C7877" i="25"/>
  <c r="C7701" i="25"/>
  <c r="C7705" i="25"/>
  <c r="C7706" i="25"/>
  <c r="C7722" i="25"/>
  <c r="C7727" i="25"/>
  <c r="C7728" i="25"/>
  <c r="C7737" i="25"/>
  <c r="C7747" i="25"/>
  <c r="C7748" i="25"/>
  <c r="C7749" i="25"/>
  <c r="C7752" i="25"/>
  <c r="C7756" i="25"/>
  <c r="C7759" i="25"/>
  <c r="C7761" i="25"/>
  <c r="C7763" i="25"/>
  <c r="C7770" i="25"/>
  <c r="C7771" i="25"/>
  <c r="C7779" i="25"/>
  <c r="C7783" i="25"/>
  <c r="C7802" i="25"/>
  <c r="C7815" i="25"/>
  <c r="C7816" i="25"/>
  <c r="C7819" i="25"/>
  <c r="C7825" i="25"/>
  <c r="C7832" i="25"/>
  <c r="C7846" i="25"/>
  <c r="C7849" i="25"/>
  <c r="C7854" i="25"/>
  <c r="C7857" i="25"/>
  <c r="C7861" i="25"/>
  <c r="C7871" i="25"/>
  <c r="C7708" i="25"/>
  <c r="C7720" i="25"/>
  <c r="C7738" i="25"/>
  <c r="C7766" i="25"/>
  <c r="C7773" i="25"/>
  <c r="C7774" i="25"/>
  <c r="C7782" i="25"/>
  <c r="C7795" i="25"/>
  <c r="C7796" i="25"/>
  <c r="C7810" i="25"/>
  <c r="C7818" i="25"/>
  <c r="C7833" i="25"/>
  <c r="C7834" i="25"/>
  <c r="C7858" i="25"/>
  <c r="C7867" i="25"/>
  <c r="C7872" i="25"/>
  <c r="C7874" i="25"/>
  <c r="E7711" i="25"/>
  <c r="E7714" i="25"/>
  <c r="E7716" i="25"/>
  <c r="E7732" i="25"/>
  <c r="E7734" i="25"/>
  <c r="E7735" i="25"/>
  <c r="E7739" i="25"/>
  <c r="E7751" i="25"/>
  <c r="E7760" i="25"/>
  <c r="E7793" i="25"/>
  <c r="E7794" i="25"/>
  <c r="E7801" i="25"/>
  <c r="E7813" i="25"/>
  <c r="E7829" i="25"/>
  <c r="E7835" i="25"/>
  <c r="E7862" i="25"/>
  <c r="E7868" i="25"/>
  <c r="E7702" i="25"/>
  <c r="E7703" i="25"/>
  <c r="E7707" i="25"/>
  <c r="E7712" i="25"/>
  <c r="E7715" i="25"/>
  <c r="E7719" i="25"/>
  <c r="E7726" i="25"/>
  <c r="E7733" i="25"/>
  <c r="E7736" i="25"/>
  <c r="E7755" i="25"/>
  <c r="E7758" i="25"/>
  <c r="E7762" i="25"/>
  <c r="E7764" i="25"/>
  <c r="E7768" i="25"/>
  <c r="E7769" i="25"/>
  <c r="E7776" i="25"/>
  <c r="E7789" i="25"/>
  <c r="E7790" i="25"/>
  <c r="E7797" i="25"/>
  <c r="E7809" i="25"/>
  <c r="E7812" i="25"/>
  <c r="E7814" i="25"/>
  <c r="E7820" i="25"/>
  <c r="E7822" i="25"/>
  <c r="E7836" i="25"/>
  <c r="E7839" i="25"/>
  <c r="E7840" i="25"/>
  <c r="E7855" i="25"/>
  <c r="E7859" i="25"/>
  <c r="E7863" i="25"/>
  <c r="E7864" i="25"/>
  <c r="E7713" i="25"/>
  <c r="E7717" i="25"/>
  <c r="E7718" i="25"/>
  <c r="E7724" i="25"/>
  <c r="E7725" i="25"/>
  <c r="E7731" i="25"/>
  <c r="E7740" i="25"/>
  <c r="E7741" i="25"/>
  <c r="E7742" i="25"/>
  <c r="E7750" i="25"/>
  <c r="E7753" i="25"/>
  <c r="E7765" i="25"/>
  <c r="E7775" i="25"/>
  <c r="E7778" i="25"/>
  <c r="E7780" i="25"/>
  <c r="E7784" i="25"/>
  <c r="E7786" i="25"/>
  <c r="E7787" i="25"/>
  <c r="E7788" i="25"/>
  <c r="E7791" i="25"/>
  <c r="E7799" i="25"/>
  <c r="E7803" i="25"/>
  <c r="E7804" i="25"/>
  <c r="E7806" i="25"/>
  <c r="E7817" i="25"/>
  <c r="E7821" i="25"/>
  <c r="E7823" i="25"/>
  <c r="E7826" i="25"/>
  <c r="E7827" i="25"/>
  <c r="E7828" i="25"/>
  <c r="E7830" i="25"/>
  <c r="E7837" i="25"/>
  <c r="E7838" i="25"/>
  <c r="E7842" i="25"/>
  <c r="E7843" i="25"/>
  <c r="E7850" i="25"/>
  <c r="E7860" i="25"/>
  <c r="E7865" i="25"/>
  <c r="E7870" i="25"/>
  <c r="E7875" i="25"/>
  <c r="E7704" i="25"/>
  <c r="E7709" i="25"/>
  <c r="E7710" i="25"/>
  <c r="E7721" i="25"/>
  <c r="E7723" i="25"/>
  <c r="E7729" i="25"/>
  <c r="E7730" i="25"/>
  <c r="E7743" i="25"/>
  <c r="E7744" i="25"/>
  <c r="E7745" i="25"/>
  <c r="E7746" i="25"/>
  <c r="E7754" i="25"/>
  <c r="E7757" i="25"/>
  <c r="E7767" i="25"/>
  <c r="E7772" i="25"/>
  <c r="E7777" i="25"/>
  <c r="E7781" i="25"/>
  <c r="E7785" i="25"/>
  <c r="E7792" i="25"/>
  <c r="E7798" i="25"/>
  <c r="E7800" i="25"/>
  <c r="E7805" i="25"/>
  <c r="E7807" i="25"/>
  <c r="E7808" i="25"/>
  <c r="E7811" i="25"/>
  <c r="E7824" i="25"/>
  <c r="E7831" i="25"/>
  <c r="E7841" i="25"/>
  <c r="E7844" i="25"/>
  <c r="E7845" i="25"/>
  <c r="E7847" i="25"/>
  <c r="E7848" i="25"/>
  <c r="E7851" i="25"/>
  <c r="E7852" i="25"/>
  <c r="E7853" i="25"/>
  <c r="E7856" i="25"/>
  <c r="E7866" i="25"/>
  <c r="E7869" i="25"/>
  <c r="E7873" i="25"/>
  <c r="E7876" i="25"/>
  <c r="E7877" i="25"/>
  <c r="E7701" i="25"/>
  <c r="E7705" i="25"/>
  <c r="E7706" i="25"/>
  <c r="E7722" i="25"/>
  <c r="E7727" i="25"/>
  <c r="E7728" i="25"/>
  <c r="E7737" i="25"/>
  <c r="E7747" i="25"/>
  <c r="E7748" i="25"/>
  <c r="E7749" i="25"/>
  <c r="E7752" i="25"/>
  <c r="E7756" i="25"/>
  <c r="E7759" i="25"/>
  <c r="E7761" i="25"/>
  <c r="E7763" i="25"/>
  <c r="E7770" i="25"/>
  <c r="E7771" i="25"/>
  <c r="E7779" i="25"/>
  <c r="E7783" i="25"/>
  <c r="E7802" i="25"/>
  <c r="E7815" i="25"/>
  <c r="E7816" i="25"/>
  <c r="E7819" i="25"/>
  <c r="E7825" i="25"/>
  <c r="E7832" i="25"/>
  <c r="E7846" i="25"/>
  <c r="E7849" i="25"/>
  <c r="E7854" i="25"/>
  <c r="E7857" i="25"/>
  <c r="E7861" i="25"/>
  <c r="E7871" i="25"/>
  <c r="E7708" i="25"/>
  <c r="E7720" i="25"/>
  <c r="E7738" i="25"/>
  <c r="E7766" i="25"/>
  <c r="E7773" i="25"/>
  <c r="E7774" i="25"/>
  <c r="E7782" i="25"/>
  <c r="E7795" i="25"/>
  <c r="E7796" i="25"/>
  <c r="E7810" i="25"/>
  <c r="E7818" i="25"/>
  <c r="E7833" i="25"/>
  <c r="E7834" i="25"/>
  <c r="E7858" i="25"/>
  <c r="E7867" i="25"/>
  <c r="E7872" i="25"/>
  <c r="E7874" i="25"/>
  <c r="J17" i="26"/>
  <c r="J19" i="26"/>
  <c r="J20" i="26"/>
  <c r="J21" i="26" l="1"/>
  <c r="AB428" i="23" l="1"/>
  <c r="AB429" i="23"/>
  <c r="AB430" i="23"/>
  <c r="AB431" i="23"/>
  <c r="AB432" i="23"/>
  <c r="AB433" i="23"/>
  <c r="AB434" i="23"/>
  <c r="AB435" i="23"/>
  <c r="AB436" i="23"/>
  <c r="AF428" i="23"/>
  <c r="AF429" i="23"/>
  <c r="AF430" i="23"/>
  <c r="AF431" i="23"/>
  <c r="AF432" i="23"/>
  <c r="AF433" i="23"/>
  <c r="AF434" i="23"/>
  <c r="AF435" i="23"/>
  <c r="AF436" i="23"/>
  <c r="T363" i="23"/>
  <c r="T364" i="23"/>
  <c r="T365" i="23"/>
  <c r="T366" i="23"/>
  <c r="T367" i="23"/>
  <c r="T368" i="23"/>
  <c r="T369" i="23"/>
  <c r="W363" i="23"/>
  <c r="W364" i="23"/>
  <c r="W365" i="23"/>
  <c r="W366" i="23"/>
  <c r="W367" i="23"/>
  <c r="W368" i="23"/>
  <c r="W369" i="23"/>
  <c r="X363" i="23"/>
  <c r="X364" i="23"/>
  <c r="X365" i="23"/>
  <c r="X366" i="23"/>
  <c r="X367" i="23"/>
  <c r="X368" i="23"/>
  <c r="X369" i="23"/>
  <c r="C652" i="23"/>
  <c r="C653" i="23"/>
  <c r="C654" i="23"/>
  <c r="C655" i="23"/>
  <c r="C656" i="23"/>
  <c r="C657" i="23"/>
  <c r="C658" i="23"/>
  <c r="C659" i="23"/>
  <c r="C660" i="23"/>
  <c r="C661" i="23"/>
  <c r="C662" i="23"/>
  <c r="C663" i="23"/>
  <c r="C664" i="23"/>
  <c r="C665" i="23"/>
  <c r="C666" i="23"/>
  <c r="C667" i="23"/>
  <c r="C668" i="23"/>
  <c r="C669" i="23"/>
  <c r="C670" i="23"/>
  <c r="C671" i="23"/>
  <c r="G652" i="23"/>
  <c r="G653" i="23"/>
  <c r="G654" i="23"/>
  <c r="G655" i="23"/>
  <c r="G656" i="23"/>
  <c r="G657" i="23"/>
  <c r="G658" i="23"/>
  <c r="G659" i="23"/>
  <c r="G660" i="23"/>
  <c r="G661" i="23"/>
  <c r="G662" i="23"/>
  <c r="G663" i="23"/>
  <c r="G664" i="23"/>
  <c r="G665" i="23"/>
  <c r="G666" i="23"/>
  <c r="G667" i="23"/>
  <c r="G668" i="23"/>
  <c r="G669" i="23"/>
  <c r="G670" i="23"/>
  <c r="G671" i="23"/>
  <c r="E7438" i="25"/>
  <c r="E7439" i="25"/>
  <c r="E7440" i="25"/>
  <c r="E7441" i="25"/>
  <c r="E7442" i="25"/>
  <c r="E7443" i="25"/>
  <c r="E7444" i="25"/>
  <c r="E7448" i="25"/>
  <c r="E7449" i="25"/>
  <c r="E7451" i="25"/>
  <c r="E7452" i="25"/>
  <c r="E7454" i="25"/>
  <c r="E7455" i="25"/>
  <c r="E7456" i="25"/>
  <c r="E7457" i="25"/>
  <c r="E7459" i="25"/>
  <c r="E7461" i="25"/>
  <c r="E7445" i="25"/>
  <c r="E7446" i="25"/>
  <c r="E7447" i="25"/>
  <c r="E7450" i="25"/>
  <c r="E7453" i="25"/>
  <c r="E7458" i="25"/>
  <c r="E7460" i="25"/>
  <c r="E7462" i="25"/>
  <c r="E7463" i="25"/>
  <c r="E7464" i="25"/>
  <c r="E7465" i="25"/>
  <c r="E7466" i="25"/>
  <c r="E7470" i="25"/>
  <c r="E7469" i="25"/>
  <c r="E7467" i="25"/>
  <c r="E7468" i="25"/>
  <c r="E7471" i="25"/>
  <c r="E7472" i="25"/>
  <c r="E7473" i="25"/>
  <c r="E7475" i="25"/>
  <c r="E7479" i="25"/>
  <c r="E7483" i="25"/>
  <c r="E7485" i="25"/>
  <c r="E7487" i="25"/>
  <c r="E7491" i="25"/>
  <c r="E7474" i="25"/>
  <c r="E7493" i="25"/>
  <c r="E7494" i="25"/>
  <c r="E7496" i="25"/>
  <c r="E7498" i="25"/>
  <c r="E7501" i="25"/>
  <c r="E7503" i="25"/>
  <c r="E7505" i="25"/>
  <c r="E7506" i="25"/>
  <c r="E7510" i="25"/>
  <c r="E7511" i="25"/>
  <c r="E7512" i="25"/>
  <c r="E7513" i="25"/>
  <c r="E7514" i="25"/>
  <c r="E7517" i="25"/>
  <c r="E7519" i="25"/>
  <c r="E7476" i="25"/>
  <c r="E7477" i="25"/>
  <c r="E7478" i="25"/>
  <c r="E7480" i="25"/>
  <c r="E7481" i="25"/>
  <c r="E7482" i="25"/>
  <c r="E7484" i="25"/>
  <c r="E7486" i="25"/>
  <c r="E7488" i="25"/>
  <c r="E7489" i="25"/>
  <c r="E7490" i="25"/>
  <c r="E7492" i="25"/>
  <c r="E7495" i="25"/>
  <c r="E7497" i="25"/>
  <c r="E7499" i="25"/>
  <c r="E7500" i="25"/>
  <c r="E7502" i="25"/>
  <c r="E7504" i="25"/>
  <c r="E7507" i="25"/>
  <c r="E7508" i="25"/>
  <c r="E7509" i="25"/>
  <c r="E7515" i="25"/>
  <c r="E7516" i="25"/>
  <c r="E7518" i="25"/>
  <c r="E7520" i="25"/>
  <c r="E7521" i="25"/>
  <c r="E7523" i="25"/>
  <c r="E7522" i="25"/>
  <c r="E7525" i="25"/>
  <c r="E7526" i="25"/>
  <c r="E7524" i="25"/>
  <c r="E7530" i="25"/>
  <c r="E7533" i="25"/>
  <c r="E7534" i="25"/>
  <c r="E7535" i="25"/>
  <c r="E7536" i="25"/>
  <c r="E7527" i="25"/>
  <c r="E7528" i="25"/>
  <c r="E7537" i="25"/>
  <c r="E7529" i="25"/>
  <c r="E7531" i="25"/>
  <c r="E7532" i="25"/>
  <c r="E7538" i="25"/>
  <c r="E7539" i="25"/>
  <c r="E7540" i="25"/>
  <c r="E7541" i="25"/>
  <c r="E7543" i="25"/>
  <c r="E7545" i="25"/>
  <c r="E7546" i="25"/>
  <c r="E7551" i="25"/>
  <c r="E7552" i="25"/>
  <c r="E7555" i="25"/>
  <c r="E7556" i="25"/>
  <c r="E7557" i="25"/>
  <c r="E7558" i="25"/>
  <c r="E7559" i="25"/>
  <c r="E7560" i="25"/>
  <c r="E7561" i="25"/>
  <c r="E7562" i="25"/>
  <c r="E7564" i="25"/>
  <c r="E7565" i="25"/>
  <c r="E7566" i="25"/>
  <c r="E7568" i="25"/>
  <c r="E7569" i="25"/>
  <c r="E7572" i="25"/>
  <c r="E7575" i="25"/>
  <c r="E7542" i="25"/>
  <c r="E7544" i="25"/>
  <c r="E7547" i="25"/>
  <c r="E7548" i="25"/>
  <c r="E7549" i="25"/>
  <c r="E7550" i="25"/>
  <c r="E7553" i="25"/>
  <c r="E7554" i="25"/>
  <c r="E7563" i="25"/>
  <c r="E7567" i="25"/>
  <c r="E7570" i="25"/>
  <c r="E7571" i="25"/>
  <c r="E7573" i="25"/>
  <c r="E7574" i="25"/>
  <c r="E7583" i="25"/>
  <c r="E7576" i="25"/>
  <c r="E7578" i="25"/>
  <c r="E7579" i="25"/>
  <c r="E7582" i="25"/>
  <c r="E7584" i="25"/>
  <c r="E7585" i="25"/>
  <c r="E7597" i="25"/>
  <c r="E7601" i="25"/>
  <c r="E7602" i="25"/>
  <c r="E7607" i="25"/>
  <c r="E7608" i="25"/>
  <c r="E7577" i="25"/>
  <c r="E7580" i="25"/>
  <c r="E7581" i="25"/>
  <c r="E7586" i="25"/>
  <c r="E7587" i="25"/>
  <c r="E7588" i="25"/>
  <c r="E7589" i="25"/>
  <c r="E7590" i="25"/>
  <c r="E7591" i="25"/>
  <c r="E7592" i="25"/>
  <c r="E7593" i="25"/>
  <c r="E7613" i="25"/>
  <c r="E7594" i="25"/>
  <c r="E7595" i="25"/>
  <c r="E7596" i="25"/>
  <c r="E7598" i="25"/>
  <c r="E7599" i="25"/>
  <c r="E7600" i="25"/>
  <c r="E7603" i="25"/>
  <c r="E7604" i="25"/>
  <c r="E7618" i="25"/>
  <c r="E7605" i="25"/>
  <c r="E7606" i="25"/>
  <c r="E7609" i="25"/>
  <c r="E7610" i="25"/>
  <c r="E7611" i="25"/>
  <c r="E7612" i="25"/>
  <c r="E7620" i="25"/>
  <c r="E7614" i="25"/>
  <c r="E7615" i="25"/>
  <c r="E7616" i="25"/>
  <c r="E7617" i="25"/>
  <c r="E7619" i="25"/>
  <c r="E7621" i="25"/>
  <c r="E7622" i="25"/>
  <c r="E7624" i="25"/>
  <c r="E7629" i="25"/>
  <c r="E7632" i="25"/>
  <c r="E7623" i="25"/>
  <c r="E7625" i="25"/>
  <c r="E7626" i="25"/>
  <c r="E7627" i="25"/>
  <c r="E7628" i="25"/>
  <c r="E7630" i="25"/>
  <c r="E7631" i="25"/>
  <c r="E7637" i="25"/>
  <c r="E7633" i="25"/>
  <c r="E7634" i="25"/>
  <c r="E7639" i="25"/>
  <c r="E7640" i="25"/>
  <c r="E7642" i="25"/>
  <c r="E7644" i="25"/>
  <c r="E7648" i="25"/>
  <c r="E7650" i="25"/>
  <c r="E7651" i="25"/>
  <c r="E7652" i="25"/>
  <c r="E7653" i="25"/>
  <c r="E7656" i="25"/>
  <c r="E7657" i="25"/>
  <c r="E7659" i="25"/>
  <c r="E7660" i="25"/>
  <c r="E7635" i="25"/>
  <c r="E7636" i="25"/>
  <c r="E7638" i="25"/>
  <c r="E7641" i="25"/>
  <c r="E7643" i="25"/>
  <c r="E7645" i="25"/>
  <c r="E7662" i="25"/>
  <c r="E7646" i="25"/>
  <c r="E7647" i="25"/>
  <c r="E7649" i="25"/>
  <c r="E7654" i="25"/>
  <c r="E7655" i="25"/>
  <c r="E7658" i="25"/>
  <c r="E7661" i="25"/>
  <c r="E7663" i="25"/>
  <c r="E7664" i="25"/>
  <c r="E7668" i="25"/>
  <c r="E7669" i="25"/>
  <c r="E7665" i="25"/>
  <c r="E7666" i="25"/>
  <c r="E7667" i="25"/>
  <c r="E7670" i="25"/>
  <c r="E7673" i="25"/>
  <c r="E7676" i="25"/>
  <c r="E7678" i="25"/>
  <c r="E7680" i="25"/>
  <c r="E7681" i="25"/>
  <c r="E7682" i="25"/>
  <c r="E7683" i="25"/>
  <c r="E7684" i="25"/>
  <c r="E7685" i="25"/>
  <c r="E7686" i="25"/>
  <c r="E7671" i="25"/>
  <c r="E7689" i="25"/>
  <c r="E7690" i="25"/>
  <c r="E7672" i="25"/>
  <c r="E7674" i="25"/>
  <c r="E7675" i="25"/>
  <c r="E7677" i="25"/>
  <c r="E7679" i="25"/>
  <c r="E7687" i="25"/>
  <c r="E7688" i="25"/>
  <c r="E7691" i="25"/>
  <c r="E7692" i="25"/>
  <c r="E7693" i="25"/>
  <c r="E7694" i="25"/>
  <c r="E7695" i="25"/>
  <c r="E7696" i="25"/>
  <c r="E7697" i="25"/>
  <c r="E7698" i="25"/>
  <c r="E7699" i="25"/>
  <c r="E7700" i="25"/>
  <c r="B7438" i="25"/>
  <c r="B7439" i="25"/>
  <c r="B7440" i="25"/>
  <c r="B7441" i="25"/>
  <c r="B7442" i="25"/>
  <c r="B7443" i="25"/>
  <c r="B7444" i="25"/>
  <c r="B7448" i="25"/>
  <c r="B7449" i="25"/>
  <c r="B7451" i="25"/>
  <c r="B7452" i="25"/>
  <c r="B7454" i="25"/>
  <c r="B7455" i="25"/>
  <c r="B7456" i="25"/>
  <c r="B7457" i="25"/>
  <c r="B7459" i="25"/>
  <c r="B7461" i="25"/>
  <c r="B7445" i="25"/>
  <c r="B7446" i="25"/>
  <c r="B7447" i="25"/>
  <c r="B7450" i="25"/>
  <c r="B7453" i="25"/>
  <c r="B7458" i="25"/>
  <c r="B7460" i="25"/>
  <c r="B7462" i="25"/>
  <c r="B7463" i="25"/>
  <c r="B7464" i="25"/>
  <c r="B7465" i="25"/>
  <c r="B7466" i="25"/>
  <c r="B7470" i="25"/>
  <c r="B7469" i="25"/>
  <c r="B7467" i="25"/>
  <c r="B7468" i="25"/>
  <c r="B7471" i="25"/>
  <c r="B7472" i="25"/>
  <c r="B7473" i="25"/>
  <c r="B7475" i="25"/>
  <c r="B7479" i="25"/>
  <c r="B7483" i="25"/>
  <c r="B7485" i="25"/>
  <c r="B7487" i="25"/>
  <c r="B7491" i="25"/>
  <c r="B7474" i="25"/>
  <c r="B7493" i="25"/>
  <c r="B7494" i="25"/>
  <c r="B7496" i="25"/>
  <c r="B7498" i="25"/>
  <c r="B7501" i="25"/>
  <c r="B7503" i="25"/>
  <c r="B7505" i="25"/>
  <c r="B7506" i="25"/>
  <c r="B7510" i="25"/>
  <c r="B7511" i="25"/>
  <c r="B7512" i="25"/>
  <c r="B7513" i="25"/>
  <c r="B7514" i="25"/>
  <c r="B7517" i="25"/>
  <c r="B7519" i="25"/>
  <c r="B7476" i="25"/>
  <c r="B7477" i="25"/>
  <c r="B7478" i="25"/>
  <c r="B7480" i="25"/>
  <c r="B7481" i="25"/>
  <c r="B7482" i="25"/>
  <c r="B7484" i="25"/>
  <c r="B7486" i="25"/>
  <c r="B7488" i="25"/>
  <c r="B7489" i="25"/>
  <c r="B7490" i="25"/>
  <c r="B7492" i="25"/>
  <c r="B7495" i="25"/>
  <c r="B7497" i="25"/>
  <c r="B7499" i="25"/>
  <c r="B7500" i="25"/>
  <c r="B7502" i="25"/>
  <c r="B7504" i="25"/>
  <c r="B7507" i="25"/>
  <c r="B7508" i="25"/>
  <c r="B7509" i="25"/>
  <c r="B7515" i="25"/>
  <c r="B7516" i="25"/>
  <c r="B7518" i="25"/>
  <c r="B7520" i="25"/>
  <c r="B7521" i="25"/>
  <c r="B7523" i="25"/>
  <c r="B7522" i="25"/>
  <c r="B7525" i="25"/>
  <c r="B7526" i="25"/>
  <c r="B7524" i="25"/>
  <c r="B7530" i="25"/>
  <c r="B7533" i="25"/>
  <c r="B7534" i="25"/>
  <c r="B7535" i="25"/>
  <c r="B7536" i="25"/>
  <c r="B7527" i="25"/>
  <c r="B7528" i="25"/>
  <c r="B7537" i="25"/>
  <c r="B7529" i="25"/>
  <c r="B7531" i="25"/>
  <c r="B7532" i="25"/>
  <c r="B7538" i="25"/>
  <c r="B7539" i="25"/>
  <c r="B7540" i="25"/>
  <c r="B7541" i="25"/>
  <c r="B7543" i="25"/>
  <c r="B7545" i="25"/>
  <c r="B7546" i="25"/>
  <c r="B7551" i="25"/>
  <c r="B7552" i="25"/>
  <c r="B7555" i="25"/>
  <c r="B7556" i="25"/>
  <c r="B7557" i="25"/>
  <c r="B7558" i="25"/>
  <c r="B7559" i="25"/>
  <c r="B7560" i="25"/>
  <c r="B7561" i="25"/>
  <c r="B7562" i="25"/>
  <c r="B7564" i="25"/>
  <c r="B7565" i="25"/>
  <c r="B7566" i="25"/>
  <c r="B7568" i="25"/>
  <c r="B7569" i="25"/>
  <c r="B7572" i="25"/>
  <c r="B7575" i="25"/>
  <c r="B7542" i="25"/>
  <c r="B7544" i="25"/>
  <c r="B7547" i="25"/>
  <c r="B7548" i="25"/>
  <c r="B7549" i="25"/>
  <c r="B7550" i="25"/>
  <c r="B7553" i="25"/>
  <c r="B7554" i="25"/>
  <c r="B7563" i="25"/>
  <c r="B7567" i="25"/>
  <c r="B7570" i="25"/>
  <c r="B7571" i="25"/>
  <c r="B7573" i="25"/>
  <c r="B7574" i="25"/>
  <c r="B7583" i="25"/>
  <c r="B7576" i="25"/>
  <c r="B7578" i="25"/>
  <c r="B7579" i="25"/>
  <c r="B7582" i="25"/>
  <c r="B7584" i="25"/>
  <c r="B7585" i="25"/>
  <c r="B7597" i="25"/>
  <c r="B7601" i="25"/>
  <c r="B7602" i="25"/>
  <c r="B7607" i="25"/>
  <c r="B7608" i="25"/>
  <c r="B7577" i="25"/>
  <c r="B7580" i="25"/>
  <c r="B7581" i="25"/>
  <c r="B7586" i="25"/>
  <c r="B7587" i="25"/>
  <c r="B7588" i="25"/>
  <c r="B7589" i="25"/>
  <c r="B7590" i="25"/>
  <c r="B7591" i="25"/>
  <c r="B7592" i="25"/>
  <c r="B7593" i="25"/>
  <c r="B7613" i="25"/>
  <c r="B7594" i="25"/>
  <c r="B7595" i="25"/>
  <c r="B7596" i="25"/>
  <c r="B7598" i="25"/>
  <c r="B7599" i="25"/>
  <c r="B7600" i="25"/>
  <c r="B7603" i="25"/>
  <c r="B7604" i="25"/>
  <c r="B7618" i="25"/>
  <c r="B7605" i="25"/>
  <c r="B7606" i="25"/>
  <c r="B7609" i="25"/>
  <c r="B7610" i="25"/>
  <c r="B7611" i="25"/>
  <c r="B7612" i="25"/>
  <c r="B7620" i="25"/>
  <c r="B7614" i="25"/>
  <c r="B7615" i="25"/>
  <c r="B7616" i="25"/>
  <c r="B7617" i="25"/>
  <c r="B7619" i="25"/>
  <c r="B7621" i="25"/>
  <c r="B7622" i="25"/>
  <c r="B7624" i="25"/>
  <c r="B7629" i="25"/>
  <c r="B7632" i="25"/>
  <c r="B7623" i="25"/>
  <c r="B7625" i="25"/>
  <c r="B7626" i="25"/>
  <c r="B7627" i="25"/>
  <c r="B7628" i="25"/>
  <c r="B7630" i="25"/>
  <c r="B7631" i="25"/>
  <c r="B7637" i="25"/>
  <c r="B7633" i="25"/>
  <c r="B7634" i="25"/>
  <c r="B7639" i="25"/>
  <c r="B7640" i="25"/>
  <c r="B7642" i="25"/>
  <c r="B7644" i="25"/>
  <c r="B7648" i="25"/>
  <c r="B7650" i="25"/>
  <c r="B7651" i="25"/>
  <c r="B7652" i="25"/>
  <c r="B7653" i="25"/>
  <c r="B7656" i="25"/>
  <c r="B7657" i="25"/>
  <c r="B7659" i="25"/>
  <c r="B7660" i="25"/>
  <c r="B7635" i="25"/>
  <c r="B7636" i="25"/>
  <c r="B7638" i="25"/>
  <c r="B7641" i="25"/>
  <c r="B7643" i="25"/>
  <c r="B7645" i="25"/>
  <c r="B7662" i="25"/>
  <c r="B7646" i="25"/>
  <c r="B7647" i="25"/>
  <c r="B7649" i="25"/>
  <c r="B7654" i="25"/>
  <c r="B7655" i="25"/>
  <c r="B7658" i="25"/>
  <c r="B7661" i="25"/>
  <c r="B7663" i="25"/>
  <c r="B7664" i="25"/>
  <c r="B7668" i="25"/>
  <c r="B7669" i="25"/>
  <c r="B7665" i="25"/>
  <c r="B7666" i="25"/>
  <c r="B7667" i="25"/>
  <c r="B7670" i="25"/>
  <c r="B7673" i="25"/>
  <c r="B7676" i="25"/>
  <c r="B7678" i="25"/>
  <c r="B7680" i="25"/>
  <c r="B7681" i="25"/>
  <c r="B7682" i="25"/>
  <c r="B7683" i="25"/>
  <c r="B7684" i="25"/>
  <c r="B7685" i="25"/>
  <c r="B7686" i="25"/>
  <c r="B7671" i="25"/>
  <c r="B7689" i="25"/>
  <c r="B7690" i="25"/>
  <c r="B7672" i="25"/>
  <c r="B7674" i="25"/>
  <c r="B7675" i="25"/>
  <c r="B7677" i="25"/>
  <c r="B7679" i="25"/>
  <c r="B7687" i="25"/>
  <c r="B7688" i="25"/>
  <c r="B7691" i="25"/>
  <c r="B7692" i="25"/>
  <c r="B7693" i="25"/>
  <c r="B7694" i="25"/>
  <c r="B7695" i="25"/>
  <c r="B7696" i="25"/>
  <c r="B7697" i="25"/>
  <c r="B7698" i="25"/>
  <c r="B7699" i="25"/>
  <c r="B7700" i="25"/>
  <c r="C7438" i="25"/>
  <c r="C7439" i="25"/>
  <c r="C7440" i="25"/>
  <c r="C7441" i="25"/>
  <c r="C7442" i="25"/>
  <c r="C7443" i="25"/>
  <c r="C7444" i="25"/>
  <c r="C7448" i="25"/>
  <c r="C7449" i="25"/>
  <c r="C7451" i="25"/>
  <c r="C7452" i="25"/>
  <c r="C7454" i="25"/>
  <c r="C7455" i="25"/>
  <c r="C7456" i="25"/>
  <c r="C7457" i="25"/>
  <c r="C7459" i="25"/>
  <c r="C7461" i="25"/>
  <c r="C7445" i="25"/>
  <c r="C7446" i="25"/>
  <c r="C7447" i="25"/>
  <c r="C7450" i="25"/>
  <c r="C7453" i="25"/>
  <c r="C7458" i="25"/>
  <c r="C7460" i="25"/>
  <c r="C7462" i="25"/>
  <c r="C7463" i="25"/>
  <c r="C7464" i="25"/>
  <c r="C7465" i="25"/>
  <c r="C7466" i="25"/>
  <c r="C7470" i="25"/>
  <c r="C7469" i="25"/>
  <c r="C7467" i="25"/>
  <c r="C7468" i="25"/>
  <c r="C7471" i="25"/>
  <c r="C7472" i="25"/>
  <c r="C7473" i="25"/>
  <c r="C7475" i="25"/>
  <c r="C7479" i="25"/>
  <c r="C7483" i="25"/>
  <c r="C7485" i="25"/>
  <c r="C7487" i="25"/>
  <c r="C7491" i="25"/>
  <c r="C7474" i="25"/>
  <c r="C7493" i="25"/>
  <c r="C7494" i="25"/>
  <c r="C7496" i="25"/>
  <c r="C7498" i="25"/>
  <c r="C7501" i="25"/>
  <c r="C7503" i="25"/>
  <c r="C7505" i="25"/>
  <c r="C7506" i="25"/>
  <c r="C7510" i="25"/>
  <c r="C7511" i="25"/>
  <c r="C7512" i="25"/>
  <c r="C7513" i="25"/>
  <c r="C7514" i="25"/>
  <c r="C7517" i="25"/>
  <c r="C7519" i="25"/>
  <c r="C7476" i="25"/>
  <c r="C7477" i="25"/>
  <c r="C7478" i="25"/>
  <c r="C7480" i="25"/>
  <c r="C7481" i="25"/>
  <c r="C7482" i="25"/>
  <c r="C7484" i="25"/>
  <c r="C7486" i="25"/>
  <c r="C7488" i="25"/>
  <c r="C7489" i="25"/>
  <c r="C7490" i="25"/>
  <c r="C7492" i="25"/>
  <c r="C7495" i="25"/>
  <c r="C7497" i="25"/>
  <c r="C7499" i="25"/>
  <c r="C7500" i="25"/>
  <c r="C7502" i="25"/>
  <c r="C7504" i="25"/>
  <c r="C7507" i="25"/>
  <c r="C7508" i="25"/>
  <c r="C7509" i="25"/>
  <c r="C7515" i="25"/>
  <c r="C7516" i="25"/>
  <c r="C7518" i="25"/>
  <c r="C7520" i="25"/>
  <c r="C7521" i="25"/>
  <c r="C7523" i="25"/>
  <c r="C7522" i="25"/>
  <c r="C7525" i="25"/>
  <c r="C7526" i="25"/>
  <c r="C7524" i="25"/>
  <c r="C7530" i="25"/>
  <c r="C7533" i="25"/>
  <c r="C7534" i="25"/>
  <c r="C7535" i="25"/>
  <c r="C7536" i="25"/>
  <c r="C7527" i="25"/>
  <c r="C7528" i="25"/>
  <c r="C7537" i="25"/>
  <c r="C7529" i="25"/>
  <c r="C7531" i="25"/>
  <c r="C7532" i="25"/>
  <c r="C7538" i="25"/>
  <c r="C7539" i="25"/>
  <c r="C7540" i="25"/>
  <c r="C7541" i="25"/>
  <c r="C7543" i="25"/>
  <c r="C7545" i="25"/>
  <c r="C7546" i="25"/>
  <c r="C7551" i="25"/>
  <c r="C7552" i="25"/>
  <c r="C7555" i="25"/>
  <c r="C7556" i="25"/>
  <c r="C7557" i="25"/>
  <c r="C7558" i="25"/>
  <c r="C7559" i="25"/>
  <c r="C7560" i="25"/>
  <c r="C7561" i="25"/>
  <c r="C7562" i="25"/>
  <c r="C7564" i="25"/>
  <c r="C7565" i="25"/>
  <c r="C7566" i="25"/>
  <c r="C7568" i="25"/>
  <c r="C7569" i="25"/>
  <c r="C7572" i="25"/>
  <c r="C7575" i="25"/>
  <c r="C7542" i="25"/>
  <c r="C7544" i="25"/>
  <c r="C7547" i="25"/>
  <c r="C7548" i="25"/>
  <c r="C7549" i="25"/>
  <c r="C7550" i="25"/>
  <c r="C7553" i="25"/>
  <c r="C7554" i="25"/>
  <c r="C7563" i="25"/>
  <c r="C7567" i="25"/>
  <c r="C7570" i="25"/>
  <c r="C7571" i="25"/>
  <c r="C7573" i="25"/>
  <c r="C7574" i="25"/>
  <c r="C7583" i="25"/>
  <c r="C7576" i="25"/>
  <c r="C7578" i="25"/>
  <c r="C7579" i="25"/>
  <c r="C7582" i="25"/>
  <c r="C7584" i="25"/>
  <c r="C7585" i="25"/>
  <c r="C7597" i="25"/>
  <c r="C7601" i="25"/>
  <c r="C7602" i="25"/>
  <c r="C7607" i="25"/>
  <c r="C7608" i="25"/>
  <c r="C7577" i="25"/>
  <c r="C7580" i="25"/>
  <c r="C7581" i="25"/>
  <c r="C7586" i="25"/>
  <c r="C7587" i="25"/>
  <c r="C7588" i="25"/>
  <c r="C7589" i="25"/>
  <c r="C7590" i="25"/>
  <c r="C7591" i="25"/>
  <c r="C7592" i="25"/>
  <c r="C7593" i="25"/>
  <c r="C7613" i="25"/>
  <c r="C7594" i="25"/>
  <c r="C7595" i="25"/>
  <c r="C7596" i="25"/>
  <c r="C7598" i="25"/>
  <c r="C7599" i="25"/>
  <c r="C7600" i="25"/>
  <c r="C7603" i="25"/>
  <c r="C7604" i="25"/>
  <c r="C7618" i="25"/>
  <c r="C7605" i="25"/>
  <c r="C7606" i="25"/>
  <c r="C7609" i="25"/>
  <c r="C7610" i="25"/>
  <c r="C7611" i="25"/>
  <c r="C7612" i="25"/>
  <c r="C7620" i="25"/>
  <c r="C7614" i="25"/>
  <c r="C7615" i="25"/>
  <c r="C7616" i="25"/>
  <c r="C7617" i="25"/>
  <c r="C7619" i="25"/>
  <c r="C7621" i="25"/>
  <c r="C7622" i="25"/>
  <c r="C7624" i="25"/>
  <c r="C7629" i="25"/>
  <c r="C7632" i="25"/>
  <c r="C7623" i="25"/>
  <c r="C7625" i="25"/>
  <c r="C7626" i="25"/>
  <c r="C7627" i="25"/>
  <c r="C7628" i="25"/>
  <c r="C7630" i="25"/>
  <c r="C7631" i="25"/>
  <c r="C7637" i="25"/>
  <c r="C7633" i="25"/>
  <c r="C7634" i="25"/>
  <c r="C7639" i="25"/>
  <c r="C7640" i="25"/>
  <c r="C7642" i="25"/>
  <c r="C7644" i="25"/>
  <c r="C7648" i="25"/>
  <c r="C7650" i="25"/>
  <c r="C7651" i="25"/>
  <c r="C7652" i="25"/>
  <c r="C7653" i="25"/>
  <c r="C7656" i="25"/>
  <c r="C7657" i="25"/>
  <c r="C7659" i="25"/>
  <c r="C7660" i="25"/>
  <c r="C7635" i="25"/>
  <c r="C7636" i="25"/>
  <c r="C7638" i="25"/>
  <c r="C7641" i="25"/>
  <c r="C7643" i="25"/>
  <c r="C7645" i="25"/>
  <c r="C7662" i="25"/>
  <c r="C7646" i="25"/>
  <c r="C7647" i="25"/>
  <c r="C7649" i="25"/>
  <c r="C7654" i="25"/>
  <c r="C7655" i="25"/>
  <c r="C7658" i="25"/>
  <c r="C7661" i="25"/>
  <c r="C7663" i="25"/>
  <c r="C7664" i="25"/>
  <c r="C7668" i="25"/>
  <c r="C7669" i="25"/>
  <c r="C7665" i="25"/>
  <c r="C7666" i="25"/>
  <c r="C7667" i="25"/>
  <c r="C7670" i="25"/>
  <c r="C7673" i="25"/>
  <c r="C7676" i="25"/>
  <c r="C7678" i="25"/>
  <c r="C7680" i="25"/>
  <c r="C7681" i="25"/>
  <c r="C7682" i="25"/>
  <c r="C7683" i="25"/>
  <c r="C7684" i="25"/>
  <c r="C7685" i="25"/>
  <c r="C7686" i="25"/>
  <c r="C7671" i="25"/>
  <c r="C7689" i="25"/>
  <c r="C7690" i="25"/>
  <c r="C7672" i="25"/>
  <c r="C7674" i="25"/>
  <c r="C7675" i="25"/>
  <c r="C7677" i="25"/>
  <c r="C7679" i="25"/>
  <c r="C7687" i="25"/>
  <c r="C7688" i="25"/>
  <c r="C7691" i="25"/>
  <c r="C7692" i="25"/>
  <c r="C7693" i="25"/>
  <c r="C7694" i="25"/>
  <c r="C7695" i="25"/>
  <c r="C7696" i="25"/>
  <c r="C7697" i="25"/>
  <c r="C7698" i="25"/>
  <c r="C7699" i="25"/>
  <c r="C7700" i="25"/>
  <c r="AB418" i="23" l="1"/>
  <c r="AB419" i="23"/>
  <c r="AB420" i="23"/>
  <c r="AB421" i="23"/>
  <c r="AB422" i="23"/>
  <c r="AB423" i="23"/>
  <c r="AB424" i="23"/>
  <c r="AB425" i="23"/>
  <c r="AB426" i="23"/>
  <c r="AB427" i="23"/>
  <c r="AF418" i="23"/>
  <c r="AF419" i="23"/>
  <c r="AF420" i="23"/>
  <c r="AF421" i="23"/>
  <c r="AF422" i="23"/>
  <c r="AF423" i="23"/>
  <c r="AF424" i="23"/>
  <c r="AF425" i="23"/>
  <c r="AF426" i="23"/>
  <c r="AF427" i="23"/>
  <c r="T355" i="23"/>
  <c r="T356" i="23"/>
  <c r="T357" i="23"/>
  <c r="T358" i="23"/>
  <c r="T359" i="23"/>
  <c r="T360" i="23"/>
  <c r="T361" i="23"/>
  <c r="T362" i="23"/>
  <c r="W355" i="23"/>
  <c r="W356" i="23"/>
  <c r="W357" i="23"/>
  <c r="W358" i="23"/>
  <c r="W359" i="23"/>
  <c r="W360" i="23"/>
  <c r="W361" i="23"/>
  <c r="W362" i="23"/>
  <c r="X355" i="23"/>
  <c r="X356" i="23"/>
  <c r="X357" i="23"/>
  <c r="X358" i="23"/>
  <c r="X359" i="23"/>
  <c r="X360" i="23"/>
  <c r="X361" i="23"/>
  <c r="X362" i="23"/>
  <c r="C635" i="23"/>
  <c r="C636" i="23"/>
  <c r="C637" i="23"/>
  <c r="C638" i="23"/>
  <c r="C639" i="23"/>
  <c r="C640" i="23"/>
  <c r="C641" i="23"/>
  <c r="C642" i="23"/>
  <c r="C643" i="23"/>
  <c r="C644" i="23"/>
  <c r="C645" i="23"/>
  <c r="C646" i="23"/>
  <c r="C647" i="23"/>
  <c r="C648" i="23"/>
  <c r="C649" i="23"/>
  <c r="C650" i="23"/>
  <c r="C651" i="23"/>
  <c r="G635" i="23"/>
  <c r="G636" i="23"/>
  <c r="G637" i="23"/>
  <c r="G638" i="23"/>
  <c r="G639" i="23"/>
  <c r="G640" i="23"/>
  <c r="G641" i="23"/>
  <c r="G642" i="23"/>
  <c r="G643" i="23"/>
  <c r="G644" i="23"/>
  <c r="G645" i="23"/>
  <c r="G646" i="23"/>
  <c r="G647" i="23"/>
  <c r="G648" i="23"/>
  <c r="G649" i="23"/>
  <c r="G650" i="23"/>
  <c r="G651" i="23"/>
  <c r="B7222" i="25"/>
  <c r="B7223" i="25"/>
  <c r="B7224" i="25"/>
  <c r="B7225" i="25"/>
  <c r="B7226" i="25"/>
  <c r="B7227" i="25"/>
  <c r="B7228" i="25"/>
  <c r="B7229" i="25"/>
  <c r="B7230" i="25"/>
  <c r="B7231" i="25"/>
  <c r="B7232" i="25"/>
  <c r="B7233" i="25"/>
  <c r="B7234" i="25"/>
  <c r="B7235" i="25"/>
  <c r="B7236" i="25"/>
  <c r="B7237" i="25"/>
  <c r="B7238" i="25"/>
  <c r="B7239" i="25"/>
  <c r="B7240" i="25"/>
  <c r="B7241" i="25"/>
  <c r="B7242" i="25"/>
  <c r="B7243" i="25"/>
  <c r="B7244" i="25"/>
  <c r="B7245" i="25"/>
  <c r="B7246" i="25"/>
  <c r="B7247" i="25"/>
  <c r="B7248" i="25"/>
  <c r="B7249" i="25"/>
  <c r="B7250" i="25"/>
  <c r="B7251" i="25"/>
  <c r="B7252" i="25"/>
  <c r="B7253" i="25"/>
  <c r="B7254" i="25"/>
  <c r="B7255" i="25"/>
  <c r="B7256" i="25"/>
  <c r="B7257" i="25"/>
  <c r="B7258" i="25"/>
  <c r="B7259" i="25"/>
  <c r="B7260" i="25"/>
  <c r="B7261" i="25"/>
  <c r="B7262" i="25"/>
  <c r="B7263" i="25"/>
  <c r="B7264" i="25"/>
  <c r="B7265" i="25"/>
  <c r="B7266" i="25"/>
  <c r="B7267" i="25"/>
  <c r="B7268" i="25"/>
  <c r="B7269" i="25"/>
  <c r="B7270" i="25"/>
  <c r="B7271" i="25"/>
  <c r="B7272" i="25"/>
  <c r="B7273" i="25"/>
  <c r="B7274" i="25"/>
  <c r="B7275" i="25"/>
  <c r="B7276" i="25"/>
  <c r="B7277" i="25"/>
  <c r="B7278" i="25"/>
  <c r="B7279" i="25"/>
  <c r="B7280" i="25"/>
  <c r="B7281" i="25"/>
  <c r="B7282" i="25"/>
  <c r="B7283" i="25"/>
  <c r="B7284" i="25"/>
  <c r="B7285" i="25"/>
  <c r="B7286" i="25"/>
  <c r="B7287" i="25"/>
  <c r="B7288" i="25"/>
  <c r="B7289" i="25"/>
  <c r="B7290" i="25"/>
  <c r="B7291" i="25"/>
  <c r="B7292" i="25"/>
  <c r="B7293" i="25"/>
  <c r="B7294" i="25"/>
  <c r="B7295" i="25"/>
  <c r="B7296" i="25"/>
  <c r="B7297" i="25"/>
  <c r="B7298" i="25"/>
  <c r="B7299" i="25"/>
  <c r="B7300" i="25"/>
  <c r="B7301" i="25"/>
  <c r="B7302" i="25"/>
  <c r="B7303" i="25"/>
  <c r="B7304" i="25"/>
  <c r="B7305" i="25"/>
  <c r="B7306" i="25"/>
  <c r="B7307" i="25"/>
  <c r="B7308" i="25"/>
  <c r="B7309" i="25"/>
  <c r="B7310" i="25"/>
  <c r="B7311" i="25"/>
  <c r="B7312" i="25"/>
  <c r="B7313" i="25"/>
  <c r="B7314" i="25"/>
  <c r="B7315" i="25"/>
  <c r="B7316" i="25"/>
  <c r="B7317" i="25"/>
  <c r="B7318" i="25"/>
  <c r="B7319" i="25"/>
  <c r="B7320" i="25"/>
  <c r="B7321" i="25"/>
  <c r="B7322" i="25"/>
  <c r="B7323" i="25"/>
  <c r="B7324" i="25"/>
  <c r="B7325" i="25"/>
  <c r="B7326" i="25"/>
  <c r="B7327" i="25"/>
  <c r="B7328" i="25"/>
  <c r="B7329" i="25"/>
  <c r="B7330" i="25"/>
  <c r="B7331" i="25"/>
  <c r="B7332" i="25"/>
  <c r="B7333" i="25"/>
  <c r="B7334" i="25"/>
  <c r="B7335" i="25"/>
  <c r="B7336" i="25"/>
  <c r="B7337" i="25"/>
  <c r="B7338" i="25"/>
  <c r="B7339" i="25"/>
  <c r="B7340" i="25"/>
  <c r="B7341" i="25"/>
  <c r="B7342" i="25"/>
  <c r="B7343" i="25"/>
  <c r="B7344" i="25"/>
  <c r="B7345" i="25"/>
  <c r="B7346" i="25"/>
  <c r="B7347" i="25"/>
  <c r="B7348" i="25"/>
  <c r="B7349" i="25"/>
  <c r="B7350" i="25"/>
  <c r="B7351" i="25"/>
  <c r="B7352" i="25"/>
  <c r="B7353" i="25"/>
  <c r="B7354" i="25"/>
  <c r="B7355" i="25"/>
  <c r="B7356" i="25"/>
  <c r="B7357" i="25"/>
  <c r="B7358" i="25"/>
  <c r="B7359" i="25"/>
  <c r="B7360" i="25"/>
  <c r="B7361" i="25"/>
  <c r="B7362" i="25"/>
  <c r="B7363" i="25"/>
  <c r="B7364" i="25"/>
  <c r="B7365" i="25"/>
  <c r="B7366" i="25"/>
  <c r="B7367" i="25"/>
  <c r="B7368" i="25"/>
  <c r="B7369" i="25"/>
  <c r="B7370" i="25"/>
  <c r="B7371" i="25"/>
  <c r="B7372" i="25"/>
  <c r="B7373" i="25"/>
  <c r="B7374" i="25"/>
  <c r="B7375" i="25"/>
  <c r="B7376" i="25"/>
  <c r="B7377" i="25"/>
  <c r="B7378" i="25"/>
  <c r="B7379" i="25"/>
  <c r="B7380" i="25"/>
  <c r="B7381" i="25"/>
  <c r="B7382" i="25"/>
  <c r="B7383" i="25"/>
  <c r="B7384" i="25"/>
  <c r="B7385" i="25"/>
  <c r="B7386" i="25"/>
  <c r="B7387" i="25"/>
  <c r="B7388" i="25"/>
  <c r="B7389" i="25"/>
  <c r="B7390" i="25"/>
  <c r="B7391" i="25"/>
  <c r="B7392" i="25"/>
  <c r="B7393" i="25"/>
  <c r="B7394" i="25"/>
  <c r="B7395" i="25"/>
  <c r="B7396" i="25"/>
  <c r="B7397" i="25"/>
  <c r="B7398" i="25"/>
  <c r="B7399" i="25"/>
  <c r="B7400" i="25"/>
  <c r="B7401" i="25"/>
  <c r="B7402" i="25"/>
  <c r="B7403" i="25"/>
  <c r="B7404" i="25"/>
  <c r="B7405" i="25"/>
  <c r="B7406" i="25"/>
  <c r="B7407" i="25"/>
  <c r="B7408" i="25"/>
  <c r="B7409" i="25"/>
  <c r="B7410" i="25"/>
  <c r="B7411" i="25"/>
  <c r="B7412" i="25"/>
  <c r="B7413" i="25"/>
  <c r="B7414" i="25"/>
  <c r="B7415" i="25"/>
  <c r="B7416" i="25"/>
  <c r="B7417" i="25"/>
  <c r="B7418" i="25"/>
  <c r="B7419" i="25"/>
  <c r="B7420" i="25"/>
  <c r="B7421" i="25"/>
  <c r="B7422" i="25"/>
  <c r="B7423" i="25"/>
  <c r="B7424" i="25"/>
  <c r="B7425" i="25"/>
  <c r="B7426" i="25"/>
  <c r="B7427" i="25"/>
  <c r="B7428" i="25"/>
  <c r="B7429" i="25"/>
  <c r="B7430" i="25"/>
  <c r="B7431" i="25"/>
  <c r="B7432" i="25"/>
  <c r="B7433" i="25"/>
  <c r="B7434" i="25"/>
  <c r="B7435" i="25"/>
  <c r="B7436" i="25"/>
  <c r="B7437" i="25"/>
  <c r="C7222" i="25"/>
  <c r="C7223" i="25"/>
  <c r="C7224" i="25"/>
  <c r="C7225" i="25"/>
  <c r="C7226" i="25"/>
  <c r="C7227" i="25"/>
  <c r="C7228" i="25"/>
  <c r="C7229" i="25"/>
  <c r="C7230" i="25"/>
  <c r="C7231" i="25"/>
  <c r="C7232" i="25"/>
  <c r="C7233" i="25"/>
  <c r="C7234" i="25"/>
  <c r="C7235" i="25"/>
  <c r="C7236" i="25"/>
  <c r="C7237" i="25"/>
  <c r="C7238" i="25"/>
  <c r="C7239" i="25"/>
  <c r="C7240" i="25"/>
  <c r="C7241" i="25"/>
  <c r="C7242" i="25"/>
  <c r="C7243" i="25"/>
  <c r="C7244" i="25"/>
  <c r="C7245" i="25"/>
  <c r="C7246" i="25"/>
  <c r="C7247" i="25"/>
  <c r="C7248" i="25"/>
  <c r="C7249" i="25"/>
  <c r="C7250" i="25"/>
  <c r="C7251" i="25"/>
  <c r="C7252" i="25"/>
  <c r="C7253" i="25"/>
  <c r="C7254" i="25"/>
  <c r="C7255" i="25"/>
  <c r="C7256" i="25"/>
  <c r="C7257" i="25"/>
  <c r="C7258" i="25"/>
  <c r="C7259" i="25"/>
  <c r="C7260" i="25"/>
  <c r="C7261" i="25"/>
  <c r="C7262" i="25"/>
  <c r="C7263" i="25"/>
  <c r="C7264" i="25"/>
  <c r="C7265" i="25"/>
  <c r="C7266" i="25"/>
  <c r="C7267" i="25"/>
  <c r="C7268" i="25"/>
  <c r="C7269" i="25"/>
  <c r="C7270" i="25"/>
  <c r="C7271" i="25"/>
  <c r="C7272" i="25"/>
  <c r="C7273" i="25"/>
  <c r="C7274" i="25"/>
  <c r="C7275" i="25"/>
  <c r="C7276" i="25"/>
  <c r="C7277" i="25"/>
  <c r="C7278" i="25"/>
  <c r="C7279" i="25"/>
  <c r="C7280" i="25"/>
  <c r="C7281" i="25"/>
  <c r="C7282" i="25"/>
  <c r="C7283" i="25"/>
  <c r="C7284" i="25"/>
  <c r="C7285" i="25"/>
  <c r="C7286" i="25"/>
  <c r="C7287" i="25"/>
  <c r="C7288" i="25"/>
  <c r="C7289" i="25"/>
  <c r="C7290" i="25"/>
  <c r="C7291" i="25"/>
  <c r="C7292" i="25"/>
  <c r="C7293" i="25"/>
  <c r="C7294" i="25"/>
  <c r="C7295" i="25"/>
  <c r="C7296" i="25"/>
  <c r="C7297" i="25"/>
  <c r="C7298" i="25"/>
  <c r="C7299" i="25"/>
  <c r="C7300" i="25"/>
  <c r="C7301" i="25"/>
  <c r="C7302" i="25"/>
  <c r="C7303" i="25"/>
  <c r="C7304" i="25"/>
  <c r="C7305" i="25"/>
  <c r="C7306" i="25"/>
  <c r="C7307" i="25"/>
  <c r="C7308" i="25"/>
  <c r="C7309" i="25"/>
  <c r="C7310" i="25"/>
  <c r="C7311" i="25"/>
  <c r="C7312" i="25"/>
  <c r="C7313" i="25"/>
  <c r="C7314" i="25"/>
  <c r="C7315" i="25"/>
  <c r="C7316" i="25"/>
  <c r="C7317" i="25"/>
  <c r="C7318" i="25"/>
  <c r="C7319" i="25"/>
  <c r="C7320" i="25"/>
  <c r="C7321" i="25"/>
  <c r="C7322" i="25"/>
  <c r="C7323" i="25"/>
  <c r="C7324" i="25"/>
  <c r="C7325" i="25"/>
  <c r="C7326" i="25"/>
  <c r="C7327" i="25"/>
  <c r="C7328" i="25"/>
  <c r="C7329" i="25"/>
  <c r="C7330" i="25"/>
  <c r="C7331" i="25"/>
  <c r="C7332" i="25"/>
  <c r="C7333" i="25"/>
  <c r="C7334" i="25"/>
  <c r="C7335" i="25"/>
  <c r="C7336" i="25"/>
  <c r="C7337" i="25"/>
  <c r="C7338" i="25"/>
  <c r="C7339" i="25"/>
  <c r="C7340" i="25"/>
  <c r="C7341" i="25"/>
  <c r="C7342" i="25"/>
  <c r="C7343" i="25"/>
  <c r="C7344" i="25"/>
  <c r="C7345" i="25"/>
  <c r="C7346" i="25"/>
  <c r="C7347" i="25"/>
  <c r="C7348" i="25"/>
  <c r="C7349" i="25"/>
  <c r="C7350" i="25"/>
  <c r="C7351" i="25"/>
  <c r="C7352" i="25"/>
  <c r="C7353" i="25"/>
  <c r="C7354" i="25"/>
  <c r="C7355" i="25"/>
  <c r="C7356" i="25"/>
  <c r="C7357" i="25"/>
  <c r="C7358" i="25"/>
  <c r="C7359" i="25"/>
  <c r="C7360" i="25"/>
  <c r="C7361" i="25"/>
  <c r="C7362" i="25"/>
  <c r="C7363" i="25"/>
  <c r="C7364" i="25"/>
  <c r="C7365" i="25"/>
  <c r="C7366" i="25"/>
  <c r="C7367" i="25"/>
  <c r="C7368" i="25"/>
  <c r="C7369" i="25"/>
  <c r="C7370" i="25"/>
  <c r="C7371" i="25"/>
  <c r="C7372" i="25"/>
  <c r="C7373" i="25"/>
  <c r="C7374" i="25"/>
  <c r="C7375" i="25"/>
  <c r="C7376" i="25"/>
  <c r="C7377" i="25"/>
  <c r="C7378" i="25"/>
  <c r="C7379" i="25"/>
  <c r="C7380" i="25"/>
  <c r="C7381" i="25"/>
  <c r="C7382" i="25"/>
  <c r="C7383" i="25"/>
  <c r="C7384" i="25"/>
  <c r="C7385" i="25"/>
  <c r="C7386" i="25"/>
  <c r="C7387" i="25"/>
  <c r="C7388" i="25"/>
  <c r="C7389" i="25"/>
  <c r="C7390" i="25"/>
  <c r="C7391" i="25"/>
  <c r="C7392" i="25"/>
  <c r="C7393" i="25"/>
  <c r="C7394" i="25"/>
  <c r="C7395" i="25"/>
  <c r="C7396" i="25"/>
  <c r="C7397" i="25"/>
  <c r="C7398" i="25"/>
  <c r="C7399" i="25"/>
  <c r="C7400" i="25"/>
  <c r="C7401" i="25"/>
  <c r="C7402" i="25"/>
  <c r="C7403" i="25"/>
  <c r="C7404" i="25"/>
  <c r="C7405" i="25"/>
  <c r="C7406" i="25"/>
  <c r="C7407" i="25"/>
  <c r="C7408" i="25"/>
  <c r="C7409" i="25"/>
  <c r="C7410" i="25"/>
  <c r="C7411" i="25"/>
  <c r="C7412" i="25"/>
  <c r="C7413" i="25"/>
  <c r="C7414" i="25"/>
  <c r="C7415" i="25"/>
  <c r="C7416" i="25"/>
  <c r="C7417" i="25"/>
  <c r="C7418" i="25"/>
  <c r="C7419" i="25"/>
  <c r="C7420" i="25"/>
  <c r="C7421" i="25"/>
  <c r="C7422" i="25"/>
  <c r="C7423" i="25"/>
  <c r="C7424" i="25"/>
  <c r="C7425" i="25"/>
  <c r="C7426" i="25"/>
  <c r="C7427" i="25"/>
  <c r="C7428" i="25"/>
  <c r="C7429" i="25"/>
  <c r="C7430" i="25"/>
  <c r="C7431" i="25"/>
  <c r="C7432" i="25"/>
  <c r="C7433" i="25"/>
  <c r="C7434" i="25"/>
  <c r="C7435" i="25"/>
  <c r="C7436" i="25"/>
  <c r="C7437" i="25"/>
  <c r="E7222" i="25"/>
  <c r="E7223" i="25"/>
  <c r="E7224" i="25"/>
  <c r="E7225" i="25"/>
  <c r="E7226" i="25"/>
  <c r="E7227" i="25"/>
  <c r="E7228" i="25"/>
  <c r="E7229" i="25"/>
  <c r="E7230" i="25"/>
  <c r="E7231" i="25"/>
  <c r="E7232" i="25"/>
  <c r="E7233" i="25"/>
  <c r="E7234" i="25"/>
  <c r="E7235" i="25"/>
  <c r="E7236" i="25"/>
  <c r="E7237" i="25"/>
  <c r="E7238" i="25"/>
  <c r="E7239" i="25"/>
  <c r="E7240" i="25"/>
  <c r="E7241" i="25"/>
  <c r="E7242" i="25"/>
  <c r="E7243" i="25"/>
  <c r="E7244" i="25"/>
  <c r="E7245" i="25"/>
  <c r="E7246" i="25"/>
  <c r="E7247" i="25"/>
  <c r="E7248" i="25"/>
  <c r="E7249" i="25"/>
  <c r="E7250" i="25"/>
  <c r="E7251" i="25"/>
  <c r="E7252" i="25"/>
  <c r="E7253" i="25"/>
  <c r="E7254" i="25"/>
  <c r="E7255" i="25"/>
  <c r="E7256" i="25"/>
  <c r="E7257" i="25"/>
  <c r="E7258" i="25"/>
  <c r="E7259" i="25"/>
  <c r="E7260" i="25"/>
  <c r="E7261" i="25"/>
  <c r="E7262" i="25"/>
  <c r="E7263" i="25"/>
  <c r="E7264" i="25"/>
  <c r="E7265" i="25"/>
  <c r="E7266" i="25"/>
  <c r="E7267" i="25"/>
  <c r="E7268" i="25"/>
  <c r="E7269" i="25"/>
  <c r="E7270" i="25"/>
  <c r="E7271" i="25"/>
  <c r="E7272" i="25"/>
  <c r="E7273" i="25"/>
  <c r="E7274" i="25"/>
  <c r="E7275" i="25"/>
  <c r="E7276" i="25"/>
  <c r="E7277" i="25"/>
  <c r="E7278" i="25"/>
  <c r="E7279" i="25"/>
  <c r="E7280" i="25"/>
  <c r="E7281" i="25"/>
  <c r="E7282" i="25"/>
  <c r="E7283" i="25"/>
  <c r="E7284" i="25"/>
  <c r="E7285" i="25"/>
  <c r="E7286" i="25"/>
  <c r="E7287" i="25"/>
  <c r="E7288" i="25"/>
  <c r="E7289" i="25"/>
  <c r="E7290" i="25"/>
  <c r="E7291" i="25"/>
  <c r="E7292" i="25"/>
  <c r="E7293" i="25"/>
  <c r="E7294" i="25"/>
  <c r="E7295" i="25"/>
  <c r="E7296" i="25"/>
  <c r="E7297" i="25"/>
  <c r="E7298" i="25"/>
  <c r="E7299" i="25"/>
  <c r="E7300" i="25"/>
  <c r="E7301" i="25"/>
  <c r="E7302" i="25"/>
  <c r="E7303" i="25"/>
  <c r="E7304" i="25"/>
  <c r="E7305" i="25"/>
  <c r="E7306" i="25"/>
  <c r="E7307" i="25"/>
  <c r="E7308" i="25"/>
  <c r="E7309" i="25"/>
  <c r="E7310" i="25"/>
  <c r="E7311" i="25"/>
  <c r="E7312" i="25"/>
  <c r="E7313" i="25"/>
  <c r="E7314" i="25"/>
  <c r="E7315" i="25"/>
  <c r="E7316" i="25"/>
  <c r="E7317" i="25"/>
  <c r="E7318" i="25"/>
  <c r="E7319" i="25"/>
  <c r="E7320" i="25"/>
  <c r="E7321" i="25"/>
  <c r="E7322" i="25"/>
  <c r="E7323" i="25"/>
  <c r="E7324" i="25"/>
  <c r="E7325" i="25"/>
  <c r="E7326" i="25"/>
  <c r="E7327" i="25"/>
  <c r="E7328" i="25"/>
  <c r="E7329" i="25"/>
  <c r="E7330" i="25"/>
  <c r="E7331" i="25"/>
  <c r="E7332" i="25"/>
  <c r="E7333" i="25"/>
  <c r="E7334" i="25"/>
  <c r="E7335" i="25"/>
  <c r="E7336" i="25"/>
  <c r="E7337" i="25"/>
  <c r="E7338" i="25"/>
  <c r="E7339" i="25"/>
  <c r="E7340" i="25"/>
  <c r="E7341" i="25"/>
  <c r="E7342" i="25"/>
  <c r="E7343" i="25"/>
  <c r="E7344" i="25"/>
  <c r="E7345" i="25"/>
  <c r="E7346" i="25"/>
  <c r="E7347" i="25"/>
  <c r="E7348" i="25"/>
  <c r="E7349" i="25"/>
  <c r="E7350" i="25"/>
  <c r="E7351" i="25"/>
  <c r="E7352" i="25"/>
  <c r="E7353" i="25"/>
  <c r="E7354" i="25"/>
  <c r="E7355" i="25"/>
  <c r="E7356" i="25"/>
  <c r="E7357" i="25"/>
  <c r="E7358" i="25"/>
  <c r="E7359" i="25"/>
  <c r="E7360" i="25"/>
  <c r="E7361" i="25"/>
  <c r="E7362" i="25"/>
  <c r="E7363" i="25"/>
  <c r="E7364" i="25"/>
  <c r="E7365" i="25"/>
  <c r="E7366" i="25"/>
  <c r="E7367" i="25"/>
  <c r="E7368" i="25"/>
  <c r="E7369" i="25"/>
  <c r="E7370" i="25"/>
  <c r="E7371" i="25"/>
  <c r="E7372" i="25"/>
  <c r="E7373" i="25"/>
  <c r="E7374" i="25"/>
  <c r="E7375" i="25"/>
  <c r="E7376" i="25"/>
  <c r="E7377" i="25"/>
  <c r="E7378" i="25"/>
  <c r="E7379" i="25"/>
  <c r="E7380" i="25"/>
  <c r="E7381" i="25"/>
  <c r="E7382" i="25"/>
  <c r="E7383" i="25"/>
  <c r="E7384" i="25"/>
  <c r="E7385" i="25"/>
  <c r="E7386" i="25"/>
  <c r="E7387" i="25"/>
  <c r="E7388" i="25"/>
  <c r="E7389" i="25"/>
  <c r="E7390" i="25"/>
  <c r="E7391" i="25"/>
  <c r="E7392" i="25"/>
  <c r="E7393" i="25"/>
  <c r="E7394" i="25"/>
  <c r="E7395" i="25"/>
  <c r="E7396" i="25"/>
  <c r="E7397" i="25"/>
  <c r="E7398" i="25"/>
  <c r="E7399" i="25"/>
  <c r="E7400" i="25"/>
  <c r="E7401" i="25"/>
  <c r="E7402" i="25"/>
  <c r="E7403" i="25"/>
  <c r="E7404" i="25"/>
  <c r="E7405" i="25"/>
  <c r="E7406" i="25"/>
  <c r="E7407" i="25"/>
  <c r="E7408" i="25"/>
  <c r="E7409" i="25"/>
  <c r="E7410" i="25"/>
  <c r="E7411" i="25"/>
  <c r="E7412" i="25"/>
  <c r="E7413" i="25"/>
  <c r="E7414" i="25"/>
  <c r="E7415" i="25"/>
  <c r="E7416" i="25"/>
  <c r="E7417" i="25"/>
  <c r="E7418" i="25"/>
  <c r="E7419" i="25"/>
  <c r="E7420" i="25"/>
  <c r="E7421" i="25"/>
  <c r="E7422" i="25"/>
  <c r="E7423" i="25"/>
  <c r="E7424" i="25"/>
  <c r="E7425" i="25"/>
  <c r="E7426" i="25"/>
  <c r="E7427" i="25"/>
  <c r="E7428" i="25"/>
  <c r="E7429" i="25"/>
  <c r="E7430" i="25"/>
  <c r="E7431" i="25"/>
  <c r="E7432" i="25"/>
  <c r="E7433" i="25"/>
  <c r="E7434" i="25"/>
  <c r="E7435" i="25"/>
  <c r="E7436" i="25"/>
  <c r="E7437" i="25"/>
  <c r="AB411" i="23" l="1"/>
  <c r="AB412" i="23"/>
  <c r="AB413" i="23"/>
  <c r="AB414" i="23"/>
  <c r="AB415" i="23"/>
  <c r="AB416" i="23"/>
  <c r="AB417" i="23"/>
  <c r="AF411" i="23"/>
  <c r="AF412" i="23"/>
  <c r="AF413" i="23"/>
  <c r="AF414" i="23"/>
  <c r="AF415" i="23"/>
  <c r="AF416" i="23"/>
  <c r="AF417" i="23"/>
  <c r="T347" i="23"/>
  <c r="T348" i="23"/>
  <c r="T349" i="23"/>
  <c r="T350" i="23"/>
  <c r="T351" i="23"/>
  <c r="T352" i="23"/>
  <c r="T353" i="23"/>
  <c r="T354" i="23"/>
  <c r="W347" i="23"/>
  <c r="W348" i="23"/>
  <c r="W349" i="23"/>
  <c r="W350" i="23"/>
  <c r="W351" i="23"/>
  <c r="W352" i="23"/>
  <c r="W353" i="23"/>
  <c r="W354" i="23"/>
  <c r="X347" i="23"/>
  <c r="X348" i="23"/>
  <c r="X349" i="23"/>
  <c r="X350" i="23"/>
  <c r="X351" i="23"/>
  <c r="X352" i="23"/>
  <c r="X353" i="23"/>
  <c r="X354" i="23"/>
  <c r="C618" i="23"/>
  <c r="C619" i="23"/>
  <c r="C620" i="23"/>
  <c r="C621" i="23"/>
  <c r="C622" i="23"/>
  <c r="C623" i="23"/>
  <c r="C624" i="23"/>
  <c r="C625" i="23"/>
  <c r="C626" i="23"/>
  <c r="C627" i="23"/>
  <c r="C628" i="23"/>
  <c r="C629" i="23"/>
  <c r="C630" i="23"/>
  <c r="C631" i="23"/>
  <c r="C632" i="23"/>
  <c r="C633" i="23"/>
  <c r="C634" i="23"/>
  <c r="G618" i="23"/>
  <c r="G619" i="23"/>
  <c r="G620" i="23"/>
  <c r="G621" i="23"/>
  <c r="G622" i="23"/>
  <c r="G623" i="23"/>
  <c r="G624" i="23"/>
  <c r="G625" i="23"/>
  <c r="G626" i="23"/>
  <c r="G627" i="23"/>
  <c r="G628" i="23"/>
  <c r="G629" i="23"/>
  <c r="G630" i="23"/>
  <c r="G631" i="23"/>
  <c r="G632" i="23"/>
  <c r="G633" i="23"/>
  <c r="G634" i="23"/>
  <c r="B7020" i="25"/>
  <c r="B7021" i="25"/>
  <c r="B7082" i="25"/>
  <c r="B7022" i="25"/>
  <c r="B7083" i="25"/>
  <c r="B7171" i="25"/>
  <c r="B7023" i="25"/>
  <c r="B7053" i="25"/>
  <c r="B7024" i="25"/>
  <c r="B7025" i="25"/>
  <c r="B7054" i="25"/>
  <c r="B7172" i="25"/>
  <c r="B7026" i="25"/>
  <c r="B7027" i="25"/>
  <c r="B7028" i="25"/>
  <c r="B7029" i="25"/>
  <c r="B7123" i="25"/>
  <c r="B7055" i="25"/>
  <c r="B7124" i="25"/>
  <c r="B7125" i="25"/>
  <c r="B7126" i="25"/>
  <c r="B7207" i="25"/>
  <c r="B7030" i="25"/>
  <c r="B7084" i="25"/>
  <c r="B7173" i="25"/>
  <c r="B7127" i="25"/>
  <c r="B7128" i="25"/>
  <c r="B7056" i="25"/>
  <c r="B7085" i="25"/>
  <c r="B7031" i="25"/>
  <c r="B7086" i="25"/>
  <c r="B7057" i="25"/>
  <c r="B7087" i="25"/>
  <c r="B7088" i="25"/>
  <c r="B7032" i="25"/>
  <c r="B7089" i="25"/>
  <c r="B7129" i="25"/>
  <c r="B7058" i="25"/>
  <c r="B7059" i="25"/>
  <c r="B7130" i="25"/>
  <c r="B7090" i="25"/>
  <c r="B7091" i="25"/>
  <c r="B7092" i="25"/>
  <c r="B7033" i="25"/>
  <c r="B7034" i="25"/>
  <c r="B7060" i="25"/>
  <c r="B7061" i="25"/>
  <c r="B7093" i="25"/>
  <c r="B7035" i="25"/>
  <c r="B7062" i="25"/>
  <c r="B7094" i="25"/>
  <c r="B7095" i="25"/>
  <c r="B7131" i="25"/>
  <c r="B7132" i="25"/>
  <c r="B7096" i="25"/>
  <c r="B7097" i="25"/>
  <c r="B7036" i="25"/>
  <c r="B7098" i="25"/>
  <c r="B7037" i="25"/>
  <c r="B7174" i="25"/>
  <c r="B7099" i="25"/>
  <c r="B7100" i="25"/>
  <c r="B7101" i="25"/>
  <c r="B7063" i="25"/>
  <c r="B7133" i="25"/>
  <c r="B7134" i="25"/>
  <c r="B7208" i="25"/>
  <c r="B7135" i="25"/>
  <c r="B7136" i="25"/>
  <c r="B7137" i="25"/>
  <c r="B7175" i="25"/>
  <c r="B7038" i="25"/>
  <c r="B7102" i="25"/>
  <c r="B7039" i="25"/>
  <c r="B7064" i="25"/>
  <c r="B7176" i="25"/>
  <c r="B7040" i="25"/>
  <c r="B7209" i="25"/>
  <c r="B7065" i="25"/>
  <c r="B7210" i="25"/>
  <c r="B7041" i="25"/>
  <c r="B7138" i="25"/>
  <c r="B7211" i="25"/>
  <c r="B7212" i="25"/>
  <c r="B7042" i="25"/>
  <c r="B7177" i="25"/>
  <c r="B7066" i="25"/>
  <c r="B7067" i="25"/>
  <c r="B7103" i="25"/>
  <c r="B7043" i="25"/>
  <c r="B7068" i="25"/>
  <c r="B7139" i="25"/>
  <c r="B7044" i="25"/>
  <c r="B7045" i="25"/>
  <c r="B7069" i="25"/>
  <c r="B7104" i="25"/>
  <c r="B7178" i="25"/>
  <c r="B7140" i="25"/>
  <c r="B7141" i="25"/>
  <c r="B7105" i="25"/>
  <c r="B7142" i="25"/>
  <c r="B7179" i="25"/>
  <c r="B7046" i="25"/>
  <c r="B7180" i="25"/>
  <c r="B7070" i="25"/>
  <c r="B7106" i="25"/>
  <c r="B7143" i="25"/>
  <c r="B7213" i="25"/>
  <c r="B7144" i="25"/>
  <c r="B7107" i="25"/>
  <c r="B7145" i="25"/>
  <c r="B7181" i="25"/>
  <c r="B7182" i="25"/>
  <c r="B7146" i="25"/>
  <c r="B7183" i="25"/>
  <c r="B7147" i="25"/>
  <c r="B7148" i="25"/>
  <c r="B7184" i="25"/>
  <c r="B7185" i="25"/>
  <c r="B7214" i="25"/>
  <c r="B7108" i="25"/>
  <c r="B7047" i="25"/>
  <c r="B7109" i="25"/>
  <c r="B7149" i="25"/>
  <c r="B7150" i="25"/>
  <c r="B7110" i="25"/>
  <c r="B7048" i="25"/>
  <c r="B7111" i="25"/>
  <c r="B7151" i="25"/>
  <c r="B7186" i="25"/>
  <c r="B7112" i="25"/>
  <c r="B7152" i="25"/>
  <c r="B7113" i="25"/>
  <c r="B7071" i="25"/>
  <c r="B7072" i="25"/>
  <c r="B7187" i="25"/>
  <c r="B7188" i="25"/>
  <c r="B7073" i="25"/>
  <c r="B7189" i="25"/>
  <c r="B7190" i="25"/>
  <c r="B7191" i="25"/>
  <c r="B7114" i="25"/>
  <c r="B7115" i="25"/>
  <c r="B7153" i="25"/>
  <c r="B7154" i="25"/>
  <c r="B7192" i="25"/>
  <c r="B7155" i="25"/>
  <c r="B7116" i="25"/>
  <c r="B7156" i="25"/>
  <c r="B7193" i="25"/>
  <c r="B7157" i="25"/>
  <c r="B7194" i="25"/>
  <c r="B7049" i="25"/>
  <c r="B7215" i="25"/>
  <c r="B7117" i="25"/>
  <c r="B7195" i="25"/>
  <c r="B7216" i="25"/>
  <c r="B7074" i="25"/>
  <c r="B7075" i="25"/>
  <c r="B7196" i="25"/>
  <c r="B7197" i="25"/>
  <c r="B7158" i="25"/>
  <c r="B7050" i="25"/>
  <c r="B7118" i="25"/>
  <c r="B7198" i="25"/>
  <c r="B7199" i="25"/>
  <c r="B7217" i="25"/>
  <c r="B7119" i="25"/>
  <c r="B7200" i="25"/>
  <c r="B7201" i="25"/>
  <c r="B7159" i="25"/>
  <c r="B7160" i="25"/>
  <c r="B7161" i="25"/>
  <c r="B7162" i="25"/>
  <c r="B7120" i="25"/>
  <c r="B7163" i="25"/>
  <c r="B7218" i="25"/>
  <c r="B7164" i="25"/>
  <c r="B7202" i="25"/>
  <c r="B7121" i="25"/>
  <c r="B7165" i="25"/>
  <c r="B7203" i="25"/>
  <c r="B7076" i="25"/>
  <c r="B7166" i="25"/>
  <c r="B7204" i="25"/>
  <c r="B7167" i="25"/>
  <c r="B7168" i="25"/>
  <c r="B7219" i="25"/>
  <c r="B7077" i="25"/>
  <c r="B7078" i="25"/>
  <c r="B7205" i="25"/>
  <c r="B7220" i="25"/>
  <c r="B7169" i="25"/>
  <c r="B7122" i="25"/>
  <c r="B7079" i="25"/>
  <c r="B7080" i="25"/>
  <c r="B7051" i="25"/>
  <c r="B7221" i="25"/>
  <c r="B7170" i="25"/>
  <c r="B7052" i="25"/>
  <c r="B7206" i="25"/>
  <c r="B7081" i="25"/>
  <c r="C7020" i="25"/>
  <c r="C7021" i="25"/>
  <c r="C7082" i="25"/>
  <c r="C7022" i="25"/>
  <c r="C7083" i="25"/>
  <c r="C7171" i="25"/>
  <c r="C7023" i="25"/>
  <c r="C7053" i="25"/>
  <c r="C7024" i="25"/>
  <c r="C7025" i="25"/>
  <c r="C7054" i="25"/>
  <c r="C7172" i="25"/>
  <c r="C7026" i="25"/>
  <c r="C7027" i="25"/>
  <c r="C7028" i="25"/>
  <c r="C7029" i="25"/>
  <c r="C7123" i="25"/>
  <c r="C7055" i="25"/>
  <c r="C7124" i="25"/>
  <c r="C7125" i="25"/>
  <c r="C7126" i="25"/>
  <c r="C7207" i="25"/>
  <c r="C7030" i="25"/>
  <c r="C7084" i="25"/>
  <c r="C7173" i="25"/>
  <c r="C7127" i="25"/>
  <c r="C7128" i="25"/>
  <c r="C7056" i="25"/>
  <c r="C7085" i="25"/>
  <c r="C7031" i="25"/>
  <c r="C7086" i="25"/>
  <c r="C7057" i="25"/>
  <c r="C7087" i="25"/>
  <c r="C7088" i="25"/>
  <c r="C7032" i="25"/>
  <c r="C7089" i="25"/>
  <c r="C7129" i="25"/>
  <c r="C7058" i="25"/>
  <c r="C7059" i="25"/>
  <c r="C7130" i="25"/>
  <c r="C7090" i="25"/>
  <c r="C7091" i="25"/>
  <c r="C7092" i="25"/>
  <c r="C7033" i="25"/>
  <c r="C7034" i="25"/>
  <c r="C7060" i="25"/>
  <c r="C7061" i="25"/>
  <c r="C7093" i="25"/>
  <c r="C7035" i="25"/>
  <c r="C7062" i="25"/>
  <c r="C7094" i="25"/>
  <c r="C7095" i="25"/>
  <c r="C7131" i="25"/>
  <c r="C7132" i="25"/>
  <c r="C7096" i="25"/>
  <c r="C7097" i="25"/>
  <c r="C7036" i="25"/>
  <c r="C7098" i="25"/>
  <c r="C7037" i="25"/>
  <c r="C7174" i="25"/>
  <c r="C7099" i="25"/>
  <c r="C7100" i="25"/>
  <c r="C7101" i="25"/>
  <c r="C7063" i="25"/>
  <c r="C7133" i="25"/>
  <c r="C7134" i="25"/>
  <c r="C7208" i="25"/>
  <c r="C7135" i="25"/>
  <c r="C7136" i="25"/>
  <c r="C7137" i="25"/>
  <c r="C7175" i="25"/>
  <c r="C7038" i="25"/>
  <c r="C7102" i="25"/>
  <c r="C7039" i="25"/>
  <c r="C7064" i="25"/>
  <c r="C7176" i="25"/>
  <c r="C7040" i="25"/>
  <c r="C7209" i="25"/>
  <c r="C7065" i="25"/>
  <c r="C7210" i="25"/>
  <c r="C7041" i="25"/>
  <c r="C7138" i="25"/>
  <c r="C7211" i="25"/>
  <c r="C7212" i="25"/>
  <c r="C7042" i="25"/>
  <c r="C7177" i="25"/>
  <c r="C7066" i="25"/>
  <c r="C7067" i="25"/>
  <c r="C7103" i="25"/>
  <c r="C7043" i="25"/>
  <c r="C7068" i="25"/>
  <c r="C7139" i="25"/>
  <c r="C7044" i="25"/>
  <c r="C7045" i="25"/>
  <c r="C7069" i="25"/>
  <c r="C7104" i="25"/>
  <c r="C7178" i="25"/>
  <c r="C7140" i="25"/>
  <c r="C7141" i="25"/>
  <c r="C7105" i="25"/>
  <c r="C7142" i="25"/>
  <c r="C7179" i="25"/>
  <c r="C7046" i="25"/>
  <c r="C7180" i="25"/>
  <c r="C7070" i="25"/>
  <c r="C7106" i="25"/>
  <c r="C7143" i="25"/>
  <c r="C7213" i="25"/>
  <c r="C7144" i="25"/>
  <c r="C7107" i="25"/>
  <c r="C7145" i="25"/>
  <c r="C7181" i="25"/>
  <c r="C7182" i="25"/>
  <c r="C7146" i="25"/>
  <c r="C7183" i="25"/>
  <c r="C7147" i="25"/>
  <c r="C7148" i="25"/>
  <c r="C7184" i="25"/>
  <c r="C7185" i="25"/>
  <c r="C7214" i="25"/>
  <c r="C7108" i="25"/>
  <c r="C7047" i="25"/>
  <c r="C7109" i="25"/>
  <c r="C7149" i="25"/>
  <c r="C7150" i="25"/>
  <c r="C7110" i="25"/>
  <c r="C7048" i="25"/>
  <c r="C7111" i="25"/>
  <c r="C7151" i="25"/>
  <c r="C7186" i="25"/>
  <c r="C7112" i="25"/>
  <c r="C7152" i="25"/>
  <c r="C7113" i="25"/>
  <c r="C7071" i="25"/>
  <c r="C7072" i="25"/>
  <c r="C7187" i="25"/>
  <c r="C7188" i="25"/>
  <c r="C7073" i="25"/>
  <c r="C7189" i="25"/>
  <c r="C7190" i="25"/>
  <c r="C7191" i="25"/>
  <c r="C7114" i="25"/>
  <c r="C7115" i="25"/>
  <c r="C7153" i="25"/>
  <c r="C7154" i="25"/>
  <c r="C7192" i="25"/>
  <c r="C7155" i="25"/>
  <c r="C7116" i="25"/>
  <c r="C7156" i="25"/>
  <c r="C7193" i="25"/>
  <c r="C7157" i="25"/>
  <c r="C7194" i="25"/>
  <c r="C7049" i="25"/>
  <c r="C7215" i="25"/>
  <c r="C7117" i="25"/>
  <c r="C7195" i="25"/>
  <c r="C7216" i="25"/>
  <c r="C7074" i="25"/>
  <c r="C7075" i="25"/>
  <c r="C7196" i="25"/>
  <c r="C7197" i="25"/>
  <c r="C7158" i="25"/>
  <c r="C7050" i="25"/>
  <c r="C7118" i="25"/>
  <c r="C7198" i="25"/>
  <c r="C7199" i="25"/>
  <c r="C7217" i="25"/>
  <c r="C7119" i="25"/>
  <c r="C7200" i="25"/>
  <c r="C7201" i="25"/>
  <c r="C7159" i="25"/>
  <c r="C7160" i="25"/>
  <c r="C7161" i="25"/>
  <c r="C7162" i="25"/>
  <c r="C7120" i="25"/>
  <c r="C7163" i="25"/>
  <c r="C7218" i="25"/>
  <c r="C7164" i="25"/>
  <c r="C7202" i="25"/>
  <c r="C7121" i="25"/>
  <c r="C7165" i="25"/>
  <c r="C7203" i="25"/>
  <c r="C7076" i="25"/>
  <c r="C7166" i="25"/>
  <c r="C7204" i="25"/>
  <c r="C7167" i="25"/>
  <c r="C7168" i="25"/>
  <c r="C7219" i="25"/>
  <c r="C7077" i="25"/>
  <c r="C7078" i="25"/>
  <c r="C7205" i="25"/>
  <c r="C7220" i="25"/>
  <c r="C7169" i="25"/>
  <c r="C7122" i="25"/>
  <c r="C7079" i="25"/>
  <c r="C7080" i="25"/>
  <c r="C7051" i="25"/>
  <c r="C7221" i="25"/>
  <c r="C7170" i="25"/>
  <c r="C7052" i="25"/>
  <c r="C7206" i="25"/>
  <c r="C7081" i="25"/>
  <c r="E7020" i="25"/>
  <c r="E7021" i="25"/>
  <c r="E7082" i="25"/>
  <c r="E7022" i="25"/>
  <c r="E7083" i="25"/>
  <c r="E7171" i="25"/>
  <c r="E7023" i="25"/>
  <c r="E7053" i="25"/>
  <c r="E7024" i="25"/>
  <c r="E7025" i="25"/>
  <c r="E7054" i="25"/>
  <c r="E7172" i="25"/>
  <c r="E7026" i="25"/>
  <c r="E7027" i="25"/>
  <c r="E7028" i="25"/>
  <c r="E7029" i="25"/>
  <c r="E7123" i="25"/>
  <c r="E7055" i="25"/>
  <c r="E7124" i="25"/>
  <c r="E7125" i="25"/>
  <c r="E7126" i="25"/>
  <c r="E7207" i="25"/>
  <c r="E7030" i="25"/>
  <c r="E7084" i="25"/>
  <c r="E7173" i="25"/>
  <c r="E7127" i="25"/>
  <c r="E7128" i="25"/>
  <c r="E7056" i="25"/>
  <c r="E7085" i="25"/>
  <c r="E7031" i="25"/>
  <c r="E7086" i="25"/>
  <c r="E7057" i="25"/>
  <c r="E7087" i="25"/>
  <c r="E7088" i="25"/>
  <c r="E7032" i="25"/>
  <c r="E7089" i="25"/>
  <c r="E7129" i="25"/>
  <c r="E7058" i="25"/>
  <c r="E7059" i="25"/>
  <c r="E7130" i="25"/>
  <c r="E7090" i="25"/>
  <c r="E7091" i="25"/>
  <c r="E7092" i="25"/>
  <c r="E7033" i="25"/>
  <c r="E7034" i="25"/>
  <c r="E7060" i="25"/>
  <c r="E7061" i="25"/>
  <c r="E7093" i="25"/>
  <c r="E7035" i="25"/>
  <c r="E7062" i="25"/>
  <c r="E7094" i="25"/>
  <c r="E7095" i="25"/>
  <c r="E7131" i="25"/>
  <c r="E7132" i="25"/>
  <c r="E7096" i="25"/>
  <c r="E7097" i="25"/>
  <c r="E7036" i="25"/>
  <c r="E7098" i="25"/>
  <c r="E7037" i="25"/>
  <c r="E7174" i="25"/>
  <c r="E7099" i="25"/>
  <c r="E7100" i="25"/>
  <c r="E7101" i="25"/>
  <c r="E7063" i="25"/>
  <c r="E7133" i="25"/>
  <c r="E7134" i="25"/>
  <c r="E7208" i="25"/>
  <c r="E7135" i="25"/>
  <c r="E7136" i="25"/>
  <c r="E7137" i="25"/>
  <c r="E7175" i="25"/>
  <c r="E7038" i="25"/>
  <c r="E7102" i="25"/>
  <c r="E7039" i="25"/>
  <c r="E7064" i="25"/>
  <c r="E7176" i="25"/>
  <c r="E7040" i="25"/>
  <c r="E7209" i="25"/>
  <c r="E7065" i="25"/>
  <c r="E7210" i="25"/>
  <c r="E7041" i="25"/>
  <c r="E7138" i="25"/>
  <c r="E7211" i="25"/>
  <c r="E7212" i="25"/>
  <c r="E7042" i="25"/>
  <c r="E7177" i="25"/>
  <c r="E7066" i="25"/>
  <c r="E7067" i="25"/>
  <c r="E7103" i="25"/>
  <c r="E7043" i="25"/>
  <c r="E7068" i="25"/>
  <c r="E7139" i="25"/>
  <c r="E7044" i="25"/>
  <c r="E7045" i="25"/>
  <c r="E7069" i="25"/>
  <c r="E7104" i="25"/>
  <c r="E7178" i="25"/>
  <c r="E7140" i="25"/>
  <c r="E7141" i="25"/>
  <c r="E7105" i="25"/>
  <c r="E7142" i="25"/>
  <c r="E7179" i="25"/>
  <c r="E7046" i="25"/>
  <c r="E7180" i="25"/>
  <c r="E7070" i="25"/>
  <c r="E7106" i="25"/>
  <c r="E7143" i="25"/>
  <c r="E7213" i="25"/>
  <c r="E7144" i="25"/>
  <c r="E7107" i="25"/>
  <c r="E7145" i="25"/>
  <c r="E7181" i="25"/>
  <c r="E7182" i="25"/>
  <c r="E7146" i="25"/>
  <c r="E7183" i="25"/>
  <c r="E7147" i="25"/>
  <c r="E7148" i="25"/>
  <c r="E7184" i="25"/>
  <c r="E7185" i="25"/>
  <c r="E7214" i="25"/>
  <c r="E7108" i="25"/>
  <c r="E7047" i="25"/>
  <c r="E7109" i="25"/>
  <c r="E7149" i="25"/>
  <c r="E7150" i="25"/>
  <c r="E7110" i="25"/>
  <c r="E7048" i="25"/>
  <c r="E7111" i="25"/>
  <c r="E7151" i="25"/>
  <c r="E7186" i="25"/>
  <c r="E7112" i="25"/>
  <c r="E7152" i="25"/>
  <c r="E7113" i="25"/>
  <c r="E7071" i="25"/>
  <c r="E7072" i="25"/>
  <c r="E7187" i="25"/>
  <c r="E7188" i="25"/>
  <c r="E7073" i="25"/>
  <c r="E7189" i="25"/>
  <c r="E7190" i="25"/>
  <c r="E7191" i="25"/>
  <c r="E7114" i="25"/>
  <c r="E7115" i="25"/>
  <c r="E7153" i="25"/>
  <c r="E7154" i="25"/>
  <c r="E7192" i="25"/>
  <c r="E7155" i="25"/>
  <c r="E7116" i="25"/>
  <c r="E7156" i="25"/>
  <c r="E7193" i="25"/>
  <c r="E7157" i="25"/>
  <c r="E7194" i="25"/>
  <c r="E7049" i="25"/>
  <c r="E7215" i="25"/>
  <c r="E7117" i="25"/>
  <c r="E7195" i="25"/>
  <c r="E7216" i="25"/>
  <c r="E7074" i="25"/>
  <c r="E7075" i="25"/>
  <c r="E7196" i="25"/>
  <c r="E7197" i="25"/>
  <c r="E7158" i="25"/>
  <c r="E7050" i="25"/>
  <c r="E7118" i="25"/>
  <c r="E7198" i="25"/>
  <c r="E7199" i="25"/>
  <c r="E7217" i="25"/>
  <c r="E7119" i="25"/>
  <c r="E7200" i="25"/>
  <c r="E7201" i="25"/>
  <c r="E7159" i="25"/>
  <c r="E7160" i="25"/>
  <c r="E7161" i="25"/>
  <c r="E7162" i="25"/>
  <c r="E7120" i="25"/>
  <c r="E7163" i="25"/>
  <c r="E7218" i="25"/>
  <c r="E7164" i="25"/>
  <c r="E7202" i="25"/>
  <c r="E7121" i="25"/>
  <c r="E7165" i="25"/>
  <c r="E7203" i="25"/>
  <c r="E7076" i="25"/>
  <c r="E7166" i="25"/>
  <c r="E7204" i="25"/>
  <c r="E7167" i="25"/>
  <c r="E7168" i="25"/>
  <c r="E7219" i="25"/>
  <c r="E7077" i="25"/>
  <c r="E7078" i="25"/>
  <c r="E7205" i="25"/>
  <c r="E7220" i="25"/>
  <c r="E7169" i="25"/>
  <c r="E7122" i="25"/>
  <c r="E7079" i="25"/>
  <c r="E7080" i="25"/>
  <c r="E7051" i="25"/>
  <c r="E7221" i="25"/>
  <c r="E7170" i="25"/>
  <c r="E7052" i="25"/>
  <c r="E7206" i="25"/>
  <c r="E7081" i="25"/>
  <c r="C609" i="23" l="1"/>
  <c r="C610" i="23"/>
  <c r="C611" i="23"/>
  <c r="C612" i="23"/>
  <c r="C613" i="23"/>
  <c r="C614" i="23"/>
  <c r="C615" i="23"/>
  <c r="C616" i="23"/>
  <c r="C617" i="23"/>
  <c r="G609" i="23"/>
  <c r="G610" i="23"/>
  <c r="G611" i="23"/>
  <c r="G612" i="23"/>
  <c r="G613" i="23"/>
  <c r="G614" i="23"/>
  <c r="G615" i="23"/>
  <c r="G616" i="23"/>
  <c r="G617" i="23"/>
  <c r="T342" i="23"/>
  <c r="T343" i="23"/>
  <c r="T344" i="23"/>
  <c r="T345" i="23"/>
  <c r="T346" i="23"/>
  <c r="W342" i="23"/>
  <c r="W343" i="23"/>
  <c r="W344" i="23"/>
  <c r="W345" i="23"/>
  <c r="W346" i="23"/>
  <c r="X342" i="23"/>
  <c r="X343" i="23"/>
  <c r="X344" i="23"/>
  <c r="X345" i="23"/>
  <c r="X346" i="23"/>
  <c r="AB403" i="23"/>
  <c r="AB404" i="23"/>
  <c r="AB405" i="23"/>
  <c r="AB406" i="23"/>
  <c r="AB407" i="23"/>
  <c r="AB408" i="23"/>
  <c r="AB409" i="23"/>
  <c r="AB410" i="23"/>
  <c r="AF403" i="23"/>
  <c r="AF404" i="23"/>
  <c r="AF405" i="23"/>
  <c r="AF406" i="23"/>
  <c r="AF407" i="23"/>
  <c r="AF408" i="23"/>
  <c r="AF409" i="23"/>
  <c r="AF410" i="23"/>
  <c r="E6852" i="25"/>
  <c r="E6853" i="25"/>
  <c r="E6854" i="25"/>
  <c r="E6855" i="25"/>
  <c r="E6856" i="25"/>
  <c r="E6857" i="25"/>
  <c r="E6858" i="25"/>
  <c r="E6859" i="25"/>
  <c r="E6860" i="25"/>
  <c r="E6861" i="25"/>
  <c r="E6862" i="25"/>
  <c r="E6863" i="25"/>
  <c r="E6864" i="25"/>
  <c r="E6865" i="25"/>
  <c r="E6866" i="25"/>
  <c r="E6867" i="25"/>
  <c r="E6868" i="25"/>
  <c r="E6869" i="25"/>
  <c r="E6870" i="25"/>
  <c r="E6871" i="25"/>
  <c r="E6872" i="25"/>
  <c r="E6873" i="25"/>
  <c r="E6874" i="25"/>
  <c r="E6875" i="25"/>
  <c r="E6876" i="25"/>
  <c r="E6877" i="25"/>
  <c r="E6878" i="25"/>
  <c r="E6879" i="25"/>
  <c r="E6880" i="25"/>
  <c r="E6881" i="25"/>
  <c r="E6882" i="25"/>
  <c r="E6883" i="25"/>
  <c r="E6884" i="25"/>
  <c r="E6885" i="25"/>
  <c r="E6886" i="25"/>
  <c r="E6887" i="25"/>
  <c r="E6888" i="25"/>
  <c r="E6889" i="25"/>
  <c r="E6890" i="25"/>
  <c r="E6891" i="25"/>
  <c r="E6892" i="25"/>
  <c r="E6893" i="25"/>
  <c r="E6894" i="25"/>
  <c r="E6895" i="25"/>
  <c r="E6896" i="25"/>
  <c r="E6897" i="25"/>
  <c r="E6898" i="25"/>
  <c r="E6899" i="25"/>
  <c r="E6900" i="25"/>
  <c r="E6901" i="25"/>
  <c r="E6902" i="25"/>
  <c r="E6903" i="25"/>
  <c r="E6904" i="25"/>
  <c r="E6905" i="25"/>
  <c r="E6906" i="25"/>
  <c r="E6907" i="25"/>
  <c r="E6908" i="25"/>
  <c r="E6909" i="25"/>
  <c r="E6910" i="25"/>
  <c r="E6911" i="25"/>
  <c r="E6912" i="25"/>
  <c r="E6913" i="25"/>
  <c r="E6914" i="25"/>
  <c r="E6915" i="25"/>
  <c r="E6916" i="25"/>
  <c r="E6917" i="25"/>
  <c r="E6918" i="25"/>
  <c r="E6919" i="25"/>
  <c r="E6920" i="25"/>
  <c r="E6921" i="25"/>
  <c r="E6922" i="25"/>
  <c r="E6923" i="25"/>
  <c r="E6924" i="25"/>
  <c r="E6925" i="25"/>
  <c r="E6926" i="25"/>
  <c r="E6927" i="25"/>
  <c r="E6928" i="25"/>
  <c r="E6929" i="25"/>
  <c r="E6930" i="25"/>
  <c r="E6931" i="25"/>
  <c r="E6932" i="25"/>
  <c r="E6933" i="25"/>
  <c r="E6934" i="25"/>
  <c r="E6935" i="25"/>
  <c r="E6936" i="25"/>
  <c r="E6939" i="25"/>
  <c r="E6937" i="25"/>
  <c r="E6938" i="25"/>
  <c r="E6940" i="25"/>
  <c r="E6941" i="25"/>
  <c r="E6942" i="25"/>
  <c r="E6943" i="25"/>
  <c r="E6944" i="25"/>
  <c r="E6945" i="25"/>
  <c r="E6946" i="25"/>
  <c r="E6947" i="25"/>
  <c r="E6948" i="25"/>
  <c r="E6949" i="25"/>
  <c r="E6950" i="25"/>
  <c r="E6951" i="25"/>
  <c r="E6952" i="25"/>
  <c r="E6953" i="25"/>
  <c r="E6954" i="25"/>
  <c r="E6955" i="25"/>
  <c r="E6956" i="25"/>
  <c r="E6957" i="25"/>
  <c r="E6958" i="25"/>
  <c r="E6959" i="25"/>
  <c r="E6960" i="25"/>
  <c r="E6961" i="25"/>
  <c r="E6962" i="25"/>
  <c r="E6963" i="25"/>
  <c r="E6964" i="25"/>
  <c r="E6965" i="25"/>
  <c r="E6966" i="25"/>
  <c r="E6967" i="25"/>
  <c r="E6968" i="25"/>
  <c r="E6969" i="25"/>
  <c r="E6970" i="25"/>
  <c r="E6971" i="25"/>
  <c r="E6972" i="25"/>
  <c r="E6973" i="25"/>
  <c r="E6974" i="25"/>
  <c r="E6975" i="25"/>
  <c r="E6976" i="25"/>
  <c r="E6977" i="25"/>
  <c r="E6978" i="25"/>
  <c r="E6979" i="25"/>
  <c r="E6980" i="25"/>
  <c r="E6981" i="25"/>
  <c r="E6982" i="25"/>
  <c r="E6983" i="25"/>
  <c r="E6984" i="25"/>
  <c r="E6985" i="25"/>
  <c r="E6986" i="25"/>
  <c r="E6987" i="25"/>
  <c r="E6988" i="25"/>
  <c r="E6989" i="25"/>
  <c r="E6990" i="25"/>
  <c r="E6991" i="25"/>
  <c r="E6992" i="25"/>
  <c r="E6993" i="25"/>
  <c r="E6994" i="25"/>
  <c r="E6995" i="25"/>
  <c r="E6996" i="25"/>
  <c r="E6997" i="25"/>
  <c r="E6998" i="25"/>
  <c r="E6999" i="25"/>
  <c r="E7000" i="25"/>
  <c r="E7001" i="25"/>
  <c r="E7002" i="25"/>
  <c r="E7003" i="25"/>
  <c r="E7004" i="25"/>
  <c r="E7005" i="25"/>
  <c r="E7006" i="25"/>
  <c r="E7007" i="25"/>
  <c r="E7008" i="25"/>
  <c r="E7009" i="25"/>
  <c r="E7010" i="25"/>
  <c r="E7011" i="25"/>
  <c r="E7012" i="25"/>
  <c r="E7013" i="25"/>
  <c r="E7014" i="25"/>
  <c r="E7015" i="25"/>
  <c r="E7016" i="25"/>
  <c r="E7017" i="25"/>
  <c r="E7018" i="25"/>
  <c r="E7019" i="25"/>
  <c r="B6852" i="25"/>
  <c r="B6853" i="25"/>
  <c r="B6854" i="25"/>
  <c r="B6855" i="25"/>
  <c r="B6856" i="25"/>
  <c r="B6857" i="25"/>
  <c r="B6858" i="25"/>
  <c r="B6859" i="25"/>
  <c r="B6860" i="25"/>
  <c r="B6861" i="25"/>
  <c r="B6862" i="25"/>
  <c r="B6863" i="25"/>
  <c r="B6864" i="25"/>
  <c r="B6865" i="25"/>
  <c r="B6866" i="25"/>
  <c r="B6867" i="25"/>
  <c r="B6868" i="25"/>
  <c r="B6869" i="25"/>
  <c r="B6870" i="25"/>
  <c r="B6871" i="25"/>
  <c r="B6872" i="25"/>
  <c r="B6873" i="25"/>
  <c r="B6874" i="25"/>
  <c r="B6875" i="25"/>
  <c r="B6876" i="25"/>
  <c r="B6877" i="25"/>
  <c r="B6878" i="25"/>
  <c r="B6879" i="25"/>
  <c r="B6880" i="25"/>
  <c r="B6881" i="25"/>
  <c r="B6882" i="25"/>
  <c r="B6883" i="25"/>
  <c r="B6884" i="25"/>
  <c r="B6885" i="25"/>
  <c r="B6886" i="25"/>
  <c r="B6887" i="25"/>
  <c r="B6888" i="25"/>
  <c r="B6889" i="25"/>
  <c r="B6890" i="25"/>
  <c r="B6891" i="25"/>
  <c r="B6892" i="25"/>
  <c r="B6893" i="25"/>
  <c r="B6894" i="25"/>
  <c r="B6895" i="25"/>
  <c r="B6896" i="25"/>
  <c r="B6897" i="25"/>
  <c r="B6898" i="25"/>
  <c r="B6899" i="25"/>
  <c r="B6900" i="25"/>
  <c r="B6901" i="25"/>
  <c r="B6902" i="25"/>
  <c r="B6903" i="25"/>
  <c r="B6904" i="25"/>
  <c r="B6905" i="25"/>
  <c r="B6906" i="25"/>
  <c r="B6907" i="25"/>
  <c r="B6908" i="25"/>
  <c r="B6909" i="25"/>
  <c r="B6910" i="25"/>
  <c r="B6911" i="25"/>
  <c r="B6912" i="25"/>
  <c r="B6913" i="25"/>
  <c r="B6914" i="25"/>
  <c r="B6915" i="25"/>
  <c r="B6916" i="25"/>
  <c r="B6917" i="25"/>
  <c r="B6918" i="25"/>
  <c r="B6919" i="25"/>
  <c r="B6920" i="25"/>
  <c r="B6921" i="25"/>
  <c r="B6922" i="25"/>
  <c r="B6923" i="25"/>
  <c r="B6924" i="25"/>
  <c r="B6925" i="25"/>
  <c r="B6926" i="25"/>
  <c r="B6927" i="25"/>
  <c r="B6928" i="25"/>
  <c r="B6929" i="25"/>
  <c r="B6930" i="25"/>
  <c r="B6931" i="25"/>
  <c r="B6932" i="25"/>
  <c r="B6933" i="25"/>
  <c r="B6934" i="25"/>
  <c r="B6935" i="25"/>
  <c r="B6936" i="25"/>
  <c r="B6939" i="25"/>
  <c r="B6937" i="25"/>
  <c r="B6938" i="25"/>
  <c r="B6940" i="25"/>
  <c r="B6941" i="25"/>
  <c r="B6942" i="25"/>
  <c r="B6943" i="25"/>
  <c r="B6944" i="25"/>
  <c r="B6945" i="25"/>
  <c r="B6946" i="25"/>
  <c r="B6947" i="25"/>
  <c r="B6948" i="25"/>
  <c r="B6949" i="25"/>
  <c r="B6950" i="25"/>
  <c r="B6951" i="25"/>
  <c r="B6952" i="25"/>
  <c r="B6953" i="25"/>
  <c r="B6954" i="25"/>
  <c r="B6955" i="25"/>
  <c r="B6956" i="25"/>
  <c r="B6957" i="25"/>
  <c r="B6958" i="25"/>
  <c r="B6959" i="25"/>
  <c r="B6960" i="25"/>
  <c r="B6961" i="25"/>
  <c r="B6962" i="25"/>
  <c r="B6963" i="25"/>
  <c r="B6964" i="25"/>
  <c r="B6965" i="25"/>
  <c r="B6966" i="25"/>
  <c r="B6967" i="25"/>
  <c r="B6968" i="25"/>
  <c r="B6969" i="25"/>
  <c r="B6970" i="25"/>
  <c r="B6971" i="25"/>
  <c r="B6972" i="25"/>
  <c r="B6973" i="25"/>
  <c r="B6974" i="25"/>
  <c r="B6975" i="25"/>
  <c r="B6976" i="25"/>
  <c r="B6977" i="25"/>
  <c r="B6978" i="25"/>
  <c r="B6979" i="25"/>
  <c r="B6980" i="25"/>
  <c r="B6981" i="25"/>
  <c r="B6982" i="25"/>
  <c r="B6983" i="25"/>
  <c r="B6984" i="25"/>
  <c r="B6985" i="25"/>
  <c r="B6986" i="25"/>
  <c r="B6987" i="25"/>
  <c r="B6988" i="25"/>
  <c r="B6989" i="25"/>
  <c r="B6990" i="25"/>
  <c r="B6991" i="25"/>
  <c r="B6992" i="25"/>
  <c r="B6993" i="25"/>
  <c r="B6994" i="25"/>
  <c r="B6995" i="25"/>
  <c r="B6996" i="25"/>
  <c r="B6997" i="25"/>
  <c r="B6998" i="25"/>
  <c r="B6999" i="25"/>
  <c r="B7000" i="25"/>
  <c r="B7001" i="25"/>
  <c r="B7002" i="25"/>
  <c r="B7003" i="25"/>
  <c r="B7004" i="25"/>
  <c r="B7005" i="25"/>
  <c r="B7006" i="25"/>
  <c r="B7007" i="25"/>
  <c r="B7008" i="25"/>
  <c r="B7009" i="25"/>
  <c r="B7010" i="25"/>
  <c r="B7011" i="25"/>
  <c r="B7012" i="25"/>
  <c r="B7013" i="25"/>
  <c r="B7014" i="25"/>
  <c r="B7015" i="25"/>
  <c r="B7016" i="25"/>
  <c r="B7017" i="25"/>
  <c r="B7018" i="25"/>
  <c r="B7019" i="25"/>
  <c r="C6852" i="25"/>
  <c r="C6853" i="25"/>
  <c r="C6854" i="25"/>
  <c r="C6855" i="25"/>
  <c r="C6856" i="25"/>
  <c r="C6857" i="25"/>
  <c r="C6858" i="25"/>
  <c r="C6859" i="25"/>
  <c r="C6860" i="25"/>
  <c r="C6861" i="25"/>
  <c r="C6862" i="25"/>
  <c r="C6863" i="25"/>
  <c r="C6864" i="25"/>
  <c r="C6865" i="25"/>
  <c r="C6866" i="25"/>
  <c r="C6867" i="25"/>
  <c r="C6868" i="25"/>
  <c r="C6869" i="25"/>
  <c r="C6870" i="25"/>
  <c r="C6871" i="25"/>
  <c r="C6872" i="25"/>
  <c r="C6873" i="25"/>
  <c r="C6874" i="25"/>
  <c r="C6875" i="25"/>
  <c r="C6876" i="25"/>
  <c r="C6877" i="25"/>
  <c r="C6878" i="25"/>
  <c r="C6879" i="25"/>
  <c r="C6880" i="25"/>
  <c r="C6881" i="25"/>
  <c r="C6882" i="25"/>
  <c r="C6883" i="25"/>
  <c r="C6884" i="25"/>
  <c r="C6885" i="25"/>
  <c r="C6886" i="25"/>
  <c r="C6887" i="25"/>
  <c r="C6888" i="25"/>
  <c r="C6889" i="25"/>
  <c r="C6890" i="25"/>
  <c r="C6891" i="25"/>
  <c r="C6892" i="25"/>
  <c r="C6893" i="25"/>
  <c r="C6894" i="25"/>
  <c r="C6895" i="25"/>
  <c r="C6896" i="25"/>
  <c r="C6897" i="25"/>
  <c r="C6898" i="25"/>
  <c r="C6899" i="25"/>
  <c r="C6900" i="25"/>
  <c r="C6901" i="25"/>
  <c r="C6902" i="25"/>
  <c r="C6903" i="25"/>
  <c r="C6904" i="25"/>
  <c r="C6905" i="25"/>
  <c r="C6906" i="25"/>
  <c r="C6907" i="25"/>
  <c r="C6908" i="25"/>
  <c r="C6909" i="25"/>
  <c r="C6910" i="25"/>
  <c r="C6911" i="25"/>
  <c r="C6912" i="25"/>
  <c r="C6913" i="25"/>
  <c r="C6914" i="25"/>
  <c r="C6915" i="25"/>
  <c r="C6916" i="25"/>
  <c r="C6917" i="25"/>
  <c r="C6918" i="25"/>
  <c r="C6919" i="25"/>
  <c r="C6920" i="25"/>
  <c r="C6921" i="25"/>
  <c r="C6922" i="25"/>
  <c r="C6923" i="25"/>
  <c r="C6924" i="25"/>
  <c r="C6925" i="25"/>
  <c r="C6926" i="25"/>
  <c r="C6927" i="25"/>
  <c r="C6928" i="25"/>
  <c r="C6929" i="25"/>
  <c r="C6930" i="25"/>
  <c r="C6931" i="25"/>
  <c r="C6932" i="25"/>
  <c r="C6933" i="25"/>
  <c r="C6934" i="25"/>
  <c r="C6935" i="25"/>
  <c r="C6936" i="25"/>
  <c r="C6939" i="25"/>
  <c r="C6937" i="25"/>
  <c r="C6938" i="25"/>
  <c r="C6940" i="25"/>
  <c r="C6941" i="25"/>
  <c r="C6942" i="25"/>
  <c r="C6943" i="25"/>
  <c r="C6944" i="25"/>
  <c r="C6945" i="25"/>
  <c r="C6946" i="25"/>
  <c r="C6947" i="25"/>
  <c r="C6948" i="25"/>
  <c r="C6949" i="25"/>
  <c r="C6950" i="25"/>
  <c r="C6951" i="25"/>
  <c r="C6952" i="25"/>
  <c r="C6953" i="25"/>
  <c r="C6954" i="25"/>
  <c r="C6955" i="25"/>
  <c r="C6956" i="25"/>
  <c r="C6957" i="25"/>
  <c r="C6958" i="25"/>
  <c r="C6959" i="25"/>
  <c r="C6960" i="25"/>
  <c r="C6961" i="25"/>
  <c r="C6962" i="25"/>
  <c r="C6963" i="25"/>
  <c r="C6964" i="25"/>
  <c r="C6965" i="25"/>
  <c r="C6966" i="25"/>
  <c r="C6967" i="25"/>
  <c r="C6968" i="25"/>
  <c r="C6969" i="25"/>
  <c r="C6970" i="25"/>
  <c r="C6971" i="25"/>
  <c r="C6972" i="25"/>
  <c r="C6973" i="25"/>
  <c r="C6974" i="25"/>
  <c r="C6975" i="25"/>
  <c r="C6976" i="25"/>
  <c r="C6977" i="25"/>
  <c r="C6978" i="25"/>
  <c r="C6979" i="25"/>
  <c r="C6980" i="25"/>
  <c r="C6981" i="25"/>
  <c r="C6982" i="25"/>
  <c r="C6983" i="25"/>
  <c r="C6984" i="25"/>
  <c r="C6985" i="25"/>
  <c r="C6986" i="25"/>
  <c r="C6987" i="25"/>
  <c r="C6988" i="25"/>
  <c r="C6989" i="25"/>
  <c r="C6990" i="25"/>
  <c r="C6991" i="25"/>
  <c r="C6992" i="25"/>
  <c r="C6993" i="25"/>
  <c r="C6994" i="25"/>
  <c r="C6995" i="25"/>
  <c r="C6996" i="25"/>
  <c r="C6997" i="25"/>
  <c r="C6998" i="25"/>
  <c r="C6999" i="25"/>
  <c r="C7000" i="25"/>
  <c r="C7001" i="25"/>
  <c r="C7002" i="25"/>
  <c r="C7003" i="25"/>
  <c r="C7004" i="25"/>
  <c r="C7005" i="25"/>
  <c r="C7006" i="25"/>
  <c r="C7007" i="25"/>
  <c r="C7008" i="25"/>
  <c r="C7009" i="25"/>
  <c r="C7010" i="25"/>
  <c r="C7011" i="25"/>
  <c r="C7012" i="25"/>
  <c r="C7013" i="25"/>
  <c r="C7014" i="25"/>
  <c r="C7015" i="25"/>
  <c r="C7016" i="25"/>
  <c r="C7017" i="25"/>
  <c r="C7018" i="25"/>
  <c r="C7019" i="25"/>
  <c r="AB397" i="23" l="1"/>
  <c r="AB398" i="23"/>
  <c r="AB399" i="23"/>
  <c r="AB400" i="23"/>
  <c r="AB401" i="23"/>
  <c r="AB402" i="23"/>
  <c r="AF397" i="23"/>
  <c r="AF398" i="23"/>
  <c r="AF399" i="23"/>
  <c r="AF400" i="23"/>
  <c r="AF401" i="23"/>
  <c r="AF402" i="23"/>
  <c r="T332" i="23"/>
  <c r="T333" i="23"/>
  <c r="T334" i="23"/>
  <c r="T335" i="23"/>
  <c r="T336" i="23"/>
  <c r="T337" i="23"/>
  <c r="T338" i="23"/>
  <c r="T339" i="23"/>
  <c r="T340" i="23"/>
  <c r="T341" i="23"/>
  <c r="W332" i="23"/>
  <c r="W333" i="23"/>
  <c r="W334" i="23"/>
  <c r="W335" i="23"/>
  <c r="W336" i="23"/>
  <c r="W337" i="23"/>
  <c r="W338" i="23"/>
  <c r="W339" i="23"/>
  <c r="W340" i="23"/>
  <c r="W341" i="23"/>
  <c r="X332" i="23"/>
  <c r="X333" i="23"/>
  <c r="X334" i="23"/>
  <c r="X335" i="23"/>
  <c r="X336" i="23"/>
  <c r="X337" i="23"/>
  <c r="X338" i="23"/>
  <c r="X339" i="23"/>
  <c r="X340" i="23"/>
  <c r="X341" i="23"/>
  <c r="C592" i="23"/>
  <c r="C593" i="23"/>
  <c r="C594" i="23"/>
  <c r="C595" i="23"/>
  <c r="C596" i="23"/>
  <c r="C597" i="23"/>
  <c r="C598" i="23"/>
  <c r="C599" i="23"/>
  <c r="C600" i="23"/>
  <c r="C601" i="23"/>
  <c r="C602" i="23"/>
  <c r="C603" i="23"/>
  <c r="C604" i="23"/>
  <c r="C605" i="23"/>
  <c r="C606" i="23"/>
  <c r="C607" i="23"/>
  <c r="C608" i="23"/>
  <c r="G592" i="23"/>
  <c r="G593" i="23"/>
  <c r="G594" i="23"/>
  <c r="G595" i="23"/>
  <c r="G596" i="23"/>
  <c r="G597" i="23"/>
  <c r="G598" i="23"/>
  <c r="G599" i="23"/>
  <c r="G600" i="23"/>
  <c r="G601" i="23"/>
  <c r="G602" i="23"/>
  <c r="G603" i="23"/>
  <c r="G604" i="23"/>
  <c r="G605" i="23"/>
  <c r="G606" i="23"/>
  <c r="G607" i="23"/>
  <c r="G608" i="23"/>
  <c r="E6606" i="25"/>
  <c r="B6606" i="25"/>
  <c r="B6607" i="25"/>
  <c r="B6640" i="25"/>
  <c r="B6641" i="25"/>
  <c r="B6642" i="25"/>
  <c r="B6686" i="25"/>
  <c r="B6687" i="25"/>
  <c r="B6688" i="25"/>
  <c r="B6732" i="25"/>
  <c r="B6733" i="25"/>
  <c r="B6734" i="25"/>
  <c r="B6786" i="25"/>
  <c r="B6787" i="25"/>
  <c r="B6788" i="25"/>
  <c r="B6789" i="25"/>
  <c r="B6790" i="25"/>
  <c r="B6791" i="25"/>
  <c r="B6792" i="25"/>
  <c r="B6793" i="25"/>
  <c r="B6836" i="25"/>
  <c r="B6837" i="25"/>
  <c r="B6643" i="25"/>
  <c r="B6608" i="25"/>
  <c r="B6735" i="25"/>
  <c r="B6609" i="25"/>
  <c r="B6736" i="25"/>
  <c r="B6737" i="25"/>
  <c r="B6738" i="25"/>
  <c r="B6644" i="25"/>
  <c r="B6739" i="25"/>
  <c r="B6689" i="25"/>
  <c r="B6690" i="25"/>
  <c r="B6794" i="25"/>
  <c r="B6645" i="25"/>
  <c r="B6646" i="25"/>
  <c r="B6647" i="25"/>
  <c r="B6610" i="25"/>
  <c r="B6795" i="25"/>
  <c r="B6648" i="25"/>
  <c r="B6611" i="25"/>
  <c r="B6740" i="25"/>
  <c r="B6649" i="25"/>
  <c r="B6612" i="25"/>
  <c r="B6691" i="25"/>
  <c r="B6741" i="25"/>
  <c r="B6742" i="25"/>
  <c r="B6743" i="25"/>
  <c r="B6613" i="25"/>
  <c r="B6650" i="25"/>
  <c r="B6692" i="25"/>
  <c r="B6693" i="25"/>
  <c r="B6744" i="25"/>
  <c r="B6796" i="25"/>
  <c r="B6797" i="25"/>
  <c r="B6838" i="25"/>
  <c r="B6745" i="25"/>
  <c r="B6746" i="25"/>
  <c r="B6614" i="25"/>
  <c r="B6747" i="25"/>
  <c r="B6748" i="25"/>
  <c r="B6651" i="25"/>
  <c r="B6749" i="25"/>
  <c r="B6652" i="25"/>
  <c r="B6750" i="25"/>
  <c r="B6751" i="25"/>
  <c r="B6798" i="25"/>
  <c r="B6799" i="25"/>
  <c r="B6839" i="25"/>
  <c r="B6752" i="25"/>
  <c r="B6653" i="25"/>
  <c r="B6840" i="25"/>
  <c r="B6615" i="25"/>
  <c r="B6694" i="25"/>
  <c r="B6800" i="25"/>
  <c r="B6753" i="25"/>
  <c r="B6841" i="25"/>
  <c r="B6616" i="25"/>
  <c r="B6754" i="25"/>
  <c r="B6801" i="25"/>
  <c r="B6617" i="25"/>
  <c r="B6802" i="25"/>
  <c r="B6654" i="25"/>
  <c r="B6803" i="25"/>
  <c r="B6755" i="25"/>
  <c r="B6618" i="25"/>
  <c r="B6655" i="25"/>
  <c r="B6619" i="25"/>
  <c r="B6656" i="25"/>
  <c r="B6695" i="25"/>
  <c r="B6620" i="25"/>
  <c r="B6756" i="25"/>
  <c r="B6696" i="25"/>
  <c r="B6757" i="25"/>
  <c r="B6697" i="25"/>
  <c r="B6758" i="25"/>
  <c r="B6657" i="25"/>
  <c r="B6658" i="25"/>
  <c r="B6842" i="25"/>
  <c r="B6843" i="25"/>
  <c r="B6698" i="25"/>
  <c r="B6699" i="25"/>
  <c r="B6700" i="25"/>
  <c r="B6659" i="25"/>
  <c r="B6701" i="25"/>
  <c r="B6804" i="25"/>
  <c r="B6621" i="25"/>
  <c r="B6759" i="25"/>
  <c r="B6805" i="25"/>
  <c r="B6806" i="25"/>
  <c r="B6760" i="25"/>
  <c r="B6807" i="25"/>
  <c r="B6844" i="25"/>
  <c r="B6622" i="25"/>
  <c r="B6845" i="25"/>
  <c r="B6660" i="25"/>
  <c r="B6761" i="25"/>
  <c r="B6762" i="25"/>
  <c r="B6763" i="25"/>
  <c r="B6764" i="25"/>
  <c r="B6661" i="25"/>
  <c r="B6702" i="25"/>
  <c r="B6808" i="25"/>
  <c r="B6662" i="25"/>
  <c r="B6663" i="25"/>
  <c r="B6809" i="25"/>
  <c r="B6846" i="25"/>
  <c r="B6847" i="25"/>
  <c r="B6664" i="25"/>
  <c r="B6810" i="25"/>
  <c r="B6623" i="25"/>
  <c r="B6624" i="25"/>
  <c r="B6765" i="25"/>
  <c r="B6766" i="25"/>
  <c r="B6703" i="25"/>
  <c r="B6848" i="25"/>
  <c r="B6704" i="25"/>
  <c r="B6849" i="25"/>
  <c r="B6850" i="25"/>
  <c r="B6705" i="25"/>
  <c r="B6665" i="25"/>
  <c r="B6706" i="25"/>
  <c r="B6707" i="25"/>
  <c r="B6811" i="25"/>
  <c r="B6666" i="25"/>
  <c r="B6767" i="25"/>
  <c r="B6625" i="25"/>
  <c r="B6708" i="25"/>
  <c r="B6626" i="25"/>
  <c r="B6812" i="25"/>
  <c r="B6768" i="25"/>
  <c r="B6709" i="25"/>
  <c r="B6710" i="25"/>
  <c r="B6667" i="25"/>
  <c r="B6813" i="25"/>
  <c r="B6668" i="25"/>
  <c r="B6814" i="25"/>
  <c r="B6627" i="25"/>
  <c r="B6711" i="25"/>
  <c r="B6815" i="25"/>
  <c r="B6712" i="25"/>
  <c r="B6669" i="25"/>
  <c r="B6769" i="25"/>
  <c r="B6670" i="25"/>
  <c r="B6713" i="25"/>
  <c r="B6628" i="25"/>
  <c r="B6629" i="25"/>
  <c r="B6671" i="25"/>
  <c r="B6714" i="25"/>
  <c r="B6715" i="25"/>
  <c r="B6630" i="25"/>
  <c r="B6816" i="25"/>
  <c r="B6817" i="25"/>
  <c r="B6818" i="25"/>
  <c r="B6770" i="25"/>
  <c r="B6672" i="25"/>
  <c r="B6716" i="25"/>
  <c r="B6631" i="25"/>
  <c r="B6673" i="25"/>
  <c r="B6717" i="25"/>
  <c r="B6819" i="25"/>
  <c r="B6632" i="25"/>
  <c r="B6674" i="25"/>
  <c r="B6820" i="25"/>
  <c r="B6821" i="25"/>
  <c r="B6822" i="25"/>
  <c r="B6823" i="25"/>
  <c r="B6718" i="25"/>
  <c r="B6633" i="25"/>
  <c r="B6634" i="25"/>
  <c r="B6719" i="25"/>
  <c r="B6824" i="25"/>
  <c r="B6825" i="25"/>
  <c r="B6771" i="25"/>
  <c r="B6635" i="25"/>
  <c r="B6772" i="25"/>
  <c r="B6773" i="25"/>
  <c r="B6675" i="25"/>
  <c r="B6826" i="25"/>
  <c r="B6827" i="25"/>
  <c r="B6720" i="25"/>
  <c r="B6721" i="25"/>
  <c r="B6774" i="25"/>
  <c r="B6828" i="25"/>
  <c r="B6636" i="25"/>
  <c r="B6722" i="25"/>
  <c r="B6637" i="25"/>
  <c r="B6723" i="25"/>
  <c r="B6829" i="25"/>
  <c r="B6775" i="25"/>
  <c r="B6830" i="25"/>
  <c r="B6676" i="25"/>
  <c r="B6724" i="25"/>
  <c r="B6677" i="25"/>
  <c r="B6725" i="25"/>
  <c r="B6776" i="25"/>
  <c r="B6726" i="25"/>
  <c r="B6678" i="25"/>
  <c r="B6777" i="25"/>
  <c r="B6727" i="25"/>
  <c r="B6679" i="25"/>
  <c r="B6728" i="25"/>
  <c r="B6831" i="25"/>
  <c r="B6680" i="25"/>
  <c r="B6681" i="25"/>
  <c r="B6638" i="25"/>
  <c r="B6682" i="25"/>
  <c r="B6778" i="25"/>
  <c r="B6779" i="25"/>
  <c r="B6780" i="25"/>
  <c r="B6781" i="25"/>
  <c r="B6832" i="25"/>
  <c r="B6833" i="25"/>
  <c r="B6851" i="25"/>
  <c r="B6782" i="25"/>
  <c r="B6783" i="25"/>
  <c r="B6834" i="25"/>
  <c r="B6784" i="25"/>
  <c r="B6683" i="25"/>
  <c r="B6639" i="25"/>
  <c r="B6684" i="25"/>
  <c r="B6785" i="25"/>
  <c r="B6729" i="25"/>
  <c r="B6835" i="25"/>
  <c r="B6730" i="25"/>
  <c r="B6685" i="25"/>
  <c r="B6731" i="25"/>
  <c r="C6606" i="25"/>
  <c r="C6607" i="25"/>
  <c r="C6640" i="25"/>
  <c r="C6641" i="25"/>
  <c r="C6642" i="25"/>
  <c r="C6686" i="25"/>
  <c r="C6687" i="25"/>
  <c r="C6688" i="25"/>
  <c r="C6732" i="25"/>
  <c r="C6733" i="25"/>
  <c r="C6734" i="25"/>
  <c r="C6786" i="25"/>
  <c r="C6787" i="25"/>
  <c r="C6788" i="25"/>
  <c r="C6789" i="25"/>
  <c r="C6790" i="25"/>
  <c r="C6791" i="25"/>
  <c r="C6792" i="25"/>
  <c r="C6793" i="25"/>
  <c r="C6836" i="25"/>
  <c r="C6837" i="25"/>
  <c r="C6643" i="25"/>
  <c r="C6608" i="25"/>
  <c r="C6735" i="25"/>
  <c r="C6609" i="25"/>
  <c r="C6736" i="25"/>
  <c r="C6737" i="25"/>
  <c r="C6738" i="25"/>
  <c r="C6644" i="25"/>
  <c r="C6739" i="25"/>
  <c r="C6689" i="25"/>
  <c r="C6690" i="25"/>
  <c r="C6794" i="25"/>
  <c r="C6645" i="25"/>
  <c r="C6646" i="25"/>
  <c r="C6647" i="25"/>
  <c r="C6610" i="25"/>
  <c r="C6795" i="25"/>
  <c r="C6648" i="25"/>
  <c r="C6611" i="25"/>
  <c r="C6740" i="25"/>
  <c r="C6649" i="25"/>
  <c r="C6612" i="25"/>
  <c r="C6691" i="25"/>
  <c r="C6741" i="25"/>
  <c r="C6742" i="25"/>
  <c r="C6743" i="25"/>
  <c r="C6613" i="25"/>
  <c r="C6650" i="25"/>
  <c r="C6692" i="25"/>
  <c r="C6693" i="25"/>
  <c r="C6744" i="25"/>
  <c r="C6796" i="25"/>
  <c r="C6797" i="25"/>
  <c r="C6838" i="25"/>
  <c r="C6745" i="25"/>
  <c r="C6746" i="25"/>
  <c r="C6614" i="25"/>
  <c r="C6747" i="25"/>
  <c r="C6748" i="25"/>
  <c r="C6651" i="25"/>
  <c r="C6749" i="25"/>
  <c r="C6652" i="25"/>
  <c r="C6750" i="25"/>
  <c r="C6751" i="25"/>
  <c r="C6798" i="25"/>
  <c r="C6799" i="25"/>
  <c r="C6839" i="25"/>
  <c r="C6752" i="25"/>
  <c r="C6653" i="25"/>
  <c r="C6840" i="25"/>
  <c r="C6615" i="25"/>
  <c r="C6694" i="25"/>
  <c r="C6800" i="25"/>
  <c r="C6753" i="25"/>
  <c r="C6841" i="25"/>
  <c r="C6616" i="25"/>
  <c r="C6754" i="25"/>
  <c r="C6801" i="25"/>
  <c r="C6617" i="25"/>
  <c r="C6802" i="25"/>
  <c r="C6654" i="25"/>
  <c r="C6803" i="25"/>
  <c r="C6755" i="25"/>
  <c r="C6618" i="25"/>
  <c r="C6655" i="25"/>
  <c r="C6619" i="25"/>
  <c r="C6656" i="25"/>
  <c r="C6695" i="25"/>
  <c r="C6620" i="25"/>
  <c r="C6756" i="25"/>
  <c r="C6696" i="25"/>
  <c r="C6757" i="25"/>
  <c r="C6697" i="25"/>
  <c r="C6758" i="25"/>
  <c r="C6657" i="25"/>
  <c r="C6658" i="25"/>
  <c r="C6842" i="25"/>
  <c r="C6843" i="25"/>
  <c r="C6698" i="25"/>
  <c r="C6699" i="25"/>
  <c r="C6700" i="25"/>
  <c r="C6659" i="25"/>
  <c r="C6701" i="25"/>
  <c r="C6804" i="25"/>
  <c r="C6621" i="25"/>
  <c r="C6759" i="25"/>
  <c r="C6805" i="25"/>
  <c r="C6806" i="25"/>
  <c r="C6760" i="25"/>
  <c r="C6807" i="25"/>
  <c r="C6844" i="25"/>
  <c r="C6622" i="25"/>
  <c r="C6845" i="25"/>
  <c r="C6660" i="25"/>
  <c r="C6761" i="25"/>
  <c r="C6762" i="25"/>
  <c r="C6763" i="25"/>
  <c r="C6764" i="25"/>
  <c r="C6661" i="25"/>
  <c r="C6702" i="25"/>
  <c r="C6808" i="25"/>
  <c r="C6662" i="25"/>
  <c r="C6663" i="25"/>
  <c r="C6809" i="25"/>
  <c r="C6846" i="25"/>
  <c r="C6847" i="25"/>
  <c r="C6664" i="25"/>
  <c r="C6810" i="25"/>
  <c r="C6623" i="25"/>
  <c r="C6624" i="25"/>
  <c r="C6765" i="25"/>
  <c r="C6766" i="25"/>
  <c r="C6703" i="25"/>
  <c r="C6848" i="25"/>
  <c r="C6704" i="25"/>
  <c r="C6849" i="25"/>
  <c r="C6850" i="25"/>
  <c r="C6705" i="25"/>
  <c r="C6665" i="25"/>
  <c r="C6706" i="25"/>
  <c r="C6707" i="25"/>
  <c r="C6811" i="25"/>
  <c r="C6666" i="25"/>
  <c r="C6767" i="25"/>
  <c r="C6625" i="25"/>
  <c r="C6708" i="25"/>
  <c r="C6626" i="25"/>
  <c r="C6812" i="25"/>
  <c r="C6768" i="25"/>
  <c r="C6709" i="25"/>
  <c r="C6710" i="25"/>
  <c r="C6667" i="25"/>
  <c r="C6813" i="25"/>
  <c r="C6668" i="25"/>
  <c r="C6814" i="25"/>
  <c r="C6627" i="25"/>
  <c r="C6711" i="25"/>
  <c r="C6815" i="25"/>
  <c r="C6712" i="25"/>
  <c r="C6669" i="25"/>
  <c r="C6769" i="25"/>
  <c r="C6670" i="25"/>
  <c r="C6713" i="25"/>
  <c r="C6628" i="25"/>
  <c r="C6629" i="25"/>
  <c r="C6671" i="25"/>
  <c r="C6714" i="25"/>
  <c r="C6715" i="25"/>
  <c r="C6630" i="25"/>
  <c r="C6816" i="25"/>
  <c r="C6817" i="25"/>
  <c r="C6818" i="25"/>
  <c r="C6770" i="25"/>
  <c r="C6672" i="25"/>
  <c r="C6716" i="25"/>
  <c r="C6631" i="25"/>
  <c r="C6673" i="25"/>
  <c r="C6717" i="25"/>
  <c r="C6819" i="25"/>
  <c r="C6632" i="25"/>
  <c r="C6674" i="25"/>
  <c r="C6820" i="25"/>
  <c r="C6821" i="25"/>
  <c r="C6822" i="25"/>
  <c r="C6823" i="25"/>
  <c r="C6718" i="25"/>
  <c r="C6633" i="25"/>
  <c r="C6634" i="25"/>
  <c r="C6719" i="25"/>
  <c r="C6824" i="25"/>
  <c r="C6825" i="25"/>
  <c r="C6771" i="25"/>
  <c r="C6635" i="25"/>
  <c r="C6772" i="25"/>
  <c r="C6773" i="25"/>
  <c r="C6675" i="25"/>
  <c r="C6826" i="25"/>
  <c r="C6827" i="25"/>
  <c r="C6720" i="25"/>
  <c r="C6721" i="25"/>
  <c r="C6774" i="25"/>
  <c r="C6828" i="25"/>
  <c r="C6636" i="25"/>
  <c r="C6722" i="25"/>
  <c r="C6637" i="25"/>
  <c r="C6723" i="25"/>
  <c r="C6829" i="25"/>
  <c r="C6775" i="25"/>
  <c r="C6830" i="25"/>
  <c r="C6676" i="25"/>
  <c r="C6724" i="25"/>
  <c r="C6677" i="25"/>
  <c r="C6725" i="25"/>
  <c r="C6776" i="25"/>
  <c r="C6726" i="25"/>
  <c r="C6678" i="25"/>
  <c r="C6777" i="25"/>
  <c r="C6727" i="25"/>
  <c r="C6679" i="25"/>
  <c r="C6728" i="25"/>
  <c r="C6831" i="25"/>
  <c r="C6680" i="25"/>
  <c r="C6681" i="25"/>
  <c r="C6638" i="25"/>
  <c r="C6682" i="25"/>
  <c r="C6778" i="25"/>
  <c r="C6779" i="25"/>
  <c r="C6780" i="25"/>
  <c r="C6781" i="25"/>
  <c r="C6832" i="25"/>
  <c r="C6833" i="25"/>
  <c r="C6851" i="25"/>
  <c r="C6782" i="25"/>
  <c r="C6783" i="25"/>
  <c r="C6834" i="25"/>
  <c r="C6784" i="25"/>
  <c r="C6683" i="25"/>
  <c r="C6639" i="25"/>
  <c r="C6684" i="25"/>
  <c r="C6785" i="25"/>
  <c r="C6729" i="25"/>
  <c r="C6835" i="25"/>
  <c r="C6730" i="25"/>
  <c r="C6685" i="25"/>
  <c r="C6731" i="25"/>
  <c r="E6607" i="25"/>
  <c r="E6640" i="25"/>
  <c r="E6641" i="25"/>
  <c r="E6642" i="25"/>
  <c r="E6686" i="25"/>
  <c r="E6687" i="25"/>
  <c r="E6688" i="25"/>
  <c r="E6732" i="25"/>
  <c r="E6733" i="25"/>
  <c r="E6734" i="25"/>
  <c r="E6786" i="25"/>
  <c r="E6787" i="25"/>
  <c r="E6788" i="25"/>
  <c r="E6789" i="25"/>
  <c r="E6790" i="25"/>
  <c r="E6791" i="25"/>
  <c r="E6792" i="25"/>
  <c r="E6793" i="25"/>
  <c r="E6836" i="25"/>
  <c r="E6837" i="25"/>
  <c r="E6643" i="25"/>
  <c r="E6608" i="25"/>
  <c r="E6735" i="25"/>
  <c r="E6609" i="25"/>
  <c r="E6736" i="25"/>
  <c r="E6737" i="25"/>
  <c r="E6738" i="25"/>
  <c r="E6644" i="25"/>
  <c r="E6739" i="25"/>
  <c r="E6689" i="25"/>
  <c r="E6690" i="25"/>
  <c r="E6794" i="25"/>
  <c r="E6645" i="25"/>
  <c r="E6646" i="25"/>
  <c r="E6647" i="25"/>
  <c r="E6610" i="25"/>
  <c r="E6795" i="25"/>
  <c r="E6648" i="25"/>
  <c r="E6611" i="25"/>
  <c r="E6740" i="25"/>
  <c r="E6649" i="25"/>
  <c r="E6612" i="25"/>
  <c r="E6691" i="25"/>
  <c r="E6741" i="25"/>
  <c r="E6742" i="25"/>
  <c r="E6743" i="25"/>
  <c r="E6613" i="25"/>
  <c r="E6650" i="25"/>
  <c r="E6692" i="25"/>
  <c r="E6693" i="25"/>
  <c r="E6744" i="25"/>
  <c r="E6796" i="25"/>
  <c r="E6797" i="25"/>
  <c r="E6838" i="25"/>
  <c r="E6745" i="25"/>
  <c r="E6746" i="25"/>
  <c r="E6614" i="25"/>
  <c r="E6747" i="25"/>
  <c r="E6748" i="25"/>
  <c r="E6651" i="25"/>
  <c r="E6749" i="25"/>
  <c r="E6652" i="25"/>
  <c r="E6750" i="25"/>
  <c r="E6751" i="25"/>
  <c r="E6798" i="25"/>
  <c r="E6799" i="25"/>
  <c r="E6839" i="25"/>
  <c r="E6752" i="25"/>
  <c r="E6653" i="25"/>
  <c r="E6840" i="25"/>
  <c r="E6615" i="25"/>
  <c r="E6694" i="25"/>
  <c r="E6800" i="25"/>
  <c r="E6753" i="25"/>
  <c r="E6841" i="25"/>
  <c r="E6616" i="25"/>
  <c r="E6754" i="25"/>
  <c r="E6801" i="25"/>
  <c r="E6617" i="25"/>
  <c r="E6802" i="25"/>
  <c r="E6654" i="25"/>
  <c r="E6803" i="25"/>
  <c r="E6755" i="25"/>
  <c r="E6618" i="25"/>
  <c r="E6655" i="25"/>
  <c r="E6619" i="25"/>
  <c r="E6656" i="25"/>
  <c r="E6695" i="25"/>
  <c r="E6620" i="25"/>
  <c r="E6756" i="25"/>
  <c r="E6696" i="25"/>
  <c r="E6757" i="25"/>
  <c r="E6697" i="25"/>
  <c r="E6758" i="25"/>
  <c r="E6657" i="25"/>
  <c r="E6658" i="25"/>
  <c r="E6842" i="25"/>
  <c r="E6843" i="25"/>
  <c r="E6698" i="25"/>
  <c r="E6699" i="25"/>
  <c r="E6700" i="25"/>
  <c r="E6659" i="25"/>
  <c r="E6701" i="25"/>
  <c r="E6804" i="25"/>
  <c r="E6621" i="25"/>
  <c r="E6759" i="25"/>
  <c r="E6805" i="25"/>
  <c r="E6806" i="25"/>
  <c r="E6760" i="25"/>
  <c r="E6807" i="25"/>
  <c r="E6844" i="25"/>
  <c r="E6622" i="25"/>
  <c r="E6845" i="25"/>
  <c r="E6660" i="25"/>
  <c r="E6761" i="25"/>
  <c r="E6762" i="25"/>
  <c r="E6763" i="25"/>
  <c r="E6764" i="25"/>
  <c r="E6661" i="25"/>
  <c r="E6702" i="25"/>
  <c r="E6808" i="25"/>
  <c r="E6662" i="25"/>
  <c r="E6663" i="25"/>
  <c r="E6809" i="25"/>
  <c r="E6846" i="25"/>
  <c r="E6847" i="25"/>
  <c r="E6664" i="25"/>
  <c r="E6810" i="25"/>
  <c r="E6623" i="25"/>
  <c r="E6624" i="25"/>
  <c r="E6765" i="25"/>
  <c r="E6766" i="25"/>
  <c r="E6703" i="25"/>
  <c r="E6848" i="25"/>
  <c r="E6704" i="25"/>
  <c r="E6849" i="25"/>
  <c r="E6850" i="25"/>
  <c r="E6705" i="25"/>
  <c r="E6665" i="25"/>
  <c r="E6706" i="25"/>
  <c r="E6707" i="25"/>
  <c r="E6811" i="25"/>
  <c r="E6666" i="25"/>
  <c r="E6767" i="25"/>
  <c r="E6625" i="25"/>
  <c r="E6708" i="25"/>
  <c r="E6626" i="25"/>
  <c r="E6812" i="25"/>
  <c r="E6768" i="25"/>
  <c r="E6709" i="25"/>
  <c r="E6710" i="25"/>
  <c r="E6667" i="25"/>
  <c r="E6813" i="25"/>
  <c r="E6668" i="25"/>
  <c r="E6814" i="25"/>
  <c r="E6627" i="25"/>
  <c r="E6711" i="25"/>
  <c r="E6815" i="25"/>
  <c r="E6712" i="25"/>
  <c r="E6669" i="25"/>
  <c r="E6769" i="25"/>
  <c r="E6670" i="25"/>
  <c r="E6713" i="25"/>
  <c r="E6628" i="25"/>
  <c r="E6629" i="25"/>
  <c r="E6671" i="25"/>
  <c r="E6714" i="25"/>
  <c r="E6715" i="25"/>
  <c r="E6630" i="25"/>
  <c r="E6816" i="25"/>
  <c r="E6817" i="25"/>
  <c r="E6818" i="25"/>
  <c r="E6770" i="25"/>
  <c r="E6672" i="25"/>
  <c r="E6716" i="25"/>
  <c r="E6631" i="25"/>
  <c r="E6673" i="25"/>
  <c r="E6717" i="25"/>
  <c r="E6819" i="25"/>
  <c r="E6632" i="25"/>
  <c r="E6674" i="25"/>
  <c r="E6820" i="25"/>
  <c r="E6821" i="25"/>
  <c r="E6822" i="25"/>
  <c r="E6823" i="25"/>
  <c r="E6718" i="25"/>
  <c r="E6633" i="25"/>
  <c r="E6634" i="25"/>
  <c r="E6719" i="25"/>
  <c r="E6824" i="25"/>
  <c r="E6825" i="25"/>
  <c r="E6771" i="25"/>
  <c r="E6635" i="25"/>
  <c r="E6772" i="25"/>
  <c r="E6773" i="25"/>
  <c r="E6675" i="25"/>
  <c r="E6826" i="25"/>
  <c r="E6827" i="25"/>
  <c r="E6720" i="25"/>
  <c r="E6721" i="25"/>
  <c r="E6774" i="25"/>
  <c r="E6828" i="25"/>
  <c r="E6636" i="25"/>
  <c r="E6722" i="25"/>
  <c r="E6637" i="25"/>
  <c r="E6723" i="25"/>
  <c r="E6829" i="25"/>
  <c r="E6775" i="25"/>
  <c r="E6830" i="25"/>
  <c r="E6676" i="25"/>
  <c r="E6724" i="25"/>
  <c r="E6677" i="25"/>
  <c r="E6725" i="25"/>
  <c r="E6776" i="25"/>
  <c r="E6726" i="25"/>
  <c r="E6678" i="25"/>
  <c r="E6777" i="25"/>
  <c r="E6727" i="25"/>
  <c r="E6679" i="25"/>
  <c r="E6728" i="25"/>
  <c r="E6831" i="25"/>
  <c r="E6680" i="25"/>
  <c r="E6681" i="25"/>
  <c r="E6638" i="25"/>
  <c r="E6682" i="25"/>
  <c r="E6778" i="25"/>
  <c r="E6779" i="25"/>
  <c r="E6780" i="25"/>
  <c r="E6781" i="25"/>
  <c r="E6832" i="25"/>
  <c r="E6833" i="25"/>
  <c r="E6851" i="25"/>
  <c r="E6782" i="25"/>
  <c r="E6783" i="25"/>
  <c r="E6834" i="25"/>
  <c r="E6784" i="25"/>
  <c r="E6683" i="25"/>
  <c r="E6639" i="25"/>
  <c r="E6684" i="25"/>
  <c r="E6785" i="25"/>
  <c r="E6729" i="25"/>
  <c r="E6835" i="25"/>
  <c r="E6730" i="25"/>
  <c r="E6685" i="25"/>
  <c r="E6731" i="25"/>
  <c r="C2" i="25" l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C184" i="25"/>
  <c r="C185" i="25"/>
  <c r="C186" i="25"/>
  <c r="C187" i="25"/>
  <c r="C188" i="25"/>
  <c r="C189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204" i="25"/>
  <c r="C205" i="25"/>
  <c r="C206" i="25"/>
  <c r="C207" i="25"/>
  <c r="C208" i="25"/>
  <c r="C209" i="25"/>
  <c r="C210" i="25"/>
  <c r="C211" i="25"/>
  <c r="C212" i="25"/>
  <c r="C213" i="25"/>
  <c r="C214" i="25"/>
  <c r="C215" i="25"/>
  <c r="C216" i="25"/>
  <c r="C217" i="25"/>
  <c r="C218" i="25"/>
  <c r="C219" i="25"/>
  <c r="C220" i="25"/>
  <c r="C221" i="25"/>
  <c r="C222" i="25"/>
  <c r="C223" i="25"/>
  <c r="C224" i="25"/>
  <c r="C225" i="25"/>
  <c r="C226" i="25"/>
  <c r="C227" i="25"/>
  <c r="C228" i="25"/>
  <c r="C229" i="25"/>
  <c r="C230" i="25"/>
  <c r="C231" i="25"/>
  <c r="C232" i="25"/>
  <c r="C233" i="25"/>
  <c r="C234" i="25"/>
  <c r="C235" i="25"/>
  <c r="C236" i="25"/>
  <c r="C237" i="25"/>
  <c r="C238" i="25"/>
  <c r="C239" i="25"/>
  <c r="C240" i="25"/>
  <c r="C241" i="25"/>
  <c r="C242" i="25"/>
  <c r="C243" i="25"/>
  <c r="C244" i="25"/>
  <c r="C245" i="25"/>
  <c r="C246" i="25"/>
  <c r="C247" i="25"/>
  <c r="C248" i="25"/>
  <c r="C249" i="25"/>
  <c r="C250" i="25"/>
  <c r="C251" i="25"/>
  <c r="C252" i="25"/>
  <c r="C253" i="25"/>
  <c r="C254" i="25"/>
  <c r="C255" i="25"/>
  <c r="C256" i="25"/>
  <c r="C257" i="25"/>
  <c r="C258" i="25"/>
  <c r="C259" i="25"/>
  <c r="C260" i="25"/>
  <c r="C261" i="25"/>
  <c r="C262" i="25"/>
  <c r="C263" i="25"/>
  <c r="C264" i="25"/>
  <c r="C265" i="25"/>
  <c r="C266" i="25"/>
  <c r="C267" i="25"/>
  <c r="C268" i="25"/>
  <c r="C269" i="25"/>
  <c r="C270" i="25"/>
  <c r="C271" i="25"/>
  <c r="C272" i="25"/>
  <c r="C273" i="25"/>
  <c r="C274" i="25"/>
  <c r="C275" i="25"/>
  <c r="C276" i="25"/>
  <c r="C277" i="25"/>
  <c r="C278" i="25"/>
  <c r="C279" i="25"/>
  <c r="C280" i="25"/>
  <c r="C281" i="25"/>
  <c r="C282" i="25"/>
  <c r="C283" i="25"/>
  <c r="C284" i="25"/>
  <c r="C285" i="25"/>
  <c r="C286" i="25"/>
  <c r="C287" i="25"/>
  <c r="C288" i="25"/>
  <c r="C289" i="25"/>
  <c r="C290" i="25"/>
  <c r="C291" i="25"/>
  <c r="C292" i="25"/>
  <c r="C293" i="25"/>
  <c r="C294" i="25"/>
  <c r="C295" i="25"/>
  <c r="C296" i="25"/>
  <c r="C297" i="25"/>
  <c r="C298" i="25"/>
  <c r="C299" i="25"/>
  <c r="C300" i="25"/>
  <c r="C301" i="25"/>
  <c r="C302" i="25"/>
  <c r="C303" i="25"/>
  <c r="C304" i="25"/>
  <c r="C305" i="25"/>
  <c r="C306" i="25"/>
  <c r="C307" i="25"/>
  <c r="C308" i="25"/>
  <c r="C309" i="25"/>
  <c r="C310" i="25"/>
  <c r="C311" i="25"/>
  <c r="C312" i="25"/>
  <c r="C313" i="25"/>
  <c r="C314" i="25"/>
  <c r="C315" i="25"/>
  <c r="C316" i="25"/>
  <c r="C317" i="25"/>
  <c r="C318" i="25"/>
  <c r="C319" i="25"/>
  <c r="C320" i="25"/>
  <c r="C321" i="25"/>
  <c r="C322" i="25"/>
  <c r="C323" i="25"/>
  <c r="C324" i="25"/>
  <c r="C325" i="25"/>
  <c r="C326" i="25"/>
  <c r="C327" i="25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69" i="23"/>
  <c r="AB270" i="23"/>
  <c r="AB271" i="23"/>
  <c r="AB272" i="23"/>
  <c r="AB273" i="23"/>
  <c r="AB274" i="23"/>
  <c r="AB275" i="23"/>
  <c r="AB276" i="23"/>
  <c r="AB277" i="23"/>
  <c r="AB278" i="23"/>
  <c r="AB279" i="23"/>
  <c r="AB280" i="23"/>
  <c r="AB281" i="23"/>
  <c r="AB282" i="23"/>
  <c r="AB283" i="23"/>
  <c r="AB284" i="23"/>
  <c r="AB285" i="23"/>
  <c r="AB286" i="23"/>
  <c r="AB287" i="23"/>
  <c r="AB288" i="23"/>
  <c r="AB289" i="23"/>
  <c r="AB290" i="23"/>
  <c r="AB291" i="23"/>
  <c r="AB292" i="23"/>
  <c r="AB293" i="23"/>
  <c r="AB294" i="23"/>
  <c r="AB295" i="23"/>
  <c r="AB296" i="23"/>
  <c r="AB297" i="23"/>
  <c r="AB298" i="23"/>
  <c r="AB299" i="23"/>
  <c r="AB300" i="23"/>
  <c r="AB301" i="23"/>
  <c r="AB302" i="23"/>
  <c r="AB303" i="23"/>
  <c r="AB304" i="23"/>
  <c r="AB305" i="23"/>
  <c r="AB306" i="23"/>
  <c r="AB307" i="23"/>
  <c r="AB308" i="23"/>
  <c r="AB309" i="23"/>
  <c r="AB310" i="23"/>
  <c r="AB311" i="23"/>
  <c r="AB312" i="23"/>
  <c r="AB313" i="23"/>
  <c r="AB314" i="23"/>
  <c r="AB315" i="23"/>
  <c r="AB316" i="23"/>
  <c r="AB317" i="23"/>
  <c r="AB318" i="23"/>
  <c r="AB319" i="23"/>
  <c r="AB320" i="23"/>
  <c r="AB321" i="23"/>
  <c r="AB322" i="23"/>
  <c r="AB323" i="23"/>
  <c r="AB324" i="23"/>
  <c r="AB325" i="23"/>
  <c r="AB326" i="23"/>
  <c r="AB327" i="23"/>
  <c r="AB328" i="23"/>
  <c r="AB329" i="23"/>
  <c r="AB330" i="23"/>
  <c r="AB331" i="23"/>
  <c r="AB332" i="23"/>
  <c r="AB333" i="23"/>
  <c r="AB334" i="23"/>
  <c r="AB335" i="23"/>
  <c r="AB336" i="23"/>
  <c r="AB337" i="23"/>
  <c r="AB338" i="23"/>
  <c r="AB339" i="23"/>
  <c r="AB340" i="23"/>
  <c r="AB341" i="23"/>
  <c r="AB342" i="23"/>
  <c r="AB343" i="23"/>
  <c r="AB344" i="23"/>
  <c r="AB345" i="23"/>
  <c r="AB346" i="23"/>
  <c r="AB347" i="23"/>
  <c r="AB348" i="23"/>
  <c r="AB349" i="23"/>
  <c r="AB350" i="23"/>
  <c r="AB351" i="23"/>
  <c r="AB352" i="23"/>
  <c r="AB353" i="23"/>
  <c r="AB354" i="23"/>
  <c r="AB355" i="23"/>
  <c r="AB356" i="23"/>
  <c r="AB357" i="23"/>
  <c r="AB358" i="23"/>
  <c r="AB359" i="23"/>
  <c r="AB360" i="23"/>
  <c r="AB361" i="23"/>
  <c r="AB362" i="23"/>
  <c r="AB363" i="23"/>
  <c r="AB364" i="23"/>
  <c r="AB365" i="23"/>
  <c r="AB366" i="23"/>
  <c r="AB367" i="23"/>
  <c r="AB368" i="23"/>
  <c r="AB369" i="23"/>
  <c r="AB370" i="23"/>
  <c r="AB371" i="23"/>
  <c r="AB372" i="23"/>
  <c r="AB373" i="23"/>
  <c r="AB374" i="23"/>
  <c r="AB375" i="23"/>
  <c r="AB376" i="23"/>
  <c r="AB377" i="23"/>
  <c r="AB378" i="23"/>
  <c r="AB379" i="23"/>
  <c r="AB380" i="23"/>
  <c r="AB381" i="23"/>
  <c r="AB382" i="23"/>
  <c r="AB383" i="23"/>
  <c r="AB384" i="23"/>
  <c r="AB385" i="23"/>
  <c r="AB386" i="23"/>
  <c r="AB387" i="23"/>
  <c r="AB388" i="23"/>
  <c r="AB389" i="23"/>
  <c r="AB390" i="23"/>
  <c r="AB391" i="23"/>
  <c r="AB392" i="23"/>
  <c r="AB393" i="23"/>
  <c r="AB394" i="23"/>
  <c r="AB395" i="23"/>
  <c r="AB396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T198" i="23"/>
  <c r="T199" i="23"/>
  <c r="T200" i="23"/>
  <c r="T201" i="23"/>
  <c r="T202" i="23"/>
  <c r="T203" i="23"/>
  <c r="T204" i="23"/>
  <c r="T205" i="23"/>
  <c r="T206" i="23"/>
  <c r="T207" i="23"/>
  <c r="T208" i="23"/>
  <c r="T209" i="23"/>
  <c r="T210" i="23"/>
  <c r="T211" i="23"/>
  <c r="T212" i="23"/>
  <c r="T213" i="23"/>
  <c r="T214" i="23"/>
  <c r="T215" i="23"/>
  <c r="T216" i="23"/>
  <c r="T217" i="23"/>
  <c r="T218" i="23"/>
  <c r="T219" i="23"/>
  <c r="T220" i="23"/>
  <c r="T221" i="23"/>
  <c r="T222" i="23"/>
  <c r="T223" i="23"/>
  <c r="T224" i="23"/>
  <c r="T225" i="23"/>
  <c r="T226" i="23"/>
  <c r="T227" i="23"/>
  <c r="T228" i="23"/>
  <c r="T229" i="23"/>
  <c r="T230" i="23"/>
  <c r="T231" i="23"/>
  <c r="T232" i="23"/>
  <c r="T233" i="23"/>
  <c r="T234" i="23"/>
  <c r="T235" i="23"/>
  <c r="T236" i="23"/>
  <c r="T237" i="23"/>
  <c r="T238" i="23"/>
  <c r="T239" i="23"/>
  <c r="T240" i="23"/>
  <c r="T241" i="23"/>
  <c r="T242" i="23"/>
  <c r="T243" i="23"/>
  <c r="T244" i="23"/>
  <c r="T245" i="23"/>
  <c r="T246" i="23"/>
  <c r="T247" i="23"/>
  <c r="T248" i="23"/>
  <c r="T249" i="23"/>
  <c r="T250" i="23"/>
  <c r="T251" i="23"/>
  <c r="T252" i="23"/>
  <c r="T253" i="23"/>
  <c r="T254" i="23"/>
  <c r="T255" i="23"/>
  <c r="T256" i="23"/>
  <c r="T257" i="23"/>
  <c r="T258" i="23"/>
  <c r="T259" i="23"/>
  <c r="T260" i="23"/>
  <c r="T261" i="23"/>
  <c r="T262" i="23"/>
  <c r="T263" i="23"/>
  <c r="T264" i="23"/>
  <c r="T265" i="23"/>
  <c r="T266" i="23"/>
  <c r="T267" i="23"/>
  <c r="T268" i="23"/>
  <c r="T269" i="23"/>
  <c r="T270" i="23"/>
  <c r="T271" i="23"/>
  <c r="T272" i="23"/>
  <c r="T273" i="23"/>
  <c r="T274" i="23"/>
  <c r="T275" i="23"/>
  <c r="T276" i="23"/>
  <c r="T277" i="23"/>
  <c r="T278" i="23"/>
  <c r="T279" i="23"/>
  <c r="T280" i="23"/>
  <c r="T281" i="23"/>
  <c r="T282" i="23"/>
  <c r="T283" i="23"/>
  <c r="T284" i="23"/>
  <c r="T285" i="23"/>
  <c r="T286" i="23"/>
  <c r="T287" i="23"/>
  <c r="T288" i="23"/>
  <c r="T289" i="23"/>
  <c r="T290" i="23"/>
  <c r="T291" i="23"/>
  <c r="T292" i="23"/>
  <c r="T293" i="23"/>
  <c r="T294" i="23"/>
  <c r="T295" i="23"/>
  <c r="T296" i="23"/>
  <c r="T297" i="23"/>
  <c r="T298" i="23"/>
  <c r="T299" i="23"/>
  <c r="T300" i="23"/>
  <c r="T301" i="23"/>
  <c r="T302" i="23"/>
  <c r="T303" i="23"/>
  <c r="T304" i="23"/>
  <c r="T305" i="23"/>
  <c r="T306" i="23"/>
  <c r="T307" i="23"/>
  <c r="T308" i="23"/>
  <c r="T309" i="23"/>
  <c r="T310" i="23"/>
  <c r="T311" i="23"/>
  <c r="T312" i="23"/>
  <c r="T313" i="23"/>
  <c r="T314" i="23"/>
  <c r="T315" i="23"/>
  <c r="T316" i="23"/>
  <c r="T317" i="23"/>
  <c r="T318" i="23"/>
  <c r="T319" i="23"/>
  <c r="T320" i="23"/>
  <c r="T321" i="23"/>
  <c r="T322" i="23"/>
  <c r="T323" i="23"/>
  <c r="T324" i="23"/>
  <c r="T325" i="23"/>
  <c r="T326" i="23"/>
  <c r="T327" i="23"/>
  <c r="T328" i="23"/>
  <c r="T329" i="23"/>
  <c r="T330" i="23"/>
  <c r="T331" i="23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B3" i="26"/>
  <c r="B2" i="26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930" i="25"/>
  <c r="E931" i="25"/>
  <c r="E932" i="25"/>
  <c r="E933" i="25"/>
  <c r="E934" i="25"/>
  <c r="E935" i="25"/>
  <c r="E936" i="25"/>
  <c r="E937" i="25"/>
  <c r="E938" i="25"/>
  <c r="E939" i="25"/>
  <c r="E940" i="25"/>
  <c r="E941" i="25"/>
  <c r="E942" i="25"/>
  <c r="E943" i="25"/>
  <c r="E944" i="25"/>
  <c r="E945" i="25"/>
  <c r="E946" i="25"/>
  <c r="E947" i="25"/>
  <c r="E948" i="25"/>
  <c r="E949" i="25"/>
  <c r="E950" i="25"/>
  <c r="E951" i="25"/>
  <c r="E952" i="25"/>
  <c r="E953" i="25"/>
  <c r="E954" i="25"/>
  <c r="E955" i="25"/>
  <c r="E956" i="25"/>
  <c r="E957" i="25"/>
  <c r="E958" i="25"/>
  <c r="E959" i="25"/>
  <c r="E960" i="25"/>
  <c r="E961" i="25"/>
  <c r="E962" i="25"/>
  <c r="E963" i="25"/>
  <c r="E964" i="25"/>
  <c r="E965" i="25"/>
  <c r="E966" i="25"/>
  <c r="E967" i="25"/>
  <c r="E968" i="25"/>
  <c r="E969" i="25"/>
  <c r="E970" i="25"/>
  <c r="E971" i="25"/>
  <c r="E972" i="25"/>
  <c r="E973" i="25"/>
  <c r="E974" i="25"/>
  <c r="E975" i="25"/>
  <c r="E976" i="25"/>
  <c r="E977" i="25"/>
  <c r="E978" i="25"/>
  <c r="E979" i="25"/>
  <c r="E980" i="25"/>
  <c r="E981" i="25"/>
  <c r="E982" i="25"/>
  <c r="E983" i="25"/>
  <c r="E984" i="25"/>
  <c r="E985" i="25"/>
  <c r="E986" i="25"/>
  <c r="E987" i="25"/>
  <c r="E988" i="25"/>
  <c r="E989" i="25"/>
  <c r="E990" i="25"/>
  <c r="E991" i="25"/>
  <c r="E992" i="25"/>
  <c r="E993" i="25"/>
  <c r="E994" i="25"/>
  <c r="E995" i="25"/>
  <c r="E996" i="25"/>
  <c r="E997" i="25"/>
  <c r="E998" i="25"/>
  <c r="E999" i="25"/>
  <c r="E1000" i="25"/>
  <c r="E1001" i="25"/>
  <c r="E1002" i="25"/>
  <c r="E1003" i="25"/>
  <c r="E1004" i="25"/>
  <c r="E1005" i="25"/>
  <c r="E1006" i="25"/>
  <c r="E1007" i="25"/>
  <c r="E1008" i="25"/>
  <c r="E1009" i="25"/>
  <c r="E1010" i="25"/>
  <c r="E1011" i="25"/>
  <c r="E1012" i="25"/>
  <c r="E1013" i="25"/>
  <c r="E1014" i="25"/>
  <c r="E1015" i="25"/>
  <c r="E1016" i="25"/>
  <c r="E1017" i="25"/>
  <c r="E1018" i="25"/>
  <c r="E1019" i="25"/>
  <c r="E1020" i="25"/>
  <c r="E1021" i="25"/>
  <c r="E1022" i="25"/>
  <c r="E1023" i="25"/>
  <c r="E1024" i="25"/>
  <c r="E1025" i="25"/>
  <c r="E1026" i="25"/>
  <c r="E1027" i="25"/>
  <c r="E1028" i="25"/>
  <c r="E1029" i="25"/>
  <c r="E1030" i="25"/>
  <c r="E1031" i="25"/>
  <c r="E1032" i="25"/>
  <c r="E1033" i="25"/>
  <c r="E1034" i="25"/>
  <c r="E1035" i="25"/>
  <c r="E1036" i="25"/>
  <c r="E1037" i="25"/>
  <c r="E1038" i="25"/>
  <c r="E1039" i="25"/>
  <c r="E1040" i="25"/>
  <c r="E1041" i="25"/>
  <c r="E1042" i="25"/>
  <c r="E1043" i="25"/>
  <c r="E1044" i="25"/>
  <c r="E1045" i="25"/>
  <c r="E1046" i="25"/>
  <c r="E1047" i="25"/>
  <c r="E1048" i="25"/>
  <c r="E1049" i="25"/>
  <c r="E1050" i="25"/>
  <c r="E1051" i="25"/>
  <c r="E1052" i="25"/>
  <c r="E1053" i="25"/>
  <c r="E1054" i="25"/>
  <c r="E1055" i="25"/>
  <c r="E1056" i="25"/>
  <c r="E1057" i="25"/>
  <c r="E1058" i="25"/>
  <c r="E1059" i="25"/>
  <c r="E1060" i="25"/>
  <c r="E1061" i="25"/>
  <c r="E1062" i="25"/>
  <c r="E1063" i="25"/>
  <c r="E1064" i="25"/>
  <c r="E1065" i="25"/>
  <c r="E1066" i="25"/>
  <c r="E1067" i="25"/>
  <c r="E1068" i="25"/>
  <c r="E1069" i="25"/>
  <c r="E1070" i="25"/>
  <c r="E1071" i="25"/>
  <c r="E1072" i="25"/>
  <c r="E1073" i="25"/>
  <c r="E1074" i="25"/>
  <c r="E1075" i="25"/>
  <c r="E1076" i="25"/>
  <c r="E1077" i="25"/>
  <c r="E1078" i="25"/>
  <c r="E1079" i="25"/>
  <c r="E1080" i="25"/>
  <c r="E1081" i="25"/>
  <c r="E1082" i="25"/>
  <c r="E1083" i="25"/>
  <c r="E1084" i="25"/>
  <c r="E1085" i="25"/>
  <c r="E1086" i="25"/>
  <c r="E1087" i="25"/>
  <c r="E1088" i="25"/>
  <c r="E1089" i="25"/>
  <c r="E1090" i="25"/>
  <c r="E1091" i="25"/>
  <c r="E1092" i="25"/>
  <c r="E1093" i="25"/>
  <c r="E1094" i="25"/>
  <c r="E1095" i="25"/>
  <c r="E1096" i="25"/>
  <c r="E1097" i="25"/>
  <c r="E1098" i="25"/>
  <c r="E1099" i="25"/>
  <c r="E1100" i="25"/>
  <c r="E1101" i="25"/>
  <c r="E1102" i="25"/>
  <c r="E1103" i="25"/>
  <c r="E1104" i="25"/>
  <c r="E1105" i="25"/>
  <c r="E1106" i="25"/>
  <c r="E1107" i="25"/>
  <c r="E1108" i="25"/>
  <c r="E1109" i="25"/>
  <c r="E1110" i="25"/>
  <c r="E1111" i="25"/>
  <c r="E1112" i="25"/>
  <c r="E1113" i="25"/>
  <c r="E1114" i="25"/>
  <c r="E1115" i="25"/>
  <c r="E1116" i="25"/>
  <c r="E1117" i="25"/>
  <c r="E1118" i="25"/>
  <c r="E1119" i="25"/>
  <c r="E1120" i="25"/>
  <c r="E1121" i="25"/>
  <c r="E1122" i="25"/>
  <c r="E1123" i="25"/>
  <c r="E1124" i="25"/>
  <c r="E1125" i="25"/>
  <c r="E1126" i="25"/>
  <c r="E1127" i="25"/>
  <c r="E1128" i="25"/>
  <c r="E1129" i="25"/>
  <c r="E1130" i="25"/>
  <c r="E1131" i="25"/>
  <c r="E1132" i="25"/>
  <c r="E1133" i="25"/>
  <c r="E1134" i="25"/>
  <c r="E1135" i="25"/>
  <c r="E1136" i="25"/>
  <c r="E1137" i="25"/>
  <c r="E1138" i="25"/>
  <c r="E1139" i="25"/>
  <c r="E1140" i="25"/>
  <c r="E1141" i="25"/>
  <c r="E1142" i="25"/>
  <c r="E1143" i="25"/>
  <c r="E1144" i="25"/>
  <c r="E1145" i="25"/>
  <c r="E1146" i="25"/>
  <c r="E1147" i="25"/>
  <c r="E1148" i="25"/>
  <c r="E1149" i="25"/>
  <c r="E1150" i="25"/>
  <c r="E1151" i="25"/>
  <c r="E1152" i="25"/>
  <c r="E1153" i="25"/>
  <c r="E1154" i="25"/>
  <c r="E1155" i="25"/>
  <c r="E1156" i="25"/>
  <c r="E1157" i="25"/>
  <c r="E1158" i="25"/>
  <c r="E1159" i="25"/>
  <c r="E1160" i="25"/>
  <c r="E1161" i="25"/>
  <c r="E1162" i="25"/>
  <c r="E1163" i="25"/>
  <c r="E1164" i="25"/>
  <c r="E1165" i="25"/>
  <c r="E1166" i="25"/>
  <c r="E1167" i="25"/>
  <c r="E1168" i="25"/>
  <c r="E1169" i="25"/>
  <c r="E1170" i="25"/>
  <c r="E1171" i="25"/>
  <c r="E1172" i="25"/>
  <c r="E1173" i="25"/>
  <c r="E1174" i="25"/>
  <c r="E1175" i="25"/>
  <c r="E1176" i="25"/>
  <c r="E1177" i="25"/>
  <c r="E1178" i="25"/>
  <c r="E1179" i="25"/>
  <c r="E1180" i="25"/>
  <c r="E1181" i="25"/>
  <c r="E1182" i="25"/>
  <c r="E1183" i="25"/>
  <c r="E1184" i="25"/>
  <c r="E1185" i="25"/>
  <c r="E1186" i="25"/>
  <c r="E1187" i="25"/>
  <c r="E1188" i="25"/>
  <c r="E1189" i="25"/>
  <c r="E1190" i="25"/>
  <c r="E1191" i="25"/>
  <c r="E1192" i="25"/>
  <c r="E1193" i="25"/>
  <c r="E1194" i="25"/>
  <c r="E1195" i="25"/>
  <c r="E1196" i="25"/>
  <c r="E1197" i="25"/>
  <c r="E1198" i="25"/>
  <c r="E1199" i="25"/>
  <c r="E1200" i="25"/>
  <c r="E1201" i="25"/>
  <c r="E1202" i="25"/>
  <c r="E1203" i="25"/>
  <c r="E1204" i="25"/>
  <c r="E1205" i="25"/>
  <c r="E1206" i="25"/>
  <c r="E1207" i="25"/>
  <c r="E1208" i="25"/>
  <c r="E1209" i="25"/>
  <c r="E1210" i="25"/>
  <c r="E1211" i="25"/>
  <c r="E1212" i="25"/>
  <c r="E1213" i="25"/>
  <c r="E1214" i="25"/>
  <c r="E1215" i="25"/>
  <c r="E1216" i="25"/>
  <c r="E1217" i="25"/>
  <c r="E1218" i="25"/>
  <c r="E1219" i="25"/>
  <c r="E1220" i="25"/>
  <c r="E1221" i="25"/>
  <c r="E1222" i="25"/>
  <c r="E1223" i="25"/>
  <c r="E1224" i="25"/>
  <c r="E1225" i="25"/>
  <c r="E1226" i="25"/>
  <c r="E1227" i="25"/>
  <c r="E1228" i="25"/>
  <c r="E1229" i="25"/>
  <c r="E1230" i="25"/>
  <c r="E1231" i="25"/>
  <c r="E1232" i="25"/>
  <c r="E1233" i="25"/>
  <c r="E1234" i="25"/>
  <c r="E1235" i="25"/>
  <c r="E1236" i="25"/>
  <c r="E1237" i="25"/>
  <c r="E1238" i="25"/>
  <c r="E1239" i="25"/>
  <c r="E1240" i="25"/>
  <c r="E1241" i="25"/>
  <c r="E1242" i="25"/>
  <c r="E1243" i="25"/>
  <c r="E1244" i="25"/>
  <c r="E1245" i="25"/>
  <c r="E1246" i="25"/>
  <c r="E1247" i="25"/>
  <c r="E1248" i="25"/>
  <c r="E1249" i="25"/>
  <c r="E1250" i="25"/>
  <c r="E1251" i="25"/>
  <c r="E1252" i="25"/>
  <c r="E1253" i="25"/>
  <c r="E1254" i="25"/>
  <c r="E1255" i="25"/>
  <c r="E1256" i="25"/>
  <c r="E1257" i="25"/>
  <c r="E1258" i="25"/>
  <c r="E1259" i="25"/>
  <c r="E1260" i="25"/>
  <c r="E1261" i="25"/>
  <c r="E1262" i="25"/>
  <c r="E1263" i="25"/>
  <c r="E1264" i="25"/>
  <c r="E1265" i="25"/>
  <c r="E1266" i="25"/>
  <c r="E1267" i="25"/>
  <c r="E1268" i="25"/>
  <c r="E1269" i="25"/>
  <c r="E1270" i="25"/>
  <c r="E1271" i="25"/>
  <c r="E1272" i="25"/>
  <c r="E1273" i="25"/>
  <c r="E1274" i="25"/>
  <c r="E1275" i="25"/>
  <c r="E1276" i="25"/>
  <c r="E1277" i="25"/>
  <c r="E1278" i="25"/>
  <c r="E1279" i="25"/>
  <c r="E1280" i="25"/>
  <c r="E1281" i="25"/>
  <c r="E1282" i="25"/>
  <c r="E1283" i="25"/>
  <c r="E1284" i="25"/>
  <c r="E1285" i="25"/>
  <c r="E1286" i="25"/>
  <c r="E1287" i="25"/>
  <c r="E1288" i="25"/>
  <c r="E1289" i="25"/>
  <c r="E1290" i="25"/>
  <c r="E1291" i="25"/>
  <c r="E1292" i="25"/>
  <c r="E1293" i="25"/>
  <c r="E1294" i="25"/>
  <c r="E1295" i="25"/>
  <c r="E1296" i="25"/>
  <c r="E1297" i="25"/>
  <c r="E1298" i="25"/>
  <c r="E1299" i="25"/>
  <c r="E1300" i="25"/>
  <c r="E1301" i="25"/>
  <c r="E1302" i="25"/>
  <c r="E1303" i="25"/>
  <c r="E1304" i="25"/>
  <c r="E1305" i="25"/>
  <c r="E1306" i="25"/>
  <c r="E1307" i="25"/>
  <c r="E1308" i="25"/>
  <c r="E1309" i="25"/>
  <c r="E1310" i="25"/>
  <c r="E1311" i="25"/>
  <c r="E1312" i="25"/>
  <c r="E1313" i="25"/>
  <c r="E1314" i="25"/>
  <c r="E1315" i="25"/>
  <c r="E1316" i="25"/>
  <c r="E1317" i="25"/>
  <c r="E1318" i="25"/>
  <c r="E1319" i="25"/>
  <c r="E1320" i="25"/>
  <c r="E1321" i="25"/>
  <c r="E1322" i="25"/>
  <c r="E1323" i="25"/>
  <c r="E1324" i="25"/>
  <c r="E1325" i="25"/>
  <c r="E1326" i="25"/>
  <c r="E1327" i="25"/>
  <c r="E1328" i="25"/>
  <c r="E1329" i="25"/>
  <c r="E1330" i="25"/>
  <c r="E1331" i="25"/>
  <c r="E1332" i="25"/>
  <c r="E1333" i="25"/>
  <c r="E1334" i="25"/>
  <c r="E1335" i="25"/>
  <c r="E1336" i="25"/>
  <c r="E1337" i="25"/>
  <c r="E1338" i="25"/>
  <c r="E1339" i="25"/>
  <c r="E1340" i="25"/>
  <c r="E1341" i="25"/>
  <c r="E1342" i="25"/>
  <c r="E1343" i="25"/>
  <c r="E1344" i="25"/>
  <c r="E1345" i="25"/>
  <c r="E1346" i="25"/>
  <c r="E1347" i="25"/>
  <c r="E1348" i="25"/>
  <c r="E1349" i="25"/>
  <c r="E1350" i="25"/>
  <c r="E1351" i="25"/>
  <c r="E1352" i="25"/>
  <c r="E1353" i="25"/>
  <c r="E1354" i="25"/>
  <c r="E1355" i="25"/>
  <c r="E1356" i="25"/>
  <c r="E1357" i="25"/>
  <c r="E1358" i="25"/>
  <c r="E1359" i="25"/>
  <c r="E1360" i="25"/>
  <c r="E1361" i="25"/>
  <c r="E1362" i="25"/>
  <c r="E1363" i="25"/>
  <c r="E1364" i="25"/>
  <c r="E1365" i="25"/>
  <c r="E1366" i="25"/>
  <c r="E1367" i="25"/>
  <c r="E1368" i="25"/>
  <c r="E1369" i="25"/>
  <c r="E1370" i="25"/>
  <c r="E1371" i="25"/>
  <c r="E1372" i="25"/>
  <c r="E1373" i="25"/>
  <c r="E1374" i="25"/>
  <c r="E1375" i="25"/>
  <c r="E1376" i="25"/>
  <c r="E1377" i="25"/>
  <c r="E1378" i="25"/>
  <c r="E1379" i="25"/>
  <c r="E1380" i="25"/>
  <c r="E1381" i="25"/>
  <c r="E1382" i="25"/>
  <c r="E1383" i="25"/>
  <c r="E1384" i="25"/>
  <c r="E1385" i="25"/>
  <c r="E1386" i="25"/>
  <c r="E1387" i="25"/>
  <c r="E1388" i="25"/>
  <c r="E1389" i="25"/>
  <c r="E1390" i="25"/>
  <c r="E1391" i="25"/>
  <c r="E1392" i="25"/>
  <c r="E1393" i="25"/>
  <c r="E1394" i="25"/>
  <c r="E1395" i="25"/>
  <c r="E1396" i="25"/>
  <c r="E1397" i="25"/>
  <c r="E1398" i="25"/>
  <c r="E1399" i="25"/>
  <c r="E1400" i="25"/>
  <c r="E1401" i="25"/>
  <c r="E1402" i="25"/>
  <c r="E1403" i="25"/>
  <c r="E1404" i="25"/>
  <c r="E1405" i="25"/>
  <c r="E1406" i="25"/>
  <c r="E1407" i="25"/>
  <c r="E1408" i="25"/>
  <c r="E1409" i="25"/>
  <c r="E1410" i="25"/>
  <c r="E1411" i="25"/>
  <c r="E1412" i="25"/>
  <c r="E1413" i="25"/>
  <c r="E1414" i="25"/>
  <c r="E1415" i="25"/>
  <c r="E1416" i="25"/>
  <c r="E1417" i="25"/>
  <c r="E1418" i="25"/>
  <c r="E1419" i="25"/>
  <c r="E1420" i="25"/>
  <c r="E1421" i="25"/>
  <c r="E1422" i="25"/>
  <c r="E1423" i="25"/>
  <c r="E1424" i="25"/>
  <c r="E1425" i="25"/>
  <c r="E1426" i="25"/>
  <c r="E1427" i="25"/>
  <c r="E1428" i="25"/>
  <c r="E1429" i="25"/>
  <c r="E1430" i="25"/>
  <c r="E1431" i="25"/>
  <c r="E1432" i="25"/>
  <c r="E1433" i="25"/>
  <c r="E1434" i="25"/>
  <c r="E1435" i="25"/>
  <c r="E1436" i="25"/>
  <c r="E1437" i="25"/>
  <c r="E1438" i="25"/>
  <c r="E1439" i="25"/>
  <c r="E1440" i="25"/>
  <c r="E1441" i="25"/>
  <c r="E1442" i="25"/>
  <c r="E1443" i="25"/>
  <c r="E1444" i="25"/>
  <c r="E1445" i="25"/>
  <c r="E1446" i="25"/>
  <c r="E1447" i="25"/>
  <c r="E1448" i="25"/>
  <c r="E1449" i="25"/>
  <c r="E1450" i="25"/>
  <c r="E1451" i="25"/>
  <c r="E1452" i="25"/>
  <c r="E1453" i="25"/>
  <c r="E1454" i="25"/>
  <c r="E1455" i="25"/>
  <c r="E1456" i="25"/>
  <c r="E1457" i="25"/>
  <c r="E1458" i="25"/>
  <c r="E1459" i="25"/>
  <c r="E1460" i="25"/>
  <c r="E1461" i="25"/>
  <c r="E1462" i="25"/>
  <c r="E1463" i="25"/>
  <c r="E1464" i="25"/>
  <c r="E1465" i="25"/>
  <c r="E1466" i="25"/>
  <c r="E1467" i="25"/>
  <c r="E1468" i="25"/>
  <c r="E1469" i="25"/>
  <c r="E1470" i="25"/>
  <c r="E1471" i="25"/>
  <c r="E1472" i="25"/>
  <c r="E1473" i="25"/>
  <c r="E1474" i="25"/>
  <c r="E1475" i="25"/>
  <c r="E1476" i="25"/>
  <c r="E1477" i="25"/>
  <c r="E1478" i="25"/>
  <c r="E1479" i="25"/>
  <c r="E1480" i="25"/>
  <c r="E1481" i="25"/>
  <c r="E1482" i="25"/>
  <c r="E1483" i="25"/>
  <c r="E1484" i="25"/>
  <c r="E1485" i="25"/>
  <c r="E1486" i="25"/>
  <c r="E1487" i="25"/>
  <c r="E1488" i="25"/>
  <c r="E1489" i="25"/>
  <c r="E1490" i="25"/>
  <c r="E1491" i="25"/>
  <c r="E1492" i="25"/>
  <c r="E1493" i="25"/>
  <c r="E1494" i="25"/>
  <c r="E1495" i="25"/>
  <c r="E1496" i="25"/>
  <c r="E1497" i="25"/>
  <c r="E1498" i="25"/>
  <c r="E1499" i="25"/>
  <c r="E1500" i="25"/>
  <c r="E1501" i="25"/>
  <c r="E1502" i="25"/>
  <c r="E1503" i="25"/>
  <c r="E1504" i="25"/>
  <c r="E1505" i="25"/>
  <c r="E1506" i="25"/>
  <c r="E1507" i="25"/>
  <c r="E1508" i="25"/>
  <c r="E1509" i="25"/>
  <c r="E1510" i="25"/>
  <c r="E1511" i="25"/>
  <c r="E1512" i="25"/>
  <c r="E1513" i="25"/>
  <c r="E1514" i="25"/>
  <c r="E1515" i="25"/>
  <c r="E1516" i="25"/>
  <c r="E1517" i="25"/>
  <c r="E1518" i="25"/>
  <c r="E1519" i="25"/>
  <c r="E1520" i="25"/>
  <c r="E1521" i="25"/>
  <c r="E1522" i="25"/>
  <c r="E1523" i="25"/>
  <c r="E1524" i="25"/>
  <c r="E1525" i="25"/>
  <c r="E1526" i="25"/>
  <c r="E1527" i="25"/>
  <c r="E1528" i="25"/>
  <c r="E1529" i="25"/>
  <c r="E1530" i="25"/>
  <c r="E1531" i="25"/>
  <c r="E1532" i="25"/>
  <c r="E1533" i="25"/>
  <c r="E1534" i="25"/>
  <c r="E1535" i="25"/>
  <c r="E1536" i="25"/>
  <c r="E1537" i="25"/>
  <c r="E1538" i="25"/>
  <c r="E1539" i="25"/>
  <c r="E1540" i="25"/>
  <c r="E1541" i="25"/>
  <c r="E1542" i="25"/>
  <c r="E1543" i="25"/>
  <c r="E1544" i="25"/>
  <c r="E1545" i="25"/>
  <c r="E1546" i="25"/>
  <c r="E1547" i="25"/>
  <c r="E1548" i="25"/>
  <c r="E1549" i="25"/>
  <c r="E1550" i="25"/>
  <c r="E1551" i="25"/>
  <c r="E1552" i="25"/>
  <c r="E1553" i="25"/>
  <c r="E1554" i="25"/>
  <c r="E1555" i="25"/>
  <c r="E1556" i="25"/>
  <c r="E1557" i="25"/>
  <c r="E1558" i="25"/>
  <c r="E1559" i="25"/>
  <c r="E1560" i="25"/>
  <c r="E1561" i="25"/>
  <c r="E1562" i="25"/>
  <c r="E1563" i="25"/>
  <c r="E1564" i="25"/>
  <c r="E1565" i="25"/>
  <c r="E1566" i="25"/>
  <c r="E1567" i="25"/>
  <c r="E1568" i="25"/>
  <c r="E1569" i="25"/>
  <c r="E1570" i="25"/>
  <c r="E1571" i="25"/>
  <c r="E1572" i="25"/>
  <c r="E1573" i="25"/>
  <c r="E1574" i="25"/>
  <c r="E1575" i="25"/>
  <c r="E1576" i="25"/>
  <c r="E1577" i="25"/>
  <c r="E1578" i="25"/>
  <c r="E1579" i="25"/>
  <c r="E1580" i="25"/>
  <c r="E1581" i="25"/>
  <c r="E1582" i="25"/>
  <c r="E1583" i="25"/>
  <c r="E1584" i="25"/>
  <c r="E1585" i="25"/>
  <c r="E1586" i="25"/>
  <c r="E1587" i="25"/>
  <c r="E1588" i="25"/>
  <c r="E1589" i="25"/>
  <c r="E1590" i="25"/>
  <c r="E1591" i="25"/>
  <c r="E1592" i="25"/>
  <c r="E1593" i="25"/>
  <c r="E1594" i="25"/>
  <c r="E1595" i="25"/>
  <c r="E1596" i="25"/>
  <c r="E1597" i="25"/>
  <c r="E1598" i="25"/>
  <c r="E1599" i="25"/>
  <c r="E1600" i="25"/>
  <c r="E1601" i="25"/>
  <c r="E1602" i="25"/>
  <c r="E1603" i="25"/>
  <c r="E1604" i="25"/>
  <c r="E1605" i="25"/>
  <c r="E1606" i="25"/>
  <c r="E1607" i="25"/>
  <c r="E1608" i="25"/>
  <c r="E1609" i="25"/>
  <c r="E1610" i="25"/>
  <c r="E1611" i="25"/>
  <c r="E1612" i="25"/>
  <c r="E1613" i="25"/>
  <c r="E1614" i="25"/>
  <c r="E1615" i="25"/>
  <c r="E1616" i="25"/>
  <c r="E1617" i="25"/>
  <c r="E1618" i="25"/>
  <c r="E1619" i="25"/>
  <c r="E1620" i="25"/>
  <c r="E1621" i="25"/>
  <c r="E1622" i="25"/>
  <c r="E1623" i="25"/>
  <c r="E1624" i="25"/>
  <c r="E1625" i="25"/>
  <c r="E1626" i="25"/>
  <c r="E1627" i="25"/>
  <c r="E1628" i="25"/>
  <c r="E1629" i="25"/>
  <c r="E1630" i="25"/>
  <c r="E1631" i="25"/>
  <c r="E1632" i="25"/>
  <c r="E1633" i="25"/>
  <c r="E1634" i="25"/>
  <c r="E1635" i="25"/>
  <c r="E1636" i="25"/>
  <c r="E1637" i="25"/>
  <c r="E1638" i="25"/>
  <c r="E1639" i="25"/>
  <c r="E1640" i="25"/>
  <c r="E1641" i="25"/>
  <c r="E1642" i="25"/>
  <c r="E1643" i="25"/>
  <c r="E1644" i="25"/>
  <c r="E1645" i="25"/>
  <c r="E1646" i="25"/>
  <c r="E1647" i="25"/>
  <c r="E1648" i="25"/>
  <c r="E1649" i="25"/>
  <c r="E1650" i="25"/>
  <c r="E1651" i="25"/>
  <c r="E1652" i="25"/>
  <c r="E1653" i="25"/>
  <c r="E1654" i="25"/>
  <c r="E1655" i="25"/>
  <c r="E1656" i="25"/>
  <c r="E1657" i="25"/>
  <c r="E1658" i="25"/>
  <c r="E1659" i="25"/>
  <c r="E1660" i="25"/>
  <c r="E1661" i="25"/>
  <c r="E1662" i="25"/>
  <c r="E1663" i="25"/>
  <c r="E1664" i="25"/>
  <c r="E1665" i="25"/>
  <c r="E1666" i="25"/>
  <c r="E1667" i="25"/>
  <c r="E1668" i="25"/>
  <c r="E1669" i="25"/>
  <c r="E1670" i="25"/>
  <c r="E1671" i="25"/>
  <c r="E1672" i="25"/>
  <c r="E1673" i="25"/>
  <c r="E1674" i="25"/>
  <c r="E1675" i="25"/>
  <c r="E1676" i="25"/>
  <c r="E1677" i="25"/>
  <c r="E1678" i="25"/>
  <c r="E1679" i="25"/>
  <c r="E1680" i="25"/>
  <c r="E1681" i="25"/>
  <c r="E1682" i="25"/>
  <c r="E1683" i="25"/>
  <c r="E1684" i="25"/>
  <c r="E1685" i="25"/>
  <c r="E1686" i="25"/>
  <c r="E1687" i="25"/>
  <c r="E1688" i="25"/>
  <c r="E1689" i="25"/>
  <c r="E1690" i="25"/>
  <c r="E1691" i="25"/>
  <c r="E1692" i="25"/>
  <c r="E1693" i="25"/>
  <c r="E1694" i="25"/>
  <c r="E1695" i="25"/>
  <c r="E1696" i="25"/>
  <c r="E1697" i="25"/>
  <c r="E1698" i="25"/>
  <c r="E1699" i="25"/>
  <c r="E1700" i="25"/>
  <c r="E1701" i="25"/>
  <c r="E1702" i="25"/>
  <c r="E1703" i="25"/>
  <c r="E1704" i="25"/>
  <c r="E1705" i="25"/>
  <c r="E1706" i="25"/>
  <c r="E1707" i="25"/>
  <c r="E1708" i="25"/>
  <c r="E1709" i="25"/>
  <c r="E1710" i="25"/>
  <c r="E1711" i="25"/>
  <c r="E1712" i="25"/>
  <c r="E1713" i="25"/>
  <c r="E1714" i="25"/>
  <c r="E1715" i="25"/>
  <c r="E1716" i="25"/>
  <c r="E1717" i="25"/>
  <c r="E1718" i="25"/>
  <c r="E1719" i="25"/>
  <c r="E1720" i="25"/>
  <c r="E1721" i="25"/>
  <c r="E1722" i="25"/>
  <c r="E1723" i="25"/>
  <c r="E1724" i="25"/>
  <c r="E1725" i="25"/>
  <c r="E1726" i="25"/>
  <c r="E1727" i="25"/>
  <c r="E1728" i="25"/>
  <c r="E1729" i="25"/>
  <c r="E1730" i="25"/>
  <c r="E1731" i="25"/>
  <c r="E1732" i="25"/>
  <c r="E1733" i="25"/>
  <c r="E1734" i="25"/>
  <c r="E1735" i="25"/>
  <c r="E1736" i="25"/>
  <c r="E1737" i="25"/>
  <c r="E1738" i="25"/>
  <c r="E1739" i="25"/>
  <c r="E1740" i="25"/>
  <c r="E1741" i="25"/>
  <c r="E1742" i="25"/>
  <c r="E1743" i="25"/>
  <c r="E1744" i="25"/>
  <c r="E1745" i="25"/>
  <c r="E1746" i="25"/>
  <c r="E1747" i="25"/>
  <c r="E1748" i="25"/>
  <c r="E1749" i="25"/>
  <c r="E1750" i="25"/>
  <c r="E1751" i="25"/>
  <c r="E1752" i="25"/>
  <c r="E1753" i="25"/>
  <c r="E1754" i="25"/>
  <c r="E1755" i="25"/>
  <c r="E1756" i="25"/>
  <c r="E1757" i="25"/>
  <c r="E1758" i="25"/>
  <c r="E1759" i="25"/>
  <c r="E1760" i="25"/>
  <c r="E1761" i="25"/>
  <c r="E1762" i="25"/>
  <c r="E1763" i="25"/>
  <c r="E1764" i="25"/>
  <c r="E1765" i="25"/>
  <c r="E1766" i="25"/>
  <c r="E1767" i="25"/>
  <c r="E1768" i="25"/>
  <c r="E1769" i="25"/>
  <c r="E1770" i="25"/>
  <c r="E1771" i="25"/>
  <c r="E1772" i="25"/>
  <c r="E1773" i="25"/>
  <c r="E1774" i="25"/>
  <c r="E1775" i="25"/>
  <c r="E1776" i="25"/>
  <c r="E1777" i="25"/>
  <c r="E1778" i="25"/>
  <c r="E1779" i="25"/>
  <c r="E1780" i="25"/>
  <c r="E1781" i="25"/>
  <c r="E1782" i="25"/>
  <c r="E1783" i="25"/>
  <c r="E1784" i="25"/>
  <c r="E1785" i="25"/>
  <c r="E1786" i="25"/>
  <c r="E1787" i="25"/>
  <c r="E1788" i="25"/>
  <c r="E1789" i="25"/>
  <c r="E1790" i="25"/>
  <c r="E1791" i="25"/>
  <c r="E1792" i="25"/>
  <c r="E1793" i="25"/>
  <c r="E1794" i="25"/>
  <c r="E1795" i="25"/>
  <c r="E1796" i="25"/>
  <c r="E1797" i="25"/>
  <c r="E1798" i="25"/>
  <c r="E1799" i="25"/>
  <c r="E1800" i="25"/>
  <c r="E1801" i="25"/>
  <c r="E1802" i="25"/>
  <c r="E1803" i="25"/>
  <c r="E1804" i="25"/>
  <c r="E1805" i="25"/>
  <c r="E1806" i="25"/>
  <c r="E1807" i="25"/>
  <c r="E1808" i="25"/>
  <c r="E1809" i="25"/>
  <c r="E1810" i="25"/>
  <c r="E1811" i="25"/>
  <c r="E1812" i="25"/>
  <c r="E1813" i="25"/>
  <c r="E1814" i="25"/>
  <c r="E1815" i="25"/>
  <c r="E1816" i="25"/>
  <c r="E1817" i="25"/>
  <c r="E1818" i="25"/>
  <c r="E1819" i="25"/>
  <c r="E1820" i="25"/>
  <c r="E1821" i="25"/>
  <c r="E1822" i="25"/>
  <c r="E1823" i="25"/>
  <c r="E1824" i="25"/>
  <c r="E1825" i="25"/>
  <c r="E1826" i="25"/>
  <c r="E1827" i="25"/>
  <c r="E1828" i="25"/>
  <c r="E1829" i="25"/>
  <c r="E1830" i="25"/>
  <c r="E1831" i="25"/>
  <c r="E1832" i="25"/>
  <c r="E1833" i="25"/>
  <c r="E1834" i="25"/>
  <c r="E1835" i="25"/>
  <c r="E1836" i="25"/>
  <c r="E1837" i="25"/>
  <c r="E1838" i="25"/>
  <c r="E1839" i="25"/>
  <c r="E1840" i="25"/>
  <c r="E1841" i="25"/>
  <c r="E1842" i="25"/>
  <c r="E1843" i="25"/>
  <c r="E1844" i="25"/>
  <c r="E1845" i="25"/>
  <c r="E1846" i="25"/>
  <c r="E1847" i="25"/>
  <c r="E1848" i="25"/>
  <c r="E1849" i="25"/>
  <c r="E1850" i="25"/>
  <c r="E1851" i="25"/>
  <c r="E1852" i="25"/>
  <c r="E1853" i="25"/>
  <c r="E1854" i="25"/>
  <c r="E1855" i="25"/>
  <c r="E1856" i="25"/>
  <c r="E1857" i="25"/>
  <c r="E1858" i="25"/>
  <c r="E1859" i="25"/>
  <c r="E1860" i="25"/>
  <c r="E1861" i="25"/>
  <c r="E1862" i="25"/>
  <c r="E1863" i="25"/>
  <c r="E1864" i="25"/>
  <c r="E1865" i="25"/>
  <c r="E1866" i="25"/>
  <c r="E1867" i="25"/>
  <c r="E1868" i="25"/>
  <c r="E1869" i="25"/>
  <c r="E1870" i="25"/>
  <c r="E1871" i="25"/>
  <c r="E1872" i="25"/>
  <c r="E1873" i="25"/>
  <c r="E1874" i="25"/>
  <c r="E1875" i="25"/>
  <c r="E1876" i="25"/>
  <c r="E1877" i="25"/>
  <c r="E1878" i="25"/>
  <c r="E1879" i="25"/>
  <c r="E1880" i="25"/>
  <c r="E1881" i="25"/>
  <c r="E1882" i="25"/>
  <c r="E1883" i="25"/>
  <c r="E1884" i="25"/>
  <c r="E1885" i="25"/>
  <c r="E1886" i="25"/>
  <c r="E1887" i="25"/>
  <c r="E1888" i="25"/>
  <c r="E1889" i="25"/>
  <c r="E1890" i="25"/>
  <c r="E1891" i="25"/>
  <c r="E1892" i="25"/>
  <c r="E1893" i="25"/>
  <c r="E1894" i="25"/>
  <c r="E1895" i="25"/>
  <c r="E1896" i="25"/>
  <c r="E1897" i="25"/>
  <c r="E1898" i="25"/>
  <c r="E1899" i="25"/>
  <c r="E1900" i="25"/>
  <c r="E1901" i="25"/>
  <c r="E1902" i="25"/>
  <c r="E1903" i="25"/>
  <c r="E1904" i="25"/>
  <c r="E1905" i="25"/>
  <c r="E1906" i="25"/>
  <c r="E1907" i="25"/>
  <c r="E1908" i="25"/>
  <c r="E1909" i="25"/>
  <c r="E1910" i="25"/>
  <c r="E1911" i="25"/>
  <c r="E1912" i="25"/>
  <c r="E1913" i="25"/>
  <c r="E1914" i="25"/>
  <c r="E1915" i="25"/>
  <c r="E1916" i="25"/>
  <c r="E1917" i="25"/>
  <c r="E1918" i="25"/>
  <c r="E1919" i="25"/>
  <c r="E1920" i="25"/>
  <c r="E1921" i="25"/>
  <c r="E1922" i="25"/>
  <c r="E1923" i="25"/>
  <c r="E1924" i="25"/>
  <c r="E1925" i="25"/>
  <c r="E1926" i="25"/>
  <c r="E1927" i="25"/>
  <c r="E1928" i="25"/>
  <c r="E1929" i="25"/>
  <c r="E1930" i="25"/>
  <c r="E1931" i="25"/>
  <c r="E1932" i="25"/>
  <c r="E1933" i="25"/>
  <c r="E1934" i="25"/>
  <c r="E1935" i="25"/>
  <c r="E1936" i="25"/>
  <c r="E1937" i="25"/>
  <c r="E1938" i="25"/>
  <c r="E1939" i="25"/>
  <c r="E1940" i="25"/>
  <c r="E1941" i="25"/>
  <c r="E1942" i="25"/>
  <c r="E1943" i="25"/>
  <c r="E1944" i="25"/>
  <c r="E1945" i="25"/>
  <c r="E1946" i="25"/>
  <c r="E1947" i="25"/>
  <c r="E1948" i="25"/>
  <c r="E1949" i="25"/>
  <c r="E1950" i="25"/>
  <c r="E1951" i="25"/>
  <c r="E1952" i="25"/>
  <c r="E1953" i="25"/>
  <c r="E1954" i="25"/>
  <c r="E1955" i="25"/>
  <c r="E1956" i="25"/>
  <c r="E1957" i="25"/>
  <c r="E1958" i="25"/>
  <c r="E1959" i="25"/>
  <c r="E1960" i="25"/>
  <c r="E1961" i="25"/>
  <c r="E1962" i="25"/>
  <c r="E1963" i="25"/>
  <c r="E1964" i="25"/>
  <c r="E1965" i="25"/>
  <c r="E1966" i="25"/>
  <c r="E1967" i="25"/>
  <c r="E1968" i="25"/>
  <c r="E1969" i="25"/>
  <c r="E1970" i="25"/>
  <c r="E1971" i="25"/>
  <c r="E1972" i="25"/>
  <c r="E1973" i="25"/>
  <c r="E1974" i="25"/>
  <c r="E1975" i="25"/>
  <c r="E1976" i="25"/>
  <c r="E1977" i="25"/>
  <c r="E1978" i="25"/>
  <c r="E1979" i="25"/>
  <c r="E1980" i="25"/>
  <c r="E1981" i="25"/>
  <c r="E1982" i="25"/>
  <c r="E1983" i="25"/>
  <c r="E1984" i="25"/>
  <c r="E1985" i="25"/>
  <c r="E1986" i="25"/>
  <c r="E1987" i="25"/>
  <c r="E1988" i="25"/>
  <c r="E1989" i="25"/>
  <c r="E1990" i="25"/>
  <c r="E1991" i="25"/>
  <c r="E1992" i="25"/>
  <c r="E1993" i="25"/>
  <c r="E1994" i="25"/>
  <c r="E1995" i="25"/>
  <c r="E1996" i="25"/>
  <c r="E1997" i="25"/>
  <c r="E1998" i="25"/>
  <c r="E1999" i="25"/>
  <c r="E2000" i="25"/>
  <c r="E2001" i="25"/>
  <c r="E2002" i="25"/>
  <c r="E2003" i="25"/>
  <c r="E2004" i="25"/>
  <c r="E2005" i="25"/>
  <c r="E2006" i="25"/>
  <c r="E2007" i="25"/>
  <c r="E2008" i="25"/>
  <c r="E2009" i="25"/>
  <c r="E2010" i="25"/>
  <c r="E2011" i="25"/>
  <c r="E2012" i="25"/>
  <c r="E2013" i="25"/>
  <c r="E2014" i="25"/>
  <c r="E2015" i="25"/>
  <c r="E2016" i="25"/>
  <c r="E2017" i="25"/>
  <c r="E2018" i="25"/>
  <c r="E2019" i="25"/>
  <c r="E2020" i="25"/>
  <c r="E2021" i="25"/>
  <c r="E2022" i="25"/>
  <c r="E2023" i="25"/>
  <c r="E2024" i="25"/>
  <c r="E2025" i="25"/>
  <c r="E2026" i="25"/>
  <c r="E2027" i="25"/>
  <c r="E2028" i="25"/>
  <c r="E2029" i="25"/>
  <c r="E2030" i="25"/>
  <c r="E2031" i="25"/>
  <c r="E2032" i="25"/>
  <c r="E2033" i="25"/>
  <c r="E2034" i="25"/>
  <c r="E2035" i="25"/>
  <c r="E2036" i="25"/>
  <c r="E2037" i="25"/>
  <c r="E2038" i="25"/>
  <c r="E2039" i="25"/>
  <c r="E2040" i="25"/>
  <c r="E2041" i="25"/>
  <c r="E2042" i="25"/>
  <c r="E2043" i="25"/>
  <c r="E2044" i="25"/>
  <c r="E2045" i="25"/>
  <c r="E2046" i="25"/>
  <c r="E2047" i="25"/>
  <c r="E2048" i="25"/>
  <c r="E2049" i="25"/>
  <c r="E2050" i="25"/>
  <c r="E2051" i="25"/>
  <c r="E2052" i="25"/>
  <c r="E2053" i="25"/>
  <c r="E2054" i="25"/>
  <c r="E2055" i="25"/>
  <c r="E2056" i="25"/>
  <c r="E2057" i="25"/>
  <c r="E2058" i="25"/>
  <c r="E2059" i="25"/>
  <c r="E2060" i="25"/>
  <c r="E2061" i="25"/>
  <c r="E2062" i="25"/>
  <c r="E2063" i="25"/>
  <c r="E2064" i="25"/>
  <c r="E2065" i="25"/>
  <c r="E2066" i="25"/>
  <c r="E2067" i="25"/>
  <c r="E2068" i="25"/>
  <c r="E2069" i="25"/>
  <c r="E2070" i="25"/>
  <c r="E2071" i="25"/>
  <c r="E2072" i="25"/>
  <c r="E2073" i="25"/>
  <c r="E2074" i="25"/>
  <c r="E2075" i="25"/>
  <c r="E2076" i="25"/>
  <c r="E2077" i="25"/>
  <c r="E2078" i="25"/>
  <c r="E2079" i="25"/>
  <c r="E2080" i="25"/>
  <c r="E2081" i="25"/>
  <c r="E2082" i="25"/>
  <c r="E2083" i="25"/>
  <c r="E2084" i="25"/>
  <c r="E2085" i="25"/>
  <c r="E2086" i="25"/>
  <c r="E2087" i="25"/>
  <c r="E2088" i="25"/>
  <c r="E2089" i="25"/>
  <c r="E2090" i="25"/>
  <c r="E2091" i="25"/>
  <c r="E2092" i="25"/>
  <c r="E2093" i="25"/>
  <c r="E2094" i="25"/>
  <c r="E2095" i="25"/>
  <c r="E2096" i="25"/>
  <c r="E2097" i="25"/>
  <c r="E2098" i="25"/>
  <c r="E2099" i="25"/>
  <c r="E2100" i="25"/>
  <c r="E2101" i="25"/>
  <c r="E2102" i="25"/>
  <c r="E2103" i="25"/>
  <c r="E2104" i="25"/>
  <c r="E2105" i="25"/>
  <c r="E2106" i="25"/>
  <c r="E2107" i="25"/>
  <c r="E2108" i="25"/>
  <c r="E2109" i="25"/>
  <c r="E2110" i="25"/>
  <c r="E2111" i="25"/>
  <c r="E2112" i="25"/>
  <c r="E2113" i="25"/>
  <c r="E2114" i="25"/>
  <c r="E2115" i="25"/>
  <c r="E2116" i="25"/>
  <c r="E2117" i="25"/>
  <c r="E2118" i="25"/>
  <c r="E2119" i="25"/>
  <c r="E2120" i="25"/>
  <c r="E2121" i="25"/>
  <c r="E2122" i="25"/>
  <c r="E2123" i="25"/>
  <c r="E2124" i="25"/>
  <c r="E2125" i="25"/>
  <c r="E2126" i="25"/>
  <c r="E2127" i="25"/>
  <c r="E2128" i="25"/>
  <c r="E2129" i="25"/>
  <c r="E2130" i="25"/>
  <c r="E2131" i="25"/>
  <c r="E2132" i="25"/>
  <c r="E2133" i="25"/>
  <c r="E2134" i="25"/>
  <c r="E2135" i="25"/>
  <c r="E2136" i="25"/>
  <c r="E2137" i="25"/>
  <c r="E2138" i="25"/>
  <c r="E2139" i="25"/>
  <c r="E2140" i="25"/>
  <c r="E2141" i="25"/>
  <c r="E2142" i="25"/>
  <c r="E2143" i="25"/>
  <c r="E2144" i="25"/>
  <c r="E2145" i="25"/>
  <c r="E2146" i="25"/>
  <c r="E2147" i="25"/>
  <c r="E2148" i="25"/>
  <c r="E2149" i="25"/>
  <c r="E2150" i="25"/>
  <c r="E2151" i="25"/>
  <c r="E2152" i="25"/>
  <c r="E2153" i="25"/>
  <c r="E2154" i="25"/>
  <c r="E2155" i="25"/>
  <c r="E2156" i="25"/>
  <c r="E2157" i="25"/>
  <c r="E2158" i="25"/>
  <c r="E2159" i="25"/>
  <c r="E2160" i="25"/>
  <c r="E2161" i="25"/>
  <c r="E2162" i="25"/>
  <c r="E2163" i="25"/>
  <c r="E2164" i="25"/>
  <c r="E2165" i="25"/>
  <c r="E2166" i="25"/>
  <c r="E2167" i="25"/>
  <c r="E2168" i="25"/>
  <c r="E2169" i="25"/>
  <c r="E2170" i="25"/>
  <c r="E2171" i="25"/>
  <c r="E2172" i="25"/>
  <c r="E2173" i="25"/>
  <c r="E2174" i="25"/>
  <c r="E2175" i="25"/>
  <c r="E2176" i="25"/>
  <c r="E2177" i="25"/>
  <c r="E2178" i="25"/>
  <c r="E2179" i="25"/>
  <c r="E2180" i="25"/>
  <c r="E2181" i="25"/>
  <c r="E2182" i="25"/>
  <c r="E2183" i="25"/>
  <c r="E2184" i="25"/>
  <c r="E2185" i="25"/>
  <c r="E2186" i="25"/>
  <c r="E2187" i="25"/>
  <c r="E2188" i="25"/>
  <c r="E2189" i="25"/>
  <c r="E2190" i="25"/>
  <c r="E2191" i="25"/>
  <c r="E2192" i="25"/>
  <c r="E2193" i="25"/>
  <c r="E2194" i="25"/>
  <c r="E2195" i="25"/>
  <c r="E2196" i="25"/>
  <c r="E2197" i="25"/>
  <c r="E2198" i="25"/>
  <c r="E2199" i="25"/>
  <c r="E2200" i="25"/>
  <c r="E2201" i="25"/>
  <c r="E2202" i="25"/>
  <c r="E2203" i="25"/>
  <c r="E2204" i="25"/>
  <c r="E2205" i="25"/>
  <c r="E2206" i="25"/>
  <c r="E2207" i="25"/>
  <c r="E2208" i="25"/>
  <c r="E2209" i="25"/>
  <c r="E2210" i="25"/>
  <c r="E2211" i="25"/>
  <c r="E2212" i="25"/>
  <c r="E2213" i="25"/>
  <c r="E2214" i="25"/>
  <c r="E2215" i="25"/>
  <c r="E2216" i="25"/>
  <c r="E2217" i="25"/>
  <c r="E2218" i="25"/>
  <c r="E2219" i="25"/>
  <c r="E2220" i="25"/>
  <c r="E2221" i="25"/>
  <c r="E2222" i="25"/>
  <c r="E2223" i="25"/>
  <c r="E2224" i="25"/>
  <c r="E2225" i="25"/>
  <c r="E2226" i="25"/>
  <c r="E2227" i="25"/>
  <c r="E2228" i="25"/>
  <c r="E2229" i="25"/>
  <c r="E2230" i="25"/>
  <c r="E2231" i="25"/>
  <c r="E2232" i="25"/>
  <c r="E2233" i="25"/>
  <c r="E2234" i="25"/>
  <c r="E2235" i="25"/>
  <c r="E2236" i="25"/>
  <c r="E2237" i="25"/>
  <c r="E2238" i="25"/>
  <c r="E2239" i="25"/>
  <c r="E2240" i="25"/>
  <c r="E2241" i="25"/>
  <c r="E2242" i="25"/>
  <c r="E2243" i="25"/>
  <c r="E2244" i="25"/>
  <c r="E2245" i="25"/>
  <c r="E2246" i="25"/>
  <c r="E2247" i="25"/>
  <c r="E2248" i="25"/>
  <c r="E2249" i="25"/>
  <c r="E2250" i="25"/>
  <c r="E2251" i="25"/>
  <c r="E2252" i="25"/>
  <c r="E2253" i="25"/>
  <c r="E2254" i="25"/>
  <c r="E2255" i="25"/>
  <c r="E2256" i="25"/>
  <c r="E2257" i="25"/>
  <c r="E2258" i="25"/>
  <c r="E2259" i="25"/>
  <c r="E2260" i="25"/>
  <c r="E2261" i="25"/>
  <c r="E2262" i="25"/>
  <c r="E2263" i="25"/>
  <c r="E2264" i="25"/>
  <c r="E2265" i="25"/>
  <c r="E2266" i="25"/>
  <c r="E2267" i="25"/>
  <c r="E2268" i="25"/>
  <c r="E2269" i="25"/>
  <c r="E2270" i="25"/>
  <c r="E2271" i="25"/>
  <c r="E2272" i="25"/>
  <c r="E2273" i="25"/>
  <c r="E2274" i="25"/>
  <c r="E2275" i="25"/>
  <c r="E2276" i="25"/>
  <c r="E2277" i="25"/>
  <c r="E2288" i="25"/>
  <c r="E2278" i="25"/>
  <c r="E2279" i="25"/>
  <c r="E2280" i="25"/>
  <c r="E2291" i="25"/>
  <c r="E2281" i="25"/>
  <c r="E2282" i="25"/>
  <c r="E2284" i="25"/>
  <c r="E2285" i="25"/>
  <c r="E2286" i="25"/>
  <c r="E2287" i="25"/>
  <c r="E2290" i="25"/>
  <c r="E2296" i="25"/>
  <c r="E2297" i="25"/>
  <c r="E2298" i="25"/>
  <c r="E2292" i="25"/>
  <c r="E2302" i="25"/>
  <c r="E2301" i="25"/>
  <c r="E2293" i="25"/>
  <c r="E2294" i="25"/>
  <c r="E2295" i="25"/>
  <c r="E2304" i="25"/>
  <c r="E2305" i="25"/>
  <c r="E2289" i="25"/>
  <c r="E2299" i="25"/>
  <c r="E2300" i="25"/>
  <c r="E2303" i="25"/>
  <c r="E2283" i="25"/>
  <c r="E2306" i="25"/>
  <c r="E2307" i="25"/>
  <c r="E2316" i="25"/>
  <c r="E2309" i="25"/>
  <c r="E2310" i="25"/>
  <c r="E2308" i="25"/>
  <c r="E2311" i="25"/>
  <c r="E2318" i="25"/>
  <c r="E2313" i="25"/>
  <c r="E2317" i="25"/>
  <c r="E2312" i="25"/>
  <c r="E2314" i="25"/>
  <c r="E2319" i="25"/>
  <c r="E2320" i="25"/>
  <c r="E2321" i="25"/>
  <c r="E2322" i="25"/>
  <c r="E2315" i="25"/>
  <c r="E2323" i="25"/>
  <c r="E2324" i="25"/>
  <c r="E2325" i="25"/>
  <c r="E2327" i="25"/>
  <c r="E2329" i="25"/>
  <c r="E2349" i="25"/>
  <c r="E2347" i="25"/>
  <c r="E2330" i="25"/>
  <c r="E2328" i="25"/>
  <c r="E2339" i="25"/>
  <c r="E2331" i="25"/>
  <c r="E2332" i="25"/>
  <c r="E2340" i="25"/>
  <c r="E2344" i="25"/>
  <c r="E2355" i="25"/>
  <c r="E2334" i="25"/>
  <c r="E2341" i="25"/>
  <c r="E2336" i="25"/>
  <c r="E2326" i="25"/>
  <c r="E2337" i="25"/>
  <c r="E2338" i="25"/>
  <c r="E2335" i="25"/>
  <c r="E2342" i="25"/>
  <c r="E2345" i="25"/>
  <c r="E2346" i="25"/>
  <c r="E2333" i="25"/>
  <c r="E2348" i="25"/>
  <c r="E2350" i="25"/>
  <c r="E2351" i="25"/>
  <c r="E2352" i="25"/>
  <c r="E2353" i="25"/>
  <c r="E2354" i="25"/>
  <c r="E2343" i="25"/>
  <c r="E2356" i="25"/>
  <c r="E2357" i="25"/>
  <c r="E2360" i="25"/>
  <c r="E2362" i="25"/>
  <c r="E2363" i="25"/>
  <c r="E2364" i="25"/>
  <c r="E2365" i="25"/>
  <c r="E2366" i="25"/>
  <c r="E2361" i="25"/>
  <c r="E2367" i="25"/>
  <c r="E2358" i="25"/>
  <c r="E2359" i="25"/>
  <c r="E2368" i="25"/>
  <c r="E2369" i="25"/>
  <c r="E2370" i="25"/>
  <c r="E2371" i="25"/>
  <c r="E2381" i="25"/>
  <c r="E2373" i="25"/>
  <c r="E2375" i="25"/>
  <c r="E2377" i="25"/>
  <c r="E2378" i="25"/>
  <c r="E2376" i="25"/>
  <c r="E2374" i="25"/>
  <c r="E2379" i="25"/>
  <c r="E2372" i="25"/>
  <c r="E2382" i="25"/>
  <c r="E2383" i="25"/>
  <c r="E2380" i="25"/>
  <c r="E2384" i="25"/>
  <c r="E2385" i="25"/>
  <c r="E2386" i="25"/>
  <c r="E2387" i="25"/>
  <c r="E2389" i="25"/>
  <c r="E2393" i="25"/>
  <c r="E2388" i="25"/>
  <c r="E2391" i="25"/>
  <c r="E2392" i="25"/>
  <c r="E2396" i="25"/>
  <c r="E2397" i="25"/>
  <c r="E2398" i="25"/>
  <c r="E2390" i="25"/>
  <c r="E2395" i="25"/>
  <c r="E2394" i="25"/>
  <c r="E2399" i="25"/>
  <c r="E2400" i="25"/>
  <c r="E2401" i="25"/>
  <c r="E2402" i="25"/>
  <c r="E2403" i="25"/>
  <c r="E2404" i="25"/>
  <c r="E2410" i="25"/>
  <c r="E2405" i="25"/>
  <c r="E2406" i="25"/>
  <c r="E2413" i="25"/>
  <c r="E2415" i="25"/>
  <c r="E2407" i="25"/>
  <c r="E2408" i="25"/>
  <c r="E2411" i="25"/>
  <c r="E2417" i="25"/>
  <c r="E2419" i="25"/>
  <c r="E2423" i="25"/>
  <c r="E2420" i="25"/>
  <c r="E2421" i="25"/>
  <c r="E2409" i="25"/>
  <c r="E2418" i="25"/>
  <c r="E2416" i="25"/>
  <c r="E2414" i="25"/>
  <c r="E2412" i="25"/>
  <c r="E2424" i="25"/>
  <c r="E2422" i="25"/>
  <c r="E2425" i="25"/>
  <c r="E2426" i="25"/>
  <c r="E2427" i="25"/>
  <c r="E2428" i="25"/>
  <c r="E2429" i="25"/>
  <c r="E2430" i="25"/>
  <c r="E2431" i="25"/>
  <c r="E2432" i="25"/>
  <c r="E2433" i="25"/>
  <c r="E2434" i="25"/>
  <c r="E2435" i="25"/>
  <c r="E2443" i="25"/>
  <c r="E2438" i="25"/>
  <c r="E2440" i="25"/>
  <c r="E2439" i="25"/>
  <c r="E2436" i="25"/>
  <c r="E2437" i="25"/>
  <c r="E2442" i="25"/>
  <c r="E2445" i="25"/>
  <c r="E2441" i="25"/>
  <c r="E2447" i="25"/>
  <c r="E2444" i="25"/>
  <c r="E2446" i="25"/>
  <c r="E2448" i="25"/>
  <c r="E2449" i="25"/>
  <c r="E2450" i="25"/>
  <c r="E2451" i="25"/>
  <c r="E2452" i="25"/>
  <c r="E2453" i="25"/>
  <c r="E2454" i="25"/>
  <c r="E2471" i="25"/>
  <c r="E2457" i="25"/>
  <c r="E2455" i="25"/>
  <c r="E2460" i="25"/>
  <c r="E2469" i="25"/>
  <c r="E2458" i="25"/>
  <c r="E2463" i="25"/>
  <c r="E2464" i="25"/>
  <c r="E2465" i="25"/>
  <c r="E2470" i="25"/>
  <c r="E2461" i="25"/>
  <c r="E2456" i="25"/>
  <c r="E2459" i="25"/>
  <c r="E2466" i="25"/>
  <c r="E2467" i="25"/>
  <c r="E2472" i="25"/>
  <c r="E2468" i="25"/>
  <c r="E2473" i="25"/>
  <c r="E2475" i="25"/>
  <c r="E2462" i="25"/>
  <c r="E2474" i="25"/>
  <c r="E2476" i="25"/>
  <c r="E2477" i="25"/>
  <c r="E2478" i="25"/>
  <c r="E2480" i="25"/>
  <c r="E2481" i="25"/>
  <c r="E2479" i="25"/>
  <c r="E2483" i="25"/>
  <c r="E2484" i="25"/>
  <c r="E2482" i="25"/>
  <c r="E2488" i="25"/>
  <c r="E2490" i="25"/>
  <c r="E2485" i="25"/>
  <c r="E2486" i="25"/>
  <c r="E2487" i="25"/>
  <c r="E2489" i="25"/>
  <c r="E2492" i="25"/>
  <c r="E2494" i="25"/>
  <c r="E2491" i="25"/>
  <c r="E2493" i="25"/>
  <c r="E2495" i="25"/>
  <c r="E2496" i="25"/>
  <c r="E2497" i="25"/>
  <c r="E2498" i="25"/>
  <c r="E2499" i="25"/>
  <c r="E2500" i="25"/>
  <c r="E2501" i="25"/>
  <c r="E2502" i="25"/>
  <c r="E2503" i="25"/>
  <c r="E2504" i="25"/>
  <c r="E2505" i="25"/>
  <c r="E2506" i="25"/>
  <c r="E2507" i="25"/>
  <c r="E2508" i="25"/>
  <c r="E2509" i="25"/>
  <c r="E2510" i="25"/>
  <c r="E2511" i="25"/>
  <c r="E2512" i="25"/>
  <c r="E2513" i="25"/>
  <c r="E2514" i="25"/>
  <c r="E2515" i="25"/>
  <c r="E2516" i="25"/>
  <c r="E2517" i="25"/>
  <c r="E2518" i="25"/>
  <c r="E2519" i="25"/>
  <c r="E2520" i="25"/>
  <c r="E2521" i="25"/>
  <c r="E2522" i="25"/>
  <c r="E2523" i="25"/>
  <c r="E2524" i="25"/>
  <c r="E2525" i="25"/>
  <c r="E2526" i="25"/>
  <c r="E2527" i="25"/>
  <c r="E2528" i="25"/>
  <c r="E2529" i="25"/>
  <c r="E2530" i="25"/>
  <c r="E2531" i="25"/>
  <c r="E2532" i="25"/>
  <c r="E2533" i="25"/>
  <c r="E2534" i="25"/>
  <c r="E2535" i="25"/>
  <c r="E2536" i="25"/>
  <c r="E2537" i="25"/>
  <c r="E2538" i="25"/>
  <c r="E2539" i="25"/>
  <c r="E2540" i="25"/>
  <c r="E2541" i="25"/>
  <c r="E2542" i="25"/>
  <c r="E2543" i="25"/>
  <c r="E2544" i="25"/>
  <c r="E2545" i="25"/>
  <c r="E2546" i="25"/>
  <c r="E2547" i="25"/>
  <c r="E2548" i="25"/>
  <c r="E2549" i="25"/>
  <c r="E2550" i="25"/>
  <c r="E2551" i="25"/>
  <c r="E2552" i="25"/>
  <c r="E2553" i="25"/>
  <c r="E2554" i="25"/>
  <c r="E2555" i="25"/>
  <c r="E2556" i="25"/>
  <c r="E2557" i="25"/>
  <c r="E2558" i="25"/>
  <c r="E2559" i="25"/>
  <c r="E2560" i="25"/>
  <c r="E2561" i="25"/>
  <c r="E2562" i="25"/>
  <c r="E2563" i="25"/>
  <c r="E2564" i="25"/>
  <c r="E2565" i="25"/>
  <c r="E2566" i="25"/>
  <c r="E2567" i="25"/>
  <c r="E2568" i="25"/>
  <c r="E2569" i="25"/>
  <c r="E2570" i="25"/>
  <c r="E2571" i="25"/>
  <c r="E2572" i="25"/>
  <c r="E2573" i="25"/>
  <c r="E2574" i="25"/>
  <c r="E2575" i="25"/>
  <c r="E2576" i="25"/>
  <c r="E2577" i="25"/>
  <c r="E2578" i="25"/>
  <c r="E2579" i="25"/>
  <c r="E2580" i="25"/>
  <c r="E2581" i="25"/>
  <c r="E2582" i="25"/>
  <c r="E2583" i="25"/>
  <c r="E2584" i="25"/>
  <c r="E2585" i="25"/>
  <c r="E2586" i="25"/>
  <c r="E2587" i="25"/>
  <c r="E2588" i="25"/>
  <c r="E2589" i="25"/>
  <c r="E2590" i="25"/>
  <c r="E2591" i="25"/>
  <c r="E2592" i="25"/>
  <c r="E2593" i="25"/>
  <c r="E2594" i="25"/>
  <c r="E2595" i="25"/>
  <c r="E2596" i="25"/>
  <c r="E2597" i="25"/>
  <c r="E2598" i="25"/>
  <c r="E2599" i="25"/>
  <c r="E2600" i="25"/>
  <c r="E2601" i="25"/>
  <c r="E2602" i="25"/>
  <c r="E2603" i="25"/>
  <c r="E2604" i="25"/>
  <c r="E2605" i="25"/>
  <c r="E2606" i="25"/>
  <c r="E2607" i="25"/>
  <c r="E2608" i="25"/>
  <c r="E2609" i="25"/>
  <c r="E2610" i="25"/>
  <c r="E2611" i="25"/>
  <c r="E2612" i="25"/>
  <c r="E2613" i="25"/>
  <c r="E2614" i="25"/>
  <c r="E2615" i="25"/>
  <c r="E2616" i="25"/>
  <c r="E2617" i="25"/>
  <c r="E2618" i="25"/>
  <c r="E2619" i="25"/>
  <c r="E2620" i="25"/>
  <c r="E2621" i="25"/>
  <c r="E2622" i="25"/>
  <c r="E2623" i="25"/>
  <c r="E2624" i="25"/>
  <c r="E2625" i="25"/>
  <c r="E2626" i="25"/>
  <c r="E2627" i="25"/>
  <c r="E2628" i="25"/>
  <c r="E2629" i="25"/>
  <c r="E2630" i="25"/>
  <c r="E2631" i="25"/>
  <c r="E2632" i="25"/>
  <c r="E2633" i="25"/>
  <c r="E2634" i="25"/>
  <c r="E2635" i="25"/>
  <c r="E2636" i="25"/>
  <c r="E2637" i="25"/>
  <c r="E2638" i="25"/>
  <c r="E2639" i="25"/>
  <c r="E2640" i="25"/>
  <c r="E2641" i="25"/>
  <c r="E2642" i="25"/>
  <c r="E2643" i="25"/>
  <c r="E2644" i="25"/>
  <c r="E2645" i="25"/>
  <c r="E2646" i="25"/>
  <c r="E2647" i="25"/>
  <c r="E2648" i="25"/>
  <c r="E2649" i="25"/>
  <c r="E2650" i="25"/>
  <c r="E2651" i="25"/>
  <c r="E2652" i="25"/>
  <c r="E2653" i="25"/>
  <c r="E2654" i="25"/>
  <c r="E2655" i="25"/>
  <c r="E2656" i="25"/>
  <c r="E2657" i="25"/>
  <c r="E2658" i="25"/>
  <c r="E2659" i="25"/>
  <c r="E2660" i="25"/>
  <c r="E2661" i="25"/>
  <c r="E2662" i="25"/>
  <c r="E2663" i="25"/>
  <c r="E2664" i="25"/>
  <c r="E2665" i="25"/>
  <c r="E2666" i="25"/>
  <c r="E2667" i="25"/>
  <c r="E2668" i="25"/>
  <c r="E2669" i="25"/>
  <c r="E2670" i="25"/>
  <c r="E2671" i="25"/>
  <c r="E2672" i="25"/>
  <c r="E2673" i="25"/>
  <c r="E2674" i="25"/>
  <c r="E2675" i="25"/>
  <c r="E2676" i="25"/>
  <c r="E2677" i="25"/>
  <c r="E2678" i="25"/>
  <c r="E2679" i="25"/>
  <c r="E2680" i="25"/>
  <c r="E2681" i="25"/>
  <c r="E2682" i="25"/>
  <c r="E2683" i="25"/>
  <c r="E2684" i="25"/>
  <c r="E2685" i="25"/>
  <c r="E2686" i="25"/>
  <c r="E2687" i="25"/>
  <c r="E2688" i="25"/>
  <c r="E2689" i="25"/>
  <c r="E2690" i="25"/>
  <c r="E2691" i="25"/>
  <c r="E2692" i="25"/>
  <c r="E2693" i="25"/>
  <c r="E2694" i="25"/>
  <c r="E2695" i="25"/>
  <c r="E2696" i="25"/>
  <c r="E2697" i="25"/>
  <c r="E2698" i="25"/>
  <c r="E2699" i="25"/>
  <c r="E2700" i="25"/>
  <c r="E2701" i="25"/>
  <c r="E2702" i="25"/>
  <c r="E2703" i="25"/>
  <c r="E2704" i="25"/>
  <c r="E2705" i="25"/>
  <c r="E2706" i="25"/>
  <c r="E2707" i="25"/>
  <c r="E2708" i="25"/>
  <c r="E2709" i="25"/>
  <c r="E2710" i="25"/>
  <c r="E2711" i="25"/>
  <c r="E2712" i="25"/>
  <c r="E2713" i="25"/>
  <c r="E2714" i="25"/>
  <c r="E2715" i="25"/>
  <c r="E2716" i="25"/>
  <c r="E2717" i="25"/>
  <c r="E2718" i="25"/>
  <c r="E2719" i="25"/>
  <c r="E2720" i="25"/>
  <c r="E2721" i="25"/>
  <c r="E2722" i="25"/>
  <c r="E2723" i="25"/>
  <c r="E2724" i="25"/>
  <c r="E2725" i="25"/>
  <c r="E2726" i="25"/>
  <c r="E2727" i="25"/>
  <c r="E2728" i="25"/>
  <c r="E2729" i="25"/>
  <c r="E2730" i="25"/>
  <c r="E2731" i="25"/>
  <c r="E2732" i="25"/>
  <c r="E2733" i="25"/>
  <c r="E2734" i="25"/>
  <c r="E2735" i="25"/>
  <c r="E2736" i="25"/>
  <c r="E2737" i="25"/>
  <c r="E2738" i="25"/>
  <c r="E2739" i="25"/>
  <c r="E2740" i="25"/>
  <c r="E2741" i="25"/>
  <c r="E2742" i="25"/>
  <c r="E2743" i="25"/>
  <c r="E2744" i="25"/>
  <c r="E2745" i="25"/>
  <c r="E2746" i="25"/>
  <c r="E2747" i="25"/>
  <c r="E2748" i="25"/>
  <c r="E2749" i="25"/>
  <c r="E2750" i="25"/>
  <c r="E2751" i="25"/>
  <c r="E2752" i="25"/>
  <c r="E2753" i="25"/>
  <c r="E2754" i="25"/>
  <c r="E2755" i="25"/>
  <c r="E2756" i="25"/>
  <c r="E2757" i="25"/>
  <c r="E2758" i="25"/>
  <c r="E2759" i="25"/>
  <c r="E2760" i="25"/>
  <c r="E2761" i="25"/>
  <c r="E2762" i="25"/>
  <c r="E2763" i="25"/>
  <c r="E2764" i="25"/>
  <c r="E2765" i="25"/>
  <c r="E2766" i="25"/>
  <c r="E2767" i="25"/>
  <c r="E2768" i="25"/>
  <c r="E2769" i="25"/>
  <c r="E2770" i="25"/>
  <c r="E2771" i="25"/>
  <c r="E2772" i="25"/>
  <c r="E2773" i="25"/>
  <c r="E2774" i="25"/>
  <c r="E2775" i="25"/>
  <c r="E2776" i="25"/>
  <c r="E2777" i="25"/>
  <c r="E2778" i="25"/>
  <c r="E2779" i="25"/>
  <c r="E2780" i="25"/>
  <c r="E2781" i="25"/>
  <c r="E2782" i="25"/>
  <c r="E2783" i="25"/>
  <c r="E2784" i="25"/>
  <c r="E2785" i="25"/>
  <c r="E2786" i="25"/>
  <c r="E2787" i="25"/>
  <c r="E2788" i="25"/>
  <c r="E2789" i="25"/>
  <c r="E2790" i="25"/>
  <c r="E2791" i="25"/>
  <c r="E2792" i="25"/>
  <c r="E2793" i="25"/>
  <c r="E2794" i="25"/>
  <c r="E2795" i="25"/>
  <c r="E2796" i="25"/>
  <c r="E2797" i="25"/>
  <c r="E2798" i="25"/>
  <c r="E2799" i="25"/>
  <c r="E2800" i="25"/>
  <c r="E2801" i="25"/>
  <c r="E2802" i="25"/>
  <c r="E2803" i="25"/>
  <c r="E2804" i="25"/>
  <c r="E2805" i="25"/>
  <c r="E2806" i="25"/>
  <c r="E2807" i="25"/>
  <c r="E2808" i="25"/>
  <c r="E2809" i="25"/>
  <c r="E2810" i="25"/>
  <c r="E2811" i="25"/>
  <c r="E2812" i="25"/>
  <c r="E2813" i="25"/>
  <c r="E2814" i="25"/>
  <c r="E2815" i="25"/>
  <c r="E2816" i="25"/>
  <c r="E2817" i="25"/>
  <c r="E2818" i="25"/>
  <c r="E2819" i="25"/>
  <c r="E2820" i="25"/>
  <c r="E2821" i="25"/>
  <c r="E2822" i="25"/>
  <c r="E2823" i="25"/>
  <c r="E2824" i="25"/>
  <c r="E2825" i="25"/>
  <c r="E2826" i="25"/>
  <c r="E2827" i="25"/>
  <c r="E2828" i="25"/>
  <c r="E2829" i="25"/>
  <c r="E2830" i="25"/>
  <c r="E2831" i="25"/>
  <c r="E2832" i="25"/>
  <c r="E2833" i="25"/>
  <c r="E2834" i="25"/>
  <c r="E2835" i="25"/>
  <c r="E2836" i="25"/>
  <c r="E2837" i="25"/>
  <c r="E2838" i="25"/>
  <c r="E2839" i="25"/>
  <c r="E2840" i="25"/>
  <c r="E2841" i="25"/>
  <c r="E2842" i="25"/>
  <c r="E2843" i="25"/>
  <c r="E2844" i="25"/>
  <c r="E2845" i="25"/>
  <c r="E2846" i="25"/>
  <c r="E2847" i="25"/>
  <c r="E2848" i="25"/>
  <c r="E2849" i="25"/>
  <c r="E2850" i="25"/>
  <c r="E2851" i="25"/>
  <c r="E2852" i="25"/>
  <c r="E2853" i="25"/>
  <c r="E2854" i="25"/>
  <c r="E2855" i="25"/>
  <c r="E2856" i="25"/>
  <c r="E2857" i="25"/>
  <c r="E2858" i="25"/>
  <c r="E2859" i="25"/>
  <c r="E2860" i="25"/>
  <c r="E2861" i="25"/>
  <c r="E2862" i="25"/>
  <c r="E2863" i="25"/>
  <c r="E2864" i="25"/>
  <c r="E2865" i="25"/>
  <c r="E2866" i="25"/>
  <c r="E2867" i="25"/>
  <c r="E2868" i="25"/>
  <c r="E2869" i="25"/>
  <c r="E2870" i="25"/>
  <c r="E2871" i="25"/>
  <c r="E2872" i="25"/>
  <c r="E2873" i="25"/>
  <c r="E2874" i="25"/>
  <c r="E2875" i="25"/>
  <c r="E2876" i="25"/>
  <c r="E2877" i="25"/>
  <c r="E2878" i="25"/>
  <c r="E2879" i="25"/>
  <c r="E2880" i="25"/>
  <c r="E2881" i="25"/>
  <c r="E2882" i="25"/>
  <c r="E2883" i="25"/>
  <c r="E2884" i="25"/>
  <c r="E2885" i="25"/>
  <c r="E2886" i="25"/>
  <c r="E2887" i="25"/>
  <c r="E2888" i="25"/>
  <c r="E2889" i="25"/>
  <c r="E2890" i="25"/>
  <c r="E2891" i="25"/>
  <c r="E2892" i="25"/>
  <c r="E2893" i="25"/>
  <c r="E2894" i="25"/>
  <c r="E2895" i="25"/>
  <c r="E2896" i="25"/>
  <c r="E2897" i="25"/>
  <c r="E2898" i="25"/>
  <c r="E2899" i="25"/>
  <c r="E2900" i="25"/>
  <c r="E2901" i="25"/>
  <c r="E2902" i="25"/>
  <c r="E2903" i="25"/>
  <c r="E2904" i="25"/>
  <c r="E2905" i="25"/>
  <c r="E2906" i="25"/>
  <c r="E2907" i="25"/>
  <c r="E2908" i="25"/>
  <c r="E2909" i="25"/>
  <c r="E2910" i="25"/>
  <c r="E2911" i="25"/>
  <c r="E2912" i="25"/>
  <c r="E2913" i="25"/>
  <c r="E2914" i="25"/>
  <c r="E2915" i="25"/>
  <c r="E2916" i="25"/>
  <c r="E2917" i="25"/>
  <c r="E2918" i="25"/>
  <c r="E2919" i="25"/>
  <c r="E2920" i="25"/>
  <c r="E2921" i="25"/>
  <c r="E2922" i="25"/>
  <c r="E2923" i="25"/>
  <c r="E2924" i="25"/>
  <c r="E2925" i="25"/>
  <c r="E2926" i="25"/>
  <c r="E2927" i="25"/>
  <c r="E2928" i="25"/>
  <c r="E2929" i="25"/>
  <c r="E2930" i="25"/>
  <c r="E2931" i="25"/>
  <c r="E2932" i="25"/>
  <c r="E2933" i="25"/>
  <c r="E2934" i="25"/>
  <c r="E2935" i="25"/>
  <c r="E2937" i="25"/>
  <c r="E2938" i="25"/>
  <c r="E2936" i="25"/>
  <c r="E2943" i="25"/>
  <c r="E2947" i="25"/>
  <c r="E2946" i="25"/>
  <c r="E2953" i="25"/>
  <c r="E2949" i="25"/>
  <c r="E2941" i="25"/>
  <c r="E2955" i="25"/>
  <c r="E2940" i="25"/>
  <c r="E2942" i="25"/>
  <c r="E2944" i="25"/>
  <c r="E2945" i="25"/>
  <c r="E2948" i="25"/>
  <c r="E2950" i="25"/>
  <c r="E2939" i="25"/>
  <c r="E2954" i="25"/>
  <c r="E2951" i="25"/>
  <c r="E2952" i="25"/>
  <c r="E2956" i="25"/>
  <c r="E2957" i="25"/>
  <c r="E2962" i="25"/>
  <c r="E2978" i="25"/>
  <c r="E2974" i="25"/>
  <c r="E2966" i="25"/>
  <c r="E2977" i="25"/>
  <c r="E2979" i="25"/>
  <c r="E2958" i="25"/>
  <c r="E2964" i="25"/>
  <c r="E2959" i="25"/>
  <c r="E2961" i="25"/>
  <c r="E2967" i="25"/>
  <c r="E2963" i="25"/>
  <c r="E2960" i="25"/>
  <c r="E2970" i="25"/>
  <c r="E2969" i="25"/>
  <c r="E2982" i="25"/>
  <c r="E2965" i="25"/>
  <c r="E2971" i="25"/>
  <c r="E2975" i="25"/>
  <c r="E2976" i="25"/>
  <c r="E2968" i="25"/>
  <c r="E2972" i="25"/>
  <c r="E2973" i="25"/>
  <c r="E2980" i="25"/>
  <c r="E2983" i="25"/>
  <c r="E2981" i="25"/>
  <c r="E2984" i="25"/>
  <c r="E2985" i="25"/>
  <c r="E2986" i="25"/>
  <c r="E3004" i="25"/>
  <c r="E3006" i="25"/>
  <c r="E3012" i="25"/>
  <c r="E2992" i="25"/>
  <c r="E2989" i="25"/>
  <c r="E3001" i="25"/>
  <c r="E3002" i="25"/>
  <c r="E3016" i="25"/>
  <c r="E2993" i="25"/>
  <c r="E2997" i="25"/>
  <c r="E2998" i="25"/>
  <c r="E3005" i="25"/>
  <c r="E3009" i="25"/>
  <c r="E3003" i="25"/>
  <c r="E3000" i="25"/>
  <c r="E2995" i="25"/>
  <c r="E2987" i="25"/>
  <c r="E2988" i="25"/>
  <c r="E3007" i="25"/>
  <c r="E2994" i="25"/>
  <c r="E3021" i="25"/>
  <c r="E3008" i="25"/>
  <c r="E3011" i="25"/>
  <c r="E2996" i="25"/>
  <c r="E2999" i="25"/>
  <c r="E3015" i="25"/>
  <c r="E3010" i="25"/>
  <c r="E2990" i="25"/>
  <c r="E3013" i="25"/>
  <c r="E3014" i="25"/>
  <c r="E3017" i="25"/>
  <c r="E2991" i="25"/>
  <c r="E3018" i="25"/>
  <c r="E3019" i="25"/>
  <c r="E3020" i="25"/>
  <c r="E3022" i="25"/>
  <c r="E3041" i="25"/>
  <c r="E3024" i="25"/>
  <c r="E3027" i="25"/>
  <c r="E3037" i="25"/>
  <c r="E3032" i="25"/>
  <c r="E3051" i="25"/>
  <c r="E3053" i="25"/>
  <c r="E3029" i="25"/>
  <c r="E3040" i="25"/>
  <c r="E3028" i="25"/>
  <c r="E3035" i="25"/>
  <c r="E3036" i="25"/>
  <c r="E3042" i="25"/>
  <c r="E3044" i="25"/>
  <c r="E3045" i="25"/>
  <c r="E3054" i="25"/>
  <c r="E3047" i="25"/>
  <c r="E3026" i="25"/>
  <c r="E3043" i="25"/>
  <c r="E3030" i="25"/>
  <c r="E3048" i="25"/>
  <c r="E3052" i="25"/>
  <c r="E3023" i="25"/>
  <c r="E3025" i="25"/>
  <c r="E3038" i="25"/>
  <c r="E3031" i="25"/>
  <c r="E3049" i="25"/>
  <c r="E3050" i="25"/>
  <c r="E3033" i="25"/>
  <c r="E3034" i="25"/>
  <c r="E3039" i="25"/>
  <c r="E3046" i="25"/>
  <c r="E3056" i="25"/>
  <c r="E3068" i="25"/>
  <c r="E3063" i="25"/>
  <c r="E3076" i="25"/>
  <c r="E3065" i="25"/>
  <c r="E3062" i="25"/>
  <c r="E3064" i="25"/>
  <c r="E3085" i="25"/>
  <c r="E3057" i="25"/>
  <c r="E3059" i="25"/>
  <c r="E3067" i="25"/>
  <c r="E3070" i="25"/>
  <c r="E3060" i="25"/>
  <c r="E3078" i="25"/>
  <c r="E3083" i="25"/>
  <c r="E3055" i="25"/>
  <c r="E3061" i="25"/>
  <c r="E3074" i="25"/>
  <c r="E3077" i="25"/>
  <c r="E3069" i="25"/>
  <c r="E3081" i="25"/>
  <c r="E3071" i="25"/>
  <c r="E3058" i="25"/>
  <c r="E3066" i="25"/>
  <c r="E3079" i="25"/>
  <c r="E3072" i="25"/>
  <c r="E3073" i="25"/>
  <c r="E3075" i="25"/>
  <c r="E3080" i="25"/>
  <c r="E3082" i="25"/>
  <c r="E3084" i="25"/>
  <c r="E3086" i="25"/>
  <c r="E3087" i="25"/>
  <c r="E3088" i="25"/>
  <c r="E3090" i="25"/>
  <c r="E3097" i="25"/>
  <c r="E3102" i="25"/>
  <c r="E3096" i="25"/>
  <c r="E3108" i="25"/>
  <c r="E3115" i="25"/>
  <c r="E3123" i="25"/>
  <c r="E3124" i="25"/>
  <c r="E3110" i="25"/>
  <c r="E3118" i="25"/>
  <c r="E3094" i="25"/>
  <c r="E3104" i="25"/>
  <c r="E3111" i="25"/>
  <c r="E3099" i="25"/>
  <c r="E3093" i="25"/>
  <c r="E3101" i="25"/>
  <c r="E3100" i="25"/>
  <c r="E3106" i="25"/>
  <c r="E3095" i="25"/>
  <c r="E3107" i="25"/>
  <c r="E3113" i="25"/>
  <c r="E3122" i="25"/>
  <c r="E3105" i="25"/>
  <c r="E3112" i="25"/>
  <c r="E3116" i="25"/>
  <c r="E3117" i="25"/>
  <c r="E3120" i="25"/>
  <c r="E3089" i="25"/>
  <c r="E3091" i="25"/>
  <c r="E3092" i="25"/>
  <c r="E3098" i="25"/>
  <c r="E3103" i="25"/>
  <c r="E3109" i="25"/>
  <c r="E3114" i="25"/>
  <c r="E3119" i="25"/>
  <c r="E3125" i="25"/>
  <c r="E3126" i="25"/>
  <c r="E3121" i="25"/>
  <c r="E3127" i="25"/>
  <c r="E3128" i="25"/>
  <c r="E3129" i="25"/>
  <c r="E3130" i="25"/>
  <c r="E3131" i="25"/>
  <c r="E3132" i="25"/>
  <c r="E3133" i="25"/>
  <c r="E3134" i="25"/>
  <c r="E3135" i="25"/>
  <c r="E3136" i="25"/>
  <c r="E3137" i="25"/>
  <c r="E3138" i="25"/>
  <c r="E3139" i="25"/>
  <c r="E3140" i="25"/>
  <c r="E3141" i="25"/>
  <c r="E3142" i="25"/>
  <c r="E3143" i="25"/>
  <c r="E3144" i="25"/>
  <c r="E3145" i="25"/>
  <c r="E3151" i="25"/>
  <c r="E3147" i="25"/>
  <c r="E3148" i="25"/>
  <c r="E3146" i="25"/>
  <c r="E3149" i="25"/>
  <c r="E3150" i="25"/>
  <c r="E3152" i="25"/>
  <c r="E3153" i="25"/>
  <c r="E3154" i="25"/>
  <c r="E3155" i="25"/>
  <c r="E3156" i="25"/>
  <c r="E3157" i="25"/>
  <c r="E3158" i="25"/>
  <c r="E3159" i="25"/>
  <c r="E3160" i="25"/>
  <c r="E3161" i="25"/>
  <c r="E3162" i="25"/>
  <c r="E3163" i="25"/>
  <c r="E3164" i="25"/>
  <c r="E3165" i="25"/>
  <c r="E3166" i="25"/>
  <c r="E3167" i="25"/>
  <c r="E3168" i="25"/>
  <c r="E3169" i="25"/>
  <c r="E3172" i="25"/>
  <c r="E3171" i="25"/>
  <c r="E3170" i="25"/>
  <c r="E3173" i="25"/>
  <c r="E3174" i="25"/>
  <c r="E3175" i="25"/>
  <c r="E3176" i="25"/>
  <c r="E3177" i="25"/>
  <c r="E3178" i="25"/>
  <c r="E3179" i="25"/>
  <c r="E3180" i="25"/>
  <c r="E3181" i="25"/>
  <c r="E3182" i="25"/>
  <c r="E3183" i="25"/>
  <c r="E3184" i="25"/>
  <c r="E3185" i="25"/>
  <c r="E3186" i="25"/>
  <c r="E3187" i="25"/>
  <c r="E3188" i="25"/>
  <c r="E3189" i="25"/>
  <c r="E3190" i="25"/>
  <c r="E3191" i="25"/>
  <c r="E3192" i="25"/>
  <c r="E3193" i="25"/>
  <c r="E3194" i="25"/>
  <c r="E3195" i="25"/>
  <c r="E3196" i="25"/>
  <c r="E3197" i="25"/>
  <c r="E3198" i="25"/>
  <c r="E3199" i="25"/>
  <c r="E3200" i="25"/>
  <c r="E3201" i="25"/>
  <c r="E3202" i="25"/>
  <c r="E3203" i="25"/>
  <c r="E3204" i="25"/>
  <c r="E3205" i="25"/>
  <c r="E3206" i="25"/>
  <c r="E3213" i="25"/>
  <c r="E3209" i="25"/>
  <c r="E3210" i="25"/>
  <c r="E3212" i="25"/>
  <c r="E3211" i="25"/>
  <c r="E3214" i="25"/>
  <c r="E3215" i="25"/>
  <c r="E3216" i="25"/>
  <c r="E3217" i="25"/>
  <c r="E3218" i="25"/>
  <c r="E3219" i="25"/>
  <c r="E3220" i="25"/>
  <c r="E3221" i="25"/>
  <c r="E3222" i="25"/>
  <c r="E3223" i="25"/>
  <c r="E3224" i="25"/>
  <c r="E3225" i="25"/>
  <c r="E3226" i="25"/>
  <c r="E3227" i="25"/>
  <c r="E3207" i="25"/>
  <c r="E3228" i="25"/>
  <c r="E3208" i="25"/>
  <c r="E3229" i="25"/>
  <c r="E3230" i="25"/>
  <c r="E3231" i="25"/>
  <c r="E3232" i="25"/>
  <c r="E3233" i="25"/>
  <c r="E3236" i="25"/>
  <c r="E3237" i="25"/>
  <c r="E3238" i="25"/>
  <c r="E3239" i="25"/>
  <c r="E3240" i="25"/>
  <c r="E3241" i="25"/>
  <c r="E3242" i="25"/>
  <c r="E3243" i="25"/>
  <c r="E3244" i="25"/>
  <c r="E3245" i="25"/>
  <c r="E3246" i="25"/>
  <c r="E3247" i="25"/>
  <c r="E3248" i="25"/>
  <c r="E3249" i="25"/>
  <c r="E3234" i="25"/>
  <c r="E3235" i="25"/>
  <c r="E3250" i="25"/>
  <c r="E3251" i="25"/>
  <c r="E3252" i="25"/>
  <c r="E3256" i="25"/>
  <c r="E3255" i="25"/>
  <c r="E3253" i="25"/>
  <c r="E3257" i="25"/>
  <c r="E3258" i="25"/>
  <c r="E3259" i="25"/>
  <c r="E3260" i="25"/>
  <c r="E3261" i="25"/>
  <c r="E3262" i="25"/>
  <c r="E3263" i="25"/>
  <c r="E3264" i="25"/>
  <c r="E3265" i="25"/>
  <c r="E3266" i="25"/>
  <c r="E3267" i="25"/>
  <c r="E3268" i="25"/>
  <c r="E3269" i="25"/>
  <c r="E3270" i="25"/>
  <c r="E3271" i="25"/>
  <c r="E3272" i="25"/>
  <c r="E3273" i="25"/>
  <c r="E3274" i="25"/>
  <c r="E3275" i="25"/>
  <c r="E3276" i="25"/>
  <c r="E3277" i="25"/>
  <c r="E3278" i="25"/>
  <c r="E3279" i="25"/>
  <c r="E3280" i="25"/>
  <c r="E3281" i="25"/>
  <c r="E3282" i="25"/>
  <c r="E3254" i="25"/>
  <c r="E3283" i="25"/>
  <c r="E3284" i="25"/>
  <c r="E3285" i="25"/>
  <c r="E3286" i="25"/>
  <c r="E3287" i="25"/>
  <c r="E3289" i="25"/>
  <c r="E3291" i="25"/>
  <c r="E3296" i="25"/>
  <c r="E3288" i="25"/>
  <c r="E3298" i="25"/>
  <c r="E3301" i="25"/>
  <c r="E3304" i="25"/>
  <c r="E3306" i="25"/>
  <c r="E3307" i="25"/>
  <c r="E3308" i="25"/>
  <c r="E3290" i="25"/>
  <c r="E3292" i="25"/>
  <c r="E3293" i="25"/>
  <c r="E3294" i="25"/>
  <c r="E3295" i="25"/>
  <c r="E3297" i="25"/>
  <c r="E3299" i="25"/>
  <c r="E3300" i="25"/>
  <c r="E3302" i="25"/>
  <c r="E3303" i="25"/>
  <c r="E3305" i="25"/>
  <c r="E3309" i="25"/>
  <c r="E3310" i="25"/>
  <c r="E3311" i="25"/>
  <c r="E3314" i="25"/>
  <c r="E3319" i="25"/>
  <c r="E3312" i="25"/>
  <c r="E3313" i="25"/>
  <c r="E3315" i="25"/>
  <c r="E3316" i="25"/>
  <c r="E3317" i="25"/>
  <c r="E3318" i="25"/>
  <c r="E3320" i="25"/>
  <c r="E3322" i="25"/>
  <c r="E3324" i="25"/>
  <c r="E3321" i="25"/>
  <c r="E3323" i="25"/>
  <c r="E3325" i="25"/>
  <c r="E3326" i="25"/>
  <c r="E3332" i="25"/>
  <c r="E3337" i="25"/>
  <c r="E3342" i="25"/>
  <c r="E3327" i="25"/>
  <c r="E3343" i="25"/>
  <c r="E3345" i="25"/>
  <c r="E3328" i="25"/>
  <c r="E3329" i="25"/>
  <c r="E3330" i="25"/>
  <c r="E3331" i="25"/>
  <c r="E3333" i="25"/>
  <c r="E3334" i="25"/>
  <c r="E3335" i="25"/>
  <c r="E3336" i="25"/>
  <c r="E3338" i="25"/>
  <c r="E3339" i="25"/>
  <c r="E3340" i="25"/>
  <c r="E3341" i="25"/>
  <c r="E3344" i="25"/>
  <c r="E3346" i="25"/>
  <c r="E3351" i="25"/>
  <c r="E3355" i="25"/>
  <c r="E3356" i="25"/>
  <c r="E3357" i="25"/>
  <c r="E3347" i="25"/>
  <c r="E3348" i="25"/>
  <c r="E3360" i="25"/>
  <c r="E3349" i="25"/>
  <c r="E3361" i="25"/>
  <c r="E3362" i="25"/>
  <c r="E3350" i="25"/>
  <c r="E3352" i="25"/>
  <c r="E3353" i="25"/>
  <c r="E3363" i="25"/>
  <c r="E3364" i="25"/>
  <c r="E3365" i="25"/>
  <c r="E3366" i="25"/>
  <c r="E3367" i="25"/>
  <c r="E3368" i="25"/>
  <c r="E3369" i="25"/>
  <c r="E3370" i="25"/>
  <c r="E3354" i="25"/>
  <c r="E3371" i="25"/>
  <c r="E3358" i="25"/>
  <c r="E3372" i="25"/>
  <c r="E3359" i="25"/>
  <c r="E3374" i="25"/>
  <c r="E3375" i="25"/>
  <c r="E3376" i="25"/>
  <c r="E3373" i="25"/>
  <c r="E3377" i="25"/>
  <c r="E3378" i="25"/>
  <c r="E3379" i="25"/>
  <c r="E3381" i="25"/>
  <c r="E3382" i="25"/>
  <c r="E3385" i="25"/>
  <c r="E3386" i="25"/>
  <c r="E3387" i="25"/>
  <c r="E3388" i="25"/>
  <c r="E3389" i="25"/>
  <c r="E3391" i="25"/>
  <c r="E3392" i="25"/>
  <c r="E3393" i="25"/>
  <c r="E3394" i="25"/>
  <c r="E3380" i="25"/>
  <c r="E3383" i="25"/>
  <c r="E3384" i="25"/>
  <c r="E3390" i="25"/>
  <c r="E3395" i="25"/>
  <c r="E3397" i="25"/>
  <c r="E3398" i="25"/>
  <c r="E3400" i="25"/>
  <c r="E3396" i="25"/>
  <c r="E3399" i="25"/>
  <c r="E3402" i="25"/>
  <c r="E3403" i="25"/>
  <c r="E3405" i="25"/>
  <c r="E3407" i="25"/>
  <c r="E3401" i="25"/>
  <c r="E3404" i="25"/>
  <c r="E3406" i="25"/>
  <c r="E3408" i="25"/>
  <c r="E3409" i="25"/>
  <c r="E3410" i="25"/>
  <c r="E3411" i="25"/>
  <c r="E3412" i="25"/>
  <c r="E3413" i="25"/>
  <c r="E3414" i="25"/>
  <c r="E3415" i="25"/>
  <c r="E3416" i="25"/>
  <c r="E3417" i="25"/>
  <c r="E3418" i="25"/>
  <c r="E3419" i="25"/>
  <c r="E3420" i="25"/>
  <c r="E3421" i="25"/>
  <c r="E3422" i="25"/>
  <c r="E3423" i="25"/>
  <c r="E3424" i="25"/>
  <c r="E3425" i="25"/>
  <c r="E3426" i="25"/>
  <c r="E3427" i="25"/>
  <c r="E3428" i="25"/>
  <c r="E3429" i="25"/>
  <c r="E3430" i="25"/>
  <c r="E3431" i="25"/>
  <c r="E3432" i="25"/>
  <c r="E3433" i="25"/>
  <c r="E3434" i="25"/>
  <c r="E3435" i="25"/>
  <c r="E3436" i="25"/>
  <c r="E3437" i="25"/>
  <c r="E3438" i="25"/>
  <c r="E3439" i="25"/>
  <c r="E3440" i="25"/>
  <c r="E3441" i="25"/>
  <c r="E3442" i="25"/>
  <c r="E3443" i="25"/>
  <c r="E3444" i="25"/>
  <c r="E3445" i="25"/>
  <c r="E3446" i="25"/>
  <c r="E3447" i="25"/>
  <c r="E3448" i="25"/>
  <c r="E3449" i="25"/>
  <c r="E3450" i="25"/>
  <c r="E3451" i="25"/>
  <c r="E3452" i="25"/>
  <c r="E3453" i="25"/>
  <c r="E3454" i="25"/>
  <c r="E3455" i="25"/>
  <c r="E3456" i="25"/>
  <c r="E3457" i="25"/>
  <c r="E3458" i="25"/>
  <c r="E3459" i="25"/>
  <c r="E3460" i="25"/>
  <c r="E3461" i="25"/>
  <c r="E3462" i="25"/>
  <c r="E3463" i="25"/>
  <c r="E3464" i="25"/>
  <c r="E3465" i="25"/>
  <c r="E3466" i="25"/>
  <c r="E3467" i="25"/>
  <c r="E3468" i="25"/>
  <c r="E3469" i="25"/>
  <c r="E3470" i="25"/>
  <c r="E3471" i="25"/>
  <c r="E3472" i="25"/>
  <c r="E3473" i="25"/>
  <c r="E3474" i="25"/>
  <c r="E3475" i="25"/>
  <c r="E3476" i="25"/>
  <c r="E3477" i="25"/>
  <c r="E3478" i="25"/>
  <c r="E3479" i="25"/>
  <c r="E3480" i="25"/>
  <c r="E3481" i="25"/>
  <c r="E3482" i="25"/>
  <c r="E3483" i="25"/>
  <c r="E3484" i="25"/>
  <c r="E3485" i="25"/>
  <c r="E3486" i="25"/>
  <c r="E3487" i="25"/>
  <c r="E3488" i="25"/>
  <c r="E3489" i="25"/>
  <c r="E3490" i="25"/>
  <c r="E3491" i="25"/>
  <c r="E3492" i="25"/>
  <c r="E3493" i="25"/>
  <c r="E3494" i="25"/>
  <c r="E3495" i="25"/>
  <c r="E3496" i="25"/>
  <c r="E3497" i="25"/>
  <c r="E3498" i="25"/>
  <c r="E3499" i="25"/>
  <c r="E3500" i="25"/>
  <c r="E3501" i="25"/>
  <c r="E3502" i="25"/>
  <c r="E3503" i="25"/>
  <c r="E3504" i="25"/>
  <c r="E3505" i="25"/>
  <c r="E3506" i="25"/>
  <c r="E3507" i="25"/>
  <c r="E3508" i="25"/>
  <c r="E3509" i="25"/>
  <c r="E3510" i="25"/>
  <c r="E3511" i="25"/>
  <c r="E3512" i="25"/>
  <c r="E3513" i="25"/>
  <c r="E3514" i="25"/>
  <c r="E3515" i="25"/>
  <c r="E3516" i="25"/>
  <c r="E3517" i="25"/>
  <c r="E3518" i="25"/>
  <c r="E3519" i="25"/>
  <c r="E3520" i="25"/>
  <c r="E3521" i="25"/>
  <c r="E3522" i="25"/>
  <c r="E3523" i="25"/>
  <c r="E3524" i="25"/>
  <c r="E3525" i="25"/>
  <c r="E3526" i="25"/>
  <c r="E3527" i="25"/>
  <c r="E3528" i="25"/>
  <c r="E3529" i="25"/>
  <c r="E3530" i="25"/>
  <c r="E3531" i="25"/>
  <c r="E3532" i="25"/>
  <c r="E3533" i="25"/>
  <c r="E3534" i="25"/>
  <c r="E3535" i="25"/>
  <c r="E3536" i="25"/>
  <c r="E3537" i="25"/>
  <c r="E3538" i="25"/>
  <c r="E3539" i="25"/>
  <c r="E3540" i="25"/>
  <c r="E3541" i="25"/>
  <c r="E3542" i="25"/>
  <c r="E3543" i="25"/>
  <c r="E3544" i="25"/>
  <c r="E3545" i="25"/>
  <c r="E3546" i="25"/>
  <c r="E3547" i="25"/>
  <c r="E3548" i="25"/>
  <c r="E3549" i="25"/>
  <c r="E3550" i="25"/>
  <c r="E3551" i="25"/>
  <c r="E3552" i="25"/>
  <c r="E3553" i="25"/>
  <c r="E3554" i="25"/>
  <c r="E3555" i="25"/>
  <c r="E3556" i="25"/>
  <c r="E3557" i="25"/>
  <c r="E3558" i="25"/>
  <c r="E3559" i="25"/>
  <c r="E3560" i="25"/>
  <c r="E3561" i="25"/>
  <c r="E3562" i="25"/>
  <c r="E3563" i="25"/>
  <c r="E3564" i="25"/>
  <c r="E3565" i="25"/>
  <c r="E3566" i="25"/>
  <c r="E3567" i="25"/>
  <c r="E3568" i="25"/>
  <c r="E3569" i="25"/>
  <c r="E3570" i="25"/>
  <c r="E3571" i="25"/>
  <c r="E3572" i="25"/>
  <c r="E3573" i="25"/>
  <c r="E3574" i="25"/>
  <c r="E3575" i="25"/>
  <c r="E3576" i="25"/>
  <c r="E3577" i="25"/>
  <c r="E3578" i="25"/>
  <c r="E3579" i="25"/>
  <c r="E3580" i="25"/>
  <c r="E3581" i="25"/>
  <c r="E3582" i="25"/>
  <c r="E3583" i="25"/>
  <c r="E3584" i="25"/>
  <c r="E3585" i="25"/>
  <c r="E3586" i="25"/>
  <c r="E3587" i="25"/>
  <c r="E3588" i="25"/>
  <c r="E3589" i="25"/>
  <c r="E3590" i="25"/>
  <c r="E3591" i="25"/>
  <c r="E3592" i="25"/>
  <c r="E3593" i="25"/>
  <c r="E3594" i="25"/>
  <c r="E3595" i="25"/>
  <c r="E3596" i="25"/>
  <c r="E3597" i="25"/>
  <c r="E3598" i="25"/>
  <c r="E3599" i="25"/>
  <c r="E3600" i="25"/>
  <c r="E3601" i="25"/>
  <c r="E3602" i="25"/>
  <c r="E3603" i="25"/>
  <c r="E3604" i="25"/>
  <c r="E3605" i="25"/>
  <c r="E3606" i="25"/>
  <c r="E3607" i="25"/>
  <c r="E3608" i="25"/>
  <c r="E3609" i="25"/>
  <c r="E3610" i="25"/>
  <c r="E3611" i="25"/>
  <c r="E3612" i="25"/>
  <c r="E3613" i="25"/>
  <c r="E3614" i="25"/>
  <c r="E3615" i="25"/>
  <c r="E3616" i="25"/>
  <c r="E3617" i="25"/>
  <c r="E3618" i="25"/>
  <c r="E3619" i="25"/>
  <c r="E3620" i="25"/>
  <c r="E3621" i="25"/>
  <c r="E3622" i="25"/>
  <c r="E3623" i="25"/>
  <c r="E3624" i="25"/>
  <c r="E3625" i="25"/>
  <c r="E3626" i="25"/>
  <c r="E3627" i="25"/>
  <c r="E3628" i="25"/>
  <c r="E3629" i="25"/>
  <c r="E3630" i="25"/>
  <c r="E3631" i="25"/>
  <c r="E3632" i="25"/>
  <c r="E3633" i="25"/>
  <c r="E3634" i="25"/>
  <c r="E3635" i="25"/>
  <c r="E3636" i="25"/>
  <c r="E3637" i="25"/>
  <c r="E3638" i="25"/>
  <c r="E3639" i="25"/>
  <c r="E3640" i="25"/>
  <c r="E3641" i="25"/>
  <c r="E3642" i="25"/>
  <c r="E3643" i="25"/>
  <c r="E3644" i="25"/>
  <c r="E3645" i="25"/>
  <c r="E3646" i="25"/>
  <c r="E3647" i="25"/>
  <c r="E3648" i="25"/>
  <c r="E3649" i="25"/>
  <c r="E3650" i="25"/>
  <c r="E3651" i="25"/>
  <c r="E3652" i="25"/>
  <c r="E3653" i="25"/>
  <c r="E3654" i="25"/>
  <c r="E3655" i="25"/>
  <c r="E3656" i="25"/>
  <c r="E3662" i="25"/>
  <c r="E3659" i="25"/>
  <c r="E3657" i="25"/>
  <c r="E3660" i="25"/>
  <c r="E3661" i="25"/>
  <c r="E3658" i="25"/>
  <c r="E3663" i="25"/>
  <c r="E3664" i="25"/>
  <c r="E3665" i="25"/>
  <c r="E3666" i="25"/>
  <c r="E3667" i="25"/>
  <c r="E3668" i="25"/>
  <c r="E3669" i="25"/>
  <c r="E3670" i="25"/>
  <c r="E3671" i="25"/>
  <c r="E3672" i="25"/>
  <c r="E3673" i="25"/>
  <c r="E3674" i="25"/>
  <c r="E3678" i="25"/>
  <c r="E3675" i="25"/>
  <c r="E3676" i="25"/>
  <c r="E3677" i="25"/>
  <c r="E3679" i="25"/>
  <c r="E3680" i="25"/>
  <c r="E3681" i="25"/>
  <c r="E3682" i="25"/>
  <c r="E3683" i="25"/>
  <c r="E3684" i="25"/>
  <c r="E3685" i="25"/>
  <c r="E3686" i="25"/>
  <c r="E3687" i="25"/>
  <c r="E3688" i="25"/>
  <c r="E3689" i="25"/>
  <c r="E3690" i="25"/>
  <c r="E3691" i="25"/>
  <c r="E3692" i="25"/>
  <c r="E3693" i="25"/>
  <c r="E3694" i="25"/>
  <c r="E3695" i="25"/>
  <c r="E3696" i="25"/>
  <c r="E3697" i="25"/>
  <c r="E3698" i="25"/>
  <c r="E3699" i="25"/>
  <c r="E3700" i="25"/>
  <c r="E3701" i="25"/>
  <c r="E3702" i="25"/>
  <c r="E3703" i="25"/>
  <c r="E3704" i="25"/>
  <c r="E3705" i="25"/>
  <c r="E3706" i="25"/>
  <c r="E3707" i="25"/>
  <c r="E3708" i="25"/>
  <c r="E3709" i="25"/>
  <c r="E3710" i="25"/>
  <c r="E3711" i="25"/>
  <c r="E3712" i="25"/>
  <c r="E3713" i="25"/>
  <c r="E3714" i="25"/>
  <c r="E3715" i="25"/>
  <c r="E3716" i="25"/>
  <c r="E3717" i="25"/>
  <c r="E3718" i="25"/>
  <c r="E3719" i="25"/>
  <c r="E3720" i="25"/>
  <c r="E3721" i="25"/>
  <c r="E3722" i="25"/>
  <c r="E3723" i="25"/>
  <c r="E3724" i="25"/>
  <c r="E3725" i="25"/>
  <c r="E3726" i="25"/>
  <c r="E3727" i="25"/>
  <c r="E3728" i="25"/>
  <c r="E3729" i="25"/>
  <c r="E3730" i="25"/>
  <c r="E3733" i="25"/>
  <c r="E3731" i="25"/>
  <c r="E3732" i="25"/>
  <c r="E3738" i="25"/>
  <c r="E3734" i="25"/>
  <c r="E3735" i="25"/>
  <c r="E3736" i="25"/>
  <c r="E3737" i="25"/>
  <c r="E3739" i="25"/>
  <c r="E3740" i="25"/>
  <c r="E3747" i="25"/>
  <c r="E3750" i="25"/>
  <c r="E3752" i="25"/>
  <c r="E3741" i="25"/>
  <c r="E3742" i="25"/>
  <c r="E3743" i="25"/>
  <c r="E3744" i="25"/>
  <c r="E3755" i="25"/>
  <c r="E3756" i="25"/>
  <c r="E3745" i="25"/>
  <c r="E3746" i="25"/>
  <c r="E3751" i="25"/>
  <c r="E3753" i="25"/>
  <c r="E3754" i="25"/>
  <c r="E3748" i="25"/>
  <c r="E3749" i="25"/>
  <c r="E3759" i="25"/>
  <c r="E3761" i="25"/>
  <c r="E3762" i="25"/>
  <c r="E3765" i="25"/>
  <c r="E3766" i="25"/>
  <c r="E3758" i="25"/>
  <c r="E3773" i="25"/>
  <c r="E3763" i="25"/>
  <c r="E3767" i="25"/>
  <c r="E3770" i="25"/>
  <c r="E3771" i="25"/>
  <c r="E3775" i="25"/>
  <c r="E3778" i="25"/>
  <c r="E3780" i="25"/>
  <c r="E3782" i="25"/>
  <c r="E3784" i="25"/>
  <c r="E3764" i="25"/>
  <c r="E3786" i="25"/>
  <c r="E3760" i="25"/>
  <c r="E3772" i="25"/>
  <c r="E3777" i="25"/>
  <c r="E3774" i="25"/>
  <c r="E3783" i="25"/>
  <c r="E3769" i="25"/>
  <c r="E3781" i="25"/>
  <c r="E3757" i="25"/>
  <c r="E3768" i="25"/>
  <c r="E3776" i="25"/>
  <c r="E3785" i="25"/>
  <c r="E3779" i="25"/>
  <c r="E3787" i="25"/>
  <c r="E3796" i="25"/>
  <c r="E3798" i="25"/>
  <c r="E3788" i="25"/>
  <c r="E3790" i="25"/>
  <c r="E3791" i="25"/>
  <c r="E3793" i="25"/>
  <c r="E3789" i="25"/>
  <c r="E3792" i="25"/>
  <c r="E3794" i="25"/>
  <c r="E3797" i="25"/>
  <c r="E3799" i="25"/>
  <c r="E3795" i="25"/>
  <c r="E3836" i="25"/>
  <c r="E3802" i="25"/>
  <c r="E3803" i="25"/>
  <c r="E3809" i="25"/>
  <c r="E3811" i="25"/>
  <c r="E3814" i="25"/>
  <c r="E3822" i="25"/>
  <c r="E3825" i="25"/>
  <c r="E3829" i="25"/>
  <c r="E3810" i="25"/>
  <c r="E3834" i="25"/>
  <c r="E3815" i="25"/>
  <c r="E3805" i="25"/>
  <c r="E3820" i="25"/>
  <c r="E3831" i="25"/>
  <c r="E3830" i="25"/>
  <c r="E3826" i="25"/>
  <c r="E3827" i="25"/>
  <c r="E3832" i="25"/>
  <c r="E3804" i="25"/>
  <c r="E3838" i="25"/>
  <c r="E3806" i="25"/>
  <c r="E3808" i="25"/>
  <c r="E3816" i="25"/>
  <c r="E3833" i="25"/>
  <c r="E3807" i="25"/>
  <c r="E3824" i="25"/>
  <c r="E3818" i="25"/>
  <c r="E3819" i="25"/>
  <c r="E3821" i="25"/>
  <c r="E3835" i="25"/>
  <c r="E3837" i="25"/>
  <c r="E3828" i="25"/>
  <c r="E3817" i="25"/>
  <c r="E3823" i="25"/>
  <c r="E3813" i="25"/>
  <c r="E3812" i="25"/>
  <c r="E3801" i="25"/>
  <c r="E3800" i="25"/>
  <c r="E3865" i="25"/>
  <c r="E3864" i="25"/>
  <c r="E3854" i="25"/>
  <c r="E3839" i="25"/>
  <c r="E3842" i="25"/>
  <c r="E3845" i="25"/>
  <c r="E3848" i="25"/>
  <c r="E3846" i="25"/>
  <c r="E3843" i="25"/>
  <c r="E3849" i="25"/>
  <c r="E3844" i="25"/>
  <c r="E3851" i="25"/>
  <c r="E3852" i="25"/>
  <c r="E3850" i="25"/>
  <c r="E3857" i="25"/>
  <c r="E3858" i="25"/>
  <c r="E3859" i="25"/>
  <c r="E3860" i="25"/>
  <c r="E3861" i="25"/>
  <c r="E3862" i="25"/>
  <c r="E3866" i="25"/>
  <c r="E3867" i="25"/>
  <c r="E3868" i="25"/>
  <c r="E3840" i="25"/>
  <c r="E3841" i="25"/>
  <c r="E3853" i="25"/>
  <c r="E3847" i="25"/>
  <c r="E3856" i="25"/>
  <c r="E3863" i="25"/>
  <c r="E3855" i="25"/>
  <c r="E3874" i="25"/>
  <c r="E3869" i="25"/>
  <c r="E3870" i="25"/>
  <c r="E3871" i="25"/>
  <c r="E3872" i="25"/>
  <c r="E3873" i="25"/>
  <c r="E3878" i="25"/>
  <c r="E3876" i="25"/>
  <c r="E3877" i="25"/>
  <c r="E3880" i="25"/>
  <c r="E3881" i="25"/>
  <c r="E3882" i="25"/>
  <c r="E3875" i="25"/>
  <c r="E3879" i="25"/>
  <c r="E3883" i="25"/>
  <c r="E3884" i="25"/>
  <c r="E3900" i="25"/>
  <c r="E3906" i="25"/>
  <c r="E3893" i="25"/>
  <c r="E3885" i="25"/>
  <c r="E3896" i="25"/>
  <c r="E3886" i="25"/>
  <c r="E3903" i="25"/>
  <c r="E3887" i="25"/>
  <c r="E3888" i="25"/>
  <c r="E3889" i="25"/>
  <c r="E3910" i="25"/>
  <c r="E3911" i="25"/>
  <c r="E3895" i="25"/>
  <c r="E3890" i="25"/>
  <c r="E3897" i="25"/>
  <c r="E3892" i="25"/>
  <c r="E3907" i="25"/>
  <c r="E3898" i="25"/>
  <c r="E3899" i="25"/>
  <c r="E3894" i="25"/>
  <c r="E3891" i="25"/>
  <c r="E3909" i="25"/>
  <c r="E3902" i="25"/>
  <c r="E3904" i="25"/>
  <c r="E3908" i="25"/>
  <c r="E3901" i="25"/>
  <c r="E3905" i="25"/>
  <c r="E3912" i="25"/>
  <c r="E3921" i="25"/>
  <c r="E3924" i="25"/>
  <c r="E3926" i="25"/>
  <c r="E3922" i="25"/>
  <c r="E3919" i="25"/>
  <c r="E3927" i="25"/>
  <c r="E3920" i="25"/>
  <c r="E3913" i="25"/>
  <c r="E3914" i="25"/>
  <c r="E3915" i="25"/>
  <c r="E3916" i="25"/>
  <c r="E3918" i="25"/>
  <c r="E3925" i="25"/>
  <c r="E3923" i="25"/>
  <c r="E3928" i="25"/>
  <c r="E3929" i="25"/>
  <c r="E3917" i="25"/>
  <c r="E3942" i="25"/>
  <c r="E3947" i="25"/>
  <c r="E3940" i="25"/>
  <c r="E3941" i="25"/>
  <c r="E3945" i="25"/>
  <c r="E3932" i="25"/>
  <c r="E3933" i="25"/>
  <c r="E3936" i="25"/>
  <c r="E3944" i="25"/>
  <c r="E3952" i="25"/>
  <c r="E3946" i="25"/>
  <c r="E3934" i="25"/>
  <c r="E3930" i="25"/>
  <c r="E3939" i="25"/>
  <c r="E3949" i="25"/>
  <c r="E3935" i="25"/>
  <c r="E3963" i="25"/>
  <c r="E3959" i="25"/>
  <c r="E3938" i="25"/>
  <c r="E3950" i="25"/>
  <c r="E3954" i="25"/>
  <c r="E3943" i="25"/>
  <c r="E3955" i="25"/>
  <c r="E3951" i="25"/>
  <c r="E3953" i="25"/>
  <c r="E3937" i="25"/>
  <c r="E3964" i="25"/>
  <c r="E3957" i="25"/>
  <c r="E3962" i="25"/>
  <c r="E3956" i="25"/>
  <c r="E3965" i="25"/>
  <c r="E3958" i="25"/>
  <c r="E3931" i="25"/>
  <c r="E3960" i="25"/>
  <c r="E3961" i="25"/>
  <c r="E3948" i="25"/>
  <c r="E3966" i="25"/>
  <c r="E3968" i="25"/>
  <c r="E3970" i="25"/>
  <c r="E3973" i="25"/>
  <c r="E3974" i="25"/>
  <c r="E3967" i="25"/>
  <c r="E3969" i="25"/>
  <c r="E3971" i="25"/>
  <c r="E3972" i="25"/>
  <c r="E3975" i="25"/>
  <c r="E3976" i="25"/>
  <c r="E3991" i="25"/>
  <c r="E3997" i="25"/>
  <c r="E3986" i="25"/>
  <c r="E3981" i="25"/>
  <c r="E3988" i="25"/>
  <c r="E3990" i="25"/>
  <c r="E3978" i="25"/>
  <c r="E3983" i="25"/>
  <c r="E3992" i="25"/>
  <c r="E3977" i="25"/>
  <c r="E3979" i="25"/>
  <c r="E3980" i="25"/>
  <c r="E3982" i="25"/>
  <c r="E3984" i="25"/>
  <c r="E3985" i="25"/>
  <c r="E3989" i="25"/>
  <c r="E3987" i="25"/>
  <c r="E3993" i="25"/>
  <c r="E3994" i="25"/>
  <c r="E3995" i="25"/>
  <c r="E4000" i="25"/>
  <c r="E3998" i="25"/>
  <c r="E3996" i="25"/>
  <c r="E4001" i="25"/>
  <c r="E4002" i="25"/>
  <c r="E4003" i="25"/>
  <c r="E3999" i="25"/>
  <c r="E4009" i="25"/>
  <c r="E4004" i="25"/>
  <c r="E4008" i="25"/>
  <c r="E4014" i="25"/>
  <c r="E4005" i="25"/>
  <c r="E4006" i="25"/>
  <c r="E4010" i="25"/>
  <c r="E4011" i="25"/>
  <c r="E4012" i="25"/>
  <c r="E4013" i="25"/>
  <c r="E4015" i="25"/>
  <c r="E4018" i="25"/>
  <c r="E4020" i="25"/>
  <c r="E4021" i="25"/>
  <c r="E4016" i="25"/>
  <c r="E4017" i="25"/>
  <c r="E4007" i="25"/>
  <c r="E4019" i="25"/>
  <c r="E4025" i="25"/>
  <c r="E4027" i="25"/>
  <c r="E4026" i="25"/>
  <c r="E4024" i="25"/>
  <c r="E4029" i="25"/>
  <c r="E4030" i="25"/>
  <c r="E4022" i="25"/>
  <c r="E4028" i="25"/>
  <c r="E4023" i="25"/>
  <c r="E4031" i="25"/>
  <c r="E4032" i="25"/>
  <c r="E4033" i="25"/>
  <c r="E4034" i="25"/>
  <c r="E4035" i="25"/>
  <c r="E4059" i="25"/>
  <c r="E4042" i="25"/>
  <c r="E4036" i="25"/>
  <c r="E4041" i="25"/>
  <c r="E4043" i="25"/>
  <c r="E4055" i="25"/>
  <c r="E4040" i="25"/>
  <c r="E4046" i="25"/>
  <c r="E4048" i="25"/>
  <c r="E4057" i="25"/>
  <c r="E4044" i="25"/>
  <c r="E4045" i="25"/>
  <c r="E4052" i="25"/>
  <c r="E4037" i="25"/>
  <c r="E4039" i="25"/>
  <c r="E4047" i="25"/>
  <c r="E4053" i="25"/>
  <c r="E4056" i="25"/>
  <c r="E4058" i="25"/>
  <c r="E4049" i="25"/>
  <c r="E4050" i="25"/>
  <c r="E4051" i="25"/>
  <c r="E4054" i="25"/>
  <c r="E4038" i="25"/>
  <c r="E4063" i="25"/>
  <c r="E4064" i="25"/>
  <c r="E4061" i="25"/>
  <c r="E4060" i="25"/>
  <c r="E4062" i="25"/>
  <c r="E4073" i="25"/>
  <c r="E4068" i="25"/>
  <c r="E4070" i="25"/>
  <c r="E4071" i="25"/>
  <c r="E4072" i="25"/>
  <c r="E4075" i="25"/>
  <c r="E4076" i="25"/>
  <c r="E4077" i="25"/>
  <c r="E4080" i="25"/>
  <c r="E4082" i="25"/>
  <c r="E4065" i="25"/>
  <c r="E4067" i="25"/>
  <c r="E4081" i="25"/>
  <c r="E4079" i="25"/>
  <c r="E4069" i="25"/>
  <c r="E4078" i="25"/>
  <c r="E4074" i="25"/>
  <c r="E4066" i="25"/>
  <c r="E4083" i="25"/>
  <c r="E4084" i="25"/>
  <c r="E4085" i="25"/>
  <c r="E4086" i="25"/>
  <c r="E4087" i="25"/>
  <c r="E4088" i="25"/>
  <c r="E4090" i="25"/>
  <c r="E4091" i="25"/>
  <c r="E4092" i="25"/>
  <c r="E4095" i="25"/>
  <c r="E4094" i="25"/>
  <c r="E4096" i="25"/>
  <c r="E4099" i="25"/>
  <c r="E4100" i="25"/>
  <c r="E4102" i="25"/>
  <c r="E4089" i="25"/>
  <c r="E4093" i="25"/>
  <c r="E4097" i="25"/>
  <c r="E4098" i="25"/>
  <c r="E4101" i="25"/>
  <c r="E4103" i="25"/>
  <c r="E4104" i="25"/>
  <c r="E4105" i="25"/>
  <c r="E4106" i="25"/>
  <c r="E4108" i="25"/>
  <c r="E4115" i="25"/>
  <c r="E4117" i="25"/>
  <c r="E4119" i="25"/>
  <c r="E4122" i="25"/>
  <c r="E4124" i="25"/>
  <c r="E4110" i="25"/>
  <c r="E4111" i="25"/>
  <c r="E4114" i="25"/>
  <c r="E4116" i="25"/>
  <c r="E4118" i="25"/>
  <c r="E4120" i="25"/>
  <c r="E4121" i="25"/>
  <c r="E4123" i="25"/>
  <c r="E4107" i="25"/>
  <c r="E4109" i="25"/>
  <c r="E4112" i="25"/>
  <c r="E4113" i="25"/>
  <c r="E4125" i="25"/>
  <c r="E4127" i="25"/>
  <c r="E4128" i="25"/>
  <c r="E4129" i="25"/>
  <c r="E4131" i="25"/>
  <c r="E4133" i="25"/>
  <c r="E4135" i="25"/>
  <c r="E4136" i="25"/>
  <c r="E4138" i="25"/>
  <c r="E4139" i="25"/>
  <c r="E4142" i="25"/>
  <c r="E4143" i="25"/>
  <c r="E4145" i="25"/>
  <c r="E4146" i="25"/>
  <c r="E4147" i="25"/>
  <c r="E4126" i="25"/>
  <c r="E4130" i="25"/>
  <c r="E4132" i="25"/>
  <c r="E4137" i="25"/>
  <c r="E4141" i="25"/>
  <c r="E4148" i="25"/>
  <c r="E4149" i="25"/>
  <c r="E4152" i="25"/>
  <c r="E4153" i="25"/>
  <c r="E4154" i="25"/>
  <c r="E4134" i="25"/>
  <c r="E4140" i="25"/>
  <c r="E4144" i="25"/>
  <c r="E4150" i="25"/>
  <c r="E4151" i="25"/>
  <c r="E4171" i="25"/>
  <c r="E4175" i="25"/>
  <c r="E4178" i="25"/>
  <c r="E4180" i="25"/>
  <c r="E4189" i="25"/>
  <c r="E4200" i="25"/>
  <c r="E4205" i="25"/>
  <c r="E4206" i="25"/>
  <c r="E4168" i="25"/>
  <c r="E4169" i="25"/>
  <c r="E4170" i="25"/>
  <c r="E4172" i="25"/>
  <c r="E4176" i="25"/>
  <c r="E4179" i="25"/>
  <c r="E4182" i="25"/>
  <c r="E4186" i="25"/>
  <c r="E4188" i="25"/>
  <c r="E4190" i="25"/>
  <c r="E4193" i="25"/>
  <c r="E4195" i="25"/>
  <c r="E4198" i="25"/>
  <c r="E4201" i="25"/>
  <c r="E4204" i="25"/>
  <c r="E4155" i="25"/>
  <c r="E4158" i="25"/>
  <c r="E4160" i="25"/>
  <c r="E4156" i="25"/>
  <c r="E4157" i="25"/>
  <c r="E4159" i="25"/>
  <c r="E4161" i="25"/>
  <c r="E4162" i="25"/>
  <c r="E4163" i="25"/>
  <c r="E4164" i="25"/>
  <c r="E4165" i="25"/>
  <c r="E4166" i="25"/>
  <c r="E4167" i="25"/>
  <c r="E4173" i="25"/>
  <c r="E4174" i="25"/>
  <c r="E4177" i="25"/>
  <c r="E4181" i="25"/>
  <c r="E4183" i="25"/>
  <c r="E4184" i="25"/>
  <c r="E4185" i="25"/>
  <c r="E4187" i="25"/>
  <c r="E4191" i="25"/>
  <c r="E4192" i="25"/>
  <c r="E4194" i="25"/>
  <c r="E4196" i="25"/>
  <c r="E4197" i="25"/>
  <c r="E4199" i="25"/>
  <c r="E4202" i="25"/>
  <c r="E4203" i="25"/>
  <c r="E4207" i="25"/>
  <c r="E4208" i="25"/>
  <c r="E4210" i="25"/>
  <c r="E4211" i="25"/>
  <c r="E4212" i="25"/>
  <c r="E4213" i="25"/>
  <c r="E4215" i="25"/>
  <c r="E4216" i="25"/>
  <c r="E4218" i="25"/>
  <c r="E4219" i="25"/>
  <c r="E4222" i="25"/>
  <c r="E4227" i="25"/>
  <c r="E4228" i="25"/>
  <c r="E4230" i="25"/>
  <c r="E4209" i="25"/>
  <c r="E4214" i="25"/>
  <c r="E4217" i="25"/>
  <c r="E4220" i="25"/>
  <c r="E4221" i="25"/>
  <c r="E4223" i="25"/>
  <c r="E4224" i="25"/>
  <c r="E4225" i="25"/>
  <c r="E4226" i="25"/>
  <c r="E4229" i="25"/>
  <c r="E4231" i="25"/>
  <c r="E4232" i="25"/>
  <c r="E4233" i="25"/>
  <c r="E4234" i="25"/>
  <c r="E4236" i="25"/>
  <c r="E4237" i="25"/>
  <c r="E4238" i="25"/>
  <c r="E4239" i="25"/>
  <c r="E4240" i="25"/>
  <c r="E4235" i="25"/>
  <c r="E4242" i="25"/>
  <c r="E4241" i="25"/>
  <c r="E4243" i="25"/>
  <c r="E4246" i="25"/>
  <c r="E4259" i="25"/>
  <c r="E4265" i="25"/>
  <c r="E4267" i="25"/>
  <c r="E4244" i="25"/>
  <c r="E4245" i="25"/>
  <c r="E4247" i="25"/>
  <c r="E4248" i="25"/>
  <c r="E4249" i="25"/>
  <c r="E4250" i="25"/>
  <c r="E4251" i="25"/>
  <c r="E4252" i="25"/>
  <c r="E4253" i="25"/>
  <c r="E4254" i="25"/>
  <c r="E4255" i="25"/>
  <c r="E4256" i="25"/>
  <c r="E4257" i="25"/>
  <c r="E4258" i="25"/>
  <c r="E4260" i="25"/>
  <c r="E4261" i="25"/>
  <c r="E4262" i="25"/>
  <c r="E4263" i="25"/>
  <c r="E4264" i="25"/>
  <c r="E4266" i="25"/>
  <c r="E4268" i="25"/>
  <c r="E4269" i="25"/>
  <c r="E4270" i="25"/>
  <c r="E4272" i="25"/>
  <c r="E4273" i="25"/>
  <c r="E4271" i="25"/>
  <c r="E4274" i="25"/>
  <c r="E4275" i="25"/>
  <c r="E4276" i="25"/>
  <c r="E4277" i="25"/>
  <c r="E4280" i="25"/>
  <c r="E4292" i="25"/>
  <c r="E4295" i="25"/>
  <c r="E4278" i="25"/>
  <c r="E4279" i="25"/>
  <c r="E4281" i="25"/>
  <c r="E4282" i="25"/>
  <c r="E4283" i="25"/>
  <c r="E4284" i="25"/>
  <c r="E4285" i="25"/>
  <c r="E4286" i="25"/>
  <c r="E4287" i="25"/>
  <c r="E4288" i="25"/>
  <c r="E4289" i="25"/>
  <c r="E4290" i="25"/>
  <c r="E4291" i="25"/>
  <c r="E4293" i="25"/>
  <c r="E4294" i="25"/>
  <c r="E4296" i="25"/>
  <c r="E4297" i="25"/>
  <c r="E4299" i="25"/>
  <c r="E4298" i="25"/>
  <c r="E4302" i="25"/>
  <c r="E4305" i="25"/>
  <c r="E4310" i="25"/>
  <c r="E4312" i="25"/>
  <c r="E4300" i="25"/>
  <c r="E4301" i="25"/>
  <c r="E4317" i="25"/>
  <c r="E4318" i="25"/>
  <c r="E4303" i="25"/>
  <c r="E4304" i="25"/>
  <c r="E4306" i="25"/>
  <c r="E4307" i="25"/>
  <c r="E4308" i="25"/>
  <c r="E4309" i="25"/>
  <c r="E4311" i="25"/>
  <c r="E4313" i="25"/>
  <c r="E4314" i="25"/>
  <c r="E4315" i="25"/>
  <c r="E4316" i="25"/>
  <c r="E4319" i="25"/>
  <c r="E4323" i="25"/>
  <c r="E4324" i="25"/>
  <c r="E4325" i="25"/>
  <c r="E4327" i="25"/>
  <c r="E4328" i="25"/>
  <c r="E4329" i="25"/>
  <c r="E4331" i="25"/>
  <c r="E4320" i="25"/>
  <c r="E4321" i="25"/>
  <c r="E4333" i="25"/>
  <c r="E4322" i="25"/>
  <c r="E4326" i="25"/>
  <c r="E4330" i="25"/>
  <c r="E4336" i="25"/>
  <c r="E4332" i="25"/>
  <c r="E4334" i="25"/>
  <c r="E4335" i="25"/>
  <c r="E4337" i="25"/>
  <c r="E4339" i="25"/>
  <c r="E4340" i="25"/>
  <c r="E4338" i="25"/>
  <c r="E4341" i="25"/>
  <c r="E4342" i="25"/>
  <c r="E4344" i="25"/>
  <c r="E4343" i="25"/>
  <c r="E4345" i="25"/>
  <c r="E4346" i="25"/>
  <c r="E4347" i="25"/>
  <c r="E4349" i="25"/>
  <c r="E4348" i="25"/>
  <c r="E4350" i="25"/>
  <c r="E4352" i="25"/>
  <c r="E4353" i="25"/>
  <c r="E4351" i="25"/>
  <c r="E4356" i="25"/>
  <c r="E4357" i="25"/>
  <c r="E4359" i="25"/>
  <c r="E4360" i="25"/>
  <c r="E4361" i="25"/>
  <c r="E4362" i="25"/>
  <c r="E4364" i="25"/>
  <c r="E4365" i="25"/>
  <c r="E4366" i="25"/>
  <c r="E4367" i="25"/>
  <c r="E4369" i="25"/>
  <c r="E4370" i="25"/>
  <c r="E4371" i="25"/>
  <c r="E4372" i="25"/>
  <c r="E4373" i="25"/>
  <c r="E4374" i="25"/>
  <c r="E4375" i="25"/>
  <c r="E4376" i="25"/>
  <c r="E4377" i="25"/>
  <c r="E4378" i="25"/>
  <c r="E4379" i="25"/>
  <c r="E4354" i="25"/>
  <c r="E4381" i="25"/>
  <c r="E4382" i="25"/>
  <c r="E4383" i="25"/>
  <c r="E4355" i="25"/>
  <c r="E4358" i="25"/>
  <c r="E4385" i="25"/>
  <c r="E4386" i="25"/>
  <c r="E4363" i="25"/>
  <c r="E4368" i="25"/>
  <c r="E4387" i="25"/>
  <c r="E4388" i="25"/>
  <c r="E4380" i="25"/>
  <c r="E4389" i="25"/>
  <c r="E4384" i="25"/>
  <c r="E4390" i="25"/>
  <c r="E4391" i="25"/>
  <c r="E4392" i="25"/>
  <c r="E4393" i="25"/>
  <c r="E4395" i="25"/>
  <c r="E4396" i="25"/>
  <c r="E4397" i="25"/>
  <c r="E4398" i="25"/>
  <c r="E4399" i="25"/>
  <c r="E4400" i="25"/>
  <c r="E4401" i="25"/>
  <c r="E4402" i="25"/>
  <c r="E4403" i="25"/>
  <c r="E4405" i="25"/>
  <c r="E4406" i="25"/>
  <c r="E4407" i="25"/>
  <c r="E4409" i="25"/>
  <c r="E4411" i="25"/>
  <c r="E4412" i="25"/>
  <c r="E4394" i="25"/>
  <c r="E4404" i="25"/>
  <c r="E4408" i="25"/>
  <c r="E4410" i="25"/>
  <c r="E4413" i="25"/>
  <c r="E4414" i="25"/>
  <c r="E4415" i="25"/>
  <c r="E4416" i="25"/>
  <c r="E4418" i="25"/>
  <c r="E4421" i="25"/>
  <c r="E4422" i="25"/>
  <c r="E4417" i="25"/>
  <c r="E4419" i="25"/>
  <c r="E4420" i="25"/>
  <c r="E4425" i="25"/>
  <c r="E4423" i="25"/>
  <c r="E4424" i="25"/>
  <c r="E4426" i="25"/>
  <c r="E4427" i="25"/>
  <c r="E4430" i="25"/>
  <c r="E4431" i="25"/>
  <c r="E4434" i="25"/>
  <c r="E4435" i="25"/>
  <c r="E4436" i="25"/>
  <c r="E4438" i="25"/>
  <c r="E4439" i="25"/>
  <c r="E4447" i="25"/>
  <c r="E4428" i="25"/>
  <c r="E4429" i="25"/>
  <c r="E4432" i="25"/>
  <c r="E4433" i="25"/>
  <c r="E4437" i="25"/>
  <c r="E4440" i="25"/>
  <c r="E4441" i="25"/>
  <c r="E4442" i="25"/>
  <c r="E4443" i="25"/>
  <c r="E4444" i="25"/>
  <c r="E4445" i="25"/>
  <c r="E4446" i="25"/>
  <c r="E4448" i="25"/>
  <c r="E4449" i="25"/>
  <c r="E4450" i="25"/>
  <c r="E4451" i="25"/>
  <c r="E4452" i="25"/>
  <c r="E4453" i="25"/>
  <c r="E4454" i="25"/>
  <c r="E4455" i="25"/>
  <c r="E4456" i="25"/>
  <c r="E4457" i="25"/>
  <c r="E4458" i="25"/>
  <c r="E4459" i="25"/>
  <c r="E4460" i="25"/>
  <c r="E4461" i="25"/>
  <c r="E4462" i="25"/>
  <c r="E4471" i="25"/>
  <c r="E4464" i="25"/>
  <c r="E4468" i="25"/>
  <c r="E4472" i="25"/>
  <c r="E4473" i="25"/>
  <c r="E4466" i="25"/>
  <c r="E4467" i="25"/>
  <c r="E4475" i="25"/>
  <c r="E4476" i="25"/>
  <c r="E4470" i="25"/>
  <c r="E4463" i="25"/>
  <c r="E4465" i="25"/>
  <c r="E4469" i="25"/>
  <c r="E4474" i="25"/>
  <c r="E4481" i="25"/>
  <c r="E4477" i="25"/>
  <c r="E4482" i="25"/>
  <c r="E4483" i="25"/>
  <c r="E4478" i="25"/>
  <c r="E4479" i="25"/>
  <c r="E4480" i="25"/>
  <c r="E4484" i="25"/>
  <c r="E4487" i="25"/>
  <c r="E4491" i="25"/>
  <c r="E4492" i="25"/>
  <c r="E4493" i="25"/>
  <c r="E4485" i="25"/>
  <c r="E4486" i="25"/>
  <c r="E4488" i="25"/>
  <c r="E4489" i="25"/>
  <c r="E4490" i="25"/>
  <c r="E4497" i="25"/>
  <c r="E4494" i="25"/>
  <c r="E4495" i="25"/>
  <c r="E4496" i="25"/>
  <c r="E4498" i="25"/>
  <c r="E4499" i="25"/>
  <c r="E4500" i="25"/>
  <c r="E4501" i="25"/>
  <c r="E4503" i="25"/>
  <c r="E4502" i="25"/>
  <c r="E4509" i="25"/>
  <c r="E4504" i="25"/>
  <c r="E4505" i="25"/>
  <c r="E4506" i="25"/>
  <c r="E4507" i="25"/>
  <c r="E4508" i="25"/>
  <c r="E4510" i="25"/>
  <c r="E4511" i="25"/>
  <c r="E4512" i="25"/>
  <c r="E4513" i="25"/>
  <c r="E4514" i="25"/>
  <c r="E4515" i="25"/>
  <c r="E4516" i="25"/>
  <c r="E4517" i="25"/>
  <c r="E4518" i="25"/>
  <c r="E4519" i="25"/>
  <c r="E4520" i="25"/>
  <c r="E4521" i="25"/>
  <c r="E4522" i="25"/>
  <c r="E4523" i="25"/>
  <c r="E4524" i="25"/>
  <c r="E4525" i="25"/>
  <c r="E4526" i="25"/>
  <c r="E4527" i="25"/>
  <c r="E4528" i="25"/>
  <c r="E4529" i="25"/>
  <c r="E4530" i="25"/>
  <c r="E4531" i="25"/>
  <c r="E4532" i="25"/>
  <c r="E4533" i="25"/>
  <c r="E4534" i="25"/>
  <c r="E4535" i="25"/>
  <c r="E4536" i="25"/>
  <c r="E4537" i="25"/>
  <c r="E4538" i="25"/>
  <c r="E4539" i="25"/>
  <c r="E4540" i="25"/>
  <c r="E4541" i="25"/>
  <c r="E4542" i="25"/>
  <c r="E4543" i="25"/>
  <c r="E4544" i="25"/>
  <c r="E4545" i="25"/>
  <c r="E4546" i="25"/>
  <c r="E4547" i="25"/>
  <c r="E4548" i="25"/>
  <c r="E4549" i="25"/>
  <c r="E4550" i="25"/>
  <c r="E4551" i="25"/>
  <c r="E4552" i="25"/>
  <c r="E4553" i="25"/>
  <c r="E4554" i="25"/>
  <c r="E4555" i="25"/>
  <c r="E4556" i="25"/>
  <c r="E4557" i="25"/>
  <c r="E4558" i="25"/>
  <c r="E4560" i="25"/>
  <c r="E4559" i="25"/>
  <c r="E4561" i="25"/>
  <c r="E4562" i="25"/>
  <c r="E4563" i="25"/>
  <c r="E4564" i="25"/>
  <c r="E4565" i="25"/>
  <c r="E4566" i="25"/>
  <c r="E4567" i="25"/>
  <c r="E4568" i="25"/>
  <c r="E4569" i="25"/>
  <c r="E4570" i="25"/>
  <c r="E4571" i="25"/>
  <c r="E4572" i="25"/>
  <c r="E4573" i="25"/>
  <c r="E4574" i="25"/>
  <c r="E4575" i="25"/>
  <c r="E4576" i="25"/>
  <c r="E4577" i="25"/>
  <c r="E4578" i="25"/>
  <c r="E4579" i="25"/>
  <c r="E4580" i="25"/>
  <c r="E4581" i="25"/>
  <c r="E4582" i="25"/>
  <c r="E4583" i="25"/>
  <c r="E4584" i="25"/>
  <c r="E4585" i="25"/>
  <c r="E4586" i="25"/>
  <c r="E4587" i="25"/>
  <c r="E4588" i="25"/>
  <c r="E4589" i="25"/>
  <c r="E4590" i="25"/>
  <c r="E4591" i="25"/>
  <c r="E4592" i="25"/>
  <c r="E4593" i="25"/>
  <c r="E4594" i="25"/>
  <c r="E4595" i="25"/>
  <c r="E4596" i="25"/>
  <c r="E4597" i="25"/>
  <c r="E4598" i="25"/>
  <c r="E4599" i="25"/>
  <c r="E4600" i="25"/>
  <c r="E4602" i="25"/>
  <c r="E4601" i="25"/>
  <c r="E4604" i="25"/>
  <c r="E4605" i="25"/>
  <c r="E4603" i="25"/>
  <c r="E4606" i="25"/>
  <c r="E4615" i="25"/>
  <c r="E4620" i="25"/>
  <c r="E4629" i="25"/>
  <c r="E4608" i="25"/>
  <c r="E4630" i="25"/>
  <c r="E4635" i="25"/>
  <c r="E4643" i="25"/>
  <c r="E4644" i="25"/>
  <c r="E4609" i="25"/>
  <c r="E4610" i="25"/>
  <c r="E4611" i="25"/>
  <c r="E4612" i="25"/>
  <c r="E4613" i="25"/>
  <c r="E4618" i="25"/>
  <c r="E4623" i="25"/>
  <c r="E4614" i="25"/>
  <c r="E4625" i="25"/>
  <c r="E4627" i="25"/>
  <c r="E4616" i="25"/>
  <c r="E4641" i="25"/>
  <c r="E4617" i="25"/>
  <c r="E4642" i="25"/>
  <c r="E4646" i="25"/>
  <c r="E4647" i="25"/>
  <c r="E4619" i="25"/>
  <c r="E4622" i="25"/>
  <c r="E4626" i="25"/>
  <c r="E4632" i="25"/>
  <c r="E4634" i="25"/>
  <c r="E4628" i="25"/>
  <c r="E4631" i="25"/>
  <c r="E4633" i="25"/>
  <c r="E4607" i="25"/>
  <c r="E4645" i="25"/>
  <c r="E4637" i="25"/>
  <c r="E4624" i="25"/>
  <c r="E4638" i="25"/>
  <c r="E4621" i="25"/>
  <c r="E4639" i="25"/>
  <c r="E4640" i="25"/>
  <c r="E4636" i="25"/>
  <c r="E4649" i="25"/>
  <c r="E4650" i="25"/>
  <c r="E4648" i="25"/>
  <c r="E4652" i="25"/>
  <c r="E4651" i="25"/>
  <c r="E4658" i="25"/>
  <c r="E4668" i="25"/>
  <c r="E4671" i="25"/>
  <c r="E4673" i="25"/>
  <c r="E4676" i="25"/>
  <c r="E4663" i="25"/>
  <c r="E4664" i="25"/>
  <c r="E4662" i="25"/>
  <c r="E4665" i="25"/>
  <c r="E4666" i="25"/>
  <c r="E4688" i="25"/>
  <c r="E4669" i="25"/>
  <c r="E4670" i="25"/>
  <c r="E4672" i="25"/>
  <c r="E4689" i="25"/>
  <c r="E4695" i="25"/>
  <c r="E4653" i="25"/>
  <c r="E4655" i="25"/>
  <c r="E4693" i="25"/>
  <c r="E4677" i="25"/>
  <c r="E4657" i="25"/>
  <c r="E4659" i="25"/>
  <c r="E4660" i="25"/>
  <c r="E4680" i="25"/>
  <c r="E4682" i="25"/>
  <c r="E4683" i="25"/>
  <c r="E4684" i="25"/>
  <c r="E4674" i="25"/>
  <c r="E4685" i="25"/>
  <c r="E4675" i="25"/>
  <c r="E4678" i="25"/>
  <c r="E4679" i="25"/>
  <c r="E4687" i="25"/>
  <c r="E4681" i="25"/>
  <c r="E4654" i="25"/>
  <c r="E4661" i="25"/>
  <c r="E4690" i="25"/>
  <c r="E4691" i="25"/>
  <c r="E4656" i="25"/>
  <c r="E4667" i="25"/>
  <c r="E4694" i="25"/>
  <c r="E4686" i="25"/>
  <c r="E4692" i="25"/>
  <c r="E4698" i="25"/>
  <c r="E4702" i="25"/>
  <c r="E4697" i="25"/>
  <c r="E4699" i="25"/>
  <c r="E4696" i="25"/>
  <c r="E4700" i="25"/>
  <c r="E4701" i="25"/>
  <c r="E4703" i="25"/>
  <c r="E4704" i="25"/>
  <c r="E4705" i="25"/>
  <c r="E4706" i="25"/>
  <c r="E4707" i="25"/>
  <c r="E4709" i="25"/>
  <c r="E4719" i="25"/>
  <c r="E4710" i="25"/>
  <c r="E4727" i="25"/>
  <c r="E4732" i="25"/>
  <c r="E4713" i="25"/>
  <c r="E4715" i="25"/>
  <c r="E4712" i="25"/>
  <c r="E4714" i="25"/>
  <c r="E4720" i="25"/>
  <c r="E4721" i="25"/>
  <c r="E4743" i="25"/>
  <c r="E4708" i="25"/>
  <c r="E4716" i="25"/>
  <c r="E4717" i="25"/>
  <c r="E4722" i="25"/>
  <c r="E4724" i="25"/>
  <c r="E4725" i="25"/>
  <c r="E4726" i="25"/>
  <c r="E4738" i="25"/>
  <c r="E4711" i="25"/>
  <c r="E4729" i="25"/>
  <c r="E4730" i="25"/>
  <c r="E4733" i="25"/>
  <c r="E4735" i="25"/>
  <c r="E4736" i="25"/>
  <c r="E4737" i="25"/>
  <c r="E4728" i="25"/>
  <c r="E4739" i="25"/>
  <c r="E4740" i="25"/>
  <c r="E4741" i="25"/>
  <c r="E4718" i="25"/>
  <c r="E4723" i="25"/>
  <c r="E4731" i="25"/>
  <c r="E4734" i="25"/>
  <c r="E4742" i="25"/>
  <c r="E4744" i="25"/>
  <c r="E4745" i="25"/>
  <c r="E4748" i="25"/>
  <c r="E4749" i="25"/>
  <c r="E4750" i="25"/>
  <c r="E4752" i="25"/>
  <c r="E4753" i="25"/>
  <c r="E4754" i="25"/>
  <c r="E4755" i="25"/>
  <c r="E4756" i="25"/>
  <c r="E4775" i="25"/>
  <c r="E4779" i="25"/>
  <c r="E4758" i="25"/>
  <c r="E4759" i="25"/>
  <c r="E4761" i="25"/>
  <c r="E4747" i="25"/>
  <c r="E4751" i="25"/>
  <c r="E4760" i="25"/>
  <c r="E4764" i="25"/>
  <c r="E4765" i="25"/>
  <c r="E4762" i="25"/>
  <c r="E4763" i="25"/>
  <c r="E4766" i="25"/>
  <c r="E4767" i="25"/>
  <c r="E4768" i="25"/>
  <c r="E4770" i="25"/>
  <c r="E4773" i="25"/>
  <c r="E4777" i="25"/>
  <c r="E4778" i="25"/>
  <c r="E4785" i="25"/>
  <c r="E4771" i="25"/>
  <c r="E4772" i="25"/>
  <c r="E4774" i="25"/>
  <c r="E4776" i="25"/>
  <c r="E4757" i="25"/>
  <c r="E4780" i="25"/>
  <c r="E4781" i="25"/>
  <c r="E4782" i="25"/>
  <c r="E4783" i="25"/>
  <c r="E4784" i="25"/>
  <c r="E4769" i="25"/>
  <c r="E4746" i="25"/>
  <c r="E4786" i="25"/>
  <c r="E4787" i="25"/>
  <c r="E4788" i="25"/>
  <c r="E4790" i="25"/>
  <c r="E4791" i="25"/>
  <c r="E4795" i="25"/>
  <c r="E4797" i="25"/>
  <c r="E4792" i="25"/>
  <c r="E4789" i="25"/>
  <c r="E4793" i="25"/>
  <c r="E4796" i="25"/>
  <c r="E4794" i="25"/>
  <c r="E4798" i="25"/>
  <c r="E4799" i="25"/>
  <c r="E4807" i="25"/>
  <c r="E4801" i="25"/>
  <c r="E4802" i="25"/>
  <c r="E4803" i="25"/>
  <c r="E4813" i="25"/>
  <c r="E4819" i="25"/>
  <c r="E4822" i="25"/>
  <c r="E4809" i="25"/>
  <c r="E4804" i="25"/>
  <c r="E4805" i="25"/>
  <c r="E4806" i="25"/>
  <c r="E4810" i="25"/>
  <c r="E4811" i="25"/>
  <c r="E4812" i="25"/>
  <c r="E4814" i="25"/>
  <c r="E4815" i="25"/>
  <c r="E4818" i="25"/>
  <c r="E4820" i="25"/>
  <c r="E4800" i="25"/>
  <c r="E4816" i="25"/>
  <c r="E4817" i="25"/>
  <c r="E4808" i="25"/>
  <c r="E4821" i="25"/>
  <c r="E4823" i="25"/>
  <c r="E4824" i="25"/>
  <c r="E4825" i="25"/>
  <c r="E4826" i="25"/>
  <c r="E4828" i="25"/>
  <c r="E4829" i="25"/>
  <c r="E4830" i="25"/>
  <c r="E4834" i="25"/>
  <c r="E4835" i="25"/>
  <c r="E4827" i="25"/>
  <c r="E4831" i="25"/>
  <c r="E4832" i="25"/>
  <c r="E4833" i="25"/>
  <c r="E4836" i="25"/>
  <c r="E4837" i="25"/>
  <c r="E4838" i="25"/>
  <c r="E4839" i="25"/>
  <c r="E4840" i="25"/>
  <c r="E4841" i="25"/>
  <c r="E4842" i="25"/>
  <c r="E4843" i="25"/>
  <c r="E4844" i="25"/>
  <c r="E4845" i="25"/>
  <c r="E4846" i="25"/>
  <c r="E4847" i="25"/>
  <c r="E4848" i="25"/>
  <c r="E4849" i="25"/>
  <c r="E4850" i="25"/>
  <c r="E4851" i="25"/>
  <c r="E4852" i="25"/>
  <c r="E4853" i="25"/>
  <c r="E4854" i="25"/>
  <c r="E4855" i="25"/>
  <c r="E4856" i="25"/>
  <c r="E4857" i="25"/>
  <c r="E4858" i="25"/>
  <c r="E4859" i="25"/>
  <c r="E4860" i="25"/>
  <c r="E4861" i="25"/>
  <c r="E4862" i="25"/>
  <c r="E4863" i="25"/>
  <c r="E4864" i="25"/>
  <c r="E4865" i="25"/>
  <c r="E4866" i="25"/>
  <c r="E4867" i="25"/>
  <c r="E4868" i="25"/>
  <c r="E4869" i="25"/>
  <c r="E4870" i="25"/>
  <c r="E4871" i="25"/>
  <c r="E4872" i="25"/>
  <c r="E4873" i="25"/>
  <c r="E4874" i="25"/>
  <c r="E4875" i="25"/>
  <c r="E4876" i="25"/>
  <c r="E4877" i="25"/>
  <c r="E4878" i="25"/>
  <c r="E4879" i="25"/>
  <c r="E4880" i="25"/>
  <c r="E4881" i="25"/>
  <c r="E4882" i="25"/>
  <c r="E4883" i="25"/>
  <c r="E4884" i="25"/>
  <c r="E4885" i="25"/>
  <c r="E4886" i="25"/>
  <c r="E4887" i="25"/>
  <c r="E4888" i="25"/>
  <c r="E4889" i="25"/>
  <c r="E4890" i="25"/>
  <c r="E4891" i="25"/>
  <c r="E4892" i="25"/>
  <c r="E4893" i="25"/>
  <c r="E4894" i="25"/>
  <c r="E4895" i="25"/>
  <c r="E4896" i="25"/>
  <c r="E4897" i="25"/>
  <c r="E4898" i="25"/>
  <c r="E4899" i="25"/>
  <c r="E4900" i="25"/>
  <c r="E4901" i="25"/>
  <c r="E4902" i="25"/>
  <c r="E4903" i="25"/>
  <c r="E4904" i="25"/>
  <c r="E4905" i="25"/>
  <c r="E4906" i="25"/>
  <c r="E4907" i="25"/>
  <c r="E4908" i="25"/>
  <c r="E4909" i="25"/>
  <c r="E4910" i="25"/>
  <c r="E4911" i="25"/>
  <c r="E4912" i="25"/>
  <c r="E4913" i="25"/>
  <c r="E4914" i="25"/>
  <c r="E4915" i="25"/>
  <c r="E4916" i="25"/>
  <c r="E4917" i="25"/>
  <c r="E4918" i="25"/>
  <c r="E4919" i="25"/>
  <c r="E4920" i="25"/>
  <c r="E4921" i="25"/>
  <c r="E4922" i="25"/>
  <c r="E4923" i="25"/>
  <c r="E4924" i="25"/>
  <c r="E4925" i="25"/>
  <c r="E4926" i="25"/>
  <c r="E4927" i="25"/>
  <c r="E4928" i="25"/>
  <c r="E4929" i="25"/>
  <c r="E4930" i="25"/>
  <c r="E4931" i="25"/>
  <c r="E4932" i="25"/>
  <c r="E4933" i="25"/>
  <c r="E4934" i="25"/>
  <c r="E4935" i="25"/>
  <c r="E4936" i="25"/>
  <c r="E4937" i="25"/>
  <c r="E4938" i="25"/>
  <c r="E4939" i="25"/>
  <c r="E4940" i="25"/>
  <c r="E4941" i="25"/>
  <c r="E4942" i="25"/>
  <c r="E4943" i="25"/>
  <c r="E4944" i="25"/>
  <c r="E4945" i="25"/>
  <c r="E4946" i="25"/>
  <c r="E4947" i="25"/>
  <c r="E4948" i="25"/>
  <c r="E4949" i="25"/>
  <c r="E4950" i="25"/>
  <c r="E4951" i="25"/>
  <c r="E4952" i="25"/>
  <c r="E4953" i="25"/>
  <c r="E4954" i="25"/>
  <c r="E4955" i="25"/>
  <c r="E4956" i="25"/>
  <c r="E4957" i="25"/>
  <c r="E4958" i="25"/>
  <c r="E4959" i="25"/>
  <c r="E4960" i="25"/>
  <c r="E4961" i="25"/>
  <c r="E4962" i="25"/>
  <c r="E4963" i="25"/>
  <c r="E4964" i="25"/>
  <c r="E4965" i="25"/>
  <c r="E4966" i="25"/>
  <c r="E4967" i="25"/>
  <c r="E4968" i="25"/>
  <c r="E4969" i="25"/>
  <c r="E4970" i="25"/>
  <c r="E4971" i="25"/>
  <c r="E4972" i="25"/>
  <c r="E4973" i="25"/>
  <c r="E4974" i="25"/>
  <c r="E4975" i="25"/>
  <c r="E4976" i="25"/>
  <c r="E4977" i="25"/>
  <c r="E4978" i="25"/>
  <c r="E4979" i="25"/>
  <c r="E4980" i="25"/>
  <c r="E4981" i="25"/>
  <c r="E4982" i="25"/>
  <c r="E4983" i="25"/>
  <c r="E4984" i="25"/>
  <c r="E4985" i="25"/>
  <c r="E4986" i="25"/>
  <c r="E4987" i="25"/>
  <c r="E4988" i="25"/>
  <c r="E4989" i="25"/>
  <c r="E4990" i="25"/>
  <c r="E4991" i="25"/>
  <c r="E4992" i="25"/>
  <c r="E4993" i="25"/>
  <c r="E4994" i="25"/>
  <c r="E4995" i="25"/>
  <c r="E4996" i="25"/>
  <c r="E4997" i="25"/>
  <c r="E4998" i="25"/>
  <c r="E4999" i="25"/>
  <c r="E5000" i="25"/>
  <c r="E5001" i="25"/>
  <c r="E5002" i="25"/>
  <c r="E5003" i="25"/>
  <c r="E5004" i="25"/>
  <c r="E5005" i="25"/>
  <c r="E5006" i="25"/>
  <c r="E5007" i="25"/>
  <c r="E5008" i="25"/>
  <c r="E5009" i="25"/>
  <c r="E5010" i="25"/>
  <c r="E5011" i="25"/>
  <c r="E5012" i="25"/>
  <c r="E5013" i="25"/>
  <c r="E5014" i="25"/>
  <c r="E5015" i="25"/>
  <c r="E5016" i="25"/>
  <c r="E5017" i="25"/>
  <c r="E5018" i="25"/>
  <c r="E5019" i="25"/>
  <c r="E5020" i="25"/>
  <c r="E5021" i="25"/>
  <c r="E5022" i="25"/>
  <c r="E5023" i="25"/>
  <c r="E5024" i="25"/>
  <c r="E5025" i="25"/>
  <c r="E5026" i="25"/>
  <c r="E5027" i="25"/>
  <c r="E5028" i="25"/>
  <c r="E5029" i="25"/>
  <c r="E5030" i="25"/>
  <c r="E5031" i="25"/>
  <c r="E5032" i="25"/>
  <c r="E5033" i="25"/>
  <c r="E5034" i="25"/>
  <c r="E5035" i="25"/>
  <c r="E5036" i="25"/>
  <c r="E5037" i="25"/>
  <c r="E5038" i="25"/>
  <c r="E5039" i="25"/>
  <c r="E5040" i="25"/>
  <c r="E5041" i="25"/>
  <c r="E5042" i="25"/>
  <c r="E5043" i="25"/>
  <c r="E5044" i="25"/>
  <c r="E5045" i="25"/>
  <c r="E5046" i="25"/>
  <c r="E5047" i="25"/>
  <c r="E5048" i="25"/>
  <c r="E5049" i="25"/>
  <c r="E5050" i="25"/>
  <c r="E5051" i="25"/>
  <c r="E5052" i="25"/>
  <c r="E5053" i="25"/>
  <c r="E5054" i="25"/>
  <c r="E5055" i="25"/>
  <c r="E5056" i="25"/>
  <c r="E5057" i="25"/>
  <c r="E5058" i="25"/>
  <c r="E5059" i="25"/>
  <c r="E5060" i="25"/>
  <c r="E5061" i="25"/>
  <c r="E5062" i="25"/>
  <c r="E5063" i="25"/>
  <c r="E5064" i="25"/>
  <c r="E5065" i="25"/>
  <c r="E5066" i="25"/>
  <c r="E5067" i="25"/>
  <c r="E5068" i="25"/>
  <c r="E5069" i="25"/>
  <c r="E5070" i="25"/>
  <c r="E5071" i="25"/>
  <c r="E5072" i="25"/>
  <c r="E5073" i="25"/>
  <c r="E5074" i="25"/>
  <c r="E5075" i="25"/>
  <c r="E5076" i="25"/>
  <c r="E5077" i="25"/>
  <c r="E5078" i="25"/>
  <c r="E5079" i="25"/>
  <c r="E5080" i="25"/>
  <c r="E5081" i="25"/>
  <c r="E5082" i="25"/>
  <c r="E5083" i="25"/>
  <c r="E5084" i="25"/>
  <c r="E5085" i="25"/>
  <c r="E5086" i="25"/>
  <c r="E5087" i="25"/>
  <c r="E5088" i="25"/>
  <c r="E5089" i="25"/>
  <c r="E5090" i="25"/>
  <c r="E5091" i="25"/>
  <c r="E5092" i="25"/>
  <c r="E5093" i="25"/>
  <c r="E5094" i="25"/>
  <c r="E5095" i="25"/>
  <c r="E5096" i="25"/>
  <c r="E5097" i="25"/>
  <c r="E5098" i="25"/>
  <c r="E5099" i="25"/>
  <c r="E5100" i="25"/>
  <c r="E5101" i="25"/>
  <c r="E5102" i="25"/>
  <c r="E5103" i="25"/>
  <c r="E5104" i="25"/>
  <c r="E5105" i="25"/>
  <c r="E5106" i="25"/>
  <c r="E5107" i="25"/>
  <c r="E5108" i="25"/>
  <c r="E5109" i="25"/>
  <c r="E5110" i="25"/>
  <c r="E5111" i="25"/>
  <c r="E5112" i="25"/>
  <c r="E5113" i="25"/>
  <c r="E5114" i="25"/>
  <c r="E5115" i="25"/>
  <c r="E5116" i="25"/>
  <c r="E5117" i="25"/>
  <c r="E5118" i="25"/>
  <c r="E5119" i="25"/>
  <c r="E5120" i="25"/>
  <c r="E5121" i="25"/>
  <c r="E5122" i="25"/>
  <c r="E5123" i="25"/>
  <c r="E5124" i="25"/>
  <c r="E5125" i="25"/>
  <c r="E5126" i="25"/>
  <c r="E5127" i="25"/>
  <c r="E5128" i="25"/>
  <c r="E5129" i="25"/>
  <c r="E5130" i="25"/>
  <c r="E5131" i="25"/>
  <c r="E5132" i="25"/>
  <c r="E5133" i="25"/>
  <c r="E5134" i="25"/>
  <c r="E5135" i="25"/>
  <c r="E5136" i="25"/>
  <c r="E5137" i="25"/>
  <c r="E5138" i="25"/>
  <c r="E5139" i="25"/>
  <c r="E5140" i="25"/>
  <c r="E5141" i="25"/>
  <c r="E5142" i="25"/>
  <c r="E5143" i="25"/>
  <c r="E5144" i="25"/>
  <c r="E5145" i="25"/>
  <c r="E5146" i="25"/>
  <c r="E5147" i="25"/>
  <c r="E5148" i="25"/>
  <c r="E5149" i="25"/>
  <c r="E5150" i="25"/>
  <c r="E5151" i="25"/>
  <c r="E5152" i="25"/>
  <c r="E5153" i="25"/>
  <c r="E5154" i="25"/>
  <c r="E5155" i="25"/>
  <c r="E5156" i="25"/>
  <c r="E5157" i="25"/>
  <c r="E5158" i="25"/>
  <c r="E5159" i="25"/>
  <c r="E5160" i="25"/>
  <c r="E5161" i="25"/>
  <c r="E5162" i="25"/>
  <c r="E5163" i="25"/>
  <c r="E5164" i="25"/>
  <c r="E5165" i="25"/>
  <c r="E5166" i="25"/>
  <c r="E5167" i="25"/>
  <c r="E5168" i="25"/>
  <c r="E5169" i="25"/>
  <c r="E5170" i="25"/>
  <c r="E5171" i="25"/>
  <c r="E5172" i="25"/>
  <c r="E5173" i="25"/>
  <c r="E5174" i="25"/>
  <c r="E5175" i="25"/>
  <c r="E5176" i="25"/>
  <c r="E5177" i="25"/>
  <c r="E5178" i="25"/>
  <c r="E5179" i="25"/>
  <c r="E5180" i="25"/>
  <c r="E5190" i="25"/>
  <c r="E5192" i="25"/>
  <c r="E5181" i="25"/>
  <c r="E5193" i="25"/>
  <c r="E5201" i="25"/>
  <c r="E5203" i="25"/>
  <c r="E5182" i="25"/>
  <c r="E5183" i="25"/>
  <c r="E5184" i="25"/>
  <c r="E5186" i="25"/>
  <c r="E5185" i="25"/>
  <c r="E5187" i="25"/>
  <c r="E5188" i="25"/>
  <c r="E5189" i="25"/>
  <c r="E5191" i="25"/>
  <c r="E5194" i="25"/>
  <c r="E5195" i="25"/>
  <c r="E5196" i="25"/>
  <c r="E5197" i="25"/>
  <c r="E5198" i="25"/>
  <c r="E5199" i="25"/>
  <c r="E5200" i="25"/>
  <c r="E5202" i="25"/>
  <c r="E5204" i="25"/>
  <c r="E5205" i="25"/>
  <c r="E5208" i="25"/>
  <c r="E5209" i="25"/>
  <c r="E5211" i="25"/>
  <c r="E5213" i="25"/>
  <c r="E5210" i="25"/>
  <c r="E5216" i="25"/>
  <c r="E5217" i="25"/>
  <c r="E5212" i="25"/>
  <c r="E5218" i="25"/>
  <c r="E5219" i="25"/>
  <c r="E5220" i="25"/>
  <c r="E5221" i="25"/>
  <c r="E5223" i="25"/>
  <c r="E5214" i="25"/>
  <c r="E5215" i="25"/>
  <c r="E5225" i="25"/>
  <c r="E5229" i="25"/>
  <c r="E5230" i="25"/>
  <c r="E5233" i="25"/>
  <c r="E5234" i="25"/>
  <c r="E5235" i="25"/>
  <c r="E5236" i="25"/>
  <c r="E5237" i="25"/>
  <c r="E5238" i="25"/>
  <c r="E5240" i="25"/>
  <c r="E5241" i="25"/>
  <c r="E5242" i="25"/>
  <c r="E5243" i="25"/>
  <c r="E5245" i="25"/>
  <c r="E5251" i="25"/>
  <c r="E5252" i="25"/>
  <c r="E5206" i="25"/>
  <c r="E5222" i="25"/>
  <c r="E5224" i="25"/>
  <c r="E5226" i="25"/>
  <c r="E5227" i="25"/>
  <c r="E5228" i="25"/>
  <c r="E5231" i="25"/>
  <c r="E5207" i="25"/>
  <c r="E5232" i="25"/>
  <c r="E5239" i="25"/>
  <c r="E5244" i="25"/>
  <c r="E5246" i="25"/>
  <c r="E5247" i="25"/>
  <c r="E5248" i="25"/>
  <c r="E5249" i="25"/>
  <c r="E5250" i="25"/>
  <c r="E5253" i="25"/>
  <c r="E5254" i="25"/>
  <c r="E5255" i="25"/>
  <c r="E5258" i="25"/>
  <c r="E5264" i="25"/>
  <c r="E5256" i="25"/>
  <c r="E5257" i="25"/>
  <c r="E5259" i="25"/>
  <c r="E5260" i="25"/>
  <c r="E5261" i="25"/>
  <c r="E5262" i="25"/>
  <c r="E5263" i="25"/>
  <c r="E5265" i="25"/>
  <c r="E5266" i="25"/>
  <c r="E5267" i="25"/>
  <c r="E5268" i="25"/>
  <c r="E5269" i="25"/>
  <c r="E5271" i="25"/>
  <c r="E5270" i="25"/>
  <c r="E5272" i="25"/>
  <c r="E5273" i="25"/>
  <c r="E5274" i="25"/>
  <c r="E5275" i="25"/>
  <c r="E5276" i="25"/>
  <c r="E5277" i="25"/>
  <c r="E5279" i="25"/>
  <c r="E5281" i="25"/>
  <c r="E5284" i="25"/>
  <c r="E5285" i="25"/>
  <c r="E5278" i="25"/>
  <c r="E5280" i="25"/>
  <c r="E5282" i="25"/>
  <c r="E5283" i="25"/>
  <c r="E5286" i="25"/>
  <c r="E5287" i="25"/>
  <c r="E5288" i="25"/>
  <c r="E5289" i="25"/>
  <c r="E5290" i="25"/>
  <c r="E5291" i="25"/>
  <c r="E5292" i="25"/>
  <c r="E5293" i="25"/>
  <c r="E5295" i="25"/>
  <c r="E5296" i="25"/>
  <c r="E5297" i="25"/>
  <c r="E5298" i="25"/>
  <c r="E5299" i="25"/>
  <c r="E5300" i="25"/>
  <c r="E5304" i="25"/>
  <c r="E5305" i="25"/>
  <c r="E5308" i="25"/>
  <c r="E5311" i="25"/>
  <c r="E5312" i="25"/>
  <c r="E5313" i="25"/>
  <c r="E5294" i="25"/>
  <c r="E5315" i="25"/>
  <c r="E5317" i="25"/>
  <c r="E5301" i="25"/>
  <c r="E5302" i="25"/>
  <c r="E5303" i="25"/>
  <c r="E5306" i="25"/>
  <c r="E5307" i="25"/>
  <c r="E5309" i="25"/>
  <c r="E5310" i="25"/>
  <c r="E5314" i="25"/>
  <c r="E5316" i="25"/>
  <c r="E5318" i="25"/>
  <c r="E5319" i="25"/>
  <c r="E5320" i="25"/>
  <c r="E5322" i="25"/>
  <c r="E5324" i="25"/>
  <c r="E5325" i="25"/>
  <c r="E5326" i="25"/>
  <c r="E5321" i="25"/>
  <c r="E5323" i="25"/>
  <c r="E5327" i="25"/>
  <c r="E5328" i="25"/>
  <c r="E5329" i="25"/>
  <c r="E5330" i="25"/>
  <c r="E5331" i="25"/>
  <c r="E5332" i="25"/>
  <c r="E5333" i="25"/>
  <c r="E5335" i="25"/>
  <c r="E5341" i="25"/>
  <c r="E5334" i="25"/>
  <c r="E5336" i="25"/>
  <c r="E5337" i="25"/>
  <c r="E5338" i="25"/>
  <c r="E5339" i="25"/>
  <c r="E5340" i="25"/>
  <c r="E5348" i="25"/>
  <c r="E5342" i="25"/>
  <c r="E5343" i="25"/>
  <c r="E5344" i="25"/>
  <c r="E5345" i="25"/>
  <c r="E5346" i="25"/>
  <c r="E5347" i="25"/>
  <c r="E5349" i="25"/>
  <c r="E5350" i="25"/>
  <c r="E5352" i="25"/>
  <c r="E5354" i="25"/>
  <c r="E5351" i="25"/>
  <c r="E5353" i="25"/>
  <c r="E5355" i="25"/>
  <c r="E5356" i="25"/>
  <c r="E5357" i="25"/>
  <c r="E5359" i="25"/>
  <c r="E5360" i="25"/>
  <c r="E5361" i="25"/>
  <c r="E5362" i="25"/>
  <c r="E5366" i="25"/>
  <c r="E5367" i="25"/>
  <c r="E5369" i="25"/>
  <c r="E5370" i="25"/>
  <c r="E5372" i="25"/>
  <c r="E5374" i="25"/>
  <c r="E5358" i="25"/>
  <c r="E5375" i="25"/>
  <c r="E5376" i="25"/>
  <c r="E5377" i="25"/>
  <c r="E5378" i="25"/>
  <c r="E5380" i="25"/>
  <c r="E5381" i="25"/>
  <c r="E5383" i="25"/>
  <c r="E5363" i="25"/>
  <c r="E5384" i="25"/>
  <c r="E5364" i="25"/>
  <c r="E5365" i="25"/>
  <c r="E5368" i="25"/>
  <c r="E5387" i="25"/>
  <c r="E5371" i="25"/>
  <c r="E5388" i="25"/>
  <c r="E5373" i="25"/>
  <c r="E5379" i="25"/>
  <c r="E5382" i="25"/>
  <c r="E5385" i="25"/>
  <c r="E5386" i="25"/>
  <c r="E5392" i="25"/>
  <c r="E5389" i="25"/>
  <c r="E5390" i="25"/>
  <c r="E5391" i="25"/>
  <c r="E5393" i="25"/>
  <c r="E5395" i="25"/>
  <c r="E5394" i="25"/>
  <c r="E5396" i="25"/>
  <c r="E5397" i="25"/>
  <c r="E5398" i="25"/>
  <c r="E5400" i="25"/>
  <c r="E5401" i="25"/>
  <c r="E5402" i="25"/>
  <c r="E5407" i="25"/>
  <c r="E5409" i="25"/>
  <c r="E5414" i="25"/>
  <c r="E5427" i="25"/>
  <c r="E5405" i="25"/>
  <c r="E5426" i="25"/>
  <c r="E5441" i="25"/>
  <c r="E5410" i="25"/>
  <c r="E5415" i="25"/>
  <c r="E5417" i="25"/>
  <c r="E5438" i="25"/>
  <c r="E5399" i="25"/>
  <c r="E5406" i="25"/>
  <c r="E5413" i="25"/>
  <c r="E5419" i="25"/>
  <c r="E5412" i="25"/>
  <c r="E5421" i="25"/>
  <c r="E5422" i="25"/>
  <c r="E5428" i="25"/>
  <c r="E5418" i="25"/>
  <c r="E5439" i="25"/>
  <c r="E5433" i="25"/>
  <c r="E5434" i="25"/>
  <c r="E5436" i="25"/>
  <c r="E5416" i="25"/>
  <c r="E5420" i="25"/>
  <c r="E5423" i="25"/>
  <c r="E5425" i="25"/>
  <c r="E5411" i="25"/>
  <c r="E5431" i="25"/>
  <c r="E5404" i="25"/>
  <c r="E5429" i="25"/>
  <c r="E5430" i="25"/>
  <c r="E5440" i="25"/>
  <c r="E5403" i="25"/>
  <c r="E5408" i="25"/>
  <c r="E5432" i="25"/>
  <c r="E5435" i="25"/>
  <c r="E5424" i="25"/>
  <c r="E5437" i="25"/>
  <c r="E5447" i="25"/>
  <c r="E5445" i="25"/>
  <c r="E5442" i="25"/>
  <c r="E5443" i="25"/>
  <c r="E5444" i="25"/>
  <c r="E5448" i="25"/>
  <c r="E5449" i="25"/>
  <c r="E5446" i="25"/>
  <c r="E5451" i="25"/>
  <c r="E5452" i="25"/>
  <c r="E5453" i="25"/>
  <c r="E5454" i="25"/>
  <c r="E5458" i="25"/>
  <c r="E5459" i="25"/>
  <c r="E5461" i="25"/>
  <c r="E5462" i="25"/>
  <c r="E5472" i="25"/>
  <c r="E5466" i="25"/>
  <c r="E5476" i="25"/>
  <c r="E5481" i="25"/>
  <c r="E5464" i="25"/>
  <c r="E5467" i="25"/>
  <c r="E5474" i="25"/>
  <c r="E5482" i="25"/>
  <c r="E5485" i="25"/>
  <c r="E5468" i="25"/>
  <c r="E5469" i="25"/>
  <c r="E5486" i="25"/>
  <c r="E5475" i="25"/>
  <c r="E5489" i="25"/>
  <c r="E5450" i="25"/>
  <c r="E5455" i="25"/>
  <c r="E5457" i="25"/>
  <c r="E5460" i="25"/>
  <c r="E5488" i="25"/>
  <c r="E5470" i="25"/>
  <c r="E5456" i="25"/>
  <c r="E5463" i="25"/>
  <c r="E5465" i="25"/>
  <c r="E5471" i="25"/>
  <c r="E5473" i="25"/>
  <c r="E5477" i="25"/>
  <c r="E5478" i="25"/>
  <c r="E5479" i="25"/>
  <c r="E5480" i="25"/>
  <c r="E5483" i="25"/>
  <c r="E5484" i="25"/>
  <c r="E5487" i="25"/>
  <c r="E5490" i="25"/>
  <c r="E5496" i="25"/>
  <c r="E5491" i="25"/>
  <c r="E5492" i="25"/>
  <c r="E5495" i="25"/>
  <c r="E5494" i="25"/>
  <c r="E5493" i="25"/>
  <c r="E5497" i="25"/>
  <c r="E5518" i="25"/>
  <c r="E5498" i="25"/>
  <c r="E5499" i="25"/>
  <c r="E5528" i="25"/>
  <c r="E5503" i="25"/>
  <c r="E5511" i="25"/>
  <c r="E5531" i="25"/>
  <c r="E5532" i="25"/>
  <c r="E5501" i="25"/>
  <c r="E5507" i="25"/>
  <c r="E5508" i="25"/>
  <c r="E5522" i="25"/>
  <c r="E5534" i="25"/>
  <c r="E5512" i="25"/>
  <c r="E5527" i="25"/>
  <c r="E5535" i="25"/>
  <c r="E5509" i="25"/>
  <c r="E5516" i="25"/>
  <c r="E5502" i="25"/>
  <c r="E5504" i="25"/>
  <c r="E5506" i="25"/>
  <c r="E5519" i="25"/>
  <c r="E5510" i="25"/>
  <c r="E5530" i="25"/>
  <c r="E5517" i="25"/>
  <c r="E5500" i="25"/>
  <c r="E5505" i="25"/>
  <c r="E5513" i="25"/>
  <c r="E5514" i="25"/>
  <c r="E5521" i="25"/>
  <c r="E5525" i="25"/>
  <c r="E5529" i="25"/>
  <c r="E5520" i="25"/>
  <c r="E5515" i="25"/>
  <c r="E5523" i="25"/>
  <c r="E5524" i="25"/>
  <c r="E5526" i="25"/>
  <c r="E5533" i="25"/>
  <c r="E5536" i="25"/>
  <c r="E5537" i="25"/>
  <c r="E5538" i="25"/>
  <c r="E5539" i="25"/>
  <c r="E5540" i="25"/>
  <c r="E5542" i="25"/>
  <c r="E5543" i="25"/>
  <c r="E5545" i="25"/>
  <c r="E5546" i="25"/>
  <c r="E5561" i="25"/>
  <c r="E5541" i="25"/>
  <c r="E5544" i="25"/>
  <c r="E5547" i="25"/>
  <c r="E5548" i="25"/>
  <c r="E5556" i="25"/>
  <c r="E5554" i="25"/>
  <c r="E5558" i="25"/>
  <c r="E5559" i="25"/>
  <c r="E5568" i="25"/>
  <c r="E5564" i="25"/>
  <c r="E5582" i="25"/>
  <c r="E5586" i="25"/>
  <c r="E5590" i="25"/>
  <c r="E5588" i="25"/>
  <c r="E5563" i="25"/>
  <c r="E5549" i="25"/>
  <c r="E5550" i="25"/>
  <c r="E5551" i="25"/>
  <c r="E5574" i="25"/>
  <c r="E5575" i="25"/>
  <c r="E5576" i="25"/>
  <c r="E5583" i="25"/>
  <c r="E5569" i="25"/>
  <c r="E5587" i="25"/>
  <c r="E5589" i="25"/>
  <c r="E5552" i="25"/>
  <c r="E5557" i="25"/>
  <c r="E5592" i="25"/>
  <c r="E5560" i="25"/>
  <c r="E5562" i="25"/>
  <c r="E5573" i="25"/>
  <c r="E5594" i="25"/>
  <c r="E5581" i="25"/>
  <c r="E5585" i="25"/>
  <c r="E5591" i="25"/>
  <c r="E5553" i="25"/>
  <c r="E5578" i="25"/>
  <c r="E5593" i="25"/>
  <c r="E5570" i="25"/>
  <c r="E5596" i="25"/>
  <c r="E5555" i="25"/>
  <c r="E5577" i="25"/>
  <c r="E5566" i="25"/>
  <c r="E5567" i="25"/>
  <c r="E5565" i="25"/>
  <c r="E5571" i="25"/>
  <c r="E5572" i="25"/>
  <c r="E5579" i="25"/>
  <c r="E5580" i="25"/>
  <c r="E5584" i="25"/>
  <c r="E5595" i="25"/>
  <c r="E5603" i="25"/>
  <c r="E5626" i="25"/>
  <c r="E5620" i="25"/>
  <c r="E5613" i="25"/>
  <c r="E5617" i="25"/>
  <c r="E5619" i="25"/>
  <c r="E5597" i="25"/>
  <c r="E5629" i="25"/>
  <c r="E5641" i="25"/>
  <c r="E5642" i="25"/>
  <c r="E5602" i="25"/>
  <c r="E5598" i="25"/>
  <c r="E5604" i="25"/>
  <c r="E5612" i="25"/>
  <c r="E5605" i="25"/>
  <c r="E5599" i="25"/>
  <c r="E5609" i="25"/>
  <c r="E5601" i="25"/>
  <c r="E5600" i="25"/>
  <c r="E5606" i="25"/>
  <c r="E5607" i="25"/>
  <c r="E5624" i="25"/>
  <c r="E5639" i="25"/>
  <c r="E5628" i="25"/>
  <c r="E5633" i="25"/>
  <c r="E5615" i="25"/>
  <c r="E5623" i="25"/>
  <c r="E5638" i="25"/>
  <c r="E5640" i="25"/>
  <c r="E5643" i="25"/>
  <c r="E5614" i="25"/>
  <c r="E5608" i="25"/>
  <c r="E5610" i="25"/>
  <c r="E5611" i="25"/>
  <c r="E5616" i="25"/>
  <c r="E5625" i="25"/>
  <c r="E5634" i="25"/>
  <c r="E5618" i="25"/>
  <c r="E5621" i="25"/>
  <c r="E5622" i="25"/>
  <c r="E5627" i="25"/>
  <c r="E5630" i="25"/>
  <c r="E5631" i="25"/>
  <c r="E5632" i="25"/>
  <c r="E5637" i="25"/>
  <c r="E5635" i="25"/>
  <c r="E5636" i="25"/>
  <c r="E5662" i="25"/>
  <c r="E5650" i="25"/>
  <c r="E5652" i="25"/>
  <c r="E5644" i="25"/>
  <c r="E5645" i="25"/>
  <c r="E5661" i="25"/>
  <c r="E5646" i="25"/>
  <c r="E5647" i="25"/>
  <c r="E5664" i="25"/>
  <c r="E5648" i="25"/>
  <c r="E5649" i="25"/>
  <c r="E5651" i="25"/>
  <c r="E5653" i="25"/>
  <c r="E5654" i="25"/>
  <c r="E5655" i="25"/>
  <c r="E5660" i="25"/>
  <c r="E5656" i="25"/>
  <c r="E5657" i="25"/>
  <c r="E5658" i="25"/>
  <c r="E5659" i="25"/>
  <c r="E5663" i="25"/>
  <c r="E5665" i="25"/>
  <c r="E5666" i="25"/>
  <c r="E5667" i="25"/>
  <c r="E5668" i="25"/>
  <c r="E5669" i="25"/>
  <c r="E5670" i="25"/>
  <c r="E5671" i="25"/>
  <c r="E5672" i="25"/>
  <c r="E5673" i="25"/>
  <c r="E5674" i="25"/>
  <c r="E5675" i="25"/>
  <c r="E5676" i="25"/>
  <c r="E5677" i="25"/>
  <c r="E5678" i="25"/>
  <c r="E5679" i="25"/>
  <c r="E5680" i="25"/>
  <c r="E5681" i="25"/>
  <c r="E5682" i="25"/>
  <c r="E5684" i="25"/>
  <c r="E5683" i="25"/>
  <c r="E5685" i="25"/>
  <c r="E5686" i="25"/>
  <c r="E5687" i="25"/>
  <c r="E5688" i="25"/>
  <c r="E5689" i="25"/>
  <c r="E5690" i="25"/>
  <c r="E5691" i="25"/>
  <c r="E5692" i="25"/>
  <c r="E5693" i="25"/>
  <c r="E5694" i="25"/>
  <c r="E5695" i="25"/>
  <c r="E5696" i="25"/>
  <c r="E5697" i="25"/>
  <c r="E5698" i="25"/>
  <c r="E5699" i="25"/>
  <c r="E5700" i="25"/>
  <c r="E5701" i="25"/>
  <c r="E5702" i="25"/>
  <c r="E5704" i="25"/>
  <c r="E5703" i="25"/>
  <c r="E5705" i="25"/>
  <c r="E5706" i="25"/>
  <c r="E5707" i="25"/>
  <c r="E5708" i="25"/>
  <c r="E5709" i="25"/>
  <c r="E5710" i="25"/>
  <c r="E5711" i="25"/>
  <c r="E5712" i="25"/>
  <c r="E5713" i="25"/>
  <c r="E5714" i="25"/>
  <c r="E5715" i="25"/>
  <c r="E5716" i="25"/>
  <c r="E5717" i="25"/>
  <c r="E5718" i="25"/>
  <c r="E5719" i="25"/>
  <c r="E5720" i="25"/>
  <c r="E5721" i="25"/>
  <c r="E5722" i="25"/>
  <c r="E5723" i="25"/>
  <c r="E5724" i="25"/>
  <c r="E5725" i="25"/>
  <c r="E5726" i="25"/>
  <c r="E5727" i="25"/>
  <c r="E5728" i="25"/>
  <c r="E5729" i="25"/>
  <c r="E5731" i="25"/>
  <c r="E5732" i="25"/>
  <c r="E5730" i="25"/>
  <c r="E5733" i="25"/>
  <c r="E5734" i="25"/>
  <c r="E5735" i="25"/>
  <c r="E5736" i="25"/>
  <c r="E5737" i="25"/>
  <c r="E5738" i="25"/>
  <c r="E5739" i="25"/>
  <c r="E5740" i="25"/>
  <c r="E5741" i="25"/>
  <c r="E5742" i="25"/>
  <c r="E5743" i="25"/>
  <c r="E5744" i="25"/>
  <c r="E5745" i="25"/>
  <c r="E5746" i="25"/>
  <c r="E5747" i="25"/>
  <c r="E5748" i="25"/>
  <c r="E5749" i="25"/>
  <c r="E5750" i="25"/>
  <c r="E5751" i="25"/>
  <c r="E5752" i="25"/>
  <c r="E5753" i="25"/>
  <c r="E5754" i="25"/>
  <c r="E5755" i="25"/>
  <c r="E5756" i="25"/>
  <c r="E5757" i="25"/>
  <c r="E5758" i="25"/>
  <c r="E5759" i="25"/>
  <c r="E5760" i="25"/>
  <c r="E5761" i="25"/>
  <c r="E5762" i="25"/>
  <c r="E5764" i="25"/>
  <c r="E5765" i="25"/>
  <c r="E5766" i="25"/>
  <c r="E5767" i="25"/>
  <c r="E5768" i="25"/>
  <c r="E5769" i="25"/>
  <c r="E5771" i="25"/>
  <c r="E5763" i="25"/>
  <c r="E5770" i="25"/>
  <c r="E5772" i="25"/>
  <c r="E5773" i="25"/>
  <c r="E5774" i="25"/>
  <c r="E5775" i="25"/>
  <c r="E5776" i="25"/>
  <c r="E5777" i="25"/>
  <c r="E5778" i="25"/>
  <c r="E5779" i="25"/>
  <c r="E5780" i="25"/>
  <c r="E5781" i="25"/>
  <c r="E5782" i="25"/>
  <c r="E5783" i="25"/>
  <c r="E5784" i="25"/>
  <c r="E5785" i="25"/>
  <c r="E5786" i="25"/>
  <c r="E5787" i="25"/>
  <c r="E5788" i="25"/>
  <c r="E5789" i="25"/>
  <c r="E5790" i="25"/>
  <c r="E5791" i="25"/>
  <c r="E5792" i="25"/>
  <c r="E5793" i="25"/>
  <c r="E5794" i="25"/>
  <c r="E5795" i="25"/>
  <c r="E5796" i="25"/>
  <c r="E5797" i="25"/>
  <c r="E5799" i="25"/>
  <c r="E5798" i="25"/>
  <c r="E5800" i="25"/>
  <c r="E5801" i="25"/>
  <c r="E5802" i="25"/>
  <c r="E5803" i="25"/>
  <c r="E5804" i="25"/>
  <c r="E5805" i="25"/>
  <c r="E5806" i="25"/>
  <c r="E5807" i="25"/>
  <c r="E5808" i="25"/>
  <c r="E5809" i="25"/>
  <c r="E5810" i="25"/>
  <c r="E5811" i="25"/>
  <c r="E5812" i="25"/>
  <c r="E5813" i="25"/>
  <c r="E5814" i="25"/>
  <c r="E5815" i="25"/>
  <c r="E5816" i="25"/>
  <c r="E5817" i="25"/>
  <c r="E5818" i="25"/>
  <c r="E5819" i="25"/>
  <c r="E5820" i="25"/>
  <c r="E5821" i="25"/>
  <c r="E5822" i="25"/>
  <c r="E5823" i="25"/>
  <c r="E5824" i="25"/>
  <c r="E5825" i="25"/>
  <c r="E5826" i="25"/>
  <c r="E5827" i="25"/>
  <c r="E5828" i="25"/>
  <c r="E5829" i="25"/>
  <c r="E5830" i="25"/>
  <c r="E5831" i="25"/>
  <c r="E5832" i="25"/>
  <c r="E5833" i="25"/>
  <c r="E5834" i="25"/>
  <c r="E5835" i="25"/>
  <c r="E5836" i="25"/>
  <c r="E5837" i="25"/>
  <c r="E5838" i="25"/>
  <c r="E5839" i="25"/>
  <c r="E5840" i="25"/>
  <c r="E5841" i="25"/>
  <c r="E5842" i="25"/>
  <c r="E5843" i="25"/>
  <c r="E5844" i="25"/>
  <c r="E5845" i="25"/>
  <c r="E5846" i="25"/>
  <c r="E5847" i="25"/>
  <c r="E5848" i="25"/>
  <c r="E5849" i="25"/>
  <c r="E5850" i="25"/>
  <c r="E5851" i="25"/>
  <c r="E5852" i="25"/>
  <c r="E5853" i="25"/>
  <c r="E5854" i="25"/>
  <c r="E5855" i="25"/>
  <c r="E5856" i="25"/>
  <c r="E5857" i="25"/>
  <c r="E5858" i="25"/>
  <c r="E5859" i="25"/>
  <c r="E5860" i="25"/>
  <c r="E5861" i="25"/>
  <c r="E5862" i="25"/>
  <c r="E5863" i="25"/>
  <c r="E5864" i="25"/>
  <c r="E5865" i="25"/>
  <c r="E5866" i="25"/>
  <c r="E5867" i="25"/>
  <c r="E5868" i="25"/>
  <c r="E5869" i="25"/>
  <c r="E5870" i="25"/>
  <c r="E5871" i="25"/>
  <c r="E5872" i="25"/>
  <c r="E5873" i="25"/>
  <c r="E5874" i="25"/>
  <c r="E5875" i="25"/>
  <c r="E5876" i="25"/>
  <c r="E5877" i="25"/>
  <c r="E5878" i="25"/>
  <c r="E5879" i="25"/>
  <c r="E5880" i="25"/>
  <c r="E5881" i="25"/>
  <c r="E5882" i="25"/>
  <c r="E5883" i="25"/>
  <c r="E5884" i="25"/>
  <c r="E5885" i="25"/>
  <c r="E5886" i="25"/>
  <c r="E5887" i="25"/>
  <c r="E5888" i="25"/>
  <c r="E5889" i="25"/>
  <c r="E5890" i="25"/>
  <c r="E5891" i="25"/>
  <c r="E5892" i="25"/>
  <c r="E5893" i="25"/>
  <c r="E5894" i="25"/>
  <c r="E5895" i="25"/>
  <c r="E5896" i="25"/>
  <c r="E5897" i="25"/>
  <c r="E5898" i="25"/>
  <c r="E5899" i="25"/>
  <c r="E5900" i="25"/>
  <c r="E5901" i="25"/>
  <c r="E5902" i="25"/>
  <c r="E5903" i="25"/>
  <c r="E5904" i="25"/>
  <c r="E5905" i="25"/>
  <c r="E5906" i="25"/>
  <c r="E5907" i="25"/>
  <c r="E5908" i="25"/>
  <c r="E5909" i="25"/>
  <c r="E5910" i="25"/>
  <c r="E5911" i="25"/>
  <c r="E5912" i="25"/>
  <c r="E5973" i="25"/>
  <c r="E5974" i="25"/>
  <c r="E5975" i="25"/>
  <c r="E5976" i="25"/>
  <c r="E5977" i="25"/>
  <c r="E5978" i="25"/>
  <c r="E5913" i="25"/>
  <c r="E5979" i="25"/>
  <c r="E5980" i="25"/>
  <c r="E5914" i="25"/>
  <c r="E5935" i="25"/>
  <c r="E5936" i="25"/>
  <c r="E5981" i="25"/>
  <c r="E5915" i="25"/>
  <c r="E5934" i="25"/>
  <c r="E5982" i="25"/>
  <c r="E5983" i="25"/>
  <c r="E6010" i="25"/>
  <c r="E6011" i="25"/>
  <c r="E5984" i="25"/>
  <c r="E5916" i="25"/>
  <c r="E5951" i="25"/>
  <c r="E5917" i="25"/>
  <c r="E5918" i="25"/>
  <c r="E5937" i="25"/>
  <c r="E6012" i="25"/>
  <c r="E5919" i="25"/>
  <c r="E5985" i="25"/>
  <c r="E5938" i="25"/>
  <c r="E5952" i="25"/>
  <c r="E5920" i="25"/>
  <c r="E5921" i="25"/>
  <c r="E5953" i="25"/>
  <c r="E5986" i="25"/>
  <c r="E5987" i="25"/>
  <c r="E6013" i="25"/>
  <c r="E5954" i="25"/>
  <c r="E5922" i="25"/>
  <c r="E6014" i="25"/>
  <c r="E5939" i="25"/>
  <c r="E5923" i="25"/>
  <c r="E5988" i="25"/>
  <c r="E6015" i="25"/>
  <c r="E5989" i="25"/>
  <c r="E5940" i="25"/>
  <c r="E5990" i="25"/>
  <c r="E5955" i="25"/>
  <c r="E5941" i="25"/>
  <c r="E5942" i="25"/>
  <c r="E5924" i="25"/>
  <c r="E5991" i="25"/>
  <c r="E5943" i="25"/>
  <c r="E5992" i="25"/>
  <c r="E5925" i="25"/>
  <c r="E5956" i="25"/>
  <c r="E5944" i="25"/>
  <c r="E5993" i="25"/>
  <c r="E5926" i="25"/>
  <c r="E5994" i="25"/>
  <c r="E5945" i="25"/>
  <c r="E5995" i="25"/>
  <c r="E6016" i="25"/>
  <c r="E5946" i="25"/>
  <c r="E5957" i="25"/>
  <c r="E6017" i="25"/>
  <c r="E6018" i="25"/>
  <c r="E5927" i="25"/>
  <c r="E5996" i="25"/>
  <c r="E5958" i="25"/>
  <c r="E5997" i="25"/>
  <c r="E6019" i="25"/>
  <c r="E5998" i="25"/>
  <c r="E5959" i="25"/>
  <c r="E5999" i="25"/>
  <c r="E5928" i="25"/>
  <c r="E5960" i="25"/>
  <c r="E5961" i="25"/>
  <c r="E5929" i="25"/>
  <c r="E6000" i="25"/>
  <c r="E5962" i="25"/>
  <c r="E5963" i="25"/>
  <c r="E6001" i="25"/>
  <c r="E5964" i="25"/>
  <c r="E6002" i="25"/>
  <c r="E5930" i="25"/>
  <c r="E5965" i="25"/>
  <c r="E6020" i="25"/>
  <c r="E5966" i="25"/>
  <c r="E5967" i="25"/>
  <c r="E6021" i="25"/>
  <c r="E6003" i="25"/>
  <c r="E6004" i="25"/>
  <c r="E5931" i="25"/>
  <c r="E5968" i="25"/>
  <c r="E6005" i="25"/>
  <c r="E5969" i="25"/>
  <c r="E6006" i="25"/>
  <c r="E6007" i="25"/>
  <c r="E5947" i="25"/>
  <c r="E6008" i="25"/>
  <c r="E5932" i="25"/>
  <c r="E5933" i="25"/>
  <c r="E5948" i="25"/>
  <c r="E5970" i="25"/>
  <c r="E5949" i="25"/>
  <c r="E5971" i="25"/>
  <c r="E5972" i="25"/>
  <c r="E6009" i="25"/>
  <c r="E5950" i="25"/>
  <c r="E6022" i="25"/>
  <c r="E6074" i="25"/>
  <c r="E6088" i="25"/>
  <c r="E6052" i="25"/>
  <c r="E6137" i="25"/>
  <c r="E6023" i="25"/>
  <c r="E6024" i="25"/>
  <c r="E6053" i="25"/>
  <c r="E6025" i="25"/>
  <c r="E6106" i="25"/>
  <c r="E6075" i="25"/>
  <c r="E6054" i="25"/>
  <c r="E6107" i="25"/>
  <c r="E6076" i="25"/>
  <c r="E6138" i="25"/>
  <c r="E6108" i="25"/>
  <c r="E6109" i="25"/>
  <c r="E6139" i="25"/>
  <c r="E6110" i="25"/>
  <c r="E6055" i="25"/>
  <c r="E6111" i="25"/>
  <c r="E6077" i="25"/>
  <c r="E6056" i="25"/>
  <c r="E6140" i="25"/>
  <c r="E6026" i="25"/>
  <c r="E6078" i="25"/>
  <c r="E6112" i="25"/>
  <c r="E6113" i="25"/>
  <c r="E6027" i="25"/>
  <c r="E6089" i="25"/>
  <c r="E6090" i="25"/>
  <c r="E6079" i="25"/>
  <c r="E6028" i="25"/>
  <c r="E6029" i="25"/>
  <c r="E6114" i="25"/>
  <c r="E6080" i="25"/>
  <c r="E6081" i="25"/>
  <c r="E6115" i="25"/>
  <c r="E6141" i="25"/>
  <c r="E6142" i="25"/>
  <c r="E6143" i="25"/>
  <c r="E6091" i="25"/>
  <c r="E6082" i="25"/>
  <c r="E6116" i="25"/>
  <c r="E6117" i="25"/>
  <c r="E6057" i="25"/>
  <c r="E6030" i="25"/>
  <c r="E6144" i="25"/>
  <c r="E6092" i="25"/>
  <c r="E6093" i="25"/>
  <c r="E6058" i="25"/>
  <c r="E6059" i="25"/>
  <c r="E6145" i="25"/>
  <c r="E6031" i="25"/>
  <c r="E6060" i="25"/>
  <c r="E6083" i="25"/>
  <c r="E6118" i="25"/>
  <c r="E6084" i="25"/>
  <c r="E6119" i="25"/>
  <c r="E6146" i="25"/>
  <c r="E6061" i="25"/>
  <c r="E6120" i="25"/>
  <c r="E6121" i="25"/>
  <c r="E6094" i="25"/>
  <c r="E6147" i="25"/>
  <c r="E6122" i="25"/>
  <c r="E6123" i="25"/>
  <c r="E6148" i="25"/>
  <c r="E6032" i="25"/>
  <c r="E6095" i="25"/>
  <c r="E6033" i="25"/>
  <c r="E6124" i="25"/>
  <c r="E6034" i="25"/>
  <c r="E6035" i="25"/>
  <c r="E6125" i="25"/>
  <c r="E6096" i="25"/>
  <c r="E6097" i="25"/>
  <c r="E6062" i="25"/>
  <c r="E6126" i="25"/>
  <c r="E6036" i="25"/>
  <c r="E6037" i="25"/>
  <c r="E6085" i="25"/>
  <c r="E6038" i="25"/>
  <c r="E6127" i="25"/>
  <c r="E6063" i="25"/>
  <c r="E6128" i="25"/>
  <c r="E6039" i="25"/>
  <c r="E6129" i="25"/>
  <c r="E6098" i="25"/>
  <c r="E6149" i="25"/>
  <c r="E6064" i="25"/>
  <c r="E6150" i="25"/>
  <c r="E6151" i="25"/>
  <c r="E6040" i="25"/>
  <c r="E6041" i="25"/>
  <c r="E6130" i="25"/>
  <c r="E6042" i="25"/>
  <c r="E6043" i="25"/>
  <c r="E6044" i="25"/>
  <c r="E6131" i="25"/>
  <c r="E6065" i="25"/>
  <c r="E6099" i="25"/>
  <c r="E6100" i="25"/>
  <c r="E6066" i="25"/>
  <c r="E6067" i="25"/>
  <c r="E6132" i="25"/>
  <c r="E6133" i="25"/>
  <c r="E6045" i="25"/>
  <c r="E6068" i="25"/>
  <c r="E6069" i="25"/>
  <c r="E6101" i="25"/>
  <c r="E6070" i="25"/>
  <c r="E6086" i="25"/>
  <c r="E6152" i="25"/>
  <c r="E6134" i="25"/>
  <c r="E6102" i="25"/>
  <c r="E6103" i="25"/>
  <c r="E6135" i="25"/>
  <c r="E6046" i="25"/>
  <c r="E6047" i="25"/>
  <c r="E6071" i="25"/>
  <c r="E6072" i="25"/>
  <c r="E6104" i="25"/>
  <c r="E6048" i="25"/>
  <c r="E6136" i="25"/>
  <c r="E6049" i="25"/>
  <c r="E6073" i="25"/>
  <c r="E6050" i="25"/>
  <c r="E6087" i="25"/>
  <c r="E6051" i="25"/>
  <c r="E6105" i="25"/>
  <c r="E6153" i="25"/>
  <c r="E6154" i="25"/>
  <c r="E6155" i="25"/>
  <c r="E6156" i="25"/>
  <c r="E6157" i="25"/>
  <c r="E6166" i="25"/>
  <c r="E6172" i="25"/>
  <c r="E6167" i="25"/>
  <c r="E6168" i="25"/>
  <c r="E6169" i="25"/>
  <c r="E6170" i="25"/>
  <c r="E6175" i="25"/>
  <c r="E6171" i="25"/>
  <c r="E6173" i="25"/>
  <c r="E6174" i="25"/>
  <c r="E6176" i="25"/>
  <c r="E6177" i="25"/>
  <c r="E6178" i="25"/>
  <c r="E6213" i="25"/>
  <c r="E6243" i="25"/>
  <c r="E6244" i="25"/>
  <c r="E6214" i="25"/>
  <c r="E6215" i="25"/>
  <c r="E6216" i="25"/>
  <c r="E6217" i="25"/>
  <c r="E6218" i="25"/>
  <c r="E6241" i="25"/>
  <c r="E6245" i="25"/>
  <c r="E6242" i="25"/>
  <c r="E6246" i="25"/>
  <c r="E6247" i="25"/>
  <c r="E6248" i="25"/>
  <c r="E6249" i="25"/>
  <c r="E6271" i="25"/>
  <c r="E6272" i="25"/>
  <c r="E6270" i="25"/>
  <c r="E6289" i="25"/>
  <c r="E6219" i="25"/>
  <c r="E6250" i="25"/>
  <c r="E6220" i="25"/>
  <c r="E6251" i="25"/>
  <c r="E6252" i="25"/>
  <c r="E6179" i="25"/>
  <c r="E6290" i="25"/>
  <c r="E6253" i="25"/>
  <c r="E6291" i="25"/>
  <c r="E6273" i="25"/>
  <c r="E6292" i="25"/>
  <c r="E6293" i="25"/>
  <c r="E6180" i="25"/>
  <c r="E6181" i="25"/>
  <c r="E6254" i="25"/>
  <c r="E6182" i="25"/>
  <c r="E6221" i="25"/>
  <c r="E6294" i="25"/>
  <c r="E6222" i="25"/>
  <c r="E6183" i="25"/>
  <c r="E6184" i="25"/>
  <c r="E6255" i="25"/>
  <c r="E6185" i="25"/>
  <c r="E6186" i="25"/>
  <c r="E6158" i="25"/>
  <c r="E6187" i="25"/>
  <c r="E6256" i="25"/>
  <c r="E6295" i="25"/>
  <c r="E6274" i="25"/>
  <c r="E6275" i="25"/>
  <c r="E6188" i="25"/>
  <c r="E6189" i="25"/>
  <c r="E6190" i="25"/>
  <c r="E6296" i="25"/>
  <c r="E6257" i="25"/>
  <c r="E6191" i="25"/>
  <c r="E6192" i="25"/>
  <c r="E6193" i="25"/>
  <c r="E6194" i="25"/>
  <c r="E6195" i="25"/>
  <c r="E6258" i="25"/>
  <c r="E6297" i="25"/>
  <c r="E6276" i="25"/>
  <c r="E6298" i="25"/>
  <c r="E6196" i="25"/>
  <c r="E6223" i="25"/>
  <c r="E6259" i="25"/>
  <c r="E6224" i="25"/>
  <c r="E6260" i="25"/>
  <c r="E6225" i="25"/>
  <c r="E6261" i="25"/>
  <c r="E6277" i="25"/>
  <c r="E6226" i="25"/>
  <c r="E6197" i="25"/>
  <c r="E6299" i="25"/>
  <c r="E6198" i="25"/>
  <c r="E6227" i="25"/>
  <c r="E6278" i="25"/>
  <c r="E6279" i="25"/>
  <c r="E6228" i="25"/>
  <c r="E6280" i="25"/>
  <c r="E6159" i="25"/>
  <c r="E6199" i="25"/>
  <c r="E6229" i="25"/>
  <c r="E6262" i="25"/>
  <c r="E6281" i="25"/>
  <c r="E6263" i="25"/>
  <c r="E6300" i="25"/>
  <c r="E6282" i="25"/>
  <c r="E6160" i="25"/>
  <c r="E6230" i="25"/>
  <c r="E6200" i="25"/>
  <c r="E6283" i="25"/>
  <c r="E6264" i="25"/>
  <c r="E6201" i="25"/>
  <c r="E6202" i="25"/>
  <c r="E6301" i="25"/>
  <c r="E6302" i="25"/>
  <c r="E6284" i="25"/>
  <c r="E6161" i="25"/>
  <c r="E6162" i="25"/>
  <c r="E6203" i="25"/>
  <c r="E6231" i="25"/>
  <c r="E6163" i="25"/>
  <c r="E6204" i="25"/>
  <c r="E6285" i="25"/>
  <c r="E6286" i="25"/>
  <c r="E6303" i="25"/>
  <c r="E6265" i="25"/>
  <c r="E6232" i="25"/>
  <c r="E6233" i="25"/>
  <c r="E6304" i="25"/>
  <c r="E6205" i="25"/>
  <c r="E6305" i="25"/>
  <c r="E6164" i="25"/>
  <c r="E6287" i="25"/>
  <c r="E6206" i="25"/>
  <c r="E6266" i="25"/>
  <c r="E6234" i="25"/>
  <c r="E6235" i="25"/>
  <c r="E6165" i="25"/>
  <c r="E6236" i="25"/>
  <c r="E6288" i="25"/>
  <c r="E6306" i="25"/>
  <c r="E6237" i="25"/>
  <c r="E6307" i="25"/>
  <c r="E6308" i="25"/>
  <c r="E6207" i="25"/>
  <c r="E6238" i="25"/>
  <c r="E6267" i="25"/>
  <c r="E6239" i="25"/>
  <c r="E6309" i="25"/>
  <c r="E6208" i="25"/>
  <c r="E6209" i="25"/>
  <c r="E6240" i="25"/>
  <c r="E6268" i="25"/>
  <c r="E6210" i="25"/>
  <c r="E6310" i="25"/>
  <c r="E6211" i="25"/>
  <c r="E6212" i="25"/>
  <c r="E6269" i="25"/>
  <c r="E6311" i="25"/>
  <c r="E6312" i="25"/>
  <c r="E6313" i="25"/>
  <c r="E6316" i="25"/>
  <c r="E6317" i="25"/>
  <c r="E6314" i="25"/>
  <c r="E6315" i="25"/>
  <c r="E6318" i="25"/>
  <c r="E6319" i="25"/>
  <c r="E6320" i="25"/>
  <c r="E6321" i="25"/>
  <c r="E6322" i="25"/>
  <c r="E6323" i="25"/>
  <c r="E6324" i="25"/>
  <c r="E6325" i="25"/>
  <c r="E6326" i="25"/>
  <c r="E6327" i="25"/>
  <c r="E6328" i="25"/>
  <c r="E6329" i="25"/>
  <c r="E6330" i="25"/>
  <c r="E6331" i="25"/>
  <c r="E6332" i="25"/>
  <c r="E6333" i="25"/>
  <c r="E6334" i="25"/>
  <c r="E6335" i="25"/>
  <c r="E6336" i="25"/>
  <c r="E6337" i="25"/>
  <c r="E6338" i="25"/>
  <c r="E6339" i="25"/>
  <c r="E6340" i="25"/>
  <c r="E6341" i="25"/>
  <c r="E6342" i="25"/>
  <c r="E6343" i="25"/>
  <c r="E6344" i="25"/>
  <c r="E6345" i="25"/>
  <c r="E6346" i="25"/>
  <c r="E6347" i="25"/>
  <c r="E6348" i="25"/>
  <c r="E6349" i="25"/>
  <c r="E6350" i="25"/>
  <c r="E6351" i="25"/>
  <c r="E6352" i="25"/>
  <c r="E6353" i="25"/>
  <c r="E6354" i="25"/>
  <c r="E6355" i="25"/>
  <c r="E6356" i="25"/>
  <c r="E6357" i="25"/>
  <c r="E6358" i="25"/>
  <c r="E6359" i="25"/>
  <c r="E6360" i="25"/>
  <c r="E6361" i="25"/>
  <c r="E6362" i="25"/>
  <c r="E6363" i="25"/>
  <c r="E6364" i="25"/>
  <c r="E6365" i="25"/>
  <c r="E6366" i="25"/>
  <c r="E6367" i="25"/>
  <c r="E6368" i="25"/>
  <c r="E6369" i="25"/>
  <c r="E6370" i="25"/>
  <c r="E6371" i="25"/>
  <c r="E6372" i="25"/>
  <c r="E6373" i="25"/>
  <c r="E6374" i="25"/>
  <c r="E6375" i="25"/>
  <c r="E6376" i="25"/>
  <c r="E6377" i="25"/>
  <c r="E6378" i="25"/>
  <c r="E6379" i="25"/>
  <c r="E6380" i="25"/>
  <c r="E6381" i="25"/>
  <c r="E6382" i="25"/>
  <c r="E6383" i="25"/>
  <c r="E6384" i="25"/>
  <c r="E6385" i="25"/>
  <c r="E6386" i="25"/>
  <c r="E6387" i="25"/>
  <c r="E6388" i="25"/>
  <c r="E6389" i="25"/>
  <c r="E6390" i="25"/>
  <c r="E6391" i="25"/>
  <c r="E6392" i="25"/>
  <c r="E6393" i="25"/>
  <c r="E6394" i="25"/>
  <c r="E6397" i="25"/>
  <c r="E6408" i="25"/>
  <c r="E6409" i="25"/>
  <c r="E6415" i="25"/>
  <c r="E6410" i="25"/>
  <c r="E6398" i="25"/>
  <c r="E6399" i="25"/>
  <c r="E6411" i="25"/>
  <c r="E6395" i="25"/>
  <c r="E6416" i="25"/>
  <c r="E6412" i="25"/>
  <c r="E6413" i="25"/>
  <c r="E6400" i="25"/>
  <c r="E6417" i="25"/>
  <c r="E6418" i="25"/>
  <c r="E6401" i="25"/>
  <c r="E6402" i="25"/>
  <c r="E6396" i="25"/>
  <c r="E6403" i="25"/>
  <c r="E6404" i="25"/>
  <c r="E6405" i="25"/>
  <c r="E6419" i="25"/>
  <c r="E6420" i="25"/>
  <c r="E6421" i="25"/>
  <c r="E6406" i="25"/>
  <c r="E6422" i="25"/>
  <c r="E6414" i="25"/>
  <c r="E6423" i="25"/>
  <c r="E6424" i="25"/>
  <c r="E6407" i="25"/>
  <c r="E6425" i="25"/>
  <c r="E6537" i="25"/>
  <c r="E6469" i="25"/>
  <c r="E6538" i="25"/>
  <c r="E6539" i="25"/>
  <c r="E6426" i="25"/>
  <c r="E6470" i="25"/>
  <c r="E6448" i="25"/>
  <c r="E6540" i="25"/>
  <c r="E6449" i="25"/>
  <c r="E6541" i="25"/>
  <c r="E6542" i="25"/>
  <c r="E6543" i="25"/>
  <c r="E6471" i="25"/>
  <c r="E6500" i="25"/>
  <c r="E6427" i="25"/>
  <c r="E6428" i="25"/>
  <c r="E6501" i="25"/>
  <c r="E6502" i="25"/>
  <c r="E6472" i="25"/>
  <c r="E6473" i="25"/>
  <c r="E6580" i="25"/>
  <c r="E6474" i="25"/>
  <c r="E6544" i="25"/>
  <c r="E6429" i="25"/>
  <c r="E6475" i="25"/>
  <c r="E6545" i="25"/>
  <c r="E6476" i="25"/>
  <c r="E6546" i="25"/>
  <c r="E6503" i="25"/>
  <c r="E6450" i="25"/>
  <c r="E6504" i="25"/>
  <c r="E6547" i="25"/>
  <c r="E6430" i="25"/>
  <c r="E6477" i="25"/>
  <c r="E6431" i="25"/>
  <c r="E6451" i="25"/>
  <c r="E6478" i="25"/>
  <c r="E6505" i="25"/>
  <c r="E6452" i="25"/>
  <c r="E6453" i="25"/>
  <c r="E6506" i="25"/>
  <c r="E6507" i="25"/>
  <c r="E6548" i="25"/>
  <c r="E6479" i="25"/>
  <c r="E6581" i="25"/>
  <c r="E6582" i="25"/>
  <c r="E6583" i="25"/>
  <c r="E6549" i="25"/>
  <c r="E6508" i="25"/>
  <c r="E6509" i="25"/>
  <c r="E6584" i="25"/>
  <c r="E6550" i="25"/>
  <c r="E6510" i="25"/>
  <c r="E6454" i="25"/>
  <c r="E6480" i="25"/>
  <c r="E6551" i="25"/>
  <c r="E6481" i="25"/>
  <c r="E6585" i="25"/>
  <c r="E6482" i="25"/>
  <c r="E6552" i="25"/>
  <c r="E6553" i="25"/>
  <c r="E6511" i="25"/>
  <c r="E6455" i="25"/>
  <c r="E6554" i="25"/>
  <c r="E6432" i="25"/>
  <c r="E6483" i="25"/>
  <c r="E6512" i="25"/>
  <c r="E6433" i="25"/>
  <c r="E6513" i="25"/>
  <c r="E6434" i="25"/>
  <c r="E6514" i="25"/>
  <c r="E6484" i="25"/>
  <c r="E6456" i="25"/>
  <c r="E6586" i="25"/>
  <c r="E6555" i="25"/>
  <c r="E6457" i="25"/>
  <c r="E6587" i="25"/>
  <c r="E6588" i="25"/>
  <c r="E6556" i="25"/>
  <c r="E6485" i="25"/>
  <c r="E6435" i="25"/>
  <c r="E6589" i="25"/>
  <c r="E6458" i="25"/>
  <c r="E6459" i="25"/>
  <c r="E6557" i="25"/>
  <c r="E6436" i="25"/>
  <c r="E6515" i="25"/>
  <c r="E6516" i="25"/>
  <c r="E6460" i="25"/>
  <c r="E6486" i="25"/>
  <c r="E6558" i="25"/>
  <c r="E6590" i="25"/>
  <c r="E6559" i="25"/>
  <c r="E6461" i="25"/>
  <c r="E6517" i="25"/>
  <c r="E6560" i="25"/>
  <c r="E6561" i="25"/>
  <c r="E6562" i="25"/>
  <c r="E6462" i="25"/>
  <c r="E6487" i="25"/>
  <c r="E6518" i="25"/>
  <c r="E6591" i="25"/>
  <c r="E6519" i="25"/>
  <c r="E6563" i="25"/>
  <c r="E6592" i="25"/>
  <c r="E6593" i="25"/>
  <c r="E6488" i="25"/>
  <c r="E6437" i="25"/>
  <c r="E6489" i="25"/>
  <c r="E6520" i="25"/>
  <c r="E6438" i="25"/>
  <c r="E6439" i="25"/>
  <c r="E6490" i="25"/>
  <c r="E6440" i="25"/>
  <c r="E6491" i="25"/>
  <c r="E6521" i="25"/>
  <c r="E6564" i="25"/>
  <c r="E6441" i="25"/>
  <c r="E6522" i="25"/>
  <c r="E6523" i="25"/>
  <c r="E6492" i="25"/>
  <c r="E6565" i="25"/>
  <c r="E6594" i="25"/>
  <c r="E6595" i="25"/>
  <c r="E6493" i="25"/>
  <c r="E6566" i="25"/>
  <c r="E6596" i="25"/>
  <c r="E6524" i="25"/>
  <c r="E6567" i="25"/>
  <c r="E6463" i="25"/>
  <c r="E6525" i="25"/>
  <c r="E6597" i="25"/>
  <c r="E6464" i="25"/>
  <c r="E6568" i="25"/>
  <c r="E6526" i="25"/>
  <c r="E6494" i="25"/>
  <c r="E6598" i="25"/>
  <c r="E6495" i="25"/>
  <c r="E6442" i="25"/>
  <c r="E6527" i="25"/>
  <c r="E6599" i="25"/>
  <c r="E6528" i="25"/>
  <c r="E6443" i="25"/>
  <c r="E6600" i="25"/>
  <c r="E6601" i="25"/>
  <c r="E6569" i="25"/>
  <c r="E6570" i="25"/>
  <c r="E6602" i="25"/>
  <c r="E6571" i="25"/>
  <c r="E6465" i="25"/>
  <c r="E6496" i="25"/>
  <c r="E6466" i="25"/>
  <c r="E6572" i="25"/>
  <c r="E6467" i="25"/>
  <c r="E6529" i="25"/>
  <c r="E6444" i="25"/>
  <c r="E6530" i="25"/>
  <c r="E6573" i="25"/>
  <c r="E6574" i="25"/>
  <c r="E6603" i="25"/>
  <c r="E6531" i="25"/>
  <c r="E6604" i="25"/>
  <c r="E6497" i="25"/>
  <c r="E6532" i="25"/>
  <c r="E6498" i="25"/>
  <c r="E6575" i="25"/>
  <c r="E6499" i="25"/>
  <c r="E6533" i="25"/>
  <c r="E6445" i="25"/>
  <c r="E6576" i="25"/>
  <c r="E6577" i="25"/>
  <c r="E6446" i="25"/>
  <c r="E6578" i="25"/>
  <c r="E6534" i="25"/>
  <c r="E6535" i="25"/>
  <c r="E6447" i="25"/>
  <c r="E6605" i="25"/>
  <c r="E6536" i="25"/>
  <c r="E6468" i="25"/>
  <c r="E6579" i="25"/>
  <c r="E2" i="25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65" i="23"/>
  <c r="C566" i="23"/>
  <c r="C567" i="23"/>
  <c r="C568" i="23"/>
  <c r="C569" i="23"/>
  <c r="C570" i="23"/>
  <c r="C571" i="23"/>
  <c r="C572" i="23"/>
  <c r="C573" i="23"/>
  <c r="C574" i="23"/>
  <c r="C575" i="23"/>
  <c r="C576" i="23"/>
  <c r="C577" i="23"/>
  <c r="C578" i="23"/>
  <c r="C579" i="23"/>
  <c r="C580" i="23"/>
  <c r="C581" i="23"/>
  <c r="C582" i="23"/>
  <c r="C583" i="23"/>
  <c r="C584" i="23"/>
  <c r="C585" i="23"/>
  <c r="C586" i="23"/>
  <c r="C587" i="23"/>
  <c r="C588" i="23"/>
  <c r="C589" i="23"/>
  <c r="C590" i="23"/>
  <c r="C591" i="23"/>
  <c r="C3" i="23"/>
  <c r="O3" i="23"/>
  <c r="P3" i="23"/>
  <c r="O4" i="23"/>
  <c r="P4" i="23"/>
  <c r="O5" i="23"/>
  <c r="P5" i="23"/>
  <c r="O6" i="23"/>
  <c r="P6" i="23"/>
  <c r="O7" i="23"/>
  <c r="P7" i="23"/>
  <c r="O8" i="23"/>
  <c r="P8" i="23"/>
  <c r="O9" i="23"/>
  <c r="P9" i="23"/>
  <c r="O10" i="23"/>
  <c r="P10" i="23"/>
  <c r="O11" i="23"/>
  <c r="P11" i="23"/>
  <c r="O12" i="23"/>
  <c r="P12" i="23"/>
  <c r="O13" i="23"/>
  <c r="P13" i="23"/>
  <c r="O14" i="23"/>
  <c r="P14" i="23"/>
  <c r="O15" i="23"/>
  <c r="P15" i="23"/>
  <c r="O16" i="23"/>
  <c r="P16" i="23"/>
  <c r="O17" i="23"/>
  <c r="P17" i="23"/>
  <c r="O18" i="23"/>
  <c r="P18" i="23"/>
  <c r="O20" i="23"/>
  <c r="P20" i="23"/>
  <c r="O21" i="23"/>
  <c r="P21" i="23"/>
  <c r="O22" i="23"/>
  <c r="P22" i="23"/>
  <c r="O23" i="23"/>
  <c r="P23" i="23"/>
  <c r="O24" i="23"/>
  <c r="P24" i="23"/>
  <c r="O25" i="23"/>
  <c r="P25" i="23"/>
  <c r="O26" i="23"/>
  <c r="P26" i="23"/>
  <c r="O27" i="23"/>
  <c r="P27" i="23"/>
  <c r="O28" i="23"/>
  <c r="P28" i="23"/>
  <c r="O29" i="23"/>
  <c r="P29" i="23"/>
  <c r="O30" i="23"/>
  <c r="P30" i="23"/>
  <c r="O31" i="23"/>
  <c r="P31" i="23"/>
  <c r="O32" i="23"/>
  <c r="P32" i="23"/>
  <c r="O33" i="23"/>
  <c r="P33" i="23"/>
  <c r="O34" i="23"/>
  <c r="P34" i="23"/>
  <c r="O35" i="23"/>
  <c r="P35" i="23"/>
  <c r="O36" i="23"/>
  <c r="P36" i="23"/>
  <c r="O37" i="23"/>
  <c r="P37" i="23"/>
  <c r="O38" i="23"/>
  <c r="P38" i="23"/>
  <c r="O39" i="23"/>
  <c r="P39" i="23"/>
  <c r="O40" i="23"/>
  <c r="P40" i="23"/>
  <c r="O41" i="23"/>
  <c r="P41" i="23"/>
  <c r="O42" i="23"/>
  <c r="P42" i="23"/>
  <c r="O43" i="23"/>
  <c r="P43" i="23"/>
  <c r="O44" i="23"/>
  <c r="P44" i="23"/>
  <c r="O45" i="23"/>
  <c r="P45" i="23"/>
  <c r="O46" i="23"/>
  <c r="P46" i="23"/>
  <c r="O47" i="23"/>
  <c r="P47" i="23"/>
  <c r="O48" i="23"/>
  <c r="P48" i="23"/>
  <c r="O49" i="23"/>
  <c r="P49" i="23"/>
  <c r="O50" i="23"/>
  <c r="P50" i="23"/>
  <c r="O51" i="23"/>
  <c r="P51" i="23"/>
  <c r="O52" i="23"/>
  <c r="P52" i="23"/>
  <c r="O53" i="23"/>
  <c r="P53" i="23"/>
  <c r="O54" i="23"/>
  <c r="P54" i="23"/>
  <c r="O55" i="23"/>
  <c r="P55" i="23"/>
  <c r="O56" i="23"/>
  <c r="P56" i="23"/>
  <c r="O57" i="23"/>
  <c r="P57" i="23"/>
  <c r="O58" i="23"/>
  <c r="P58" i="23"/>
  <c r="O59" i="23"/>
  <c r="P59" i="23"/>
  <c r="O60" i="23"/>
  <c r="P60" i="23"/>
  <c r="O61" i="23"/>
  <c r="P61" i="23"/>
  <c r="O62" i="23"/>
  <c r="P62" i="23"/>
  <c r="O63" i="23"/>
  <c r="P63" i="23"/>
  <c r="O64" i="23"/>
  <c r="P64" i="23"/>
  <c r="O65" i="23"/>
  <c r="P65" i="23"/>
  <c r="O66" i="23"/>
  <c r="P66" i="23"/>
  <c r="O67" i="23"/>
  <c r="P67" i="23"/>
  <c r="O68" i="23"/>
  <c r="P68" i="23"/>
  <c r="O69" i="23"/>
  <c r="P69" i="23"/>
  <c r="O70" i="23"/>
  <c r="P70" i="23"/>
  <c r="O71" i="23"/>
  <c r="P71" i="23"/>
  <c r="O72" i="23"/>
  <c r="P72" i="23"/>
  <c r="O73" i="23"/>
  <c r="P73" i="23"/>
  <c r="O74" i="23"/>
  <c r="P74" i="23"/>
  <c r="O75" i="23"/>
  <c r="P75" i="23"/>
  <c r="O76" i="23"/>
  <c r="P76" i="23"/>
  <c r="O77" i="23"/>
  <c r="P77" i="23"/>
  <c r="O78" i="23"/>
  <c r="P78" i="23"/>
  <c r="O79" i="23"/>
  <c r="P79" i="23"/>
  <c r="O80" i="23"/>
  <c r="P80" i="23"/>
  <c r="O81" i="23"/>
  <c r="P81" i="23"/>
  <c r="O82" i="23"/>
  <c r="P82" i="23"/>
  <c r="O83" i="23"/>
  <c r="P83" i="23"/>
  <c r="O84" i="23"/>
  <c r="P84" i="23"/>
  <c r="O85" i="23"/>
  <c r="P85" i="23"/>
  <c r="O86" i="23"/>
  <c r="P86" i="23"/>
  <c r="O87" i="23"/>
  <c r="P87" i="23"/>
  <c r="O88" i="23"/>
  <c r="P88" i="23"/>
  <c r="O89" i="23"/>
  <c r="P89" i="23"/>
  <c r="O90" i="23"/>
  <c r="P90" i="23"/>
  <c r="O91" i="23"/>
  <c r="P91" i="23"/>
  <c r="O92" i="23"/>
  <c r="P92" i="23"/>
  <c r="O93" i="23"/>
  <c r="P93" i="23"/>
  <c r="O94" i="23"/>
  <c r="P94" i="23"/>
  <c r="O95" i="23"/>
  <c r="P95" i="23"/>
  <c r="O96" i="23"/>
  <c r="P96" i="23"/>
  <c r="O97" i="23"/>
  <c r="P97" i="23"/>
  <c r="O98" i="23"/>
  <c r="P98" i="23"/>
  <c r="O99" i="23"/>
  <c r="P99" i="23"/>
  <c r="O100" i="23"/>
  <c r="P100" i="23"/>
  <c r="O101" i="23"/>
  <c r="P101" i="23"/>
  <c r="O102" i="23"/>
  <c r="P102" i="23"/>
  <c r="O103" i="23"/>
  <c r="P103" i="23"/>
  <c r="O104" i="23"/>
  <c r="P104" i="23"/>
  <c r="O105" i="23"/>
  <c r="P105" i="23"/>
  <c r="O106" i="23"/>
  <c r="P106" i="23"/>
  <c r="O107" i="23"/>
  <c r="P107" i="23"/>
  <c r="O108" i="23"/>
  <c r="P108" i="23"/>
  <c r="O109" i="23"/>
  <c r="P109" i="23"/>
  <c r="O110" i="23"/>
  <c r="P110" i="23"/>
  <c r="O111" i="23"/>
  <c r="P111" i="23"/>
  <c r="O112" i="23"/>
  <c r="P112" i="23"/>
  <c r="O113" i="23"/>
  <c r="P113" i="23"/>
  <c r="O114" i="23"/>
  <c r="P114" i="23"/>
  <c r="O115" i="23"/>
  <c r="P115" i="23"/>
  <c r="O116" i="23"/>
  <c r="P116" i="23"/>
  <c r="O117" i="23"/>
  <c r="P117" i="23"/>
  <c r="O118" i="23"/>
  <c r="P118" i="23"/>
  <c r="O119" i="23"/>
  <c r="P119" i="23"/>
  <c r="O120" i="23"/>
  <c r="P120" i="23"/>
  <c r="O121" i="23"/>
  <c r="P121" i="23"/>
  <c r="O122" i="23"/>
  <c r="P122" i="23"/>
  <c r="O123" i="23"/>
  <c r="P123" i="23"/>
  <c r="O124" i="23"/>
  <c r="P124" i="23"/>
  <c r="AF389" i="23" l="1"/>
  <c r="AF390" i="23"/>
  <c r="AF391" i="23"/>
  <c r="AF392" i="23"/>
  <c r="AF393" i="23"/>
  <c r="AF394" i="23"/>
  <c r="AF395" i="23"/>
  <c r="AF396" i="23"/>
  <c r="G579" i="23"/>
  <c r="G580" i="23"/>
  <c r="G581" i="23"/>
  <c r="G582" i="23"/>
  <c r="G583" i="23"/>
  <c r="G584" i="23"/>
  <c r="G585" i="23"/>
  <c r="G586" i="23"/>
  <c r="G587" i="23"/>
  <c r="G588" i="23"/>
  <c r="G589" i="23"/>
  <c r="G590" i="23"/>
  <c r="G591" i="23"/>
  <c r="G572" i="23" l="1"/>
  <c r="G573" i="23"/>
  <c r="G574" i="23"/>
  <c r="G575" i="23"/>
  <c r="G576" i="23"/>
  <c r="G577" i="23"/>
  <c r="G578" i="23"/>
  <c r="AF386" i="23"/>
  <c r="AF387" i="23"/>
  <c r="AF388" i="23"/>
  <c r="G567" i="23"/>
  <c r="G568" i="23"/>
  <c r="G569" i="23"/>
  <c r="G570" i="23"/>
  <c r="G571" i="23"/>
  <c r="G555" i="23"/>
  <c r="G556" i="23"/>
  <c r="G557" i="23"/>
  <c r="G558" i="23"/>
  <c r="G559" i="23"/>
  <c r="G560" i="23"/>
  <c r="G561" i="23"/>
  <c r="G562" i="23"/>
  <c r="G563" i="23"/>
  <c r="G564" i="23"/>
  <c r="G565" i="23"/>
  <c r="G566" i="23"/>
  <c r="AF380" i="23"/>
  <c r="AF381" i="23"/>
  <c r="AF382" i="23"/>
  <c r="AF383" i="23"/>
  <c r="AF384" i="23"/>
  <c r="AF385" i="23"/>
  <c r="G543" i="23"/>
  <c r="G544" i="23"/>
  <c r="G545" i="23"/>
  <c r="G546" i="23"/>
  <c r="G547" i="23"/>
  <c r="G548" i="23"/>
  <c r="G549" i="23"/>
  <c r="G550" i="23"/>
  <c r="G551" i="23"/>
  <c r="G552" i="23"/>
  <c r="G553" i="23"/>
  <c r="G554" i="23"/>
  <c r="AF374" i="23"/>
  <c r="AF375" i="23"/>
  <c r="AF376" i="23"/>
  <c r="AF377" i="23"/>
  <c r="AF378" i="23"/>
  <c r="AF379" i="23"/>
  <c r="G534" i="23"/>
  <c r="G535" i="23"/>
  <c r="G536" i="23"/>
  <c r="G537" i="23"/>
  <c r="G538" i="23"/>
  <c r="G539" i="23"/>
  <c r="G540" i="23"/>
  <c r="G541" i="23"/>
  <c r="G542" i="23"/>
  <c r="AF370" i="23"/>
  <c r="AF371" i="23"/>
  <c r="AF372" i="23"/>
  <c r="AF373" i="23"/>
  <c r="B5973" i="25"/>
  <c r="B5974" i="25"/>
  <c r="B5975" i="25"/>
  <c r="B5976" i="25"/>
  <c r="B5977" i="25"/>
  <c r="B5978" i="25"/>
  <c r="B5913" i="25"/>
  <c r="B5979" i="25"/>
  <c r="B5980" i="25"/>
  <c r="B5914" i="25"/>
  <c r="B5935" i="25"/>
  <c r="B5936" i="25"/>
  <c r="B5981" i="25"/>
  <c r="B5915" i="25"/>
  <c r="B5934" i="25"/>
  <c r="B5982" i="25"/>
  <c r="B5983" i="25"/>
  <c r="B6010" i="25"/>
  <c r="B6011" i="25"/>
  <c r="B5984" i="25"/>
  <c r="B5916" i="25"/>
  <c r="B5951" i="25"/>
  <c r="B5917" i="25"/>
  <c r="B5918" i="25"/>
  <c r="B5937" i="25"/>
  <c r="B6012" i="25"/>
  <c r="B5919" i="25"/>
  <c r="B5985" i="25"/>
  <c r="B5938" i="25"/>
  <c r="B5952" i="25"/>
  <c r="B5920" i="25"/>
  <c r="B5921" i="25"/>
  <c r="B5953" i="25"/>
  <c r="B5986" i="25"/>
  <c r="B5987" i="25"/>
  <c r="B6013" i="25"/>
  <c r="B5954" i="25"/>
  <c r="B5922" i="25"/>
  <c r="B6014" i="25"/>
  <c r="B5939" i="25"/>
  <c r="B5923" i="25"/>
  <c r="B5988" i="25"/>
  <c r="B6015" i="25"/>
  <c r="B5989" i="25"/>
  <c r="B5940" i="25"/>
  <c r="B5990" i="25"/>
  <c r="B5955" i="25"/>
  <c r="B5941" i="25"/>
  <c r="B5942" i="25"/>
  <c r="B5924" i="25"/>
  <c r="B5991" i="25"/>
  <c r="B5943" i="25"/>
  <c r="B5992" i="25"/>
  <c r="B5925" i="25"/>
  <c r="B5956" i="25"/>
  <c r="B5944" i="25"/>
  <c r="B5993" i="25"/>
  <c r="B5926" i="25"/>
  <c r="B5994" i="25"/>
  <c r="B5945" i="25"/>
  <c r="B5995" i="25"/>
  <c r="B6016" i="25"/>
  <c r="B5946" i="25"/>
  <c r="B5957" i="25"/>
  <c r="B6017" i="25"/>
  <c r="B6018" i="25"/>
  <c r="B5927" i="25"/>
  <c r="B5996" i="25"/>
  <c r="B5958" i="25"/>
  <c r="B5997" i="25"/>
  <c r="B6019" i="25"/>
  <c r="B5998" i="25"/>
  <c r="B5959" i="25"/>
  <c r="B5999" i="25"/>
  <c r="B5928" i="25"/>
  <c r="B5960" i="25"/>
  <c r="B5961" i="25"/>
  <c r="B5929" i="25"/>
  <c r="B6000" i="25"/>
  <c r="B5962" i="25"/>
  <c r="B5963" i="25"/>
  <c r="B6001" i="25"/>
  <c r="B5964" i="25"/>
  <c r="B6002" i="25"/>
  <c r="B5930" i="25"/>
  <c r="B5965" i="25"/>
  <c r="B6020" i="25"/>
  <c r="B5966" i="25"/>
  <c r="B5967" i="25"/>
  <c r="B6021" i="25"/>
  <c r="B6003" i="25"/>
  <c r="B6004" i="25"/>
  <c r="B5931" i="25"/>
  <c r="B5968" i="25"/>
  <c r="B6005" i="25"/>
  <c r="B5969" i="25"/>
  <c r="B6006" i="25"/>
  <c r="B6007" i="25"/>
  <c r="B5947" i="25"/>
  <c r="B6008" i="25"/>
  <c r="B5932" i="25"/>
  <c r="B5933" i="25"/>
  <c r="B5948" i="25"/>
  <c r="B5970" i="25"/>
  <c r="B5949" i="25"/>
  <c r="B5971" i="25"/>
  <c r="B5972" i="25"/>
  <c r="B6009" i="25"/>
  <c r="B5950" i="25"/>
  <c r="C5973" i="25"/>
  <c r="C5974" i="25"/>
  <c r="C5975" i="25"/>
  <c r="C5976" i="25"/>
  <c r="C5977" i="25"/>
  <c r="C5978" i="25"/>
  <c r="C5913" i="25"/>
  <c r="C5979" i="25"/>
  <c r="C5980" i="25"/>
  <c r="C5914" i="25"/>
  <c r="C5935" i="25"/>
  <c r="C5936" i="25"/>
  <c r="C5981" i="25"/>
  <c r="C5915" i="25"/>
  <c r="C5934" i="25"/>
  <c r="C5982" i="25"/>
  <c r="C5983" i="25"/>
  <c r="C6010" i="25"/>
  <c r="C6011" i="25"/>
  <c r="C5984" i="25"/>
  <c r="C5916" i="25"/>
  <c r="C5951" i="25"/>
  <c r="C5917" i="25"/>
  <c r="C5918" i="25"/>
  <c r="C5937" i="25"/>
  <c r="C6012" i="25"/>
  <c r="C5919" i="25"/>
  <c r="C5985" i="25"/>
  <c r="C5938" i="25"/>
  <c r="C5952" i="25"/>
  <c r="C5920" i="25"/>
  <c r="C5921" i="25"/>
  <c r="C5953" i="25"/>
  <c r="C5986" i="25"/>
  <c r="C5987" i="25"/>
  <c r="C6013" i="25"/>
  <c r="C5954" i="25"/>
  <c r="C5922" i="25"/>
  <c r="C6014" i="25"/>
  <c r="C5939" i="25"/>
  <c r="C5923" i="25"/>
  <c r="C5988" i="25"/>
  <c r="C6015" i="25"/>
  <c r="C5989" i="25"/>
  <c r="C5940" i="25"/>
  <c r="C5990" i="25"/>
  <c r="C5955" i="25"/>
  <c r="C5941" i="25"/>
  <c r="C5942" i="25"/>
  <c r="C5924" i="25"/>
  <c r="C5991" i="25"/>
  <c r="C5943" i="25"/>
  <c r="C5992" i="25"/>
  <c r="C5925" i="25"/>
  <c r="C5956" i="25"/>
  <c r="C5944" i="25"/>
  <c r="C5993" i="25"/>
  <c r="C5926" i="25"/>
  <c r="C5994" i="25"/>
  <c r="C5945" i="25"/>
  <c r="C5995" i="25"/>
  <c r="C6016" i="25"/>
  <c r="C5946" i="25"/>
  <c r="C5957" i="25"/>
  <c r="C6017" i="25"/>
  <c r="C6018" i="25"/>
  <c r="C5927" i="25"/>
  <c r="C5996" i="25"/>
  <c r="C5958" i="25"/>
  <c r="C5997" i="25"/>
  <c r="C6019" i="25"/>
  <c r="C5998" i="25"/>
  <c r="C5959" i="25"/>
  <c r="C5999" i="25"/>
  <c r="C5928" i="25"/>
  <c r="C5960" i="25"/>
  <c r="C5961" i="25"/>
  <c r="C5929" i="25"/>
  <c r="C6000" i="25"/>
  <c r="C5962" i="25"/>
  <c r="C5963" i="25"/>
  <c r="C6001" i="25"/>
  <c r="C5964" i="25"/>
  <c r="C6002" i="25"/>
  <c r="C5930" i="25"/>
  <c r="C5965" i="25"/>
  <c r="C6020" i="25"/>
  <c r="C5966" i="25"/>
  <c r="C5967" i="25"/>
  <c r="C6021" i="25"/>
  <c r="C6003" i="25"/>
  <c r="C6004" i="25"/>
  <c r="C5931" i="25"/>
  <c r="C5968" i="25"/>
  <c r="C6005" i="25"/>
  <c r="C5969" i="25"/>
  <c r="C6006" i="25"/>
  <c r="C6007" i="25"/>
  <c r="C5947" i="25"/>
  <c r="C6008" i="25"/>
  <c r="C5932" i="25"/>
  <c r="C5933" i="25"/>
  <c r="C5948" i="25"/>
  <c r="C5970" i="25"/>
  <c r="C5949" i="25"/>
  <c r="C5971" i="25"/>
  <c r="C5972" i="25"/>
  <c r="C6009" i="25"/>
  <c r="C5950" i="25"/>
  <c r="AF365" i="23" l="1"/>
  <c r="AF366" i="23"/>
  <c r="AF367" i="23"/>
  <c r="AF368" i="23"/>
  <c r="AF369" i="23"/>
  <c r="G525" i="23"/>
  <c r="G526" i="23"/>
  <c r="G527" i="23"/>
  <c r="G528" i="23"/>
  <c r="G529" i="23"/>
  <c r="G530" i="23"/>
  <c r="G531" i="23"/>
  <c r="G532" i="23"/>
  <c r="G533" i="23"/>
  <c r="AF359" i="23"/>
  <c r="AF360" i="23"/>
  <c r="AF361" i="23"/>
  <c r="AF362" i="23"/>
  <c r="AF363" i="23"/>
  <c r="AF364" i="23"/>
  <c r="W328" i="23"/>
  <c r="W329" i="23"/>
  <c r="W330" i="23"/>
  <c r="W331" i="23"/>
  <c r="X328" i="23"/>
  <c r="X329" i="23"/>
  <c r="X330" i="23"/>
  <c r="X331" i="23"/>
  <c r="G514" i="23"/>
  <c r="G515" i="23"/>
  <c r="G516" i="23"/>
  <c r="G517" i="23"/>
  <c r="G518" i="23"/>
  <c r="G519" i="23"/>
  <c r="G520" i="23"/>
  <c r="G521" i="23"/>
  <c r="G522" i="23"/>
  <c r="G523" i="23"/>
  <c r="G524" i="23"/>
  <c r="B5668" i="25"/>
  <c r="B5731" i="25"/>
  <c r="B5669" i="25"/>
  <c r="B5680" i="25"/>
  <c r="B5732" i="25"/>
  <c r="B5681" i="25"/>
  <c r="B5764" i="25"/>
  <c r="B5682" i="25"/>
  <c r="B5765" i="25"/>
  <c r="B5766" i="25"/>
  <c r="B5704" i="25"/>
  <c r="B5767" i="25"/>
  <c r="B5684" i="25"/>
  <c r="B5768" i="25"/>
  <c r="B5703" i="25"/>
  <c r="B5705" i="25"/>
  <c r="B5769" i="25"/>
  <c r="B5730" i="25"/>
  <c r="B5771" i="25"/>
  <c r="B5763" i="25"/>
  <c r="B5770" i="25"/>
  <c r="B5683" i="25"/>
  <c r="B5772" i="25"/>
  <c r="B5797" i="25"/>
  <c r="B5799" i="25"/>
  <c r="B5798" i="25"/>
  <c r="B5800" i="25"/>
  <c r="B5706" i="25"/>
  <c r="B5733" i="25"/>
  <c r="B5707" i="25"/>
  <c r="B5708" i="25"/>
  <c r="B5801" i="25"/>
  <c r="B5802" i="25"/>
  <c r="B5685" i="25"/>
  <c r="B5803" i="25"/>
  <c r="B5686" i="25"/>
  <c r="B5687" i="25"/>
  <c r="B5688" i="25"/>
  <c r="B5709" i="25"/>
  <c r="B5689" i="25"/>
  <c r="B5734" i="25"/>
  <c r="B5735" i="25"/>
  <c r="B5710" i="25"/>
  <c r="B5804" i="25"/>
  <c r="B5773" i="25"/>
  <c r="B5711" i="25"/>
  <c r="B5736" i="25"/>
  <c r="B5805" i="25"/>
  <c r="B5737" i="25"/>
  <c r="B5712" i="25"/>
  <c r="B5690" i="25"/>
  <c r="B5806" i="25"/>
  <c r="B5670" i="25"/>
  <c r="B5713" i="25"/>
  <c r="B5714" i="25"/>
  <c r="B5774" i="25"/>
  <c r="B5775" i="25"/>
  <c r="B5715" i="25"/>
  <c r="B5807" i="25"/>
  <c r="B5716" i="25"/>
  <c r="B5738" i="25"/>
  <c r="B5808" i="25"/>
  <c r="B5717" i="25"/>
  <c r="B5671" i="25"/>
  <c r="B5718" i="25"/>
  <c r="B5809" i="25"/>
  <c r="B5672" i="25"/>
  <c r="B5776" i="25"/>
  <c r="B5691" i="25"/>
  <c r="B5692" i="25"/>
  <c r="B5719" i="25"/>
  <c r="B5739" i="25"/>
  <c r="B5810" i="25"/>
  <c r="B5720" i="25"/>
  <c r="B5693" i="25"/>
  <c r="B5811" i="25"/>
  <c r="B5740" i="25"/>
  <c r="B5777" i="25"/>
  <c r="B5741" i="25"/>
  <c r="B5812" i="25"/>
  <c r="B5694" i="25"/>
  <c r="B5721" i="25"/>
  <c r="B5778" i="25"/>
  <c r="B5673" i="25"/>
  <c r="B5813" i="25"/>
  <c r="B5814" i="25"/>
  <c r="B5742" i="25"/>
  <c r="B5779" i="25"/>
  <c r="B5743" i="25"/>
  <c r="B5744" i="25"/>
  <c r="B5674" i="25"/>
  <c r="B5815" i="25"/>
  <c r="B5745" i="25"/>
  <c r="B5746" i="25"/>
  <c r="B5695" i="25"/>
  <c r="B5816" i="25"/>
  <c r="B5747" i="25"/>
  <c r="B5780" i="25"/>
  <c r="B5781" i="25"/>
  <c r="B5675" i="25"/>
  <c r="B5817" i="25"/>
  <c r="B5676" i="25"/>
  <c r="B5818" i="25"/>
  <c r="B5748" i="25"/>
  <c r="B5722" i="25"/>
  <c r="B5749" i="25"/>
  <c r="B5696" i="25"/>
  <c r="B5750" i="25"/>
  <c r="B5751" i="25"/>
  <c r="B5782" i="25"/>
  <c r="B5819" i="25"/>
  <c r="B5783" i="25"/>
  <c r="B5697" i="25"/>
  <c r="B5752" i="25"/>
  <c r="B5820" i="25"/>
  <c r="B5723" i="25"/>
  <c r="B5784" i="25"/>
  <c r="B5753" i="25"/>
  <c r="B5677" i="25"/>
  <c r="B5754" i="25"/>
  <c r="B5785" i="25"/>
  <c r="B5786" i="25"/>
  <c r="B5755" i="25"/>
  <c r="B5724" i="25"/>
  <c r="B5756" i="25"/>
  <c r="B5821" i="25"/>
  <c r="B5822" i="25"/>
  <c r="B5757" i="25"/>
  <c r="B5698" i="25"/>
  <c r="B5787" i="25"/>
  <c r="B5725" i="25"/>
  <c r="B5823" i="25"/>
  <c r="B5788" i="25"/>
  <c r="B5789" i="25"/>
  <c r="B5699" i="25"/>
  <c r="B5726" i="25"/>
  <c r="B5758" i="25"/>
  <c r="B5790" i="25"/>
  <c r="B5727" i="25"/>
  <c r="B5678" i="25"/>
  <c r="B5824" i="25"/>
  <c r="B5791" i="25"/>
  <c r="B5792" i="25"/>
  <c r="B5700" i="25"/>
  <c r="B5759" i="25"/>
  <c r="B5701" i="25"/>
  <c r="B5793" i="25"/>
  <c r="B5794" i="25"/>
  <c r="B5679" i="25"/>
  <c r="B5760" i="25"/>
  <c r="B5702" i="25"/>
  <c r="B5728" i="25"/>
  <c r="B5795" i="25"/>
  <c r="B5761" i="25"/>
  <c r="B5729" i="25"/>
  <c r="B5762" i="25"/>
  <c r="B5796" i="25"/>
  <c r="C5668" i="25"/>
  <c r="C5731" i="25"/>
  <c r="C5669" i="25"/>
  <c r="C5680" i="25"/>
  <c r="C5732" i="25"/>
  <c r="C5681" i="25"/>
  <c r="C5764" i="25"/>
  <c r="C5682" i="25"/>
  <c r="C5765" i="25"/>
  <c r="C5766" i="25"/>
  <c r="C5704" i="25"/>
  <c r="C5767" i="25"/>
  <c r="C5684" i="25"/>
  <c r="C5768" i="25"/>
  <c r="C5703" i="25"/>
  <c r="C5705" i="25"/>
  <c r="C5769" i="25"/>
  <c r="C5730" i="25"/>
  <c r="C5771" i="25"/>
  <c r="C5763" i="25"/>
  <c r="C5770" i="25"/>
  <c r="C5683" i="25"/>
  <c r="C5772" i="25"/>
  <c r="C5797" i="25"/>
  <c r="C5799" i="25"/>
  <c r="C5798" i="25"/>
  <c r="C5800" i="25"/>
  <c r="C5706" i="25"/>
  <c r="C5733" i="25"/>
  <c r="C5707" i="25"/>
  <c r="C5708" i="25"/>
  <c r="C5801" i="25"/>
  <c r="C5802" i="25"/>
  <c r="C5685" i="25"/>
  <c r="C5803" i="25"/>
  <c r="C5686" i="25"/>
  <c r="C5687" i="25"/>
  <c r="C5688" i="25"/>
  <c r="C5709" i="25"/>
  <c r="C5689" i="25"/>
  <c r="C5734" i="25"/>
  <c r="C5735" i="25"/>
  <c r="C5710" i="25"/>
  <c r="C5804" i="25"/>
  <c r="C5773" i="25"/>
  <c r="C5711" i="25"/>
  <c r="C5736" i="25"/>
  <c r="C5805" i="25"/>
  <c r="C5737" i="25"/>
  <c r="C5712" i="25"/>
  <c r="C5690" i="25"/>
  <c r="C5806" i="25"/>
  <c r="C5670" i="25"/>
  <c r="C5713" i="25"/>
  <c r="C5714" i="25"/>
  <c r="C5774" i="25"/>
  <c r="C5775" i="25"/>
  <c r="C5715" i="25"/>
  <c r="C5807" i="25"/>
  <c r="C5716" i="25"/>
  <c r="C5738" i="25"/>
  <c r="C5808" i="25"/>
  <c r="C5717" i="25"/>
  <c r="C5671" i="25"/>
  <c r="C5718" i="25"/>
  <c r="C5809" i="25"/>
  <c r="C5672" i="25"/>
  <c r="C5776" i="25"/>
  <c r="C5691" i="25"/>
  <c r="C5692" i="25"/>
  <c r="C5719" i="25"/>
  <c r="C5739" i="25"/>
  <c r="C5810" i="25"/>
  <c r="C5720" i="25"/>
  <c r="C5693" i="25"/>
  <c r="C5811" i="25"/>
  <c r="C5740" i="25"/>
  <c r="C5777" i="25"/>
  <c r="C5741" i="25"/>
  <c r="C5812" i="25"/>
  <c r="C5694" i="25"/>
  <c r="C5721" i="25"/>
  <c r="C5778" i="25"/>
  <c r="C5673" i="25"/>
  <c r="C5813" i="25"/>
  <c r="C5814" i="25"/>
  <c r="C5742" i="25"/>
  <c r="C5779" i="25"/>
  <c r="C5743" i="25"/>
  <c r="C5744" i="25"/>
  <c r="C5674" i="25"/>
  <c r="C5815" i="25"/>
  <c r="C5745" i="25"/>
  <c r="C5746" i="25"/>
  <c r="C5695" i="25"/>
  <c r="C5816" i="25"/>
  <c r="C5747" i="25"/>
  <c r="C5780" i="25"/>
  <c r="C5781" i="25"/>
  <c r="C5675" i="25"/>
  <c r="C5817" i="25"/>
  <c r="C5676" i="25"/>
  <c r="C5818" i="25"/>
  <c r="C5748" i="25"/>
  <c r="C5722" i="25"/>
  <c r="C5749" i="25"/>
  <c r="C5696" i="25"/>
  <c r="C5750" i="25"/>
  <c r="C5751" i="25"/>
  <c r="C5782" i="25"/>
  <c r="C5819" i="25"/>
  <c r="C5783" i="25"/>
  <c r="C5697" i="25"/>
  <c r="C5752" i="25"/>
  <c r="C5820" i="25"/>
  <c r="C5723" i="25"/>
  <c r="C5784" i="25"/>
  <c r="C5753" i="25"/>
  <c r="C5677" i="25"/>
  <c r="C5754" i="25"/>
  <c r="C5785" i="25"/>
  <c r="C5786" i="25"/>
  <c r="C5755" i="25"/>
  <c r="C5724" i="25"/>
  <c r="C5756" i="25"/>
  <c r="C5821" i="25"/>
  <c r="C5822" i="25"/>
  <c r="C5757" i="25"/>
  <c r="C5698" i="25"/>
  <c r="C5787" i="25"/>
  <c r="C5725" i="25"/>
  <c r="C5823" i="25"/>
  <c r="C5788" i="25"/>
  <c r="C5789" i="25"/>
  <c r="C5699" i="25"/>
  <c r="C5726" i="25"/>
  <c r="C5758" i="25"/>
  <c r="C5790" i="25"/>
  <c r="C5727" i="25"/>
  <c r="C5678" i="25"/>
  <c r="C5824" i="25"/>
  <c r="C5791" i="25"/>
  <c r="C5792" i="25"/>
  <c r="C5700" i="25"/>
  <c r="C5759" i="25"/>
  <c r="C5701" i="25"/>
  <c r="C5793" i="25"/>
  <c r="C5794" i="25"/>
  <c r="C5679" i="25"/>
  <c r="C5760" i="25"/>
  <c r="C5702" i="25"/>
  <c r="C5728" i="25"/>
  <c r="C5795" i="25"/>
  <c r="C5761" i="25"/>
  <c r="C5729" i="25"/>
  <c r="C5762" i="25"/>
  <c r="C5796" i="25"/>
  <c r="AF351" i="23" l="1"/>
  <c r="AF352" i="23"/>
  <c r="AF353" i="23"/>
  <c r="AF354" i="23"/>
  <c r="AF355" i="23"/>
  <c r="AF356" i="23"/>
  <c r="AF357" i="23"/>
  <c r="AF358" i="23"/>
  <c r="W319" i="23"/>
  <c r="W320" i="23"/>
  <c r="W321" i="23"/>
  <c r="W322" i="23"/>
  <c r="W323" i="23"/>
  <c r="W324" i="23"/>
  <c r="W325" i="23"/>
  <c r="W326" i="23"/>
  <c r="W327" i="23"/>
  <c r="X319" i="23"/>
  <c r="X320" i="23"/>
  <c r="X321" i="23"/>
  <c r="X322" i="23"/>
  <c r="X323" i="23"/>
  <c r="X324" i="23"/>
  <c r="X325" i="23"/>
  <c r="X326" i="23"/>
  <c r="X327" i="23"/>
  <c r="G502" i="23"/>
  <c r="G503" i="23"/>
  <c r="G504" i="23"/>
  <c r="G505" i="23"/>
  <c r="G506" i="23"/>
  <c r="G507" i="23"/>
  <c r="G508" i="23"/>
  <c r="G509" i="23"/>
  <c r="G510" i="23"/>
  <c r="G511" i="23"/>
  <c r="G512" i="23"/>
  <c r="G513" i="23"/>
  <c r="C5393" i="25"/>
  <c r="C5395" i="25"/>
  <c r="C5394" i="25"/>
  <c r="C5447" i="25"/>
  <c r="C5496" i="25"/>
  <c r="C5396" i="25"/>
  <c r="C5445" i="25"/>
  <c r="C5397" i="25"/>
  <c r="C5398" i="25"/>
  <c r="C5400" i="25"/>
  <c r="C5401" i="25"/>
  <c r="C5538" i="25"/>
  <c r="C5402" i="25"/>
  <c r="C5407" i="25"/>
  <c r="C5539" i="25"/>
  <c r="C5409" i="25"/>
  <c r="C5414" i="25"/>
  <c r="C5427" i="25"/>
  <c r="C5442" i="25"/>
  <c r="C5443" i="25"/>
  <c r="C5540" i="25"/>
  <c r="C5542" i="25"/>
  <c r="C5444" i="25"/>
  <c r="C5448" i="25"/>
  <c r="C5449" i="25"/>
  <c r="C5446" i="25"/>
  <c r="C5491" i="25"/>
  <c r="C5451" i="25"/>
  <c r="C5543" i="25"/>
  <c r="C5452" i="25"/>
  <c r="C5453" i="25"/>
  <c r="C5454" i="25"/>
  <c r="C5458" i="25"/>
  <c r="C5545" i="25"/>
  <c r="C5459" i="25"/>
  <c r="C5461" i="25"/>
  <c r="C5462" i="25"/>
  <c r="C5472" i="25"/>
  <c r="C5546" i="25"/>
  <c r="C5492" i="25"/>
  <c r="C5495" i="25"/>
  <c r="C5494" i="25"/>
  <c r="C5603" i="25"/>
  <c r="C5493" i="25"/>
  <c r="C5561" i="25"/>
  <c r="C5497" i="25"/>
  <c r="C5466" i="25"/>
  <c r="C5518" i="25"/>
  <c r="C5476" i="25"/>
  <c r="C5498" i="25"/>
  <c r="C5499" i="25"/>
  <c r="C5528" i="25"/>
  <c r="C5503" i="25"/>
  <c r="C5626" i="25"/>
  <c r="C5662" i="25"/>
  <c r="C5511" i="25"/>
  <c r="C5405" i="25"/>
  <c r="C5531" i="25"/>
  <c r="C5532" i="25"/>
  <c r="C5426" i="25"/>
  <c r="C5620" i="25"/>
  <c r="C5541" i="25"/>
  <c r="C5544" i="25"/>
  <c r="C5441" i="25"/>
  <c r="C5501" i="25"/>
  <c r="C5547" i="25"/>
  <c r="C5548" i="25"/>
  <c r="C5556" i="25"/>
  <c r="C5481" i="25"/>
  <c r="C5554" i="25"/>
  <c r="C5558" i="25"/>
  <c r="C5410" i="25"/>
  <c r="C5559" i="25"/>
  <c r="C5568" i="25"/>
  <c r="C5564" i="25"/>
  <c r="C5415" i="25"/>
  <c r="C5417" i="25"/>
  <c r="C5582" i="25"/>
  <c r="C5613" i="25"/>
  <c r="C5586" i="25"/>
  <c r="C5590" i="25"/>
  <c r="C5438" i="25"/>
  <c r="C5617" i="25"/>
  <c r="C5619" i="25"/>
  <c r="C5597" i="25"/>
  <c r="C5629" i="25"/>
  <c r="C5641" i="25"/>
  <c r="C5588" i="25"/>
  <c r="C5642" i="25"/>
  <c r="C5650" i="25"/>
  <c r="C5507" i="25"/>
  <c r="C5602" i="25"/>
  <c r="C5508" i="25"/>
  <c r="C5522" i="25"/>
  <c r="C5598" i="25"/>
  <c r="C5534" i="25"/>
  <c r="C5604" i="25"/>
  <c r="C5612" i="25"/>
  <c r="C5605" i="25"/>
  <c r="C5599" i="25"/>
  <c r="C5512" i="25"/>
  <c r="C5399" i="25"/>
  <c r="C5527" i="25"/>
  <c r="C5609" i="25"/>
  <c r="C5652" i="25"/>
  <c r="C5601" i="25"/>
  <c r="C5600" i="25"/>
  <c r="C5606" i="25"/>
  <c r="C5535" i="25"/>
  <c r="C5607" i="25"/>
  <c r="C5624" i="25"/>
  <c r="C5563" i="25"/>
  <c r="C5639" i="25"/>
  <c r="C5406" i="25"/>
  <c r="C5464" i="25"/>
  <c r="C5509" i="25"/>
  <c r="C5516" i="25"/>
  <c r="C5413" i="25"/>
  <c r="C5467" i="25"/>
  <c r="C5644" i="25"/>
  <c r="C5419" i="25"/>
  <c r="C5645" i="25"/>
  <c r="C5412" i="25"/>
  <c r="C5474" i="25"/>
  <c r="C5421" i="25"/>
  <c r="C5549" i="25"/>
  <c r="C5422" i="25"/>
  <c r="C5661" i="25"/>
  <c r="C5628" i="25"/>
  <c r="C5646" i="25"/>
  <c r="C5428" i="25"/>
  <c r="C5647" i="25"/>
  <c r="C5550" i="25"/>
  <c r="C5482" i="25"/>
  <c r="C5633" i="25"/>
  <c r="C5485" i="25"/>
  <c r="C5664" i="25"/>
  <c r="C5648" i="25"/>
  <c r="C5649" i="25"/>
  <c r="C5551" i="25"/>
  <c r="C5615" i="25"/>
  <c r="C5418" i="25"/>
  <c r="C5623" i="25"/>
  <c r="C5574" i="25"/>
  <c r="C5638" i="25"/>
  <c r="C5575" i="25"/>
  <c r="C5640" i="25"/>
  <c r="C5439" i="25"/>
  <c r="C5576" i="25"/>
  <c r="C5433" i="25"/>
  <c r="C5434" i="25"/>
  <c r="C5583" i="25"/>
  <c r="C5436" i="25"/>
  <c r="C5569" i="25"/>
  <c r="C5587" i="25"/>
  <c r="C5589" i="25"/>
  <c r="C5651" i="25"/>
  <c r="C5552" i="25"/>
  <c r="C5557" i="25"/>
  <c r="C5592" i="25"/>
  <c r="C5560" i="25"/>
  <c r="C5562" i="25"/>
  <c r="C5643" i="25"/>
  <c r="C5573" i="25"/>
  <c r="C5594" i="25"/>
  <c r="C5581" i="25"/>
  <c r="C5585" i="25"/>
  <c r="C5416" i="25"/>
  <c r="C5591" i="25"/>
  <c r="C5420" i="25"/>
  <c r="C5423" i="25"/>
  <c r="C5553" i="25"/>
  <c r="C5468" i="25"/>
  <c r="C5578" i="25"/>
  <c r="C5502" i="25"/>
  <c r="C5653" i="25"/>
  <c r="C5593" i="25"/>
  <c r="C5504" i="25"/>
  <c r="C5506" i="25"/>
  <c r="C5519" i="25"/>
  <c r="C5614" i="25"/>
  <c r="C5510" i="25"/>
  <c r="C5570" i="25"/>
  <c r="C5596" i="25"/>
  <c r="C5530" i="25"/>
  <c r="C5425" i="25"/>
  <c r="C5555" i="25"/>
  <c r="C5411" i="25"/>
  <c r="C5431" i="25"/>
  <c r="C5469" i="25"/>
  <c r="C5577" i="25"/>
  <c r="C5404" i="25"/>
  <c r="C5486" i="25"/>
  <c r="C5475" i="25"/>
  <c r="C5489" i="25"/>
  <c r="C5517" i="25"/>
  <c r="C5450" i="25"/>
  <c r="C5429" i="25"/>
  <c r="C5430" i="25"/>
  <c r="C5440" i="25"/>
  <c r="C5500" i="25"/>
  <c r="C5455" i="25"/>
  <c r="C5654" i="25"/>
  <c r="C5608" i="25"/>
  <c r="C5457" i="25"/>
  <c r="C5610" i="25"/>
  <c r="C5403" i="25"/>
  <c r="C5611" i="25"/>
  <c r="C5505" i="25"/>
  <c r="C5460" i="25"/>
  <c r="C5566" i="25"/>
  <c r="C5408" i="25"/>
  <c r="C5616" i="25"/>
  <c r="C5513" i="25"/>
  <c r="C5655" i="25"/>
  <c r="C5514" i="25"/>
  <c r="C5521" i="25"/>
  <c r="C5625" i="25"/>
  <c r="C5525" i="25"/>
  <c r="C5634" i="25"/>
  <c r="C5529" i="25"/>
  <c r="C5488" i="25"/>
  <c r="C5432" i="25"/>
  <c r="C5567" i="25"/>
  <c r="C5618" i="25"/>
  <c r="C5435" i="25"/>
  <c r="C5470" i="25"/>
  <c r="C5660" i="25"/>
  <c r="C5520" i="25"/>
  <c r="C5656" i="25"/>
  <c r="C5456" i="25"/>
  <c r="C5565" i="25"/>
  <c r="C5463" i="25"/>
  <c r="C5465" i="25"/>
  <c r="C5571" i="25"/>
  <c r="C5515" i="25"/>
  <c r="C5572" i="25"/>
  <c r="C5471" i="25"/>
  <c r="C5473" i="25"/>
  <c r="C5657" i="25"/>
  <c r="C5621" i="25"/>
  <c r="C5622" i="25"/>
  <c r="C5658" i="25"/>
  <c r="C5659" i="25"/>
  <c r="C5663" i="25"/>
  <c r="C5477" i="25"/>
  <c r="C5523" i="25"/>
  <c r="C5478" i="25"/>
  <c r="C5479" i="25"/>
  <c r="C5524" i="25"/>
  <c r="C5526" i="25"/>
  <c r="C5665" i="25"/>
  <c r="C5579" i="25"/>
  <c r="C5666" i="25"/>
  <c r="C5627" i="25"/>
  <c r="C5480" i="25"/>
  <c r="C5580" i="25"/>
  <c r="C5424" i="25"/>
  <c r="C5630" i="25"/>
  <c r="C5631" i="25"/>
  <c r="C5483" i="25"/>
  <c r="C5484" i="25"/>
  <c r="C5632" i="25"/>
  <c r="C5584" i="25"/>
  <c r="C5637" i="25"/>
  <c r="C5533" i="25"/>
  <c r="C5667" i="25"/>
  <c r="C5635" i="25"/>
  <c r="C5487" i="25"/>
  <c r="C5536" i="25"/>
  <c r="C5537" i="25"/>
  <c r="C5595" i="25"/>
  <c r="C5636" i="25"/>
  <c r="C5437" i="25"/>
  <c r="C5490" i="25"/>
  <c r="B5393" i="25"/>
  <c r="B5395" i="25"/>
  <c r="B5394" i="25"/>
  <c r="B5447" i="25"/>
  <c r="B5496" i="25"/>
  <c r="B5396" i="25"/>
  <c r="B5445" i="25"/>
  <c r="B5397" i="25"/>
  <c r="B5398" i="25"/>
  <c r="B5400" i="25"/>
  <c r="B5401" i="25"/>
  <c r="B5538" i="25"/>
  <c r="B5402" i="25"/>
  <c r="B5407" i="25"/>
  <c r="B5539" i="25"/>
  <c r="B5409" i="25"/>
  <c r="B5414" i="25"/>
  <c r="B5427" i="25"/>
  <c r="B5442" i="25"/>
  <c r="B5443" i="25"/>
  <c r="B5540" i="25"/>
  <c r="B5542" i="25"/>
  <c r="B5444" i="25"/>
  <c r="B5448" i="25"/>
  <c r="B5449" i="25"/>
  <c r="B5446" i="25"/>
  <c r="B5491" i="25"/>
  <c r="B5451" i="25"/>
  <c r="B5543" i="25"/>
  <c r="B5452" i="25"/>
  <c r="B5453" i="25"/>
  <c r="B5454" i="25"/>
  <c r="B5458" i="25"/>
  <c r="B5545" i="25"/>
  <c r="B5459" i="25"/>
  <c r="B5461" i="25"/>
  <c r="B5462" i="25"/>
  <c r="B5472" i="25"/>
  <c r="B5546" i="25"/>
  <c r="B5492" i="25"/>
  <c r="B5495" i="25"/>
  <c r="B5494" i="25"/>
  <c r="B5603" i="25"/>
  <c r="B5493" i="25"/>
  <c r="B5561" i="25"/>
  <c r="B5497" i="25"/>
  <c r="B5466" i="25"/>
  <c r="B5518" i="25"/>
  <c r="B5476" i="25"/>
  <c r="B5498" i="25"/>
  <c r="B5499" i="25"/>
  <c r="B5528" i="25"/>
  <c r="B5503" i="25"/>
  <c r="B5626" i="25"/>
  <c r="B5662" i="25"/>
  <c r="B5511" i="25"/>
  <c r="B5405" i="25"/>
  <c r="B5531" i="25"/>
  <c r="B5532" i="25"/>
  <c r="B5426" i="25"/>
  <c r="B5620" i="25"/>
  <c r="B5541" i="25"/>
  <c r="B5544" i="25"/>
  <c r="B5441" i="25"/>
  <c r="B5501" i="25"/>
  <c r="B5547" i="25"/>
  <c r="B5548" i="25"/>
  <c r="B5556" i="25"/>
  <c r="B5481" i="25"/>
  <c r="B5554" i="25"/>
  <c r="B5558" i="25"/>
  <c r="B5410" i="25"/>
  <c r="B5559" i="25"/>
  <c r="B5568" i="25"/>
  <c r="B5564" i="25"/>
  <c r="B5415" i="25"/>
  <c r="B5417" i="25"/>
  <c r="B5582" i="25"/>
  <c r="B5613" i="25"/>
  <c r="B5586" i="25"/>
  <c r="B5590" i="25"/>
  <c r="B5438" i="25"/>
  <c r="B5617" i="25"/>
  <c r="B5619" i="25"/>
  <c r="B5597" i="25"/>
  <c r="B5629" i="25"/>
  <c r="B5641" i="25"/>
  <c r="B5588" i="25"/>
  <c r="B5642" i="25"/>
  <c r="B5650" i="25"/>
  <c r="B5507" i="25"/>
  <c r="B5602" i="25"/>
  <c r="B5508" i="25"/>
  <c r="B5522" i="25"/>
  <c r="B5598" i="25"/>
  <c r="B5534" i="25"/>
  <c r="B5604" i="25"/>
  <c r="B5612" i="25"/>
  <c r="B5605" i="25"/>
  <c r="B5599" i="25"/>
  <c r="B5512" i="25"/>
  <c r="B5399" i="25"/>
  <c r="B5527" i="25"/>
  <c r="B5609" i="25"/>
  <c r="B5652" i="25"/>
  <c r="B5601" i="25"/>
  <c r="B5600" i="25"/>
  <c r="B5606" i="25"/>
  <c r="B5535" i="25"/>
  <c r="B5607" i="25"/>
  <c r="B5624" i="25"/>
  <c r="B5563" i="25"/>
  <c r="B5639" i="25"/>
  <c r="B5406" i="25"/>
  <c r="B5464" i="25"/>
  <c r="B5509" i="25"/>
  <c r="B5516" i="25"/>
  <c r="B5413" i="25"/>
  <c r="B5467" i="25"/>
  <c r="B5644" i="25"/>
  <c r="B5419" i="25"/>
  <c r="B5645" i="25"/>
  <c r="B5412" i="25"/>
  <c r="B5474" i="25"/>
  <c r="B5421" i="25"/>
  <c r="B5549" i="25"/>
  <c r="B5422" i="25"/>
  <c r="B5661" i="25"/>
  <c r="B5628" i="25"/>
  <c r="B5646" i="25"/>
  <c r="B5428" i="25"/>
  <c r="B5647" i="25"/>
  <c r="B5550" i="25"/>
  <c r="B5482" i="25"/>
  <c r="B5633" i="25"/>
  <c r="B5485" i="25"/>
  <c r="B5664" i="25"/>
  <c r="B5648" i="25"/>
  <c r="B5649" i="25"/>
  <c r="B5551" i="25"/>
  <c r="B5615" i="25"/>
  <c r="B5418" i="25"/>
  <c r="B5623" i="25"/>
  <c r="B5574" i="25"/>
  <c r="B5638" i="25"/>
  <c r="B5575" i="25"/>
  <c r="B5640" i="25"/>
  <c r="B5439" i="25"/>
  <c r="B5576" i="25"/>
  <c r="B5433" i="25"/>
  <c r="B5434" i="25"/>
  <c r="B5583" i="25"/>
  <c r="B5436" i="25"/>
  <c r="B5569" i="25"/>
  <c r="B5587" i="25"/>
  <c r="B5589" i="25"/>
  <c r="B5651" i="25"/>
  <c r="B5552" i="25"/>
  <c r="B5557" i="25"/>
  <c r="B5592" i="25"/>
  <c r="B5560" i="25"/>
  <c r="B5562" i="25"/>
  <c r="B5643" i="25"/>
  <c r="B5573" i="25"/>
  <c r="B5594" i="25"/>
  <c r="B5581" i="25"/>
  <c r="B5585" i="25"/>
  <c r="B5416" i="25"/>
  <c r="B5591" i="25"/>
  <c r="B5420" i="25"/>
  <c r="B5423" i="25"/>
  <c r="B5553" i="25"/>
  <c r="B5468" i="25"/>
  <c r="B5578" i="25"/>
  <c r="B5502" i="25"/>
  <c r="B5653" i="25"/>
  <c r="B5593" i="25"/>
  <c r="B5504" i="25"/>
  <c r="B5506" i="25"/>
  <c r="B5519" i="25"/>
  <c r="B5614" i="25"/>
  <c r="B5510" i="25"/>
  <c r="B5570" i="25"/>
  <c r="B5596" i="25"/>
  <c r="B5530" i="25"/>
  <c r="B5425" i="25"/>
  <c r="B5555" i="25"/>
  <c r="B5411" i="25"/>
  <c r="B5431" i="25"/>
  <c r="B5469" i="25"/>
  <c r="B5577" i="25"/>
  <c r="B5404" i="25"/>
  <c r="B5486" i="25"/>
  <c r="B5475" i="25"/>
  <c r="B5489" i="25"/>
  <c r="B5517" i="25"/>
  <c r="B5450" i="25"/>
  <c r="B5429" i="25"/>
  <c r="B5430" i="25"/>
  <c r="B5440" i="25"/>
  <c r="B5500" i="25"/>
  <c r="B5455" i="25"/>
  <c r="B5654" i="25"/>
  <c r="B5608" i="25"/>
  <c r="B5457" i="25"/>
  <c r="B5610" i="25"/>
  <c r="B5403" i="25"/>
  <c r="B5611" i="25"/>
  <c r="B5505" i="25"/>
  <c r="B5460" i="25"/>
  <c r="B5566" i="25"/>
  <c r="B5408" i="25"/>
  <c r="B5616" i="25"/>
  <c r="B5513" i="25"/>
  <c r="B5655" i="25"/>
  <c r="B5514" i="25"/>
  <c r="B5521" i="25"/>
  <c r="B5625" i="25"/>
  <c r="B5525" i="25"/>
  <c r="B5634" i="25"/>
  <c r="B5529" i="25"/>
  <c r="B5488" i="25"/>
  <c r="B5432" i="25"/>
  <c r="B5567" i="25"/>
  <c r="B5618" i="25"/>
  <c r="B5435" i="25"/>
  <c r="B5470" i="25"/>
  <c r="B5660" i="25"/>
  <c r="B5520" i="25"/>
  <c r="B5656" i="25"/>
  <c r="B5456" i="25"/>
  <c r="B5565" i="25"/>
  <c r="B5463" i="25"/>
  <c r="B5465" i="25"/>
  <c r="B5571" i="25"/>
  <c r="B5515" i="25"/>
  <c r="B5572" i="25"/>
  <c r="B5471" i="25"/>
  <c r="B5473" i="25"/>
  <c r="B5657" i="25"/>
  <c r="B5621" i="25"/>
  <c r="B5622" i="25"/>
  <c r="B5658" i="25"/>
  <c r="B5659" i="25"/>
  <c r="B5663" i="25"/>
  <c r="B5477" i="25"/>
  <c r="B5523" i="25"/>
  <c r="B5478" i="25"/>
  <c r="B5479" i="25"/>
  <c r="B5524" i="25"/>
  <c r="B5526" i="25"/>
  <c r="B5665" i="25"/>
  <c r="B5579" i="25"/>
  <c r="B5666" i="25"/>
  <c r="B5627" i="25"/>
  <c r="B5480" i="25"/>
  <c r="B5580" i="25"/>
  <c r="B5424" i="25"/>
  <c r="B5630" i="25"/>
  <c r="B5631" i="25"/>
  <c r="B5483" i="25"/>
  <c r="B5484" i="25"/>
  <c r="B5632" i="25"/>
  <c r="B5584" i="25"/>
  <c r="B5637" i="25"/>
  <c r="B5533" i="25"/>
  <c r="B5667" i="25"/>
  <c r="B5635" i="25"/>
  <c r="B5487" i="25"/>
  <c r="B5536" i="25"/>
  <c r="B5537" i="25"/>
  <c r="B5595" i="25"/>
  <c r="B5636" i="25"/>
  <c r="B5437" i="25"/>
  <c r="B5490" i="25"/>
  <c r="AF341" i="23" l="1"/>
  <c r="AF342" i="23"/>
  <c r="AF343" i="23"/>
  <c r="AF344" i="23"/>
  <c r="AF345" i="23"/>
  <c r="AF346" i="23"/>
  <c r="AF347" i="23"/>
  <c r="AF348" i="23"/>
  <c r="AF349" i="23"/>
  <c r="AF350" i="23"/>
  <c r="W313" i="23"/>
  <c r="W314" i="23"/>
  <c r="W315" i="23"/>
  <c r="W316" i="23"/>
  <c r="W317" i="23"/>
  <c r="W318" i="23"/>
  <c r="X313" i="23"/>
  <c r="X314" i="23"/>
  <c r="X315" i="23"/>
  <c r="X316" i="23"/>
  <c r="X317" i="23"/>
  <c r="X318" i="23"/>
  <c r="G490" i="23"/>
  <c r="G491" i="23"/>
  <c r="G492" i="23"/>
  <c r="G493" i="23"/>
  <c r="G494" i="23"/>
  <c r="G495" i="23"/>
  <c r="G496" i="23"/>
  <c r="G497" i="23"/>
  <c r="G498" i="23"/>
  <c r="G499" i="23"/>
  <c r="G500" i="23"/>
  <c r="G501" i="23"/>
  <c r="B5329" i="25"/>
  <c r="B5355" i="25"/>
  <c r="B5287" i="25"/>
  <c r="B5330" i="25"/>
  <c r="B5331" i="25"/>
  <c r="B5179" i="25"/>
  <c r="B5288" i="25"/>
  <c r="B5180" i="25"/>
  <c r="B5190" i="25"/>
  <c r="B5192" i="25"/>
  <c r="B5181" i="25"/>
  <c r="B5289" i="25"/>
  <c r="B5193" i="25"/>
  <c r="B5201" i="25"/>
  <c r="B5356" i="25"/>
  <c r="B5203" i="25"/>
  <c r="B5290" i="25"/>
  <c r="B5253" i="25"/>
  <c r="B5205" i="25"/>
  <c r="B5182" i="25"/>
  <c r="B5183" i="25"/>
  <c r="B5184" i="25"/>
  <c r="B5291" i="25"/>
  <c r="B5332" i="25"/>
  <c r="B5292" i="25"/>
  <c r="B5357" i="25"/>
  <c r="B5254" i="25"/>
  <c r="B5333" i="25"/>
  <c r="B5208" i="25"/>
  <c r="B5209" i="25"/>
  <c r="B5255" i="25"/>
  <c r="B5293" i="25"/>
  <c r="B5211" i="25"/>
  <c r="B5335" i="25"/>
  <c r="B5186" i="25"/>
  <c r="B5213" i="25"/>
  <c r="B5210" i="25"/>
  <c r="B5216" i="25"/>
  <c r="B5359" i="25"/>
  <c r="B5295" i="25"/>
  <c r="B5217" i="25"/>
  <c r="B5296" i="25"/>
  <c r="B5258" i="25"/>
  <c r="B5212" i="25"/>
  <c r="B5218" i="25"/>
  <c r="B5297" i="25"/>
  <c r="B5298" i="25"/>
  <c r="B5299" i="25"/>
  <c r="B5360" i="25"/>
  <c r="B5219" i="25"/>
  <c r="B5220" i="25"/>
  <c r="B5221" i="25"/>
  <c r="B5361" i="25"/>
  <c r="B5223" i="25"/>
  <c r="B5300" i="25"/>
  <c r="B5362" i="25"/>
  <c r="B5214" i="25"/>
  <c r="B5215" i="25"/>
  <c r="B5225" i="25"/>
  <c r="B5229" i="25"/>
  <c r="B5230" i="25"/>
  <c r="B5233" i="25"/>
  <c r="B5304" i="25"/>
  <c r="B5234" i="25"/>
  <c r="B5235" i="25"/>
  <c r="B5236" i="25"/>
  <c r="B5237" i="25"/>
  <c r="B5238" i="25"/>
  <c r="B5240" i="25"/>
  <c r="B5241" i="25"/>
  <c r="B5242" i="25"/>
  <c r="B5243" i="25"/>
  <c r="B5245" i="25"/>
  <c r="B5251" i="25"/>
  <c r="B5305" i="25"/>
  <c r="B5264" i="25"/>
  <c r="B5252" i="25"/>
  <c r="B5366" i="25"/>
  <c r="B5206" i="25"/>
  <c r="B5222" i="25"/>
  <c r="B5185" i="25"/>
  <c r="B5256" i="25"/>
  <c r="B5187" i="25"/>
  <c r="B5257" i="25"/>
  <c r="B5259" i="25"/>
  <c r="B5188" i="25"/>
  <c r="B5189" i="25"/>
  <c r="B5260" i="25"/>
  <c r="B5224" i="25"/>
  <c r="B5261" i="25"/>
  <c r="B5262" i="25"/>
  <c r="B5308" i="25"/>
  <c r="B5226" i="25"/>
  <c r="B5263" i="25"/>
  <c r="B5265" i="25"/>
  <c r="B5311" i="25"/>
  <c r="B5367" i="25"/>
  <c r="B5266" i="25"/>
  <c r="B5227" i="25"/>
  <c r="B5267" i="25"/>
  <c r="B5268" i="25"/>
  <c r="B5269" i="25"/>
  <c r="B5271" i="25"/>
  <c r="B5228" i="25"/>
  <c r="B5341" i="25"/>
  <c r="B5312" i="25"/>
  <c r="B5191" i="25"/>
  <c r="B5369" i="25"/>
  <c r="B5270" i="25"/>
  <c r="B5272" i="25"/>
  <c r="B5370" i="25"/>
  <c r="B5273" i="25"/>
  <c r="B5372" i="25"/>
  <c r="B5274" i="25"/>
  <c r="B5275" i="25"/>
  <c r="B5276" i="25"/>
  <c r="B5277" i="25"/>
  <c r="B5231" i="25"/>
  <c r="B5279" i="25"/>
  <c r="B5281" i="25"/>
  <c r="B5313" i="25"/>
  <c r="B5284" i="25"/>
  <c r="B5285" i="25"/>
  <c r="B5294" i="25"/>
  <c r="B5374" i="25"/>
  <c r="B5194" i="25"/>
  <c r="B5315" i="25"/>
  <c r="B5207" i="25"/>
  <c r="B5317" i="25"/>
  <c r="B5232" i="25"/>
  <c r="B5358" i="25"/>
  <c r="B5334" i="25"/>
  <c r="B5195" i="25"/>
  <c r="B5196" i="25"/>
  <c r="B5301" i="25"/>
  <c r="B5302" i="25"/>
  <c r="B5303" i="25"/>
  <c r="B5306" i="25"/>
  <c r="B5307" i="25"/>
  <c r="B5375" i="25"/>
  <c r="B5309" i="25"/>
  <c r="B5310" i="25"/>
  <c r="B5376" i="25"/>
  <c r="B5314" i="25"/>
  <c r="B5377" i="25"/>
  <c r="B5197" i="25"/>
  <c r="B5316" i="25"/>
  <c r="B5318" i="25"/>
  <c r="B5319" i="25"/>
  <c r="B5320" i="25"/>
  <c r="B5322" i="25"/>
  <c r="B5324" i="25"/>
  <c r="B5325" i="25"/>
  <c r="B5326" i="25"/>
  <c r="B5198" i="25"/>
  <c r="B5278" i="25"/>
  <c r="B5239" i="25"/>
  <c r="B5378" i="25"/>
  <c r="B5336" i="25"/>
  <c r="B5199" i="25"/>
  <c r="B5321" i="25"/>
  <c r="B5280" i="25"/>
  <c r="B5337" i="25"/>
  <c r="B5338" i="25"/>
  <c r="B5339" i="25"/>
  <c r="B5340" i="25"/>
  <c r="B5348" i="25"/>
  <c r="B5282" i="25"/>
  <c r="B5342" i="25"/>
  <c r="B5343" i="25"/>
  <c r="B5380" i="25"/>
  <c r="B5200" i="25"/>
  <c r="B5381" i="25"/>
  <c r="B5283" i="25"/>
  <c r="B5344" i="25"/>
  <c r="B5323" i="25"/>
  <c r="B5345" i="25"/>
  <c r="B5346" i="25"/>
  <c r="B5347" i="25"/>
  <c r="B5349" i="25"/>
  <c r="B5244" i="25"/>
  <c r="B5350" i="25"/>
  <c r="B5352" i="25"/>
  <c r="B5354" i="25"/>
  <c r="B5246" i="25"/>
  <c r="B5383" i="25"/>
  <c r="B5363" i="25"/>
  <c r="B5384" i="25"/>
  <c r="B5202" i="25"/>
  <c r="B5364" i="25"/>
  <c r="B5365" i="25"/>
  <c r="B5368" i="25"/>
  <c r="B5247" i="25"/>
  <c r="B5387" i="25"/>
  <c r="B5371" i="25"/>
  <c r="B5351" i="25"/>
  <c r="B5388" i="25"/>
  <c r="B5373" i="25"/>
  <c r="B5379" i="25"/>
  <c r="B5248" i="25"/>
  <c r="B5249" i="25"/>
  <c r="B5327" i="25"/>
  <c r="B5353" i="25"/>
  <c r="B5286" i="25"/>
  <c r="B5382" i="25"/>
  <c r="B5385" i="25"/>
  <c r="B5386" i="25"/>
  <c r="B5392" i="25"/>
  <c r="B5389" i="25"/>
  <c r="B5250" i="25"/>
  <c r="B5204" i="25"/>
  <c r="B5328" i="25"/>
  <c r="B5390" i="25"/>
  <c r="B5391" i="25"/>
  <c r="C5329" i="25"/>
  <c r="C5355" i="25"/>
  <c r="C5287" i="25"/>
  <c r="C5330" i="25"/>
  <c r="C5331" i="25"/>
  <c r="C5179" i="25"/>
  <c r="C5288" i="25"/>
  <c r="C5180" i="25"/>
  <c r="C5190" i="25"/>
  <c r="C5192" i="25"/>
  <c r="C5181" i="25"/>
  <c r="C5289" i="25"/>
  <c r="C5193" i="25"/>
  <c r="C5201" i="25"/>
  <c r="C5356" i="25"/>
  <c r="C5203" i="25"/>
  <c r="C5290" i="25"/>
  <c r="C5253" i="25"/>
  <c r="C5205" i="25"/>
  <c r="C5182" i="25"/>
  <c r="C5183" i="25"/>
  <c r="C5184" i="25"/>
  <c r="C5291" i="25"/>
  <c r="C5332" i="25"/>
  <c r="C5292" i="25"/>
  <c r="C5357" i="25"/>
  <c r="C5254" i="25"/>
  <c r="C5333" i="25"/>
  <c r="C5208" i="25"/>
  <c r="C5209" i="25"/>
  <c r="C5255" i="25"/>
  <c r="C5293" i="25"/>
  <c r="C5211" i="25"/>
  <c r="C5335" i="25"/>
  <c r="C5186" i="25"/>
  <c r="C5213" i="25"/>
  <c r="C5210" i="25"/>
  <c r="C5216" i="25"/>
  <c r="C5359" i="25"/>
  <c r="C5295" i="25"/>
  <c r="C5217" i="25"/>
  <c r="C5296" i="25"/>
  <c r="C5258" i="25"/>
  <c r="C5212" i="25"/>
  <c r="C5218" i="25"/>
  <c r="C5297" i="25"/>
  <c r="C5298" i="25"/>
  <c r="C5299" i="25"/>
  <c r="C5360" i="25"/>
  <c r="C5219" i="25"/>
  <c r="C5220" i="25"/>
  <c r="C5221" i="25"/>
  <c r="C5361" i="25"/>
  <c r="C5223" i="25"/>
  <c r="C5300" i="25"/>
  <c r="C5362" i="25"/>
  <c r="C5214" i="25"/>
  <c r="C5215" i="25"/>
  <c r="C5225" i="25"/>
  <c r="C5229" i="25"/>
  <c r="C5230" i="25"/>
  <c r="C5233" i="25"/>
  <c r="C5304" i="25"/>
  <c r="C5234" i="25"/>
  <c r="C5235" i="25"/>
  <c r="C5236" i="25"/>
  <c r="C5237" i="25"/>
  <c r="C5238" i="25"/>
  <c r="C5240" i="25"/>
  <c r="C5241" i="25"/>
  <c r="C5242" i="25"/>
  <c r="C5243" i="25"/>
  <c r="C5245" i="25"/>
  <c r="C5251" i="25"/>
  <c r="C5305" i="25"/>
  <c r="C5264" i="25"/>
  <c r="C5252" i="25"/>
  <c r="C5366" i="25"/>
  <c r="C5206" i="25"/>
  <c r="C5222" i="25"/>
  <c r="C5185" i="25"/>
  <c r="C5256" i="25"/>
  <c r="C5187" i="25"/>
  <c r="C5257" i="25"/>
  <c r="C5259" i="25"/>
  <c r="C5188" i="25"/>
  <c r="C5189" i="25"/>
  <c r="C5260" i="25"/>
  <c r="C5224" i="25"/>
  <c r="C5261" i="25"/>
  <c r="C5262" i="25"/>
  <c r="C5308" i="25"/>
  <c r="C5226" i="25"/>
  <c r="C5263" i="25"/>
  <c r="C5265" i="25"/>
  <c r="C5311" i="25"/>
  <c r="C5367" i="25"/>
  <c r="C5266" i="25"/>
  <c r="C5227" i="25"/>
  <c r="C5267" i="25"/>
  <c r="C5268" i="25"/>
  <c r="C5269" i="25"/>
  <c r="C5271" i="25"/>
  <c r="C5228" i="25"/>
  <c r="C5341" i="25"/>
  <c r="C5312" i="25"/>
  <c r="C5191" i="25"/>
  <c r="C5369" i="25"/>
  <c r="C5270" i="25"/>
  <c r="C5272" i="25"/>
  <c r="C5370" i="25"/>
  <c r="C5273" i="25"/>
  <c r="C5372" i="25"/>
  <c r="C5274" i="25"/>
  <c r="C5275" i="25"/>
  <c r="C5276" i="25"/>
  <c r="C5277" i="25"/>
  <c r="C5231" i="25"/>
  <c r="C5279" i="25"/>
  <c r="C5281" i="25"/>
  <c r="C5313" i="25"/>
  <c r="C5284" i="25"/>
  <c r="C5285" i="25"/>
  <c r="C5294" i="25"/>
  <c r="C5374" i="25"/>
  <c r="C5194" i="25"/>
  <c r="C5315" i="25"/>
  <c r="C5207" i="25"/>
  <c r="C5317" i="25"/>
  <c r="C5232" i="25"/>
  <c r="C5358" i="25"/>
  <c r="C5334" i="25"/>
  <c r="C5195" i="25"/>
  <c r="C5196" i="25"/>
  <c r="C5301" i="25"/>
  <c r="C5302" i="25"/>
  <c r="C5303" i="25"/>
  <c r="C5306" i="25"/>
  <c r="C5307" i="25"/>
  <c r="C5375" i="25"/>
  <c r="C5309" i="25"/>
  <c r="C5310" i="25"/>
  <c r="C5376" i="25"/>
  <c r="C5314" i="25"/>
  <c r="C5377" i="25"/>
  <c r="C5197" i="25"/>
  <c r="C5316" i="25"/>
  <c r="C5318" i="25"/>
  <c r="C5319" i="25"/>
  <c r="C5320" i="25"/>
  <c r="C5322" i="25"/>
  <c r="C5324" i="25"/>
  <c r="C5325" i="25"/>
  <c r="C5326" i="25"/>
  <c r="C5198" i="25"/>
  <c r="C5278" i="25"/>
  <c r="C5239" i="25"/>
  <c r="C5378" i="25"/>
  <c r="C5336" i="25"/>
  <c r="C5199" i="25"/>
  <c r="C5321" i="25"/>
  <c r="C5280" i="25"/>
  <c r="C5337" i="25"/>
  <c r="C5338" i="25"/>
  <c r="C5339" i="25"/>
  <c r="C5340" i="25"/>
  <c r="C5348" i="25"/>
  <c r="C5282" i="25"/>
  <c r="C5342" i="25"/>
  <c r="C5343" i="25"/>
  <c r="C5380" i="25"/>
  <c r="C5200" i="25"/>
  <c r="C5381" i="25"/>
  <c r="C5283" i="25"/>
  <c r="C5344" i="25"/>
  <c r="C5323" i="25"/>
  <c r="C5345" i="25"/>
  <c r="C5346" i="25"/>
  <c r="C5347" i="25"/>
  <c r="C5349" i="25"/>
  <c r="C5244" i="25"/>
  <c r="C5350" i="25"/>
  <c r="C5352" i="25"/>
  <c r="C5354" i="25"/>
  <c r="C5246" i="25"/>
  <c r="C5383" i="25"/>
  <c r="C5363" i="25"/>
  <c r="C5384" i="25"/>
  <c r="C5202" i="25"/>
  <c r="C5364" i="25"/>
  <c r="C5365" i="25"/>
  <c r="C5368" i="25"/>
  <c r="C5247" i="25"/>
  <c r="C5387" i="25"/>
  <c r="C5371" i="25"/>
  <c r="C5351" i="25"/>
  <c r="C5388" i="25"/>
  <c r="C5373" i="25"/>
  <c r="C5379" i="25"/>
  <c r="C5248" i="25"/>
  <c r="C5249" i="25"/>
  <c r="C5327" i="25"/>
  <c r="C5353" i="25"/>
  <c r="C5286" i="25"/>
  <c r="C5382" i="25"/>
  <c r="C5385" i="25"/>
  <c r="C5386" i="25"/>
  <c r="C5392" i="25"/>
  <c r="C5389" i="25"/>
  <c r="C5250" i="25"/>
  <c r="C5204" i="25"/>
  <c r="C5328" i="25"/>
  <c r="C5390" i="25"/>
  <c r="C5391" i="25"/>
  <c r="B5037" i="25"/>
  <c r="B5149" i="25"/>
  <c r="B5093" i="25"/>
  <c r="B5150" i="25"/>
  <c r="B5151" i="25"/>
  <c r="B5094" i="25"/>
  <c r="B5038" i="25"/>
  <c r="B5152" i="25"/>
  <c r="B5095" i="25"/>
  <c r="B5153" i="25"/>
  <c r="B5154" i="25"/>
  <c r="B5046" i="25"/>
  <c r="B5039" i="25"/>
  <c r="B5155" i="25"/>
  <c r="B5126" i="25"/>
  <c r="B5156" i="25"/>
  <c r="B5127" i="25"/>
  <c r="B5157" i="25"/>
  <c r="B5047" i="25"/>
  <c r="B5128" i="25"/>
  <c r="B5096" i="25"/>
  <c r="B5097" i="25"/>
  <c r="B5129" i="25"/>
  <c r="B5098" i="25"/>
  <c r="B5048" i="25"/>
  <c r="B5099" i="25"/>
  <c r="B5130" i="25"/>
  <c r="B5158" i="25"/>
  <c r="B5100" i="25"/>
  <c r="B5101" i="25"/>
  <c r="B5131" i="25"/>
  <c r="B5102" i="25"/>
  <c r="B5132" i="25"/>
  <c r="B5159" i="25"/>
  <c r="B5160" i="25"/>
  <c r="B5103" i="25"/>
  <c r="B5104" i="25"/>
  <c r="B5105" i="25"/>
  <c r="B5106" i="25"/>
  <c r="B5107" i="25"/>
  <c r="B5040" i="25"/>
  <c r="B5108" i="25"/>
  <c r="B5133" i="25"/>
  <c r="B5109" i="25"/>
  <c r="B5161" i="25"/>
  <c r="B5110" i="25"/>
  <c r="B5049" i="25"/>
  <c r="B5111" i="25"/>
  <c r="B5134" i="25"/>
  <c r="B5135" i="25"/>
  <c r="B5112" i="25"/>
  <c r="B5050" i="25"/>
  <c r="B5051" i="25"/>
  <c r="B5162" i="25"/>
  <c r="B5052" i="25"/>
  <c r="B5053" i="25"/>
  <c r="B5136" i="25"/>
  <c r="B5137" i="25"/>
  <c r="B5113" i="25"/>
  <c r="B5114" i="25"/>
  <c r="B5041" i="25"/>
  <c r="B5138" i="25"/>
  <c r="B5163" i="25"/>
  <c r="B5054" i="25"/>
  <c r="B5055" i="25"/>
  <c r="B5139" i="25"/>
  <c r="B5164" i="25"/>
  <c r="B5165" i="25"/>
  <c r="B5056" i="25"/>
  <c r="B5115" i="25"/>
  <c r="B5042" i="25"/>
  <c r="B5166" i="25"/>
  <c r="B5140" i="25"/>
  <c r="B5057" i="25"/>
  <c r="B5116" i="25"/>
  <c r="B5058" i="25"/>
  <c r="B5117" i="25"/>
  <c r="B5141" i="25"/>
  <c r="B5059" i="25"/>
  <c r="B5060" i="25"/>
  <c r="B5118" i="25"/>
  <c r="B5167" i="25"/>
  <c r="B5061" i="25"/>
  <c r="B5142" i="25"/>
  <c r="B5062" i="25"/>
  <c r="B5168" i="25"/>
  <c r="B5169" i="25"/>
  <c r="B5119" i="25"/>
  <c r="B5043" i="25"/>
  <c r="B5063" i="25"/>
  <c r="B5120" i="25"/>
  <c r="B5064" i="25"/>
  <c r="B5143" i="25"/>
  <c r="B5065" i="25"/>
  <c r="B5066" i="25"/>
  <c r="B5121" i="25"/>
  <c r="B5067" i="25"/>
  <c r="B5170" i="25"/>
  <c r="B5068" i="25"/>
  <c r="B5069" i="25"/>
  <c r="B5044" i="25"/>
  <c r="B5171" i="25"/>
  <c r="B5045" i="25"/>
  <c r="B5070" i="25"/>
  <c r="B5071" i="25"/>
  <c r="B5072" i="25"/>
  <c r="B5073" i="25"/>
  <c r="B5144" i="25"/>
  <c r="B5145" i="25"/>
  <c r="B5122" i="25"/>
  <c r="B5074" i="25"/>
  <c r="B5172" i="25"/>
  <c r="B5075" i="25"/>
  <c r="B5076" i="25"/>
  <c r="B5123" i="25"/>
  <c r="B5077" i="25"/>
  <c r="B5078" i="25"/>
  <c r="B5173" i="25"/>
  <c r="B5079" i="25"/>
  <c r="B5124" i="25"/>
  <c r="B5146" i="25"/>
  <c r="B5125" i="25"/>
  <c r="B5080" i="25"/>
  <c r="B5081" i="25"/>
  <c r="B5147" i="25"/>
  <c r="B5082" i="25"/>
  <c r="B5174" i="25"/>
  <c r="B5148" i="25"/>
  <c r="B5083" i="25"/>
  <c r="B5084" i="25"/>
  <c r="B5175" i="25"/>
  <c r="B5085" i="25"/>
  <c r="B5086" i="25"/>
  <c r="B5087" i="25"/>
  <c r="B5088" i="25"/>
  <c r="B5176" i="25"/>
  <c r="B5177" i="25"/>
  <c r="B5089" i="25"/>
  <c r="B5090" i="25"/>
  <c r="B5091" i="25"/>
  <c r="B5178" i="25"/>
  <c r="B5092" i="25"/>
  <c r="C5037" i="25"/>
  <c r="C5149" i="25"/>
  <c r="C5093" i="25"/>
  <c r="C5150" i="25"/>
  <c r="C5151" i="25"/>
  <c r="C5094" i="25"/>
  <c r="C5038" i="25"/>
  <c r="C5152" i="25"/>
  <c r="C5095" i="25"/>
  <c r="C5153" i="25"/>
  <c r="C5154" i="25"/>
  <c r="C5046" i="25"/>
  <c r="C5039" i="25"/>
  <c r="C5155" i="25"/>
  <c r="C5126" i="25"/>
  <c r="C5156" i="25"/>
  <c r="C5127" i="25"/>
  <c r="C5157" i="25"/>
  <c r="C5047" i="25"/>
  <c r="C5128" i="25"/>
  <c r="C5096" i="25"/>
  <c r="C5097" i="25"/>
  <c r="C5129" i="25"/>
  <c r="C5098" i="25"/>
  <c r="C5048" i="25"/>
  <c r="C5099" i="25"/>
  <c r="C5130" i="25"/>
  <c r="C5158" i="25"/>
  <c r="C5100" i="25"/>
  <c r="C5101" i="25"/>
  <c r="C5131" i="25"/>
  <c r="C5102" i="25"/>
  <c r="C5132" i="25"/>
  <c r="C5159" i="25"/>
  <c r="C5160" i="25"/>
  <c r="C5103" i="25"/>
  <c r="C5104" i="25"/>
  <c r="C5105" i="25"/>
  <c r="C5106" i="25"/>
  <c r="C5107" i="25"/>
  <c r="C5040" i="25"/>
  <c r="C5108" i="25"/>
  <c r="C5133" i="25"/>
  <c r="C5109" i="25"/>
  <c r="C5161" i="25"/>
  <c r="C5110" i="25"/>
  <c r="C5049" i="25"/>
  <c r="C5111" i="25"/>
  <c r="C5134" i="25"/>
  <c r="C5135" i="25"/>
  <c r="C5112" i="25"/>
  <c r="C5050" i="25"/>
  <c r="C5051" i="25"/>
  <c r="C5162" i="25"/>
  <c r="C5052" i="25"/>
  <c r="C5053" i="25"/>
  <c r="C5136" i="25"/>
  <c r="C5137" i="25"/>
  <c r="C5113" i="25"/>
  <c r="C5114" i="25"/>
  <c r="C5041" i="25"/>
  <c r="C5138" i="25"/>
  <c r="C5163" i="25"/>
  <c r="C5054" i="25"/>
  <c r="C5055" i="25"/>
  <c r="C5139" i="25"/>
  <c r="C5164" i="25"/>
  <c r="C5165" i="25"/>
  <c r="C5056" i="25"/>
  <c r="C5115" i="25"/>
  <c r="C5042" i="25"/>
  <c r="C5166" i="25"/>
  <c r="C5140" i="25"/>
  <c r="C5057" i="25"/>
  <c r="C5116" i="25"/>
  <c r="C5058" i="25"/>
  <c r="C5117" i="25"/>
  <c r="C5141" i="25"/>
  <c r="C5059" i="25"/>
  <c r="C5060" i="25"/>
  <c r="C5118" i="25"/>
  <c r="C5167" i="25"/>
  <c r="C5061" i="25"/>
  <c r="C5142" i="25"/>
  <c r="C5062" i="25"/>
  <c r="C5168" i="25"/>
  <c r="C5169" i="25"/>
  <c r="C5119" i="25"/>
  <c r="C5043" i="25"/>
  <c r="C5063" i="25"/>
  <c r="C5120" i="25"/>
  <c r="C5064" i="25"/>
  <c r="C5143" i="25"/>
  <c r="C5065" i="25"/>
  <c r="C5066" i="25"/>
  <c r="C5121" i="25"/>
  <c r="C5067" i="25"/>
  <c r="C5170" i="25"/>
  <c r="C5068" i="25"/>
  <c r="C5069" i="25"/>
  <c r="C5044" i="25"/>
  <c r="C5171" i="25"/>
  <c r="C5045" i="25"/>
  <c r="C5070" i="25"/>
  <c r="C5071" i="25"/>
  <c r="C5072" i="25"/>
  <c r="C5073" i="25"/>
  <c r="C5144" i="25"/>
  <c r="C5145" i="25"/>
  <c r="C5122" i="25"/>
  <c r="C5074" i="25"/>
  <c r="C5172" i="25"/>
  <c r="C5075" i="25"/>
  <c r="C5076" i="25"/>
  <c r="C5123" i="25"/>
  <c r="C5077" i="25"/>
  <c r="C5078" i="25"/>
  <c r="C5173" i="25"/>
  <c r="C5079" i="25"/>
  <c r="C5124" i="25"/>
  <c r="C5146" i="25"/>
  <c r="C5125" i="25"/>
  <c r="C5080" i="25"/>
  <c r="C5081" i="25"/>
  <c r="C5147" i="25"/>
  <c r="C5082" i="25"/>
  <c r="C5174" i="25"/>
  <c r="C5148" i="25"/>
  <c r="C5083" i="25"/>
  <c r="C5084" i="25"/>
  <c r="C5175" i="25"/>
  <c r="C5085" i="25"/>
  <c r="C5086" i="25"/>
  <c r="C5087" i="25"/>
  <c r="C5088" i="25"/>
  <c r="C5176" i="25"/>
  <c r="C5177" i="25"/>
  <c r="C5089" i="25"/>
  <c r="C5090" i="25"/>
  <c r="C5091" i="25"/>
  <c r="C5178" i="25"/>
  <c r="C5092" i="25"/>
  <c r="G482" i="23"/>
  <c r="G483" i="23"/>
  <c r="G484" i="23"/>
  <c r="G485" i="23"/>
  <c r="G486" i="23"/>
  <c r="G487" i="23"/>
  <c r="G488" i="23"/>
  <c r="G489" i="23"/>
  <c r="W308" i="23"/>
  <c r="W309" i="23"/>
  <c r="W310" i="23"/>
  <c r="W311" i="23"/>
  <c r="W312" i="23"/>
  <c r="X308" i="23"/>
  <c r="X309" i="23"/>
  <c r="X310" i="23"/>
  <c r="X311" i="23"/>
  <c r="X312" i="23"/>
  <c r="AF332" i="23"/>
  <c r="AF333" i="23"/>
  <c r="AF334" i="23"/>
  <c r="AF335" i="23"/>
  <c r="AF336" i="23"/>
  <c r="AF337" i="23"/>
  <c r="AF338" i="23"/>
  <c r="AF339" i="23"/>
  <c r="AF340" i="23"/>
  <c r="G472" i="23"/>
  <c r="G473" i="23"/>
  <c r="G474" i="23"/>
  <c r="G475" i="23"/>
  <c r="G476" i="23"/>
  <c r="G477" i="23"/>
  <c r="G478" i="23"/>
  <c r="G479" i="23"/>
  <c r="G480" i="23"/>
  <c r="G481" i="23"/>
  <c r="W297" i="23"/>
  <c r="W298" i="23"/>
  <c r="W299" i="23"/>
  <c r="W300" i="23"/>
  <c r="W301" i="23"/>
  <c r="W302" i="23"/>
  <c r="W303" i="23"/>
  <c r="W304" i="23"/>
  <c r="W305" i="23"/>
  <c r="W306" i="23"/>
  <c r="W307" i="23"/>
  <c r="X297" i="23"/>
  <c r="X298" i="23"/>
  <c r="X299" i="23"/>
  <c r="X300" i="23"/>
  <c r="X301" i="23"/>
  <c r="X302" i="23"/>
  <c r="X303" i="23"/>
  <c r="X304" i="23"/>
  <c r="X305" i="23"/>
  <c r="X306" i="23"/>
  <c r="X307" i="23"/>
  <c r="AF327" i="23"/>
  <c r="AF328" i="23"/>
  <c r="AF329" i="23"/>
  <c r="AF330" i="23"/>
  <c r="AF331" i="23"/>
  <c r="B4837" i="25"/>
  <c r="B4838" i="25"/>
  <c r="B4859" i="25"/>
  <c r="B4860" i="25"/>
  <c r="B4861" i="25"/>
  <c r="B4894" i="25"/>
  <c r="B4895" i="25"/>
  <c r="B4939" i="25"/>
  <c r="B4973" i="25"/>
  <c r="B5010" i="25"/>
  <c r="B5011" i="25"/>
  <c r="B5012" i="25"/>
  <c r="B4839" i="25"/>
  <c r="B5013" i="25"/>
  <c r="B4974" i="25"/>
  <c r="B4862" i="25"/>
  <c r="B4975" i="25"/>
  <c r="B4840" i="25"/>
  <c r="B4896" i="25"/>
  <c r="B4863" i="25"/>
  <c r="B5014" i="25"/>
  <c r="B4940" i="25"/>
  <c r="B4897" i="25"/>
  <c r="B4941" i="25"/>
  <c r="B4864" i="25"/>
  <c r="B4976" i="25"/>
  <c r="B4942" i="25"/>
  <c r="B4943" i="25"/>
  <c r="B4841" i="25"/>
  <c r="B5015" i="25"/>
  <c r="B5016" i="25"/>
  <c r="B4898" i="25"/>
  <c r="B4842" i="25"/>
  <c r="B4977" i="25"/>
  <c r="B5017" i="25"/>
  <c r="B4978" i="25"/>
  <c r="B5018" i="25"/>
  <c r="B4899" i="25"/>
  <c r="B4900" i="25"/>
  <c r="B4843" i="25"/>
  <c r="B5019" i="25"/>
  <c r="B4979" i="25"/>
  <c r="B4944" i="25"/>
  <c r="B4901" i="25"/>
  <c r="B4945" i="25"/>
  <c r="B4946" i="25"/>
  <c r="B4865" i="25"/>
  <c r="B4980" i="25"/>
  <c r="B4947" i="25"/>
  <c r="B4866" i="25"/>
  <c r="B5020" i="25"/>
  <c r="B4867" i="25"/>
  <c r="B4868" i="25"/>
  <c r="B4869" i="25"/>
  <c r="B4902" i="25"/>
  <c r="B4948" i="25"/>
  <c r="B4903" i="25"/>
  <c r="B4904" i="25"/>
  <c r="B4905" i="25"/>
  <c r="B4870" i="25"/>
  <c r="B4906" i="25"/>
  <c r="B4907" i="25"/>
  <c r="B4908" i="25"/>
  <c r="B4909" i="25"/>
  <c r="B4910" i="25"/>
  <c r="B4844" i="25"/>
  <c r="B5021" i="25"/>
  <c r="B4949" i="25"/>
  <c r="B4871" i="25"/>
  <c r="B4872" i="25"/>
  <c r="B4950" i="25"/>
  <c r="B4911" i="25"/>
  <c r="B5022" i="25"/>
  <c r="B4912" i="25"/>
  <c r="B4951" i="25"/>
  <c r="B4981" i="25"/>
  <c r="B4952" i="25"/>
  <c r="B4913" i="25"/>
  <c r="B4845" i="25"/>
  <c r="B4953" i="25"/>
  <c r="B4873" i="25"/>
  <c r="B4914" i="25"/>
  <c r="B4915" i="25"/>
  <c r="B4954" i="25"/>
  <c r="B4874" i="25"/>
  <c r="B5023" i="25"/>
  <c r="B4916" i="25"/>
  <c r="B4917" i="25"/>
  <c r="B4846" i="25"/>
  <c r="B4847" i="25"/>
  <c r="B5024" i="25"/>
  <c r="B4955" i="25"/>
  <c r="B4982" i="25"/>
  <c r="B4956" i="25"/>
  <c r="B4983" i="25"/>
  <c r="B4984" i="25"/>
  <c r="B4918" i="25"/>
  <c r="B4985" i="25"/>
  <c r="B4875" i="25"/>
  <c r="B4876" i="25"/>
  <c r="B4919" i="25"/>
  <c r="B4877" i="25"/>
  <c r="B4986" i="25"/>
  <c r="B4878" i="25"/>
  <c r="B5025" i="25"/>
  <c r="B4920" i="25"/>
  <c r="B4987" i="25"/>
  <c r="B4848" i="25"/>
  <c r="B4988" i="25"/>
  <c r="B4879" i="25"/>
  <c r="B4957" i="25"/>
  <c r="B4989" i="25"/>
  <c r="B4958" i="25"/>
  <c r="B4990" i="25"/>
  <c r="B4959" i="25"/>
  <c r="B4991" i="25"/>
  <c r="B5026" i="25"/>
  <c r="B4921" i="25"/>
  <c r="B4992" i="25"/>
  <c r="B4993" i="25"/>
  <c r="B4880" i="25"/>
  <c r="B4994" i="25"/>
  <c r="B4960" i="25"/>
  <c r="B4922" i="25"/>
  <c r="B5027" i="25"/>
  <c r="B4849" i="25"/>
  <c r="B4961" i="25"/>
  <c r="B4881" i="25"/>
  <c r="B4962" i="25"/>
  <c r="B4923" i="25"/>
  <c r="B4995" i="25"/>
  <c r="B4924" i="25"/>
  <c r="B4882" i="25"/>
  <c r="B5028" i="25"/>
  <c r="B4996" i="25"/>
  <c r="B4925" i="25"/>
  <c r="B4883" i="25"/>
  <c r="B4926" i="25"/>
  <c r="B5029" i="25"/>
  <c r="B4927" i="25"/>
  <c r="B4963" i="25"/>
  <c r="B4964" i="25"/>
  <c r="B5030" i="25"/>
  <c r="B4884" i="25"/>
  <c r="B4928" i="25"/>
  <c r="B4997" i="25"/>
  <c r="B4998" i="25"/>
  <c r="B4999" i="25"/>
  <c r="B4885" i="25"/>
  <c r="B4929" i="25"/>
  <c r="B4930" i="25"/>
  <c r="B5000" i="25"/>
  <c r="B5001" i="25"/>
  <c r="B4850" i="25"/>
  <c r="B4931" i="25"/>
  <c r="B4851" i="25"/>
  <c r="B4932" i="25"/>
  <c r="B5031" i="25"/>
  <c r="B4965" i="25"/>
  <c r="B4933" i="25"/>
  <c r="B5002" i="25"/>
  <c r="B5003" i="25"/>
  <c r="B4886" i="25"/>
  <c r="B5004" i="25"/>
  <c r="B4934" i="25"/>
  <c r="B4852" i="25"/>
  <c r="B5032" i="25"/>
  <c r="B4853" i="25"/>
  <c r="B4935" i="25"/>
  <c r="B5033" i="25"/>
  <c r="B4887" i="25"/>
  <c r="B4854" i="25"/>
  <c r="B5005" i="25"/>
  <c r="B4936" i="25"/>
  <c r="B4966" i="25"/>
  <c r="B5006" i="25"/>
  <c r="B5007" i="25"/>
  <c r="B4888" i="25"/>
  <c r="B5034" i="25"/>
  <c r="B5035" i="25"/>
  <c r="B4967" i="25"/>
  <c r="B4889" i="25"/>
  <c r="B4968" i="25"/>
  <c r="B4937" i="25"/>
  <c r="B4855" i="25"/>
  <c r="B4890" i="25"/>
  <c r="B5008" i="25"/>
  <c r="B4891" i="25"/>
  <c r="B4938" i="25"/>
  <c r="B4892" i="25"/>
  <c r="B4856" i="25"/>
  <c r="B5036" i="25"/>
  <c r="B4969" i="25"/>
  <c r="B4970" i="25"/>
  <c r="B4857" i="25"/>
  <c r="B4858" i="25"/>
  <c r="B5009" i="25"/>
  <c r="B4971" i="25"/>
  <c r="B4893" i="25"/>
  <c r="B4972" i="25"/>
  <c r="C4837" i="25"/>
  <c r="C4838" i="25"/>
  <c r="C4859" i="25"/>
  <c r="C4860" i="25"/>
  <c r="C4861" i="25"/>
  <c r="C4894" i="25"/>
  <c r="C4895" i="25"/>
  <c r="C4939" i="25"/>
  <c r="C4973" i="25"/>
  <c r="C5010" i="25"/>
  <c r="C5011" i="25"/>
  <c r="C5012" i="25"/>
  <c r="C4839" i="25"/>
  <c r="C5013" i="25"/>
  <c r="C4974" i="25"/>
  <c r="C4862" i="25"/>
  <c r="C4975" i="25"/>
  <c r="C4840" i="25"/>
  <c r="C4896" i="25"/>
  <c r="C4863" i="25"/>
  <c r="C5014" i="25"/>
  <c r="C4940" i="25"/>
  <c r="C4897" i="25"/>
  <c r="C4941" i="25"/>
  <c r="C4864" i="25"/>
  <c r="C4976" i="25"/>
  <c r="C4942" i="25"/>
  <c r="C4943" i="25"/>
  <c r="C4841" i="25"/>
  <c r="C5015" i="25"/>
  <c r="C5016" i="25"/>
  <c r="C4898" i="25"/>
  <c r="C4842" i="25"/>
  <c r="C4977" i="25"/>
  <c r="C5017" i="25"/>
  <c r="C4978" i="25"/>
  <c r="C5018" i="25"/>
  <c r="C4899" i="25"/>
  <c r="C4900" i="25"/>
  <c r="C4843" i="25"/>
  <c r="C5019" i="25"/>
  <c r="C4979" i="25"/>
  <c r="C4944" i="25"/>
  <c r="C4901" i="25"/>
  <c r="C4945" i="25"/>
  <c r="C4946" i="25"/>
  <c r="C4865" i="25"/>
  <c r="C4980" i="25"/>
  <c r="C4947" i="25"/>
  <c r="C4866" i="25"/>
  <c r="C5020" i="25"/>
  <c r="C4867" i="25"/>
  <c r="C4868" i="25"/>
  <c r="C4869" i="25"/>
  <c r="C4902" i="25"/>
  <c r="C4948" i="25"/>
  <c r="C4903" i="25"/>
  <c r="C4904" i="25"/>
  <c r="C4905" i="25"/>
  <c r="C4870" i="25"/>
  <c r="C4906" i="25"/>
  <c r="C4907" i="25"/>
  <c r="C4908" i="25"/>
  <c r="C4909" i="25"/>
  <c r="C4910" i="25"/>
  <c r="C4844" i="25"/>
  <c r="C5021" i="25"/>
  <c r="C4949" i="25"/>
  <c r="C4871" i="25"/>
  <c r="C4872" i="25"/>
  <c r="C4950" i="25"/>
  <c r="C4911" i="25"/>
  <c r="C5022" i="25"/>
  <c r="C4912" i="25"/>
  <c r="C4951" i="25"/>
  <c r="C4981" i="25"/>
  <c r="C4952" i="25"/>
  <c r="C4913" i="25"/>
  <c r="C4845" i="25"/>
  <c r="C4953" i="25"/>
  <c r="C4873" i="25"/>
  <c r="C4914" i="25"/>
  <c r="C4915" i="25"/>
  <c r="C4954" i="25"/>
  <c r="C4874" i="25"/>
  <c r="C5023" i="25"/>
  <c r="C4916" i="25"/>
  <c r="C4917" i="25"/>
  <c r="C4846" i="25"/>
  <c r="C4847" i="25"/>
  <c r="C5024" i="25"/>
  <c r="C4955" i="25"/>
  <c r="C4982" i="25"/>
  <c r="C4956" i="25"/>
  <c r="C4983" i="25"/>
  <c r="C4984" i="25"/>
  <c r="C4918" i="25"/>
  <c r="C4985" i="25"/>
  <c r="C4875" i="25"/>
  <c r="C4876" i="25"/>
  <c r="C4919" i="25"/>
  <c r="C4877" i="25"/>
  <c r="C4986" i="25"/>
  <c r="C4878" i="25"/>
  <c r="C5025" i="25"/>
  <c r="C4920" i="25"/>
  <c r="C4987" i="25"/>
  <c r="C4848" i="25"/>
  <c r="C4988" i="25"/>
  <c r="C4879" i="25"/>
  <c r="C4957" i="25"/>
  <c r="C4989" i="25"/>
  <c r="C4958" i="25"/>
  <c r="C4990" i="25"/>
  <c r="C4959" i="25"/>
  <c r="C4991" i="25"/>
  <c r="C5026" i="25"/>
  <c r="C4921" i="25"/>
  <c r="C4992" i="25"/>
  <c r="C4993" i="25"/>
  <c r="C4880" i="25"/>
  <c r="C4994" i="25"/>
  <c r="C4960" i="25"/>
  <c r="C4922" i="25"/>
  <c r="C5027" i="25"/>
  <c r="C4849" i="25"/>
  <c r="C4961" i="25"/>
  <c r="C4881" i="25"/>
  <c r="C4962" i="25"/>
  <c r="C4923" i="25"/>
  <c r="C4995" i="25"/>
  <c r="C4924" i="25"/>
  <c r="C4882" i="25"/>
  <c r="C5028" i="25"/>
  <c r="C4996" i="25"/>
  <c r="C4925" i="25"/>
  <c r="C4883" i="25"/>
  <c r="C4926" i="25"/>
  <c r="C5029" i="25"/>
  <c r="C4927" i="25"/>
  <c r="C4963" i="25"/>
  <c r="C4964" i="25"/>
  <c r="C5030" i="25"/>
  <c r="C4884" i="25"/>
  <c r="C4928" i="25"/>
  <c r="C4997" i="25"/>
  <c r="C4998" i="25"/>
  <c r="C4999" i="25"/>
  <c r="C4885" i="25"/>
  <c r="C4929" i="25"/>
  <c r="C4930" i="25"/>
  <c r="C5000" i="25"/>
  <c r="C5001" i="25"/>
  <c r="C4850" i="25"/>
  <c r="C4931" i="25"/>
  <c r="C4851" i="25"/>
  <c r="C4932" i="25"/>
  <c r="C5031" i="25"/>
  <c r="C4965" i="25"/>
  <c r="C4933" i="25"/>
  <c r="C5002" i="25"/>
  <c r="C5003" i="25"/>
  <c r="C4886" i="25"/>
  <c r="C5004" i="25"/>
  <c r="C4934" i="25"/>
  <c r="C4852" i="25"/>
  <c r="C5032" i="25"/>
  <c r="C4853" i="25"/>
  <c r="C4935" i="25"/>
  <c r="C5033" i="25"/>
  <c r="C4887" i="25"/>
  <c r="C4854" i="25"/>
  <c r="C5005" i="25"/>
  <c r="C4936" i="25"/>
  <c r="C4966" i="25"/>
  <c r="C5006" i="25"/>
  <c r="C5007" i="25"/>
  <c r="C4888" i="25"/>
  <c r="C5034" i="25"/>
  <c r="C5035" i="25"/>
  <c r="C4967" i="25"/>
  <c r="C4889" i="25"/>
  <c r="C4968" i="25"/>
  <c r="C4937" i="25"/>
  <c r="C4855" i="25"/>
  <c r="C4890" i="25"/>
  <c r="C5008" i="25"/>
  <c r="C4891" i="25"/>
  <c r="C4938" i="25"/>
  <c r="C4892" i="25"/>
  <c r="C4856" i="25"/>
  <c r="C5036" i="25"/>
  <c r="C4969" i="25"/>
  <c r="C4970" i="25"/>
  <c r="C4857" i="25"/>
  <c r="C4858" i="25"/>
  <c r="C5009" i="25"/>
  <c r="C4971" i="25"/>
  <c r="C4893" i="25"/>
  <c r="C4972" i="25"/>
  <c r="AF322" i="23"/>
  <c r="AF323" i="23"/>
  <c r="AF324" i="23"/>
  <c r="AF325" i="23"/>
  <c r="AF326" i="23"/>
  <c r="W286" i="23"/>
  <c r="W287" i="23"/>
  <c r="W288" i="23"/>
  <c r="W289" i="23"/>
  <c r="W290" i="23"/>
  <c r="W291" i="23"/>
  <c r="W292" i="23"/>
  <c r="W293" i="23"/>
  <c r="W294" i="23"/>
  <c r="W295" i="23"/>
  <c r="W296" i="23"/>
  <c r="X286" i="23"/>
  <c r="X287" i="23"/>
  <c r="X288" i="23"/>
  <c r="X289" i="23"/>
  <c r="X290" i="23"/>
  <c r="X291" i="23"/>
  <c r="X292" i="23"/>
  <c r="X293" i="23"/>
  <c r="X294" i="23"/>
  <c r="X295" i="23"/>
  <c r="X296" i="23"/>
  <c r="G460" i="23"/>
  <c r="G461" i="23"/>
  <c r="G462" i="23"/>
  <c r="G463" i="23"/>
  <c r="G464" i="23"/>
  <c r="G465" i="23"/>
  <c r="G466" i="23"/>
  <c r="G467" i="23"/>
  <c r="G468" i="23"/>
  <c r="G469" i="23"/>
  <c r="G470" i="23"/>
  <c r="G471" i="23"/>
  <c r="B4600" i="25"/>
  <c r="B4602" i="25"/>
  <c r="B4601" i="25"/>
  <c r="B4604" i="25"/>
  <c r="B4605" i="25"/>
  <c r="B4603" i="25"/>
  <c r="B4649" i="25"/>
  <c r="B4650" i="25"/>
  <c r="B4698" i="25"/>
  <c r="B4702" i="25"/>
  <c r="B4697" i="25"/>
  <c r="B4699" i="25"/>
  <c r="B4696" i="25"/>
  <c r="B4700" i="25"/>
  <c r="B4744" i="25"/>
  <c r="B4787" i="25"/>
  <c r="B4788" i="25"/>
  <c r="B4790" i="25"/>
  <c r="B4791" i="25"/>
  <c r="B4648" i="25"/>
  <c r="B4795" i="25"/>
  <c r="B4797" i="25"/>
  <c r="B4701" i="25"/>
  <c r="B4703" i="25"/>
  <c r="B4745" i="25"/>
  <c r="B4792" i="25"/>
  <c r="B4789" i="25"/>
  <c r="B4793" i="25"/>
  <c r="B4796" i="25"/>
  <c r="B4794" i="25"/>
  <c r="B4798" i="25"/>
  <c r="B4823" i="25"/>
  <c r="B4824" i="25"/>
  <c r="B4825" i="25"/>
  <c r="B4606" i="25"/>
  <c r="B4615" i="25"/>
  <c r="B4620" i="25"/>
  <c r="B4629" i="25"/>
  <c r="B4704" i="25"/>
  <c r="B4608" i="25"/>
  <c r="B4630" i="25"/>
  <c r="B4652" i="25"/>
  <c r="B4705" i="25"/>
  <c r="B4635" i="25"/>
  <c r="B4706" i="25"/>
  <c r="B4748" i="25"/>
  <c r="B4643" i="25"/>
  <c r="B4826" i="25"/>
  <c r="B4749" i="25"/>
  <c r="B4707" i="25"/>
  <c r="B4644" i="25"/>
  <c r="B4750" i="25"/>
  <c r="B4799" i="25"/>
  <c r="B4609" i="25"/>
  <c r="B4651" i="25"/>
  <c r="B4709" i="25"/>
  <c r="B4610" i="25"/>
  <c r="B4658" i="25"/>
  <c r="B4611" i="25"/>
  <c r="B4612" i="25"/>
  <c r="B4807" i="25"/>
  <c r="B4613" i="25"/>
  <c r="B4618" i="25"/>
  <c r="B4719" i="25"/>
  <c r="B4623" i="25"/>
  <c r="B4710" i="25"/>
  <c r="B4752" i="25"/>
  <c r="B4801" i="25"/>
  <c r="B4614" i="25"/>
  <c r="B4802" i="25"/>
  <c r="B4803" i="25"/>
  <c r="B4813" i="25"/>
  <c r="B4753" i="25"/>
  <c r="B4625" i="25"/>
  <c r="B4754" i="25"/>
  <c r="B4668" i="25"/>
  <c r="B4627" i="25"/>
  <c r="B4671" i="25"/>
  <c r="B4616" i="25"/>
  <c r="B4755" i="25"/>
  <c r="B4828" i="25"/>
  <c r="B4673" i="25"/>
  <c r="B4727" i="25"/>
  <c r="B4676" i="25"/>
  <c r="B4756" i="25"/>
  <c r="B4732" i="25"/>
  <c r="B4775" i="25"/>
  <c r="B4713" i="25"/>
  <c r="B4829" i="25"/>
  <c r="B4779" i="25"/>
  <c r="B4819" i="25"/>
  <c r="B4641" i="25"/>
  <c r="B4715" i="25"/>
  <c r="B4758" i="25"/>
  <c r="B4617" i="25"/>
  <c r="B4759" i="25"/>
  <c r="B4642" i="25"/>
  <c r="B4822" i="25"/>
  <c r="B4646" i="25"/>
  <c r="B4647" i="25"/>
  <c r="B4619" i="25"/>
  <c r="B4712" i="25"/>
  <c r="B4663" i="25"/>
  <c r="B4664" i="25"/>
  <c r="B4714" i="25"/>
  <c r="B4809" i="25"/>
  <c r="B4662" i="25"/>
  <c r="B4830" i="25"/>
  <c r="B4665" i="25"/>
  <c r="B4834" i="25"/>
  <c r="B4622" i="25"/>
  <c r="B4626" i="25"/>
  <c r="B4835" i="25"/>
  <c r="B4720" i="25"/>
  <c r="B4666" i="25"/>
  <c r="B4632" i="25"/>
  <c r="B4721" i="25"/>
  <c r="B4761" i="25"/>
  <c r="B4634" i="25"/>
  <c r="B4688" i="25"/>
  <c r="B4743" i="25"/>
  <c r="B4747" i="25"/>
  <c r="B4708" i="25"/>
  <c r="B4751" i="25"/>
  <c r="B4804" i="25"/>
  <c r="B4805" i="25"/>
  <c r="B4806" i="25"/>
  <c r="B4716" i="25"/>
  <c r="B4717" i="25"/>
  <c r="B4760" i="25"/>
  <c r="B4810" i="25"/>
  <c r="B4811" i="25"/>
  <c r="B4812" i="25"/>
  <c r="B4764" i="25"/>
  <c r="B4722" i="25"/>
  <c r="B4765" i="25"/>
  <c r="B4762" i="25"/>
  <c r="B4814" i="25"/>
  <c r="B4763" i="25"/>
  <c r="B4766" i="25"/>
  <c r="B4767" i="25"/>
  <c r="B4768" i="25"/>
  <c r="B4669" i="25"/>
  <c r="B4724" i="25"/>
  <c r="B4670" i="25"/>
  <c r="B4628" i="25"/>
  <c r="B4770" i="25"/>
  <c r="B4815" i="25"/>
  <c r="B4672" i="25"/>
  <c r="B4773" i="25"/>
  <c r="B4818" i="25"/>
  <c r="B4777" i="25"/>
  <c r="B4778" i="25"/>
  <c r="B4725" i="25"/>
  <c r="B4785" i="25"/>
  <c r="B4726" i="25"/>
  <c r="B4738" i="25"/>
  <c r="B4631" i="25"/>
  <c r="B4820" i="25"/>
  <c r="B4689" i="25"/>
  <c r="B4695" i="25"/>
  <c r="B4653" i="25"/>
  <c r="B4633" i="25"/>
  <c r="B4655" i="25"/>
  <c r="B4711" i="25"/>
  <c r="B4729" i="25"/>
  <c r="B4730" i="25"/>
  <c r="B4771" i="25"/>
  <c r="B4693" i="25"/>
  <c r="B4607" i="25"/>
  <c r="B4645" i="25"/>
  <c r="B4800" i="25"/>
  <c r="B4772" i="25"/>
  <c r="B4637" i="25"/>
  <c r="B4677" i="25"/>
  <c r="B4816" i="25"/>
  <c r="B4624" i="25"/>
  <c r="B4827" i="25"/>
  <c r="B4657" i="25"/>
  <c r="B4774" i="25"/>
  <c r="B4638" i="25"/>
  <c r="B4659" i="25"/>
  <c r="B4817" i="25"/>
  <c r="B4776" i="25"/>
  <c r="B4660" i="25"/>
  <c r="B4757" i="25"/>
  <c r="B4808" i="25"/>
  <c r="B4680" i="25"/>
  <c r="B4733" i="25"/>
  <c r="B4621" i="25"/>
  <c r="B4831" i="25"/>
  <c r="B4832" i="25"/>
  <c r="B4780" i="25"/>
  <c r="B4833" i="25"/>
  <c r="B4781" i="25"/>
  <c r="B4682" i="25"/>
  <c r="B4683" i="25"/>
  <c r="B4782" i="25"/>
  <c r="B4639" i="25"/>
  <c r="B4684" i="25"/>
  <c r="B4783" i="25"/>
  <c r="B4674" i="25"/>
  <c r="B4784" i="25"/>
  <c r="B4769" i="25"/>
  <c r="B4640" i="25"/>
  <c r="B4735" i="25"/>
  <c r="B4685" i="25"/>
  <c r="B4736" i="25"/>
  <c r="B4737" i="25"/>
  <c r="B4728" i="25"/>
  <c r="B4675" i="25"/>
  <c r="B4636" i="25"/>
  <c r="B4739" i="25"/>
  <c r="B4678" i="25"/>
  <c r="B4679" i="25"/>
  <c r="B4687" i="25"/>
  <c r="B4681" i="25"/>
  <c r="B4836" i="25"/>
  <c r="B4740" i="25"/>
  <c r="B4654" i="25"/>
  <c r="B4741" i="25"/>
  <c r="B4661" i="25"/>
  <c r="B4690" i="25"/>
  <c r="B4691" i="25"/>
  <c r="B4746" i="25"/>
  <c r="B4656" i="25"/>
  <c r="B4821" i="25"/>
  <c r="B4718" i="25"/>
  <c r="B4667" i="25"/>
  <c r="B4694" i="25"/>
  <c r="B4723" i="25"/>
  <c r="B4731" i="25"/>
  <c r="B4734" i="25"/>
  <c r="B4686" i="25"/>
  <c r="B4786" i="25"/>
  <c r="B4692" i="25"/>
  <c r="B4742" i="25"/>
  <c r="C4600" i="25"/>
  <c r="C4602" i="25"/>
  <c r="C4601" i="25"/>
  <c r="C4604" i="25"/>
  <c r="C4605" i="25"/>
  <c r="C4603" i="25"/>
  <c r="C4649" i="25"/>
  <c r="C4650" i="25"/>
  <c r="C4698" i="25"/>
  <c r="C4702" i="25"/>
  <c r="C4697" i="25"/>
  <c r="C4699" i="25"/>
  <c r="C4696" i="25"/>
  <c r="C4700" i="25"/>
  <c r="C4744" i="25"/>
  <c r="C4787" i="25"/>
  <c r="C4788" i="25"/>
  <c r="C4790" i="25"/>
  <c r="C4791" i="25"/>
  <c r="C4648" i="25"/>
  <c r="C4795" i="25"/>
  <c r="C4797" i="25"/>
  <c r="C4701" i="25"/>
  <c r="C4703" i="25"/>
  <c r="C4745" i="25"/>
  <c r="C4792" i="25"/>
  <c r="C4789" i="25"/>
  <c r="C4793" i="25"/>
  <c r="C4796" i="25"/>
  <c r="C4794" i="25"/>
  <c r="C4798" i="25"/>
  <c r="C4823" i="25"/>
  <c r="C4824" i="25"/>
  <c r="C4825" i="25"/>
  <c r="C4606" i="25"/>
  <c r="C4615" i="25"/>
  <c r="C4620" i="25"/>
  <c r="C4629" i="25"/>
  <c r="C4704" i="25"/>
  <c r="C4608" i="25"/>
  <c r="C4630" i="25"/>
  <c r="C4652" i="25"/>
  <c r="C4705" i="25"/>
  <c r="C4635" i="25"/>
  <c r="C4706" i="25"/>
  <c r="C4748" i="25"/>
  <c r="C4643" i="25"/>
  <c r="C4826" i="25"/>
  <c r="C4749" i="25"/>
  <c r="C4707" i="25"/>
  <c r="C4644" i="25"/>
  <c r="C4750" i="25"/>
  <c r="C4799" i="25"/>
  <c r="C4609" i="25"/>
  <c r="C4651" i="25"/>
  <c r="C4709" i="25"/>
  <c r="C4610" i="25"/>
  <c r="C4658" i="25"/>
  <c r="C4611" i="25"/>
  <c r="C4612" i="25"/>
  <c r="C4807" i="25"/>
  <c r="C4613" i="25"/>
  <c r="C4618" i="25"/>
  <c r="C4719" i="25"/>
  <c r="C4623" i="25"/>
  <c r="C4710" i="25"/>
  <c r="C4752" i="25"/>
  <c r="C4801" i="25"/>
  <c r="C4614" i="25"/>
  <c r="C4802" i="25"/>
  <c r="C4803" i="25"/>
  <c r="C4813" i="25"/>
  <c r="C4753" i="25"/>
  <c r="C4625" i="25"/>
  <c r="C4754" i="25"/>
  <c r="C4668" i="25"/>
  <c r="C4627" i="25"/>
  <c r="C4671" i="25"/>
  <c r="C4616" i="25"/>
  <c r="C4755" i="25"/>
  <c r="C4828" i="25"/>
  <c r="C4673" i="25"/>
  <c r="C4727" i="25"/>
  <c r="C4676" i="25"/>
  <c r="C4756" i="25"/>
  <c r="C4732" i="25"/>
  <c r="C4775" i="25"/>
  <c r="C4713" i="25"/>
  <c r="C4829" i="25"/>
  <c r="C4779" i="25"/>
  <c r="C4819" i="25"/>
  <c r="C4641" i="25"/>
  <c r="C4715" i="25"/>
  <c r="C4758" i="25"/>
  <c r="C4617" i="25"/>
  <c r="C4759" i="25"/>
  <c r="C4642" i="25"/>
  <c r="C4822" i="25"/>
  <c r="C4646" i="25"/>
  <c r="C4647" i="25"/>
  <c r="C4619" i="25"/>
  <c r="C4712" i="25"/>
  <c r="C4663" i="25"/>
  <c r="C4664" i="25"/>
  <c r="C4714" i="25"/>
  <c r="C4809" i="25"/>
  <c r="C4662" i="25"/>
  <c r="C4830" i="25"/>
  <c r="C4665" i="25"/>
  <c r="C4834" i="25"/>
  <c r="C4622" i="25"/>
  <c r="C4626" i="25"/>
  <c r="C4835" i="25"/>
  <c r="C4720" i="25"/>
  <c r="C4666" i="25"/>
  <c r="C4632" i="25"/>
  <c r="C4721" i="25"/>
  <c r="C4761" i="25"/>
  <c r="C4634" i="25"/>
  <c r="C4688" i="25"/>
  <c r="C4743" i="25"/>
  <c r="C4747" i="25"/>
  <c r="C4708" i="25"/>
  <c r="C4751" i="25"/>
  <c r="C4804" i="25"/>
  <c r="C4805" i="25"/>
  <c r="C4806" i="25"/>
  <c r="C4716" i="25"/>
  <c r="C4717" i="25"/>
  <c r="C4760" i="25"/>
  <c r="C4810" i="25"/>
  <c r="C4811" i="25"/>
  <c r="C4812" i="25"/>
  <c r="C4764" i="25"/>
  <c r="C4722" i="25"/>
  <c r="C4765" i="25"/>
  <c r="C4762" i="25"/>
  <c r="C4814" i="25"/>
  <c r="C4763" i="25"/>
  <c r="C4766" i="25"/>
  <c r="C4767" i="25"/>
  <c r="C4768" i="25"/>
  <c r="C4669" i="25"/>
  <c r="C4724" i="25"/>
  <c r="C4670" i="25"/>
  <c r="C4628" i="25"/>
  <c r="C4770" i="25"/>
  <c r="C4815" i="25"/>
  <c r="C4672" i="25"/>
  <c r="C4773" i="25"/>
  <c r="C4818" i="25"/>
  <c r="C4777" i="25"/>
  <c r="C4778" i="25"/>
  <c r="C4725" i="25"/>
  <c r="C4785" i="25"/>
  <c r="C4726" i="25"/>
  <c r="C4738" i="25"/>
  <c r="C4631" i="25"/>
  <c r="C4820" i="25"/>
  <c r="C4689" i="25"/>
  <c r="C4695" i="25"/>
  <c r="C4653" i="25"/>
  <c r="C4633" i="25"/>
  <c r="C4655" i="25"/>
  <c r="C4711" i="25"/>
  <c r="C4729" i="25"/>
  <c r="C4730" i="25"/>
  <c r="C4771" i="25"/>
  <c r="C4693" i="25"/>
  <c r="C4607" i="25"/>
  <c r="C4645" i="25"/>
  <c r="C4800" i="25"/>
  <c r="C4772" i="25"/>
  <c r="C4637" i="25"/>
  <c r="C4677" i="25"/>
  <c r="C4816" i="25"/>
  <c r="C4624" i="25"/>
  <c r="C4827" i="25"/>
  <c r="C4657" i="25"/>
  <c r="C4774" i="25"/>
  <c r="C4638" i="25"/>
  <c r="C4659" i="25"/>
  <c r="C4817" i="25"/>
  <c r="C4776" i="25"/>
  <c r="C4660" i="25"/>
  <c r="C4757" i="25"/>
  <c r="C4808" i="25"/>
  <c r="C4680" i="25"/>
  <c r="C4733" i="25"/>
  <c r="C4621" i="25"/>
  <c r="C4831" i="25"/>
  <c r="C4832" i="25"/>
  <c r="C4780" i="25"/>
  <c r="C4833" i="25"/>
  <c r="C4781" i="25"/>
  <c r="C4682" i="25"/>
  <c r="C4683" i="25"/>
  <c r="C4782" i="25"/>
  <c r="C4639" i="25"/>
  <c r="C4684" i="25"/>
  <c r="C4783" i="25"/>
  <c r="C4674" i="25"/>
  <c r="C4784" i="25"/>
  <c r="C4769" i="25"/>
  <c r="C4640" i="25"/>
  <c r="C4735" i="25"/>
  <c r="C4685" i="25"/>
  <c r="C4736" i="25"/>
  <c r="C4737" i="25"/>
  <c r="C4728" i="25"/>
  <c r="C4675" i="25"/>
  <c r="C4636" i="25"/>
  <c r="C4739" i="25"/>
  <c r="C4678" i="25"/>
  <c r="C4679" i="25"/>
  <c r="C4687" i="25"/>
  <c r="C4681" i="25"/>
  <c r="C4836" i="25"/>
  <c r="C4740" i="25"/>
  <c r="C4654" i="25"/>
  <c r="C4741" i="25"/>
  <c r="C4661" i="25"/>
  <c r="C4690" i="25"/>
  <c r="C4691" i="25"/>
  <c r="C4746" i="25"/>
  <c r="C4656" i="25"/>
  <c r="C4821" i="25"/>
  <c r="C4718" i="25"/>
  <c r="C4667" i="25"/>
  <c r="C4694" i="25"/>
  <c r="C4723" i="25"/>
  <c r="C4731" i="25"/>
  <c r="C4734" i="25"/>
  <c r="C4686" i="25"/>
  <c r="C4786" i="25"/>
  <c r="C4692" i="25"/>
  <c r="C4742" i="25"/>
  <c r="AF317" i="23"/>
  <c r="AF318" i="23"/>
  <c r="AF319" i="23"/>
  <c r="AF320" i="23"/>
  <c r="AF321" i="23"/>
  <c r="W279" i="23"/>
  <c r="W280" i="23"/>
  <c r="W281" i="23"/>
  <c r="W282" i="23"/>
  <c r="W283" i="23"/>
  <c r="W284" i="23"/>
  <c r="W285" i="23"/>
  <c r="X279" i="23"/>
  <c r="X280" i="23"/>
  <c r="X281" i="23"/>
  <c r="X282" i="23"/>
  <c r="X283" i="23"/>
  <c r="X284" i="23"/>
  <c r="X285" i="23"/>
  <c r="G452" i="23"/>
  <c r="G453" i="23"/>
  <c r="G454" i="23"/>
  <c r="G455" i="23"/>
  <c r="G456" i="23"/>
  <c r="G457" i="23"/>
  <c r="G458" i="23"/>
  <c r="G459" i="23"/>
  <c r="B4515" i="25"/>
  <c r="B4516" i="25"/>
  <c r="B4517" i="25"/>
  <c r="B4532" i="25"/>
  <c r="B4533" i="25"/>
  <c r="B4534" i="25"/>
  <c r="B4535" i="25"/>
  <c r="B4551" i="25"/>
  <c r="B4554" i="25"/>
  <c r="B4555" i="25"/>
  <c r="B4556" i="25"/>
  <c r="B4557" i="25"/>
  <c r="B4558" i="25"/>
  <c r="B4560" i="25"/>
  <c r="B4552" i="25"/>
  <c r="B4559" i="25"/>
  <c r="B4561" i="25"/>
  <c r="B4586" i="25"/>
  <c r="B4587" i="25"/>
  <c r="B4588" i="25"/>
  <c r="B4562" i="25"/>
  <c r="B4589" i="25"/>
  <c r="B4563" i="25"/>
  <c r="B4564" i="25"/>
  <c r="B4590" i="25"/>
  <c r="B4536" i="25"/>
  <c r="B4565" i="25"/>
  <c r="B4566" i="25"/>
  <c r="B4567" i="25"/>
  <c r="B4568" i="25"/>
  <c r="B4569" i="25"/>
  <c r="B4537" i="25"/>
  <c r="B4518" i="25"/>
  <c r="B4538" i="25"/>
  <c r="B4519" i="25"/>
  <c r="B4520" i="25"/>
  <c r="B4591" i="25"/>
  <c r="B4521" i="25"/>
  <c r="B4539" i="25"/>
  <c r="B4570" i="25"/>
  <c r="B4522" i="25"/>
  <c r="B4553" i="25"/>
  <c r="B4523" i="25"/>
  <c r="B4540" i="25"/>
  <c r="B4571" i="25"/>
  <c r="B4541" i="25"/>
  <c r="B4572" i="25"/>
  <c r="B4573" i="25"/>
  <c r="B4574" i="25"/>
  <c r="B4592" i="25"/>
  <c r="B4593" i="25"/>
  <c r="B4542" i="25"/>
  <c r="B4543" i="25"/>
  <c r="B4575" i="25"/>
  <c r="B4576" i="25"/>
  <c r="B4577" i="25"/>
  <c r="B4578" i="25"/>
  <c r="B4579" i="25"/>
  <c r="B4524" i="25"/>
  <c r="B4594" i="25"/>
  <c r="B4525" i="25"/>
  <c r="B4526" i="25"/>
  <c r="B4544" i="25"/>
  <c r="B4595" i="25"/>
  <c r="B4545" i="25"/>
  <c r="B4596" i="25"/>
  <c r="B4546" i="25"/>
  <c r="B4527" i="25"/>
  <c r="B4580" i="25"/>
  <c r="B4528" i="25"/>
  <c r="B4529" i="25"/>
  <c r="B4597" i="25"/>
  <c r="B4598" i="25"/>
  <c r="B4581" i="25"/>
  <c r="B4547" i="25"/>
  <c r="B4599" i="25"/>
  <c r="B4530" i="25"/>
  <c r="B4548" i="25"/>
  <c r="B4582" i="25"/>
  <c r="B4583" i="25"/>
  <c r="B4549" i="25"/>
  <c r="B4550" i="25"/>
  <c r="B4531" i="25"/>
  <c r="B4584" i="25"/>
  <c r="B4585" i="25"/>
  <c r="C4515" i="25"/>
  <c r="C4516" i="25"/>
  <c r="C4517" i="25"/>
  <c r="C4532" i="25"/>
  <c r="C4533" i="25"/>
  <c r="C4534" i="25"/>
  <c r="C4535" i="25"/>
  <c r="C4551" i="25"/>
  <c r="C4554" i="25"/>
  <c r="C4555" i="25"/>
  <c r="C4556" i="25"/>
  <c r="C4557" i="25"/>
  <c r="C4558" i="25"/>
  <c r="C4560" i="25"/>
  <c r="C4552" i="25"/>
  <c r="C4559" i="25"/>
  <c r="C4561" i="25"/>
  <c r="C4586" i="25"/>
  <c r="C4587" i="25"/>
  <c r="C4588" i="25"/>
  <c r="C4562" i="25"/>
  <c r="C4589" i="25"/>
  <c r="C4563" i="25"/>
  <c r="C4564" i="25"/>
  <c r="C4590" i="25"/>
  <c r="C4536" i="25"/>
  <c r="C4565" i="25"/>
  <c r="C4566" i="25"/>
  <c r="C4567" i="25"/>
  <c r="C4568" i="25"/>
  <c r="C4569" i="25"/>
  <c r="C4537" i="25"/>
  <c r="C4518" i="25"/>
  <c r="C4538" i="25"/>
  <c r="C4519" i="25"/>
  <c r="C4520" i="25"/>
  <c r="C4591" i="25"/>
  <c r="C4521" i="25"/>
  <c r="C4539" i="25"/>
  <c r="C4570" i="25"/>
  <c r="C4522" i="25"/>
  <c r="C4553" i="25"/>
  <c r="C4523" i="25"/>
  <c r="C4540" i="25"/>
  <c r="C4571" i="25"/>
  <c r="C4541" i="25"/>
  <c r="C4572" i="25"/>
  <c r="C4573" i="25"/>
  <c r="C4574" i="25"/>
  <c r="C4592" i="25"/>
  <c r="C4593" i="25"/>
  <c r="C4542" i="25"/>
  <c r="C4543" i="25"/>
  <c r="C4575" i="25"/>
  <c r="C4576" i="25"/>
  <c r="C4577" i="25"/>
  <c r="C4578" i="25"/>
  <c r="C4579" i="25"/>
  <c r="C4524" i="25"/>
  <c r="C4594" i="25"/>
  <c r="C4525" i="25"/>
  <c r="C4526" i="25"/>
  <c r="C4544" i="25"/>
  <c r="C4595" i="25"/>
  <c r="C4545" i="25"/>
  <c r="C4596" i="25"/>
  <c r="C4546" i="25"/>
  <c r="C4527" i="25"/>
  <c r="C4580" i="25"/>
  <c r="C4528" i="25"/>
  <c r="C4529" i="25"/>
  <c r="C4597" i="25"/>
  <c r="C4598" i="25"/>
  <c r="C4581" i="25"/>
  <c r="C4547" i="25"/>
  <c r="C4599" i="25"/>
  <c r="C4530" i="25"/>
  <c r="C4548" i="25"/>
  <c r="C4582" i="25"/>
  <c r="C4583" i="25"/>
  <c r="C4549" i="25"/>
  <c r="C4550" i="25"/>
  <c r="C4531" i="25"/>
  <c r="C4584" i="25"/>
  <c r="C4585" i="25"/>
  <c r="AF309" i="23"/>
  <c r="AF310" i="23"/>
  <c r="AF311" i="23"/>
  <c r="AF312" i="23"/>
  <c r="AF313" i="23"/>
  <c r="AF314" i="23"/>
  <c r="AF315" i="23"/>
  <c r="AF316" i="23"/>
  <c r="W271" i="23"/>
  <c r="W272" i="23"/>
  <c r="W273" i="23"/>
  <c r="W274" i="23"/>
  <c r="W275" i="23"/>
  <c r="W276" i="23"/>
  <c r="W277" i="23"/>
  <c r="W278" i="23"/>
  <c r="X271" i="23"/>
  <c r="X272" i="23"/>
  <c r="X273" i="23"/>
  <c r="X274" i="23"/>
  <c r="X275" i="23"/>
  <c r="X276" i="23"/>
  <c r="X277" i="23"/>
  <c r="X278" i="23"/>
  <c r="G441" i="23"/>
  <c r="G442" i="23"/>
  <c r="G443" i="23"/>
  <c r="G444" i="23"/>
  <c r="G445" i="23"/>
  <c r="G446" i="23"/>
  <c r="G447" i="23"/>
  <c r="G448" i="23"/>
  <c r="G449" i="23"/>
  <c r="G450" i="23"/>
  <c r="G451" i="23"/>
  <c r="B4414" i="25"/>
  <c r="B4425" i="25"/>
  <c r="B4415" i="25"/>
  <c r="B4416" i="25"/>
  <c r="B4418" i="25"/>
  <c r="B4421" i="25"/>
  <c r="B4422" i="25"/>
  <c r="B4423" i="25"/>
  <c r="B4424" i="25"/>
  <c r="B4471" i="25"/>
  <c r="B4426" i="25"/>
  <c r="B4464" i="25"/>
  <c r="B4427" i="25"/>
  <c r="B4430" i="25"/>
  <c r="B4431" i="25"/>
  <c r="B4434" i="25"/>
  <c r="B4435" i="25"/>
  <c r="B4487" i="25"/>
  <c r="B4436" i="25"/>
  <c r="B4438" i="25"/>
  <c r="B4468" i="25"/>
  <c r="B4439" i="25"/>
  <c r="B4491" i="25"/>
  <c r="B4492" i="25"/>
  <c r="B4447" i="25"/>
  <c r="B4450" i="25"/>
  <c r="B4493" i="25"/>
  <c r="B4451" i="25"/>
  <c r="B4452" i="25"/>
  <c r="B4453" i="25"/>
  <c r="B4428" i="25"/>
  <c r="B4454" i="25"/>
  <c r="B4455" i="25"/>
  <c r="B4472" i="25"/>
  <c r="B4456" i="25"/>
  <c r="B4429" i="25"/>
  <c r="B4457" i="25"/>
  <c r="B4458" i="25"/>
  <c r="B4473" i="25"/>
  <c r="B4459" i="25"/>
  <c r="B4460" i="25"/>
  <c r="B4461" i="25"/>
  <c r="B4462" i="25"/>
  <c r="B4466" i="25"/>
  <c r="B4467" i="25"/>
  <c r="B4475" i="25"/>
  <c r="B4476" i="25"/>
  <c r="B4470" i="25"/>
  <c r="B4463" i="25"/>
  <c r="B4417" i="25"/>
  <c r="B4465" i="25"/>
  <c r="B4432" i="25"/>
  <c r="B4469" i="25"/>
  <c r="B4433" i="25"/>
  <c r="B4474" i="25"/>
  <c r="B4481" i="25"/>
  <c r="B4477" i="25"/>
  <c r="B4482" i="25"/>
  <c r="B4483" i="25"/>
  <c r="B4437" i="25"/>
  <c r="B4485" i="25"/>
  <c r="B4419" i="25"/>
  <c r="B4509" i="25"/>
  <c r="B4486" i="25"/>
  <c r="B4420" i="25"/>
  <c r="B4488" i="25"/>
  <c r="B4489" i="25"/>
  <c r="B4490" i="25"/>
  <c r="B4497" i="25"/>
  <c r="B4494" i="25"/>
  <c r="B4495" i="25"/>
  <c r="B4496" i="25"/>
  <c r="B4498" i="25"/>
  <c r="B4440" i="25"/>
  <c r="B4499" i="25"/>
  <c r="B4478" i="25"/>
  <c r="B4479" i="25"/>
  <c r="B4500" i="25"/>
  <c r="B4441" i="25"/>
  <c r="B4442" i="25"/>
  <c r="B4501" i="25"/>
  <c r="B4480" i="25"/>
  <c r="B4443" i="25"/>
  <c r="B4444" i="25"/>
  <c r="B4503" i="25"/>
  <c r="B4504" i="25"/>
  <c r="B4445" i="25"/>
  <c r="B4505" i="25"/>
  <c r="B4506" i="25"/>
  <c r="B4507" i="25"/>
  <c r="B4502" i="25"/>
  <c r="B4508" i="25"/>
  <c r="B4510" i="25"/>
  <c r="B4511" i="25"/>
  <c r="B4446" i="25"/>
  <c r="B4512" i="25"/>
  <c r="B4513" i="25"/>
  <c r="B4484" i="25"/>
  <c r="B4514" i="25"/>
  <c r="B4448" i="25"/>
  <c r="B4449" i="25"/>
  <c r="C4414" i="25"/>
  <c r="C4425" i="25"/>
  <c r="C4415" i="25"/>
  <c r="C4416" i="25"/>
  <c r="C4418" i="25"/>
  <c r="C4421" i="25"/>
  <c r="C4422" i="25"/>
  <c r="C4423" i="25"/>
  <c r="C4424" i="25"/>
  <c r="C4471" i="25"/>
  <c r="C4426" i="25"/>
  <c r="C4464" i="25"/>
  <c r="C4427" i="25"/>
  <c r="C4430" i="25"/>
  <c r="C4431" i="25"/>
  <c r="C4434" i="25"/>
  <c r="C4435" i="25"/>
  <c r="C4487" i="25"/>
  <c r="C4436" i="25"/>
  <c r="C4438" i="25"/>
  <c r="C4468" i="25"/>
  <c r="C4439" i="25"/>
  <c r="C4491" i="25"/>
  <c r="C4492" i="25"/>
  <c r="C4447" i="25"/>
  <c r="C4450" i="25"/>
  <c r="C4493" i="25"/>
  <c r="C4451" i="25"/>
  <c r="C4452" i="25"/>
  <c r="C4453" i="25"/>
  <c r="C4428" i="25"/>
  <c r="C4454" i="25"/>
  <c r="C4455" i="25"/>
  <c r="C4472" i="25"/>
  <c r="C4456" i="25"/>
  <c r="C4429" i="25"/>
  <c r="C4457" i="25"/>
  <c r="C4458" i="25"/>
  <c r="C4473" i="25"/>
  <c r="C4459" i="25"/>
  <c r="C4460" i="25"/>
  <c r="C4461" i="25"/>
  <c r="C4462" i="25"/>
  <c r="C4466" i="25"/>
  <c r="C4467" i="25"/>
  <c r="C4475" i="25"/>
  <c r="C4476" i="25"/>
  <c r="C4470" i="25"/>
  <c r="C4463" i="25"/>
  <c r="C4417" i="25"/>
  <c r="C4465" i="25"/>
  <c r="C4432" i="25"/>
  <c r="C4469" i="25"/>
  <c r="C4433" i="25"/>
  <c r="C4474" i="25"/>
  <c r="C4481" i="25"/>
  <c r="C4477" i="25"/>
  <c r="C4482" i="25"/>
  <c r="C4483" i="25"/>
  <c r="C4437" i="25"/>
  <c r="C4485" i="25"/>
  <c r="C4419" i="25"/>
  <c r="C4509" i="25"/>
  <c r="C4486" i="25"/>
  <c r="C4420" i="25"/>
  <c r="C4488" i="25"/>
  <c r="C4489" i="25"/>
  <c r="C4490" i="25"/>
  <c r="C4497" i="25"/>
  <c r="C4494" i="25"/>
  <c r="C4495" i="25"/>
  <c r="C4496" i="25"/>
  <c r="C4498" i="25"/>
  <c r="C4440" i="25"/>
  <c r="C4499" i="25"/>
  <c r="C4478" i="25"/>
  <c r="C4479" i="25"/>
  <c r="C4500" i="25"/>
  <c r="C4441" i="25"/>
  <c r="C4442" i="25"/>
  <c r="C4501" i="25"/>
  <c r="C4480" i="25"/>
  <c r="C4443" i="25"/>
  <c r="C4444" i="25"/>
  <c r="C4503" i="25"/>
  <c r="C4504" i="25"/>
  <c r="C4445" i="25"/>
  <c r="C4505" i="25"/>
  <c r="C4506" i="25"/>
  <c r="C4507" i="25"/>
  <c r="C4502" i="25"/>
  <c r="C4508" i="25"/>
  <c r="C4510" i="25"/>
  <c r="C4511" i="25"/>
  <c r="C4446" i="25"/>
  <c r="C4512" i="25"/>
  <c r="C4513" i="25"/>
  <c r="C4484" i="25"/>
  <c r="C4514" i="25"/>
  <c r="C4448" i="25"/>
  <c r="C4449" i="25"/>
  <c r="G430" i="23"/>
  <c r="G431" i="23"/>
  <c r="G432" i="23"/>
  <c r="G433" i="23"/>
  <c r="G434" i="23"/>
  <c r="G435" i="23"/>
  <c r="G436" i="23"/>
  <c r="G437" i="23"/>
  <c r="G438" i="23"/>
  <c r="G439" i="23"/>
  <c r="G440" i="23"/>
  <c r="W263" i="23"/>
  <c r="W264" i="23"/>
  <c r="W265" i="23"/>
  <c r="W266" i="23"/>
  <c r="W267" i="23"/>
  <c r="W268" i="23"/>
  <c r="W269" i="23"/>
  <c r="W270" i="23"/>
  <c r="X263" i="23"/>
  <c r="X264" i="23"/>
  <c r="X265" i="23"/>
  <c r="X266" i="23"/>
  <c r="X267" i="23"/>
  <c r="X268" i="23"/>
  <c r="X269" i="23"/>
  <c r="X270" i="23"/>
  <c r="AF299" i="23"/>
  <c r="AF300" i="23"/>
  <c r="AF301" i="23"/>
  <c r="AF302" i="23"/>
  <c r="AF303" i="23"/>
  <c r="AF304" i="23"/>
  <c r="AF305" i="23"/>
  <c r="AF306" i="23"/>
  <c r="AF307" i="23"/>
  <c r="AF308" i="23"/>
  <c r="B4296" i="25"/>
  <c r="B4346" i="25"/>
  <c r="B4242" i="25"/>
  <c r="B4347" i="25"/>
  <c r="B4241" i="25"/>
  <c r="B4243" i="25"/>
  <c r="B4349" i="25"/>
  <c r="B4246" i="25"/>
  <c r="B4270" i="25"/>
  <c r="B4272" i="25"/>
  <c r="B4273" i="25"/>
  <c r="B4319" i="25"/>
  <c r="B4348" i="25"/>
  <c r="B4350" i="25"/>
  <c r="B4352" i="25"/>
  <c r="B4353" i="25"/>
  <c r="B4392" i="25"/>
  <c r="B4259" i="25"/>
  <c r="B4393" i="25"/>
  <c r="B4265" i="25"/>
  <c r="B4267" i="25"/>
  <c r="B4351" i="25"/>
  <c r="B4271" i="25"/>
  <c r="B4395" i="25"/>
  <c r="B4274" i="25"/>
  <c r="B4275" i="25"/>
  <c r="B4276" i="25"/>
  <c r="B4244" i="25"/>
  <c r="B4277" i="25"/>
  <c r="B4245" i="25"/>
  <c r="B4280" i="25"/>
  <c r="B4297" i="25"/>
  <c r="B4323" i="25"/>
  <c r="B4292" i="25"/>
  <c r="B4295" i="25"/>
  <c r="B4356" i="25"/>
  <c r="B4357" i="25"/>
  <c r="B4324" i="25"/>
  <c r="B4299" i="25"/>
  <c r="B4298" i="25"/>
  <c r="B4247" i="25"/>
  <c r="B4248" i="25"/>
  <c r="B4302" i="25"/>
  <c r="B4325" i="25"/>
  <c r="B4396" i="25"/>
  <c r="B4359" i="25"/>
  <c r="B4360" i="25"/>
  <c r="B4397" i="25"/>
  <c r="B4305" i="25"/>
  <c r="B4398" i="25"/>
  <c r="B4278" i="25"/>
  <c r="B4399" i="25"/>
  <c r="B4279" i="25"/>
  <c r="B4249" i="25"/>
  <c r="B4310" i="25"/>
  <c r="B4361" i="25"/>
  <c r="B4327" i="25"/>
  <c r="B4328" i="25"/>
  <c r="B4362" i="25"/>
  <c r="B4250" i="25"/>
  <c r="B4251" i="25"/>
  <c r="B4312" i="25"/>
  <c r="B4281" i="25"/>
  <c r="B4252" i="25"/>
  <c r="B4300" i="25"/>
  <c r="B4364" i="25"/>
  <c r="B4282" i="25"/>
  <c r="B4329" i="25"/>
  <c r="B4253" i="25"/>
  <c r="B4400" i="25"/>
  <c r="B4283" i="25"/>
  <c r="B4301" i="25"/>
  <c r="B4284" i="25"/>
  <c r="B4365" i="25"/>
  <c r="B4366" i="25"/>
  <c r="B4285" i="25"/>
  <c r="B4367" i="25"/>
  <c r="B4401" i="25"/>
  <c r="B4317" i="25"/>
  <c r="B4369" i="25"/>
  <c r="B4370" i="25"/>
  <c r="B4371" i="25"/>
  <c r="B4318" i="25"/>
  <c r="B4331" i="25"/>
  <c r="B4286" i="25"/>
  <c r="B4254" i="25"/>
  <c r="B4320" i="25"/>
  <c r="B4303" i="25"/>
  <c r="B4255" i="25"/>
  <c r="B4321" i="25"/>
  <c r="B4256" i="25"/>
  <c r="B4402" i="25"/>
  <c r="B4257" i="25"/>
  <c r="B4333" i="25"/>
  <c r="B4322" i="25"/>
  <c r="B4372" i="25"/>
  <c r="B4326" i="25"/>
  <c r="B4373" i="25"/>
  <c r="B4330" i="25"/>
  <c r="B4336" i="25"/>
  <c r="B4304" i="25"/>
  <c r="B4287" i="25"/>
  <c r="B4374" i="25"/>
  <c r="B4288" i="25"/>
  <c r="B4258" i="25"/>
  <c r="B4332" i="25"/>
  <c r="B4334" i="25"/>
  <c r="B4375" i="25"/>
  <c r="B4306" i="25"/>
  <c r="B4403" i="25"/>
  <c r="B4335" i="25"/>
  <c r="B4289" i="25"/>
  <c r="B4337" i="25"/>
  <c r="B4307" i="25"/>
  <c r="B4308" i="25"/>
  <c r="B4260" i="25"/>
  <c r="B4376" i="25"/>
  <c r="B4261" i="25"/>
  <c r="B4262" i="25"/>
  <c r="B4405" i="25"/>
  <c r="B4377" i="25"/>
  <c r="B4290" i="25"/>
  <c r="B4263" i="25"/>
  <c r="B4264" i="25"/>
  <c r="B4378" i="25"/>
  <c r="B4339" i="25"/>
  <c r="B4309" i="25"/>
  <c r="B4379" i="25"/>
  <c r="B4340" i="25"/>
  <c r="B4406" i="25"/>
  <c r="B4407" i="25"/>
  <c r="B4338" i="25"/>
  <c r="B4341" i="25"/>
  <c r="B4409" i="25"/>
  <c r="B4342" i="25"/>
  <c r="B4344" i="25"/>
  <c r="B4354" i="25"/>
  <c r="B4311" i="25"/>
  <c r="B4381" i="25"/>
  <c r="B4382" i="25"/>
  <c r="B4383" i="25"/>
  <c r="B4355" i="25"/>
  <c r="B4358" i="25"/>
  <c r="B4385" i="25"/>
  <c r="B4386" i="25"/>
  <c r="B4313" i="25"/>
  <c r="B4363" i="25"/>
  <c r="B4343" i="25"/>
  <c r="B4314" i="25"/>
  <c r="B4368" i="25"/>
  <c r="B4266" i="25"/>
  <c r="B4411" i="25"/>
  <c r="B4315" i="25"/>
  <c r="B4291" i="25"/>
  <c r="B4387" i="25"/>
  <c r="B4388" i="25"/>
  <c r="B4316" i="25"/>
  <c r="B4412" i="25"/>
  <c r="B4380" i="25"/>
  <c r="B4389" i="25"/>
  <c r="B4384" i="25"/>
  <c r="B4390" i="25"/>
  <c r="B4394" i="25"/>
  <c r="B4293" i="25"/>
  <c r="B4294" i="25"/>
  <c r="B4404" i="25"/>
  <c r="B4345" i="25"/>
  <c r="B4408" i="25"/>
  <c r="B4268" i="25"/>
  <c r="B4269" i="25"/>
  <c r="B4410" i="25"/>
  <c r="B4413" i="25"/>
  <c r="B4391" i="25"/>
  <c r="C4296" i="25"/>
  <c r="C4346" i="25"/>
  <c r="C4242" i="25"/>
  <c r="C4347" i="25"/>
  <c r="C4241" i="25"/>
  <c r="C4243" i="25"/>
  <c r="C4349" i="25"/>
  <c r="C4246" i="25"/>
  <c r="C4270" i="25"/>
  <c r="C4272" i="25"/>
  <c r="C4273" i="25"/>
  <c r="C4319" i="25"/>
  <c r="C4348" i="25"/>
  <c r="C4350" i="25"/>
  <c r="C4352" i="25"/>
  <c r="C4353" i="25"/>
  <c r="C4392" i="25"/>
  <c r="C4259" i="25"/>
  <c r="C4393" i="25"/>
  <c r="C4265" i="25"/>
  <c r="C4267" i="25"/>
  <c r="C4351" i="25"/>
  <c r="C4271" i="25"/>
  <c r="C4395" i="25"/>
  <c r="C4274" i="25"/>
  <c r="C4275" i="25"/>
  <c r="C4276" i="25"/>
  <c r="C4244" i="25"/>
  <c r="C4277" i="25"/>
  <c r="C4245" i="25"/>
  <c r="C4280" i="25"/>
  <c r="C4297" i="25"/>
  <c r="C4323" i="25"/>
  <c r="C4292" i="25"/>
  <c r="C4295" i="25"/>
  <c r="C4356" i="25"/>
  <c r="C4357" i="25"/>
  <c r="C4324" i="25"/>
  <c r="C4299" i="25"/>
  <c r="C4298" i="25"/>
  <c r="C4247" i="25"/>
  <c r="C4248" i="25"/>
  <c r="C4302" i="25"/>
  <c r="C4325" i="25"/>
  <c r="C4396" i="25"/>
  <c r="C4359" i="25"/>
  <c r="C4360" i="25"/>
  <c r="C4397" i="25"/>
  <c r="C4305" i="25"/>
  <c r="C4398" i="25"/>
  <c r="C4278" i="25"/>
  <c r="C4399" i="25"/>
  <c r="C4279" i="25"/>
  <c r="C4249" i="25"/>
  <c r="C4310" i="25"/>
  <c r="C4361" i="25"/>
  <c r="C4327" i="25"/>
  <c r="C4328" i="25"/>
  <c r="C4362" i="25"/>
  <c r="C4250" i="25"/>
  <c r="C4251" i="25"/>
  <c r="C4312" i="25"/>
  <c r="C4281" i="25"/>
  <c r="C4252" i="25"/>
  <c r="C4300" i="25"/>
  <c r="C4364" i="25"/>
  <c r="C4282" i="25"/>
  <c r="C4329" i="25"/>
  <c r="C4253" i="25"/>
  <c r="C4400" i="25"/>
  <c r="C4283" i="25"/>
  <c r="C4301" i="25"/>
  <c r="C4284" i="25"/>
  <c r="C4365" i="25"/>
  <c r="C4366" i="25"/>
  <c r="C4285" i="25"/>
  <c r="C4367" i="25"/>
  <c r="C4401" i="25"/>
  <c r="C4317" i="25"/>
  <c r="C4369" i="25"/>
  <c r="C4370" i="25"/>
  <c r="C4371" i="25"/>
  <c r="C4318" i="25"/>
  <c r="C4331" i="25"/>
  <c r="C4286" i="25"/>
  <c r="C4254" i="25"/>
  <c r="C4320" i="25"/>
  <c r="C4303" i="25"/>
  <c r="C4255" i="25"/>
  <c r="C4321" i="25"/>
  <c r="C4256" i="25"/>
  <c r="C4402" i="25"/>
  <c r="C4257" i="25"/>
  <c r="C4333" i="25"/>
  <c r="C4322" i="25"/>
  <c r="C4372" i="25"/>
  <c r="C4326" i="25"/>
  <c r="C4373" i="25"/>
  <c r="C4330" i="25"/>
  <c r="C4336" i="25"/>
  <c r="C4304" i="25"/>
  <c r="C4287" i="25"/>
  <c r="C4374" i="25"/>
  <c r="C4288" i="25"/>
  <c r="C4258" i="25"/>
  <c r="C4332" i="25"/>
  <c r="C4334" i="25"/>
  <c r="C4375" i="25"/>
  <c r="C4306" i="25"/>
  <c r="C4403" i="25"/>
  <c r="C4335" i="25"/>
  <c r="C4289" i="25"/>
  <c r="C4337" i="25"/>
  <c r="C4307" i="25"/>
  <c r="C4308" i="25"/>
  <c r="C4260" i="25"/>
  <c r="C4376" i="25"/>
  <c r="C4261" i="25"/>
  <c r="C4262" i="25"/>
  <c r="C4405" i="25"/>
  <c r="C4377" i="25"/>
  <c r="C4290" i="25"/>
  <c r="C4263" i="25"/>
  <c r="C4264" i="25"/>
  <c r="C4378" i="25"/>
  <c r="C4339" i="25"/>
  <c r="C4309" i="25"/>
  <c r="C4379" i="25"/>
  <c r="C4340" i="25"/>
  <c r="C4406" i="25"/>
  <c r="C4407" i="25"/>
  <c r="C4338" i="25"/>
  <c r="C4341" i="25"/>
  <c r="C4409" i="25"/>
  <c r="C4342" i="25"/>
  <c r="C4344" i="25"/>
  <c r="C4354" i="25"/>
  <c r="C4311" i="25"/>
  <c r="C4381" i="25"/>
  <c r="C4382" i="25"/>
  <c r="C4383" i="25"/>
  <c r="C4355" i="25"/>
  <c r="C4358" i="25"/>
  <c r="C4385" i="25"/>
  <c r="C4386" i="25"/>
  <c r="C4313" i="25"/>
  <c r="C4363" i="25"/>
  <c r="C4343" i="25"/>
  <c r="C4314" i="25"/>
  <c r="C4368" i="25"/>
  <c r="C4266" i="25"/>
  <c r="C4411" i="25"/>
  <c r="C4315" i="25"/>
  <c r="C4291" i="25"/>
  <c r="C4387" i="25"/>
  <c r="C4388" i="25"/>
  <c r="C4316" i="25"/>
  <c r="C4412" i="25"/>
  <c r="C4380" i="25"/>
  <c r="C4389" i="25"/>
  <c r="C4384" i="25"/>
  <c r="C4390" i="25"/>
  <c r="C4394" i="25"/>
  <c r="C4293" i="25"/>
  <c r="C4294" i="25"/>
  <c r="C4404" i="25"/>
  <c r="C4345" i="25"/>
  <c r="C4408" i="25"/>
  <c r="C4268" i="25"/>
  <c r="C4269" i="25"/>
  <c r="C4410" i="25"/>
  <c r="C4413" i="25"/>
  <c r="C4391" i="25"/>
  <c r="AF288" i="23" l="1"/>
  <c r="AF289" i="23"/>
  <c r="AF290" i="23"/>
  <c r="AF291" i="23"/>
  <c r="AF292" i="23"/>
  <c r="AF293" i="23"/>
  <c r="AF294" i="23"/>
  <c r="AF295" i="23"/>
  <c r="AF296" i="23"/>
  <c r="AF297" i="23"/>
  <c r="AF298" i="23"/>
  <c r="W257" i="23"/>
  <c r="W258" i="23"/>
  <c r="W259" i="23"/>
  <c r="W260" i="23"/>
  <c r="W261" i="23"/>
  <c r="W262" i="23"/>
  <c r="X257" i="23"/>
  <c r="X258" i="23"/>
  <c r="X259" i="23"/>
  <c r="X260" i="23"/>
  <c r="X261" i="23"/>
  <c r="X262" i="23"/>
  <c r="G419" i="23"/>
  <c r="G420" i="23"/>
  <c r="G421" i="23"/>
  <c r="G422" i="23"/>
  <c r="G423" i="23"/>
  <c r="G424" i="23"/>
  <c r="G425" i="23"/>
  <c r="G426" i="23"/>
  <c r="G427" i="23"/>
  <c r="G428" i="23"/>
  <c r="G429" i="23"/>
  <c r="B4083" i="25"/>
  <c r="B4084" i="25"/>
  <c r="B4085" i="25"/>
  <c r="B4086" i="25"/>
  <c r="B4087" i="25"/>
  <c r="B4088" i="25"/>
  <c r="B4090" i="25"/>
  <c r="B4091" i="25"/>
  <c r="B4092" i="25"/>
  <c r="B4106" i="25"/>
  <c r="B4127" i="25"/>
  <c r="B4128" i="25"/>
  <c r="B4129" i="25"/>
  <c r="B4131" i="25"/>
  <c r="B4133" i="25"/>
  <c r="B4135" i="25"/>
  <c r="B4136" i="25"/>
  <c r="B4210" i="25"/>
  <c r="B4211" i="25"/>
  <c r="B4212" i="25"/>
  <c r="B4213" i="25"/>
  <c r="B4215" i="25"/>
  <c r="B4216" i="25"/>
  <c r="B4231" i="25"/>
  <c r="B4138" i="25"/>
  <c r="B4218" i="25"/>
  <c r="B4139" i="25"/>
  <c r="B4108" i="25"/>
  <c r="B4219" i="25"/>
  <c r="B4232" i="25"/>
  <c r="B4171" i="25"/>
  <c r="B4233" i="25"/>
  <c r="B4142" i="25"/>
  <c r="B4175" i="25"/>
  <c r="B4178" i="25"/>
  <c r="B4095" i="25"/>
  <c r="B4180" i="25"/>
  <c r="B4234" i="25"/>
  <c r="B4143" i="25"/>
  <c r="B4145" i="25"/>
  <c r="B4146" i="25"/>
  <c r="B4147" i="25"/>
  <c r="B4222" i="25"/>
  <c r="B4115" i="25"/>
  <c r="B4236" i="25"/>
  <c r="B4189" i="25"/>
  <c r="B4237" i="25"/>
  <c r="B4238" i="25"/>
  <c r="B4117" i="25"/>
  <c r="B4227" i="25"/>
  <c r="B4119" i="25"/>
  <c r="B4228" i="25"/>
  <c r="B4200" i="25"/>
  <c r="B4122" i="25"/>
  <c r="B4230" i="25"/>
  <c r="B4124" i="25"/>
  <c r="B4239" i="25"/>
  <c r="B4240" i="25"/>
  <c r="B4205" i="25"/>
  <c r="B4206" i="25"/>
  <c r="B4126" i="25"/>
  <c r="B4130" i="25"/>
  <c r="B4132" i="25"/>
  <c r="B4137" i="25"/>
  <c r="B4209" i="25"/>
  <c r="B4214" i="25"/>
  <c r="B4217" i="25"/>
  <c r="B4168" i="25"/>
  <c r="B4169" i="25"/>
  <c r="B4141" i="25"/>
  <c r="B4170" i="25"/>
  <c r="B4094" i="25"/>
  <c r="B4172" i="25"/>
  <c r="B4110" i="25"/>
  <c r="B4111" i="25"/>
  <c r="B4176" i="25"/>
  <c r="B4179" i="25"/>
  <c r="B4096" i="25"/>
  <c r="B4182" i="25"/>
  <c r="B4186" i="25"/>
  <c r="B4114" i="25"/>
  <c r="B4099" i="25"/>
  <c r="B4148" i="25"/>
  <c r="B4188" i="25"/>
  <c r="B4100" i="25"/>
  <c r="B4190" i="25"/>
  <c r="B4149" i="25"/>
  <c r="B4193" i="25"/>
  <c r="B4116" i="25"/>
  <c r="B4118" i="25"/>
  <c r="B4195" i="25"/>
  <c r="B4152" i="25"/>
  <c r="B4198" i="25"/>
  <c r="B4120" i="25"/>
  <c r="B4121" i="25"/>
  <c r="B4102" i="25"/>
  <c r="B4201" i="25"/>
  <c r="B4123" i="25"/>
  <c r="B4153" i="25"/>
  <c r="B4204" i="25"/>
  <c r="B4154" i="25"/>
  <c r="B4089" i="25"/>
  <c r="B4093" i="25"/>
  <c r="B4107" i="25"/>
  <c r="B4134" i="25"/>
  <c r="B4155" i="25"/>
  <c r="B4158" i="25"/>
  <c r="B4160" i="25"/>
  <c r="B4156" i="25"/>
  <c r="B4157" i="25"/>
  <c r="B4159" i="25"/>
  <c r="B4161" i="25"/>
  <c r="B4162" i="25"/>
  <c r="B4163" i="25"/>
  <c r="B4164" i="25"/>
  <c r="B4165" i="25"/>
  <c r="B4166" i="25"/>
  <c r="B4140" i="25"/>
  <c r="B4167" i="25"/>
  <c r="B4109" i="25"/>
  <c r="B4220" i="25"/>
  <c r="B4173" i="25"/>
  <c r="B4174" i="25"/>
  <c r="B4112" i="25"/>
  <c r="B4177" i="25"/>
  <c r="B4113" i="25"/>
  <c r="B4235" i="25"/>
  <c r="B4181" i="25"/>
  <c r="B4183" i="25"/>
  <c r="B4184" i="25"/>
  <c r="B4097" i="25"/>
  <c r="B4185" i="25"/>
  <c r="B4144" i="25"/>
  <c r="B4221" i="25"/>
  <c r="B4098" i="25"/>
  <c r="B4187" i="25"/>
  <c r="B4223" i="25"/>
  <c r="B4224" i="25"/>
  <c r="B4191" i="25"/>
  <c r="B4225" i="25"/>
  <c r="B4192" i="25"/>
  <c r="B4226" i="25"/>
  <c r="B4194" i="25"/>
  <c r="B4150" i="25"/>
  <c r="B4151" i="25"/>
  <c r="B4196" i="25"/>
  <c r="B4197" i="25"/>
  <c r="B4199" i="25"/>
  <c r="B4101" i="25"/>
  <c r="B4229" i="25"/>
  <c r="B4202" i="25"/>
  <c r="B4203" i="25"/>
  <c r="B4103" i="25"/>
  <c r="B4104" i="25"/>
  <c r="B4125" i="25"/>
  <c r="B4105" i="25"/>
  <c r="B4207" i="25"/>
  <c r="B4208" i="25"/>
  <c r="C4083" i="25"/>
  <c r="C4084" i="25"/>
  <c r="C4085" i="25"/>
  <c r="C4086" i="25"/>
  <c r="C4087" i="25"/>
  <c r="C4088" i="25"/>
  <c r="C4090" i="25"/>
  <c r="C4091" i="25"/>
  <c r="C4092" i="25"/>
  <c r="C4106" i="25"/>
  <c r="C4127" i="25"/>
  <c r="C4128" i="25"/>
  <c r="C4129" i="25"/>
  <c r="C4131" i="25"/>
  <c r="C4133" i="25"/>
  <c r="C4135" i="25"/>
  <c r="C4136" i="25"/>
  <c r="C4210" i="25"/>
  <c r="C4211" i="25"/>
  <c r="C4212" i="25"/>
  <c r="C4213" i="25"/>
  <c r="C4215" i="25"/>
  <c r="C4216" i="25"/>
  <c r="C4231" i="25"/>
  <c r="C4138" i="25"/>
  <c r="C4218" i="25"/>
  <c r="C4139" i="25"/>
  <c r="C4108" i="25"/>
  <c r="C4219" i="25"/>
  <c r="C4232" i="25"/>
  <c r="C4171" i="25"/>
  <c r="C4233" i="25"/>
  <c r="C4142" i="25"/>
  <c r="C4175" i="25"/>
  <c r="C4178" i="25"/>
  <c r="C4095" i="25"/>
  <c r="C4180" i="25"/>
  <c r="C4234" i="25"/>
  <c r="C4143" i="25"/>
  <c r="C4145" i="25"/>
  <c r="C4146" i="25"/>
  <c r="C4147" i="25"/>
  <c r="C4222" i="25"/>
  <c r="C4115" i="25"/>
  <c r="C4236" i="25"/>
  <c r="C4189" i="25"/>
  <c r="C4237" i="25"/>
  <c r="C4238" i="25"/>
  <c r="C4117" i="25"/>
  <c r="C4227" i="25"/>
  <c r="C4119" i="25"/>
  <c r="C4228" i="25"/>
  <c r="C4200" i="25"/>
  <c r="C4122" i="25"/>
  <c r="C4230" i="25"/>
  <c r="C4124" i="25"/>
  <c r="C4239" i="25"/>
  <c r="C4240" i="25"/>
  <c r="C4205" i="25"/>
  <c r="C4206" i="25"/>
  <c r="C4126" i="25"/>
  <c r="C4130" i="25"/>
  <c r="C4132" i="25"/>
  <c r="C4137" i="25"/>
  <c r="C4209" i="25"/>
  <c r="C4214" i="25"/>
  <c r="C4217" i="25"/>
  <c r="C4168" i="25"/>
  <c r="C4169" i="25"/>
  <c r="C4141" i="25"/>
  <c r="C4170" i="25"/>
  <c r="C4094" i="25"/>
  <c r="C4172" i="25"/>
  <c r="C4110" i="25"/>
  <c r="C4111" i="25"/>
  <c r="C4176" i="25"/>
  <c r="C4179" i="25"/>
  <c r="C4096" i="25"/>
  <c r="C4182" i="25"/>
  <c r="C4186" i="25"/>
  <c r="C4114" i="25"/>
  <c r="C4099" i="25"/>
  <c r="C4148" i="25"/>
  <c r="C4188" i="25"/>
  <c r="C4100" i="25"/>
  <c r="C4190" i="25"/>
  <c r="C4149" i="25"/>
  <c r="C4193" i="25"/>
  <c r="C4116" i="25"/>
  <c r="C4118" i="25"/>
  <c r="C4195" i="25"/>
  <c r="C4152" i="25"/>
  <c r="C4198" i="25"/>
  <c r="C4120" i="25"/>
  <c r="C4121" i="25"/>
  <c r="C4102" i="25"/>
  <c r="C4201" i="25"/>
  <c r="C4123" i="25"/>
  <c r="C4153" i="25"/>
  <c r="C4204" i="25"/>
  <c r="C4154" i="25"/>
  <c r="C4089" i="25"/>
  <c r="C4093" i="25"/>
  <c r="C4107" i="25"/>
  <c r="C4134" i="25"/>
  <c r="C4155" i="25"/>
  <c r="C4158" i="25"/>
  <c r="C4160" i="25"/>
  <c r="C4156" i="25"/>
  <c r="C4157" i="25"/>
  <c r="C4159" i="25"/>
  <c r="C4161" i="25"/>
  <c r="C4162" i="25"/>
  <c r="C4163" i="25"/>
  <c r="C4164" i="25"/>
  <c r="C4165" i="25"/>
  <c r="C4166" i="25"/>
  <c r="C4140" i="25"/>
  <c r="C4167" i="25"/>
  <c r="C4109" i="25"/>
  <c r="C4220" i="25"/>
  <c r="C4173" i="25"/>
  <c r="C4174" i="25"/>
  <c r="C4112" i="25"/>
  <c r="C4177" i="25"/>
  <c r="C4113" i="25"/>
  <c r="C4235" i="25"/>
  <c r="C4181" i="25"/>
  <c r="C4183" i="25"/>
  <c r="C4184" i="25"/>
  <c r="C4097" i="25"/>
  <c r="C4185" i="25"/>
  <c r="C4144" i="25"/>
  <c r="C4221" i="25"/>
  <c r="C4098" i="25"/>
  <c r="C4187" i="25"/>
  <c r="C4223" i="25"/>
  <c r="C4224" i="25"/>
  <c r="C4191" i="25"/>
  <c r="C4225" i="25"/>
  <c r="C4192" i="25"/>
  <c r="C4226" i="25"/>
  <c r="C4194" i="25"/>
  <c r="C4150" i="25"/>
  <c r="C4151" i="25"/>
  <c r="C4196" i="25"/>
  <c r="C4197" i="25"/>
  <c r="C4199" i="25"/>
  <c r="C4101" i="25"/>
  <c r="C4229" i="25"/>
  <c r="C4202" i="25"/>
  <c r="C4203" i="25"/>
  <c r="C4103" i="25"/>
  <c r="C4104" i="25"/>
  <c r="C4125" i="25"/>
  <c r="C4105" i="25"/>
  <c r="C4207" i="25"/>
  <c r="C4208" i="25"/>
  <c r="AF279" i="23"/>
  <c r="AF280" i="23"/>
  <c r="AF281" i="23"/>
  <c r="AF282" i="23"/>
  <c r="AF283" i="23"/>
  <c r="AF284" i="23"/>
  <c r="AF285" i="23"/>
  <c r="AF286" i="23"/>
  <c r="AF287" i="23"/>
  <c r="W249" i="23"/>
  <c r="W250" i="23"/>
  <c r="W251" i="23"/>
  <c r="W252" i="23"/>
  <c r="W253" i="23"/>
  <c r="W254" i="23"/>
  <c r="W255" i="23"/>
  <c r="W256" i="23"/>
  <c r="X249" i="23"/>
  <c r="X250" i="23"/>
  <c r="X251" i="23"/>
  <c r="X252" i="23"/>
  <c r="X253" i="23"/>
  <c r="X254" i="23"/>
  <c r="X255" i="23"/>
  <c r="X256" i="23"/>
  <c r="G415" i="23"/>
  <c r="G416" i="23"/>
  <c r="G417" i="23"/>
  <c r="G418" i="23"/>
  <c r="B4063" i="25"/>
  <c r="B4064" i="25"/>
  <c r="B3991" i="25"/>
  <c r="B3997" i="25"/>
  <c r="B4009" i="25"/>
  <c r="B3966" i="25"/>
  <c r="B4061" i="25"/>
  <c r="B4004" i="25"/>
  <c r="B4008" i="25"/>
  <c r="B4060" i="25"/>
  <c r="B4062" i="25"/>
  <c r="B4014" i="25"/>
  <c r="B3968" i="25"/>
  <c r="B4005" i="25"/>
  <c r="B3986" i="25"/>
  <c r="B4006" i="25"/>
  <c r="B3981" i="25"/>
  <c r="B4032" i="25"/>
  <c r="B4033" i="25"/>
  <c r="B4034" i="25"/>
  <c r="B4035" i="25"/>
  <c r="B3970" i="25"/>
  <c r="B4059" i="25"/>
  <c r="B4010" i="25"/>
  <c r="B3973" i="25"/>
  <c r="B4042" i="25"/>
  <c r="B4025" i="25"/>
  <c r="B4027" i="25"/>
  <c r="B4026" i="25"/>
  <c r="B3988" i="25"/>
  <c r="B3990" i="25"/>
  <c r="B3978" i="25"/>
  <c r="B3983" i="25"/>
  <c r="B4024" i="25"/>
  <c r="B4029" i="25"/>
  <c r="B4030" i="25"/>
  <c r="B3992" i="25"/>
  <c r="B4073" i="25"/>
  <c r="B3977" i="25"/>
  <c r="B3974" i="25"/>
  <c r="B3979" i="25"/>
  <c r="B3980" i="25"/>
  <c r="B3982" i="25"/>
  <c r="B4068" i="25"/>
  <c r="B4036" i="25"/>
  <c r="B4070" i="25"/>
  <c r="B4071" i="25"/>
  <c r="B3984" i="25"/>
  <c r="B4041" i="25"/>
  <c r="B4072" i="25"/>
  <c r="B4043" i="25"/>
  <c r="B3985" i="25"/>
  <c r="B4055" i="25"/>
  <c r="B4040" i="25"/>
  <c r="B4011" i="25"/>
  <c r="B4075" i="25"/>
  <c r="B4076" i="25"/>
  <c r="B4046" i="25"/>
  <c r="B4012" i="25"/>
  <c r="B3967" i="25"/>
  <c r="B4077" i="25"/>
  <c r="B3969" i="25"/>
  <c r="B4013" i="25"/>
  <c r="B4080" i="25"/>
  <c r="B4048" i="25"/>
  <c r="B4015" i="25"/>
  <c r="B4018" i="25"/>
  <c r="B4057" i="25"/>
  <c r="B4020" i="25"/>
  <c r="B4082" i="25"/>
  <c r="B4021" i="25"/>
  <c r="B4022" i="25"/>
  <c r="B4044" i="25"/>
  <c r="B4045" i="25"/>
  <c r="B4052" i="25"/>
  <c r="B4037" i="25"/>
  <c r="B4065" i="25"/>
  <c r="B3989" i="25"/>
  <c r="B3987" i="25"/>
  <c r="B4067" i="25"/>
  <c r="B3971" i="25"/>
  <c r="B4039" i="25"/>
  <c r="B4047" i="25"/>
  <c r="B4028" i="25"/>
  <c r="B4053" i="25"/>
  <c r="B4056" i="25"/>
  <c r="B4058" i="25"/>
  <c r="B4081" i="25"/>
  <c r="B4079" i="25"/>
  <c r="B4016" i="25"/>
  <c r="B4017" i="25"/>
  <c r="B3972" i="25"/>
  <c r="B3975" i="25"/>
  <c r="B4069" i="25"/>
  <c r="B4078" i="25"/>
  <c r="B3993" i="25"/>
  <c r="B3976" i="25"/>
  <c r="B4074" i="25"/>
  <c r="B3994" i="25"/>
  <c r="B3995" i="25"/>
  <c r="B4049" i="25"/>
  <c r="B4050" i="25"/>
  <c r="B4051" i="25"/>
  <c r="B4054" i="25"/>
  <c r="B4007" i="25"/>
  <c r="B4066" i="25"/>
  <c r="B4000" i="25"/>
  <c r="B3998" i="25"/>
  <c r="B3996" i="25"/>
  <c r="B4001" i="25"/>
  <c r="B4023" i="25"/>
  <c r="B4002" i="25"/>
  <c r="B4019" i="25"/>
  <c r="B4003" i="25"/>
  <c r="B4031" i="25"/>
  <c r="B4038" i="25"/>
  <c r="B3999" i="25"/>
  <c r="C4063" i="25"/>
  <c r="C4064" i="25"/>
  <c r="C3991" i="25"/>
  <c r="C3997" i="25"/>
  <c r="C4009" i="25"/>
  <c r="C3966" i="25"/>
  <c r="C4061" i="25"/>
  <c r="C4004" i="25"/>
  <c r="C4008" i="25"/>
  <c r="C4060" i="25"/>
  <c r="C4062" i="25"/>
  <c r="C4014" i="25"/>
  <c r="C3968" i="25"/>
  <c r="C4005" i="25"/>
  <c r="C3986" i="25"/>
  <c r="C4006" i="25"/>
  <c r="C3981" i="25"/>
  <c r="C4032" i="25"/>
  <c r="C4033" i="25"/>
  <c r="C4034" i="25"/>
  <c r="C4035" i="25"/>
  <c r="C3970" i="25"/>
  <c r="C4059" i="25"/>
  <c r="C4010" i="25"/>
  <c r="C3973" i="25"/>
  <c r="C4042" i="25"/>
  <c r="C4025" i="25"/>
  <c r="C4027" i="25"/>
  <c r="C4026" i="25"/>
  <c r="C3988" i="25"/>
  <c r="C3990" i="25"/>
  <c r="C3978" i="25"/>
  <c r="C3983" i="25"/>
  <c r="C4024" i="25"/>
  <c r="C4029" i="25"/>
  <c r="C4030" i="25"/>
  <c r="C3992" i="25"/>
  <c r="C4073" i="25"/>
  <c r="C3977" i="25"/>
  <c r="C3974" i="25"/>
  <c r="C3979" i="25"/>
  <c r="C3980" i="25"/>
  <c r="C3982" i="25"/>
  <c r="C4068" i="25"/>
  <c r="C4036" i="25"/>
  <c r="C4070" i="25"/>
  <c r="C4071" i="25"/>
  <c r="C3984" i="25"/>
  <c r="C4041" i="25"/>
  <c r="C4072" i="25"/>
  <c r="C4043" i="25"/>
  <c r="C3985" i="25"/>
  <c r="C4055" i="25"/>
  <c r="C4040" i="25"/>
  <c r="C4011" i="25"/>
  <c r="C4075" i="25"/>
  <c r="C4076" i="25"/>
  <c r="C4046" i="25"/>
  <c r="C4012" i="25"/>
  <c r="C3967" i="25"/>
  <c r="C4077" i="25"/>
  <c r="C3969" i="25"/>
  <c r="C4013" i="25"/>
  <c r="C4080" i="25"/>
  <c r="C4048" i="25"/>
  <c r="C4015" i="25"/>
  <c r="C4018" i="25"/>
  <c r="C4057" i="25"/>
  <c r="C4020" i="25"/>
  <c r="C4082" i="25"/>
  <c r="C4021" i="25"/>
  <c r="C4022" i="25"/>
  <c r="C4044" i="25"/>
  <c r="C4045" i="25"/>
  <c r="C4052" i="25"/>
  <c r="C4037" i="25"/>
  <c r="C4065" i="25"/>
  <c r="C3989" i="25"/>
  <c r="C3987" i="25"/>
  <c r="C4067" i="25"/>
  <c r="C3971" i="25"/>
  <c r="C4039" i="25"/>
  <c r="C4047" i="25"/>
  <c r="C4028" i="25"/>
  <c r="C4053" i="25"/>
  <c r="C4056" i="25"/>
  <c r="C4058" i="25"/>
  <c r="C4081" i="25"/>
  <c r="C4079" i="25"/>
  <c r="C4016" i="25"/>
  <c r="C4017" i="25"/>
  <c r="C3972" i="25"/>
  <c r="C3975" i="25"/>
  <c r="C4069" i="25"/>
  <c r="C4078" i="25"/>
  <c r="C3993" i="25"/>
  <c r="C3976" i="25"/>
  <c r="C4074" i="25"/>
  <c r="C3994" i="25"/>
  <c r="C3995" i="25"/>
  <c r="C4049" i="25"/>
  <c r="C4050" i="25"/>
  <c r="C4051" i="25"/>
  <c r="C4054" i="25"/>
  <c r="C4007" i="25"/>
  <c r="C4066" i="25"/>
  <c r="C4000" i="25"/>
  <c r="C3998" i="25"/>
  <c r="C3996" i="25"/>
  <c r="C4001" i="25"/>
  <c r="C4023" i="25"/>
  <c r="C4002" i="25"/>
  <c r="C4019" i="25"/>
  <c r="C4003" i="25"/>
  <c r="C4031" i="25"/>
  <c r="C4038" i="25"/>
  <c r="C3999" i="25"/>
  <c r="AF276" i="23"/>
  <c r="AF277" i="23"/>
  <c r="AF278" i="23"/>
  <c r="W242" i="23"/>
  <c r="W243" i="23"/>
  <c r="W244" i="23"/>
  <c r="W245" i="23"/>
  <c r="W246" i="23"/>
  <c r="W247" i="23"/>
  <c r="W248" i="23"/>
  <c r="X242" i="23"/>
  <c r="X243" i="23"/>
  <c r="X244" i="23"/>
  <c r="X245" i="23"/>
  <c r="X246" i="23"/>
  <c r="X247" i="23"/>
  <c r="X248" i="23"/>
  <c r="G405" i="23"/>
  <c r="G406" i="23"/>
  <c r="G407" i="23"/>
  <c r="G408" i="23"/>
  <c r="G409" i="23"/>
  <c r="G410" i="23"/>
  <c r="G411" i="23"/>
  <c r="G412" i="23"/>
  <c r="G413" i="23"/>
  <c r="G414" i="23"/>
  <c r="B3883" i="25"/>
  <c r="B3884" i="25"/>
  <c r="B3942" i="25"/>
  <c r="B3947" i="25"/>
  <c r="B3921" i="25"/>
  <c r="B3924" i="25"/>
  <c r="B3926" i="25"/>
  <c r="B3878" i="25"/>
  <c r="B3900" i="25"/>
  <c r="B3940" i="25"/>
  <c r="B3941" i="25"/>
  <c r="B3945" i="25"/>
  <c r="B3906" i="25"/>
  <c r="B3922" i="25"/>
  <c r="B3893" i="25"/>
  <c r="B3885" i="25"/>
  <c r="B3896" i="25"/>
  <c r="B3932" i="25"/>
  <c r="B3886" i="25"/>
  <c r="B3919" i="25"/>
  <c r="B3903" i="25"/>
  <c r="B3927" i="25"/>
  <c r="B3887" i="25"/>
  <c r="B3888" i="25"/>
  <c r="B3933" i="25"/>
  <c r="B3936" i="25"/>
  <c r="B3944" i="25"/>
  <c r="B3889" i="25"/>
  <c r="B3876" i="25"/>
  <c r="B3877" i="25"/>
  <c r="B3910" i="25"/>
  <c r="B3880" i="25"/>
  <c r="B3881" i="25"/>
  <c r="B3911" i="25"/>
  <c r="B3882" i="25"/>
  <c r="B3952" i="25"/>
  <c r="B3920" i="25"/>
  <c r="B3895" i="25"/>
  <c r="B3890" i="25"/>
  <c r="B3897" i="25"/>
  <c r="B3892" i="25"/>
  <c r="B3913" i="25"/>
  <c r="B3914" i="25"/>
  <c r="B3915" i="25"/>
  <c r="B3946" i="25"/>
  <c r="B3916" i="25"/>
  <c r="B3934" i="25"/>
  <c r="B3918" i="25"/>
  <c r="B3930" i="25"/>
  <c r="B3907" i="25"/>
  <c r="B3939" i="25"/>
  <c r="B3949" i="25"/>
  <c r="B3925" i="25"/>
  <c r="B3935" i="25"/>
  <c r="B3898" i="25"/>
  <c r="B3963" i="25"/>
  <c r="B3899" i="25"/>
  <c r="B3875" i="25"/>
  <c r="B3894" i="25"/>
  <c r="B3891" i="25"/>
  <c r="B3909" i="25"/>
  <c r="B3959" i="25"/>
  <c r="B3938" i="25"/>
  <c r="B3950" i="25"/>
  <c r="B3879" i="25"/>
  <c r="B3954" i="25"/>
  <c r="B3902" i="25"/>
  <c r="B3943" i="25"/>
  <c r="B3955" i="25"/>
  <c r="B3904" i="25"/>
  <c r="B3908" i="25"/>
  <c r="B3951" i="25"/>
  <c r="B3953" i="25"/>
  <c r="B3937" i="25"/>
  <c r="B3964" i="25"/>
  <c r="B3957" i="25"/>
  <c r="B3962" i="25"/>
  <c r="B3923" i="25"/>
  <c r="B3956" i="25"/>
  <c r="B3965" i="25"/>
  <c r="B3928" i="25"/>
  <c r="B3929" i="25"/>
  <c r="B3958" i="25"/>
  <c r="B3931" i="25"/>
  <c r="B3901" i="25"/>
  <c r="B3960" i="25"/>
  <c r="B3961" i="25"/>
  <c r="B3917" i="25"/>
  <c r="B3905" i="25"/>
  <c r="B3912" i="25"/>
  <c r="B3948" i="25"/>
  <c r="C3883" i="25"/>
  <c r="C3884" i="25"/>
  <c r="C3942" i="25"/>
  <c r="C3947" i="25"/>
  <c r="C3921" i="25"/>
  <c r="C3924" i="25"/>
  <c r="C3926" i="25"/>
  <c r="C3878" i="25"/>
  <c r="C3900" i="25"/>
  <c r="C3940" i="25"/>
  <c r="C3941" i="25"/>
  <c r="C3945" i="25"/>
  <c r="C3906" i="25"/>
  <c r="C3922" i="25"/>
  <c r="C3893" i="25"/>
  <c r="C3885" i="25"/>
  <c r="C3896" i="25"/>
  <c r="C3932" i="25"/>
  <c r="C3886" i="25"/>
  <c r="C3919" i="25"/>
  <c r="C3903" i="25"/>
  <c r="C3927" i="25"/>
  <c r="C3887" i="25"/>
  <c r="C3888" i="25"/>
  <c r="C3933" i="25"/>
  <c r="C3936" i="25"/>
  <c r="C3944" i="25"/>
  <c r="C3889" i="25"/>
  <c r="C3876" i="25"/>
  <c r="C3877" i="25"/>
  <c r="C3910" i="25"/>
  <c r="C3880" i="25"/>
  <c r="C3881" i="25"/>
  <c r="C3911" i="25"/>
  <c r="C3882" i="25"/>
  <c r="C3952" i="25"/>
  <c r="C3920" i="25"/>
  <c r="C3895" i="25"/>
  <c r="C3890" i="25"/>
  <c r="C3897" i="25"/>
  <c r="C3892" i="25"/>
  <c r="C3913" i="25"/>
  <c r="C3914" i="25"/>
  <c r="C3915" i="25"/>
  <c r="C3946" i="25"/>
  <c r="C3916" i="25"/>
  <c r="C3934" i="25"/>
  <c r="C3918" i="25"/>
  <c r="C3930" i="25"/>
  <c r="C3907" i="25"/>
  <c r="C3939" i="25"/>
  <c r="C3949" i="25"/>
  <c r="C3925" i="25"/>
  <c r="C3935" i="25"/>
  <c r="C3898" i="25"/>
  <c r="C3963" i="25"/>
  <c r="C3899" i="25"/>
  <c r="C3875" i="25"/>
  <c r="C3894" i="25"/>
  <c r="C3891" i="25"/>
  <c r="C3909" i="25"/>
  <c r="C3959" i="25"/>
  <c r="C3938" i="25"/>
  <c r="C3950" i="25"/>
  <c r="C3879" i="25"/>
  <c r="C3954" i="25"/>
  <c r="C3902" i="25"/>
  <c r="C3943" i="25"/>
  <c r="C3955" i="25"/>
  <c r="C3904" i="25"/>
  <c r="C3908" i="25"/>
  <c r="C3951" i="25"/>
  <c r="C3953" i="25"/>
  <c r="C3937" i="25"/>
  <c r="C3964" i="25"/>
  <c r="C3957" i="25"/>
  <c r="C3962" i="25"/>
  <c r="C3923" i="25"/>
  <c r="C3956" i="25"/>
  <c r="C3965" i="25"/>
  <c r="C3928" i="25"/>
  <c r="C3929" i="25"/>
  <c r="C3958" i="25"/>
  <c r="C3931" i="25"/>
  <c r="C3901" i="25"/>
  <c r="C3960" i="25"/>
  <c r="C3961" i="25"/>
  <c r="C3917" i="25"/>
  <c r="C3905" i="25"/>
  <c r="C3912" i="25"/>
  <c r="C3948" i="25"/>
  <c r="AF266" i="23"/>
  <c r="AF267" i="23"/>
  <c r="AF268" i="23"/>
  <c r="AF269" i="23"/>
  <c r="AF270" i="23"/>
  <c r="AF271" i="23"/>
  <c r="AF272" i="23"/>
  <c r="AF273" i="23"/>
  <c r="AF274" i="23"/>
  <c r="AF275" i="23"/>
  <c r="W236" i="23"/>
  <c r="W237" i="23"/>
  <c r="W238" i="23"/>
  <c r="W239" i="23"/>
  <c r="W240" i="23"/>
  <c r="W241" i="23"/>
  <c r="X236" i="23"/>
  <c r="X237" i="23"/>
  <c r="X238" i="23"/>
  <c r="X239" i="23"/>
  <c r="X240" i="23"/>
  <c r="X241" i="23"/>
  <c r="G388" i="23"/>
  <c r="G389" i="23"/>
  <c r="G390" i="23"/>
  <c r="G391" i="23"/>
  <c r="G392" i="23"/>
  <c r="G393" i="23"/>
  <c r="G394" i="23"/>
  <c r="G395" i="23"/>
  <c r="G396" i="23"/>
  <c r="G397" i="23"/>
  <c r="G398" i="23"/>
  <c r="G399" i="23"/>
  <c r="G400" i="23"/>
  <c r="G401" i="23"/>
  <c r="G402" i="23"/>
  <c r="G403" i="23"/>
  <c r="G404" i="23"/>
  <c r="B3733" i="25"/>
  <c r="B3731" i="25"/>
  <c r="B3732" i="25"/>
  <c r="B3738" i="25"/>
  <c r="B3734" i="25"/>
  <c r="B3735" i="25"/>
  <c r="B3736" i="25"/>
  <c r="B3737" i="25"/>
  <c r="B3739" i="25"/>
  <c r="B3740" i="25"/>
  <c r="B3747" i="25"/>
  <c r="B3750" i="25"/>
  <c r="B3752" i="25"/>
  <c r="B3741" i="25"/>
  <c r="B3742" i="25"/>
  <c r="B3743" i="25"/>
  <c r="B3744" i="25"/>
  <c r="B3755" i="25"/>
  <c r="B3756" i="25"/>
  <c r="B3745" i="25"/>
  <c r="B3746" i="25"/>
  <c r="B3751" i="25"/>
  <c r="B3753" i="25"/>
  <c r="B3754" i="25"/>
  <c r="B3748" i="25"/>
  <c r="B3749" i="25"/>
  <c r="B3759" i="25"/>
  <c r="B3761" i="25"/>
  <c r="B3762" i="25"/>
  <c r="B3765" i="25"/>
  <c r="B3766" i="25"/>
  <c r="B3758" i="25"/>
  <c r="B3773" i="25"/>
  <c r="B3763" i="25"/>
  <c r="B3767" i="25"/>
  <c r="B3770" i="25"/>
  <c r="B3771" i="25"/>
  <c r="B3775" i="25"/>
  <c r="B3778" i="25"/>
  <c r="B3780" i="25"/>
  <c r="B3782" i="25"/>
  <c r="B3784" i="25"/>
  <c r="B3764" i="25"/>
  <c r="B3786" i="25"/>
  <c r="B3760" i="25"/>
  <c r="B3772" i="25"/>
  <c r="B3777" i="25"/>
  <c r="B3774" i="25"/>
  <c r="B3783" i="25"/>
  <c r="B3769" i="25"/>
  <c r="B3781" i="25"/>
  <c r="B3757" i="25"/>
  <c r="B3768" i="25"/>
  <c r="B3776" i="25"/>
  <c r="B3785" i="25"/>
  <c r="B3779" i="25"/>
  <c r="B3787" i="25"/>
  <c r="B3796" i="25"/>
  <c r="B3798" i="25"/>
  <c r="B3788" i="25"/>
  <c r="B3790" i="25"/>
  <c r="B3791" i="25"/>
  <c r="B3793" i="25"/>
  <c r="B3789" i="25"/>
  <c r="B3792" i="25"/>
  <c r="B3794" i="25"/>
  <c r="B3797" i="25"/>
  <c r="B3799" i="25"/>
  <c r="B3795" i="25"/>
  <c r="B3836" i="25"/>
  <c r="B3874" i="25"/>
  <c r="B3802" i="25"/>
  <c r="B3803" i="25"/>
  <c r="B3809" i="25"/>
  <c r="B3811" i="25"/>
  <c r="B3814" i="25"/>
  <c r="B3822" i="25"/>
  <c r="B3825" i="25"/>
  <c r="B3829" i="25"/>
  <c r="B3810" i="25"/>
  <c r="B3834" i="25"/>
  <c r="B3865" i="25"/>
  <c r="B3864" i="25"/>
  <c r="B3815" i="25"/>
  <c r="B3805" i="25"/>
  <c r="B3820" i="25"/>
  <c r="B3831" i="25"/>
  <c r="B3830" i="25"/>
  <c r="B3826" i="25"/>
  <c r="B3827" i="25"/>
  <c r="B3832" i="25"/>
  <c r="B3804" i="25"/>
  <c r="B3838" i="25"/>
  <c r="B3806" i="25"/>
  <c r="B3808" i="25"/>
  <c r="B3816" i="25"/>
  <c r="B3833" i="25"/>
  <c r="B3807" i="25"/>
  <c r="B3824" i="25"/>
  <c r="B3854" i="25"/>
  <c r="B3818" i="25"/>
  <c r="B3819" i="25"/>
  <c r="B3821" i="25"/>
  <c r="B3835" i="25"/>
  <c r="B3837" i="25"/>
  <c r="B3828" i="25"/>
  <c r="B3817" i="25"/>
  <c r="B3823" i="25"/>
  <c r="B3839" i="25"/>
  <c r="B3842" i="25"/>
  <c r="B3845" i="25"/>
  <c r="B3848" i="25"/>
  <c r="B3846" i="25"/>
  <c r="B3843" i="25"/>
  <c r="B3849" i="25"/>
  <c r="B3844" i="25"/>
  <c r="B3813" i="25"/>
  <c r="B3851" i="25"/>
  <c r="B3852" i="25"/>
  <c r="B3850" i="25"/>
  <c r="B3857" i="25"/>
  <c r="B3858" i="25"/>
  <c r="B3859" i="25"/>
  <c r="B3812" i="25"/>
  <c r="B3860" i="25"/>
  <c r="B3861" i="25"/>
  <c r="B3862" i="25"/>
  <c r="B3866" i="25"/>
  <c r="B3867" i="25"/>
  <c r="B3868" i="25"/>
  <c r="B3840" i="25"/>
  <c r="B3841" i="25"/>
  <c r="B3853" i="25"/>
  <c r="B3847" i="25"/>
  <c r="B3869" i="25"/>
  <c r="B3856" i="25"/>
  <c r="B3863" i="25"/>
  <c r="B3855" i="25"/>
  <c r="B3801" i="25"/>
  <c r="B3870" i="25"/>
  <c r="B3871" i="25"/>
  <c r="B3872" i="25"/>
  <c r="B3873" i="25"/>
  <c r="B3800" i="25"/>
  <c r="C3733" i="25"/>
  <c r="C3731" i="25"/>
  <c r="C3732" i="25"/>
  <c r="C3738" i="25"/>
  <c r="C3734" i="25"/>
  <c r="C3735" i="25"/>
  <c r="C3736" i="25"/>
  <c r="C3737" i="25"/>
  <c r="C3739" i="25"/>
  <c r="C3740" i="25"/>
  <c r="C3747" i="25"/>
  <c r="C3750" i="25"/>
  <c r="C3752" i="25"/>
  <c r="C3741" i="25"/>
  <c r="C3742" i="25"/>
  <c r="C3743" i="25"/>
  <c r="C3744" i="25"/>
  <c r="C3755" i="25"/>
  <c r="C3756" i="25"/>
  <c r="C3745" i="25"/>
  <c r="C3746" i="25"/>
  <c r="C3751" i="25"/>
  <c r="C3753" i="25"/>
  <c r="C3754" i="25"/>
  <c r="C3748" i="25"/>
  <c r="C3749" i="25"/>
  <c r="C3759" i="25"/>
  <c r="C3761" i="25"/>
  <c r="C3762" i="25"/>
  <c r="C3765" i="25"/>
  <c r="C3766" i="25"/>
  <c r="C3758" i="25"/>
  <c r="C3773" i="25"/>
  <c r="C3763" i="25"/>
  <c r="C3767" i="25"/>
  <c r="C3770" i="25"/>
  <c r="C3771" i="25"/>
  <c r="C3775" i="25"/>
  <c r="C3778" i="25"/>
  <c r="C3780" i="25"/>
  <c r="C3782" i="25"/>
  <c r="C3784" i="25"/>
  <c r="C3764" i="25"/>
  <c r="C3786" i="25"/>
  <c r="C3760" i="25"/>
  <c r="C3772" i="25"/>
  <c r="C3777" i="25"/>
  <c r="C3774" i="25"/>
  <c r="C3783" i="25"/>
  <c r="C3769" i="25"/>
  <c r="C3781" i="25"/>
  <c r="C3757" i="25"/>
  <c r="C3768" i="25"/>
  <c r="C3776" i="25"/>
  <c r="C3785" i="25"/>
  <c r="C3779" i="25"/>
  <c r="C3787" i="25"/>
  <c r="C3796" i="25"/>
  <c r="C3798" i="25"/>
  <c r="C3788" i="25"/>
  <c r="C3790" i="25"/>
  <c r="C3791" i="25"/>
  <c r="C3793" i="25"/>
  <c r="C3789" i="25"/>
  <c r="C3792" i="25"/>
  <c r="C3794" i="25"/>
  <c r="C3797" i="25"/>
  <c r="C3799" i="25"/>
  <c r="C3795" i="25"/>
  <c r="C3836" i="25"/>
  <c r="C3874" i="25"/>
  <c r="C3802" i="25"/>
  <c r="C3803" i="25"/>
  <c r="C3809" i="25"/>
  <c r="C3811" i="25"/>
  <c r="C3814" i="25"/>
  <c r="C3822" i="25"/>
  <c r="C3825" i="25"/>
  <c r="C3829" i="25"/>
  <c r="C3810" i="25"/>
  <c r="C3834" i="25"/>
  <c r="C3865" i="25"/>
  <c r="C3864" i="25"/>
  <c r="C3815" i="25"/>
  <c r="C3805" i="25"/>
  <c r="C3820" i="25"/>
  <c r="C3831" i="25"/>
  <c r="C3830" i="25"/>
  <c r="C3826" i="25"/>
  <c r="C3827" i="25"/>
  <c r="C3832" i="25"/>
  <c r="C3804" i="25"/>
  <c r="C3838" i="25"/>
  <c r="C3806" i="25"/>
  <c r="C3808" i="25"/>
  <c r="C3816" i="25"/>
  <c r="C3833" i="25"/>
  <c r="C3807" i="25"/>
  <c r="C3824" i="25"/>
  <c r="C3854" i="25"/>
  <c r="C3818" i="25"/>
  <c r="C3819" i="25"/>
  <c r="C3821" i="25"/>
  <c r="C3835" i="25"/>
  <c r="C3837" i="25"/>
  <c r="C3828" i="25"/>
  <c r="C3817" i="25"/>
  <c r="C3823" i="25"/>
  <c r="C3839" i="25"/>
  <c r="C3842" i="25"/>
  <c r="C3845" i="25"/>
  <c r="C3848" i="25"/>
  <c r="C3846" i="25"/>
  <c r="C3843" i="25"/>
  <c r="C3849" i="25"/>
  <c r="C3844" i="25"/>
  <c r="C3813" i="25"/>
  <c r="C3851" i="25"/>
  <c r="C3852" i="25"/>
  <c r="C3850" i="25"/>
  <c r="C3857" i="25"/>
  <c r="C3858" i="25"/>
  <c r="C3859" i="25"/>
  <c r="C3812" i="25"/>
  <c r="C3860" i="25"/>
  <c r="C3861" i="25"/>
  <c r="C3862" i="25"/>
  <c r="C3866" i="25"/>
  <c r="C3867" i="25"/>
  <c r="C3868" i="25"/>
  <c r="C3840" i="25"/>
  <c r="C3841" i="25"/>
  <c r="C3853" i="25"/>
  <c r="C3847" i="25"/>
  <c r="C3869" i="25"/>
  <c r="C3856" i="25"/>
  <c r="C3863" i="25"/>
  <c r="C3855" i="25"/>
  <c r="C3801" i="25"/>
  <c r="C3870" i="25"/>
  <c r="C3871" i="25"/>
  <c r="C3872" i="25"/>
  <c r="C3873" i="25"/>
  <c r="C3800" i="25"/>
  <c r="AF257" i="23"/>
  <c r="AF258" i="23"/>
  <c r="AF259" i="23"/>
  <c r="AF260" i="23"/>
  <c r="AF261" i="23"/>
  <c r="AF262" i="23"/>
  <c r="AF263" i="23"/>
  <c r="AF264" i="23"/>
  <c r="AF265" i="23"/>
  <c r="W229" i="23"/>
  <c r="W230" i="23"/>
  <c r="W231" i="23"/>
  <c r="W232" i="23"/>
  <c r="W233" i="23"/>
  <c r="W234" i="23"/>
  <c r="W235" i="23"/>
  <c r="X229" i="23"/>
  <c r="X230" i="23"/>
  <c r="X231" i="23"/>
  <c r="X232" i="23"/>
  <c r="X233" i="23"/>
  <c r="X234" i="23"/>
  <c r="X235" i="23"/>
  <c r="G373" i="23"/>
  <c r="G374" i="23"/>
  <c r="G375" i="23"/>
  <c r="G376" i="23"/>
  <c r="G377" i="23"/>
  <c r="G378" i="23"/>
  <c r="G379" i="23"/>
  <c r="G380" i="23"/>
  <c r="G381" i="23"/>
  <c r="G382" i="23"/>
  <c r="G383" i="23"/>
  <c r="G384" i="23"/>
  <c r="G385" i="23"/>
  <c r="G386" i="23"/>
  <c r="G387" i="23"/>
  <c r="B3662" i="25"/>
  <c r="B3709" i="25"/>
  <c r="B3710" i="25"/>
  <c r="B3659" i="25"/>
  <c r="B3718" i="25"/>
  <c r="B3719" i="25"/>
  <c r="B3678" i="25"/>
  <c r="B3675" i="25"/>
  <c r="B3657" i="25"/>
  <c r="B3660" i="25"/>
  <c r="B3661" i="25"/>
  <c r="B3658" i="25"/>
  <c r="B3663" i="25"/>
  <c r="B3676" i="25"/>
  <c r="B3677" i="25"/>
  <c r="B3679" i="25"/>
  <c r="B3711" i="25"/>
  <c r="B3688" i="25"/>
  <c r="B3664" i="25"/>
  <c r="B3727" i="25"/>
  <c r="B3680" i="25"/>
  <c r="B3665" i="25"/>
  <c r="B3689" i="25"/>
  <c r="B3690" i="25"/>
  <c r="B3666" i="25"/>
  <c r="B3728" i="25"/>
  <c r="B3691" i="25"/>
  <c r="B3692" i="25"/>
  <c r="B3712" i="25"/>
  <c r="B3720" i="25"/>
  <c r="B3667" i="25"/>
  <c r="B3668" i="25"/>
  <c r="B3681" i="25"/>
  <c r="B3693" i="25"/>
  <c r="B3694" i="25"/>
  <c r="B3669" i="25"/>
  <c r="B3682" i="25"/>
  <c r="B3683" i="25"/>
  <c r="B3713" i="25"/>
  <c r="B3695" i="25"/>
  <c r="B3670" i="25"/>
  <c r="B3729" i="25"/>
  <c r="B3696" i="25"/>
  <c r="B3714" i="25"/>
  <c r="B3730" i="25"/>
  <c r="B3721" i="25"/>
  <c r="B3697" i="25"/>
  <c r="B3684" i="25"/>
  <c r="B3698" i="25"/>
  <c r="B3699" i="25"/>
  <c r="B3722" i="25"/>
  <c r="B3715" i="25"/>
  <c r="B3700" i="25"/>
  <c r="B3701" i="25"/>
  <c r="B3702" i="25"/>
  <c r="B3671" i="25"/>
  <c r="B3703" i="25"/>
  <c r="B3723" i="25"/>
  <c r="B3724" i="25"/>
  <c r="B3685" i="25"/>
  <c r="B3672" i="25"/>
  <c r="B3704" i="25"/>
  <c r="B3673" i="25"/>
  <c r="B3686" i="25"/>
  <c r="B3687" i="25"/>
  <c r="B3705" i="25"/>
  <c r="B3706" i="25"/>
  <c r="B3707" i="25"/>
  <c r="B3725" i="25"/>
  <c r="B3726" i="25"/>
  <c r="B3716" i="25"/>
  <c r="B3674" i="25"/>
  <c r="B3717" i="25"/>
  <c r="B3708" i="25"/>
  <c r="C3662" i="25"/>
  <c r="C3709" i="25"/>
  <c r="C3710" i="25"/>
  <c r="C3659" i="25"/>
  <c r="C3718" i="25"/>
  <c r="C3719" i="25"/>
  <c r="C3678" i="25"/>
  <c r="C3675" i="25"/>
  <c r="C3657" i="25"/>
  <c r="C3660" i="25"/>
  <c r="C3661" i="25"/>
  <c r="C3658" i="25"/>
  <c r="C3663" i="25"/>
  <c r="C3676" i="25"/>
  <c r="C3677" i="25"/>
  <c r="C3679" i="25"/>
  <c r="C3711" i="25"/>
  <c r="C3688" i="25"/>
  <c r="C3664" i="25"/>
  <c r="C3727" i="25"/>
  <c r="C3680" i="25"/>
  <c r="C3665" i="25"/>
  <c r="C3689" i="25"/>
  <c r="C3690" i="25"/>
  <c r="C3666" i="25"/>
  <c r="C3728" i="25"/>
  <c r="C3691" i="25"/>
  <c r="C3692" i="25"/>
  <c r="C3712" i="25"/>
  <c r="C3720" i="25"/>
  <c r="C3667" i="25"/>
  <c r="C3668" i="25"/>
  <c r="C3681" i="25"/>
  <c r="C3693" i="25"/>
  <c r="C3694" i="25"/>
  <c r="C3669" i="25"/>
  <c r="C3682" i="25"/>
  <c r="C3683" i="25"/>
  <c r="C3713" i="25"/>
  <c r="C3695" i="25"/>
  <c r="C3670" i="25"/>
  <c r="C3729" i="25"/>
  <c r="C3696" i="25"/>
  <c r="C3714" i="25"/>
  <c r="C3730" i="25"/>
  <c r="C3721" i="25"/>
  <c r="C3697" i="25"/>
  <c r="C3684" i="25"/>
  <c r="C3698" i="25"/>
  <c r="C3699" i="25"/>
  <c r="C3722" i="25"/>
  <c r="C3715" i="25"/>
  <c r="C3700" i="25"/>
  <c r="C3701" i="25"/>
  <c r="C3702" i="25"/>
  <c r="C3671" i="25"/>
  <c r="C3703" i="25"/>
  <c r="C3723" i="25"/>
  <c r="C3724" i="25"/>
  <c r="C3685" i="25"/>
  <c r="C3672" i="25"/>
  <c r="C3704" i="25"/>
  <c r="C3673" i="25"/>
  <c r="C3686" i="25"/>
  <c r="C3687" i="25"/>
  <c r="C3705" i="25"/>
  <c r="C3706" i="25"/>
  <c r="C3707" i="25"/>
  <c r="C3725" i="25"/>
  <c r="C3726" i="25"/>
  <c r="C3716" i="25"/>
  <c r="C3674" i="25"/>
  <c r="C3717" i="25"/>
  <c r="C3708" i="25"/>
  <c r="AF247" i="23"/>
  <c r="AF248" i="23"/>
  <c r="AF249" i="23"/>
  <c r="AF250" i="23"/>
  <c r="AF251" i="23"/>
  <c r="AF252" i="23"/>
  <c r="AF253" i="23"/>
  <c r="AF254" i="23"/>
  <c r="AF255" i="23"/>
  <c r="AF256" i="23"/>
  <c r="W214" i="23"/>
  <c r="W215" i="23"/>
  <c r="W216" i="23"/>
  <c r="W217" i="23"/>
  <c r="W218" i="23"/>
  <c r="W219" i="23"/>
  <c r="W220" i="23"/>
  <c r="W221" i="23"/>
  <c r="W222" i="23"/>
  <c r="W223" i="23"/>
  <c r="W224" i="23"/>
  <c r="W225" i="23"/>
  <c r="W226" i="23"/>
  <c r="W227" i="23"/>
  <c r="W228" i="23"/>
  <c r="X214" i="23"/>
  <c r="X215" i="23"/>
  <c r="X216" i="23"/>
  <c r="X217" i="23"/>
  <c r="X218" i="23"/>
  <c r="X219" i="23"/>
  <c r="X220" i="23"/>
  <c r="X221" i="23"/>
  <c r="X222" i="23"/>
  <c r="X223" i="23"/>
  <c r="X224" i="23"/>
  <c r="X225" i="23"/>
  <c r="X226" i="23"/>
  <c r="X227" i="23"/>
  <c r="X228" i="23"/>
  <c r="G358" i="23"/>
  <c r="G359" i="23"/>
  <c r="G360" i="23"/>
  <c r="G361" i="23"/>
  <c r="G362" i="23"/>
  <c r="G363" i="23"/>
  <c r="G364" i="23"/>
  <c r="G365" i="23"/>
  <c r="G366" i="23"/>
  <c r="G367" i="23"/>
  <c r="G368" i="23"/>
  <c r="G369" i="23"/>
  <c r="G370" i="23"/>
  <c r="G371" i="23"/>
  <c r="G372" i="23"/>
  <c r="B3642" i="25"/>
  <c r="B3643" i="25"/>
  <c r="B3590" i="25"/>
  <c r="B3591" i="25"/>
  <c r="B3610" i="25"/>
  <c r="B3592" i="25"/>
  <c r="B3611" i="25"/>
  <c r="B3644" i="25"/>
  <c r="B3621" i="25"/>
  <c r="B3622" i="25"/>
  <c r="B3612" i="25"/>
  <c r="B3623" i="25"/>
  <c r="B3645" i="25"/>
  <c r="B3593" i="25"/>
  <c r="B3624" i="25"/>
  <c r="B3625" i="25"/>
  <c r="B3613" i="25"/>
  <c r="B3594" i="25"/>
  <c r="B3574" i="25"/>
  <c r="B3575" i="25"/>
  <c r="B3595" i="25"/>
  <c r="B3608" i="25"/>
  <c r="B3576" i="25"/>
  <c r="B3577" i="25"/>
  <c r="B3626" i="25"/>
  <c r="B3596" i="25"/>
  <c r="B3627" i="25"/>
  <c r="B3646" i="25"/>
  <c r="B3614" i="25"/>
  <c r="B3597" i="25"/>
  <c r="B3647" i="25"/>
  <c r="B3648" i="25"/>
  <c r="B3615" i="25"/>
  <c r="B3578" i="25"/>
  <c r="B3628" i="25"/>
  <c r="B3649" i="25"/>
  <c r="B3598" i="25"/>
  <c r="B3599" i="25"/>
  <c r="B3629" i="25"/>
  <c r="B3579" i="25"/>
  <c r="B3580" i="25"/>
  <c r="B3600" i="25"/>
  <c r="B3630" i="25"/>
  <c r="B3650" i="25"/>
  <c r="B3601" i="25"/>
  <c r="B3651" i="25"/>
  <c r="B3602" i="25"/>
  <c r="B3652" i="25"/>
  <c r="B3581" i="25"/>
  <c r="B3582" i="25"/>
  <c r="B3616" i="25"/>
  <c r="B3631" i="25"/>
  <c r="B3632" i="25"/>
  <c r="B3633" i="25"/>
  <c r="B3583" i="25"/>
  <c r="B3653" i="25"/>
  <c r="B3634" i="25"/>
  <c r="B3584" i="25"/>
  <c r="B3603" i="25"/>
  <c r="B3617" i="25"/>
  <c r="B3604" i="25"/>
  <c r="B3635" i="25"/>
  <c r="B3636" i="25"/>
  <c r="B3618" i="25"/>
  <c r="B3585" i="25"/>
  <c r="B3586" i="25"/>
  <c r="B3637" i="25"/>
  <c r="B3605" i="25"/>
  <c r="B3638" i="25"/>
  <c r="B3606" i="25"/>
  <c r="B3619" i="25"/>
  <c r="B3587" i="25"/>
  <c r="B3639" i="25"/>
  <c r="B3640" i="25"/>
  <c r="B3609" i="25"/>
  <c r="B3654" i="25"/>
  <c r="B3607" i="25"/>
  <c r="B3588" i="25"/>
  <c r="B3655" i="25"/>
  <c r="B3589" i="25"/>
  <c r="B3641" i="25"/>
  <c r="B3620" i="25"/>
  <c r="B3656" i="25"/>
  <c r="C3642" i="25"/>
  <c r="C3643" i="25"/>
  <c r="C3590" i="25"/>
  <c r="C3591" i="25"/>
  <c r="C3610" i="25"/>
  <c r="C3592" i="25"/>
  <c r="C3611" i="25"/>
  <c r="C3644" i="25"/>
  <c r="C3621" i="25"/>
  <c r="C3622" i="25"/>
  <c r="C3612" i="25"/>
  <c r="C3623" i="25"/>
  <c r="C3645" i="25"/>
  <c r="C3593" i="25"/>
  <c r="C3624" i="25"/>
  <c r="C3625" i="25"/>
  <c r="C3613" i="25"/>
  <c r="C3594" i="25"/>
  <c r="C3574" i="25"/>
  <c r="C3575" i="25"/>
  <c r="C3595" i="25"/>
  <c r="C3608" i="25"/>
  <c r="C3576" i="25"/>
  <c r="C3577" i="25"/>
  <c r="C3626" i="25"/>
  <c r="C3596" i="25"/>
  <c r="C3627" i="25"/>
  <c r="C3646" i="25"/>
  <c r="C3614" i="25"/>
  <c r="C3597" i="25"/>
  <c r="C3647" i="25"/>
  <c r="C3648" i="25"/>
  <c r="C3615" i="25"/>
  <c r="C3578" i="25"/>
  <c r="C3628" i="25"/>
  <c r="C3649" i="25"/>
  <c r="C3598" i="25"/>
  <c r="C3599" i="25"/>
  <c r="C3629" i="25"/>
  <c r="C3579" i="25"/>
  <c r="C3580" i="25"/>
  <c r="C3600" i="25"/>
  <c r="C3630" i="25"/>
  <c r="C3650" i="25"/>
  <c r="C3601" i="25"/>
  <c r="C3651" i="25"/>
  <c r="C3602" i="25"/>
  <c r="C3652" i="25"/>
  <c r="C3581" i="25"/>
  <c r="C3582" i="25"/>
  <c r="C3616" i="25"/>
  <c r="C3631" i="25"/>
  <c r="C3632" i="25"/>
  <c r="C3633" i="25"/>
  <c r="C3583" i="25"/>
  <c r="C3653" i="25"/>
  <c r="C3634" i="25"/>
  <c r="C3584" i="25"/>
  <c r="C3603" i="25"/>
  <c r="C3617" i="25"/>
  <c r="C3604" i="25"/>
  <c r="C3635" i="25"/>
  <c r="C3636" i="25"/>
  <c r="C3618" i="25"/>
  <c r="C3585" i="25"/>
  <c r="C3586" i="25"/>
  <c r="C3637" i="25"/>
  <c r="C3605" i="25"/>
  <c r="C3638" i="25"/>
  <c r="C3606" i="25"/>
  <c r="C3619" i="25"/>
  <c r="C3587" i="25"/>
  <c r="C3639" i="25"/>
  <c r="C3640" i="25"/>
  <c r="C3609" i="25"/>
  <c r="C3654" i="25"/>
  <c r="C3607" i="25"/>
  <c r="C3588" i="25"/>
  <c r="C3655" i="25"/>
  <c r="C3589" i="25"/>
  <c r="C3641" i="25"/>
  <c r="C3620" i="25"/>
  <c r="C3656" i="25"/>
  <c r="AF237" i="23"/>
  <c r="AF238" i="23"/>
  <c r="AF239" i="23"/>
  <c r="AF240" i="23"/>
  <c r="AF241" i="23"/>
  <c r="AF242" i="23"/>
  <c r="AF243" i="23"/>
  <c r="AF244" i="23"/>
  <c r="AF245" i="23"/>
  <c r="AF246" i="23"/>
  <c r="W205" i="23"/>
  <c r="W206" i="23"/>
  <c r="W207" i="23"/>
  <c r="W208" i="23"/>
  <c r="W209" i="23"/>
  <c r="W210" i="23"/>
  <c r="W211" i="23"/>
  <c r="W212" i="23"/>
  <c r="W213" i="23"/>
  <c r="X205" i="23"/>
  <c r="X206" i="23"/>
  <c r="X207" i="23"/>
  <c r="X208" i="23"/>
  <c r="X209" i="23"/>
  <c r="X210" i="23"/>
  <c r="X211" i="23"/>
  <c r="X212" i="23"/>
  <c r="X213" i="23"/>
  <c r="G342" i="23"/>
  <c r="G343" i="23"/>
  <c r="G344" i="23"/>
  <c r="G345" i="23"/>
  <c r="G346" i="23"/>
  <c r="G347" i="23"/>
  <c r="G348" i="23"/>
  <c r="G349" i="23"/>
  <c r="G350" i="23"/>
  <c r="G351" i="23"/>
  <c r="G352" i="23"/>
  <c r="G353" i="23"/>
  <c r="G354" i="23"/>
  <c r="G355" i="23"/>
  <c r="G356" i="23"/>
  <c r="G357" i="23"/>
  <c r="B3454" i="25"/>
  <c r="B3501" i="25"/>
  <c r="B3502" i="25"/>
  <c r="B3547" i="25"/>
  <c r="B3503" i="25"/>
  <c r="B3538" i="25"/>
  <c r="B3428" i="25"/>
  <c r="B3504" i="25"/>
  <c r="B3455" i="25"/>
  <c r="B3548" i="25"/>
  <c r="B3549" i="25"/>
  <c r="B3456" i="25"/>
  <c r="B3505" i="25"/>
  <c r="B3506" i="25"/>
  <c r="B3550" i="25"/>
  <c r="B3429" i="25"/>
  <c r="B3507" i="25"/>
  <c r="B3551" i="25"/>
  <c r="B3430" i="25"/>
  <c r="B3457" i="25"/>
  <c r="B3458" i="25"/>
  <c r="B3552" i="25"/>
  <c r="B3431" i="25"/>
  <c r="B3539" i="25"/>
  <c r="B3553" i="25"/>
  <c r="B3459" i="25"/>
  <c r="B3508" i="25"/>
  <c r="B3540" i="25"/>
  <c r="B3460" i="25"/>
  <c r="B3509" i="25"/>
  <c r="B3432" i="25"/>
  <c r="B3461" i="25"/>
  <c r="B3433" i="25"/>
  <c r="B3510" i="25"/>
  <c r="B3554" i="25"/>
  <c r="B3462" i="25"/>
  <c r="B3555" i="25"/>
  <c r="B3463" i="25"/>
  <c r="B3556" i="25"/>
  <c r="B3434" i="25"/>
  <c r="B3435" i="25"/>
  <c r="B3511" i="25"/>
  <c r="B3512" i="25"/>
  <c r="B3436" i="25"/>
  <c r="B3464" i="25"/>
  <c r="B3513" i="25"/>
  <c r="B3541" i="25"/>
  <c r="B3437" i="25"/>
  <c r="B3542" i="25"/>
  <c r="B3410" i="25"/>
  <c r="B3465" i="25"/>
  <c r="B3557" i="25"/>
  <c r="B3558" i="25"/>
  <c r="B3466" i="25"/>
  <c r="B3411" i="25"/>
  <c r="B3467" i="25"/>
  <c r="B3412" i="25"/>
  <c r="B3438" i="25"/>
  <c r="B3543" i="25"/>
  <c r="B3559" i="25"/>
  <c r="B3468" i="25"/>
  <c r="B3560" i="25"/>
  <c r="B3413" i="25"/>
  <c r="B3514" i="25"/>
  <c r="B3515" i="25"/>
  <c r="B3469" i="25"/>
  <c r="B3414" i="25"/>
  <c r="B3561" i="25"/>
  <c r="B3562" i="25"/>
  <c r="B3563" i="25"/>
  <c r="B3470" i="25"/>
  <c r="B3439" i="25"/>
  <c r="B3564" i="25"/>
  <c r="B3415" i="25"/>
  <c r="B3416" i="25"/>
  <c r="B3516" i="25"/>
  <c r="B3471" i="25"/>
  <c r="B3440" i="25"/>
  <c r="B3472" i="25"/>
  <c r="B3417" i="25"/>
  <c r="B3565" i="25"/>
  <c r="B3441" i="25"/>
  <c r="B3517" i="25"/>
  <c r="B3544" i="25"/>
  <c r="B3442" i="25"/>
  <c r="B3443" i="25"/>
  <c r="B3473" i="25"/>
  <c r="B3566" i="25"/>
  <c r="B3518" i="25"/>
  <c r="B3474" i="25"/>
  <c r="B3519" i="25"/>
  <c r="B3545" i="25"/>
  <c r="B3520" i="25"/>
  <c r="B3546" i="25"/>
  <c r="B3444" i="25"/>
  <c r="B3475" i="25"/>
  <c r="B3476" i="25"/>
  <c r="B3477" i="25"/>
  <c r="B3521" i="25"/>
  <c r="B3478" i="25"/>
  <c r="B3567" i="25"/>
  <c r="B3479" i="25"/>
  <c r="B3522" i="25"/>
  <c r="B3445" i="25"/>
  <c r="B3418" i="25"/>
  <c r="B3480" i="25"/>
  <c r="B3481" i="25"/>
  <c r="B3446" i="25"/>
  <c r="B3482" i="25"/>
  <c r="B3419" i="25"/>
  <c r="B3523" i="25"/>
  <c r="B3568" i="25"/>
  <c r="B3569" i="25"/>
  <c r="B3447" i="25"/>
  <c r="B3524" i="25"/>
  <c r="B3448" i="25"/>
  <c r="B3525" i="25"/>
  <c r="B3483" i="25"/>
  <c r="B3420" i="25"/>
  <c r="B3526" i="25"/>
  <c r="B3484" i="25"/>
  <c r="B3485" i="25"/>
  <c r="B3527" i="25"/>
  <c r="B3486" i="25"/>
  <c r="B3449" i="25"/>
  <c r="B3487" i="25"/>
  <c r="B3450" i="25"/>
  <c r="B3488" i="25"/>
  <c r="B3489" i="25"/>
  <c r="B3490" i="25"/>
  <c r="B3421" i="25"/>
  <c r="B3528" i="25"/>
  <c r="B3570" i="25"/>
  <c r="B3491" i="25"/>
  <c r="B3529" i="25"/>
  <c r="B3492" i="25"/>
  <c r="B3493" i="25"/>
  <c r="B3422" i="25"/>
  <c r="B3530" i="25"/>
  <c r="B3494" i="25"/>
  <c r="B3423" i="25"/>
  <c r="B3531" i="25"/>
  <c r="B3495" i="25"/>
  <c r="B3424" i="25"/>
  <c r="B3496" i="25"/>
  <c r="B3532" i="25"/>
  <c r="B3571" i="25"/>
  <c r="B3497" i="25"/>
  <c r="B3451" i="25"/>
  <c r="B3533" i="25"/>
  <c r="B3452" i="25"/>
  <c r="B3534" i="25"/>
  <c r="B3425" i="25"/>
  <c r="B3453" i="25"/>
  <c r="B3426" i="25"/>
  <c r="B3535" i="25"/>
  <c r="B3536" i="25"/>
  <c r="B3498" i="25"/>
  <c r="B3572" i="25"/>
  <c r="B3537" i="25"/>
  <c r="B3573" i="25"/>
  <c r="B3499" i="25"/>
  <c r="B3500" i="25"/>
  <c r="B3427" i="25"/>
  <c r="C3454" i="25"/>
  <c r="C3501" i="25"/>
  <c r="C3502" i="25"/>
  <c r="C3547" i="25"/>
  <c r="C3503" i="25"/>
  <c r="C3538" i="25"/>
  <c r="C3428" i="25"/>
  <c r="C3504" i="25"/>
  <c r="C3455" i="25"/>
  <c r="C3548" i="25"/>
  <c r="C3549" i="25"/>
  <c r="C3456" i="25"/>
  <c r="C3505" i="25"/>
  <c r="C3506" i="25"/>
  <c r="C3550" i="25"/>
  <c r="C3429" i="25"/>
  <c r="C3507" i="25"/>
  <c r="C3551" i="25"/>
  <c r="C3430" i="25"/>
  <c r="C3457" i="25"/>
  <c r="C3458" i="25"/>
  <c r="C3552" i="25"/>
  <c r="C3431" i="25"/>
  <c r="C3539" i="25"/>
  <c r="C3553" i="25"/>
  <c r="C3459" i="25"/>
  <c r="C3508" i="25"/>
  <c r="C3540" i="25"/>
  <c r="C3460" i="25"/>
  <c r="C3509" i="25"/>
  <c r="C3432" i="25"/>
  <c r="C3461" i="25"/>
  <c r="C3433" i="25"/>
  <c r="C3510" i="25"/>
  <c r="C3554" i="25"/>
  <c r="C3462" i="25"/>
  <c r="C3555" i="25"/>
  <c r="C3463" i="25"/>
  <c r="C3556" i="25"/>
  <c r="C3434" i="25"/>
  <c r="C3435" i="25"/>
  <c r="C3511" i="25"/>
  <c r="C3512" i="25"/>
  <c r="C3436" i="25"/>
  <c r="C3464" i="25"/>
  <c r="C3513" i="25"/>
  <c r="C3541" i="25"/>
  <c r="C3437" i="25"/>
  <c r="C3542" i="25"/>
  <c r="C3410" i="25"/>
  <c r="C3465" i="25"/>
  <c r="C3557" i="25"/>
  <c r="C3558" i="25"/>
  <c r="C3466" i="25"/>
  <c r="C3411" i="25"/>
  <c r="C3467" i="25"/>
  <c r="C3412" i="25"/>
  <c r="C3438" i="25"/>
  <c r="C3543" i="25"/>
  <c r="C3559" i="25"/>
  <c r="C3468" i="25"/>
  <c r="C3560" i="25"/>
  <c r="C3413" i="25"/>
  <c r="C3514" i="25"/>
  <c r="C3515" i="25"/>
  <c r="C3469" i="25"/>
  <c r="C3414" i="25"/>
  <c r="C3561" i="25"/>
  <c r="C3562" i="25"/>
  <c r="C3563" i="25"/>
  <c r="C3470" i="25"/>
  <c r="C3439" i="25"/>
  <c r="C3564" i="25"/>
  <c r="C3415" i="25"/>
  <c r="C3416" i="25"/>
  <c r="C3516" i="25"/>
  <c r="C3471" i="25"/>
  <c r="C3440" i="25"/>
  <c r="C3472" i="25"/>
  <c r="C3417" i="25"/>
  <c r="C3565" i="25"/>
  <c r="C3441" i="25"/>
  <c r="C3517" i="25"/>
  <c r="C3544" i="25"/>
  <c r="C3442" i="25"/>
  <c r="C3443" i="25"/>
  <c r="C3473" i="25"/>
  <c r="C3566" i="25"/>
  <c r="C3518" i="25"/>
  <c r="C3474" i="25"/>
  <c r="C3519" i="25"/>
  <c r="C3545" i="25"/>
  <c r="C3520" i="25"/>
  <c r="C3546" i="25"/>
  <c r="C3444" i="25"/>
  <c r="C3475" i="25"/>
  <c r="C3476" i="25"/>
  <c r="C3477" i="25"/>
  <c r="C3521" i="25"/>
  <c r="C3478" i="25"/>
  <c r="C3567" i="25"/>
  <c r="C3479" i="25"/>
  <c r="C3522" i="25"/>
  <c r="C3445" i="25"/>
  <c r="C3418" i="25"/>
  <c r="C3480" i="25"/>
  <c r="C3481" i="25"/>
  <c r="C3446" i="25"/>
  <c r="C3482" i="25"/>
  <c r="C3419" i="25"/>
  <c r="C3523" i="25"/>
  <c r="C3568" i="25"/>
  <c r="C3569" i="25"/>
  <c r="C3447" i="25"/>
  <c r="C3524" i="25"/>
  <c r="C3448" i="25"/>
  <c r="C3525" i="25"/>
  <c r="C3483" i="25"/>
  <c r="C3420" i="25"/>
  <c r="C3526" i="25"/>
  <c r="C3484" i="25"/>
  <c r="C3485" i="25"/>
  <c r="C3527" i="25"/>
  <c r="C3486" i="25"/>
  <c r="C3449" i="25"/>
  <c r="C3487" i="25"/>
  <c r="C3450" i="25"/>
  <c r="C3488" i="25"/>
  <c r="C3489" i="25"/>
  <c r="C3490" i="25"/>
  <c r="C3421" i="25"/>
  <c r="C3528" i="25"/>
  <c r="C3570" i="25"/>
  <c r="C3491" i="25"/>
  <c r="C3529" i="25"/>
  <c r="C3492" i="25"/>
  <c r="C3493" i="25"/>
  <c r="C3422" i="25"/>
  <c r="C3530" i="25"/>
  <c r="C3494" i="25"/>
  <c r="C3423" i="25"/>
  <c r="C3531" i="25"/>
  <c r="C3495" i="25"/>
  <c r="C3424" i="25"/>
  <c r="C3496" i="25"/>
  <c r="C3532" i="25"/>
  <c r="C3571" i="25"/>
  <c r="C3497" i="25"/>
  <c r="C3451" i="25"/>
  <c r="C3533" i="25"/>
  <c r="C3452" i="25"/>
  <c r="C3534" i="25"/>
  <c r="C3425" i="25"/>
  <c r="C3453" i="25"/>
  <c r="C3426" i="25"/>
  <c r="C3535" i="25"/>
  <c r="C3536" i="25"/>
  <c r="C3498" i="25"/>
  <c r="C3572" i="25"/>
  <c r="C3537" i="25"/>
  <c r="C3573" i="25"/>
  <c r="C3499" i="25"/>
  <c r="C3500" i="25"/>
  <c r="C3427" i="25"/>
  <c r="AF225" i="23"/>
  <c r="AF226" i="23"/>
  <c r="AF227" i="23"/>
  <c r="AF228" i="23"/>
  <c r="AF229" i="23"/>
  <c r="AF230" i="23"/>
  <c r="AF231" i="23"/>
  <c r="AF232" i="23"/>
  <c r="AF233" i="23"/>
  <c r="AF234" i="23"/>
  <c r="AF235" i="23"/>
  <c r="AF236" i="23"/>
  <c r="W193" i="23"/>
  <c r="W194" i="23"/>
  <c r="W195" i="23"/>
  <c r="W196" i="23"/>
  <c r="W197" i="23"/>
  <c r="W198" i="23"/>
  <c r="W199" i="23"/>
  <c r="W200" i="23"/>
  <c r="W201" i="23"/>
  <c r="W202" i="23"/>
  <c r="W203" i="23"/>
  <c r="W204" i="23"/>
  <c r="X193" i="23"/>
  <c r="X194" i="23"/>
  <c r="X195" i="23"/>
  <c r="X196" i="23"/>
  <c r="X197" i="23"/>
  <c r="X198" i="23"/>
  <c r="X199" i="23"/>
  <c r="X200" i="23"/>
  <c r="X201" i="23"/>
  <c r="X202" i="23"/>
  <c r="X203" i="23"/>
  <c r="X204" i="23"/>
  <c r="G326" i="23"/>
  <c r="G327" i="23"/>
  <c r="G328" i="23"/>
  <c r="G329" i="23"/>
  <c r="G330" i="23"/>
  <c r="G331" i="23"/>
  <c r="G332" i="23"/>
  <c r="G333" i="23"/>
  <c r="G334" i="23"/>
  <c r="G335" i="23"/>
  <c r="G336" i="23"/>
  <c r="G337" i="23"/>
  <c r="G338" i="23"/>
  <c r="G339" i="23"/>
  <c r="G340" i="23"/>
  <c r="G341" i="23"/>
  <c r="B3284" i="25"/>
  <c r="B3320" i="25"/>
  <c r="B3285" i="25"/>
  <c r="B3286" i="25"/>
  <c r="B3287" i="25"/>
  <c r="B3289" i="25"/>
  <c r="B3291" i="25"/>
  <c r="B3402" i="25"/>
  <c r="B3296" i="25"/>
  <c r="B3288" i="25"/>
  <c r="B3298" i="25"/>
  <c r="B3301" i="25"/>
  <c r="B3304" i="25"/>
  <c r="B3306" i="25"/>
  <c r="B3307" i="25"/>
  <c r="B3311" i="25"/>
  <c r="B3322" i="25"/>
  <c r="B3351" i="25"/>
  <c r="B3308" i="25"/>
  <c r="B3314" i="25"/>
  <c r="B3381" i="25"/>
  <c r="B3319" i="25"/>
  <c r="B3403" i="25"/>
  <c r="B3324" i="25"/>
  <c r="B3382" i="25"/>
  <c r="B3321" i="25"/>
  <c r="B3323" i="25"/>
  <c r="B3325" i="25"/>
  <c r="B3326" i="25"/>
  <c r="B3332" i="25"/>
  <c r="B3385" i="25"/>
  <c r="B3386" i="25"/>
  <c r="B3337" i="25"/>
  <c r="B3387" i="25"/>
  <c r="B3312" i="25"/>
  <c r="B3290" i="25"/>
  <c r="B3342" i="25"/>
  <c r="B3355" i="25"/>
  <c r="B3388" i="25"/>
  <c r="B3356" i="25"/>
  <c r="B3357" i="25"/>
  <c r="B3405" i="25"/>
  <c r="B3327" i="25"/>
  <c r="B3389" i="25"/>
  <c r="B3343" i="25"/>
  <c r="B3313" i="25"/>
  <c r="B3345" i="25"/>
  <c r="B3347" i="25"/>
  <c r="B3348" i="25"/>
  <c r="B3360" i="25"/>
  <c r="B3349" i="25"/>
  <c r="B3391" i="25"/>
  <c r="B3328" i="25"/>
  <c r="B3392" i="25"/>
  <c r="B3292" i="25"/>
  <c r="B3293" i="25"/>
  <c r="B3294" i="25"/>
  <c r="B3361" i="25"/>
  <c r="B3362" i="25"/>
  <c r="B3295" i="25"/>
  <c r="B3329" i="25"/>
  <c r="B3350" i="25"/>
  <c r="B3297" i="25"/>
  <c r="B3330" i="25"/>
  <c r="B3331" i="25"/>
  <c r="B3407" i="25"/>
  <c r="B3352" i="25"/>
  <c r="B3353" i="25"/>
  <c r="B3363" i="25"/>
  <c r="B3364" i="25"/>
  <c r="B3315" i="25"/>
  <c r="B3333" i="25"/>
  <c r="B3365" i="25"/>
  <c r="B3393" i="25"/>
  <c r="B3366" i="25"/>
  <c r="B3334" i="25"/>
  <c r="B3335" i="25"/>
  <c r="B3299" i="25"/>
  <c r="B3367" i="25"/>
  <c r="B3316" i="25"/>
  <c r="B3368" i="25"/>
  <c r="B3369" i="25"/>
  <c r="B3370" i="25"/>
  <c r="B3336" i="25"/>
  <c r="B3354" i="25"/>
  <c r="B3371" i="25"/>
  <c r="B3358" i="25"/>
  <c r="B3317" i="25"/>
  <c r="B3338" i="25"/>
  <c r="B3339" i="25"/>
  <c r="B3372" i="25"/>
  <c r="B3318" i="25"/>
  <c r="B3359" i="25"/>
  <c r="B3374" i="25"/>
  <c r="B3375" i="25"/>
  <c r="B3394" i="25"/>
  <c r="B3300" i="25"/>
  <c r="B3376" i="25"/>
  <c r="B3373" i="25"/>
  <c r="B3302" i="25"/>
  <c r="B3303" i="25"/>
  <c r="B3380" i="25"/>
  <c r="B3305" i="25"/>
  <c r="B3383" i="25"/>
  <c r="B3384" i="25"/>
  <c r="B3340" i="25"/>
  <c r="B3390" i="25"/>
  <c r="B3341" i="25"/>
  <c r="B3395" i="25"/>
  <c r="B3397" i="25"/>
  <c r="B3398" i="25"/>
  <c r="B3400" i="25"/>
  <c r="B3377" i="25"/>
  <c r="B3378" i="25"/>
  <c r="B3344" i="25"/>
  <c r="B3396" i="25"/>
  <c r="B3401" i="25"/>
  <c r="B3404" i="25"/>
  <c r="B3309" i="25"/>
  <c r="B3399" i="25"/>
  <c r="B3310" i="25"/>
  <c r="B3379" i="25"/>
  <c r="B3406" i="25"/>
  <c r="B3408" i="25"/>
  <c r="B3346" i="25"/>
  <c r="B3409" i="25"/>
  <c r="C3284" i="25"/>
  <c r="C3320" i="25"/>
  <c r="C3285" i="25"/>
  <c r="C3286" i="25"/>
  <c r="C3287" i="25"/>
  <c r="C3289" i="25"/>
  <c r="C3291" i="25"/>
  <c r="C3402" i="25"/>
  <c r="C3296" i="25"/>
  <c r="C3288" i="25"/>
  <c r="C3298" i="25"/>
  <c r="C3301" i="25"/>
  <c r="C3304" i="25"/>
  <c r="C3306" i="25"/>
  <c r="C3307" i="25"/>
  <c r="C3311" i="25"/>
  <c r="C3322" i="25"/>
  <c r="C3351" i="25"/>
  <c r="C3308" i="25"/>
  <c r="C3314" i="25"/>
  <c r="C3381" i="25"/>
  <c r="C3319" i="25"/>
  <c r="C3403" i="25"/>
  <c r="C3324" i="25"/>
  <c r="C3382" i="25"/>
  <c r="C3321" i="25"/>
  <c r="C3323" i="25"/>
  <c r="C3325" i="25"/>
  <c r="C3326" i="25"/>
  <c r="C3332" i="25"/>
  <c r="C3385" i="25"/>
  <c r="C3386" i="25"/>
  <c r="C3337" i="25"/>
  <c r="C3387" i="25"/>
  <c r="C3312" i="25"/>
  <c r="C3290" i="25"/>
  <c r="C3342" i="25"/>
  <c r="C3355" i="25"/>
  <c r="C3388" i="25"/>
  <c r="C3356" i="25"/>
  <c r="C3357" i="25"/>
  <c r="C3405" i="25"/>
  <c r="C3327" i="25"/>
  <c r="C3389" i="25"/>
  <c r="C3343" i="25"/>
  <c r="C3313" i="25"/>
  <c r="C3345" i="25"/>
  <c r="C3347" i="25"/>
  <c r="C3348" i="25"/>
  <c r="C3360" i="25"/>
  <c r="C3349" i="25"/>
  <c r="C3391" i="25"/>
  <c r="C3328" i="25"/>
  <c r="C3392" i="25"/>
  <c r="C3292" i="25"/>
  <c r="C3293" i="25"/>
  <c r="C3294" i="25"/>
  <c r="C3361" i="25"/>
  <c r="C3362" i="25"/>
  <c r="C3295" i="25"/>
  <c r="C3329" i="25"/>
  <c r="C3350" i="25"/>
  <c r="C3297" i="25"/>
  <c r="C3330" i="25"/>
  <c r="C3331" i="25"/>
  <c r="C3407" i="25"/>
  <c r="C3352" i="25"/>
  <c r="C3353" i="25"/>
  <c r="C3363" i="25"/>
  <c r="C3364" i="25"/>
  <c r="C3315" i="25"/>
  <c r="C3333" i="25"/>
  <c r="C3365" i="25"/>
  <c r="C3393" i="25"/>
  <c r="C3366" i="25"/>
  <c r="C3334" i="25"/>
  <c r="C3335" i="25"/>
  <c r="C3299" i="25"/>
  <c r="C3367" i="25"/>
  <c r="C3316" i="25"/>
  <c r="C3368" i="25"/>
  <c r="C3369" i="25"/>
  <c r="C3370" i="25"/>
  <c r="C3336" i="25"/>
  <c r="C3354" i="25"/>
  <c r="C3371" i="25"/>
  <c r="C3358" i="25"/>
  <c r="C3317" i="25"/>
  <c r="C3338" i="25"/>
  <c r="C3339" i="25"/>
  <c r="C3372" i="25"/>
  <c r="C3318" i="25"/>
  <c r="C3359" i="25"/>
  <c r="C3374" i="25"/>
  <c r="C3375" i="25"/>
  <c r="C3394" i="25"/>
  <c r="C3300" i="25"/>
  <c r="C3376" i="25"/>
  <c r="C3373" i="25"/>
  <c r="C3302" i="25"/>
  <c r="C3303" i="25"/>
  <c r="C3380" i="25"/>
  <c r="C3305" i="25"/>
  <c r="C3383" i="25"/>
  <c r="C3384" i="25"/>
  <c r="C3340" i="25"/>
  <c r="C3390" i="25"/>
  <c r="C3341" i="25"/>
  <c r="C3395" i="25"/>
  <c r="C3397" i="25"/>
  <c r="C3398" i="25"/>
  <c r="C3400" i="25"/>
  <c r="C3377" i="25"/>
  <c r="C3378" i="25"/>
  <c r="C3344" i="25"/>
  <c r="C3396" i="25"/>
  <c r="C3401" i="25"/>
  <c r="C3404" i="25"/>
  <c r="C3309" i="25"/>
  <c r="C3399" i="25"/>
  <c r="C3310" i="25"/>
  <c r="C3379" i="25"/>
  <c r="C3406" i="25"/>
  <c r="C3408" i="25"/>
  <c r="C3346" i="25"/>
  <c r="C3409" i="25"/>
  <c r="AF213" i="23" l="1"/>
  <c r="AF214" i="23"/>
  <c r="AF215" i="23"/>
  <c r="AF216" i="23"/>
  <c r="AF217" i="23"/>
  <c r="AF218" i="23"/>
  <c r="AF219" i="23"/>
  <c r="AF220" i="23"/>
  <c r="AF221" i="23"/>
  <c r="AF222" i="23"/>
  <c r="AF223" i="23"/>
  <c r="AF224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X181" i="23"/>
  <c r="X182" i="23"/>
  <c r="X183" i="23"/>
  <c r="X184" i="23"/>
  <c r="X185" i="23"/>
  <c r="X186" i="23"/>
  <c r="X187" i="23"/>
  <c r="X188" i="23"/>
  <c r="X189" i="23"/>
  <c r="X190" i="23"/>
  <c r="X191" i="23"/>
  <c r="X192" i="23"/>
  <c r="G309" i="23"/>
  <c r="G310" i="23"/>
  <c r="G311" i="23"/>
  <c r="G312" i="23"/>
  <c r="G313" i="23"/>
  <c r="G314" i="23"/>
  <c r="G315" i="23"/>
  <c r="G316" i="23"/>
  <c r="G317" i="23"/>
  <c r="G318" i="23"/>
  <c r="G319" i="23"/>
  <c r="G320" i="23"/>
  <c r="G321" i="23"/>
  <c r="G322" i="23"/>
  <c r="G323" i="23"/>
  <c r="G324" i="23"/>
  <c r="G325" i="23"/>
  <c r="B3127" i="25"/>
  <c r="B3172" i="25"/>
  <c r="B3256" i="25"/>
  <c r="B3213" i="25"/>
  <c r="B3128" i="25"/>
  <c r="B3151" i="25"/>
  <c r="B3147" i="25"/>
  <c r="B3129" i="25"/>
  <c r="B3148" i="25"/>
  <c r="B3146" i="25"/>
  <c r="B3149" i="25"/>
  <c r="B3150" i="25"/>
  <c r="B3171" i="25"/>
  <c r="B3170" i="25"/>
  <c r="B3209" i="25"/>
  <c r="B3210" i="25"/>
  <c r="B3212" i="25"/>
  <c r="B3211" i="25"/>
  <c r="B3255" i="25"/>
  <c r="B3253" i="25"/>
  <c r="B3257" i="25"/>
  <c r="B3152" i="25"/>
  <c r="B3173" i="25"/>
  <c r="B3214" i="25"/>
  <c r="B3130" i="25"/>
  <c r="B3174" i="25"/>
  <c r="B3153" i="25"/>
  <c r="B3131" i="25"/>
  <c r="B3236" i="25"/>
  <c r="B3215" i="25"/>
  <c r="B3216" i="25"/>
  <c r="B3175" i="25"/>
  <c r="B3258" i="25"/>
  <c r="B3237" i="25"/>
  <c r="B3217" i="25"/>
  <c r="B3176" i="25"/>
  <c r="B3238" i="25"/>
  <c r="B3154" i="25"/>
  <c r="B3132" i="25"/>
  <c r="B3259" i="25"/>
  <c r="B3239" i="25"/>
  <c r="B3155" i="25"/>
  <c r="B3133" i="25"/>
  <c r="B3218" i="25"/>
  <c r="B3260" i="25"/>
  <c r="B3134" i="25"/>
  <c r="B3219" i="25"/>
  <c r="B3177" i="25"/>
  <c r="B3261" i="25"/>
  <c r="B3178" i="25"/>
  <c r="B3156" i="25"/>
  <c r="B3220" i="25"/>
  <c r="B3135" i="25"/>
  <c r="B3262" i="25"/>
  <c r="B3263" i="25"/>
  <c r="B3179" i="25"/>
  <c r="B3221" i="25"/>
  <c r="B3222" i="25"/>
  <c r="B3240" i="25"/>
  <c r="B3157" i="25"/>
  <c r="B3241" i="25"/>
  <c r="B3264" i="25"/>
  <c r="B3265" i="25"/>
  <c r="B3266" i="25"/>
  <c r="B3242" i="25"/>
  <c r="B3158" i="25"/>
  <c r="B3267" i="25"/>
  <c r="B3223" i="25"/>
  <c r="B3136" i="25"/>
  <c r="B3159" i="25"/>
  <c r="B3137" i="25"/>
  <c r="B3138" i="25"/>
  <c r="B3160" i="25"/>
  <c r="B3268" i="25"/>
  <c r="B3224" i="25"/>
  <c r="B3269" i="25"/>
  <c r="B3180" i="25"/>
  <c r="B3270" i="25"/>
  <c r="B3271" i="25"/>
  <c r="B3181" i="25"/>
  <c r="B3182" i="25"/>
  <c r="B3161" i="25"/>
  <c r="B3139" i="25"/>
  <c r="B3183" i="25"/>
  <c r="B3184" i="25"/>
  <c r="B3162" i="25"/>
  <c r="B3243" i="25"/>
  <c r="B3140" i="25"/>
  <c r="B3185" i="25"/>
  <c r="B3272" i="25"/>
  <c r="B3186" i="25"/>
  <c r="B3273" i="25"/>
  <c r="B3187" i="25"/>
  <c r="B3274" i="25"/>
  <c r="B3244" i="25"/>
  <c r="B3163" i="25"/>
  <c r="B3225" i="25"/>
  <c r="B3188" i="25"/>
  <c r="B3189" i="25"/>
  <c r="B3190" i="25"/>
  <c r="B3164" i="25"/>
  <c r="B3226" i="25"/>
  <c r="B3275" i="25"/>
  <c r="B3191" i="25"/>
  <c r="B3245" i="25"/>
  <c r="B3246" i="25"/>
  <c r="B3141" i="25"/>
  <c r="B3227" i="25"/>
  <c r="B3192" i="25"/>
  <c r="B3207" i="25"/>
  <c r="B3193" i="25"/>
  <c r="B3165" i="25"/>
  <c r="B3194" i="25"/>
  <c r="B3228" i="25"/>
  <c r="B3247" i="25"/>
  <c r="B3195" i="25"/>
  <c r="B3196" i="25"/>
  <c r="B3208" i="25"/>
  <c r="B3276" i="25"/>
  <c r="B3248" i="25"/>
  <c r="B3197" i="25"/>
  <c r="B3142" i="25"/>
  <c r="B3198" i="25"/>
  <c r="B3166" i="25"/>
  <c r="B3277" i="25"/>
  <c r="B3229" i="25"/>
  <c r="B3143" i="25"/>
  <c r="B3278" i="25"/>
  <c r="B3230" i="25"/>
  <c r="B3199" i="25"/>
  <c r="B3249" i="25"/>
  <c r="B3279" i="25"/>
  <c r="B3234" i="25"/>
  <c r="B3231" i="25"/>
  <c r="B3280" i="25"/>
  <c r="B3235" i="25"/>
  <c r="B3232" i="25"/>
  <c r="B3200" i="25"/>
  <c r="B3201" i="25"/>
  <c r="B3202" i="25"/>
  <c r="B3281" i="25"/>
  <c r="B3167" i="25"/>
  <c r="B3203" i="25"/>
  <c r="B3144" i="25"/>
  <c r="B3282" i="25"/>
  <c r="B3233" i="25"/>
  <c r="B3204" i="25"/>
  <c r="B3205" i="25"/>
  <c r="B3250" i="25"/>
  <c r="B3251" i="25"/>
  <c r="B3168" i="25"/>
  <c r="B3169" i="25"/>
  <c r="B3254" i="25"/>
  <c r="B3283" i="25"/>
  <c r="B3206" i="25"/>
  <c r="B3252" i="25"/>
  <c r="B3145" i="25"/>
  <c r="C3127" i="25"/>
  <c r="C3172" i="25"/>
  <c r="C3256" i="25"/>
  <c r="C3213" i="25"/>
  <c r="C3128" i="25"/>
  <c r="C3151" i="25"/>
  <c r="C3147" i="25"/>
  <c r="C3129" i="25"/>
  <c r="C3148" i="25"/>
  <c r="C3146" i="25"/>
  <c r="C3149" i="25"/>
  <c r="C3150" i="25"/>
  <c r="C3171" i="25"/>
  <c r="C3170" i="25"/>
  <c r="C3209" i="25"/>
  <c r="C3210" i="25"/>
  <c r="C3212" i="25"/>
  <c r="C3211" i="25"/>
  <c r="C3255" i="25"/>
  <c r="C3253" i="25"/>
  <c r="C3257" i="25"/>
  <c r="C3152" i="25"/>
  <c r="C3173" i="25"/>
  <c r="C3214" i="25"/>
  <c r="C3130" i="25"/>
  <c r="C3174" i="25"/>
  <c r="C3153" i="25"/>
  <c r="C3131" i="25"/>
  <c r="C3236" i="25"/>
  <c r="C3215" i="25"/>
  <c r="C3216" i="25"/>
  <c r="C3175" i="25"/>
  <c r="C3258" i="25"/>
  <c r="C3237" i="25"/>
  <c r="C3217" i="25"/>
  <c r="C3176" i="25"/>
  <c r="C3238" i="25"/>
  <c r="C3154" i="25"/>
  <c r="C3132" i="25"/>
  <c r="C3259" i="25"/>
  <c r="C3239" i="25"/>
  <c r="C3155" i="25"/>
  <c r="C3133" i="25"/>
  <c r="C3218" i="25"/>
  <c r="C3260" i="25"/>
  <c r="C3134" i="25"/>
  <c r="C3219" i="25"/>
  <c r="C3177" i="25"/>
  <c r="C3261" i="25"/>
  <c r="C3178" i="25"/>
  <c r="C3156" i="25"/>
  <c r="C3220" i="25"/>
  <c r="C3135" i="25"/>
  <c r="C3262" i="25"/>
  <c r="C3263" i="25"/>
  <c r="C3179" i="25"/>
  <c r="C3221" i="25"/>
  <c r="C3222" i="25"/>
  <c r="C3240" i="25"/>
  <c r="C3157" i="25"/>
  <c r="C3241" i="25"/>
  <c r="C3264" i="25"/>
  <c r="C3265" i="25"/>
  <c r="C3266" i="25"/>
  <c r="C3242" i="25"/>
  <c r="C3158" i="25"/>
  <c r="C3267" i="25"/>
  <c r="C3223" i="25"/>
  <c r="C3136" i="25"/>
  <c r="C3159" i="25"/>
  <c r="C3137" i="25"/>
  <c r="C3138" i="25"/>
  <c r="C3160" i="25"/>
  <c r="C3268" i="25"/>
  <c r="C3224" i="25"/>
  <c r="C3269" i="25"/>
  <c r="C3180" i="25"/>
  <c r="C3270" i="25"/>
  <c r="C3271" i="25"/>
  <c r="C3181" i="25"/>
  <c r="C3182" i="25"/>
  <c r="C3161" i="25"/>
  <c r="C3139" i="25"/>
  <c r="C3183" i="25"/>
  <c r="C3184" i="25"/>
  <c r="C3162" i="25"/>
  <c r="C3243" i="25"/>
  <c r="C3140" i="25"/>
  <c r="C3185" i="25"/>
  <c r="C3272" i="25"/>
  <c r="C3186" i="25"/>
  <c r="C3273" i="25"/>
  <c r="C3187" i="25"/>
  <c r="C3274" i="25"/>
  <c r="C3244" i="25"/>
  <c r="C3163" i="25"/>
  <c r="C3225" i="25"/>
  <c r="C3188" i="25"/>
  <c r="C3189" i="25"/>
  <c r="C3190" i="25"/>
  <c r="C3164" i="25"/>
  <c r="C3226" i="25"/>
  <c r="C3275" i="25"/>
  <c r="C3191" i="25"/>
  <c r="C3245" i="25"/>
  <c r="C3246" i="25"/>
  <c r="C3141" i="25"/>
  <c r="C3227" i="25"/>
  <c r="C3192" i="25"/>
  <c r="C3207" i="25"/>
  <c r="C3193" i="25"/>
  <c r="C3165" i="25"/>
  <c r="C3194" i="25"/>
  <c r="C3228" i="25"/>
  <c r="C3247" i="25"/>
  <c r="C3195" i="25"/>
  <c r="C3196" i="25"/>
  <c r="C3208" i="25"/>
  <c r="C3276" i="25"/>
  <c r="C3248" i="25"/>
  <c r="C3197" i="25"/>
  <c r="C3142" i="25"/>
  <c r="C3198" i="25"/>
  <c r="C3166" i="25"/>
  <c r="C3277" i="25"/>
  <c r="C3229" i="25"/>
  <c r="C3143" i="25"/>
  <c r="C3278" i="25"/>
  <c r="C3230" i="25"/>
  <c r="C3199" i="25"/>
  <c r="C3249" i="25"/>
  <c r="C3279" i="25"/>
  <c r="C3234" i="25"/>
  <c r="C3231" i="25"/>
  <c r="C3280" i="25"/>
  <c r="C3235" i="25"/>
  <c r="C3232" i="25"/>
  <c r="C3200" i="25"/>
  <c r="C3201" i="25"/>
  <c r="C3202" i="25"/>
  <c r="C3281" i="25"/>
  <c r="C3167" i="25"/>
  <c r="C3203" i="25"/>
  <c r="C3144" i="25"/>
  <c r="C3282" i="25"/>
  <c r="C3233" i="25"/>
  <c r="C3204" i="25"/>
  <c r="C3205" i="25"/>
  <c r="C3250" i="25"/>
  <c r="C3251" i="25"/>
  <c r="C3168" i="25"/>
  <c r="C3169" i="25"/>
  <c r="C3254" i="25"/>
  <c r="C3283" i="25"/>
  <c r="C3206" i="25"/>
  <c r="C3252" i="25"/>
  <c r="C3145" i="25"/>
  <c r="AF204" i="23" l="1"/>
  <c r="AF205" i="23"/>
  <c r="AF206" i="23"/>
  <c r="AF207" i="23"/>
  <c r="AF208" i="23"/>
  <c r="AF209" i="23"/>
  <c r="AF210" i="23"/>
  <c r="AF211" i="23"/>
  <c r="AF212" i="23"/>
  <c r="W172" i="23"/>
  <c r="W173" i="23"/>
  <c r="W174" i="23"/>
  <c r="W175" i="23"/>
  <c r="W176" i="23"/>
  <c r="W177" i="23"/>
  <c r="W178" i="23"/>
  <c r="W179" i="23"/>
  <c r="W180" i="23"/>
  <c r="X172" i="23"/>
  <c r="X173" i="23"/>
  <c r="X174" i="23"/>
  <c r="X175" i="23"/>
  <c r="X176" i="23"/>
  <c r="X177" i="23"/>
  <c r="X178" i="23"/>
  <c r="X179" i="23"/>
  <c r="X180" i="23"/>
  <c r="G292" i="23"/>
  <c r="G293" i="23"/>
  <c r="G294" i="23"/>
  <c r="G295" i="23"/>
  <c r="G296" i="23"/>
  <c r="G297" i="23"/>
  <c r="G298" i="23"/>
  <c r="G299" i="23"/>
  <c r="G300" i="23"/>
  <c r="G301" i="23"/>
  <c r="G302" i="23"/>
  <c r="G303" i="23"/>
  <c r="G304" i="23"/>
  <c r="G305" i="23"/>
  <c r="G306" i="23"/>
  <c r="G307" i="23"/>
  <c r="G308" i="23"/>
  <c r="B3022" i="25"/>
  <c r="B3086" i="25"/>
  <c r="B2927" i="25"/>
  <c r="B2928" i="25"/>
  <c r="B2929" i="25"/>
  <c r="B2930" i="25"/>
  <c r="B3004" i="25"/>
  <c r="B3006" i="25"/>
  <c r="B2956" i="25"/>
  <c r="B3087" i="25"/>
  <c r="B2931" i="25"/>
  <c r="B2932" i="25"/>
  <c r="B2957" i="25"/>
  <c r="B3012" i="25"/>
  <c r="B3041" i="25"/>
  <c r="B3088" i="25"/>
  <c r="B2962" i="25"/>
  <c r="B2933" i="25"/>
  <c r="B2978" i="25"/>
  <c r="B3024" i="25"/>
  <c r="B2934" i="25"/>
  <c r="B2992" i="25"/>
  <c r="B2989" i="25"/>
  <c r="B3090" i="25"/>
  <c r="B2935" i="25"/>
  <c r="B3001" i="25"/>
  <c r="B3002" i="25"/>
  <c r="B3097" i="25"/>
  <c r="B2937" i="25"/>
  <c r="B3016" i="25"/>
  <c r="B3027" i="25"/>
  <c r="B3037" i="25"/>
  <c r="B2974" i="25"/>
  <c r="B3102" i="25"/>
  <c r="B2938" i="25"/>
  <c r="B3096" i="25"/>
  <c r="B3108" i="25"/>
  <c r="B2936" i="25"/>
  <c r="B3032" i="25"/>
  <c r="B2966" i="25"/>
  <c r="B2943" i="25"/>
  <c r="B2977" i="25"/>
  <c r="B3115" i="25"/>
  <c r="B3051" i="25"/>
  <c r="B3123" i="25"/>
  <c r="B3056" i="25"/>
  <c r="B3053" i="25"/>
  <c r="B2979" i="25"/>
  <c r="B2958" i="25"/>
  <c r="B3068" i="25"/>
  <c r="B2964" i="25"/>
  <c r="B3029" i="25"/>
  <c r="B2959" i="25"/>
  <c r="B3063" i="25"/>
  <c r="B3076" i="25"/>
  <c r="B2947" i="25"/>
  <c r="B3065" i="25"/>
  <c r="B2993" i="25"/>
  <c r="B2946" i="25"/>
  <c r="B2953" i="25"/>
  <c r="B3062" i="25"/>
  <c r="B3040" i="25"/>
  <c r="B3064" i="25"/>
  <c r="B3085" i="25"/>
  <c r="B2949" i="25"/>
  <c r="B2941" i="25"/>
  <c r="B2961" i="25"/>
  <c r="B3124" i="25"/>
  <c r="B2955" i="25"/>
  <c r="B2967" i="25"/>
  <c r="B3110" i="25"/>
  <c r="B3118" i="25"/>
  <c r="B2997" i="25"/>
  <c r="B2998" i="25"/>
  <c r="B3028" i="25"/>
  <c r="B3005" i="25"/>
  <c r="B3009" i="25"/>
  <c r="B3003" i="25"/>
  <c r="B3035" i="25"/>
  <c r="B3036" i="25"/>
  <c r="B3042" i="25"/>
  <c r="B3094" i="25"/>
  <c r="B3000" i="25"/>
  <c r="B3044" i="25"/>
  <c r="B3045" i="25"/>
  <c r="B3054" i="25"/>
  <c r="B3057" i="25"/>
  <c r="B3047" i="25"/>
  <c r="B2995" i="25"/>
  <c r="B2963" i="25"/>
  <c r="B2987" i="25"/>
  <c r="B2960" i="25"/>
  <c r="B3104" i="25"/>
  <c r="B3026" i="25"/>
  <c r="B2988" i="25"/>
  <c r="B3043" i="25"/>
  <c r="B3059" i="25"/>
  <c r="B3111" i="25"/>
  <c r="B3007" i="25"/>
  <c r="B3030" i="25"/>
  <c r="B3048" i="25"/>
  <c r="B3052" i="25"/>
  <c r="B3099" i="25"/>
  <c r="B3067" i="25"/>
  <c r="B2994" i="25"/>
  <c r="B3093" i="25"/>
  <c r="B3101" i="25"/>
  <c r="B3021" i="25"/>
  <c r="B3070" i="25"/>
  <c r="B3008" i="25"/>
  <c r="B3011" i="25"/>
  <c r="B3060" i="25"/>
  <c r="B3023" i="25"/>
  <c r="B3025" i="25"/>
  <c r="B3038" i="25"/>
  <c r="B2970" i="25"/>
  <c r="B2940" i="25"/>
  <c r="B2942" i="25"/>
  <c r="B2996" i="25"/>
  <c r="B2944" i="25"/>
  <c r="B2945" i="25"/>
  <c r="B2948" i="25"/>
  <c r="B2950" i="25"/>
  <c r="B3100" i="25"/>
  <c r="B2969" i="25"/>
  <c r="B2982" i="25"/>
  <c r="B3031" i="25"/>
  <c r="B3049" i="25"/>
  <c r="B3078" i="25"/>
  <c r="B3083" i="25"/>
  <c r="B3106" i="25"/>
  <c r="B3095" i="25"/>
  <c r="B3107" i="25"/>
  <c r="B2999" i="25"/>
  <c r="B3015" i="25"/>
  <c r="B3055" i="25"/>
  <c r="B3113" i="25"/>
  <c r="B3122" i="25"/>
  <c r="B2939" i="25"/>
  <c r="B2954" i="25"/>
  <c r="B2965" i="25"/>
  <c r="B2971" i="25"/>
  <c r="B2975" i="25"/>
  <c r="B2976" i="25"/>
  <c r="B3061" i="25"/>
  <c r="B3010" i="25"/>
  <c r="B3050" i="25"/>
  <c r="B3074" i="25"/>
  <c r="B3077" i="25"/>
  <c r="B3033" i="25"/>
  <c r="B3069" i="25"/>
  <c r="B3081" i="25"/>
  <c r="B3105" i="25"/>
  <c r="B3112" i="25"/>
  <c r="B3034" i="25"/>
  <c r="B3116" i="25"/>
  <c r="B3117" i="25"/>
  <c r="B3120" i="25"/>
  <c r="B2951" i="25"/>
  <c r="B2968" i="25"/>
  <c r="B3089" i="25"/>
  <c r="B3091" i="25"/>
  <c r="B2972" i="25"/>
  <c r="B2973" i="25"/>
  <c r="B2980" i="25"/>
  <c r="B2983" i="25"/>
  <c r="B3071" i="25"/>
  <c r="B3058" i="25"/>
  <c r="B3066" i="25"/>
  <c r="B3039" i="25"/>
  <c r="B3046" i="25"/>
  <c r="B3079" i="25"/>
  <c r="B3072" i="25"/>
  <c r="B3073" i="25"/>
  <c r="B3075" i="25"/>
  <c r="B2990" i="25"/>
  <c r="B3080" i="25"/>
  <c r="B3082" i="25"/>
  <c r="B3084" i="25"/>
  <c r="B3092" i="25"/>
  <c r="B3098" i="25"/>
  <c r="B2952" i="25"/>
  <c r="B2981" i="25"/>
  <c r="B3013" i="25"/>
  <c r="B3103" i="25"/>
  <c r="B3014" i="25"/>
  <c r="B3109" i="25"/>
  <c r="B2984" i="25"/>
  <c r="B3114" i="25"/>
  <c r="B3017" i="25"/>
  <c r="B2991" i="25"/>
  <c r="B2985" i="25"/>
  <c r="B3119" i="25"/>
  <c r="B3125" i="25"/>
  <c r="B2986" i="25"/>
  <c r="B3126" i="25"/>
  <c r="B3018" i="25"/>
  <c r="B3019" i="25"/>
  <c r="B3020" i="25"/>
  <c r="B3121" i="25"/>
  <c r="C3022" i="25"/>
  <c r="C3086" i="25"/>
  <c r="C2927" i="25"/>
  <c r="C2928" i="25"/>
  <c r="C2929" i="25"/>
  <c r="C2930" i="25"/>
  <c r="C3004" i="25"/>
  <c r="C3006" i="25"/>
  <c r="C2956" i="25"/>
  <c r="C3087" i="25"/>
  <c r="C2931" i="25"/>
  <c r="C2932" i="25"/>
  <c r="C2957" i="25"/>
  <c r="C3012" i="25"/>
  <c r="C3041" i="25"/>
  <c r="C3088" i="25"/>
  <c r="C2962" i="25"/>
  <c r="C2933" i="25"/>
  <c r="C2978" i="25"/>
  <c r="C3024" i="25"/>
  <c r="C2934" i="25"/>
  <c r="C2992" i="25"/>
  <c r="C2989" i="25"/>
  <c r="C3090" i="25"/>
  <c r="C2935" i="25"/>
  <c r="C3001" i="25"/>
  <c r="C3002" i="25"/>
  <c r="C3097" i="25"/>
  <c r="C2937" i="25"/>
  <c r="C3016" i="25"/>
  <c r="C3027" i="25"/>
  <c r="C3037" i="25"/>
  <c r="C2974" i="25"/>
  <c r="C3102" i="25"/>
  <c r="C2938" i="25"/>
  <c r="C3096" i="25"/>
  <c r="C3108" i="25"/>
  <c r="C2936" i="25"/>
  <c r="C3032" i="25"/>
  <c r="C2966" i="25"/>
  <c r="C2943" i="25"/>
  <c r="C2977" i="25"/>
  <c r="C3115" i="25"/>
  <c r="C3051" i="25"/>
  <c r="C3123" i="25"/>
  <c r="C3056" i="25"/>
  <c r="C3053" i="25"/>
  <c r="C2979" i="25"/>
  <c r="C2958" i="25"/>
  <c r="C3068" i="25"/>
  <c r="C2964" i="25"/>
  <c r="C3029" i="25"/>
  <c r="C2959" i="25"/>
  <c r="C3063" i="25"/>
  <c r="C3076" i="25"/>
  <c r="C2947" i="25"/>
  <c r="C3065" i="25"/>
  <c r="C2993" i="25"/>
  <c r="C2946" i="25"/>
  <c r="C2953" i="25"/>
  <c r="C3062" i="25"/>
  <c r="C3040" i="25"/>
  <c r="C3064" i="25"/>
  <c r="C3085" i="25"/>
  <c r="C2949" i="25"/>
  <c r="C2941" i="25"/>
  <c r="C2961" i="25"/>
  <c r="C3124" i="25"/>
  <c r="C2955" i="25"/>
  <c r="C2967" i="25"/>
  <c r="C3110" i="25"/>
  <c r="C3118" i="25"/>
  <c r="C2997" i="25"/>
  <c r="C2998" i="25"/>
  <c r="C3028" i="25"/>
  <c r="C3005" i="25"/>
  <c r="C3009" i="25"/>
  <c r="C3003" i="25"/>
  <c r="C3035" i="25"/>
  <c r="C3036" i="25"/>
  <c r="C3042" i="25"/>
  <c r="C3094" i="25"/>
  <c r="C3000" i="25"/>
  <c r="C3044" i="25"/>
  <c r="C3045" i="25"/>
  <c r="C3054" i="25"/>
  <c r="C3057" i="25"/>
  <c r="C3047" i="25"/>
  <c r="C2995" i="25"/>
  <c r="C2963" i="25"/>
  <c r="C2987" i="25"/>
  <c r="C2960" i="25"/>
  <c r="C3104" i="25"/>
  <c r="C3026" i="25"/>
  <c r="C2988" i="25"/>
  <c r="C3043" i="25"/>
  <c r="C3059" i="25"/>
  <c r="C3111" i="25"/>
  <c r="C3007" i="25"/>
  <c r="C3030" i="25"/>
  <c r="C3048" i="25"/>
  <c r="C3052" i="25"/>
  <c r="C3099" i="25"/>
  <c r="C3067" i="25"/>
  <c r="C2994" i="25"/>
  <c r="C3093" i="25"/>
  <c r="C3101" i="25"/>
  <c r="C3021" i="25"/>
  <c r="C3070" i="25"/>
  <c r="C3008" i="25"/>
  <c r="C3011" i="25"/>
  <c r="C3060" i="25"/>
  <c r="C3023" i="25"/>
  <c r="C3025" i="25"/>
  <c r="C3038" i="25"/>
  <c r="C2970" i="25"/>
  <c r="C2940" i="25"/>
  <c r="C2942" i="25"/>
  <c r="C2996" i="25"/>
  <c r="C2944" i="25"/>
  <c r="C2945" i="25"/>
  <c r="C2948" i="25"/>
  <c r="C2950" i="25"/>
  <c r="C3100" i="25"/>
  <c r="C2969" i="25"/>
  <c r="C2982" i="25"/>
  <c r="C3031" i="25"/>
  <c r="C3049" i="25"/>
  <c r="C3078" i="25"/>
  <c r="C3083" i="25"/>
  <c r="C3106" i="25"/>
  <c r="C3095" i="25"/>
  <c r="C3107" i="25"/>
  <c r="C2999" i="25"/>
  <c r="C3015" i="25"/>
  <c r="C3055" i="25"/>
  <c r="C3113" i="25"/>
  <c r="C3122" i="25"/>
  <c r="C2939" i="25"/>
  <c r="C2954" i="25"/>
  <c r="C2965" i="25"/>
  <c r="C2971" i="25"/>
  <c r="C2975" i="25"/>
  <c r="C2976" i="25"/>
  <c r="C3061" i="25"/>
  <c r="C3010" i="25"/>
  <c r="C3050" i="25"/>
  <c r="C3074" i="25"/>
  <c r="C3077" i="25"/>
  <c r="C3033" i="25"/>
  <c r="C3069" i="25"/>
  <c r="C3081" i="25"/>
  <c r="C3105" i="25"/>
  <c r="C3112" i="25"/>
  <c r="C3034" i="25"/>
  <c r="C3116" i="25"/>
  <c r="C3117" i="25"/>
  <c r="C3120" i="25"/>
  <c r="C2951" i="25"/>
  <c r="C2968" i="25"/>
  <c r="C3089" i="25"/>
  <c r="C3091" i="25"/>
  <c r="C2972" i="25"/>
  <c r="C2973" i="25"/>
  <c r="C2980" i="25"/>
  <c r="C2983" i="25"/>
  <c r="C3071" i="25"/>
  <c r="C3058" i="25"/>
  <c r="C3066" i="25"/>
  <c r="C3039" i="25"/>
  <c r="C3046" i="25"/>
  <c r="C3079" i="25"/>
  <c r="C3072" i="25"/>
  <c r="C3073" i="25"/>
  <c r="C3075" i="25"/>
  <c r="C2990" i="25"/>
  <c r="C3080" i="25"/>
  <c r="C3082" i="25"/>
  <c r="C3084" i="25"/>
  <c r="C3092" i="25"/>
  <c r="C3098" i="25"/>
  <c r="C2952" i="25"/>
  <c r="C2981" i="25"/>
  <c r="C3013" i="25"/>
  <c r="C3103" i="25"/>
  <c r="C3014" i="25"/>
  <c r="C3109" i="25"/>
  <c r="C2984" i="25"/>
  <c r="C3114" i="25"/>
  <c r="C3017" i="25"/>
  <c r="C2991" i="25"/>
  <c r="C2985" i="25"/>
  <c r="C3119" i="25"/>
  <c r="C3125" i="25"/>
  <c r="C2986" i="25"/>
  <c r="C3126" i="25"/>
  <c r="C3018" i="25"/>
  <c r="C3019" i="25"/>
  <c r="C3020" i="25"/>
  <c r="C3121" i="25"/>
  <c r="AF193" i="23"/>
  <c r="AF194" i="23"/>
  <c r="AF195" i="23"/>
  <c r="AF196" i="23"/>
  <c r="AF197" i="23"/>
  <c r="AF198" i="23"/>
  <c r="AF199" i="23"/>
  <c r="AF200" i="23"/>
  <c r="AF201" i="23"/>
  <c r="AF202" i="23"/>
  <c r="AF203" i="23"/>
  <c r="W166" i="23"/>
  <c r="W167" i="23"/>
  <c r="W168" i="23"/>
  <c r="W169" i="23"/>
  <c r="W170" i="23"/>
  <c r="W171" i="23"/>
  <c r="X166" i="23"/>
  <c r="X167" i="23"/>
  <c r="X168" i="23"/>
  <c r="X169" i="23"/>
  <c r="X170" i="23"/>
  <c r="X171" i="23"/>
  <c r="G275" i="23"/>
  <c r="G276" i="23"/>
  <c r="G277" i="23"/>
  <c r="G278" i="23"/>
  <c r="G279" i="23"/>
  <c r="G280" i="23"/>
  <c r="G281" i="23"/>
  <c r="G282" i="23"/>
  <c r="G283" i="23"/>
  <c r="G284" i="23"/>
  <c r="G285" i="23"/>
  <c r="G286" i="23"/>
  <c r="G287" i="23"/>
  <c r="G288" i="23"/>
  <c r="G289" i="23"/>
  <c r="G290" i="23"/>
  <c r="G291" i="23"/>
  <c r="B2904" i="25"/>
  <c r="B2901" i="25"/>
  <c r="B2902" i="25"/>
  <c r="B2920" i="25"/>
  <c r="B2921" i="25"/>
  <c r="B2913" i="25"/>
  <c r="B2918" i="25"/>
  <c r="B2922" i="25"/>
  <c r="B2919" i="25"/>
  <c r="B2911" i="25"/>
  <c r="B2908" i="25"/>
  <c r="B2925" i="25"/>
  <c r="B2914" i="25"/>
  <c r="B2916" i="25"/>
  <c r="B2924" i="25"/>
  <c r="B2917" i="25"/>
  <c r="B2905" i="25"/>
  <c r="B2906" i="25"/>
  <c r="B2907" i="25"/>
  <c r="B2912" i="25"/>
  <c r="B2926" i="25"/>
  <c r="B2909" i="25"/>
  <c r="B2923" i="25"/>
  <c r="B2910" i="25"/>
  <c r="B2915" i="25"/>
  <c r="B2903" i="25"/>
  <c r="B2891" i="25"/>
  <c r="B2898" i="25"/>
  <c r="B2887" i="25"/>
  <c r="B2895" i="25"/>
  <c r="B2884" i="25"/>
  <c r="B2888" i="25"/>
  <c r="B2883" i="25"/>
  <c r="B2897" i="25"/>
  <c r="B2882" i="25"/>
  <c r="B2885" i="25"/>
  <c r="B2889" i="25"/>
  <c r="B2892" i="25"/>
  <c r="B2886" i="25"/>
  <c r="B2893" i="25"/>
  <c r="B2894" i="25"/>
  <c r="B2890" i="25"/>
  <c r="B2881" i="25"/>
  <c r="B2899" i="25"/>
  <c r="B2896" i="25"/>
  <c r="B2900" i="25"/>
  <c r="B2875" i="25"/>
  <c r="B2872" i="25"/>
  <c r="B2877" i="25"/>
  <c r="B2867" i="25"/>
  <c r="B2879" i="25"/>
  <c r="B2864" i="25"/>
  <c r="B2854" i="25"/>
  <c r="B2855" i="25"/>
  <c r="B2857" i="25"/>
  <c r="B2868" i="25"/>
  <c r="B2880" i="25"/>
  <c r="B2861" i="25"/>
  <c r="B2860" i="25"/>
  <c r="B2871" i="25"/>
  <c r="B2878" i="25"/>
  <c r="B2866" i="25"/>
  <c r="B2859" i="25"/>
  <c r="B2862" i="25"/>
  <c r="B2865" i="25"/>
  <c r="B2863" i="25"/>
  <c r="B2856" i="25"/>
  <c r="B2870" i="25"/>
  <c r="B2876" i="25"/>
  <c r="B2869" i="25"/>
  <c r="B2858" i="25"/>
  <c r="B2874" i="25"/>
  <c r="B2873" i="25"/>
  <c r="B2839" i="25"/>
  <c r="B2851" i="25"/>
  <c r="B2843" i="25"/>
  <c r="B2842" i="25"/>
  <c r="B2837" i="25"/>
  <c r="B2850" i="25"/>
  <c r="B2852" i="25"/>
  <c r="B2836" i="25"/>
  <c r="B2840" i="25"/>
  <c r="B2844" i="25"/>
  <c r="B2853" i="25"/>
  <c r="B2834" i="25"/>
  <c r="B2830" i="25"/>
  <c r="B2832" i="25"/>
  <c r="B2827" i="25"/>
  <c r="B2849" i="25"/>
  <c r="B2833" i="25"/>
  <c r="B2845" i="25"/>
  <c r="B2835" i="25"/>
  <c r="B2847" i="25"/>
  <c r="B2829" i="25"/>
  <c r="B2838" i="25"/>
  <c r="B2841" i="25"/>
  <c r="B2848" i="25"/>
  <c r="B2846" i="25"/>
  <c r="B2831" i="25"/>
  <c r="B2828" i="25"/>
  <c r="B2818" i="25"/>
  <c r="B2811" i="25"/>
  <c r="B2814" i="25"/>
  <c r="B2810" i="25"/>
  <c r="B2819" i="25"/>
  <c r="B2825" i="25"/>
  <c r="B2824" i="25"/>
  <c r="B2822" i="25"/>
  <c r="B2823" i="25"/>
  <c r="B2826" i="25"/>
  <c r="B2817" i="25"/>
  <c r="B2816" i="25"/>
  <c r="B2820" i="25"/>
  <c r="B2815" i="25"/>
  <c r="B2812" i="25"/>
  <c r="B2821" i="25"/>
  <c r="B2813" i="25"/>
  <c r="B2791" i="25"/>
  <c r="B2799" i="25"/>
  <c r="B2790" i="25"/>
  <c r="B2788" i="25"/>
  <c r="B2798" i="25"/>
  <c r="B2808" i="25"/>
  <c r="B2807" i="25"/>
  <c r="B2794" i="25"/>
  <c r="B2793" i="25"/>
  <c r="B2787" i="25"/>
  <c r="B2806" i="25"/>
  <c r="B2801" i="25"/>
  <c r="B2802" i="25"/>
  <c r="B2796" i="25"/>
  <c r="B2803" i="25"/>
  <c r="B2786" i="25"/>
  <c r="B2792" i="25"/>
  <c r="B2795" i="25"/>
  <c r="B2797" i="25"/>
  <c r="B2809" i="25"/>
  <c r="B2789" i="25"/>
  <c r="B2800" i="25"/>
  <c r="B2805" i="25"/>
  <c r="B2804" i="25"/>
  <c r="B2779" i="25"/>
  <c r="B2784" i="25"/>
  <c r="B2764" i="25"/>
  <c r="B2775" i="25"/>
  <c r="B2765" i="25"/>
  <c r="B2762" i="25"/>
  <c r="B2763" i="25"/>
  <c r="B2783" i="25"/>
  <c r="B2785" i="25"/>
  <c r="B2772" i="25"/>
  <c r="B2771" i="25"/>
  <c r="B2776" i="25"/>
  <c r="B2782" i="25"/>
  <c r="B2781" i="25"/>
  <c r="B2778" i="25"/>
  <c r="B2769" i="25"/>
  <c r="B2766" i="25"/>
  <c r="B2774" i="25"/>
  <c r="B2780" i="25"/>
  <c r="B2767" i="25"/>
  <c r="B2777" i="25"/>
  <c r="B2773" i="25"/>
  <c r="B2768" i="25"/>
  <c r="B2770" i="25"/>
  <c r="C2904" i="25"/>
  <c r="C2901" i="25"/>
  <c r="C2902" i="25"/>
  <c r="C2920" i="25"/>
  <c r="C2921" i="25"/>
  <c r="C2913" i="25"/>
  <c r="C2918" i="25"/>
  <c r="C2922" i="25"/>
  <c r="C2919" i="25"/>
  <c r="C2911" i="25"/>
  <c r="C2908" i="25"/>
  <c r="C2925" i="25"/>
  <c r="C2914" i="25"/>
  <c r="C2916" i="25"/>
  <c r="C2924" i="25"/>
  <c r="C2917" i="25"/>
  <c r="C2905" i="25"/>
  <c r="C2906" i="25"/>
  <c r="C2907" i="25"/>
  <c r="C2912" i="25"/>
  <c r="C2926" i="25"/>
  <c r="C2909" i="25"/>
  <c r="C2923" i="25"/>
  <c r="C2910" i="25"/>
  <c r="C2915" i="25"/>
  <c r="C2903" i="25"/>
  <c r="C2891" i="25"/>
  <c r="C2898" i="25"/>
  <c r="C2887" i="25"/>
  <c r="C2895" i="25"/>
  <c r="C2884" i="25"/>
  <c r="C2888" i="25"/>
  <c r="C2883" i="25"/>
  <c r="C2897" i="25"/>
  <c r="C2882" i="25"/>
  <c r="C2885" i="25"/>
  <c r="C2889" i="25"/>
  <c r="C2892" i="25"/>
  <c r="C2886" i="25"/>
  <c r="C2893" i="25"/>
  <c r="C2894" i="25"/>
  <c r="C2890" i="25"/>
  <c r="C2881" i="25"/>
  <c r="C2899" i="25"/>
  <c r="C2896" i="25"/>
  <c r="C2900" i="25"/>
  <c r="C2875" i="25"/>
  <c r="C2872" i="25"/>
  <c r="C2877" i="25"/>
  <c r="C2867" i="25"/>
  <c r="C2879" i="25"/>
  <c r="C2864" i="25"/>
  <c r="C2854" i="25"/>
  <c r="C2855" i="25"/>
  <c r="C2857" i="25"/>
  <c r="C2868" i="25"/>
  <c r="C2880" i="25"/>
  <c r="C2861" i="25"/>
  <c r="C2860" i="25"/>
  <c r="C2871" i="25"/>
  <c r="C2878" i="25"/>
  <c r="C2866" i="25"/>
  <c r="C2859" i="25"/>
  <c r="C2862" i="25"/>
  <c r="C2865" i="25"/>
  <c r="C2863" i="25"/>
  <c r="C2856" i="25"/>
  <c r="C2870" i="25"/>
  <c r="C2876" i="25"/>
  <c r="C2869" i="25"/>
  <c r="C2858" i="25"/>
  <c r="C2874" i="25"/>
  <c r="C2873" i="25"/>
  <c r="C2839" i="25"/>
  <c r="C2851" i="25"/>
  <c r="C2843" i="25"/>
  <c r="C2842" i="25"/>
  <c r="C2837" i="25"/>
  <c r="C2850" i="25"/>
  <c r="C2852" i="25"/>
  <c r="C2836" i="25"/>
  <c r="C2840" i="25"/>
  <c r="C2844" i="25"/>
  <c r="C2853" i="25"/>
  <c r="C2834" i="25"/>
  <c r="C2830" i="25"/>
  <c r="C2832" i="25"/>
  <c r="C2827" i="25"/>
  <c r="C2849" i="25"/>
  <c r="C2833" i="25"/>
  <c r="C2845" i="25"/>
  <c r="C2835" i="25"/>
  <c r="C2847" i="25"/>
  <c r="C2829" i="25"/>
  <c r="C2838" i="25"/>
  <c r="C2841" i="25"/>
  <c r="C2848" i="25"/>
  <c r="C2846" i="25"/>
  <c r="C2831" i="25"/>
  <c r="C2828" i="25"/>
  <c r="C2818" i="25"/>
  <c r="C2811" i="25"/>
  <c r="C2814" i="25"/>
  <c r="C2810" i="25"/>
  <c r="C2819" i="25"/>
  <c r="C2825" i="25"/>
  <c r="C2824" i="25"/>
  <c r="C2822" i="25"/>
  <c r="C2823" i="25"/>
  <c r="C2826" i="25"/>
  <c r="C2817" i="25"/>
  <c r="C2816" i="25"/>
  <c r="C2820" i="25"/>
  <c r="C2815" i="25"/>
  <c r="C2812" i="25"/>
  <c r="C2821" i="25"/>
  <c r="C2813" i="25"/>
  <c r="C2791" i="25"/>
  <c r="C2799" i="25"/>
  <c r="C2790" i="25"/>
  <c r="C2788" i="25"/>
  <c r="C2798" i="25"/>
  <c r="C2808" i="25"/>
  <c r="C2807" i="25"/>
  <c r="C2794" i="25"/>
  <c r="C2793" i="25"/>
  <c r="C2787" i="25"/>
  <c r="C2806" i="25"/>
  <c r="C2801" i="25"/>
  <c r="C2802" i="25"/>
  <c r="C2796" i="25"/>
  <c r="C2803" i="25"/>
  <c r="C2786" i="25"/>
  <c r="C2792" i="25"/>
  <c r="C2795" i="25"/>
  <c r="C2797" i="25"/>
  <c r="C2809" i="25"/>
  <c r="C2789" i="25"/>
  <c r="C2800" i="25"/>
  <c r="C2805" i="25"/>
  <c r="C2804" i="25"/>
  <c r="C2779" i="25"/>
  <c r="C2784" i="25"/>
  <c r="C2764" i="25"/>
  <c r="C2775" i="25"/>
  <c r="C2765" i="25"/>
  <c r="C2762" i="25"/>
  <c r="C2763" i="25"/>
  <c r="C2783" i="25"/>
  <c r="C2785" i="25"/>
  <c r="C2772" i="25"/>
  <c r="C2771" i="25"/>
  <c r="C2776" i="25"/>
  <c r="C2782" i="25"/>
  <c r="C2781" i="25"/>
  <c r="C2778" i="25"/>
  <c r="C2769" i="25"/>
  <c r="C2766" i="25"/>
  <c r="C2774" i="25"/>
  <c r="C2780" i="25"/>
  <c r="C2767" i="25"/>
  <c r="C2777" i="25"/>
  <c r="C2773" i="25"/>
  <c r="C2768" i="25"/>
  <c r="C2770" i="25"/>
  <c r="AF183" i="23"/>
  <c r="AF184" i="23"/>
  <c r="AF185" i="23"/>
  <c r="AF186" i="23"/>
  <c r="AF187" i="23"/>
  <c r="AF188" i="23"/>
  <c r="AF189" i="23"/>
  <c r="AF190" i="23"/>
  <c r="AF191" i="23"/>
  <c r="AF192" i="23"/>
  <c r="W158" i="23"/>
  <c r="W159" i="23"/>
  <c r="W160" i="23"/>
  <c r="W161" i="23"/>
  <c r="W162" i="23"/>
  <c r="W163" i="23"/>
  <c r="W164" i="23"/>
  <c r="W165" i="23"/>
  <c r="X158" i="23"/>
  <c r="X159" i="23"/>
  <c r="X160" i="23"/>
  <c r="X161" i="23"/>
  <c r="X162" i="23"/>
  <c r="X163" i="23"/>
  <c r="X164" i="23"/>
  <c r="X165" i="23"/>
  <c r="G259" i="23"/>
  <c r="G260" i="23"/>
  <c r="G261" i="23"/>
  <c r="G262" i="23"/>
  <c r="G263" i="23"/>
  <c r="G264" i="23"/>
  <c r="G265" i="23"/>
  <c r="G266" i="23"/>
  <c r="G267" i="23"/>
  <c r="G268" i="23"/>
  <c r="G269" i="23"/>
  <c r="G270" i="23"/>
  <c r="G271" i="23"/>
  <c r="G272" i="23"/>
  <c r="G273" i="23"/>
  <c r="G274" i="23"/>
  <c r="B2743" i="25"/>
  <c r="B2744" i="25"/>
  <c r="B2720" i="25"/>
  <c r="B2691" i="25"/>
  <c r="B2692" i="25"/>
  <c r="B2693" i="25"/>
  <c r="B2734" i="25"/>
  <c r="B2721" i="25"/>
  <c r="B2694" i="25"/>
  <c r="B2675" i="25"/>
  <c r="B2753" i="25"/>
  <c r="B2695" i="25"/>
  <c r="B2676" i="25"/>
  <c r="B2735" i="25"/>
  <c r="B2696" i="25"/>
  <c r="B2677" i="25"/>
  <c r="B2736" i="25"/>
  <c r="B2722" i="25"/>
  <c r="B2697" i="25"/>
  <c r="B2745" i="25"/>
  <c r="B2678" i="25"/>
  <c r="B2746" i="25"/>
  <c r="B2747" i="25"/>
  <c r="B2723" i="25"/>
  <c r="B2698" i="25"/>
  <c r="B2754" i="25"/>
  <c r="B2699" i="25"/>
  <c r="B2700" i="25"/>
  <c r="B2737" i="25"/>
  <c r="B2679" i="25"/>
  <c r="B2680" i="25"/>
  <c r="B2681" i="25"/>
  <c r="B2682" i="25"/>
  <c r="B2701" i="25"/>
  <c r="B2724" i="25"/>
  <c r="B2755" i="25"/>
  <c r="B2702" i="25"/>
  <c r="B2703" i="25"/>
  <c r="B2704" i="25"/>
  <c r="B2705" i="25"/>
  <c r="B2756" i="25"/>
  <c r="B2706" i="25"/>
  <c r="B2748" i="25"/>
  <c r="B2683" i="25"/>
  <c r="B2684" i="25"/>
  <c r="B2685" i="25"/>
  <c r="B2757" i="25"/>
  <c r="B2686" i="25"/>
  <c r="B2687" i="25"/>
  <c r="B2707" i="25"/>
  <c r="B2738" i="25"/>
  <c r="B2739" i="25"/>
  <c r="B2749" i="25"/>
  <c r="B2750" i="25"/>
  <c r="B2708" i="25"/>
  <c r="B2709" i="25"/>
  <c r="B2710" i="25"/>
  <c r="B2725" i="25"/>
  <c r="B2758" i="25"/>
  <c r="B2688" i="25"/>
  <c r="B2726" i="25"/>
  <c r="B2689" i="25"/>
  <c r="B2727" i="25"/>
  <c r="B2690" i="25"/>
  <c r="B2740" i="25"/>
  <c r="B2759" i="25"/>
  <c r="B2711" i="25"/>
  <c r="B2712" i="25"/>
  <c r="B2741" i="25"/>
  <c r="B2713" i="25"/>
  <c r="B2714" i="25"/>
  <c r="B2715" i="25"/>
  <c r="B2728" i="25"/>
  <c r="B2716" i="25"/>
  <c r="B2742" i="25"/>
  <c r="B2729" i="25"/>
  <c r="B2730" i="25"/>
  <c r="B2717" i="25"/>
  <c r="B2731" i="25"/>
  <c r="B2760" i="25"/>
  <c r="B2718" i="25"/>
  <c r="B2751" i="25"/>
  <c r="B2761" i="25"/>
  <c r="B2752" i="25"/>
  <c r="B2719" i="25"/>
  <c r="B2732" i="25"/>
  <c r="B2733" i="25"/>
  <c r="C2743" i="25"/>
  <c r="C2744" i="25"/>
  <c r="C2720" i="25"/>
  <c r="C2691" i="25"/>
  <c r="C2692" i="25"/>
  <c r="C2693" i="25"/>
  <c r="C2734" i="25"/>
  <c r="C2721" i="25"/>
  <c r="C2694" i="25"/>
  <c r="C2675" i="25"/>
  <c r="C2753" i="25"/>
  <c r="C2695" i="25"/>
  <c r="C2676" i="25"/>
  <c r="C2735" i="25"/>
  <c r="C2696" i="25"/>
  <c r="C2677" i="25"/>
  <c r="C2736" i="25"/>
  <c r="C2722" i="25"/>
  <c r="C2697" i="25"/>
  <c r="C2745" i="25"/>
  <c r="C2678" i="25"/>
  <c r="C2746" i="25"/>
  <c r="C2747" i="25"/>
  <c r="C2723" i="25"/>
  <c r="C2698" i="25"/>
  <c r="C2754" i="25"/>
  <c r="C2699" i="25"/>
  <c r="C2700" i="25"/>
  <c r="C2737" i="25"/>
  <c r="C2679" i="25"/>
  <c r="C2680" i="25"/>
  <c r="C2681" i="25"/>
  <c r="C2682" i="25"/>
  <c r="C2701" i="25"/>
  <c r="C2724" i="25"/>
  <c r="C2755" i="25"/>
  <c r="C2702" i="25"/>
  <c r="C2703" i="25"/>
  <c r="C2704" i="25"/>
  <c r="C2705" i="25"/>
  <c r="C2756" i="25"/>
  <c r="C2706" i="25"/>
  <c r="C2748" i="25"/>
  <c r="C2683" i="25"/>
  <c r="C2684" i="25"/>
  <c r="C2685" i="25"/>
  <c r="C2757" i="25"/>
  <c r="C2686" i="25"/>
  <c r="C2687" i="25"/>
  <c r="C2707" i="25"/>
  <c r="C2738" i="25"/>
  <c r="C2739" i="25"/>
  <c r="C2749" i="25"/>
  <c r="C2750" i="25"/>
  <c r="C2708" i="25"/>
  <c r="C2709" i="25"/>
  <c r="C2710" i="25"/>
  <c r="C2725" i="25"/>
  <c r="C2758" i="25"/>
  <c r="C2688" i="25"/>
  <c r="C2726" i="25"/>
  <c r="C2689" i="25"/>
  <c r="C2727" i="25"/>
  <c r="C2690" i="25"/>
  <c r="C2740" i="25"/>
  <c r="C2759" i="25"/>
  <c r="C2711" i="25"/>
  <c r="C2712" i="25"/>
  <c r="C2741" i="25"/>
  <c r="C2713" i="25"/>
  <c r="C2714" i="25"/>
  <c r="C2715" i="25"/>
  <c r="C2728" i="25"/>
  <c r="C2716" i="25"/>
  <c r="C2742" i="25"/>
  <c r="C2729" i="25"/>
  <c r="C2730" i="25"/>
  <c r="C2717" i="25"/>
  <c r="C2731" i="25"/>
  <c r="C2760" i="25"/>
  <c r="C2718" i="25"/>
  <c r="C2751" i="25"/>
  <c r="C2761" i="25"/>
  <c r="C2752" i="25"/>
  <c r="C2719" i="25"/>
  <c r="C2732" i="25"/>
  <c r="C2733" i="25"/>
  <c r="AF176" i="23"/>
  <c r="AF177" i="23"/>
  <c r="AF178" i="23"/>
  <c r="AF179" i="23"/>
  <c r="AF180" i="23"/>
  <c r="AF181" i="23"/>
  <c r="AF182" i="23"/>
  <c r="W152" i="23"/>
  <c r="W153" i="23"/>
  <c r="W154" i="23"/>
  <c r="W155" i="23"/>
  <c r="W156" i="23"/>
  <c r="W157" i="23"/>
  <c r="X152" i="23"/>
  <c r="X153" i="23"/>
  <c r="X154" i="23"/>
  <c r="X155" i="23"/>
  <c r="X156" i="23"/>
  <c r="X157" i="23"/>
  <c r="G244" i="23"/>
  <c r="G245" i="23"/>
  <c r="G246" i="23"/>
  <c r="G247" i="23"/>
  <c r="G248" i="23"/>
  <c r="G249" i="23"/>
  <c r="G250" i="23"/>
  <c r="G251" i="23"/>
  <c r="G252" i="23"/>
  <c r="G253" i="23"/>
  <c r="G254" i="23"/>
  <c r="G255" i="23"/>
  <c r="G256" i="23"/>
  <c r="G257" i="23"/>
  <c r="G258" i="23"/>
  <c r="B2592" i="25"/>
  <c r="B2630" i="25"/>
  <c r="B2631" i="25"/>
  <c r="B2612" i="25"/>
  <c r="B2613" i="25"/>
  <c r="B2660" i="25"/>
  <c r="B2614" i="25"/>
  <c r="B2602" i="25"/>
  <c r="B2615" i="25"/>
  <c r="B2670" i="25"/>
  <c r="B2632" i="25"/>
  <c r="B2616" i="25"/>
  <c r="B2593" i="25"/>
  <c r="B2633" i="25"/>
  <c r="B2634" i="25"/>
  <c r="B2594" i="25"/>
  <c r="B2635" i="25"/>
  <c r="B2661" i="25"/>
  <c r="B2662" i="25"/>
  <c r="B2636" i="25"/>
  <c r="B2595" i="25"/>
  <c r="B2617" i="25"/>
  <c r="B2603" i="25"/>
  <c r="B2637" i="25"/>
  <c r="B2618" i="25"/>
  <c r="B2650" i="25"/>
  <c r="B2638" i="25"/>
  <c r="B2671" i="25"/>
  <c r="B2596" i="25"/>
  <c r="B2651" i="25"/>
  <c r="B2639" i="25"/>
  <c r="B2652" i="25"/>
  <c r="B2604" i="25"/>
  <c r="B2640" i="25"/>
  <c r="B2597" i="25"/>
  <c r="B2641" i="25"/>
  <c r="B2605" i="25"/>
  <c r="B2663" i="25"/>
  <c r="B2642" i="25"/>
  <c r="B2598" i="25"/>
  <c r="B2664" i="25"/>
  <c r="B2643" i="25"/>
  <c r="B2665" i="25"/>
  <c r="B2672" i="25"/>
  <c r="B2606" i="25"/>
  <c r="B2619" i="25"/>
  <c r="B2620" i="25"/>
  <c r="B2666" i="25"/>
  <c r="B2621" i="25"/>
  <c r="B2653" i="25"/>
  <c r="B2654" i="25"/>
  <c r="B2622" i="25"/>
  <c r="B2607" i="25"/>
  <c r="B2623" i="25"/>
  <c r="B2655" i="25"/>
  <c r="B2644" i="25"/>
  <c r="B2656" i="25"/>
  <c r="B2645" i="25"/>
  <c r="B2646" i="25"/>
  <c r="B2624" i="25"/>
  <c r="B2657" i="25"/>
  <c r="B2608" i="25"/>
  <c r="B2667" i="25"/>
  <c r="B2609" i="25"/>
  <c r="B2668" i="25"/>
  <c r="B2625" i="25"/>
  <c r="B2599" i="25"/>
  <c r="B2658" i="25"/>
  <c r="B2647" i="25"/>
  <c r="B2648" i="25"/>
  <c r="B2600" i="25"/>
  <c r="B2673" i="25"/>
  <c r="B2674" i="25"/>
  <c r="B2610" i="25"/>
  <c r="B2669" i="25"/>
  <c r="B2649" i="25"/>
  <c r="B2626" i="25"/>
  <c r="B2659" i="25"/>
  <c r="B2611" i="25"/>
  <c r="B2627" i="25"/>
  <c r="B2628" i="25"/>
  <c r="B2629" i="25"/>
  <c r="B2601" i="25"/>
  <c r="C2592" i="25"/>
  <c r="C2630" i="25"/>
  <c r="C2631" i="25"/>
  <c r="C2612" i="25"/>
  <c r="C2613" i="25"/>
  <c r="C2660" i="25"/>
  <c r="C2614" i="25"/>
  <c r="C2602" i="25"/>
  <c r="C2615" i="25"/>
  <c r="C2670" i="25"/>
  <c r="C2632" i="25"/>
  <c r="C2616" i="25"/>
  <c r="C2593" i="25"/>
  <c r="C2633" i="25"/>
  <c r="C2634" i="25"/>
  <c r="C2594" i="25"/>
  <c r="C2635" i="25"/>
  <c r="C2661" i="25"/>
  <c r="C2662" i="25"/>
  <c r="C2636" i="25"/>
  <c r="C2595" i="25"/>
  <c r="C2617" i="25"/>
  <c r="C2603" i="25"/>
  <c r="C2637" i="25"/>
  <c r="C2618" i="25"/>
  <c r="C2650" i="25"/>
  <c r="C2638" i="25"/>
  <c r="C2671" i="25"/>
  <c r="C2596" i="25"/>
  <c r="C2651" i="25"/>
  <c r="C2639" i="25"/>
  <c r="C2652" i="25"/>
  <c r="C2604" i="25"/>
  <c r="C2640" i="25"/>
  <c r="C2597" i="25"/>
  <c r="C2641" i="25"/>
  <c r="C2605" i="25"/>
  <c r="C2663" i="25"/>
  <c r="C2642" i="25"/>
  <c r="C2598" i="25"/>
  <c r="C2664" i="25"/>
  <c r="C2643" i="25"/>
  <c r="C2665" i="25"/>
  <c r="C2672" i="25"/>
  <c r="C2606" i="25"/>
  <c r="C2619" i="25"/>
  <c r="C2620" i="25"/>
  <c r="C2666" i="25"/>
  <c r="C2621" i="25"/>
  <c r="C2653" i="25"/>
  <c r="C2654" i="25"/>
  <c r="C2622" i="25"/>
  <c r="C2607" i="25"/>
  <c r="C2623" i="25"/>
  <c r="C2655" i="25"/>
  <c r="C2644" i="25"/>
  <c r="C2656" i="25"/>
  <c r="C2645" i="25"/>
  <c r="C2646" i="25"/>
  <c r="C2624" i="25"/>
  <c r="C2657" i="25"/>
  <c r="C2608" i="25"/>
  <c r="C2667" i="25"/>
  <c r="C2609" i="25"/>
  <c r="C2668" i="25"/>
  <c r="C2625" i="25"/>
  <c r="C2599" i="25"/>
  <c r="C2658" i="25"/>
  <c r="C2647" i="25"/>
  <c r="C2648" i="25"/>
  <c r="C2600" i="25"/>
  <c r="C2673" i="25"/>
  <c r="C2674" i="25"/>
  <c r="C2610" i="25"/>
  <c r="C2669" i="25"/>
  <c r="C2649" i="25"/>
  <c r="C2626" i="25"/>
  <c r="C2659" i="25"/>
  <c r="C2611" i="25"/>
  <c r="C2627" i="25"/>
  <c r="C2628" i="25"/>
  <c r="C2629" i="25"/>
  <c r="C2601" i="25"/>
  <c r="AF168" i="23" l="1"/>
  <c r="AF169" i="23"/>
  <c r="AF170" i="23"/>
  <c r="AF171" i="23"/>
  <c r="AF172" i="23"/>
  <c r="AF173" i="23"/>
  <c r="AF174" i="23"/>
  <c r="AF175" i="23"/>
  <c r="W146" i="23"/>
  <c r="W147" i="23"/>
  <c r="W148" i="23"/>
  <c r="W149" i="23"/>
  <c r="W150" i="23"/>
  <c r="W151" i="23"/>
  <c r="X146" i="23"/>
  <c r="X147" i="23"/>
  <c r="X148" i="23"/>
  <c r="X149" i="23"/>
  <c r="X150" i="23"/>
  <c r="X151" i="23"/>
  <c r="G229" i="23"/>
  <c r="G230" i="23"/>
  <c r="G231" i="23"/>
  <c r="G232" i="23"/>
  <c r="G233" i="23"/>
  <c r="G234" i="23"/>
  <c r="G235" i="23"/>
  <c r="G236" i="23"/>
  <c r="G237" i="23"/>
  <c r="G238" i="23"/>
  <c r="G239" i="23"/>
  <c r="G240" i="23"/>
  <c r="G241" i="23"/>
  <c r="G242" i="23"/>
  <c r="G243" i="23"/>
  <c r="B2538" i="25"/>
  <c r="C2538" i="25"/>
  <c r="B2516" i="25"/>
  <c r="C2516" i="25"/>
  <c r="B2515" i="25"/>
  <c r="C2515" i="25"/>
  <c r="B2535" i="25"/>
  <c r="B2575" i="25"/>
  <c r="B2556" i="25"/>
  <c r="B2590" i="25"/>
  <c r="B2536" i="25"/>
  <c r="B2537" i="25"/>
  <c r="B2576" i="25"/>
  <c r="C2535" i="25"/>
  <c r="C2575" i="25"/>
  <c r="C2556" i="25"/>
  <c r="C2590" i="25"/>
  <c r="C2536" i="25"/>
  <c r="C2537" i="25"/>
  <c r="C2576" i="25"/>
  <c r="B2574" i="25"/>
  <c r="C2574" i="25"/>
  <c r="B2554" i="25"/>
  <c r="B2532" i="25"/>
  <c r="B2512" i="25"/>
  <c r="B2533" i="25"/>
  <c r="B2513" i="25"/>
  <c r="B2534" i="25"/>
  <c r="B2589" i="25"/>
  <c r="B2555" i="25"/>
  <c r="B2514" i="25"/>
  <c r="C2554" i="25"/>
  <c r="C2532" i="25"/>
  <c r="C2512" i="25"/>
  <c r="C2533" i="25"/>
  <c r="C2513" i="25"/>
  <c r="C2534" i="25"/>
  <c r="C2589" i="25"/>
  <c r="C2555" i="25"/>
  <c r="C2514" i="25"/>
  <c r="B2573" i="25"/>
  <c r="C2573" i="25"/>
  <c r="B2528" i="25"/>
  <c r="B2586" i="25"/>
  <c r="B2550" i="25"/>
  <c r="B2529" i="25"/>
  <c r="B2571" i="25"/>
  <c r="B2530" i="25"/>
  <c r="B2551" i="25"/>
  <c r="B2572" i="25"/>
  <c r="B2587" i="25"/>
  <c r="B2588" i="25"/>
  <c r="B2552" i="25"/>
  <c r="B2553" i="25"/>
  <c r="B2531" i="25"/>
  <c r="C2528" i="25"/>
  <c r="C2586" i="25"/>
  <c r="C2550" i="25"/>
  <c r="C2529" i="25"/>
  <c r="C2571" i="25"/>
  <c r="C2530" i="25"/>
  <c r="C2551" i="25"/>
  <c r="C2572" i="25"/>
  <c r="C2587" i="25"/>
  <c r="C2588" i="25"/>
  <c r="C2552" i="25"/>
  <c r="C2553" i="25"/>
  <c r="C2531" i="25"/>
  <c r="B2527" i="25"/>
  <c r="C2527" i="25"/>
  <c r="B2549" i="25"/>
  <c r="C2549" i="25"/>
  <c r="B2506" i="25"/>
  <c r="B2526" i="25"/>
  <c r="B2548" i="25"/>
  <c r="B2507" i="25"/>
  <c r="B2582" i="25"/>
  <c r="B2583" i="25"/>
  <c r="B2508" i="25"/>
  <c r="B2509" i="25"/>
  <c r="B2510" i="25"/>
  <c r="B2584" i="25"/>
  <c r="B2511" i="25"/>
  <c r="B2585" i="25"/>
  <c r="C2506" i="25"/>
  <c r="C2526" i="25"/>
  <c r="C2548" i="25"/>
  <c r="C2507" i="25"/>
  <c r="C2582" i="25"/>
  <c r="C2583" i="25"/>
  <c r="C2508" i="25"/>
  <c r="C2509" i="25"/>
  <c r="C2510" i="25"/>
  <c r="C2584" i="25"/>
  <c r="C2511" i="25"/>
  <c r="C2585" i="25"/>
  <c r="B2547" i="25"/>
  <c r="C2547" i="25"/>
  <c r="B2505" i="25"/>
  <c r="C2505" i="25"/>
  <c r="B2504" i="25"/>
  <c r="C2504" i="25"/>
  <c r="B2570" i="25"/>
  <c r="C2570" i="25"/>
  <c r="B2546" i="25"/>
  <c r="C2546" i="25"/>
  <c r="B2581" i="25"/>
  <c r="C2581" i="25"/>
  <c r="B2503" i="25"/>
  <c r="C2503" i="25"/>
  <c r="B2580" i="25"/>
  <c r="C2580" i="25"/>
  <c r="B2569" i="25"/>
  <c r="B2502" i="25"/>
  <c r="C2569" i="25"/>
  <c r="C2502" i="25"/>
  <c r="B2525" i="25"/>
  <c r="C2525" i="25"/>
  <c r="B2568" i="25"/>
  <c r="C2568" i="25"/>
  <c r="B2524" i="25"/>
  <c r="C2524" i="25"/>
  <c r="B2545" i="25"/>
  <c r="C2545" i="25"/>
  <c r="B2567" i="25"/>
  <c r="C2567" i="25"/>
  <c r="B2544" i="25"/>
  <c r="C2544" i="25"/>
  <c r="B2566" i="25"/>
  <c r="C2566" i="25"/>
  <c r="B2523" i="25"/>
  <c r="C2523" i="25"/>
  <c r="B2591" i="25"/>
  <c r="C2591" i="25"/>
  <c r="B2565" i="25"/>
  <c r="C2565" i="25"/>
  <c r="B2564" i="25"/>
  <c r="C2564" i="25"/>
  <c r="B2563" i="25"/>
  <c r="C2563" i="25"/>
  <c r="B2543" i="25"/>
  <c r="C2543" i="25"/>
  <c r="B2562" i="25"/>
  <c r="C2562" i="25"/>
  <c r="B2542" i="25"/>
  <c r="C2542" i="25"/>
  <c r="B2522" i="25"/>
  <c r="C2522" i="25"/>
  <c r="B2541" i="25"/>
  <c r="C2541" i="25"/>
  <c r="B2579" i="25"/>
  <c r="C2579" i="25"/>
  <c r="B2501" i="25"/>
  <c r="C2501" i="25"/>
  <c r="B2521" i="25"/>
  <c r="C2521" i="25"/>
  <c r="B2561" i="25"/>
  <c r="C2561" i="25"/>
  <c r="B2520" i="25"/>
  <c r="C2520" i="25"/>
  <c r="B2500" i="25"/>
  <c r="C2500" i="25"/>
  <c r="B2560" i="25"/>
  <c r="C2560" i="25"/>
  <c r="B2519" i="25"/>
  <c r="C2519" i="25"/>
  <c r="B2559" i="25"/>
  <c r="C2559" i="25"/>
  <c r="B2518" i="25"/>
  <c r="C2518" i="25"/>
  <c r="B2558" i="25"/>
  <c r="C2558" i="25"/>
  <c r="B2540" i="25"/>
  <c r="C2540" i="25"/>
  <c r="B2517" i="25"/>
  <c r="C2517" i="25"/>
  <c r="B2557" i="25"/>
  <c r="C2557" i="25"/>
  <c r="B2578" i="25"/>
  <c r="C2578" i="25"/>
  <c r="B2577" i="25"/>
  <c r="C2577" i="25"/>
  <c r="B2539" i="25"/>
  <c r="C2539" i="25"/>
  <c r="AF164" i="23" l="1"/>
  <c r="AF165" i="23"/>
  <c r="AF166" i="23"/>
  <c r="AF167" i="23"/>
  <c r="W138" i="23"/>
  <c r="W139" i="23"/>
  <c r="W140" i="23"/>
  <c r="W141" i="23"/>
  <c r="W142" i="23"/>
  <c r="W143" i="23"/>
  <c r="W144" i="23"/>
  <c r="W145" i="23"/>
  <c r="X138" i="23"/>
  <c r="X139" i="23"/>
  <c r="X140" i="23"/>
  <c r="X141" i="23"/>
  <c r="X142" i="23"/>
  <c r="X143" i="23"/>
  <c r="X144" i="23"/>
  <c r="X145" i="23"/>
  <c r="G213" i="23"/>
  <c r="G214" i="23"/>
  <c r="G215" i="23"/>
  <c r="G216" i="23"/>
  <c r="G217" i="23"/>
  <c r="G218" i="23"/>
  <c r="G219" i="23"/>
  <c r="G220" i="23"/>
  <c r="G221" i="23"/>
  <c r="G222" i="23"/>
  <c r="G223" i="23"/>
  <c r="G224" i="23"/>
  <c r="G225" i="23"/>
  <c r="G226" i="23"/>
  <c r="G227" i="23"/>
  <c r="G228" i="23"/>
  <c r="B2425" i="25"/>
  <c r="B2399" i="25"/>
  <c r="B2426" i="25"/>
  <c r="B2450" i="25"/>
  <c r="B2400" i="25"/>
  <c r="B2427" i="25"/>
  <c r="B2428" i="25"/>
  <c r="B2429" i="25"/>
  <c r="B2401" i="25"/>
  <c r="B2402" i="25"/>
  <c r="B2477" i="25"/>
  <c r="B2430" i="25"/>
  <c r="B2451" i="25"/>
  <c r="B2403" i="25"/>
  <c r="B2431" i="25"/>
  <c r="B2452" i="25"/>
  <c r="B2478" i="25"/>
  <c r="B2432" i="25"/>
  <c r="B2433" i="25"/>
  <c r="B2385" i="25"/>
  <c r="B2404" i="25"/>
  <c r="B2434" i="25"/>
  <c r="B2386" i="25"/>
  <c r="B2453" i="25"/>
  <c r="B2435" i="25"/>
  <c r="B2387" i="25"/>
  <c r="B2410" i="25"/>
  <c r="B2405" i="25"/>
  <c r="B2406" i="25"/>
  <c r="B2443" i="25"/>
  <c r="B2492" i="25"/>
  <c r="B2413" i="25"/>
  <c r="B2415" i="25"/>
  <c r="B2407" i="25"/>
  <c r="B2408" i="25"/>
  <c r="B2411" i="25"/>
  <c r="B2417" i="25"/>
  <c r="B2438" i="25"/>
  <c r="B2419" i="25"/>
  <c r="B2480" i="25"/>
  <c r="B2494" i="25"/>
  <c r="B2454" i="25"/>
  <c r="B2471" i="25"/>
  <c r="B2481" i="25"/>
  <c r="B2389" i="25"/>
  <c r="B2393" i="25"/>
  <c r="B2423" i="25"/>
  <c r="B2440" i="25"/>
  <c r="B2420" i="25"/>
  <c r="B2457" i="25"/>
  <c r="B2439" i="25"/>
  <c r="B2436" i="25"/>
  <c r="B2479" i="25"/>
  <c r="B2455" i="25"/>
  <c r="B2460" i="25"/>
  <c r="B2421" i="25"/>
  <c r="B2469" i="25"/>
  <c r="B2483" i="25"/>
  <c r="B2484" i="25"/>
  <c r="B2482" i="25"/>
  <c r="B2488" i="25"/>
  <c r="B2437" i="25"/>
  <c r="B2458" i="25"/>
  <c r="B2490" i="25"/>
  <c r="B2463" i="25"/>
  <c r="B2464" i="25"/>
  <c r="B2465" i="25"/>
  <c r="B2491" i="25"/>
  <c r="B2470" i="25"/>
  <c r="B2409" i="25"/>
  <c r="B2493" i="25"/>
  <c r="B2461" i="25"/>
  <c r="B2388" i="25"/>
  <c r="B2495" i="25"/>
  <c r="B2485" i="25"/>
  <c r="B2456" i="25"/>
  <c r="B2459" i="25"/>
  <c r="B2391" i="25"/>
  <c r="B2496" i="25"/>
  <c r="B2442" i="25"/>
  <c r="B2418" i="25"/>
  <c r="B2486" i="25"/>
  <c r="B2497" i="25"/>
  <c r="B2392" i="25"/>
  <c r="B2416" i="25"/>
  <c r="B2466" i="25"/>
  <c r="B2487" i="25"/>
  <c r="B2467" i="25"/>
  <c r="B2445" i="25"/>
  <c r="B2498" i="25"/>
  <c r="B2472" i="25"/>
  <c r="B2468" i="25"/>
  <c r="B2441" i="25"/>
  <c r="B2447" i="25"/>
  <c r="B2444" i="25"/>
  <c r="B2446" i="25"/>
  <c r="B2448" i="25"/>
  <c r="B2449" i="25"/>
  <c r="B2473" i="25"/>
  <c r="B2396" i="25"/>
  <c r="B2499" i="25"/>
  <c r="B2397" i="25"/>
  <c r="B2489" i="25"/>
  <c r="B2398" i="25"/>
  <c r="B2475" i="25"/>
  <c r="B2390" i="25"/>
  <c r="B2414" i="25"/>
  <c r="B2462" i="25"/>
  <c r="B2412" i="25"/>
  <c r="B2474" i="25"/>
  <c r="B2424" i="25"/>
  <c r="B2476" i="25"/>
  <c r="B2395" i="25"/>
  <c r="B2422" i="25"/>
  <c r="B2394" i="25"/>
  <c r="C2425" i="25"/>
  <c r="C2399" i="25"/>
  <c r="C2426" i="25"/>
  <c r="C2450" i="25"/>
  <c r="C2400" i="25"/>
  <c r="C2427" i="25"/>
  <c r="C2428" i="25"/>
  <c r="C2429" i="25"/>
  <c r="C2401" i="25"/>
  <c r="C2402" i="25"/>
  <c r="C2477" i="25"/>
  <c r="C2430" i="25"/>
  <c r="C2451" i="25"/>
  <c r="C2403" i="25"/>
  <c r="C2431" i="25"/>
  <c r="C2452" i="25"/>
  <c r="C2478" i="25"/>
  <c r="C2432" i="25"/>
  <c r="C2433" i="25"/>
  <c r="C2385" i="25"/>
  <c r="C2404" i="25"/>
  <c r="C2434" i="25"/>
  <c r="C2386" i="25"/>
  <c r="C2453" i="25"/>
  <c r="C2435" i="25"/>
  <c r="C2387" i="25"/>
  <c r="C2410" i="25"/>
  <c r="C2405" i="25"/>
  <c r="C2406" i="25"/>
  <c r="C2443" i="25"/>
  <c r="C2492" i="25"/>
  <c r="C2413" i="25"/>
  <c r="C2415" i="25"/>
  <c r="C2407" i="25"/>
  <c r="C2408" i="25"/>
  <c r="C2411" i="25"/>
  <c r="C2417" i="25"/>
  <c r="C2438" i="25"/>
  <c r="C2419" i="25"/>
  <c r="C2480" i="25"/>
  <c r="C2494" i="25"/>
  <c r="C2454" i="25"/>
  <c r="C2471" i="25"/>
  <c r="C2481" i="25"/>
  <c r="C2389" i="25"/>
  <c r="C2393" i="25"/>
  <c r="C2423" i="25"/>
  <c r="C2440" i="25"/>
  <c r="C2420" i="25"/>
  <c r="C2457" i="25"/>
  <c r="C2439" i="25"/>
  <c r="C2436" i="25"/>
  <c r="C2479" i="25"/>
  <c r="C2455" i="25"/>
  <c r="C2460" i="25"/>
  <c r="C2421" i="25"/>
  <c r="C2469" i="25"/>
  <c r="C2483" i="25"/>
  <c r="C2484" i="25"/>
  <c r="C2482" i="25"/>
  <c r="C2488" i="25"/>
  <c r="C2437" i="25"/>
  <c r="C2458" i="25"/>
  <c r="C2490" i="25"/>
  <c r="C2463" i="25"/>
  <c r="C2464" i="25"/>
  <c r="C2465" i="25"/>
  <c r="C2491" i="25"/>
  <c r="C2470" i="25"/>
  <c r="C2409" i="25"/>
  <c r="C2493" i="25"/>
  <c r="C2461" i="25"/>
  <c r="C2388" i="25"/>
  <c r="C2495" i="25"/>
  <c r="C2485" i="25"/>
  <c r="C2456" i="25"/>
  <c r="C2459" i="25"/>
  <c r="C2391" i="25"/>
  <c r="C2496" i="25"/>
  <c r="C2442" i="25"/>
  <c r="C2418" i="25"/>
  <c r="C2486" i="25"/>
  <c r="C2497" i="25"/>
  <c r="C2392" i="25"/>
  <c r="C2416" i="25"/>
  <c r="C2466" i="25"/>
  <c r="C2487" i="25"/>
  <c r="C2467" i="25"/>
  <c r="C2445" i="25"/>
  <c r="C2498" i="25"/>
  <c r="C2472" i="25"/>
  <c r="C2468" i="25"/>
  <c r="C2441" i="25"/>
  <c r="C2447" i="25"/>
  <c r="C2444" i="25"/>
  <c r="C2446" i="25"/>
  <c r="C2448" i="25"/>
  <c r="C2449" i="25"/>
  <c r="C2473" i="25"/>
  <c r="C2396" i="25"/>
  <c r="C2499" i="25"/>
  <c r="C2397" i="25"/>
  <c r="C2489" i="25"/>
  <c r="C2398" i="25"/>
  <c r="C2475" i="25"/>
  <c r="C2390" i="25"/>
  <c r="C2414" i="25"/>
  <c r="C2462" i="25"/>
  <c r="C2412" i="25"/>
  <c r="C2474" i="25"/>
  <c r="C2424" i="25"/>
  <c r="C2476" i="25"/>
  <c r="C2395" i="25"/>
  <c r="C2422" i="25"/>
  <c r="C2394" i="25"/>
  <c r="B2288" i="25"/>
  <c r="B2278" i="25"/>
  <c r="B2357" i="25"/>
  <c r="B2279" i="25"/>
  <c r="B2280" i="25"/>
  <c r="B2307" i="25"/>
  <c r="B2291" i="25"/>
  <c r="B2327" i="25"/>
  <c r="B2316" i="25"/>
  <c r="B2309" i="25"/>
  <c r="B2381" i="25"/>
  <c r="B2281" i="25"/>
  <c r="B2282" i="25"/>
  <c r="B2284" i="25"/>
  <c r="B2285" i="25"/>
  <c r="B2360" i="25"/>
  <c r="B2310" i="25"/>
  <c r="B2308" i="25"/>
  <c r="B2329" i="25"/>
  <c r="B2311" i="25"/>
  <c r="B2349" i="25"/>
  <c r="B2347" i="25"/>
  <c r="B2286" i="25"/>
  <c r="B2362" i="25"/>
  <c r="B2330" i="25"/>
  <c r="B2287" i="25"/>
  <c r="B2290" i="25"/>
  <c r="B2296" i="25"/>
  <c r="B2297" i="25"/>
  <c r="B2373" i="25"/>
  <c r="B2328" i="25"/>
  <c r="B2339" i="25"/>
  <c r="B2363" i="25"/>
  <c r="B2364" i="25"/>
  <c r="B2375" i="25"/>
  <c r="B2298" i="25"/>
  <c r="B2318" i="25"/>
  <c r="B2292" i="25"/>
  <c r="B2331" i="25"/>
  <c r="B2313" i="25"/>
  <c r="B2332" i="25"/>
  <c r="B2340" i="25"/>
  <c r="B2344" i="25"/>
  <c r="B2365" i="25"/>
  <c r="B2355" i="25"/>
  <c r="B2377" i="25"/>
  <c r="B2378" i="25"/>
  <c r="B2334" i="25"/>
  <c r="B2366" i="25"/>
  <c r="B2302" i="25"/>
  <c r="B2361" i="25"/>
  <c r="B2301" i="25"/>
  <c r="B2376" i="25"/>
  <c r="B2341" i="25"/>
  <c r="B2336" i="25"/>
  <c r="B2326" i="25"/>
  <c r="B2367" i="25"/>
  <c r="B2293" i="25"/>
  <c r="B2358" i="25"/>
  <c r="B2317" i="25"/>
  <c r="B2337" i="25"/>
  <c r="B2359" i="25"/>
  <c r="B2338" i="25"/>
  <c r="B2312" i="25"/>
  <c r="B2335" i="25"/>
  <c r="B2294" i="25"/>
  <c r="B2295" i="25"/>
  <c r="B2342" i="25"/>
  <c r="B2304" i="25"/>
  <c r="B2305" i="25"/>
  <c r="B2345" i="25"/>
  <c r="B2289" i="25"/>
  <c r="B2299" i="25"/>
  <c r="B2374" i="25"/>
  <c r="B2300" i="25"/>
  <c r="B2346" i="25"/>
  <c r="B2333" i="25"/>
  <c r="B2348" i="25"/>
  <c r="B2314" i="25"/>
  <c r="B2303" i="25"/>
  <c r="B2379" i="25"/>
  <c r="B2368" i="25"/>
  <c r="B2319" i="25"/>
  <c r="B2283" i="25"/>
  <c r="B2369" i="25"/>
  <c r="B2350" i="25"/>
  <c r="B2372" i="25"/>
  <c r="B2320" i="25"/>
  <c r="B2351" i="25"/>
  <c r="B2352" i="25"/>
  <c r="B2353" i="25"/>
  <c r="B2382" i="25"/>
  <c r="B2321" i="25"/>
  <c r="B2354" i="25"/>
  <c r="B2370" i="25"/>
  <c r="B2322" i="25"/>
  <c r="B2383" i="25"/>
  <c r="B2315" i="25"/>
  <c r="B2323" i="25"/>
  <c r="B2343" i="25"/>
  <c r="B2356" i="25"/>
  <c r="B2380" i="25"/>
  <c r="B2306" i="25"/>
  <c r="B2324" i="25"/>
  <c r="B2384" i="25"/>
  <c r="B2371" i="25"/>
  <c r="B2325" i="25"/>
  <c r="C2288" i="25"/>
  <c r="C2278" i="25"/>
  <c r="C2357" i="25"/>
  <c r="C2279" i="25"/>
  <c r="C2280" i="25"/>
  <c r="C2307" i="25"/>
  <c r="C2291" i="25"/>
  <c r="C2327" i="25"/>
  <c r="C2316" i="25"/>
  <c r="C2309" i="25"/>
  <c r="C2381" i="25"/>
  <c r="C2281" i="25"/>
  <c r="C2282" i="25"/>
  <c r="C2284" i="25"/>
  <c r="C2285" i="25"/>
  <c r="C2360" i="25"/>
  <c r="C2310" i="25"/>
  <c r="C2308" i="25"/>
  <c r="C2329" i="25"/>
  <c r="C2311" i="25"/>
  <c r="C2349" i="25"/>
  <c r="C2347" i="25"/>
  <c r="C2286" i="25"/>
  <c r="C2362" i="25"/>
  <c r="C2330" i="25"/>
  <c r="C2287" i="25"/>
  <c r="C2290" i="25"/>
  <c r="C2296" i="25"/>
  <c r="C2297" i="25"/>
  <c r="C2373" i="25"/>
  <c r="C2328" i="25"/>
  <c r="C2339" i="25"/>
  <c r="C2363" i="25"/>
  <c r="C2364" i="25"/>
  <c r="C2375" i="25"/>
  <c r="C2298" i="25"/>
  <c r="C2318" i="25"/>
  <c r="C2292" i="25"/>
  <c r="C2331" i="25"/>
  <c r="C2313" i="25"/>
  <c r="C2332" i="25"/>
  <c r="C2340" i="25"/>
  <c r="C2344" i="25"/>
  <c r="C2365" i="25"/>
  <c r="C2355" i="25"/>
  <c r="C2377" i="25"/>
  <c r="C2378" i="25"/>
  <c r="C2334" i="25"/>
  <c r="C2366" i="25"/>
  <c r="C2302" i="25"/>
  <c r="C2361" i="25"/>
  <c r="C2301" i="25"/>
  <c r="C2376" i="25"/>
  <c r="C2341" i="25"/>
  <c r="C2336" i="25"/>
  <c r="C2326" i="25"/>
  <c r="C2367" i="25"/>
  <c r="C2293" i="25"/>
  <c r="C2358" i="25"/>
  <c r="C2317" i="25"/>
  <c r="C2337" i="25"/>
  <c r="C2359" i="25"/>
  <c r="C2338" i="25"/>
  <c r="C2312" i="25"/>
  <c r="C2335" i="25"/>
  <c r="C2294" i="25"/>
  <c r="C2295" i="25"/>
  <c r="C2342" i="25"/>
  <c r="C2304" i="25"/>
  <c r="C2305" i="25"/>
  <c r="C2345" i="25"/>
  <c r="C2289" i="25"/>
  <c r="C2299" i="25"/>
  <c r="C2374" i="25"/>
  <c r="C2300" i="25"/>
  <c r="C2346" i="25"/>
  <c r="C2333" i="25"/>
  <c r="C2348" i="25"/>
  <c r="C2314" i="25"/>
  <c r="C2303" i="25"/>
  <c r="C2379" i="25"/>
  <c r="C2368" i="25"/>
  <c r="C2319" i="25"/>
  <c r="C2283" i="25"/>
  <c r="C2369" i="25"/>
  <c r="C2350" i="25"/>
  <c r="C2372" i="25"/>
  <c r="C2320" i="25"/>
  <c r="C2351" i="25"/>
  <c r="C2352" i="25"/>
  <c r="C2353" i="25"/>
  <c r="C2382" i="25"/>
  <c r="C2321" i="25"/>
  <c r="C2354" i="25"/>
  <c r="C2370" i="25"/>
  <c r="C2322" i="25"/>
  <c r="C2383" i="25"/>
  <c r="C2315" i="25"/>
  <c r="C2323" i="25"/>
  <c r="C2343" i="25"/>
  <c r="C2356" i="25"/>
  <c r="C2380" i="25"/>
  <c r="C2306" i="25"/>
  <c r="C2324" i="25"/>
  <c r="C2384" i="25"/>
  <c r="C2371" i="25"/>
  <c r="C2325" i="25"/>
  <c r="AF155" i="23"/>
  <c r="AF156" i="23"/>
  <c r="AF157" i="23"/>
  <c r="AF158" i="23"/>
  <c r="AF159" i="23"/>
  <c r="AF160" i="23"/>
  <c r="AF161" i="23"/>
  <c r="AF162" i="23"/>
  <c r="AF163" i="23"/>
  <c r="W128" i="23"/>
  <c r="W129" i="23"/>
  <c r="W130" i="23"/>
  <c r="W131" i="23"/>
  <c r="W132" i="23"/>
  <c r="W133" i="23"/>
  <c r="W134" i="23"/>
  <c r="W135" i="23"/>
  <c r="W136" i="23"/>
  <c r="W137" i="23"/>
  <c r="X128" i="23"/>
  <c r="X129" i="23"/>
  <c r="X130" i="23"/>
  <c r="X131" i="23"/>
  <c r="X132" i="23"/>
  <c r="X133" i="23"/>
  <c r="X134" i="23"/>
  <c r="X135" i="23"/>
  <c r="X136" i="23"/>
  <c r="X137" i="23"/>
  <c r="G200" i="23"/>
  <c r="G201" i="23"/>
  <c r="G202" i="23"/>
  <c r="G203" i="23"/>
  <c r="G204" i="23"/>
  <c r="G205" i="23"/>
  <c r="G206" i="23"/>
  <c r="G207" i="23"/>
  <c r="G208" i="23"/>
  <c r="G209" i="23"/>
  <c r="G210" i="23"/>
  <c r="G211" i="23"/>
  <c r="G212" i="23"/>
  <c r="AF145" i="23"/>
  <c r="AF146" i="23"/>
  <c r="AF147" i="23"/>
  <c r="AF148" i="23"/>
  <c r="AF149" i="23"/>
  <c r="AF150" i="23"/>
  <c r="AF151" i="23"/>
  <c r="AF152" i="23"/>
  <c r="AF153" i="23"/>
  <c r="AF154" i="23"/>
  <c r="W121" i="23"/>
  <c r="W122" i="23"/>
  <c r="W123" i="23"/>
  <c r="W124" i="23"/>
  <c r="W125" i="23"/>
  <c r="W126" i="23"/>
  <c r="W127" i="23"/>
  <c r="X121" i="23"/>
  <c r="X122" i="23"/>
  <c r="X123" i="23"/>
  <c r="X124" i="23"/>
  <c r="X125" i="23"/>
  <c r="X126" i="23"/>
  <c r="X127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G198" i="23"/>
  <c r="G199" i="23"/>
  <c r="B2249" i="25"/>
  <c r="B2268" i="25"/>
  <c r="C2249" i="25"/>
  <c r="C2268" i="25"/>
  <c r="B2250" i="25"/>
  <c r="B2184" i="25"/>
  <c r="B2269" i="25"/>
  <c r="B2205" i="25"/>
  <c r="B2251" i="25"/>
  <c r="B2252" i="25"/>
  <c r="B2166" i="25"/>
  <c r="B2185" i="25"/>
  <c r="B2206" i="25"/>
  <c r="B2270" i="25"/>
  <c r="B2207" i="25"/>
  <c r="B2271" i="25"/>
  <c r="B2225" i="25"/>
  <c r="B2253" i="25"/>
  <c r="B2226" i="25"/>
  <c r="B2254" i="25"/>
  <c r="B2208" i="25"/>
  <c r="B2227" i="25"/>
  <c r="B2255" i="25"/>
  <c r="B2186" i="25"/>
  <c r="B2209" i="25"/>
  <c r="B2167" i="25"/>
  <c r="B2168" i="25"/>
  <c r="B2228" i="25"/>
  <c r="B2229" i="25"/>
  <c r="B2272" i="25"/>
  <c r="B2273" i="25"/>
  <c r="B2187" i="25"/>
  <c r="B2230" i="25"/>
  <c r="B2210" i="25"/>
  <c r="B2169" i="25"/>
  <c r="B2170" i="25"/>
  <c r="B2231" i="25"/>
  <c r="B2171" i="25"/>
  <c r="B2256" i="25"/>
  <c r="B2188" i="25"/>
  <c r="B2257" i="25"/>
  <c r="B2258" i="25"/>
  <c r="B2274" i="25"/>
  <c r="B2232" i="25"/>
  <c r="B2172" i="25"/>
  <c r="B2233" i="25"/>
  <c r="B2259" i="25"/>
  <c r="B2260" i="25"/>
  <c r="B2275" i="25"/>
  <c r="B2189" i="25"/>
  <c r="B2190" i="25"/>
  <c r="B2173" i="25"/>
  <c r="B2211" i="25"/>
  <c r="B2261" i="25"/>
  <c r="B2174" i="25"/>
  <c r="B2234" i="25"/>
  <c r="B2212" i="25"/>
  <c r="B2191" i="25"/>
  <c r="B2175" i="25"/>
  <c r="B2176" i="25"/>
  <c r="B2213" i="25"/>
  <c r="B2177" i="25"/>
  <c r="B2214" i="25"/>
  <c r="B2215" i="25"/>
  <c r="B2178" i="25"/>
  <c r="B2235" i="25"/>
  <c r="B2236" i="25"/>
  <c r="B2192" i="25"/>
  <c r="B2262" i="25"/>
  <c r="B2179" i="25"/>
  <c r="B2237" i="25"/>
  <c r="B2193" i="25"/>
  <c r="B2263" i="25"/>
  <c r="B2238" i="25"/>
  <c r="B2264" i="25"/>
  <c r="B2239" i="25"/>
  <c r="B2194" i="25"/>
  <c r="B2240" i="25"/>
  <c r="B2180" i="25"/>
  <c r="B2195" i="25"/>
  <c r="B2216" i="25"/>
  <c r="B2196" i="25"/>
  <c r="B2217" i="25"/>
  <c r="B2218" i="25"/>
  <c r="B2265" i="25"/>
  <c r="B2197" i="25"/>
  <c r="B2241" i="25"/>
  <c r="B2198" i="25"/>
  <c r="B2199" i="25"/>
  <c r="B2181" i="25"/>
  <c r="B2219" i="25"/>
  <c r="B2200" i="25"/>
  <c r="B2220" i="25"/>
  <c r="B2221" i="25"/>
  <c r="B2242" i="25"/>
  <c r="B2243" i="25"/>
  <c r="B2244" i="25"/>
  <c r="B2182" i="25"/>
  <c r="B2201" i="25"/>
  <c r="B2245" i="25"/>
  <c r="B2266" i="25"/>
  <c r="B2246" i="25"/>
  <c r="B2222" i="25"/>
  <c r="B2247" i="25"/>
  <c r="B2223" i="25"/>
  <c r="B2267" i="25"/>
  <c r="B2202" i="25"/>
  <c r="B2224" i="25"/>
  <c r="B2203" i="25"/>
  <c r="B2204" i="25"/>
  <c r="B2248" i="25"/>
  <c r="B2276" i="25"/>
  <c r="B2277" i="25"/>
  <c r="B2183" i="25"/>
  <c r="C2250" i="25"/>
  <c r="C2184" i="25"/>
  <c r="C2269" i="25"/>
  <c r="C2205" i="25"/>
  <c r="C2251" i="25"/>
  <c r="C2252" i="25"/>
  <c r="C2166" i="25"/>
  <c r="C2185" i="25"/>
  <c r="C2206" i="25"/>
  <c r="C2270" i="25"/>
  <c r="C2207" i="25"/>
  <c r="C2271" i="25"/>
  <c r="C2225" i="25"/>
  <c r="C2253" i="25"/>
  <c r="C2226" i="25"/>
  <c r="C2254" i="25"/>
  <c r="C2208" i="25"/>
  <c r="C2227" i="25"/>
  <c r="C2255" i="25"/>
  <c r="C2186" i="25"/>
  <c r="C2209" i="25"/>
  <c r="C2167" i="25"/>
  <c r="C2168" i="25"/>
  <c r="C2228" i="25"/>
  <c r="C2229" i="25"/>
  <c r="C2272" i="25"/>
  <c r="C2273" i="25"/>
  <c r="C2187" i="25"/>
  <c r="C2230" i="25"/>
  <c r="C2210" i="25"/>
  <c r="C2169" i="25"/>
  <c r="C2170" i="25"/>
  <c r="C2231" i="25"/>
  <c r="C2171" i="25"/>
  <c r="C2256" i="25"/>
  <c r="C2188" i="25"/>
  <c r="C2257" i="25"/>
  <c r="C2258" i="25"/>
  <c r="C2274" i="25"/>
  <c r="C2232" i="25"/>
  <c r="C2172" i="25"/>
  <c r="C2233" i="25"/>
  <c r="C2259" i="25"/>
  <c r="C2260" i="25"/>
  <c r="C2275" i="25"/>
  <c r="C2189" i="25"/>
  <c r="C2190" i="25"/>
  <c r="C2173" i="25"/>
  <c r="C2211" i="25"/>
  <c r="C2261" i="25"/>
  <c r="C2174" i="25"/>
  <c r="C2234" i="25"/>
  <c r="C2212" i="25"/>
  <c r="C2191" i="25"/>
  <c r="C2175" i="25"/>
  <c r="C2176" i="25"/>
  <c r="C2213" i="25"/>
  <c r="C2177" i="25"/>
  <c r="C2214" i="25"/>
  <c r="C2215" i="25"/>
  <c r="C2178" i="25"/>
  <c r="C2235" i="25"/>
  <c r="C2236" i="25"/>
  <c r="C2192" i="25"/>
  <c r="C2262" i="25"/>
  <c r="C2179" i="25"/>
  <c r="C2237" i="25"/>
  <c r="C2193" i="25"/>
  <c r="C2263" i="25"/>
  <c r="C2238" i="25"/>
  <c r="C2264" i="25"/>
  <c r="C2239" i="25"/>
  <c r="C2194" i="25"/>
  <c r="C2240" i="25"/>
  <c r="C2180" i="25"/>
  <c r="C2195" i="25"/>
  <c r="C2216" i="25"/>
  <c r="C2196" i="25"/>
  <c r="C2217" i="25"/>
  <c r="C2218" i="25"/>
  <c r="C2265" i="25"/>
  <c r="C2197" i="25"/>
  <c r="C2241" i="25"/>
  <c r="C2198" i="25"/>
  <c r="C2199" i="25"/>
  <c r="C2181" i="25"/>
  <c r="C2219" i="25"/>
  <c r="C2200" i="25"/>
  <c r="C2220" i="25"/>
  <c r="C2221" i="25"/>
  <c r="C2242" i="25"/>
  <c r="C2243" i="25"/>
  <c r="C2244" i="25"/>
  <c r="C2182" i="25"/>
  <c r="C2201" i="25"/>
  <c r="C2245" i="25"/>
  <c r="C2266" i="25"/>
  <c r="C2246" i="25"/>
  <c r="C2222" i="25"/>
  <c r="C2247" i="25"/>
  <c r="C2223" i="25"/>
  <c r="C2267" i="25"/>
  <c r="C2202" i="25"/>
  <c r="C2224" i="25"/>
  <c r="C2203" i="25"/>
  <c r="C2204" i="25"/>
  <c r="C2248" i="25"/>
  <c r="C2276" i="25"/>
  <c r="C2277" i="25"/>
  <c r="C2183" i="25"/>
  <c r="D17" i="26" l="1"/>
  <c r="K20" i="26"/>
  <c r="D20" i="26"/>
  <c r="K19" i="23"/>
  <c r="K17" i="26"/>
  <c r="AF137" i="23"/>
  <c r="AF138" i="23"/>
  <c r="AF139" i="23"/>
  <c r="AF140" i="23"/>
  <c r="AF141" i="23"/>
  <c r="AF142" i="23"/>
  <c r="AF143" i="23"/>
  <c r="AF144" i="23"/>
  <c r="W112" i="23"/>
  <c r="W113" i="23"/>
  <c r="W114" i="23"/>
  <c r="W115" i="23"/>
  <c r="W116" i="23"/>
  <c r="W117" i="23"/>
  <c r="W118" i="23"/>
  <c r="W119" i="23"/>
  <c r="W120" i="23"/>
  <c r="X112" i="23"/>
  <c r="X113" i="23"/>
  <c r="X114" i="23"/>
  <c r="X115" i="23"/>
  <c r="X116" i="23"/>
  <c r="X117" i="23"/>
  <c r="X118" i="23"/>
  <c r="X119" i="23"/>
  <c r="X120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B2079" i="25"/>
  <c r="B2088" i="25"/>
  <c r="B2080" i="25"/>
  <c r="B2149" i="25"/>
  <c r="B2089" i="25"/>
  <c r="B2129" i="25"/>
  <c r="B2150" i="25"/>
  <c r="B2090" i="25"/>
  <c r="B2151" i="25"/>
  <c r="B2152" i="25"/>
  <c r="B2091" i="25"/>
  <c r="B2105" i="25"/>
  <c r="B2153" i="25"/>
  <c r="B2126" i="25"/>
  <c r="B2107" i="25"/>
  <c r="B2123" i="25"/>
  <c r="B2092" i="25"/>
  <c r="B2130" i="25"/>
  <c r="B2154" i="25"/>
  <c r="B2108" i="25"/>
  <c r="B2110" i="25"/>
  <c r="B2081" i="25"/>
  <c r="B2093" i="25"/>
  <c r="B2082" i="25"/>
  <c r="B2138" i="25"/>
  <c r="B2155" i="25"/>
  <c r="B2118" i="25"/>
  <c r="B2083" i="25"/>
  <c r="B2156" i="25"/>
  <c r="B2114" i="25"/>
  <c r="B2157" i="25"/>
  <c r="B2094" i="25"/>
  <c r="B2095" i="25"/>
  <c r="B2124" i="25"/>
  <c r="B2096" i="25"/>
  <c r="B2100" i="25"/>
  <c r="B2142" i="25"/>
  <c r="B2097" i="25"/>
  <c r="B2158" i="25"/>
  <c r="B2111" i="25"/>
  <c r="B2098" i="25"/>
  <c r="B2134" i="25"/>
  <c r="B2085" i="25"/>
  <c r="B2135" i="25"/>
  <c r="B2112" i="25"/>
  <c r="B2136" i="25"/>
  <c r="B2113" i="25"/>
  <c r="B2146" i="25"/>
  <c r="B2115" i="25"/>
  <c r="B2137" i="25"/>
  <c r="B2125" i="25"/>
  <c r="B2116" i="25"/>
  <c r="B2117" i="25"/>
  <c r="B2106" i="25"/>
  <c r="B2131" i="25"/>
  <c r="B2119" i="25"/>
  <c r="B2084" i="25"/>
  <c r="B2132" i="25"/>
  <c r="B2159" i="25"/>
  <c r="B2160" i="25"/>
  <c r="B2133" i="25"/>
  <c r="B2120" i="25"/>
  <c r="B2101" i="25"/>
  <c r="B2140" i="25"/>
  <c r="B2139" i="25"/>
  <c r="B2141" i="25"/>
  <c r="B2127" i="25"/>
  <c r="B2145" i="25"/>
  <c r="B2143" i="25"/>
  <c r="B2086" i="25"/>
  <c r="B2161" i="25"/>
  <c r="B2121" i="25"/>
  <c r="B2144" i="25"/>
  <c r="B2109" i="25"/>
  <c r="B2099" i="25"/>
  <c r="B2162" i="25"/>
  <c r="B2163" i="25"/>
  <c r="B2147" i="25"/>
  <c r="B2128" i="25"/>
  <c r="B2102" i="25"/>
  <c r="B2148" i="25"/>
  <c r="B2103" i="25"/>
  <c r="B2122" i="25"/>
  <c r="B2087" i="25"/>
  <c r="B2104" i="25"/>
  <c r="B2164" i="25"/>
  <c r="B2165" i="25"/>
  <c r="C2079" i="25"/>
  <c r="C2088" i="25"/>
  <c r="C2080" i="25"/>
  <c r="C2149" i="25"/>
  <c r="C2089" i="25"/>
  <c r="C2129" i="25"/>
  <c r="C2150" i="25"/>
  <c r="C2090" i="25"/>
  <c r="C2151" i="25"/>
  <c r="C2152" i="25"/>
  <c r="C2091" i="25"/>
  <c r="C2105" i="25"/>
  <c r="C2153" i="25"/>
  <c r="C2126" i="25"/>
  <c r="C2107" i="25"/>
  <c r="C2123" i="25"/>
  <c r="C2092" i="25"/>
  <c r="C2130" i="25"/>
  <c r="C2154" i="25"/>
  <c r="C2108" i="25"/>
  <c r="C2110" i="25"/>
  <c r="C2081" i="25"/>
  <c r="C2093" i="25"/>
  <c r="C2082" i="25"/>
  <c r="C2138" i="25"/>
  <c r="C2155" i="25"/>
  <c r="C2118" i="25"/>
  <c r="C2083" i="25"/>
  <c r="C2156" i="25"/>
  <c r="C2114" i="25"/>
  <c r="C2157" i="25"/>
  <c r="C2094" i="25"/>
  <c r="C2095" i="25"/>
  <c r="C2124" i="25"/>
  <c r="C2096" i="25"/>
  <c r="C2100" i="25"/>
  <c r="C2142" i="25"/>
  <c r="C2097" i="25"/>
  <c r="C2158" i="25"/>
  <c r="C2111" i="25"/>
  <c r="C2098" i="25"/>
  <c r="C2134" i="25"/>
  <c r="C2085" i="25"/>
  <c r="C2135" i="25"/>
  <c r="C2112" i="25"/>
  <c r="C2136" i="25"/>
  <c r="C2113" i="25"/>
  <c r="C2146" i="25"/>
  <c r="C2115" i="25"/>
  <c r="C2137" i="25"/>
  <c r="C2125" i="25"/>
  <c r="C2116" i="25"/>
  <c r="C2117" i="25"/>
  <c r="C2106" i="25"/>
  <c r="C2131" i="25"/>
  <c r="C2119" i="25"/>
  <c r="C2084" i="25"/>
  <c r="C2132" i="25"/>
  <c r="C2159" i="25"/>
  <c r="C2160" i="25"/>
  <c r="C2133" i="25"/>
  <c r="C2120" i="25"/>
  <c r="C2101" i="25"/>
  <c r="C2140" i="25"/>
  <c r="C2139" i="25"/>
  <c r="C2141" i="25"/>
  <c r="C2127" i="25"/>
  <c r="C2145" i="25"/>
  <c r="C2143" i="25"/>
  <c r="C2086" i="25"/>
  <c r="C2161" i="25"/>
  <c r="C2121" i="25"/>
  <c r="C2144" i="25"/>
  <c r="C2109" i="25"/>
  <c r="C2099" i="25"/>
  <c r="C2162" i="25"/>
  <c r="C2163" i="25"/>
  <c r="C2147" i="25"/>
  <c r="C2128" i="25"/>
  <c r="C2102" i="25"/>
  <c r="C2148" i="25"/>
  <c r="C2103" i="25"/>
  <c r="C2122" i="25"/>
  <c r="C2087" i="25"/>
  <c r="C2104" i="25"/>
  <c r="C2164" i="25"/>
  <c r="C2165" i="25"/>
  <c r="AF129" i="23"/>
  <c r="AF130" i="23"/>
  <c r="AF131" i="23"/>
  <c r="AF132" i="23"/>
  <c r="AF133" i="23"/>
  <c r="AF134" i="23"/>
  <c r="AF135" i="23"/>
  <c r="AF136" i="23"/>
  <c r="B2047" i="25"/>
  <c r="B2048" i="25"/>
  <c r="B2049" i="25"/>
  <c r="B2050" i="25"/>
  <c r="B2066" i="25"/>
  <c r="B2067" i="25"/>
  <c r="B2024" i="25"/>
  <c r="B2025" i="25"/>
  <c r="B2051" i="25"/>
  <c r="B2063" i="25"/>
  <c r="B2026" i="25"/>
  <c r="B2027" i="25"/>
  <c r="B2068" i="25"/>
  <c r="B2028" i="25"/>
  <c r="B2069" i="25"/>
  <c r="B2070" i="25"/>
  <c r="B2064" i="25"/>
  <c r="B2071" i="25"/>
  <c r="B2072" i="25"/>
  <c r="B2052" i="25"/>
  <c r="B2053" i="25"/>
  <c r="B2073" i="25"/>
  <c r="B2029" i="25"/>
  <c r="B2030" i="25"/>
  <c r="B2074" i="25"/>
  <c r="B2054" i="25"/>
  <c r="B2075" i="25"/>
  <c r="B2031" i="25"/>
  <c r="B2076" i="25"/>
  <c r="B2055" i="25"/>
  <c r="B2056" i="25"/>
  <c r="B2057" i="25"/>
  <c r="B2058" i="25"/>
  <c r="B2032" i="25"/>
  <c r="B2077" i="25"/>
  <c r="B2033" i="25"/>
  <c r="B2034" i="25"/>
  <c r="B2059" i="25"/>
  <c r="B2035" i="25"/>
  <c r="B2036" i="25"/>
  <c r="B2065" i="25"/>
  <c r="B2037" i="25"/>
  <c r="B2038" i="25"/>
  <c r="B2039" i="25"/>
  <c r="B2040" i="25"/>
  <c r="B2078" i="25"/>
  <c r="B2041" i="25"/>
  <c r="B2042" i="25"/>
  <c r="B2043" i="25"/>
  <c r="B2060" i="25"/>
  <c r="B2061" i="25"/>
  <c r="B2044" i="25"/>
  <c r="B2062" i="25"/>
  <c r="B2045" i="25"/>
  <c r="B2046" i="25"/>
  <c r="C2047" i="25"/>
  <c r="C2048" i="25"/>
  <c r="C2049" i="25"/>
  <c r="C2050" i="25"/>
  <c r="C2066" i="25"/>
  <c r="C2067" i="25"/>
  <c r="C2024" i="25"/>
  <c r="C2025" i="25"/>
  <c r="C2051" i="25"/>
  <c r="C2063" i="25"/>
  <c r="C2026" i="25"/>
  <c r="C2027" i="25"/>
  <c r="C2068" i="25"/>
  <c r="C2028" i="25"/>
  <c r="C2069" i="25"/>
  <c r="C2070" i="25"/>
  <c r="C2064" i="25"/>
  <c r="C2071" i="25"/>
  <c r="C2072" i="25"/>
  <c r="C2052" i="25"/>
  <c r="C2053" i="25"/>
  <c r="C2073" i="25"/>
  <c r="C2029" i="25"/>
  <c r="C2030" i="25"/>
  <c r="C2074" i="25"/>
  <c r="C2054" i="25"/>
  <c r="C2075" i="25"/>
  <c r="C2031" i="25"/>
  <c r="C2076" i="25"/>
  <c r="C2055" i="25"/>
  <c r="C2056" i="25"/>
  <c r="C2057" i="25"/>
  <c r="C2058" i="25"/>
  <c r="C2032" i="25"/>
  <c r="C2077" i="25"/>
  <c r="C2033" i="25"/>
  <c r="C2034" i="25"/>
  <c r="C2059" i="25"/>
  <c r="C2035" i="25"/>
  <c r="C2036" i="25"/>
  <c r="C2065" i="25"/>
  <c r="C2037" i="25"/>
  <c r="C2038" i="25"/>
  <c r="C2039" i="25"/>
  <c r="C2040" i="25"/>
  <c r="C2078" i="25"/>
  <c r="C2041" i="25"/>
  <c r="C2042" i="25"/>
  <c r="C2043" i="25"/>
  <c r="C2060" i="25"/>
  <c r="C2061" i="25"/>
  <c r="C2044" i="25"/>
  <c r="C2062" i="25"/>
  <c r="C2045" i="25"/>
  <c r="C2046" i="25"/>
  <c r="AF128" i="23"/>
  <c r="W110" i="23"/>
  <c r="W111" i="23"/>
  <c r="X110" i="23"/>
  <c r="X111" i="23"/>
  <c r="G168" i="23"/>
  <c r="G169" i="23"/>
  <c r="AF124" i="23"/>
  <c r="AF125" i="23"/>
  <c r="AF126" i="23"/>
  <c r="AF127" i="23"/>
  <c r="W106" i="23"/>
  <c r="W107" i="23"/>
  <c r="W108" i="23"/>
  <c r="W109" i="23"/>
  <c r="X106" i="23"/>
  <c r="X107" i="23"/>
  <c r="X108" i="23"/>
  <c r="X109" i="23"/>
  <c r="G159" i="23"/>
  <c r="G160" i="23"/>
  <c r="G161" i="23"/>
  <c r="G162" i="23"/>
  <c r="G163" i="23"/>
  <c r="G164" i="23"/>
  <c r="G165" i="23"/>
  <c r="G166" i="23"/>
  <c r="G167" i="23"/>
  <c r="B2023" i="25"/>
  <c r="B1976" i="25"/>
  <c r="C1976" i="25"/>
  <c r="B1975" i="25"/>
  <c r="C1975" i="25"/>
  <c r="B1945" i="25"/>
  <c r="C1945" i="25"/>
  <c r="B1965" i="25"/>
  <c r="C1965" i="25"/>
  <c r="B1947" i="25"/>
  <c r="C1947" i="25"/>
  <c r="B1966" i="25"/>
  <c r="C1966" i="25"/>
  <c r="B2005" i="25"/>
  <c r="C2005" i="25"/>
  <c r="B1973" i="25"/>
  <c r="C1973" i="25"/>
  <c r="B1967" i="25"/>
  <c r="C1967" i="25"/>
  <c r="B1953" i="25"/>
  <c r="C1953" i="25"/>
  <c r="B2014" i="25"/>
  <c r="C2014" i="25"/>
  <c r="B2015" i="25"/>
  <c r="C2015" i="25"/>
  <c r="B1957" i="25"/>
  <c r="C1957" i="25"/>
  <c r="B1968" i="25"/>
  <c r="C1968" i="25"/>
  <c r="B1969" i="25"/>
  <c r="C1969" i="25"/>
  <c r="B2018" i="25"/>
  <c r="C2018" i="25"/>
  <c r="B2019" i="25"/>
  <c r="C2019" i="25"/>
  <c r="B2021" i="25"/>
  <c r="C2021" i="25"/>
  <c r="B1972" i="25"/>
  <c r="C1972" i="25"/>
  <c r="C2023" i="25"/>
  <c r="W104" i="23"/>
  <c r="W105" i="23"/>
  <c r="X104" i="23"/>
  <c r="X105" i="23"/>
  <c r="AF122" i="23"/>
  <c r="AF123" i="23"/>
  <c r="G155" i="23"/>
  <c r="G156" i="23"/>
  <c r="G157" i="23"/>
  <c r="G158" i="23"/>
  <c r="G149" i="23"/>
  <c r="G150" i="23"/>
  <c r="G151" i="23"/>
  <c r="G152" i="23"/>
  <c r="G153" i="23"/>
  <c r="G154" i="23"/>
  <c r="M19" i="23" l="1"/>
  <c r="O19" i="23"/>
  <c r="P19" i="23"/>
  <c r="B1970" i="25"/>
  <c r="B1971" i="25"/>
  <c r="B1974" i="25"/>
  <c r="B1977" i="25"/>
  <c r="B1978" i="25"/>
  <c r="B1979" i="25"/>
  <c r="B1980" i="25"/>
  <c r="B1981" i="25"/>
  <c r="B1982" i="25"/>
  <c r="B1983" i="25"/>
  <c r="B1984" i="25"/>
  <c r="B1985" i="25"/>
  <c r="B1986" i="25"/>
  <c r="B1987" i="25"/>
  <c r="B1988" i="25"/>
  <c r="B1989" i="25"/>
  <c r="B1990" i="25"/>
  <c r="B1991" i="25"/>
  <c r="B1992" i="25"/>
  <c r="B1993" i="25"/>
  <c r="B1994" i="25"/>
  <c r="B1995" i="25"/>
  <c r="B1996" i="25"/>
  <c r="B1997" i="25"/>
  <c r="B1998" i="25"/>
  <c r="B1999" i="25"/>
  <c r="B2000" i="25"/>
  <c r="B2001" i="25"/>
  <c r="B2002" i="25"/>
  <c r="B2003" i="25"/>
  <c r="B2004" i="25"/>
  <c r="B2006" i="25"/>
  <c r="B2007" i="25"/>
  <c r="B2008" i="25"/>
  <c r="B2009" i="25"/>
  <c r="B2010" i="25"/>
  <c r="B2011" i="25"/>
  <c r="B2012" i="25"/>
  <c r="B2013" i="25"/>
  <c r="B2016" i="25"/>
  <c r="B2017" i="25"/>
  <c r="B2020" i="25"/>
  <c r="B2022" i="25"/>
  <c r="C1970" i="25"/>
  <c r="C1971" i="25"/>
  <c r="C1974" i="25"/>
  <c r="C1977" i="25"/>
  <c r="C1978" i="25"/>
  <c r="C1979" i="25"/>
  <c r="C1980" i="25"/>
  <c r="C1981" i="25"/>
  <c r="C1982" i="25"/>
  <c r="C1983" i="25"/>
  <c r="C1984" i="25"/>
  <c r="C1985" i="25"/>
  <c r="C1986" i="25"/>
  <c r="C1987" i="25"/>
  <c r="C1988" i="25"/>
  <c r="C1989" i="25"/>
  <c r="C1990" i="25"/>
  <c r="C1991" i="25"/>
  <c r="C1992" i="25"/>
  <c r="C1993" i="25"/>
  <c r="C1994" i="25"/>
  <c r="C1995" i="25"/>
  <c r="C1996" i="25"/>
  <c r="C1997" i="25"/>
  <c r="C1998" i="25"/>
  <c r="C1999" i="25"/>
  <c r="C2000" i="25"/>
  <c r="C2001" i="25"/>
  <c r="C2002" i="25"/>
  <c r="C2003" i="25"/>
  <c r="C2004" i="25"/>
  <c r="C2006" i="25"/>
  <c r="C2007" i="25"/>
  <c r="C2008" i="25"/>
  <c r="C2009" i="25"/>
  <c r="C2010" i="25"/>
  <c r="C2011" i="25"/>
  <c r="C2012" i="25"/>
  <c r="C2013" i="25"/>
  <c r="C2016" i="25"/>
  <c r="C2017" i="25"/>
  <c r="C2020" i="25"/>
  <c r="C2022" i="25"/>
  <c r="AF118" i="23"/>
  <c r="AF119" i="23"/>
  <c r="AF120" i="23"/>
  <c r="AF121" i="23"/>
  <c r="W101" i="23"/>
  <c r="W102" i="23"/>
  <c r="W103" i="23"/>
  <c r="X101" i="23"/>
  <c r="X102" i="23"/>
  <c r="X103" i="23"/>
  <c r="B1911" i="25"/>
  <c r="B1912" i="25"/>
  <c r="B1913" i="25"/>
  <c r="B1914" i="25"/>
  <c r="B1915" i="25"/>
  <c r="B1916" i="25"/>
  <c r="B1917" i="25"/>
  <c r="B1946" i="25"/>
  <c r="B1948" i="25"/>
  <c r="B1919" i="25"/>
  <c r="B1921" i="25"/>
  <c r="B1922" i="25"/>
  <c r="B1949" i="25"/>
  <c r="B1924" i="25"/>
  <c r="B1926" i="25"/>
  <c r="B1950" i="25"/>
  <c r="B1928" i="25"/>
  <c r="B1929" i="25"/>
  <c r="B1951" i="25"/>
  <c r="B1931" i="25"/>
  <c r="B1933" i="25"/>
  <c r="B1952" i="25"/>
  <c r="B1935" i="25"/>
  <c r="B1954" i="25"/>
  <c r="B1955" i="25"/>
  <c r="B1956" i="25"/>
  <c r="B1958" i="25"/>
  <c r="B1959" i="25"/>
  <c r="B1937" i="25"/>
  <c r="B1939" i="25"/>
  <c r="B1960" i="25"/>
  <c r="B1941" i="25"/>
  <c r="B1942" i="25"/>
  <c r="B1944" i="25"/>
  <c r="B1961" i="25"/>
  <c r="B1962" i="25"/>
  <c r="B1963" i="25"/>
  <c r="B1964" i="25"/>
  <c r="C1911" i="25"/>
  <c r="C1912" i="25"/>
  <c r="C1913" i="25"/>
  <c r="C1914" i="25"/>
  <c r="C1915" i="25"/>
  <c r="C1916" i="25"/>
  <c r="C1917" i="25"/>
  <c r="C1946" i="25"/>
  <c r="C1948" i="25"/>
  <c r="C1919" i="25"/>
  <c r="C1921" i="25"/>
  <c r="C1922" i="25"/>
  <c r="C1949" i="25"/>
  <c r="C1924" i="25"/>
  <c r="C1926" i="25"/>
  <c r="C1950" i="25"/>
  <c r="C1928" i="25"/>
  <c r="C1929" i="25"/>
  <c r="C1951" i="25"/>
  <c r="C1931" i="25"/>
  <c r="C1933" i="25"/>
  <c r="C1952" i="25"/>
  <c r="C1935" i="25"/>
  <c r="C1954" i="25"/>
  <c r="C1955" i="25"/>
  <c r="C1956" i="25"/>
  <c r="C1958" i="25"/>
  <c r="C1959" i="25"/>
  <c r="C1937" i="25"/>
  <c r="C1939" i="25"/>
  <c r="C1960" i="25"/>
  <c r="C1941" i="25"/>
  <c r="C1942" i="25"/>
  <c r="C1944" i="25"/>
  <c r="C1961" i="25"/>
  <c r="C1962" i="25"/>
  <c r="C1963" i="25"/>
  <c r="C1964" i="25"/>
  <c r="AF110" i="23"/>
  <c r="AF111" i="23"/>
  <c r="AF112" i="23"/>
  <c r="AF113" i="23"/>
  <c r="AF114" i="23"/>
  <c r="AF115" i="23"/>
  <c r="AF116" i="23"/>
  <c r="AF117" i="23"/>
  <c r="W93" i="23"/>
  <c r="W94" i="23"/>
  <c r="W95" i="23"/>
  <c r="W96" i="23"/>
  <c r="W97" i="23"/>
  <c r="W98" i="23"/>
  <c r="W99" i="23"/>
  <c r="W100" i="23"/>
  <c r="X93" i="23"/>
  <c r="X94" i="23"/>
  <c r="X95" i="23"/>
  <c r="X96" i="23"/>
  <c r="X97" i="23"/>
  <c r="X98" i="23"/>
  <c r="X99" i="23"/>
  <c r="X100" i="23"/>
  <c r="G142" i="23"/>
  <c r="G143" i="23"/>
  <c r="G144" i="23"/>
  <c r="G145" i="23"/>
  <c r="G146" i="23"/>
  <c r="G147" i="23"/>
  <c r="G148" i="23"/>
  <c r="B1880" i="25"/>
  <c r="B1881" i="25"/>
  <c r="B1882" i="25"/>
  <c r="B1883" i="25"/>
  <c r="B1884" i="25"/>
  <c r="B1900" i="25"/>
  <c r="B1885" i="25"/>
  <c r="B1844" i="25"/>
  <c r="B1886" i="25"/>
  <c r="B1887" i="25"/>
  <c r="B1845" i="25"/>
  <c r="B1846" i="25"/>
  <c r="B1869" i="25"/>
  <c r="B1847" i="25"/>
  <c r="B1901" i="25"/>
  <c r="B1888" i="25"/>
  <c r="B1889" i="25"/>
  <c r="B1848" i="25"/>
  <c r="B1890" i="25"/>
  <c r="B1849" i="25"/>
  <c r="B1850" i="25"/>
  <c r="B1902" i="25"/>
  <c r="B1918" i="25"/>
  <c r="B1870" i="25"/>
  <c r="B1851" i="25"/>
  <c r="B1871" i="25"/>
  <c r="B1920" i="25"/>
  <c r="B1891" i="25"/>
  <c r="B1852" i="25"/>
  <c r="B1903" i="25"/>
  <c r="B1872" i="25"/>
  <c r="B1923" i="25"/>
  <c r="B1925" i="25"/>
  <c r="B1873" i="25"/>
  <c r="B1853" i="25"/>
  <c r="B1904" i="25"/>
  <c r="B1892" i="25"/>
  <c r="B1854" i="25"/>
  <c r="B1927" i="25"/>
  <c r="B1905" i="25"/>
  <c r="B1893" i="25"/>
  <c r="B1894" i="25"/>
  <c r="B1855" i="25"/>
  <c r="B1895" i="25"/>
  <c r="B1896" i="25"/>
  <c r="B1930" i="25"/>
  <c r="B1906" i="25"/>
  <c r="B1932" i="25"/>
  <c r="B1934" i="25"/>
  <c r="B1856" i="25"/>
  <c r="B1907" i="25"/>
  <c r="B1897" i="25"/>
  <c r="B1857" i="25"/>
  <c r="B1898" i="25"/>
  <c r="B1874" i="25"/>
  <c r="B1858" i="25"/>
  <c r="B1859" i="25"/>
  <c r="B1860" i="25"/>
  <c r="B1875" i="25"/>
  <c r="B1861" i="25"/>
  <c r="B1876" i="25"/>
  <c r="B1936" i="25"/>
  <c r="B1938" i="25"/>
  <c r="B1862" i="25"/>
  <c r="B1940" i="25"/>
  <c r="B1863" i="25"/>
  <c r="B1899" i="25"/>
  <c r="B1877" i="25"/>
  <c r="B1943" i="25"/>
  <c r="B1864" i="25"/>
  <c r="B1865" i="25"/>
  <c r="B1866" i="25"/>
  <c r="B1867" i="25"/>
  <c r="B1878" i="25"/>
  <c r="B1879" i="25"/>
  <c r="B1868" i="25"/>
  <c r="B1908" i="25"/>
  <c r="B1909" i="25"/>
  <c r="B1910" i="25"/>
  <c r="C1880" i="25"/>
  <c r="C1881" i="25"/>
  <c r="C1882" i="25"/>
  <c r="C1883" i="25"/>
  <c r="C1884" i="25"/>
  <c r="C1900" i="25"/>
  <c r="C1885" i="25"/>
  <c r="C1844" i="25"/>
  <c r="C1886" i="25"/>
  <c r="C1887" i="25"/>
  <c r="C1845" i="25"/>
  <c r="C1846" i="25"/>
  <c r="C1869" i="25"/>
  <c r="C1847" i="25"/>
  <c r="C1901" i="25"/>
  <c r="C1888" i="25"/>
  <c r="C1889" i="25"/>
  <c r="C1848" i="25"/>
  <c r="C1890" i="25"/>
  <c r="C1849" i="25"/>
  <c r="C1850" i="25"/>
  <c r="C1902" i="25"/>
  <c r="C1918" i="25"/>
  <c r="C1870" i="25"/>
  <c r="C1851" i="25"/>
  <c r="C1871" i="25"/>
  <c r="C1920" i="25"/>
  <c r="C1891" i="25"/>
  <c r="C1852" i="25"/>
  <c r="C1903" i="25"/>
  <c r="C1872" i="25"/>
  <c r="C1923" i="25"/>
  <c r="C1925" i="25"/>
  <c r="C1873" i="25"/>
  <c r="C1853" i="25"/>
  <c r="C1904" i="25"/>
  <c r="C1892" i="25"/>
  <c r="C1854" i="25"/>
  <c r="C1927" i="25"/>
  <c r="C1905" i="25"/>
  <c r="C1893" i="25"/>
  <c r="C1894" i="25"/>
  <c r="C1855" i="25"/>
  <c r="C1895" i="25"/>
  <c r="C1896" i="25"/>
  <c r="C1930" i="25"/>
  <c r="C1906" i="25"/>
  <c r="C1932" i="25"/>
  <c r="C1934" i="25"/>
  <c r="C1856" i="25"/>
  <c r="C1907" i="25"/>
  <c r="C1897" i="25"/>
  <c r="C1857" i="25"/>
  <c r="C1898" i="25"/>
  <c r="C1874" i="25"/>
  <c r="C1858" i="25"/>
  <c r="C1859" i="25"/>
  <c r="C1860" i="25"/>
  <c r="C1875" i="25"/>
  <c r="C1861" i="25"/>
  <c r="C1876" i="25"/>
  <c r="C1936" i="25"/>
  <c r="C1938" i="25"/>
  <c r="C1862" i="25"/>
  <c r="C1940" i="25"/>
  <c r="C1863" i="25"/>
  <c r="C1899" i="25"/>
  <c r="C1877" i="25"/>
  <c r="C1943" i="25"/>
  <c r="C1864" i="25"/>
  <c r="C1865" i="25"/>
  <c r="C1866" i="25"/>
  <c r="C1867" i="25"/>
  <c r="C1878" i="25"/>
  <c r="C1879" i="25"/>
  <c r="C1868" i="25"/>
  <c r="C1908" i="25"/>
  <c r="C1909" i="25"/>
  <c r="C1910" i="25"/>
  <c r="B1830" i="25"/>
  <c r="B1831" i="25"/>
  <c r="B1832" i="25"/>
  <c r="B1833" i="25"/>
  <c r="B1814" i="25"/>
  <c r="B1834" i="25"/>
  <c r="B1835" i="25"/>
  <c r="B1815" i="25"/>
  <c r="B1816" i="25"/>
  <c r="B1836" i="25"/>
  <c r="B1817" i="25"/>
  <c r="B1818" i="25"/>
  <c r="B1819" i="25"/>
  <c r="B1837" i="25"/>
  <c r="B1820" i="25"/>
  <c r="B1838" i="25"/>
  <c r="B1821" i="25"/>
  <c r="B1839" i="25"/>
  <c r="B1822" i="25"/>
  <c r="B1823" i="25"/>
  <c r="B1824" i="25"/>
  <c r="B1840" i="25"/>
  <c r="B1825" i="25"/>
  <c r="B1826" i="25"/>
  <c r="B1841" i="25"/>
  <c r="B1842" i="25"/>
  <c r="B1827" i="25"/>
  <c r="B1828" i="25"/>
  <c r="B1829" i="25"/>
  <c r="B1843" i="25"/>
  <c r="C1830" i="25"/>
  <c r="C1831" i="25"/>
  <c r="C1832" i="25"/>
  <c r="C1833" i="25"/>
  <c r="C1814" i="25"/>
  <c r="C1834" i="25"/>
  <c r="C1835" i="25"/>
  <c r="C1815" i="25"/>
  <c r="C1816" i="25"/>
  <c r="C1836" i="25"/>
  <c r="C1817" i="25"/>
  <c r="C1818" i="25"/>
  <c r="C1819" i="25"/>
  <c r="C1837" i="25"/>
  <c r="C1820" i="25"/>
  <c r="C1838" i="25"/>
  <c r="C1821" i="25"/>
  <c r="C1839" i="25"/>
  <c r="C1822" i="25"/>
  <c r="C1823" i="25"/>
  <c r="C1824" i="25"/>
  <c r="C1840" i="25"/>
  <c r="C1825" i="25"/>
  <c r="C1826" i="25"/>
  <c r="C1841" i="25"/>
  <c r="C1842" i="25"/>
  <c r="C1827" i="25"/>
  <c r="C1828" i="25"/>
  <c r="C1829" i="25"/>
  <c r="C1843" i="25"/>
  <c r="AF104" i="23"/>
  <c r="AF105" i="23"/>
  <c r="AF106" i="23"/>
  <c r="AF107" i="23"/>
  <c r="AF108" i="23"/>
  <c r="AF109" i="23"/>
  <c r="G135" i="23"/>
  <c r="G136" i="23"/>
  <c r="G137" i="23"/>
  <c r="G138" i="23"/>
  <c r="G139" i="23"/>
  <c r="G140" i="23"/>
  <c r="G141" i="23"/>
  <c r="AF103" i="23"/>
  <c r="W91" i="23"/>
  <c r="W92" i="23"/>
  <c r="X91" i="23"/>
  <c r="X92" i="23"/>
  <c r="B1700" i="25"/>
  <c r="C1700" i="25"/>
  <c r="B1704" i="25"/>
  <c r="C1704" i="25"/>
  <c r="B1710" i="25"/>
  <c r="C1710" i="25"/>
  <c r="B1686" i="25"/>
  <c r="C1686" i="25"/>
  <c r="B1688" i="25"/>
  <c r="C1688" i="25"/>
  <c r="B1694" i="25"/>
  <c r="C1694" i="25"/>
  <c r="B1684" i="25"/>
  <c r="C1684" i="25"/>
  <c r="B1702" i="25"/>
  <c r="C1702" i="25"/>
  <c r="B1690" i="25"/>
  <c r="C1690" i="25"/>
  <c r="B1698" i="25"/>
  <c r="C1698" i="25"/>
  <c r="B1718" i="25"/>
  <c r="C1718" i="25"/>
  <c r="B1692" i="25"/>
  <c r="C1692" i="25"/>
  <c r="B1716" i="25"/>
  <c r="C1716" i="25"/>
  <c r="B1708" i="25"/>
  <c r="C1708" i="25"/>
  <c r="B1706" i="25"/>
  <c r="C1706" i="25"/>
  <c r="B1712" i="25"/>
  <c r="C1712" i="25"/>
  <c r="B1696" i="25"/>
  <c r="C1696" i="25"/>
  <c r="B1714" i="25"/>
  <c r="C1714" i="25"/>
  <c r="B1755" i="25"/>
  <c r="C1755" i="25"/>
  <c r="B1756" i="25"/>
  <c r="C1756" i="25"/>
  <c r="B1757" i="25"/>
  <c r="C1757" i="25"/>
  <c r="B1758" i="25"/>
  <c r="C1758" i="25"/>
  <c r="B1759" i="25"/>
  <c r="C1759" i="25"/>
  <c r="B1760" i="25"/>
  <c r="C1760" i="25"/>
  <c r="B1761" i="25"/>
  <c r="C1761" i="25"/>
  <c r="B1762" i="25"/>
  <c r="C1762" i="25"/>
  <c r="B1763" i="25"/>
  <c r="C1763" i="25"/>
  <c r="B1739" i="25"/>
  <c r="C1739" i="25"/>
  <c r="B1764" i="25"/>
  <c r="C1764" i="25"/>
  <c r="B1765" i="25"/>
  <c r="C1765" i="25"/>
  <c r="B1790" i="25"/>
  <c r="C1790" i="25"/>
  <c r="B1766" i="25"/>
  <c r="C1766" i="25"/>
  <c r="B1685" i="25"/>
  <c r="C1685" i="25"/>
  <c r="B1711" i="25"/>
  <c r="C1711" i="25"/>
  <c r="B1767" i="25"/>
  <c r="C1767" i="25"/>
  <c r="B1791" i="25"/>
  <c r="C1791" i="25"/>
  <c r="B1768" i="25"/>
  <c r="C1768" i="25"/>
  <c r="B1720" i="25"/>
  <c r="C1720" i="25"/>
  <c r="B1769" i="25"/>
  <c r="C1769" i="25"/>
  <c r="B1740" i="25"/>
  <c r="C1740" i="25"/>
  <c r="B1741" i="25"/>
  <c r="C1741" i="25"/>
  <c r="B1770" i="25"/>
  <c r="C1770" i="25"/>
  <c r="B1721" i="25"/>
  <c r="C1721" i="25"/>
  <c r="B1722" i="25"/>
  <c r="C1722" i="25"/>
  <c r="B1792" i="25"/>
  <c r="C1792" i="25"/>
  <c r="B1713" i="25"/>
  <c r="C1713" i="25"/>
  <c r="B1793" i="25"/>
  <c r="C1793" i="25"/>
  <c r="B1742" i="25"/>
  <c r="C1742" i="25"/>
  <c r="B1771" i="25"/>
  <c r="C1771" i="25"/>
  <c r="B1772" i="25"/>
  <c r="C1772" i="25"/>
  <c r="B1743" i="25"/>
  <c r="C1743" i="25"/>
  <c r="B1773" i="25"/>
  <c r="C1773" i="25"/>
  <c r="B1774" i="25"/>
  <c r="C1774" i="25"/>
  <c r="B1715" i="25"/>
  <c r="C1715" i="25"/>
  <c r="B1775" i="25"/>
  <c r="C1775" i="25"/>
  <c r="B1723" i="25"/>
  <c r="C1723" i="25"/>
  <c r="B1776" i="25"/>
  <c r="C1776" i="25"/>
  <c r="B1794" i="25"/>
  <c r="C1794" i="25"/>
  <c r="B1795" i="25"/>
  <c r="C1795" i="25"/>
  <c r="B1777" i="25"/>
  <c r="C1777" i="25"/>
  <c r="B1796" i="25"/>
  <c r="C1796" i="25"/>
  <c r="B1744" i="25"/>
  <c r="C1744" i="25"/>
  <c r="B1687" i="25"/>
  <c r="C1687" i="25"/>
  <c r="B1797" i="25"/>
  <c r="C1797" i="25"/>
  <c r="B1689" i="25"/>
  <c r="C1689" i="25"/>
  <c r="B1778" i="25"/>
  <c r="C1778" i="25"/>
  <c r="B1798" i="25"/>
  <c r="C1798" i="25"/>
  <c r="B1717" i="25"/>
  <c r="C1717" i="25"/>
  <c r="B1691" i="25"/>
  <c r="C1691" i="25"/>
  <c r="B1693" i="25"/>
  <c r="C1693" i="25"/>
  <c r="B1724" i="25"/>
  <c r="C1724" i="25"/>
  <c r="B1799" i="25"/>
  <c r="C1799" i="25"/>
  <c r="B1745" i="25"/>
  <c r="C1745" i="25"/>
  <c r="B1779" i="25"/>
  <c r="C1779" i="25"/>
  <c r="B1695" i="25"/>
  <c r="C1695" i="25"/>
  <c r="B1800" i="25"/>
  <c r="C1800" i="25"/>
  <c r="B1780" i="25"/>
  <c r="C1780" i="25"/>
  <c r="B1801" i="25"/>
  <c r="C1801" i="25"/>
  <c r="B1697" i="25"/>
  <c r="C1697" i="25"/>
  <c r="B1699" i="25"/>
  <c r="C1699" i="25"/>
  <c r="B1781" i="25"/>
  <c r="C1781" i="25"/>
  <c r="B1701" i="25"/>
  <c r="C1701" i="25"/>
  <c r="B1746" i="25"/>
  <c r="C1746" i="25"/>
  <c r="B1802" i="25"/>
  <c r="C1802" i="25"/>
  <c r="B1803" i="25"/>
  <c r="C1803" i="25"/>
  <c r="B1703" i="25"/>
  <c r="C1703" i="25"/>
  <c r="B1725" i="25"/>
  <c r="C1725" i="25"/>
  <c r="B1782" i="25"/>
  <c r="C1782" i="25"/>
  <c r="B1747" i="25"/>
  <c r="C1747" i="25"/>
  <c r="B1783" i="25"/>
  <c r="C1783" i="25"/>
  <c r="B1784" i="25"/>
  <c r="C1784" i="25"/>
  <c r="B1726" i="25"/>
  <c r="C1726" i="25"/>
  <c r="B1727" i="25"/>
  <c r="C1727" i="25"/>
  <c r="B1804" i="25"/>
  <c r="C1804" i="25"/>
  <c r="B1728" i="25"/>
  <c r="C1728" i="25"/>
  <c r="B1748" i="25"/>
  <c r="C1748" i="25"/>
  <c r="B1805" i="25"/>
  <c r="C1805" i="25"/>
  <c r="B1749" i="25"/>
  <c r="C1749" i="25"/>
  <c r="B1806" i="25"/>
  <c r="C1806" i="25"/>
  <c r="B1729" i="25"/>
  <c r="C1729" i="25"/>
  <c r="B1719" i="25"/>
  <c r="C1719" i="25"/>
  <c r="B1750" i="25"/>
  <c r="C1750" i="25"/>
  <c r="B1705" i="25"/>
  <c r="C1705" i="25"/>
  <c r="B1807" i="25"/>
  <c r="C1807" i="25"/>
  <c r="B1730" i="25"/>
  <c r="C1730" i="25"/>
  <c r="B1808" i="25"/>
  <c r="C1808" i="25"/>
  <c r="B1707" i="25"/>
  <c r="C1707" i="25"/>
  <c r="B1809" i="25"/>
  <c r="C1809" i="25"/>
  <c r="B1731" i="25"/>
  <c r="C1731" i="25"/>
  <c r="B1751" i="25"/>
  <c r="C1751" i="25"/>
  <c r="B1810" i="25"/>
  <c r="C1810" i="25"/>
  <c r="B1752" i="25"/>
  <c r="C1752" i="25"/>
  <c r="B1811" i="25"/>
  <c r="C1811" i="25"/>
  <c r="B1785" i="25"/>
  <c r="C1785" i="25"/>
  <c r="B1732" i="25"/>
  <c r="C1732" i="25"/>
  <c r="B1786" i="25"/>
  <c r="C1786" i="25"/>
  <c r="B1733" i="25"/>
  <c r="C1733" i="25"/>
  <c r="B1787" i="25"/>
  <c r="C1787" i="25"/>
  <c r="B1709" i="25"/>
  <c r="C1709" i="25"/>
  <c r="B1788" i="25"/>
  <c r="C1788" i="25"/>
  <c r="B1812" i="25"/>
  <c r="C1812" i="25"/>
  <c r="B1813" i="25"/>
  <c r="C1813" i="25"/>
  <c r="B1734" i="25"/>
  <c r="C1734" i="25"/>
  <c r="B1735" i="25"/>
  <c r="C1735" i="25"/>
  <c r="B1753" i="25"/>
  <c r="C1753" i="25"/>
  <c r="B1736" i="25"/>
  <c r="C1736" i="25"/>
  <c r="B1789" i="25"/>
  <c r="C1789" i="25"/>
  <c r="B1754" i="25"/>
  <c r="C1754" i="25"/>
  <c r="B1737" i="25"/>
  <c r="C1737" i="25"/>
  <c r="B1738" i="25"/>
  <c r="C1738" i="25"/>
  <c r="K19" i="26" l="1"/>
  <c r="D19" i="26"/>
  <c r="D21" i="26" s="1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X89" i="23"/>
  <c r="W89" i="23"/>
  <c r="X88" i="23"/>
  <c r="W88" i="23"/>
  <c r="X87" i="23"/>
  <c r="W87" i="23"/>
  <c r="X86" i="23"/>
  <c r="W86" i="23"/>
  <c r="X85" i="23"/>
  <c r="W85" i="23"/>
  <c r="W90" i="23"/>
  <c r="X90" i="23"/>
  <c r="AF101" i="23"/>
  <c r="AF102" i="23"/>
  <c r="AF100" i="23"/>
  <c r="AF99" i="23"/>
  <c r="AF98" i="23"/>
  <c r="AF97" i="23"/>
  <c r="AF96" i="23"/>
  <c r="AF95" i="23"/>
  <c r="AF94" i="23"/>
  <c r="AF93" i="23"/>
  <c r="V79" i="23" l="1"/>
  <c r="W79" i="23"/>
  <c r="W80" i="23"/>
  <c r="W81" i="23"/>
  <c r="W82" i="23"/>
  <c r="W83" i="23"/>
  <c r="W84" i="23"/>
  <c r="X80" i="23"/>
  <c r="X81" i="23"/>
  <c r="X82" i="23"/>
  <c r="X83" i="23"/>
  <c r="X84" i="23"/>
  <c r="AF89" i="23"/>
  <c r="AF90" i="23"/>
  <c r="AF91" i="23"/>
  <c r="AF92" i="23"/>
  <c r="G108" i="23"/>
  <c r="G109" i="23"/>
  <c r="G110" i="23"/>
  <c r="G111" i="23"/>
  <c r="G112" i="23"/>
  <c r="G113" i="23"/>
  <c r="G114" i="23"/>
  <c r="G115" i="23"/>
  <c r="G116" i="23"/>
  <c r="G117" i="23"/>
  <c r="G118" i="23"/>
  <c r="B1635" i="25"/>
  <c r="B1656" i="25"/>
  <c r="B1628" i="25"/>
  <c r="B1638" i="25"/>
  <c r="B1632" i="25"/>
  <c r="B1634" i="25"/>
  <c r="B1650" i="25"/>
  <c r="B1624" i="25"/>
  <c r="B1683" i="25"/>
  <c r="B1674" i="25"/>
  <c r="B1679" i="25"/>
  <c r="B1675" i="25"/>
  <c r="B1658" i="25"/>
  <c r="B1681" i="25"/>
  <c r="B1680" i="25"/>
  <c r="B1678" i="25"/>
  <c r="B1673" i="25"/>
  <c r="B1671" i="25"/>
  <c r="B1670" i="25"/>
  <c r="B1664" i="25"/>
  <c r="B1668" i="25"/>
  <c r="B1651" i="25"/>
  <c r="B1649" i="25"/>
  <c r="B1641" i="25"/>
  <c r="B1640" i="25"/>
  <c r="B1653" i="25"/>
  <c r="B1644" i="25"/>
  <c r="B1660" i="25"/>
  <c r="B1666" i="25"/>
  <c r="B1663" i="25"/>
  <c r="B1669" i="25"/>
  <c r="B1647" i="25"/>
  <c r="B1646" i="25"/>
  <c r="B1655" i="25"/>
  <c r="B1645" i="25"/>
  <c r="B1648" i="25"/>
  <c r="B1662" i="25"/>
  <c r="B1667" i="25"/>
  <c r="B1661" i="25"/>
  <c r="B1672" i="25"/>
  <c r="B1625" i="25"/>
  <c r="B1639" i="25"/>
  <c r="B1627" i="25"/>
  <c r="B1626" i="25"/>
  <c r="B1629" i="25"/>
  <c r="B1623" i="25"/>
  <c r="B1654" i="25"/>
  <c r="B1631" i="25"/>
  <c r="B1652" i="25"/>
  <c r="B1622" i="25"/>
  <c r="B1633" i="25"/>
  <c r="B1636" i="25"/>
  <c r="B1637" i="25"/>
  <c r="B1677" i="25"/>
  <c r="B1676" i="25"/>
  <c r="B1682" i="25"/>
  <c r="B1659" i="25"/>
  <c r="B1665" i="25"/>
  <c r="B1643" i="25"/>
  <c r="B1642" i="25"/>
  <c r="B1657" i="25"/>
  <c r="C1635" i="25"/>
  <c r="C1656" i="25"/>
  <c r="C1628" i="25"/>
  <c r="C1638" i="25"/>
  <c r="C1632" i="25"/>
  <c r="C1634" i="25"/>
  <c r="C1650" i="25"/>
  <c r="C1624" i="25"/>
  <c r="C1683" i="25"/>
  <c r="C1674" i="25"/>
  <c r="C1679" i="25"/>
  <c r="C1675" i="25"/>
  <c r="C1658" i="25"/>
  <c r="C1681" i="25"/>
  <c r="C1680" i="25"/>
  <c r="C1678" i="25"/>
  <c r="C1673" i="25"/>
  <c r="C1671" i="25"/>
  <c r="C1670" i="25"/>
  <c r="C1664" i="25"/>
  <c r="C1668" i="25"/>
  <c r="C1651" i="25"/>
  <c r="C1649" i="25"/>
  <c r="C1641" i="25"/>
  <c r="C1640" i="25"/>
  <c r="C1653" i="25"/>
  <c r="C1644" i="25"/>
  <c r="C1660" i="25"/>
  <c r="C1666" i="25"/>
  <c r="C1663" i="25"/>
  <c r="C1669" i="25"/>
  <c r="C1647" i="25"/>
  <c r="C1646" i="25"/>
  <c r="C1655" i="25"/>
  <c r="C1645" i="25"/>
  <c r="C1648" i="25"/>
  <c r="C1662" i="25"/>
  <c r="C1667" i="25"/>
  <c r="C1661" i="25"/>
  <c r="C1672" i="25"/>
  <c r="C1625" i="25"/>
  <c r="C1639" i="25"/>
  <c r="C1627" i="25"/>
  <c r="C1626" i="25"/>
  <c r="C1629" i="25"/>
  <c r="C1623" i="25"/>
  <c r="C1654" i="25"/>
  <c r="C1631" i="25"/>
  <c r="C1652" i="25"/>
  <c r="C1622" i="25"/>
  <c r="C1633" i="25"/>
  <c r="C1636" i="25"/>
  <c r="C1637" i="25"/>
  <c r="C1677" i="25"/>
  <c r="C1676" i="25"/>
  <c r="C1682" i="25"/>
  <c r="C1659" i="25"/>
  <c r="C1665" i="25"/>
  <c r="C1643" i="25"/>
  <c r="C1642" i="25"/>
  <c r="C1657" i="25"/>
  <c r="G107" i="23"/>
  <c r="AF88" i="23"/>
  <c r="X79" i="23"/>
  <c r="G105" i="23"/>
  <c r="G106" i="23"/>
  <c r="G104" i="23"/>
  <c r="B1619" i="25"/>
  <c r="B1612" i="25"/>
  <c r="B1614" i="25"/>
  <c r="B1630" i="25"/>
  <c r="B1621" i="25"/>
  <c r="B1618" i="25"/>
  <c r="B1617" i="25"/>
  <c r="B1611" i="25"/>
  <c r="B1616" i="25"/>
  <c r="B1613" i="25"/>
  <c r="B1620" i="25"/>
  <c r="B1615" i="25"/>
  <c r="C1619" i="25"/>
  <c r="C1612" i="25"/>
  <c r="C1614" i="25"/>
  <c r="C1630" i="25"/>
  <c r="C1621" i="25"/>
  <c r="C1618" i="25"/>
  <c r="C1617" i="25"/>
  <c r="C1611" i="25"/>
  <c r="C1616" i="25"/>
  <c r="C1613" i="25"/>
  <c r="C1620" i="25"/>
  <c r="C1615" i="25"/>
  <c r="B1588" i="25"/>
  <c r="B1607" i="25"/>
  <c r="B1596" i="25"/>
  <c r="B1597" i="25"/>
  <c r="B1606" i="25"/>
  <c r="B1609" i="25"/>
  <c r="B1595" i="25"/>
  <c r="B1604" i="25"/>
  <c r="B1608" i="25"/>
  <c r="B1592" i="25"/>
  <c r="B1589" i="25"/>
  <c r="B1598" i="25"/>
  <c r="B1601" i="25"/>
  <c r="B1610" i="25"/>
  <c r="B1603" i="25"/>
  <c r="B1587" i="25"/>
  <c r="B1594" i="25"/>
  <c r="B1605" i="25"/>
  <c r="B1590" i="25"/>
  <c r="B1591" i="25"/>
  <c r="B1602" i="25"/>
  <c r="B1600" i="25"/>
  <c r="B1599" i="25"/>
  <c r="B1593" i="25"/>
  <c r="C1588" i="25"/>
  <c r="C1607" i="25"/>
  <c r="C1596" i="25"/>
  <c r="C1597" i="25"/>
  <c r="C1606" i="25"/>
  <c r="C1609" i="25"/>
  <c r="C1595" i="25"/>
  <c r="C1604" i="25"/>
  <c r="C1608" i="25"/>
  <c r="C1592" i="25"/>
  <c r="C1589" i="25"/>
  <c r="C1598" i="25"/>
  <c r="C1601" i="25"/>
  <c r="C1610" i="25"/>
  <c r="C1603" i="25"/>
  <c r="C1587" i="25"/>
  <c r="C1594" i="25"/>
  <c r="C1605" i="25"/>
  <c r="C1590" i="25"/>
  <c r="C1591" i="25"/>
  <c r="C1602" i="25"/>
  <c r="C1600" i="25"/>
  <c r="C1599" i="25"/>
  <c r="C1593" i="25"/>
  <c r="AF87" i="23"/>
  <c r="W78" i="23"/>
  <c r="X78" i="23"/>
  <c r="W77" i="23"/>
  <c r="X77" i="23"/>
  <c r="G103" i="23"/>
  <c r="G101" i="23"/>
  <c r="G102" i="23"/>
  <c r="W76" i="23"/>
  <c r="X76" i="23"/>
  <c r="W75" i="23"/>
  <c r="X75" i="23"/>
  <c r="W74" i="23"/>
  <c r="X74" i="23"/>
  <c r="AF85" i="23"/>
  <c r="AF86" i="23"/>
  <c r="G100" i="23"/>
  <c r="G99" i="23"/>
  <c r="G97" i="23"/>
  <c r="G98" i="23"/>
  <c r="B1546" i="25"/>
  <c r="B1552" i="25"/>
  <c r="B1563" i="25"/>
  <c r="B1540" i="25"/>
  <c r="B1555" i="25"/>
  <c r="B1553" i="25"/>
  <c r="B1547" i="25"/>
  <c r="B1543" i="25"/>
  <c r="B1570" i="25"/>
  <c r="B1581" i="25"/>
  <c r="B1578" i="25"/>
  <c r="B1569" i="25"/>
  <c r="B1583" i="25"/>
  <c r="B1549" i="25"/>
  <c r="B1562" i="25"/>
  <c r="B1541" i="25"/>
  <c r="B1536" i="25"/>
  <c r="B1571" i="25"/>
  <c r="B1566" i="25"/>
  <c r="B1557" i="25"/>
  <c r="B1545" i="25"/>
  <c r="B1542" i="25"/>
  <c r="B1550" i="25"/>
  <c r="B1554" i="25"/>
  <c r="B1558" i="25"/>
  <c r="B1560" i="25"/>
  <c r="B1559" i="25"/>
  <c r="B1548" i="25"/>
  <c r="B1556" i="25"/>
  <c r="B1539" i="25"/>
  <c r="B1538" i="25"/>
  <c r="B1551" i="25"/>
  <c r="B1561" i="25"/>
  <c r="B1585" i="25"/>
  <c r="B1584" i="25"/>
  <c r="B1573" i="25"/>
  <c r="B1574" i="25"/>
  <c r="B1568" i="25"/>
  <c r="B1582" i="25"/>
  <c r="B1572" i="25"/>
  <c r="B1577" i="25"/>
  <c r="B1586" i="25"/>
  <c r="B1579" i="25"/>
  <c r="B1575" i="25"/>
  <c r="B1567" i="25"/>
  <c r="B1580" i="25"/>
  <c r="B1565" i="25"/>
  <c r="B1564" i="25"/>
  <c r="B1576" i="25"/>
  <c r="B1537" i="25"/>
  <c r="B1544" i="25"/>
  <c r="C1546" i="25"/>
  <c r="C1552" i="25"/>
  <c r="C1563" i="25"/>
  <c r="C1540" i="25"/>
  <c r="C1555" i="25"/>
  <c r="C1553" i="25"/>
  <c r="C1547" i="25"/>
  <c r="C1543" i="25"/>
  <c r="C1570" i="25"/>
  <c r="C1581" i="25"/>
  <c r="C1578" i="25"/>
  <c r="C1569" i="25"/>
  <c r="C1583" i="25"/>
  <c r="C1549" i="25"/>
  <c r="C1562" i="25"/>
  <c r="C1541" i="25"/>
  <c r="C1536" i="25"/>
  <c r="C1571" i="25"/>
  <c r="C1566" i="25"/>
  <c r="C1557" i="25"/>
  <c r="C1545" i="25"/>
  <c r="C1542" i="25"/>
  <c r="C1550" i="25"/>
  <c r="C1554" i="25"/>
  <c r="C1558" i="25"/>
  <c r="C1560" i="25"/>
  <c r="C1559" i="25"/>
  <c r="C1548" i="25"/>
  <c r="C1556" i="25"/>
  <c r="C1539" i="25"/>
  <c r="C1538" i="25"/>
  <c r="C1551" i="25"/>
  <c r="C1561" i="25"/>
  <c r="C1585" i="25"/>
  <c r="C1584" i="25"/>
  <c r="C1573" i="25"/>
  <c r="C1574" i="25"/>
  <c r="C1568" i="25"/>
  <c r="C1582" i="25"/>
  <c r="C1572" i="25"/>
  <c r="C1577" i="25"/>
  <c r="C1586" i="25"/>
  <c r="C1579" i="25"/>
  <c r="C1575" i="25"/>
  <c r="C1567" i="25"/>
  <c r="C1580" i="25"/>
  <c r="C1565" i="25"/>
  <c r="C1564" i="25"/>
  <c r="C1576" i="25"/>
  <c r="C1537" i="25"/>
  <c r="C1544" i="25"/>
  <c r="AF83" i="23"/>
  <c r="AF84" i="23"/>
  <c r="W72" i="23"/>
  <c r="W73" i="23"/>
  <c r="X72" i="23"/>
  <c r="X73" i="23"/>
  <c r="G96" i="23"/>
  <c r="D93" i="23"/>
  <c r="G95" i="23"/>
  <c r="G94" i="23"/>
  <c r="G93" i="23"/>
  <c r="B1534" i="25"/>
  <c r="B1514" i="25"/>
  <c r="B1521" i="25"/>
  <c r="B1519" i="25"/>
  <c r="B1530" i="25"/>
  <c r="B1526" i="25"/>
  <c r="B1518" i="25"/>
  <c r="B1524" i="25"/>
  <c r="B1522" i="25"/>
  <c r="B1533" i="25"/>
  <c r="B1523" i="25"/>
  <c r="B1531" i="25"/>
  <c r="B1528" i="25"/>
  <c r="B1513" i="25"/>
  <c r="B1535" i="25"/>
  <c r="B1520" i="25"/>
  <c r="B1508" i="25"/>
  <c r="B1527" i="25"/>
  <c r="B1510" i="25"/>
  <c r="B1509" i="25"/>
  <c r="B1529" i="25"/>
  <c r="B1516" i="25"/>
  <c r="B1515" i="25"/>
  <c r="B1511" i="25"/>
  <c r="B1517" i="25"/>
  <c r="B1525" i="25"/>
  <c r="B1532" i="25"/>
  <c r="B1512" i="25"/>
  <c r="C1534" i="25"/>
  <c r="C1514" i="25"/>
  <c r="C1521" i="25"/>
  <c r="C1519" i="25"/>
  <c r="C1530" i="25"/>
  <c r="C1526" i="25"/>
  <c r="C1518" i="25"/>
  <c r="C1524" i="25"/>
  <c r="C1522" i="25"/>
  <c r="C1533" i="25"/>
  <c r="C1523" i="25"/>
  <c r="C1531" i="25"/>
  <c r="C1528" i="25"/>
  <c r="C1513" i="25"/>
  <c r="C1535" i="25"/>
  <c r="C1520" i="25"/>
  <c r="C1508" i="25"/>
  <c r="C1527" i="25"/>
  <c r="C1510" i="25"/>
  <c r="C1509" i="25"/>
  <c r="C1529" i="25"/>
  <c r="C1516" i="25"/>
  <c r="C1515" i="25"/>
  <c r="C1511" i="25"/>
  <c r="C1517" i="25"/>
  <c r="C1525" i="25"/>
  <c r="C1532" i="25"/>
  <c r="C1512" i="25"/>
  <c r="B1485" i="25"/>
  <c r="B1484" i="25"/>
  <c r="B1488" i="25"/>
  <c r="B1486" i="25"/>
  <c r="B1496" i="25"/>
  <c r="B1504" i="25"/>
  <c r="B1500" i="25"/>
  <c r="B1503" i="25"/>
  <c r="B1493" i="25"/>
  <c r="B1494" i="25"/>
  <c r="B1479" i="25"/>
  <c r="B1507" i="25"/>
  <c r="B1481" i="25"/>
  <c r="B1482" i="25"/>
  <c r="B1502" i="25"/>
  <c r="B1492" i="25"/>
  <c r="B1487" i="25"/>
  <c r="B1499" i="25"/>
  <c r="B1483" i="25"/>
  <c r="C1485" i="25"/>
  <c r="C1484" i="25"/>
  <c r="C1488" i="25"/>
  <c r="C1486" i="25"/>
  <c r="C1496" i="25"/>
  <c r="C1504" i="25"/>
  <c r="C1500" i="25"/>
  <c r="C1503" i="25"/>
  <c r="C1493" i="25"/>
  <c r="C1494" i="25"/>
  <c r="C1479" i="25"/>
  <c r="C1507" i="25"/>
  <c r="C1481" i="25"/>
  <c r="C1482" i="25"/>
  <c r="C1502" i="25"/>
  <c r="C1492" i="25"/>
  <c r="C1487" i="25"/>
  <c r="C1499" i="25"/>
  <c r="C1483" i="25"/>
  <c r="D92" i="23"/>
  <c r="G92" i="23"/>
  <c r="B1474" i="25"/>
  <c r="B1475" i="25"/>
  <c r="B1462" i="25"/>
  <c r="B1476" i="25"/>
  <c r="B1477" i="25"/>
  <c r="B1463" i="25"/>
  <c r="B1464" i="25"/>
  <c r="B1478" i="25"/>
  <c r="B1465" i="25"/>
  <c r="B1480" i="25"/>
  <c r="B1466" i="25"/>
  <c r="B1467" i="25"/>
  <c r="B1468" i="25"/>
  <c r="B1489" i="25"/>
  <c r="B1490" i="25"/>
  <c r="B1491" i="25"/>
  <c r="B1469" i="25"/>
  <c r="B1495" i="25"/>
  <c r="B1470" i="25"/>
  <c r="B1471" i="25"/>
  <c r="B1497" i="25"/>
  <c r="B1498" i="25"/>
  <c r="B1501" i="25"/>
  <c r="B1472" i="25"/>
  <c r="B1473" i="25"/>
  <c r="B1505" i="25"/>
  <c r="B1506" i="25"/>
  <c r="C1474" i="25"/>
  <c r="C1475" i="25"/>
  <c r="C1462" i="25"/>
  <c r="C1476" i="25"/>
  <c r="C1477" i="25"/>
  <c r="C1463" i="25"/>
  <c r="C1464" i="25"/>
  <c r="C1478" i="25"/>
  <c r="C1465" i="25"/>
  <c r="C1480" i="25"/>
  <c r="C1466" i="25"/>
  <c r="C1467" i="25"/>
  <c r="C1468" i="25"/>
  <c r="C1489" i="25"/>
  <c r="C1490" i="25"/>
  <c r="C1491" i="25"/>
  <c r="C1469" i="25"/>
  <c r="C1495" i="25"/>
  <c r="C1470" i="25"/>
  <c r="C1471" i="25"/>
  <c r="C1497" i="25"/>
  <c r="C1498" i="25"/>
  <c r="C1501" i="25"/>
  <c r="C1472" i="25"/>
  <c r="C1473" i="25"/>
  <c r="C1505" i="25"/>
  <c r="C1506" i="25"/>
  <c r="G89" i="23"/>
  <c r="G90" i="23"/>
  <c r="G91" i="23"/>
  <c r="AF80" i="23"/>
  <c r="AF81" i="23"/>
  <c r="AF82" i="23"/>
  <c r="G88" i="23"/>
  <c r="AF76" i="23"/>
  <c r="AF77" i="23"/>
  <c r="AF78" i="23"/>
  <c r="AF79" i="23"/>
  <c r="W68" i="23"/>
  <c r="W69" i="23"/>
  <c r="W70" i="23"/>
  <c r="W71" i="23"/>
  <c r="X68" i="23"/>
  <c r="X69" i="23"/>
  <c r="X70" i="23"/>
  <c r="X71" i="23"/>
  <c r="G82" i="23"/>
  <c r="G83" i="23"/>
  <c r="G84" i="23"/>
  <c r="G85" i="23"/>
  <c r="G86" i="23"/>
  <c r="G87" i="23"/>
  <c r="B1390" i="25"/>
  <c r="B1422" i="25"/>
  <c r="B1409" i="25"/>
  <c r="B1412" i="25"/>
  <c r="B1403" i="25"/>
  <c r="B1393" i="25"/>
  <c r="B1417" i="25"/>
  <c r="B1402" i="25"/>
  <c r="B1395" i="25"/>
  <c r="B1414" i="25"/>
  <c r="B1406" i="25"/>
  <c r="B1382" i="25"/>
  <c r="B1407" i="25"/>
  <c r="B1404" i="25"/>
  <c r="B1410" i="25"/>
  <c r="B1415" i="25"/>
  <c r="B1418" i="25"/>
  <c r="B1386" i="25"/>
  <c r="B1420" i="25"/>
  <c r="B1401" i="25"/>
  <c r="B1384" i="25"/>
  <c r="B1391" i="25"/>
  <c r="B1388" i="25"/>
  <c r="B1421" i="25"/>
  <c r="B1385" i="25"/>
  <c r="B1416" i="25"/>
  <c r="B1413" i="25"/>
  <c r="B1396" i="25"/>
  <c r="B1392" i="25"/>
  <c r="B1389" i="25"/>
  <c r="B1387" i="25"/>
  <c r="B1400" i="25"/>
  <c r="B1450" i="25"/>
  <c r="B1460" i="25"/>
  <c r="B1461" i="25"/>
  <c r="B1430" i="25"/>
  <c r="B1432" i="25"/>
  <c r="B1455" i="25"/>
  <c r="B1442" i="25"/>
  <c r="B1446" i="25"/>
  <c r="B1433" i="25"/>
  <c r="B1441" i="25"/>
  <c r="B1444" i="25"/>
  <c r="B1427" i="25"/>
  <c r="B1457" i="25"/>
  <c r="B1423" i="25"/>
  <c r="B1440" i="25"/>
  <c r="B1424" i="25"/>
  <c r="B1454" i="25"/>
  <c r="B1425" i="25"/>
  <c r="B1458" i="25"/>
  <c r="B1429" i="25"/>
  <c r="B1459" i="25"/>
  <c r="B1451" i="25"/>
  <c r="B1439" i="25"/>
  <c r="B1426" i="25"/>
  <c r="B1428" i="25"/>
  <c r="B1456" i="25"/>
  <c r="B1431" i="25"/>
  <c r="B1435" i="25"/>
  <c r="B1447" i="25"/>
  <c r="B1438" i="25"/>
  <c r="B1452" i="25"/>
  <c r="B1448" i="25"/>
  <c r="B1434" i="25"/>
  <c r="B1436" i="25"/>
  <c r="B1437" i="25"/>
  <c r="B1453" i="25"/>
  <c r="B1445" i="25"/>
  <c r="B1443" i="25"/>
  <c r="B1449" i="25"/>
  <c r="C1390" i="25"/>
  <c r="C1422" i="25"/>
  <c r="C1409" i="25"/>
  <c r="C1412" i="25"/>
  <c r="C1403" i="25"/>
  <c r="C1393" i="25"/>
  <c r="C1417" i="25"/>
  <c r="C1402" i="25"/>
  <c r="C1395" i="25"/>
  <c r="C1414" i="25"/>
  <c r="C1406" i="25"/>
  <c r="C1382" i="25"/>
  <c r="C1407" i="25"/>
  <c r="C1404" i="25"/>
  <c r="C1410" i="25"/>
  <c r="C1415" i="25"/>
  <c r="C1418" i="25"/>
  <c r="C1386" i="25"/>
  <c r="C1420" i="25"/>
  <c r="C1401" i="25"/>
  <c r="C1384" i="25"/>
  <c r="C1391" i="25"/>
  <c r="C1388" i="25"/>
  <c r="C1421" i="25"/>
  <c r="C1385" i="25"/>
  <c r="C1416" i="25"/>
  <c r="C1413" i="25"/>
  <c r="C1396" i="25"/>
  <c r="C1392" i="25"/>
  <c r="C1389" i="25"/>
  <c r="C1387" i="25"/>
  <c r="C1400" i="25"/>
  <c r="C1450" i="25"/>
  <c r="C1460" i="25"/>
  <c r="C1461" i="25"/>
  <c r="C1430" i="25"/>
  <c r="C1432" i="25"/>
  <c r="C1455" i="25"/>
  <c r="C1442" i="25"/>
  <c r="C1446" i="25"/>
  <c r="C1433" i="25"/>
  <c r="C1441" i="25"/>
  <c r="C1444" i="25"/>
  <c r="C1427" i="25"/>
  <c r="C1457" i="25"/>
  <c r="C1423" i="25"/>
  <c r="C1440" i="25"/>
  <c r="C1424" i="25"/>
  <c r="C1454" i="25"/>
  <c r="C1425" i="25"/>
  <c r="C1458" i="25"/>
  <c r="C1429" i="25"/>
  <c r="C1459" i="25"/>
  <c r="C1451" i="25"/>
  <c r="C1439" i="25"/>
  <c r="C1426" i="25"/>
  <c r="C1428" i="25"/>
  <c r="C1456" i="25"/>
  <c r="C1431" i="25"/>
  <c r="C1435" i="25"/>
  <c r="C1447" i="25"/>
  <c r="C1438" i="25"/>
  <c r="C1452" i="25"/>
  <c r="C1448" i="25"/>
  <c r="C1434" i="25"/>
  <c r="C1436" i="25"/>
  <c r="C1437" i="25"/>
  <c r="C1453" i="25"/>
  <c r="C1445" i="25"/>
  <c r="C1443" i="25"/>
  <c r="C1449" i="25"/>
  <c r="B1398" i="25"/>
  <c r="B1383" i="25"/>
  <c r="B1394" i="25"/>
  <c r="B1399" i="25"/>
  <c r="B1411" i="25"/>
  <c r="B1408" i="25"/>
  <c r="B1405" i="25"/>
  <c r="B1397" i="25"/>
  <c r="B1419" i="25"/>
  <c r="B1349" i="25"/>
  <c r="B1374" i="25"/>
  <c r="B1368" i="25"/>
  <c r="B1380" i="25"/>
  <c r="B1369" i="25"/>
  <c r="B1366" i="25"/>
  <c r="B1373" i="25"/>
  <c r="B1370" i="25"/>
  <c r="B1379" i="25"/>
  <c r="B1344" i="25"/>
  <c r="B1342" i="25"/>
  <c r="B1343" i="25"/>
  <c r="B1361" i="25"/>
  <c r="B1353" i="25"/>
  <c r="B1350" i="25"/>
  <c r="B1358" i="25"/>
  <c r="B1372" i="25"/>
  <c r="B1377" i="25"/>
  <c r="B1367" i="25"/>
  <c r="B1355" i="25"/>
  <c r="B1378" i="25"/>
  <c r="B1360" i="25"/>
  <c r="B1351" i="25"/>
  <c r="B1376" i="25"/>
  <c r="B1347" i="25"/>
  <c r="B1352" i="25"/>
  <c r="C1398" i="25"/>
  <c r="C1383" i="25"/>
  <c r="C1394" i="25"/>
  <c r="C1399" i="25"/>
  <c r="C1411" i="25"/>
  <c r="C1408" i="25"/>
  <c r="C1405" i="25"/>
  <c r="C1397" i="25"/>
  <c r="C1419" i="25"/>
  <c r="C1349" i="25"/>
  <c r="C1374" i="25"/>
  <c r="C1368" i="25"/>
  <c r="C1380" i="25"/>
  <c r="C1369" i="25"/>
  <c r="C1366" i="25"/>
  <c r="C1373" i="25"/>
  <c r="C1370" i="25"/>
  <c r="C1379" i="25"/>
  <c r="C1344" i="25"/>
  <c r="C1342" i="25"/>
  <c r="C1343" i="25"/>
  <c r="C1361" i="25"/>
  <c r="C1353" i="25"/>
  <c r="C1350" i="25"/>
  <c r="C1358" i="25"/>
  <c r="C1372" i="25"/>
  <c r="C1377" i="25"/>
  <c r="C1367" i="25"/>
  <c r="C1355" i="25"/>
  <c r="C1378" i="25"/>
  <c r="C1360" i="25"/>
  <c r="C1351" i="25"/>
  <c r="C1376" i="25"/>
  <c r="C1347" i="25"/>
  <c r="C1352" i="25"/>
  <c r="AC75" i="23"/>
  <c r="AC74" i="23"/>
  <c r="D81" i="23"/>
  <c r="B1306" i="25"/>
  <c r="B1307" i="25"/>
  <c r="B1308" i="25"/>
  <c r="B1309" i="25"/>
  <c r="B1345" i="25"/>
  <c r="B1310" i="25"/>
  <c r="B1311" i="25"/>
  <c r="B1346" i="25"/>
  <c r="B1312" i="25"/>
  <c r="B1313" i="25"/>
  <c r="B1314" i="25"/>
  <c r="B1348" i="25"/>
  <c r="B1315" i="25"/>
  <c r="B1316" i="25"/>
  <c r="B1354" i="25"/>
  <c r="B1317" i="25"/>
  <c r="B1318" i="25"/>
  <c r="B1356" i="25"/>
  <c r="B1319" i="25"/>
  <c r="B1357" i="25"/>
  <c r="B1320" i="25"/>
  <c r="B1359" i="25"/>
  <c r="B1321" i="25"/>
  <c r="B1362" i="25"/>
  <c r="B1363" i="25"/>
  <c r="B1364" i="25"/>
  <c r="B1365" i="25"/>
  <c r="B1322" i="25"/>
  <c r="B1323" i="25"/>
  <c r="B1324" i="25"/>
  <c r="B1325" i="25"/>
  <c r="B1371" i="25"/>
  <c r="B1326" i="25"/>
  <c r="B1327" i="25"/>
  <c r="B1328" i="25"/>
  <c r="B1329" i="25"/>
  <c r="B1330" i="25"/>
  <c r="B1331" i="25"/>
  <c r="B1332" i="25"/>
  <c r="B1375" i="25"/>
  <c r="B1333" i="25"/>
  <c r="B1334" i="25"/>
  <c r="B1335" i="25"/>
  <c r="B1336" i="25"/>
  <c r="B1337" i="25"/>
  <c r="B1338" i="25"/>
  <c r="B1339" i="25"/>
  <c r="B1381" i="25"/>
  <c r="B1340" i="25"/>
  <c r="B1341" i="25"/>
  <c r="C1306" i="25"/>
  <c r="C1307" i="25"/>
  <c r="C1308" i="25"/>
  <c r="C1309" i="25"/>
  <c r="C1345" i="25"/>
  <c r="C1310" i="25"/>
  <c r="C1311" i="25"/>
  <c r="C1346" i="25"/>
  <c r="C1312" i="25"/>
  <c r="C1313" i="25"/>
  <c r="C1314" i="25"/>
  <c r="C1348" i="25"/>
  <c r="C1315" i="25"/>
  <c r="C1316" i="25"/>
  <c r="C1354" i="25"/>
  <c r="C1317" i="25"/>
  <c r="C1318" i="25"/>
  <c r="C1356" i="25"/>
  <c r="C1319" i="25"/>
  <c r="C1357" i="25"/>
  <c r="C1320" i="25"/>
  <c r="C1359" i="25"/>
  <c r="C1321" i="25"/>
  <c r="C1362" i="25"/>
  <c r="C1363" i="25"/>
  <c r="C1364" i="25"/>
  <c r="C1365" i="25"/>
  <c r="C1322" i="25"/>
  <c r="C1323" i="25"/>
  <c r="C1324" i="25"/>
  <c r="C1325" i="25"/>
  <c r="C1371" i="25"/>
  <c r="C1326" i="25"/>
  <c r="C1327" i="25"/>
  <c r="C1328" i="25"/>
  <c r="C1329" i="25"/>
  <c r="C1330" i="25"/>
  <c r="C1331" i="25"/>
  <c r="C1332" i="25"/>
  <c r="C1375" i="25"/>
  <c r="C1333" i="25"/>
  <c r="C1334" i="25"/>
  <c r="C1335" i="25"/>
  <c r="C1336" i="25"/>
  <c r="C1337" i="25"/>
  <c r="C1338" i="25"/>
  <c r="C1339" i="25"/>
  <c r="C1381" i="25"/>
  <c r="C1340" i="25"/>
  <c r="C1341" i="25"/>
  <c r="AF74" i="23"/>
  <c r="AF75" i="23"/>
  <c r="G81" i="23"/>
  <c r="W66" i="23"/>
  <c r="W67" i="23"/>
  <c r="X66" i="23"/>
  <c r="X67" i="23"/>
  <c r="B1294" i="25"/>
  <c r="B1280" i="25"/>
  <c r="B1284" i="25"/>
  <c r="B1269" i="25"/>
  <c r="B1261" i="25"/>
  <c r="B1263" i="25"/>
  <c r="B1283" i="25"/>
  <c r="B1262" i="25"/>
  <c r="B1253" i="25"/>
  <c r="B1256" i="25"/>
  <c r="B1270" i="25"/>
  <c r="B1279" i="25"/>
  <c r="B1260" i="25"/>
  <c r="B1264" i="25"/>
  <c r="B1271" i="25"/>
  <c r="B1273" i="25"/>
  <c r="B1278" i="25"/>
  <c r="B1301" i="25"/>
  <c r="B1296" i="25"/>
  <c r="B1295" i="25"/>
  <c r="B1304" i="25"/>
  <c r="B1281" i="25"/>
  <c r="B1297" i="25"/>
  <c r="B1302" i="25"/>
  <c r="B1300" i="25"/>
  <c r="B1293" i="25"/>
  <c r="B1292" i="25"/>
  <c r="B1298" i="25"/>
  <c r="B1291" i="25"/>
  <c r="B1289" i="25"/>
  <c r="B1305" i="25"/>
  <c r="B1303" i="25"/>
  <c r="B1290" i="25"/>
  <c r="B1287" i="25"/>
  <c r="B1299" i="25"/>
  <c r="B1274" i="25"/>
  <c r="B1275" i="25"/>
  <c r="B1258" i="25"/>
  <c r="B1276" i="25"/>
  <c r="B1288" i="25"/>
  <c r="B1286" i="25"/>
  <c r="C1294" i="25"/>
  <c r="C1280" i="25"/>
  <c r="C1284" i="25"/>
  <c r="C1269" i="25"/>
  <c r="C1261" i="25"/>
  <c r="C1263" i="25"/>
  <c r="C1283" i="25"/>
  <c r="C1262" i="25"/>
  <c r="C1253" i="25"/>
  <c r="C1256" i="25"/>
  <c r="C1270" i="25"/>
  <c r="C1279" i="25"/>
  <c r="C1260" i="25"/>
  <c r="C1264" i="25"/>
  <c r="C1271" i="25"/>
  <c r="C1273" i="25"/>
  <c r="C1278" i="25"/>
  <c r="C1301" i="25"/>
  <c r="C1296" i="25"/>
  <c r="C1295" i="25"/>
  <c r="C1304" i="25"/>
  <c r="C1281" i="25"/>
  <c r="C1297" i="25"/>
  <c r="C1302" i="25"/>
  <c r="C1300" i="25"/>
  <c r="C1293" i="25"/>
  <c r="C1292" i="25"/>
  <c r="C1298" i="25"/>
  <c r="C1291" i="25"/>
  <c r="C1289" i="25"/>
  <c r="C1305" i="25"/>
  <c r="C1303" i="25"/>
  <c r="C1290" i="25"/>
  <c r="C1287" i="25"/>
  <c r="C1299" i="25"/>
  <c r="C1274" i="25"/>
  <c r="C1275" i="25"/>
  <c r="C1258" i="25"/>
  <c r="C1276" i="25"/>
  <c r="C1288" i="25"/>
  <c r="C1286" i="25"/>
  <c r="W65" i="23"/>
  <c r="X65" i="23"/>
  <c r="AF73" i="23"/>
  <c r="B1246" i="25"/>
  <c r="B1250" i="25"/>
  <c r="B1268" i="25"/>
  <c r="B1257" i="25"/>
  <c r="B1282" i="25"/>
  <c r="B1267" i="25"/>
  <c r="B1285" i="25"/>
  <c r="B1245" i="25"/>
  <c r="B1252" i="25"/>
  <c r="B1248" i="25"/>
  <c r="B1247" i="25"/>
  <c r="B1242" i="25"/>
  <c r="B1244" i="25"/>
  <c r="B1241" i="25"/>
  <c r="B1243" i="25"/>
  <c r="B1265" i="25"/>
  <c r="B1266" i="25"/>
  <c r="B1254" i="25"/>
  <c r="B1259" i="25"/>
  <c r="B1255" i="25"/>
  <c r="B1277" i="25"/>
  <c r="B1272" i="25"/>
  <c r="C1246" i="25"/>
  <c r="C1250" i="25"/>
  <c r="C1268" i="25"/>
  <c r="C1257" i="25"/>
  <c r="C1282" i="25"/>
  <c r="C1267" i="25"/>
  <c r="C1285" i="25"/>
  <c r="C1245" i="25"/>
  <c r="C1252" i="25"/>
  <c r="C1248" i="25"/>
  <c r="C1247" i="25"/>
  <c r="C1242" i="25"/>
  <c r="C1244" i="25"/>
  <c r="C1241" i="25"/>
  <c r="C1243" i="25"/>
  <c r="C1265" i="25"/>
  <c r="C1266" i="25"/>
  <c r="C1254" i="25"/>
  <c r="C1259" i="25"/>
  <c r="C1255" i="25"/>
  <c r="C1277" i="25"/>
  <c r="C1272" i="25"/>
  <c r="AC72" i="23"/>
  <c r="AF72" i="23"/>
  <c r="W64" i="23"/>
  <c r="X64" i="23"/>
  <c r="B1231" i="25"/>
  <c r="C1231" i="25"/>
  <c r="B1234" i="25"/>
  <c r="C1234" i="25"/>
  <c r="B1229" i="25"/>
  <c r="C1229" i="25"/>
  <c r="B1232" i="25"/>
  <c r="C1232" i="25"/>
  <c r="AC70" i="23"/>
  <c r="AC69" i="23"/>
  <c r="D79" i="23"/>
  <c r="D4" i="23"/>
  <c r="D6" i="23"/>
  <c r="D7" i="23"/>
  <c r="D13" i="23"/>
  <c r="D14" i="23"/>
  <c r="D54" i="23"/>
  <c r="D55" i="23"/>
  <c r="D56" i="23"/>
  <c r="D57" i="23"/>
  <c r="D59" i="23"/>
  <c r="D60" i="23"/>
  <c r="D61" i="23"/>
  <c r="D62" i="23"/>
  <c r="D63" i="23"/>
  <c r="D64" i="23"/>
  <c r="D65" i="23"/>
  <c r="D67" i="23"/>
  <c r="D68" i="23"/>
  <c r="D69" i="23"/>
  <c r="D71" i="23"/>
  <c r="D72" i="23"/>
  <c r="D73" i="23"/>
  <c r="D74" i="23"/>
  <c r="D75" i="23"/>
  <c r="D76" i="23"/>
  <c r="D77" i="23"/>
  <c r="D78" i="23"/>
  <c r="AF70" i="23"/>
  <c r="AF71" i="23"/>
  <c r="W62" i="23"/>
  <c r="W63" i="23"/>
  <c r="X62" i="23"/>
  <c r="X63" i="23"/>
  <c r="G80" i="23"/>
  <c r="B1230" i="25"/>
  <c r="B1233" i="25"/>
  <c r="B1235" i="25"/>
  <c r="B1237" i="25"/>
  <c r="B1238" i="25"/>
  <c r="B1249" i="25"/>
  <c r="B1239" i="25"/>
  <c r="B1240" i="25"/>
  <c r="B1251" i="25"/>
  <c r="C1230" i="25"/>
  <c r="C1233" i="25"/>
  <c r="C1235" i="25"/>
  <c r="C1237" i="25"/>
  <c r="C1238" i="25"/>
  <c r="C1249" i="25"/>
  <c r="C1239" i="25"/>
  <c r="C1240" i="25"/>
  <c r="C1251" i="25"/>
  <c r="B1228" i="25"/>
  <c r="B1227" i="25"/>
  <c r="B1223" i="25"/>
  <c r="B1221" i="25"/>
  <c r="B1220" i="25"/>
  <c r="B1226" i="25"/>
  <c r="B1215" i="25"/>
  <c r="B1224" i="25"/>
  <c r="B1211" i="25"/>
  <c r="B1236" i="25"/>
  <c r="B1212" i="25"/>
  <c r="B1216" i="25"/>
  <c r="B1218" i="25"/>
  <c r="C1228" i="25"/>
  <c r="C1227" i="25"/>
  <c r="C1223" i="25"/>
  <c r="C1221" i="25"/>
  <c r="C1220" i="25"/>
  <c r="C1226" i="25"/>
  <c r="C1215" i="25"/>
  <c r="C1224" i="25"/>
  <c r="C1211" i="25"/>
  <c r="C1236" i="25"/>
  <c r="C1212" i="25"/>
  <c r="C1216" i="25"/>
  <c r="C1218" i="25"/>
  <c r="AC68" i="23"/>
  <c r="G79" i="23"/>
  <c r="B1201" i="25"/>
  <c r="C1201" i="25"/>
  <c r="W61" i="23"/>
  <c r="X61" i="23"/>
  <c r="AF69" i="23"/>
  <c r="G78" i="23"/>
  <c r="C1204" i="25"/>
  <c r="C1207" i="25"/>
  <c r="C1202" i="25"/>
  <c r="C1200" i="25"/>
  <c r="C1217" i="25"/>
  <c r="C1222" i="25"/>
  <c r="C1210" i="25"/>
  <c r="C1213" i="25"/>
  <c r="C1219" i="25"/>
  <c r="C1225" i="25"/>
  <c r="C1199" i="25"/>
  <c r="C1197" i="25"/>
  <c r="B1206" i="25"/>
  <c r="B1203" i="25"/>
  <c r="B1209" i="25"/>
  <c r="B1205" i="25"/>
  <c r="B1198" i="25"/>
  <c r="B1214" i="25"/>
  <c r="B1208" i="25"/>
  <c r="C1206" i="25"/>
  <c r="C1203" i="25"/>
  <c r="C1209" i="25"/>
  <c r="C1205" i="25"/>
  <c r="C1198" i="25"/>
  <c r="C1214" i="25"/>
  <c r="C1208" i="25"/>
  <c r="W60" i="23"/>
  <c r="X60" i="23"/>
  <c r="V59" i="23"/>
  <c r="AC67" i="23"/>
  <c r="AC66" i="23"/>
  <c r="G77" i="23"/>
  <c r="G76" i="23"/>
  <c r="B1204" i="25"/>
  <c r="B1207" i="25"/>
  <c r="B1191" i="25"/>
  <c r="B1202" i="25"/>
  <c r="B1200" i="25"/>
  <c r="B1165" i="25"/>
  <c r="B1166" i="25"/>
  <c r="B1217" i="25"/>
  <c r="B1192" i="25"/>
  <c r="B1167" i="25"/>
  <c r="B1168" i="25"/>
  <c r="B1169" i="25"/>
  <c r="B1170" i="25"/>
  <c r="B1222" i="25"/>
  <c r="B1172" i="25"/>
  <c r="B1173" i="25"/>
  <c r="B1210" i="25"/>
  <c r="B1174" i="25"/>
  <c r="B1175" i="25"/>
  <c r="B1193" i="25"/>
  <c r="B1213" i="25"/>
  <c r="B1194" i="25"/>
  <c r="B1219" i="25"/>
  <c r="B1225" i="25"/>
  <c r="B1176" i="25"/>
  <c r="B1199" i="25"/>
  <c r="B1178" i="25"/>
  <c r="B1195" i="25"/>
  <c r="B1179" i="25"/>
  <c r="B1197" i="25"/>
  <c r="B1180" i="25"/>
  <c r="B1181" i="25"/>
  <c r="B1196" i="25"/>
  <c r="B1182" i="25"/>
  <c r="B1183" i="25"/>
  <c r="B1184" i="25"/>
  <c r="B1185" i="25"/>
  <c r="B1186" i="25"/>
  <c r="B1187" i="25"/>
  <c r="B1188" i="25"/>
  <c r="B1189" i="25"/>
  <c r="B1190" i="25"/>
  <c r="C1191" i="25"/>
  <c r="C1165" i="25"/>
  <c r="C1166" i="25"/>
  <c r="C1192" i="25"/>
  <c r="C1167" i="25"/>
  <c r="C1168" i="25"/>
  <c r="C1169" i="25"/>
  <c r="C1170" i="25"/>
  <c r="C1172" i="25"/>
  <c r="C1173" i="25"/>
  <c r="C1174" i="25"/>
  <c r="C1175" i="25"/>
  <c r="C1193" i="25"/>
  <c r="C1194" i="25"/>
  <c r="C1176" i="25"/>
  <c r="C1178" i="25"/>
  <c r="C1195" i="25"/>
  <c r="C1179" i="25"/>
  <c r="C1180" i="25"/>
  <c r="C1181" i="25"/>
  <c r="C1196" i="25"/>
  <c r="C1182" i="25"/>
  <c r="C1183" i="25"/>
  <c r="C1184" i="25"/>
  <c r="C1185" i="25"/>
  <c r="C1186" i="25"/>
  <c r="C1187" i="25"/>
  <c r="C1188" i="25"/>
  <c r="C1189" i="25"/>
  <c r="C1190" i="25"/>
  <c r="B1144" i="25"/>
  <c r="C1144" i="25"/>
  <c r="B1145" i="25"/>
  <c r="C1145" i="25"/>
  <c r="B1146" i="25"/>
  <c r="C1146" i="25"/>
  <c r="W59" i="23"/>
  <c r="X59" i="23"/>
  <c r="G75" i="23"/>
  <c r="B1147" i="25"/>
  <c r="B1148" i="25"/>
  <c r="B1149" i="25"/>
  <c r="B1171" i="25"/>
  <c r="B1151" i="25"/>
  <c r="B1152" i="25"/>
  <c r="B1177" i="25"/>
  <c r="B1153" i="25"/>
  <c r="B1155" i="25"/>
  <c r="B1156" i="25"/>
  <c r="B1157" i="25"/>
  <c r="B1158" i="25"/>
  <c r="B1159" i="25"/>
  <c r="B1160" i="25"/>
  <c r="B1161" i="25"/>
  <c r="B1163" i="25"/>
  <c r="B1164" i="25"/>
  <c r="C1147" i="25"/>
  <c r="C1148" i="25"/>
  <c r="C1149" i="25"/>
  <c r="C1171" i="25"/>
  <c r="C1151" i="25"/>
  <c r="C1152" i="25"/>
  <c r="C1177" i="25"/>
  <c r="C1153" i="25"/>
  <c r="C1155" i="25"/>
  <c r="C1156" i="25"/>
  <c r="C1157" i="25"/>
  <c r="C1158" i="25"/>
  <c r="C1159" i="25"/>
  <c r="C1160" i="25"/>
  <c r="C1161" i="25"/>
  <c r="C1163" i="25"/>
  <c r="C1164" i="25"/>
  <c r="B1154" i="25"/>
  <c r="B1150" i="25"/>
  <c r="B1129" i="25"/>
  <c r="B1134" i="25"/>
  <c r="B1162" i="25"/>
  <c r="B1137" i="25"/>
  <c r="B1133" i="25"/>
  <c r="B1142" i="25"/>
  <c r="B1136" i="25"/>
  <c r="B1141" i="25"/>
  <c r="B1138" i="25"/>
  <c r="B1139" i="25"/>
  <c r="B1135" i="25"/>
  <c r="B1143" i="25"/>
  <c r="B1140" i="25"/>
  <c r="B1130" i="25"/>
  <c r="B1132" i="25"/>
  <c r="C1154" i="25"/>
  <c r="C1150" i="25"/>
  <c r="C1129" i="25"/>
  <c r="C1134" i="25"/>
  <c r="C1162" i="25"/>
  <c r="C1137" i="25"/>
  <c r="C1133" i="25"/>
  <c r="C1142" i="25"/>
  <c r="C1136" i="25"/>
  <c r="C1141" i="25"/>
  <c r="C1138" i="25"/>
  <c r="C1139" i="25"/>
  <c r="C1135" i="25"/>
  <c r="C1143" i="25"/>
  <c r="C1140" i="25"/>
  <c r="C1130" i="25"/>
  <c r="C1132" i="25"/>
  <c r="W58" i="23"/>
  <c r="X58" i="23"/>
  <c r="G74" i="23"/>
  <c r="C1116" i="25"/>
  <c r="C1117" i="25"/>
  <c r="C1118" i="25"/>
  <c r="C1119" i="25"/>
  <c r="C1128" i="25"/>
  <c r="C1120" i="25"/>
  <c r="C1121" i="25"/>
  <c r="C1122" i="25"/>
  <c r="C1131" i="25"/>
  <c r="C1123" i="25"/>
  <c r="C1124" i="25"/>
  <c r="C1125" i="25"/>
  <c r="C1126" i="25"/>
  <c r="C1127" i="25"/>
  <c r="AF67" i="23"/>
  <c r="W57" i="23"/>
  <c r="X57" i="23"/>
  <c r="G73" i="23"/>
  <c r="B1116" i="25"/>
  <c r="B1117" i="25"/>
  <c r="B1118" i="25"/>
  <c r="B1119" i="25"/>
  <c r="B1128" i="25"/>
  <c r="B1120" i="25"/>
  <c r="B1121" i="25"/>
  <c r="B1122" i="25"/>
  <c r="B1131" i="25"/>
  <c r="B1123" i="25"/>
  <c r="B1124" i="25"/>
  <c r="B1125" i="25"/>
  <c r="B1126" i="25"/>
  <c r="B1127" i="25"/>
  <c r="W56" i="23"/>
  <c r="X56" i="23"/>
  <c r="W55" i="23"/>
  <c r="X55" i="23"/>
  <c r="AF66" i="23"/>
  <c r="AF65" i="23"/>
  <c r="G72" i="23"/>
  <c r="G71" i="23"/>
  <c r="B1078" i="25"/>
  <c r="C1078" i="25"/>
  <c r="B1079" i="25"/>
  <c r="C1079" i="25"/>
  <c r="B1081" i="25"/>
  <c r="B1082" i="25"/>
  <c r="B1095" i="25"/>
  <c r="B1083" i="25"/>
  <c r="B1096" i="25"/>
  <c r="B1097" i="25"/>
  <c r="B1098" i="25"/>
  <c r="B1099" i="25"/>
  <c r="B1100" i="25"/>
  <c r="B1101" i="25"/>
  <c r="B1084" i="25"/>
  <c r="B1085" i="25"/>
  <c r="B1102" i="25"/>
  <c r="B1086" i="25"/>
  <c r="B1103" i="25"/>
  <c r="B1088" i="25"/>
  <c r="B1104" i="25"/>
  <c r="B1105" i="25"/>
  <c r="B1106" i="25"/>
  <c r="B1092" i="25"/>
  <c r="B1107" i="25"/>
  <c r="B1108" i="25"/>
  <c r="B1109" i="25"/>
  <c r="B1110" i="25"/>
  <c r="B1111" i="25"/>
  <c r="B1112" i="25"/>
  <c r="B1093" i="25"/>
  <c r="B1113" i="25"/>
  <c r="B1094" i="25"/>
  <c r="B1114" i="25"/>
  <c r="B1115" i="25"/>
  <c r="C1081" i="25"/>
  <c r="C1082" i="25"/>
  <c r="C1095" i="25"/>
  <c r="C1083" i="25"/>
  <c r="C1096" i="25"/>
  <c r="C1097" i="25"/>
  <c r="C1098" i="25"/>
  <c r="C1099" i="25"/>
  <c r="C1100" i="25"/>
  <c r="C1101" i="25"/>
  <c r="C1084" i="25"/>
  <c r="C1085" i="25"/>
  <c r="C1102" i="25"/>
  <c r="C1086" i="25"/>
  <c r="C1103" i="25"/>
  <c r="C1088" i="25"/>
  <c r="C1104" i="25"/>
  <c r="C1105" i="25"/>
  <c r="C1106" i="25"/>
  <c r="C1092" i="25"/>
  <c r="C1107" i="25"/>
  <c r="C1108" i="25"/>
  <c r="C1109" i="25"/>
  <c r="C1110" i="25"/>
  <c r="C1111" i="25"/>
  <c r="C1112" i="25"/>
  <c r="C1093" i="25"/>
  <c r="C1113" i="25"/>
  <c r="C1094" i="25"/>
  <c r="C1114" i="25"/>
  <c r="C1115" i="25"/>
  <c r="B1029" i="25"/>
  <c r="C1029" i="25"/>
  <c r="B1010" i="25"/>
  <c r="B1030" i="25"/>
  <c r="B1080" i="25"/>
  <c r="B1031" i="25"/>
  <c r="B1032" i="25"/>
  <c r="B1033" i="25"/>
  <c r="B1034" i="25"/>
  <c r="B1011" i="25"/>
  <c r="B1035" i="25"/>
  <c r="B1036" i="25"/>
  <c r="B1037" i="25"/>
  <c r="B1038" i="25"/>
  <c r="B1013" i="25"/>
  <c r="B1039" i="25"/>
  <c r="B1014" i="25"/>
  <c r="B1040" i="25"/>
  <c r="B1016" i="25"/>
  <c r="B1017" i="25"/>
  <c r="B1041" i="25"/>
  <c r="B1042" i="25"/>
  <c r="B1043" i="25"/>
  <c r="B1044" i="25"/>
  <c r="B1018" i="25"/>
  <c r="B1045" i="25"/>
  <c r="B1046" i="25"/>
  <c r="B1047" i="25"/>
  <c r="B1048" i="25"/>
  <c r="B1049" i="25"/>
  <c r="B1050" i="25"/>
  <c r="B1019" i="25"/>
  <c r="B1051" i="25"/>
  <c r="B1020" i="25"/>
  <c r="B1052" i="25"/>
  <c r="B1053" i="25"/>
  <c r="B1054" i="25"/>
  <c r="B1021" i="25"/>
  <c r="B1022" i="25"/>
  <c r="B1055" i="25"/>
  <c r="B1056" i="25"/>
  <c r="B1023" i="25"/>
  <c r="B1057" i="25"/>
  <c r="B1087" i="25"/>
  <c r="B1024" i="25"/>
  <c r="B1025" i="25"/>
  <c r="B1089" i="25"/>
  <c r="B1058" i="25"/>
  <c r="B1090" i="25"/>
  <c r="B1059" i="25"/>
  <c r="B1060" i="25"/>
  <c r="B1061" i="25"/>
  <c r="B1062" i="25"/>
  <c r="B1063" i="25"/>
  <c r="B1026" i="25"/>
  <c r="B1064" i="25"/>
  <c r="B1065" i="25"/>
  <c r="B1066" i="25"/>
  <c r="B1091" i="25"/>
  <c r="B1067" i="25"/>
  <c r="B1068" i="25"/>
  <c r="B1069" i="25"/>
  <c r="B1070" i="25"/>
  <c r="B1071" i="25"/>
  <c r="B1027" i="25"/>
  <c r="B1072" i="25"/>
  <c r="B1073" i="25"/>
  <c r="B1074" i="25"/>
  <c r="B1075" i="25"/>
  <c r="B1028" i="25"/>
  <c r="B1076" i="25"/>
  <c r="B1077" i="25"/>
  <c r="C1010" i="25"/>
  <c r="C1030" i="25"/>
  <c r="C1080" i="25"/>
  <c r="C1031" i="25"/>
  <c r="C1032" i="25"/>
  <c r="C1033" i="25"/>
  <c r="C1034" i="25"/>
  <c r="C1011" i="25"/>
  <c r="C1035" i="25"/>
  <c r="C1036" i="25"/>
  <c r="C1037" i="25"/>
  <c r="C1038" i="25"/>
  <c r="C1013" i="25"/>
  <c r="C1039" i="25"/>
  <c r="C1014" i="25"/>
  <c r="C1040" i="25"/>
  <c r="C1016" i="25"/>
  <c r="C1017" i="25"/>
  <c r="C1041" i="25"/>
  <c r="C1042" i="25"/>
  <c r="C1043" i="25"/>
  <c r="C1044" i="25"/>
  <c r="C1018" i="25"/>
  <c r="C1045" i="25"/>
  <c r="C1046" i="25"/>
  <c r="C1047" i="25"/>
  <c r="C1048" i="25"/>
  <c r="C1049" i="25"/>
  <c r="C1050" i="25"/>
  <c r="C1019" i="25"/>
  <c r="C1051" i="25"/>
  <c r="C1020" i="25"/>
  <c r="C1052" i="25"/>
  <c r="C1053" i="25"/>
  <c r="C1054" i="25"/>
  <c r="C1021" i="25"/>
  <c r="C1022" i="25"/>
  <c r="C1055" i="25"/>
  <c r="C1056" i="25"/>
  <c r="C1023" i="25"/>
  <c r="C1057" i="25"/>
  <c r="C1087" i="25"/>
  <c r="C1024" i="25"/>
  <c r="C1025" i="25"/>
  <c r="C1089" i="25"/>
  <c r="C1058" i="25"/>
  <c r="C1090" i="25"/>
  <c r="C1059" i="25"/>
  <c r="C1060" i="25"/>
  <c r="C1061" i="25"/>
  <c r="C1062" i="25"/>
  <c r="C1063" i="25"/>
  <c r="C1026" i="25"/>
  <c r="C1064" i="25"/>
  <c r="C1065" i="25"/>
  <c r="C1066" i="25"/>
  <c r="C1091" i="25"/>
  <c r="C1067" i="25"/>
  <c r="C1068" i="25"/>
  <c r="C1069" i="25"/>
  <c r="C1070" i="25"/>
  <c r="C1071" i="25"/>
  <c r="C1027" i="25"/>
  <c r="C1072" i="25"/>
  <c r="C1073" i="25"/>
  <c r="C1074" i="25"/>
  <c r="C1075" i="25"/>
  <c r="C1028" i="25"/>
  <c r="C1076" i="25"/>
  <c r="C1077" i="25"/>
  <c r="AC63" i="23"/>
  <c r="AC62" i="23"/>
  <c r="AF63" i="23"/>
  <c r="AF64" i="23"/>
  <c r="G69" i="23"/>
  <c r="G70" i="23"/>
  <c r="B987" i="25"/>
  <c r="B988" i="25"/>
  <c r="B989" i="25"/>
  <c r="B990" i="25"/>
  <c r="B991" i="25"/>
  <c r="B992" i="25"/>
  <c r="B1012" i="25"/>
  <c r="B993" i="25"/>
  <c r="B1015" i="25"/>
  <c r="B994" i="25"/>
  <c r="B995" i="25"/>
  <c r="B996" i="25"/>
  <c r="B997" i="25"/>
  <c r="B998" i="25"/>
  <c r="B999" i="25"/>
  <c r="B1001" i="25"/>
  <c r="B1002" i="25"/>
  <c r="B1003" i="25"/>
  <c r="B1004" i="25"/>
  <c r="B1005" i="25"/>
  <c r="B1006" i="25"/>
  <c r="B1007" i="25"/>
  <c r="B1008" i="25"/>
  <c r="B1009" i="25"/>
  <c r="C987" i="25"/>
  <c r="C988" i="25"/>
  <c r="C989" i="25"/>
  <c r="C990" i="25"/>
  <c r="C991" i="25"/>
  <c r="C992" i="25"/>
  <c r="C1012" i="25"/>
  <c r="C993" i="25"/>
  <c r="C1015" i="25"/>
  <c r="C994" i="25"/>
  <c r="C995" i="25"/>
  <c r="C996" i="25"/>
  <c r="C997" i="25"/>
  <c r="C998" i="25"/>
  <c r="C999" i="25"/>
  <c r="C1001" i="25"/>
  <c r="C1002" i="25"/>
  <c r="C1003" i="25"/>
  <c r="C1004" i="25"/>
  <c r="C1005" i="25"/>
  <c r="C1006" i="25"/>
  <c r="C1007" i="25"/>
  <c r="C1008" i="25"/>
  <c r="C1009" i="25"/>
  <c r="AC61" i="23"/>
  <c r="AF62" i="23"/>
  <c r="G68" i="23"/>
  <c r="B968" i="25"/>
  <c r="C968" i="25"/>
  <c r="B969" i="25"/>
  <c r="C969" i="25"/>
  <c r="B980" i="25"/>
  <c r="B981" i="25"/>
  <c r="B986" i="25"/>
  <c r="B1000" i="25"/>
  <c r="B978" i="25"/>
  <c r="B973" i="25"/>
  <c r="B974" i="25"/>
  <c r="B972" i="25"/>
  <c r="B979" i="25"/>
  <c r="B975" i="25"/>
  <c r="B976" i="25"/>
  <c r="B982" i="25"/>
  <c r="B984" i="25"/>
  <c r="B983" i="25"/>
  <c r="B971" i="25"/>
  <c r="B970" i="25"/>
  <c r="B977" i="25"/>
  <c r="B985" i="25"/>
  <c r="C980" i="25"/>
  <c r="C981" i="25"/>
  <c r="C986" i="25"/>
  <c r="C1000" i="25"/>
  <c r="C978" i="25"/>
  <c r="C973" i="25"/>
  <c r="C974" i="25"/>
  <c r="C972" i="25"/>
  <c r="C979" i="25"/>
  <c r="C975" i="25"/>
  <c r="C976" i="25"/>
  <c r="C982" i="25"/>
  <c r="C984" i="25"/>
  <c r="C983" i="25"/>
  <c r="C971" i="25"/>
  <c r="C970" i="25"/>
  <c r="C977" i="25"/>
  <c r="C985" i="25"/>
  <c r="AF61" i="23"/>
  <c r="G67" i="23"/>
  <c r="AF60" i="23"/>
  <c r="G66" i="23"/>
  <c r="AC59" i="23"/>
  <c r="AC58" i="23"/>
  <c r="AF59" i="23"/>
  <c r="AF58" i="23"/>
  <c r="G65" i="23"/>
  <c r="B947" i="25"/>
  <c r="B948" i="25"/>
  <c r="B963" i="25"/>
  <c r="B956" i="25"/>
  <c r="B967" i="25"/>
  <c r="B951" i="25"/>
  <c r="B959" i="25"/>
  <c r="B965" i="25"/>
  <c r="B960" i="25"/>
  <c r="B964" i="25"/>
  <c r="B961" i="25"/>
  <c r="B952" i="25"/>
  <c r="B957" i="25"/>
  <c r="B953" i="25"/>
  <c r="B958" i="25"/>
  <c r="B955" i="25"/>
  <c r="B962" i="25"/>
  <c r="B966" i="25"/>
  <c r="B954" i="25"/>
  <c r="B949" i="25"/>
  <c r="B950" i="25"/>
  <c r="C947" i="25"/>
  <c r="C948" i="25"/>
  <c r="C963" i="25"/>
  <c r="C956" i="25"/>
  <c r="C967" i="25"/>
  <c r="C951" i="25"/>
  <c r="C959" i="25"/>
  <c r="C965" i="25"/>
  <c r="C960" i="25"/>
  <c r="C964" i="25"/>
  <c r="C961" i="25"/>
  <c r="C952" i="25"/>
  <c r="C957" i="25"/>
  <c r="C953" i="25"/>
  <c r="C958" i="25"/>
  <c r="C955" i="25"/>
  <c r="C962" i="25"/>
  <c r="C966" i="25"/>
  <c r="C954" i="25"/>
  <c r="C949" i="25"/>
  <c r="C950" i="25"/>
  <c r="AF68" i="23" l="1"/>
  <c r="B940" i="25"/>
  <c r="C940" i="25"/>
  <c r="B944" i="25"/>
  <c r="C944" i="25"/>
  <c r="AC57" i="23"/>
  <c r="G64" i="23"/>
  <c r="B942" i="25"/>
  <c r="B945" i="25"/>
  <c r="B941" i="25"/>
  <c r="B946" i="25"/>
  <c r="C942" i="25"/>
  <c r="C945" i="25"/>
  <c r="C941" i="25"/>
  <c r="C946" i="25"/>
  <c r="AF57" i="23"/>
  <c r="G63" i="23"/>
  <c r="C922" i="25"/>
  <c r="B922" i="25"/>
  <c r="B927" i="25"/>
  <c r="B931" i="25"/>
  <c r="B936" i="25"/>
  <c r="B934" i="25"/>
  <c r="B932" i="25"/>
  <c r="B937" i="25"/>
  <c r="B938" i="25"/>
  <c r="B933" i="25"/>
  <c r="B930" i="25"/>
  <c r="B926" i="25"/>
  <c r="B939" i="25"/>
  <c r="B935" i="25"/>
  <c r="B943" i="25"/>
  <c r="C927" i="25"/>
  <c r="C931" i="25"/>
  <c r="C936" i="25"/>
  <c r="C934" i="25"/>
  <c r="C932" i="25"/>
  <c r="C937" i="25"/>
  <c r="C938" i="25"/>
  <c r="C933" i="25"/>
  <c r="C930" i="25"/>
  <c r="C926" i="25"/>
  <c r="C939" i="25"/>
  <c r="C935" i="25"/>
  <c r="C943" i="25"/>
  <c r="B890" i="25"/>
  <c r="C890" i="25"/>
  <c r="AF56" i="23"/>
  <c r="G62" i="23"/>
  <c r="B919" i="25"/>
  <c r="B920" i="25"/>
  <c r="B921" i="25"/>
  <c r="B923" i="25"/>
  <c r="B892" i="25"/>
  <c r="B893" i="25"/>
  <c r="B924" i="25"/>
  <c r="B896" i="25"/>
  <c r="B925" i="25"/>
  <c r="B897" i="25"/>
  <c r="B898" i="25"/>
  <c r="B928" i="25"/>
  <c r="B929" i="25"/>
  <c r="B901" i="25"/>
  <c r="B903" i="25"/>
  <c r="B904" i="25"/>
  <c r="B905" i="25"/>
  <c r="B906" i="25"/>
  <c r="B907" i="25"/>
  <c r="B908" i="25"/>
  <c r="B909" i="25"/>
  <c r="B911" i="25"/>
  <c r="B912" i="25"/>
  <c r="B913" i="25"/>
  <c r="B914" i="25"/>
  <c r="B915" i="25"/>
  <c r="B916" i="25"/>
  <c r="B917" i="25"/>
  <c r="B918" i="25"/>
  <c r="C919" i="25"/>
  <c r="C920" i="25"/>
  <c r="C921" i="25"/>
  <c r="C923" i="25"/>
  <c r="C892" i="25"/>
  <c r="C893" i="25"/>
  <c r="C924" i="25"/>
  <c r="C896" i="25"/>
  <c r="C925" i="25"/>
  <c r="C897" i="25"/>
  <c r="C898" i="25"/>
  <c r="C928" i="25"/>
  <c r="C929" i="25"/>
  <c r="C901" i="25"/>
  <c r="C903" i="25"/>
  <c r="C904" i="25"/>
  <c r="C905" i="25"/>
  <c r="C906" i="25"/>
  <c r="C907" i="25"/>
  <c r="C908" i="25"/>
  <c r="C909" i="25"/>
  <c r="C911" i="25"/>
  <c r="C912" i="25"/>
  <c r="C913" i="25"/>
  <c r="C914" i="25"/>
  <c r="C915" i="25"/>
  <c r="C916" i="25"/>
  <c r="C917" i="25"/>
  <c r="C918" i="25"/>
  <c r="AF55" i="23" l="1"/>
  <c r="G61" i="23"/>
  <c r="B871" i="25"/>
  <c r="B891" i="25"/>
  <c r="B872" i="25"/>
  <c r="B894" i="25"/>
  <c r="B895" i="25"/>
  <c r="B873" i="25"/>
  <c r="B899" i="25"/>
  <c r="B900" i="25"/>
  <c r="B874" i="25"/>
  <c r="B875" i="25"/>
  <c r="B876" i="25"/>
  <c r="B902" i="25"/>
  <c r="B877" i="25"/>
  <c r="B878" i="25"/>
  <c r="B879" i="25"/>
  <c r="B880" i="25"/>
  <c r="B881" i="25"/>
  <c r="B882" i="25"/>
  <c r="B883" i="25"/>
  <c r="B884" i="25"/>
  <c r="B885" i="25"/>
  <c r="B910" i="25"/>
  <c r="B886" i="25"/>
  <c r="B887" i="25"/>
  <c r="B888" i="25"/>
  <c r="B889" i="25"/>
  <c r="C871" i="25"/>
  <c r="C891" i="25"/>
  <c r="C872" i="25"/>
  <c r="C894" i="25"/>
  <c r="C895" i="25"/>
  <c r="C873" i="25"/>
  <c r="C899" i="25"/>
  <c r="C900" i="25"/>
  <c r="C874" i="25"/>
  <c r="C875" i="25"/>
  <c r="C876" i="25"/>
  <c r="C902" i="25"/>
  <c r="C877" i="25"/>
  <c r="C878" i="25"/>
  <c r="C879" i="25"/>
  <c r="C880" i="25"/>
  <c r="C881" i="25"/>
  <c r="C882" i="25"/>
  <c r="C883" i="25"/>
  <c r="C884" i="25"/>
  <c r="C885" i="25"/>
  <c r="C910" i="25"/>
  <c r="C886" i="25"/>
  <c r="C887" i="25"/>
  <c r="C888" i="25"/>
  <c r="C889" i="25"/>
  <c r="B648" i="25"/>
  <c r="C648" i="25"/>
  <c r="B224" i="25"/>
  <c r="B287" i="25"/>
  <c r="B595" i="25"/>
  <c r="C595" i="25"/>
  <c r="B98" i="25"/>
  <c r="B650" i="25"/>
  <c r="C650" i="25"/>
  <c r="B494" i="25"/>
  <c r="C494" i="25"/>
  <c r="B225" i="25"/>
  <c r="B433" i="25"/>
  <c r="C433" i="25"/>
  <c r="B347" i="25"/>
  <c r="C347" i="25"/>
  <c r="B651" i="25"/>
  <c r="C651" i="25"/>
  <c r="B684" i="25"/>
  <c r="C684" i="25"/>
  <c r="B452" i="25"/>
  <c r="C452" i="25"/>
  <c r="B348" i="25"/>
  <c r="C348" i="25"/>
  <c r="B367" i="25"/>
  <c r="C367" i="25"/>
  <c r="B487" i="25"/>
  <c r="C487" i="25"/>
  <c r="B118" i="25"/>
  <c r="B495" i="25"/>
  <c r="C495" i="25"/>
  <c r="B391" i="25"/>
  <c r="C391" i="25"/>
  <c r="B392" i="25"/>
  <c r="C392" i="25"/>
  <c r="B471" i="25"/>
  <c r="C471" i="25"/>
  <c r="B652" i="25"/>
  <c r="C652" i="25"/>
  <c r="B551" i="25"/>
  <c r="C551" i="25"/>
  <c r="B43" i="25"/>
  <c r="B496" i="25"/>
  <c r="C496" i="25"/>
  <c r="B90" i="25"/>
  <c r="B553" i="25"/>
  <c r="C553" i="25"/>
  <c r="B438" i="25"/>
  <c r="C438" i="25"/>
  <c r="B492" i="25"/>
  <c r="C492" i="25"/>
  <c r="B597" i="25"/>
  <c r="C597" i="25"/>
  <c r="B667" i="25"/>
  <c r="C667" i="25"/>
  <c r="B171" i="25"/>
  <c r="B172" i="25"/>
  <c r="B18" i="25"/>
  <c r="B119" i="25"/>
  <c r="B464" i="25"/>
  <c r="C464" i="25"/>
  <c r="B142" i="25"/>
  <c r="B173" i="25"/>
  <c r="B514" i="25"/>
  <c r="C514" i="25"/>
  <c r="B174" i="25"/>
  <c r="B349" i="25"/>
  <c r="C349" i="25"/>
  <c r="B554" i="25"/>
  <c r="C554" i="25"/>
  <c r="B31" i="25"/>
  <c r="B393" i="25"/>
  <c r="C393" i="25"/>
  <c r="B501" i="25"/>
  <c r="C501" i="25"/>
  <c r="B143" i="25"/>
  <c r="B571" i="25"/>
  <c r="C571" i="25"/>
  <c r="B19" i="25"/>
  <c r="B423" i="25"/>
  <c r="C423" i="25"/>
  <c r="B5" i="25"/>
  <c r="B176" i="25"/>
  <c r="B227" i="25"/>
  <c r="B272" i="25"/>
  <c r="B177" i="25"/>
  <c r="B86" i="25"/>
  <c r="B328" i="25"/>
  <c r="C328" i="25"/>
  <c r="B6" i="25"/>
  <c r="B465" i="25"/>
  <c r="C465" i="25"/>
  <c r="B760" i="25"/>
  <c r="C760" i="25"/>
  <c r="B394" i="25"/>
  <c r="C394" i="25"/>
  <c r="B100" i="25"/>
  <c r="B106" i="25"/>
  <c r="B637" i="25"/>
  <c r="C637" i="25"/>
  <c r="B48" i="25"/>
  <c r="B92" i="25"/>
  <c r="B436" i="25"/>
  <c r="C436" i="25"/>
  <c r="B194" i="25"/>
  <c r="B21" i="25"/>
  <c r="B68" i="25"/>
  <c r="B437" i="25"/>
  <c r="C437" i="25"/>
  <c r="B178" i="25"/>
  <c r="B600" i="25"/>
  <c r="C600" i="25"/>
  <c r="B478" i="25"/>
  <c r="C478" i="25"/>
  <c r="B466" i="25"/>
  <c r="C466" i="25"/>
  <c r="B502" i="25"/>
  <c r="C502" i="25"/>
  <c r="B503" i="25"/>
  <c r="C503" i="25"/>
  <c r="B467" i="25"/>
  <c r="C467" i="25"/>
  <c r="B32" i="25"/>
  <c r="B408" i="25"/>
  <c r="C408" i="25"/>
  <c r="B120" i="25"/>
  <c r="B107" i="25"/>
  <c r="B498" i="25"/>
  <c r="C498" i="25"/>
  <c r="B601" i="25"/>
  <c r="C601" i="25"/>
  <c r="B195" i="25"/>
  <c r="B653" i="25"/>
  <c r="C653" i="25"/>
  <c r="B155" i="25"/>
  <c r="B156" i="25"/>
  <c r="B121" i="25"/>
  <c r="B22" i="25"/>
  <c r="B350" i="25"/>
  <c r="C350" i="25"/>
  <c r="B556" i="25"/>
  <c r="C556" i="25"/>
  <c r="B573" i="25"/>
  <c r="C573" i="25"/>
  <c r="B49" i="25"/>
  <c r="B93" i="25"/>
  <c r="B81" i="25"/>
  <c r="B296" i="25"/>
  <c r="B357" i="25"/>
  <c r="C357" i="25"/>
  <c r="B475" i="25"/>
  <c r="C475" i="25"/>
  <c r="B432" i="25"/>
  <c r="C432" i="25"/>
  <c r="B509" i="25"/>
  <c r="C509" i="25"/>
  <c r="B557" i="25"/>
  <c r="C557" i="25"/>
  <c r="B304" i="25"/>
  <c r="B558" i="25"/>
  <c r="C558" i="25"/>
  <c r="B108" i="25"/>
  <c r="B574" i="25"/>
  <c r="C574" i="25"/>
  <c r="B575" i="25"/>
  <c r="C575" i="25"/>
  <c r="B242" i="25"/>
  <c r="B8" i="25"/>
  <c r="B488" i="25"/>
  <c r="C488" i="25"/>
  <c r="B489" i="25"/>
  <c r="C489" i="25"/>
  <c r="B482" i="25"/>
  <c r="C482" i="25"/>
  <c r="B33" i="25"/>
  <c r="B510" i="25"/>
  <c r="C510" i="25"/>
  <c r="B476" i="25"/>
  <c r="C476" i="25"/>
  <c r="B490" i="25"/>
  <c r="C490" i="25"/>
  <c r="B463" i="25"/>
  <c r="C463" i="25"/>
  <c r="B686" i="25"/>
  <c r="C686" i="25"/>
  <c r="B305" i="25"/>
  <c r="B279" i="25"/>
  <c r="B289" i="25"/>
  <c r="B602" i="25"/>
  <c r="C602" i="25"/>
  <c r="B504" i="25"/>
  <c r="C504" i="25"/>
  <c r="B50" i="25"/>
  <c r="B320" i="25"/>
  <c r="B218" i="25"/>
  <c r="B206" i="25"/>
  <c r="B505" i="25"/>
  <c r="C505" i="25"/>
  <c r="B2" i="25"/>
  <c r="B263" i="25"/>
  <c r="B559" i="25"/>
  <c r="C559" i="25"/>
  <c r="B506" i="25"/>
  <c r="C506" i="25"/>
  <c r="B577" i="25"/>
  <c r="C577" i="25"/>
  <c r="B51" i="25"/>
  <c r="B340" i="25"/>
  <c r="C340" i="25"/>
  <c r="B604" i="25"/>
  <c r="C604" i="25"/>
  <c r="B507" i="25"/>
  <c r="C507" i="25"/>
  <c r="B638" i="25"/>
  <c r="C638" i="25"/>
  <c r="B122" i="25"/>
  <c r="B410" i="25"/>
  <c r="C410" i="25"/>
  <c r="B441" i="25"/>
  <c r="C441" i="25"/>
  <c r="B23" i="25"/>
  <c r="B654" i="25"/>
  <c r="C654" i="25"/>
  <c r="B334" i="25"/>
  <c r="C334" i="25"/>
  <c r="B578" i="25"/>
  <c r="C578" i="25"/>
  <c r="B34" i="25"/>
  <c r="B229" i="25"/>
  <c r="B214" i="25"/>
  <c r="B511" i="25"/>
  <c r="C511" i="25"/>
  <c r="B655" i="25"/>
  <c r="C655" i="25"/>
  <c r="B123" i="25"/>
  <c r="B483" i="25"/>
  <c r="C483" i="25"/>
  <c r="B264" i="25"/>
  <c r="B561" i="25"/>
  <c r="C561" i="25"/>
  <c r="B24" i="25"/>
  <c r="B144" i="25"/>
  <c r="B35" i="25"/>
  <c r="B158" i="25"/>
  <c r="B656" i="25"/>
  <c r="C656" i="25"/>
  <c r="B25" i="25"/>
  <c r="B36" i="25"/>
  <c r="B159" i="25"/>
  <c r="B606" i="25"/>
  <c r="C606" i="25"/>
  <c r="B72" i="25"/>
  <c r="B255" i="25"/>
  <c r="B52" i="25"/>
  <c r="B700" i="25"/>
  <c r="C700" i="25"/>
  <c r="B179" i="25"/>
  <c r="B180" i="25"/>
  <c r="B37" i="25"/>
  <c r="B181" i="25"/>
  <c r="B524" i="25"/>
  <c r="C524" i="25"/>
  <c r="B321" i="25"/>
  <c r="B215" i="25"/>
  <c r="B11" i="25"/>
  <c r="B87" i="25"/>
  <c r="B124" i="25"/>
  <c r="B196" i="25"/>
  <c r="B306" i="25"/>
  <c r="B607" i="25"/>
  <c r="C607" i="25"/>
  <c r="B12" i="25"/>
  <c r="B580" i="25"/>
  <c r="C580" i="25"/>
  <c r="B197" i="25"/>
  <c r="B160" i="25"/>
  <c r="B468" i="25"/>
  <c r="C468" i="25"/>
  <c r="B469" i="25"/>
  <c r="C469" i="25"/>
  <c r="B525" i="25"/>
  <c r="C525" i="25"/>
  <c r="B231" i="25"/>
  <c r="B245" i="25"/>
  <c r="B53" i="25"/>
  <c r="B162" i="25"/>
  <c r="B207" i="25"/>
  <c r="B322" i="25"/>
  <c r="B256" i="25"/>
  <c r="B608" i="25"/>
  <c r="C608" i="25"/>
  <c r="B342" i="25"/>
  <c r="C342" i="25"/>
  <c r="B581" i="25"/>
  <c r="C581" i="25"/>
  <c r="B297" i="25"/>
  <c r="B582" i="25"/>
  <c r="C582" i="25"/>
  <c r="B13" i="25"/>
  <c r="B454" i="25"/>
  <c r="C454" i="25"/>
  <c r="B246" i="25"/>
  <c r="B110" i="25"/>
  <c r="B235" i="25"/>
  <c r="B298" i="25"/>
  <c r="B291" i="25"/>
  <c r="B562" i="25"/>
  <c r="C562" i="25"/>
  <c r="B584" i="25"/>
  <c r="C584" i="25"/>
  <c r="B585" i="25"/>
  <c r="C585" i="25"/>
  <c r="B4" i="25"/>
  <c r="B455" i="25"/>
  <c r="C455" i="25"/>
  <c r="B412" i="25"/>
  <c r="C412" i="25"/>
  <c r="B424" i="25"/>
  <c r="C424" i="25"/>
  <c r="B381" i="25"/>
  <c r="C381" i="25"/>
  <c r="B425" i="25"/>
  <c r="C425" i="25"/>
  <c r="B274" i="25"/>
  <c r="B125" i="25"/>
  <c r="B198" i="25"/>
  <c r="B609" i="25"/>
  <c r="C609" i="25"/>
  <c r="B182" i="25"/>
  <c r="B14" i="25"/>
  <c r="B610" i="25"/>
  <c r="C610" i="25"/>
  <c r="B54" i="25"/>
  <c r="B331" i="25"/>
  <c r="C331" i="25"/>
  <c r="B443" i="25"/>
  <c r="C443" i="25"/>
  <c r="B611" i="25"/>
  <c r="C611" i="25"/>
  <c r="B266" i="25"/>
  <c r="B199" i="25"/>
  <c r="B323" i="25"/>
  <c r="B308" i="25"/>
  <c r="B725" i="25"/>
  <c r="C725" i="25"/>
  <c r="B38" i="25"/>
  <c r="B163" i="25"/>
  <c r="B586" i="25"/>
  <c r="C586" i="25"/>
  <c r="B426" i="25"/>
  <c r="C426" i="25"/>
  <c r="B480" i="25"/>
  <c r="C480" i="25"/>
  <c r="B101" i="25"/>
  <c r="B258" i="25"/>
  <c r="B15" i="25"/>
  <c r="B208" i="25"/>
  <c r="B209" i="25"/>
  <c r="B222" i="25"/>
  <c r="B427" i="25"/>
  <c r="C427" i="25"/>
  <c r="B78" i="25"/>
  <c r="B39" i="25"/>
  <c r="B55" i="25"/>
  <c r="B219" i="25"/>
  <c r="B79" i="25"/>
  <c r="B587" i="25"/>
  <c r="C587" i="25"/>
  <c r="B103" i="25"/>
  <c r="B200" i="25"/>
  <c r="B526" i="25"/>
  <c r="C526" i="25"/>
  <c r="B183" i="25"/>
  <c r="B40" i="25"/>
  <c r="B111" i="25"/>
  <c r="B372" i="25"/>
  <c r="C372" i="25"/>
  <c r="B145" i="25"/>
  <c r="B283" i="25"/>
  <c r="B41" i="25"/>
  <c r="B284" i="25"/>
  <c r="B329" i="25"/>
  <c r="C329" i="25"/>
  <c r="B444" i="25"/>
  <c r="C444" i="25"/>
  <c r="B70" i="25"/>
  <c r="B359" i="25"/>
  <c r="C359" i="25"/>
  <c r="B74" i="25"/>
  <c r="B75" i="25"/>
  <c r="B398" i="25"/>
  <c r="C398" i="25"/>
  <c r="B445" i="25"/>
  <c r="C445" i="25"/>
  <c r="B112" i="25"/>
  <c r="B26" i="25"/>
  <c r="B56" i="25"/>
  <c r="B527" i="25"/>
  <c r="C527" i="25"/>
  <c r="B588" i="25"/>
  <c r="C588" i="25"/>
  <c r="B383" i="25"/>
  <c r="C383" i="25"/>
  <c r="B613" i="25"/>
  <c r="C613" i="25"/>
  <c r="B184" i="25"/>
  <c r="B614" i="25"/>
  <c r="C614" i="25"/>
  <c r="B232" i="25"/>
  <c r="B210" i="25"/>
  <c r="B640" i="25"/>
  <c r="C640" i="25"/>
  <c r="B236" i="25"/>
  <c r="B414" i="25"/>
  <c r="C414" i="25"/>
  <c r="B324" i="25"/>
  <c r="B201" i="25"/>
  <c r="B113" i="25"/>
  <c r="B237" i="25"/>
  <c r="B384" i="25"/>
  <c r="C384" i="25"/>
  <c r="B456" i="25"/>
  <c r="C456" i="25"/>
  <c r="B517" i="25"/>
  <c r="C517" i="25"/>
  <c r="B299" i="25"/>
  <c r="B589" i="25"/>
  <c r="C589" i="25"/>
  <c r="B164" i="25"/>
  <c r="B590" i="25"/>
  <c r="C590" i="25"/>
  <c r="B300" i="25"/>
  <c r="B457" i="25"/>
  <c r="C457" i="25"/>
  <c r="B332" i="25"/>
  <c r="C332" i="25"/>
  <c r="B185" i="25"/>
  <c r="B702" i="25"/>
  <c r="C702" i="25"/>
  <c r="B668" i="25"/>
  <c r="C668" i="25"/>
  <c r="B703" i="25"/>
  <c r="C703" i="25"/>
  <c r="B641" i="25"/>
  <c r="C641" i="25"/>
  <c r="B80" i="25"/>
  <c r="B186" i="25"/>
  <c r="B399" i="25"/>
  <c r="C399" i="25"/>
  <c r="B16" i="25"/>
  <c r="B267" i="25"/>
  <c r="B268" i="25"/>
  <c r="B293" i="25"/>
  <c r="B187" i="25"/>
  <c r="B202" i="25"/>
  <c r="B615" i="25"/>
  <c r="C615" i="25"/>
  <c r="B58" i="25"/>
  <c r="B27" i="25"/>
  <c r="B59" i="25"/>
  <c r="B238" i="25"/>
  <c r="B428" i="25"/>
  <c r="C428" i="25"/>
  <c r="B385" i="25"/>
  <c r="C385" i="25"/>
  <c r="B429" i="25"/>
  <c r="C429" i="25"/>
  <c r="B343" i="25"/>
  <c r="C343" i="25"/>
  <c r="B60" i="25"/>
  <c r="B373" i="25"/>
  <c r="C373" i="25"/>
  <c r="B689" i="25"/>
  <c r="C689" i="25"/>
  <c r="B127" i="25"/>
  <c r="B128" i="25"/>
  <c r="B129" i="25"/>
  <c r="B616" i="25"/>
  <c r="C616" i="25"/>
  <c r="B203" i="25"/>
  <c r="B239" i="25"/>
  <c r="B518" i="25"/>
  <c r="C518" i="25"/>
  <c r="B617" i="25"/>
  <c r="C617" i="25"/>
  <c r="B592" i="25"/>
  <c r="C592" i="25"/>
  <c r="B458" i="25"/>
  <c r="C458" i="25"/>
  <c r="B146" i="25"/>
  <c r="B84" i="25"/>
  <c r="B301" i="25"/>
  <c r="B618" i="25"/>
  <c r="C618" i="25"/>
  <c r="B415" i="25"/>
  <c r="C415" i="25"/>
  <c r="B240" i="25"/>
  <c r="B275" i="25"/>
  <c r="B362" i="25"/>
  <c r="C362" i="25"/>
  <c r="B374" i="25"/>
  <c r="C374" i="25"/>
  <c r="B165" i="25"/>
  <c r="B220" i="25"/>
  <c r="B400" i="25"/>
  <c r="C400" i="25"/>
  <c r="B386" i="25"/>
  <c r="C386" i="25"/>
  <c r="B28" i="25"/>
  <c r="B619" i="25"/>
  <c r="C619" i="25"/>
  <c r="B620" i="25"/>
  <c r="C620" i="25"/>
  <c r="B416" i="25"/>
  <c r="C416" i="25"/>
  <c r="B375" i="25"/>
  <c r="C375" i="25"/>
  <c r="B114" i="25"/>
  <c r="B690" i="25"/>
  <c r="C690" i="25"/>
  <c r="B704" i="25"/>
  <c r="C704" i="25"/>
  <c r="B309" i="25"/>
  <c r="B446" i="25"/>
  <c r="C446" i="25"/>
  <c r="B61" i="25"/>
  <c r="B310" i="25"/>
  <c r="B447" i="25"/>
  <c r="C447" i="25"/>
  <c r="B593" i="25"/>
  <c r="C593" i="25"/>
  <c r="B401" i="25"/>
  <c r="C401" i="25"/>
  <c r="B269" i="25"/>
  <c r="B363" i="25"/>
  <c r="C363" i="25"/>
  <c r="B311" i="25"/>
  <c r="B621" i="25"/>
  <c r="C621" i="25"/>
  <c r="B726" i="25"/>
  <c r="C726" i="25"/>
  <c r="B402" i="25"/>
  <c r="C402" i="25"/>
  <c r="B448" i="25"/>
  <c r="C448" i="25"/>
  <c r="B622" i="25"/>
  <c r="C622" i="25"/>
  <c r="B223" i="25"/>
  <c r="B531" i="25"/>
  <c r="C531" i="25"/>
  <c r="B417" i="25"/>
  <c r="C417" i="25"/>
  <c r="B344" i="25"/>
  <c r="C344" i="25"/>
  <c r="B623" i="25"/>
  <c r="C623" i="25"/>
  <c r="B459" i="25"/>
  <c r="C459" i="25"/>
  <c r="B519" i="25"/>
  <c r="C519" i="25"/>
  <c r="B130" i="25"/>
  <c r="B449" i="25"/>
  <c r="C449" i="25"/>
  <c r="B62" i="25"/>
  <c r="B115" i="25"/>
  <c r="B247" i="25"/>
  <c r="B430" i="25"/>
  <c r="C430" i="25"/>
  <c r="B418" i="25"/>
  <c r="C418" i="25"/>
  <c r="B624" i="25"/>
  <c r="C624" i="25"/>
  <c r="B166" i="25"/>
  <c r="B167" i="25"/>
  <c r="B131" i="25"/>
  <c r="B294" i="25"/>
  <c r="B403" i="25"/>
  <c r="C403" i="25"/>
  <c r="B404" i="25"/>
  <c r="C404" i="25"/>
  <c r="B312" i="25"/>
  <c r="B270" i="25"/>
  <c r="B168" i="25"/>
  <c r="B147" i="25"/>
  <c r="B132" i="25"/>
  <c r="B642" i="25"/>
  <c r="C642" i="25"/>
  <c r="B133" i="25"/>
  <c r="B63" i="25"/>
  <c r="B419" i="25"/>
  <c r="C419" i="25"/>
  <c r="B95" i="25"/>
  <c r="B96" i="25"/>
  <c r="B148" i="25"/>
  <c r="B134" i="25"/>
  <c r="B64" i="25"/>
  <c r="B563" i="25"/>
  <c r="C563" i="25"/>
  <c r="B532" i="25"/>
  <c r="C532" i="25"/>
  <c r="B325" i="25"/>
  <c r="B302" i="25"/>
  <c r="B76" i="25"/>
  <c r="B211" i="25"/>
  <c r="B564" i="25"/>
  <c r="C564" i="25"/>
  <c r="B706" i="25"/>
  <c r="C706" i="25"/>
  <c r="B364" i="25"/>
  <c r="C364" i="25"/>
  <c r="B326" i="25"/>
  <c r="B431" i="25"/>
  <c r="C431" i="25"/>
  <c r="B387" i="25"/>
  <c r="C387" i="25"/>
  <c r="B533" i="25"/>
  <c r="C533" i="25"/>
  <c r="B149" i="25"/>
  <c r="B520" i="25"/>
  <c r="C520" i="25"/>
  <c r="B71" i="25"/>
  <c r="B565" i="25"/>
  <c r="C565" i="25"/>
  <c r="B135" i="25"/>
  <c r="B327" i="25"/>
  <c r="B216" i="25"/>
  <c r="B405" i="25"/>
  <c r="C405" i="25"/>
  <c r="B188" i="25"/>
  <c r="B729" i="25"/>
  <c r="C729" i="25"/>
  <c r="B365" i="25"/>
  <c r="C365" i="25"/>
  <c r="B566" i="25"/>
  <c r="C566" i="25"/>
  <c r="B248" i="25"/>
  <c r="B420" i="25"/>
  <c r="C420" i="25"/>
  <c r="B626" i="25"/>
  <c r="C626" i="25"/>
  <c r="B337" i="25"/>
  <c r="C337" i="25"/>
  <c r="B136" i="25"/>
  <c r="B460" i="25"/>
  <c r="C460" i="25"/>
  <c r="B137" i="25"/>
  <c r="B138" i="25"/>
  <c r="B388" i="25"/>
  <c r="C388" i="25"/>
  <c r="B233" i="25"/>
  <c r="B169" i="25"/>
  <c r="B567" i="25"/>
  <c r="C567" i="25"/>
  <c r="B534" i="25"/>
  <c r="C534" i="25"/>
  <c r="B139" i="25"/>
  <c r="B594" i="25"/>
  <c r="C594" i="25"/>
  <c r="B535" i="25"/>
  <c r="C535" i="25"/>
  <c r="B691" i="25"/>
  <c r="C691" i="25"/>
  <c r="B338" i="25"/>
  <c r="C338" i="25"/>
  <c r="B461" i="25"/>
  <c r="C461" i="25"/>
  <c r="B627" i="25"/>
  <c r="C627" i="25"/>
  <c r="B29" i="25"/>
  <c r="B140" i="25"/>
  <c r="B730" i="25"/>
  <c r="C730" i="25"/>
  <c r="B77" i="25"/>
  <c r="B150" i="25"/>
  <c r="B707" i="25"/>
  <c r="C707" i="25"/>
  <c r="B761" i="25"/>
  <c r="C761" i="25"/>
  <c r="B151" i="25"/>
  <c r="B692" i="25"/>
  <c r="C692" i="25"/>
  <c r="B462" i="25"/>
  <c r="C462" i="25"/>
  <c r="B536" i="25"/>
  <c r="C536" i="25"/>
  <c r="B421" i="25"/>
  <c r="C421" i="25"/>
  <c r="B189" i="25"/>
  <c r="B389" i="25"/>
  <c r="C389" i="25"/>
  <c r="B628" i="25"/>
  <c r="C628" i="25"/>
  <c r="B644" i="25"/>
  <c r="C644" i="25"/>
  <c r="B568" i="25"/>
  <c r="C568" i="25"/>
  <c r="B65" i="25"/>
  <c r="B762" i="25"/>
  <c r="C762" i="25"/>
  <c r="B259" i="25"/>
  <c r="B313" i="25"/>
  <c r="B537" i="25"/>
  <c r="C537" i="25"/>
  <c r="B116" i="25"/>
  <c r="B42" i="25"/>
  <c r="B217" i="25"/>
  <c r="B538" i="25"/>
  <c r="C538" i="25"/>
  <c r="B314" i="25"/>
  <c r="B66" i="25"/>
  <c r="B539" i="25"/>
  <c r="C539" i="25"/>
  <c r="B204" i="25"/>
  <c r="B629" i="25"/>
  <c r="C629" i="25"/>
  <c r="B276" i="25"/>
  <c r="B630" i="25"/>
  <c r="C630" i="25"/>
  <c r="B67" i="25"/>
  <c r="B731" i="25"/>
  <c r="C731" i="25"/>
  <c r="B708" i="25"/>
  <c r="C708" i="25"/>
  <c r="B141" i="25"/>
  <c r="B104" i="25"/>
  <c r="B152" i="25"/>
  <c r="B541" i="25"/>
  <c r="C541" i="25"/>
  <c r="B271" i="25"/>
  <c r="B645" i="25"/>
  <c r="C645" i="25"/>
  <c r="B190" i="25"/>
  <c r="B117" i="25"/>
  <c r="B249" i="25"/>
  <c r="B316" i="25"/>
  <c r="B352" i="25"/>
  <c r="C352" i="25"/>
  <c r="B353" i="25"/>
  <c r="C353" i="25"/>
  <c r="B646" i="25"/>
  <c r="C646" i="25"/>
  <c r="B542" i="25"/>
  <c r="C542" i="25"/>
  <c r="B543" i="25"/>
  <c r="C543" i="25"/>
  <c r="B544" i="25"/>
  <c r="C544" i="25"/>
  <c r="B545" i="25"/>
  <c r="C545" i="25"/>
  <c r="B354" i="25"/>
  <c r="C354" i="25"/>
  <c r="B569" i="25"/>
  <c r="C569" i="25"/>
  <c r="B355" i="25"/>
  <c r="C355" i="25"/>
  <c r="B317" i="25"/>
  <c r="B318" i="25"/>
  <c r="B658" i="25"/>
  <c r="C658" i="25"/>
  <c r="B546" i="25"/>
  <c r="C546" i="25"/>
  <c r="B547" i="25"/>
  <c r="C547" i="25"/>
  <c r="B669" i="25"/>
  <c r="C669" i="25"/>
  <c r="B631" i="25"/>
  <c r="C631" i="25"/>
  <c r="B345" i="25"/>
  <c r="C345" i="25"/>
  <c r="B548" i="25"/>
  <c r="C548" i="25"/>
  <c r="B709" i="25"/>
  <c r="C709" i="25"/>
  <c r="B549" i="25"/>
  <c r="C549" i="25"/>
  <c r="B693" i="25"/>
  <c r="C693" i="25"/>
  <c r="B632" i="25"/>
  <c r="C632" i="25"/>
  <c r="B710" i="25"/>
  <c r="C710" i="25"/>
  <c r="B550" i="25"/>
  <c r="C550" i="25"/>
  <c r="B319" i="25"/>
  <c r="B732" i="25"/>
  <c r="C732" i="25"/>
  <c r="B763" i="25"/>
  <c r="C763" i="25"/>
  <c r="B633" i="25"/>
  <c r="C633" i="25"/>
  <c r="B733" i="25"/>
  <c r="C733" i="25"/>
  <c r="B734" i="25"/>
  <c r="C734" i="25"/>
  <c r="B764" i="25"/>
  <c r="C764" i="25"/>
  <c r="B634" i="25"/>
  <c r="C634" i="25"/>
  <c r="B735" i="25"/>
  <c r="C735" i="25"/>
  <c r="B635" i="25"/>
  <c r="C635" i="25"/>
  <c r="B711" i="25"/>
  <c r="C711" i="25"/>
  <c r="B736" i="25"/>
  <c r="C736" i="25"/>
  <c r="B737" i="25"/>
  <c r="C737" i="25"/>
  <c r="B659" i="25"/>
  <c r="C659" i="25"/>
  <c r="B738" i="25"/>
  <c r="C738" i="25"/>
  <c r="B712" i="25"/>
  <c r="C712" i="25"/>
  <c r="B765" i="25"/>
  <c r="C765" i="25"/>
  <c r="B660" i="25"/>
  <c r="C660" i="25"/>
  <c r="B670" i="25"/>
  <c r="C670" i="25"/>
  <c r="B739" i="25"/>
  <c r="C739" i="25"/>
  <c r="B713" i="25"/>
  <c r="C713" i="25"/>
  <c r="B714" i="25"/>
  <c r="C714" i="25"/>
  <c r="B740" i="25"/>
  <c r="C740" i="25"/>
  <c r="B766" i="25"/>
  <c r="C766" i="25"/>
  <c r="B671" i="25"/>
  <c r="C671" i="25"/>
  <c r="B741" i="25"/>
  <c r="C741" i="25"/>
  <c r="B715" i="25"/>
  <c r="C715" i="25"/>
  <c r="B672" i="25"/>
  <c r="C672" i="25"/>
  <c r="B742" i="25"/>
  <c r="C742" i="25"/>
  <c r="B716" i="25"/>
  <c r="C716" i="25"/>
  <c r="B743" i="25"/>
  <c r="C743" i="25"/>
  <c r="B717" i="25"/>
  <c r="C717" i="25"/>
  <c r="B673" i="25"/>
  <c r="C673" i="25"/>
  <c r="B767" i="25"/>
  <c r="C767" i="25"/>
  <c r="B768" i="25"/>
  <c r="C768" i="25"/>
  <c r="B661" i="25"/>
  <c r="C661" i="25"/>
  <c r="B745" i="25"/>
  <c r="C745" i="25"/>
  <c r="B662" i="25"/>
  <c r="C662" i="25"/>
  <c r="B694" i="25"/>
  <c r="C694" i="25"/>
  <c r="B695" i="25"/>
  <c r="C695" i="25"/>
  <c r="B769" i="25"/>
  <c r="C769" i="25"/>
  <c r="B674" i="25"/>
  <c r="C674" i="25"/>
  <c r="B746" i="25"/>
  <c r="C746" i="25"/>
  <c r="B747" i="25"/>
  <c r="C747" i="25"/>
  <c r="B770" i="25"/>
  <c r="C770" i="25"/>
  <c r="B748" i="25"/>
  <c r="C748" i="25"/>
  <c r="B749" i="25"/>
  <c r="C749" i="25"/>
  <c r="B696" i="25"/>
  <c r="C696" i="25"/>
  <c r="B771" i="25"/>
  <c r="C771" i="25"/>
  <c r="B718" i="25"/>
  <c r="C718" i="25"/>
  <c r="B719" i="25"/>
  <c r="C719" i="25"/>
  <c r="B675" i="25"/>
  <c r="C675" i="25"/>
  <c r="B720" i="25"/>
  <c r="C720" i="25"/>
  <c r="B750" i="25"/>
  <c r="C750" i="25"/>
  <c r="B751" i="25"/>
  <c r="C751" i="25"/>
  <c r="B752" i="25"/>
  <c r="C752" i="25"/>
  <c r="B697" i="25"/>
  <c r="C697" i="25"/>
  <c r="B753" i="25"/>
  <c r="C753" i="25"/>
  <c r="B663" i="25"/>
  <c r="C663" i="25"/>
  <c r="B676" i="25"/>
  <c r="C676" i="25"/>
  <c r="B754" i="25"/>
  <c r="C754" i="25"/>
  <c r="B677" i="25"/>
  <c r="C677" i="25"/>
  <c r="B678" i="25"/>
  <c r="C678" i="25"/>
  <c r="B679" i="25"/>
  <c r="C679" i="25"/>
  <c r="B755" i="25"/>
  <c r="C755" i="25"/>
  <c r="B756" i="25"/>
  <c r="C756" i="25"/>
  <c r="B757" i="25"/>
  <c r="C757" i="25"/>
  <c r="B680" i="25"/>
  <c r="C680" i="25"/>
  <c r="B698" i="25"/>
  <c r="C698" i="25"/>
  <c r="B681" i="25"/>
  <c r="C681" i="25"/>
  <c r="B682" i="25"/>
  <c r="C682" i="25"/>
  <c r="B721" i="25"/>
  <c r="C721" i="25"/>
  <c r="B699" i="25"/>
  <c r="C699" i="25"/>
  <c r="B758" i="25"/>
  <c r="C758" i="25"/>
  <c r="B664" i="25"/>
  <c r="C664" i="25"/>
  <c r="B773" i="25"/>
  <c r="C773" i="25"/>
  <c r="B793" i="25"/>
  <c r="C793" i="25"/>
  <c r="B794" i="25"/>
  <c r="C794" i="25"/>
  <c r="B774" i="25"/>
  <c r="C774" i="25"/>
  <c r="B795" i="25"/>
  <c r="C795" i="25"/>
  <c r="B796" i="25"/>
  <c r="C796" i="25"/>
  <c r="B797" i="25"/>
  <c r="C797" i="25"/>
  <c r="B851" i="25"/>
  <c r="C851" i="25"/>
  <c r="B833" i="25"/>
  <c r="C833" i="25"/>
  <c r="B798" i="25"/>
  <c r="C798" i="25"/>
  <c r="B834" i="25"/>
  <c r="C834" i="25"/>
  <c r="B800" i="25"/>
  <c r="C800" i="25"/>
  <c r="B775" i="25"/>
  <c r="C775" i="25"/>
  <c r="B835" i="25"/>
  <c r="C835" i="25"/>
  <c r="B801" i="25"/>
  <c r="C801" i="25"/>
  <c r="B852" i="25"/>
  <c r="C852" i="25"/>
  <c r="B853" i="25"/>
  <c r="C853" i="25"/>
  <c r="B836" i="25"/>
  <c r="C836" i="25"/>
  <c r="B854" i="25"/>
  <c r="C854" i="25"/>
  <c r="B802" i="25"/>
  <c r="C802" i="25"/>
  <c r="B803" i="25"/>
  <c r="C803" i="25"/>
  <c r="B804" i="25"/>
  <c r="C804" i="25"/>
  <c r="B805" i="25"/>
  <c r="C805" i="25"/>
  <c r="B837" i="25"/>
  <c r="C837" i="25"/>
  <c r="B776" i="25"/>
  <c r="C776" i="25"/>
  <c r="B806" i="25"/>
  <c r="C806" i="25"/>
  <c r="B777" i="25"/>
  <c r="C777" i="25"/>
  <c r="B838" i="25"/>
  <c r="C838" i="25"/>
  <c r="B839" i="25"/>
  <c r="C839" i="25"/>
  <c r="B778" i="25"/>
  <c r="C778" i="25"/>
  <c r="B840" i="25"/>
  <c r="C840" i="25"/>
  <c r="B808" i="25"/>
  <c r="C808" i="25"/>
  <c r="B809" i="25"/>
  <c r="C809" i="25"/>
  <c r="B779" i="25"/>
  <c r="C779" i="25"/>
  <c r="B811" i="25"/>
  <c r="C811" i="25"/>
  <c r="B812" i="25"/>
  <c r="C812" i="25"/>
  <c r="B855" i="25"/>
  <c r="C855" i="25"/>
  <c r="B780" i="25"/>
  <c r="C780" i="25"/>
  <c r="B841" i="25"/>
  <c r="C841" i="25"/>
  <c r="B813" i="25"/>
  <c r="C813" i="25"/>
  <c r="B842" i="25"/>
  <c r="C842" i="25"/>
  <c r="B814" i="25"/>
  <c r="C814" i="25"/>
  <c r="B843" i="25"/>
  <c r="C843" i="25"/>
  <c r="B856" i="25"/>
  <c r="C856" i="25"/>
  <c r="B781" i="25"/>
  <c r="C781" i="25"/>
  <c r="B815" i="25"/>
  <c r="C815" i="25"/>
  <c r="B857" i="25"/>
  <c r="C857" i="25"/>
  <c r="B782" i="25"/>
  <c r="C782" i="25"/>
  <c r="B816" i="25"/>
  <c r="C816" i="25"/>
  <c r="B817" i="25"/>
  <c r="C817" i="25"/>
  <c r="B783" i="25"/>
  <c r="C783" i="25"/>
  <c r="B858" i="25"/>
  <c r="C858" i="25"/>
  <c r="B819" i="25"/>
  <c r="C819" i="25"/>
  <c r="B820" i="25"/>
  <c r="C820" i="25"/>
  <c r="B821" i="25"/>
  <c r="C821" i="25"/>
  <c r="B822" i="25"/>
  <c r="C822" i="25"/>
  <c r="B784" i="25"/>
  <c r="C784" i="25"/>
  <c r="B823" i="25"/>
  <c r="C823" i="25"/>
  <c r="B859" i="25"/>
  <c r="C859" i="25"/>
  <c r="B824" i="25"/>
  <c r="C824" i="25"/>
  <c r="B785" i="25"/>
  <c r="C785" i="25"/>
  <c r="B786" i="25"/>
  <c r="C786" i="25"/>
  <c r="B844" i="25"/>
  <c r="C844" i="25"/>
  <c r="B860" i="25"/>
  <c r="C860" i="25"/>
  <c r="B861" i="25"/>
  <c r="C861" i="25"/>
  <c r="B787" i="25"/>
  <c r="C787" i="25"/>
  <c r="B788" i="25"/>
  <c r="C788" i="25"/>
  <c r="B825" i="25"/>
  <c r="C825" i="25"/>
  <c r="B789" i="25"/>
  <c r="C789" i="25"/>
  <c r="B826" i="25"/>
  <c r="C826" i="25"/>
  <c r="B862" i="25"/>
  <c r="C862" i="25"/>
  <c r="B846" i="25"/>
  <c r="C846" i="25"/>
  <c r="B827" i="25"/>
  <c r="C827" i="25"/>
  <c r="B828" i="25"/>
  <c r="C828" i="25"/>
  <c r="B863" i="25"/>
  <c r="C863" i="25"/>
  <c r="B864" i="25"/>
  <c r="C864" i="25"/>
  <c r="B865" i="25"/>
  <c r="C865" i="25"/>
  <c r="B866" i="25"/>
  <c r="C866" i="25"/>
  <c r="B847" i="25"/>
  <c r="C847" i="25"/>
  <c r="B867" i="25"/>
  <c r="C867" i="25"/>
  <c r="B829" i="25"/>
  <c r="C829" i="25"/>
  <c r="B848" i="25"/>
  <c r="C848" i="25"/>
  <c r="B849" i="25"/>
  <c r="C849" i="25"/>
  <c r="B830" i="25"/>
  <c r="C830" i="25"/>
  <c r="B831" i="25"/>
  <c r="C831" i="25"/>
  <c r="B850" i="25"/>
  <c r="C850" i="25"/>
  <c r="B868" i="25"/>
  <c r="C868" i="25"/>
  <c r="B832" i="25"/>
  <c r="C832" i="25"/>
  <c r="B790" i="25"/>
  <c r="C790" i="25"/>
  <c r="B869" i="25"/>
  <c r="C869" i="25"/>
  <c r="B791" i="25"/>
  <c r="C791" i="25"/>
  <c r="B870" i="25"/>
  <c r="C870" i="25"/>
  <c r="B792" i="25"/>
  <c r="C792" i="25"/>
  <c r="B810" i="25"/>
  <c r="C810" i="25"/>
  <c r="B845" i="25"/>
  <c r="C845" i="25"/>
  <c r="G60" i="23"/>
  <c r="B807" i="25"/>
  <c r="B818" i="25"/>
  <c r="B799" i="25"/>
  <c r="C807" i="25"/>
  <c r="C818" i="25"/>
  <c r="C799" i="25"/>
  <c r="B772" i="25"/>
  <c r="C772" i="25"/>
  <c r="B759" i="25" l="1"/>
  <c r="B722" i="25"/>
  <c r="B723" i="25"/>
  <c r="B724" i="25"/>
  <c r="B727" i="25"/>
  <c r="B728" i="25"/>
  <c r="B744" i="25"/>
  <c r="C759" i="25"/>
  <c r="C722" i="25"/>
  <c r="C723" i="25"/>
  <c r="C724" i="25"/>
  <c r="C727" i="25"/>
  <c r="C728" i="25"/>
  <c r="C744" i="25"/>
  <c r="G52" i="23"/>
  <c r="G53" i="23"/>
  <c r="G54" i="23"/>
  <c r="G55" i="23"/>
  <c r="B701" i="25"/>
  <c r="C701" i="25"/>
  <c r="C688" i="25"/>
  <c r="B688" i="25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X40" i="23"/>
  <c r="X41" i="23"/>
  <c r="X42" i="23"/>
  <c r="X43" i="23"/>
  <c r="X44" i="23"/>
  <c r="X45" i="23"/>
  <c r="X46" i="23"/>
  <c r="X47" i="23"/>
  <c r="X48" i="23"/>
  <c r="X49" i="23"/>
  <c r="X50" i="23"/>
  <c r="X51" i="23"/>
  <c r="X52" i="23"/>
  <c r="X53" i="23"/>
  <c r="X54" i="23"/>
  <c r="AF47" i="23"/>
  <c r="AF48" i="23"/>
  <c r="AF49" i="23"/>
  <c r="AF50" i="23"/>
  <c r="AF51" i="23"/>
  <c r="AF52" i="23"/>
  <c r="AF53" i="23"/>
  <c r="AF54" i="23"/>
  <c r="G56" i="23"/>
  <c r="G57" i="23"/>
  <c r="G58" i="23"/>
  <c r="G59" i="23"/>
  <c r="W37" i="23"/>
  <c r="W38" i="23"/>
  <c r="W39" i="23"/>
  <c r="X37" i="23"/>
  <c r="X38" i="23"/>
  <c r="X39" i="23"/>
  <c r="B705" i="25"/>
  <c r="B683" i="25"/>
  <c r="B685" i="25"/>
  <c r="C705" i="25"/>
  <c r="C683" i="25"/>
  <c r="C685" i="25"/>
  <c r="B687" i="25"/>
  <c r="B666" i="25"/>
  <c r="B665" i="25"/>
  <c r="C687" i="25"/>
  <c r="C666" i="25"/>
  <c r="C665" i="25"/>
  <c r="B647" i="25"/>
  <c r="B649" i="25"/>
  <c r="B657" i="25"/>
  <c r="C647" i="25"/>
  <c r="C649" i="25"/>
  <c r="C657" i="25"/>
  <c r="AF46" i="23"/>
  <c r="W36" i="23"/>
  <c r="X36" i="23"/>
  <c r="AF45" i="23" l="1"/>
  <c r="W35" i="23"/>
  <c r="X35" i="23"/>
  <c r="G51" i="23"/>
  <c r="G50" i="23"/>
  <c r="AF44" i="23"/>
  <c r="G49" i="23"/>
  <c r="W34" i="23"/>
  <c r="X34" i="23"/>
  <c r="B598" i="25"/>
  <c r="B612" i="25"/>
  <c r="B625" i="25"/>
  <c r="B643" i="25"/>
  <c r="B636" i="25"/>
  <c r="B639" i="25"/>
  <c r="C598" i="25"/>
  <c r="C612" i="25"/>
  <c r="C625" i="25"/>
  <c r="C643" i="25"/>
  <c r="C636" i="25"/>
  <c r="C639" i="25"/>
  <c r="B596" i="25"/>
  <c r="B599" i="25"/>
  <c r="B572" i="25"/>
  <c r="B603" i="25"/>
  <c r="B576" i="25"/>
  <c r="B605" i="25"/>
  <c r="B583" i="25"/>
  <c r="B591" i="25"/>
  <c r="C596" i="25"/>
  <c r="C599" i="25"/>
  <c r="C572" i="25"/>
  <c r="C603" i="25"/>
  <c r="C576" i="25"/>
  <c r="C605" i="25"/>
  <c r="C583" i="25"/>
  <c r="C591" i="25"/>
  <c r="AF43" i="23"/>
  <c r="W33" i="23"/>
  <c r="X33" i="23"/>
  <c r="G48" i="23"/>
  <c r="AF42" i="23"/>
  <c r="W32" i="23"/>
  <c r="X32" i="23"/>
  <c r="G47" i="23"/>
  <c r="B579" i="25"/>
  <c r="C579" i="25"/>
  <c r="B570" i="25"/>
  <c r="C570" i="25"/>
  <c r="B560" i="25"/>
  <c r="C560" i="25"/>
  <c r="AF41" i="23"/>
  <c r="W31" i="23"/>
  <c r="X31" i="23"/>
  <c r="G46" i="23"/>
  <c r="B552" i="25"/>
  <c r="B555" i="25"/>
  <c r="C552" i="25"/>
  <c r="C555" i="25"/>
  <c r="AF40" i="23"/>
  <c r="W30" i="23"/>
  <c r="X30" i="23"/>
  <c r="G45" i="23"/>
  <c r="AF39" i="23"/>
  <c r="W29" i="23"/>
  <c r="X29" i="23"/>
  <c r="G44" i="23"/>
  <c r="B513" i="25"/>
  <c r="B522" i="25"/>
  <c r="B521" i="25"/>
  <c r="B523" i="25"/>
  <c r="B528" i="25"/>
  <c r="B516" i="25"/>
  <c r="B515" i="25"/>
  <c r="B530" i="25"/>
  <c r="B529" i="25"/>
  <c r="B540" i="25"/>
  <c r="C513" i="25"/>
  <c r="C522" i="25"/>
  <c r="C521" i="25"/>
  <c r="C523" i="25"/>
  <c r="C528" i="25"/>
  <c r="C516" i="25"/>
  <c r="C515" i="25"/>
  <c r="C530" i="25"/>
  <c r="C529" i="25"/>
  <c r="C540" i="25"/>
  <c r="B97" i="25"/>
  <c r="B170" i="25"/>
  <c r="B153" i="25"/>
  <c r="B85" i="25"/>
  <c r="B17" i="25"/>
  <c r="B226" i="25"/>
  <c r="B88" i="25"/>
  <c r="B191" i="25"/>
  <c r="B260" i="25"/>
  <c r="B192" i="25"/>
  <c r="B30" i="25"/>
  <c r="B99" i="25"/>
  <c r="B251" i="25"/>
  <c r="B89" i="25"/>
  <c r="B44" i="25"/>
  <c r="B45" i="25"/>
  <c r="B46" i="25"/>
  <c r="B241" i="25"/>
  <c r="B252" i="25"/>
  <c r="B288" i="25"/>
  <c r="B154" i="25"/>
  <c r="B243" i="25"/>
  <c r="B91" i="25"/>
  <c r="B47" i="25"/>
  <c r="B277" i="25"/>
  <c r="B278" i="25"/>
  <c r="B295" i="25"/>
  <c r="B221" i="25"/>
  <c r="B105" i="25"/>
  <c r="B175" i="25"/>
  <c r="B261" i="25"/>
  <c r="B20" i="25"/>
  <c r="B205" i="25"/>
  <c r="B273" i="25"/>
  <c r="B262" i="25"/>
  <c r="B253" i="25"/>
  <c r="B193" i="25"/>
  <c r="B244" i="25"/>
  <c r="B7" i="25"/>
  <c r="B228" i="25"/>
  <c r="B212" i="25"/>
  <c r="B254" i="25"/>
  <c r="B69" i="25"/>
  <c r="B234" i="25"/>
  <c r="B213" i="25"/>
  <c r="B82" i="25"/>
  <c r="B157" i="25"/>
  <c r="B9" i="25"/>
  <c r="B10" i="25"/>
  <c r="B290" i="25"/>
  <c r="B230" i="25"/>
  <c r="B94" i="25"/>
  <c r="B109" i="25"/>
  <c r="B280" i="25"/>
  <c r="B3" i="25"/>
  <c r="B265" i="25"/>
  <c r="B281" i="25"/>
  <c r="B161" i="25"/>
  <c r="B73" i="25"/>
  <c r="B282" i="25"/>
  <c r="B292" i="25"/>
  <c r="B257" i="25"/>
  <c r="B126" i="25"/>
  <c r="B102" i="25"/>
  <c r="B57" i="25"/>
  <c r="B83" i="25"/>
  <c r="B285" i="25"/>
  <c r="B286" i="25"/>
  <c r="B303" i="25"/>
  <c r="B307" i="25"/>
  <c r="B315" i="25"/>
  <c r="B346" i="25"/>
  <c r="B339" i="25"/>
  <c r="B330" i="25"/>
  <c r="B333" i="25"/>
  <c r="B341" i="25"/>
  <c r="B351" i="25"/>
  <c r="B335" i="25"/>
  <c r="B336" i="25"/>
  <c r="B406" i="25"/>
  <c r="B390" i="25"/>
  <c r="B407" i="25"/>
  <c r="B366" i="25"/>
  <c r="B377" i="25"/>
  <c r="B422" i="25"/>
  <c r="B368" i="25"/>
  <c r="B378" i="25"/>
  <c r="B379" i="25"/>
  <c r="B380" i="25"/>
  <c r="B356" i="25"/>
  <c r="B395" i="25"/>
  <c r="B369" i="25"/>
  <c r="B396" i="25"/>
  <c r="B370" i="25"/>
  <c r="B358" i="25"/>
  <c r="B409" i="25"/>
  <c r="B371" i="25"/>
  <c r="B411" i="25"/>
  <c r="B397" i="25"/>
  <c r="B382" i="25"/>
  <c r="B413" i="25"/>
  <c r="B360" i="25"/>
  <c r="B361" i="25"/>
  <c r="B376" i="25"/>
  <c r="B451" i="25"/>
  <c r="B440" i="25"/>
  <c r="B434" i="25"/>
  <c r="B435" i="25"/>
  <c r="B439" i="25"/>
  <c r="B442" i="25"/>
  <c r="B453" i="25"/>
  <c r="B450" i="25"/>
  <c r="B470" i="25"/>
  <c r="B481" i="25"/>
  <c r="B477" i="25"/>
  <c r="B472" i="25"/>
  <c r="B473" i="25"/>
  <c r="B474" i="25"/>
  <c r="B479" i="25"/>
  <c r="B484" i="25"/>
  <c r="B486" i="25"/>
  <c r="B491" i="25"/>
  <c r="B499" i="25"/>
  <c r="B500" i="25"/>
  <c r="B508" i="25"/>
  <c r="B497" i="25"/>
  <c r="B485" i="25"/>
  <c r="B493" i="25"/>
  <c r="B512" i="25"/>
  <c r="C346" i="25"/>
  <c r="C339" i="25"/>
  <c r="C330" i="25"/>
  <c r="C333" i="25"/>
  <c r="C341" i="25"/>
  <c r="C351" i="25"/>
  <c r="C335" i="25"/>
  <c r="C336" i="25"/>
  <c r="C406" i="25"/>
  <c r="C390" i="25"/>
  <c r="C407" i="25"/>
  <c r="C366" i="25"/>
  <c r="C377" i="25"/>
  <c r="C422" i="25"/>
  <c r="C368" i="25"/>
  <c r="C378" i="25"/>
  <c r="C379" i="25"/>
  <c r="C380" i="25"/>
  <c r="C356" i="25"/>
  <c r="C395" i="25"/>
  <c r="C369" i="25"/>
  <c r="C396" i="25"/>
  <c r="C370" i="25"/>
  <c r="C358" i="25"/>
  <c r="C409" i="25"/>
  <c r="C371" i="25"/>
  <c r="C411" i="25"/>
  <c r="C397" i="25"/>
  <c r="C382" i="25"/>
  <c r="C413" i="25"/>
  <c r="C360" i="25"/>
  <c r="C361" i="25"/>
  <c r="C376" i="25"/>
  <c r="C451" i="25"/>
  <c r="C440" i="25"/>
  <c r="C434" i="25"/>
  <c r="C435" i="25"/>
  <c r="C439" i="25"/>
  <c r="C442" i="25"/>
  <c r="C453" i="25"/>
  <c r="C450" i="25"/>
  <c r="C470" i="25"/>
  <c r="C481" i="25"/>
  <c r="C477" i="25"/>
  <c r="C472" i="25"/>
  <c r="C473" i="25"/>
  <c r="C474" i="25"/>
  <c r="C479" i="25"/>
  <c r="C484" i="25"/>
  <c r="C486" i="25"/>
  <c r="C491" i="25"/>
  <c r="C499" i="25"/>
  <c r="C500" i="25"/>
  <c r="C508" i="25"/>
  <c r="C497" i="25"/>
  <c r="C485" i="25"/>
  <c r="C493" i="25"/>
  <c r="C512" i="25"/>
  <c r="AF33" i="23"/>
  <c r="AF34" i="23"/>
  <c r="AF35" i="23"/>
  <c r="AF36" i="23"/>
  <c r="AF37" i="23"/>
  <c r="AF38" i="23"/>
  <c r="W24" i="23"/>
  <c r="W25" i="23"/>
  <c r="W26" i="23"/>
  <c r="W27" i="23"/>
  <c r="W28" i="23"/>
  <c r="X24" i="23"/>
  <c r="X25" i="23"/>
  <c r="X26" i="23"/>
  <c r="X27" i="23"/>
  <c r="X28" i="23"/>
  <c r="G39" i="23"/>
  <c r="G40" i="23"/>
  <c r="G41" i="23"/>
  <c r="G42" i="23"/>
  <c r="G43" i="23"/>
  <c r="AF28" i="23" l="1"/>
  <c r="AF29" i="23"/>
  <c r="AF30" i="23"/>
  <c r="AF31" i="23"/>
  <c r="AF32" i="23"/>
  <c r="W19" i="23"/>
  <c r="W20" i="23"/>
  <c r="W21" i="23"/>
  <c r="W22" i="23"/>
  <c r="W23" i="23"/>
  <c r="X19" i="23"/>
  <c r="X20" i="23"/>
  <c r="X21" i="23"/>
  <c r="X22" i="23"/>
  <c r="X23" i="23"/>
  <c r="G33" i="23"/>
  <c r="G34" i="23"/>
  <c r="G35" i="23"/>
  <c r="G36" i="23"/>
  <c r="G37" i="23"/>
  <c r="G38" i="23"/>
  <c r="AF24" i="23" l="1"/>
  <c r="AF25" i="23"/>
  <c r="AF26" i="23"/>
  <c r="AF27" i="23"/>
  <c r="W15" i="23"/>
  <c r="W16" i="23"/>
  <c r="W17" i="23"/>
  <c r="W18" i="23"/>
  <c r="X15" i="23"/>
  <c r="X16" i="23"/>
  <c r="X17" i="23"/>
  <c r="X18" i="23"/>
  <c r="G28" i="23"/>
  <c r="G29" i="23"/>
  <c r="G30" i="23"/>
  <c r="G31" i="23"/>
  <c r="G32" i="23"/>
  <c r="AF18" i="23" l="1"/>
  <c r="AF19" i="23"/>
  <c r="AF20" i="23"/>
  <c r="AF21" i="23"/>
  <c r="AF22" i="23"/>
  <c r="AF23" i="23"/>
  <c r="W10" i="23"/>
  <c r="W11" i="23"/>
  <c r="W12" i="23"/>
  <c r="W13" i="23"/>
  <c r="W14" i="23"/>
  <c r="X10" i="23"/>
  <c r="X11" i="23"/>
  <c r="X12" i="23"/>
  <c r="X13" i="23"/>
  <c r="X14" i="23"/>
  <c r="G22" i="23"/>
  <c r="G23" i="23"/>
  <c r="G24" i="23"/>
  <c r="G25" i="23"/>
  <c r="G26" i="23"/>
  <c r="G27" i="23"/>
  <c r="G16" i="23" l="1"/>
  <c r="G17" i="23"/>
  <c r="G18" i="23"/>
  <c r="G19" i="23"/>
  <c r="G20" i="23"/>
  <c r="G21" i="23"/>
  <c r="AF17" i="23" l="1"/>
  <c r="AF14" i="23"/>
  <c r="AF15" i="23"/>
  <c r="AF16" i="23"/>
  <c r="G13" i="23"/>
  <c r="G14" i="23"/>
  <c r="G15" i="23"/>
  <c r="AF10" i="23" l="1"/>
  <c r="AF11" i="23"/>
  <c r="AF12" i="23"/>
  <c r="AF13" i="23"/>
  <c r="G10" i="23"/>
  <c r="G11" i="23"/>
  <c r="G12" i="23"/>
  <c r="G4" i="23" l="1"/>
  <c r="G5" i="23"/>
  <c r="G6" i="23"/>
  <c r="G7" i="23"/>
  <c r="G8" i="23"/>
  <c r="G9" i="23"/>
  <c r="G3" i="23"/>
  <c r="AF4" i="23"/>
  <c r="AF5" i="23"/>
  <c r="AF6" i="23"/>
  <c r="AF7" i="23"/>
  <c r="AF8" i="23"/>
  <c r="AF9" i="23"/>
  <c r="AF3" i="23"/>
  <c r="X3" i="23"/>
  <c r="B250" i="25"/>
  <c r="W9" i="23" l="1"/>
  <c r="X9" i="23"/>
  <c r="W3" i="23"/>
  <c r="W4" i="23"/>
  <c r="W5" i="23"/>
  <c r="W8" i="23"/>
  <c r="X4" i="23"/>
  <c r="X5" i="23"/>
  <c r="X8" i="23"/>
  <c r="X6" i="23" l="1"/>
  <c r="X7" i="23"/>
  <c r="W6" i="23" l="1"/>
  <c r="W7" i="23"/>
  <c r="I18" i="26"/>
  <c r="I19" i="26"/>
  <c r="I20" i="26"/>
  <c r="H20" i="26" s="1"/>
  <c r="I17" i="26"/>
  <c r="G17" i="26" s="1"/>
  <c r="I21" i="26" l="1"/>
  <c r="H17" i="26"/>
  <c r="E17" i="26" s="1"/>
  <c r="H19" i="26"/>
  <c r="H18" i="26"/>
  <c r="H21" i="26" l="1"/>
  <c r="G21" i="26" l="1"/>
  <c r="E21" i="26" s="1"/>
  <c r="G18" i="26"/>
  <c r="E18" i="26" s="1"/>
  <c r="G19" i="26"/>
  <c r="E19" i="26" s="1"/>
  <c r="G20" i="26"/>
  <c r="E20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Echeverria Mendez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Cesar Echeverria Mendez:</t>
        </r>
        <r>
          <rPr>
            <sz val="9"/>
            <color indexed="81"/>
            <rFont val="Tahoma"/>
            <family val="2"/>
          </rPr>
          <t xml:space="preserve">
Hora programadas (En minutos) Por temas de cálculos.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desde ACL ODBC 64" type="1" refreshedVersion="8" saveData="1">
    <dbPr connection="DSN=ACL ODBC 64;DBF=;DBQ=C:\PROYECTOS ACL\68 CONTROL PRESUPUESTARIO\1 PROYECTO CONTROL PRESUPUESTARIO\CONTROL PRESUPUESTARIO.acl;DESCRIPTION=64-bit ACL ODBC Driver;DRIVER={ACL Connector for Analytics};" command="SELECT_x000d__x000a_B.BKPF_BELNR AS DOCUMENTO, _x000d__x000a_B.BKPF_BKTXT AS TEXTO_CABECERA_DOC, _x000d__x000a_B.BKPF_BUDAT AS FECHA, _x000d__x000a_B.BKPF_BUKRS AS SOC, _x000d__x000a_B.BKPF_GJAHR AS AÑO, _x000d__x000a_B.BKPF_MONAT AS MES, _x000d__x000a_B.BKPF_XBLNR AS REFERENCIA, _x000d__x000a_B.BKPF_USNAM AS AUTOR, _x000d__x000a_B.BKPF_AWKEY AS CLAVE_REF,_x000d__x000a_B.BSEG_GSBER AS DIVISION, _x000d__x000a_B.BSEG_HKONT, _x000d__x000a_B.BKPF_CPUDT AS F_ING,_x000d__x000a_B.BKPF_CPUTM AS H_ING,_x000d__x000a_B.BSEG_KOSTL AS C_COSTO, _x000d__x000a_B.BSEG_MATNR as MATERIAL, _x000d__x000a_B.BSEG_MENGE AS CANTIDAD, _x000d__x000a_B.BSEG_SGTXT AS TEXTO_POSICION, _x000d__x000a_B.BSEG_ZUONR AS ASIGNACION, _x000d__x000a_B.IMPORTE2,_x000d__x000a_B.IMPORTE2/1000 as M_, _x000d__x000a_B.CPE, _x000d__x000a_B.CPE_GENERICO, _x000d__x000a_B.CC_GENERICO,_x000d__x000a_B.CPI,  _x000d__x000a_B.CUENTA, _x000d__x000a_B.NCPE, _x000d__x000a_B.N_CPI, _x000d__x000a_B.NCUENTA, _x000d__x000a_B.NFAMILIA, _x000d__x000a_B.SUB_CC, _x000d__x000a_B.PLANTA, _x000d__x000a_B.SUCURSAL, _x000d__x000a_B.PERIODO,_x000d__x000a_B.MAKT_MAKTX AS DESCRIPCION_MAT,_x000d__x000a_B.T003T_LTEXT AS CLASE_DOC,_x000d__x000a_B.LFA1_LIFNR AS COD_PROV,_x000d__x000a_B.LFA1_NAME1 AS PROVEEDOR,_x000d__x000a_B.REAL_MES/1000 AS REAL_MES,_x000d__x000a_B.BP_MES/1000 AS BP_MES,_x000d__x000a_B.AA_MES/1000 AS AA_MES,_x000d__x000a_B.REAL_ACUM/1000 AS REAL_ACUM,_x000d__x000a_B.BP_ACUM/1000 AS BP_ACUM,_x000d__x000a_B.AA_ACUM/1000 AS AA_ACUM,_x000d__x000a_B.FC/1000 AS FC_x000d__x000a__x000d__x000a_FROM BASE3_CONTROL_PPTO_ACL_MANTENCION B"/>
  </connection>
</connections>
</file>

<file path=xl/sharedStrings.xml><?xml version="1.0" encoding="utf-8"?>
<sst xmlns="http://schemas.openxmlformats.org/spreadsheetml/2006/main" count="52069" uniqueCount="1444">
  <si>
    <t>ID</t>
  </si>
  <si>
    <t>Mes</t>
  </si>
  <si>
    <t>Semana</t>
  </si>
  <si>
    <t>Fecha</t>
  </si>
  <si>
    <t>Maquina</t>
  </si>
  <si>
    <t>Sintoma (Que?)</t>
  </si>
  <si>
    <t>Areas</t>
  </si>
  <si>
    <t>Minutos</t>
  </si>
  <si>
    <t>OBSERVACIONES</t>
  </si>
  <si>
    <t>Ajuste mnto</t>
  </si>
  <si>
    <t>Etiquetas de fila</t>
  </si>
  <si>
    <t>Total general</t>
  </si>
  <si>
    <t>Mala operación</t>
  </si>
  <si>
    <t>Calibración</t>
  </si>
  <si>
    <t>Ajuste op</t>
  </si>
  <si>
    <t>Falla de limpieza</t>
  </si>
  <si>
    <t>Termino vida util</t>
  </si>
  <si>
    <t>Falla de lubricación</t>
  </si>
  <si>
    <t>Mala reparacion</t>
  </si>
  <si>
    <t>L3</t>
  </si>
  <si>
    <t>L1</t>
  </si>
  <si>
    <t>L2</t>
  </si>
  <si>
    <t>L4</t>
  </si>
  <si>
    <t>Linea</t>
  </si>
  <si>
    <t>MTBF</t>
  </si>
  <si>
    <t>MTTR</t>
  </si>
  <si>
    <t>OEE</t>
  </si>
  <si>
    <t>HPR/OEE</t>
  </si>
  <si>
    <t>Suma de Minutos</t>
  </si>
  <si>
    <t>Cuenta de Minutos2</t>
  </si>
  <si>
    <t>Meta</t>
  </si>
  <si>
    <t>Averias</t>
  </si>
  <si>
    <t>HPR</t>
  </si>
  <si>
    <t>DISP</t>
  </si>
  <si>
    <t>Causas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</si>
  <si>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</si>
  <si>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</si>
  <si>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</si>
  <si>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</si>
  <si>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</si>
  <si>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</si>
  <si>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</si>
  <si>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</si>
  <si>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</si>
  <si>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</si>
  <si>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</si>
  <si>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</si>
  <si>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LINEA 1</t>
  </si>
  <si>
    <t>LINEA 2</t>
  </si>
  <si>
    <t>LINEA 3</t>
  </si>
  <si>
    <t>LINEA 4</t>
  </si>
  <si>
    <t>MIN</t>
  </si>
  <si>
    <t>Sopladora</t>
  </si>
  <si>
    <t>Transporte</t>
  </si>
  <si>
    <t>TURNO</t>
  </si>
  <si>
    <t>Turno Día</t>
  </si>
  <si>
    <t>Mecánico</t>
  </si>
  <si>
    <t>Eléctrico</t>
  </si>
  <si>
    <t>Turno Noche</t>
  </si>
  <si>
    <t>Capsuladora</t>
  </si>
  <si>
    <t>Omnivision</t>
  </si>
  <si>
    <t>Ajuste eléctrico o mecánico</t>
  </si>
  <si>
    <t>Prime</t>
  </si>
  <si>
    <t>Trabamiento de producto</t>
  </si>
  <si>
    <t>Paletizadora</t>
  </si>
  <si>
    <t>Lavadora de Botellas</t>
  </si>
  <si>
    <t>Falla sensor</t>
  </si>
  <si>
    <t>Pérdida de ciclo</t>
  </si>
  <si>
    <t>Desempolvado</t>
  </si>
  <si>
    <t>trabamiento de botella en entrada</t>
  </si>
  <si>
    <t>Etiquetadora</t>
  </si>
  <si>
    <t>Codificador</t>
  </si>
  <si>
    <t>Sensor de seguridad de tambor en falla</t>
  </si>
  <si>
    <t>Falla motor 303 entrada mesa divisora por sobrecorriente.</t>
  </si>
  <si>
    <t>Decapsuladora</t>
  </si>
  <si>
    <t>Robopac</t>
  </si>
  <si>
    <t>Llenadora</t>
  </si>
  <si>
    <t>Mixer</t>
  </si>
  <si>
    <t>Coronador</t>
  </si>
  <si>
    <t>Encajonadora</t>
  </si>
  <si>
    <t>Despaletizadora</t>
  </si>
  <si>
    <t>Alexus</t>
  </si>
  <si>
    <t>Trabamiento de paletas</t>
  </si>
  <si>
    <t>Cambio o reparacion de cadenas</t>
  </si>
  <si>
    <t>Falla Etiquetadora</t>
  </si>
  <si>
    <t>Cambio o reparación de sensor - Robopac</t>
  </si>
  <si>
    <t>Cambio de Sensor - Etiquetadora</t>
  </si>
  <si>
    <t>Pruebas por mantención</t>
  </si>
  <si>
    <t>Tapa girada cabezal N° 12</t>
  </si>
  <si>
    <t>Trabamiento de botellas en la salida - Mantenimiento</t>
  </si>
  <si>
    <t>Defectos Nudos PLC</t>
  </si>
  <si>
    <t>Reparación de cabezal</t>
  </si>
  <si>
    <t>Cambio o reparación de sensor - Llenadora</t>
  </si>
  <si>
    <t>Problema presión bomba de agua</t>
  </si>
  <si>
    <t>Trancónes reiterados pista de bajada</t>
  </si>
  <si>
    <t>Repararación mecánica Salida lavadora</t>
  </si>
  <si>
    <t>Falla barrera de seguridad</t>
  </si>
  <si>
    <t>Problema en encoder</t>
  </si>
  <si>
    <t>Cambio Piñon de Cabezal</t>
  </si>
  <si>
    <t>Falla motor principal</t>
  </si>
  <si>
    <t>problema casette sincronización y ajuste punto cero</t>
  </si>
  <si>
    <t>Cambio de tulipas - Encajonadora</t>
  </si>
  <si>
    <t>Ajuste o cambio de sensor - Llenadora</t>
  </si>
  <si>
    <t>Cambio de cabezal</t>
  </si>
  <si>
    <t>Producto desplazado salida recubrimiento - Mantenimiento</t>
  </si>
  <si>
    <t>Problema PLC</t>
  </si>
  <si>
    <t>Ajuste o cambio de encoder - Llenadora</t>
  </si>
  <si>
    <t>Caída de automático - Paletizadora</t>
  </si>
  <si>
    <t>Espumado al inicio de proceso</t>
  </si>
  <si>
    <t>Se cae seguro del tope de cajas</t>
  </si>
  <si>
    <t>Problema en mesa de entrada</t>
  </si>
  <si>
    <t>Problema con elevación de la taza</t>
  </si>
  <si>
    <t>Cambio o Reparación de piñón</t>
  </si>
  <si>
    <t>Reparación en la entrada</t>
  </si>
  <si>
    <t>Reparación de pinzas por corte de resorte</t>
  </si>
  <si>
    <t>Cambio o reparación de sensor - Etiquetadora</t>
  </si>
  <si>
    <t>Cambio o reparación manguera de aire</t>
  </si>
  <si>
    <t>Ajuste o cambio - Despaletizadora</t>
  </si>
  <si>
    <t>Ajuste de casette - Mantenimiento</t>
  </si>
  <si>
    <t>Reparación - Llenadora</t>
  </si>
  <si>
    <t>Limpieza de la camara de alivio</t>
  </si>
  <si>
    <t>Caída de automático - Lavadora de Botellas</t>
  </si>
  <si>
    <t>Tapa girada cabezal N° 1</t>
  </si>
  <si>
    <t>Problema de presoplado (botellas defectuosas)</t>
  </si>
  <si>
    <t>Falla valvula moduladora de jarabe</t>
  </si>
  <si>
    <t>Caída de envase en descarga - Mantenimiento</t>
  </si>
  <si>
    <t>Ajuste sensor entrada/salida</t>
  </si>
  <si>
    <t>Cambio o reparación de sensor - Túnel</t>
  </si>
  <si>
    <t>Falla flujo de aire</t>
  </si>
  <si>
    <t>Error de Mezcla</t>
  </si>
  <si>
    <t>Caudal insuficiente refrigeración moldes</t>
  </si>
  <si>
    <t>Problema en válvula moduladora</t>
  </si>
  <si>
    <t>Cambio de motor - Transporte</t>
  </si>
  <si>
    <t>Reparación mesa despaletizadora</t>
  </si>
  <si>
    <t>Empalme defectuoso - Etiquetadora</t>
  </si>
  <si>
    <t>Ajuste o cambio de sensor - Decapsuladora</t>
  </si>
  <si>
    <t>Problema canal 3</t>
  </si>
  <si>
    <t>Trabamiento curva salida pulmón</t>
  </si>
  <si>
    <t>Puesta a punto post mantencion - Llenadora</t>
  </si>
  <si>
    <t>Reparacion bajada de tapas</t>
  </si>
  <si>
    <t>Trabamiento rodillos</t>
  </si>
  <si>
    <t>Caída de automático - Transporte</t>
  </si>
  <si>
    <t>Problema en compactador</t>
  </si>
  <si>
    <t>Limpieza válvula de llenado - Mantenimiento</t>
  </si>
  <si>
    <t>Presión de Co2 - Mantenimiento</t>
  </si>
  <si>
    <t>Cajas giradas - Paletizadora</t>
  </si>
  <si>
    <t>Estrella transferencia caída de botellas</t>
  </si>
  <si>
    <t>cabezal sucio</t>
  </si>
  <si>
    <t>Problema en el Chiller</t>
  </si>
  <si>
    <t>Ajustes por falla</t>
  </si>
  <si>
    <t>Falla en motor</t>
  </si>
  <si>
    <t>Cambio de resorte en pinza de maquina llenadora</t>
  </si>
  <si>
    <t>Bloqueo de molde N° 3</t>
  </si>
  <si>
    <t>Caída de envase Salida lavadora</t>
  </si>
  <si>
    <t>Problema carga de batería</t>
  </si>
  <si>
    <t>Problema en Soldadora</t>
  </si>
  <si>
    <t>Pack girados</t>
  </si>
  <si>
    <t>Cambio o reparación de rodillos</t>
  </si>
  <si>
    <t>Ajuste o cambio de sensor - Paletizadora</t>
  </si>
  <si>
    <t>Molde con problemas</t>
  </si>
  <si>
    <t>Caída de velocidad nominal por trabamiento de envase</t>
  </si>
  <si>
    <t>Caída de botellas salida de la lavadora</t>
  </si>
  <si>
    <t>Trabamiento de Preformas</t>
  </si>
  <si>
    <t>Cambio o reparación - Transporte</t>
  </si>
  <si>
    <t>Ajuste de parámetros por electrico</t>
  </si>
  <si>
    <t>Cambio o reparación de sensor - Transporte</t>
  </si>
  <si>
    <t>Paros Menores</t>
  </si>
  <si>
    <t>Miho</t>
  </si>
  <si>
    <t>Brix jarabe bajo</t>
  </si>
  <si>
    <t>Mantención equipo Miho</t>
  </si>
  <si>
    <t>Falla de Motor - Transporte</t>
  </si>
  <si>
    <t>Falla Servomotor</t>
  </si>
  <si>
    <t>Limitador de desempolvado disparado</t>
  </si>
  <si>
    <t>Desempolvado Revisión y ajuste de entrada PREFORMAS</t>
  </si>
  <si>
    <t>Problema compresor de alta</t>
  </si>
  <si>
    <t>Bloqueo de molde N° 1</t>
  </si>
  <si>
    <t>Ajuste de Sensor en Las Puertas</t>
  </si>
  <si>
    <t>Corte de Film en Robopack</t>
  </si>
  <si>
    <t>Tapa girada cabezal N° 10</t>
  </si>
  <si>
    <t>Desencajonadora</t>
  </si>
  <si>
    <t>Reparación - Coronador</t>
  </si>
  <si>
    <t>Cambio o reparación de electroválvula</t>
  </si>
  <si>
    <t>Problema con cinta de cadena entrada de horno</t>
  </si>
  <si>
    <t>Trabamiento de elevador de preformas</t>
  </si>
  <si>
    <t>Cambio o reparación de pinzas - Llenadora</t>
  </si>
  <si>
    <t>Falla contactor - Desencajonadora</t>
  </si>
  <si>
    <t>Transporte lleno reparación cadena</t>
  </si>
  <si>
    <t>Cambio o reparación de pedestales</t>
  </si>
  <si>
    <t>Transporte vacío se sale cadena - Transporte</t>
  </si>
  <si>
    <t>Regulación de velocidad</t>
  </si>
  <si>
    <t>Baja nivel vaso de jarabe</t>
  </si>
  <si>
    <t>Cajas giradas - Desencajonadora</t>
  </si>
  <si>
    <t>Pruebas realizadas por técnico Sidel - Llenadora</t>
  </si>
  <si>
    <t>Cambio de rodillo en paletizadora</t>
  </si>
  <si>
    <t>Ajuste por cambio de formato - Codificador</t>
  </si>
  <si>
    <t>Limitador de desenpolvado disparado por trabamiento</t>
  </si>
  <si>
    <t>Bloqueo de molde N° 8</t>
  </si>
  <si>
    <t>Cambio o reparación de sensor - Paletizadora</t>
  </si>
  <si>
    <t>Caída de env. transp. lleno salida llenadora</t>
  </si>
  <si>
    <t>Trancón de tapas en pista de bajada - Mantenimiento</t>
  </si>
  <si>
    <t>Presión de soplado insuficiente</t>
  </si>
  <si>
    <t>Caída de envase frecuente en sala de embotellado por velocidad</t>
  </si>
  <si>
    <t>Caída de automático - Encajonadora</t>
  </si>
  <si>
    <t>Caída envase frecuente sala de embotellado por velocidad</t>
  </si>
  <si>
    <t>Ajuste post Mantención coronador quiebra botellas</t>
  </si>
  <si>
    <t>Empaquetadura rota</t>
  </si>
  <si>
    <t>correa carrusel cortada por falta de mtto</t>
  </si>
  <si>
    <t>Cambio Correa Carrusel</t>
  </si>
  <si>
    <t>preforma trabada entre cinta y rodillo</t>
  </si>
  <si>
    <t>FALLA DEBIDO A CORTE</t>
  </si>
  <si>
    <t>Golpes en cadena / Cadena larga</t>
  </si>
  <si>
    <t>Se revisa pedestal n°60</t>
  </si>
  <si>
    <t xml:space="preserve">Piñones en mal estado </t>
  </si>
  <si>
    <t>Transporte llegada a codificador reduce su velocidad provocando que envase lleno comience a chocar.</t>
  </si>
  <si>
    <t xml:space="preserve">cadena genera caida de botella en transporte </t>
  </si>
  <si>
    <t>Error en termino de producción (corte) mixer acciona drenado de llenadora y no realiza arrastre de jarabe desde cañería sala de jarabe.</t>
  </si>
  <si>
    <t xml:space="preserve">acusa falla caja girada en la pantalla </t>
  </si>
  <si>
    <t>REGULACIÓN DE ALTURA DE CODIFICADOR</t>
  </si>
  <si>
    <t>Limpieza y Regulacion Bloqueo Molde N°8</t>
  </si>
  <si>
    <t>ELECTROVALVULA DEFECTUOSA</t>
  </si>
  <si>
    <t>Revisión de sensor desenfocado (de cip).</t>
  </si>
  <si>
    <t>Cambio de válvula</t>
  </si>
  <si>
    <t>Se quiebra pieza</t>
  </si>
  <si>
    <t>Trabamiento de botella en sopladora- llenadora</t>
  </si>
  <si>
    <t>Falla centrador de cajas</t>
  </si>
  <si>
    <t>Syncrojet</t>
  </si>
  <si>
    <t>Reparación mesa paletizadora</t>
  </si>
  <si>
    <t>Cambio de freno centrador de cajas</t>
  </si>
  <si>
    <t>Cambio de valvulas de llenados desde la seccion 31 al 40. SUPUESTAMENTE NO DETUVO LÍNEA.</t>
  </si>
  <si>
    <t>cadena motriz de tela cortada</t>
  </si>
  <si>
    <t>Sensor de proximidad con su cable cortado</t>
  </si>
  <si>
    <t>Falla mesa giratoria</t>
  </si>
  <si>
    <t>Cambio de conector</t>
  </si>
  <si>
    <t>Falla de comunicación del arrancador con PLC</t>
  </si>
  <si>
    <t>Ajuste de estrella transferencia</t>
  </si>
  <si>
    <t>Filtec Pre Lavado</t>
  </si>
  <si>
    <t>Corte Energía</t>
  </si>
  <si>
    <t>Problema al cargar la receta</t>
  </si>
  <si>
    <t>Reparación - Filtec Pre Lavado</t>
  </si>
  <si>
    <t>Reparación de válvula electrónica</t>
  </si>
  <si>
    <t>Cambio de Lamparas</t>
  </si>
  <si>
    <t>Externo</t>
  </si>
  <si>
    <t>Trabamiento brazo</t>
  </si>
  <si>
    <t>Trancón de botella en la salida - Etiquetadora</t>
  </si>
  <si>
    <t>Limpieza de filtro pegamento</t>
  </si>
  <si>
    <t>Falla en bomba de Jarabes</t>
  </si>
  <si>
    <t>Falla reductor</t>
  </si>
  <si>
    <t>se reapretan los 90 pernos de rodillos centradores.</t>
  </si>
  <si>
    <t>Se corta cordon de sensor.</t>
  </si>
  <si>
    <t>Falla operación interna</t>
  </si>
  <si>
    <t>Filtro de rodillo encolador tapado</t>
  </si>
  <si>
    <t xml:space="preserve">temperatura en tolva de tapas </t>
  </si>
  <si>
    <t>Se cambia conjunto de pinza</t>
  </si>
  <si>
    <t>Se cambian piñones dañados FAVOR REVISAR BASE DE ENTREGA A DECAPSULADOR ( PLASTICO AZUL)</t>
  </si>
  <si>
    <t>Traspaso zona muerta SDR doblada</t>
  </si>
  <si>
    <t>Filtec Lleno</t>
  </si>
  <si>
    <t>Lampara horno quemada</t>
  </si>
  <si>
    <t>Caída de envase salida Llenadora</t>
  </si>
  <si>
    <t>Regulación de Altura - Mantenimiento</t>
  </si>
  <si>
    <t>Problema rechazador de preformas</t>
  </si>
  <si>
    <t>Bloqueo de molde N° 10</t>
  </si>
  <si>
    <t>Temperatura de refrigeración fuera de rangos</t>
  </si>
  <si>
    <t>Problema preforma (deforme) constantes detenciones</t>
  </si>
  <si>
    <t>Trabamiento de botellas en salida</t>
  </si>
  <si>
    <t>Reparación - Filtec Lleno</t>
  </si>
  <si>
    <t>Preforma mal posicionada en turnela</t>
  </si>
  <si>
    <t>valvula una direccion con o'ring defectuoso</t>
  </si>
  <si>
    <t>Ajuste o Reparación guía de entrada</t>
  </si>
  <si>
    <t>Trabamiento de envase</t>
  </si>
  <si>
    <t xml:space="preserve">Estrella de entrada pican afuera se pone cartón con cinta de embalaje </t>
  </si>
  <si>
    <t>Falla Modulo Assy</t>
  </si>
  <si>
    <t>Se recetea modulo desde tablero</t>
  </si>
  <si>
    <t>Falla valvula masoneilan (entrada producto)</t>
  </si>
  <si>
    <t>Actua guardamotor acumulador de pallets</t>
  </si>
  <si>
    <t>En bitacora</t>
  </si>
  <si>
    <t>Falla  Comunicación PLC</t>
  </si>
  <si>
    <t>Temperatura sobre los cuerpos de los moldes fuera de rango</t>
  </si>
  <si>
    <t>Limpieza y lubricación bloqueo moldes - Mantenimiento</t>
  </si>
  <si>
    <t>Temperatura baja de calentamiento</t>
  </si>
  <si>
    <t>Falla de Motor - Lavadora de Botellas</t>
  </si>
  <si>
    <t xml:space="preserve">anormalidad producida por trabamiento de tapa en columna </t>
  </si>
  <si>
    <t>Problema con etiquetado</t>
  </si>
  <si>
    <t>Ajuste o cambio de sensor - Capsuladora</t>
  </si>
  <si>
    <t>Lubricación de pedestales - Llenadora</t>
  </si>
  <si>
    <t>pernos de fijacion tensor cadena sueltos</t>
  </si>
  <si>
    <t>Se corta eslabon de cadena plastica</t>
  </si>
  <si>
    <t>Efluentes</t>
  </si>
  <si>
    <t>Ajuste encoder - Llenadora</t>
  </si>
  <si>
    <t>Cambio o reparacion de sensor - Llenadora</t>
  </si>
  <si>
    <t>Caida de botellas salida de la lavadora</t>
  </si>
  <si>
    <t>Reemplazo Acrilico de puerta</t>
  </si>
  <si>
    <t>Regulación de molde N°1</t>
  </si>
  <si>
    <t>Temperatura sobre los cuerpos de los moldes fuera</t>
  </si>
  <si>
    <t>Reparacion escote de entrada</t>
  </si>
  <si>
    <t>.</t>
  </si>
  <si>
    <t>Cambio o reparacion de sensor - Etiquetadora</t>
  </si>
  <si>
    <t>Trancones reiterados pista de bajada</t>
  </si>
  <si>
    <t>Ajuste o Reparacion guia de entrada</t>
  </si>
  <si>
    <t>Cambio o reparacion de pedestales</t>
  </si>
  <si>
    <t>Ajuste electrico o mecanico</t>
  </si>
  <si>
    <t>Reparacion - Coronador</t>
  </si>
  <si>
    <t>Caida de envase en descarga - Mantenimiento</t>
  </si>
  <si>
    <t>Problema en valvula moduladora</t>
  </si>
  <si>
    <t>Reparacion - Llenadora</t>
  </si>
  <si>
    <t>Lubricacion de pedestales - Llenadora</t>
  </si>
  <si>
    <t>Problema canal 4</t>
  </si>
  <si>
    <t>BYB</t>
  </si>
  <si>
    <t>Ajuste de parametros por electrico</t>
  </si>
  <si>
    <t>Tapa girada cabezal NÂ° 10</t>
  </si>
  <si>
    <t>PROBLEMA OPERACIONAL</t>
  </si>
  <si>
    <t>se debe calibrar cierre y apertura de valvula</t>
  </si>
  <si>
    <t>Problema presion bomba de agua</t>
  </si>
  <si>
    <t>Caida de automatico - Desencajonadora</t>
  </si>
  <si>
    <t>Actua termico de bomba de agua</t>
  </si>
  <si>
    <t>Arroja alarma de disco lleno al acceder</t>
  </si>
  <si>
    <t>Se cambia union de cadena en el ciclador de film</t>
  </si>
  <si>
    <t>SA</t>
  </si>
  <si>
    <t>Regulacion de molde N° 5</t>
  </si>
  <si>
    <t>Regulacion de molde N° 7</t>
  </si>
  <si>
    <t>Caida de automatico - Encajonadora</t>
  </si>
  <si>
    <t>Presion de Co2 - Mantenimiento</t>
  </si>
  <si>
    <t>Regulacion de molde N° 6</t>
  </si>
  <si>
    <t>Bloqueo de molde N° 6</t>
  </si>
  <si>
    <t>Bloqueo de molde N° 5</t>
  </si>
  <si>
    <t>vdf en falla por sobrecorriente.</t>
  </si>
  <si>
    <t>Rectificacion de dientes de cuchillo</t>
  </si>
  <si>
    <t>Barrera seguridad paletizadora se bloquea</t>
  </si>
  <si>
    <t>cuchillo defectuoso</t>
  </si>
  <si>
    <t>paracaidas fuera de posicion</t>
  </si>
  <si>
    <t>Se pierde la mitad de la imagen de inspección de pared externa</t>
  </si>
  <si>
    <t xml:space="preserve">Mal contacto de conector de electrovalvula que comanda valvula de llenado </t>
  </si>
  <si>
    <t>Silo N°2</t>
  </si>
  <si>
    <t>Problemas con la partida de tornillos sin fin.</t>
  </si>
  <si>
    <t>Se cambia sensor de nivel (370000195)</t>
  </si>
  <si>
    <t>No informado al área de mantención</t>
  </si>
  <si>
    <t>Turno Tarde</t>
  </si>
  <si>
    <t>Fuga incipiente por sello.</t>
  </si>
  <si>
    <t>Se debe programar cambio</t>
  </si>
  <si>
    <t>Bomba jarabe N°4</t>
  </si>
  <si>
    <t>No Avisado</t>
  </si>
  <si>
    <t>Cambio o reparacion de rodillos</t>
  </si>
  <si>
    <t>Problema carga de bateria</t>
  </si>
  <si>
    <t>Cambio o reparacion de sensor - Túnel</t>
  </si>
  <si>
    <t>Cambio o Reparacion de piñon</t>
  </si>
  <si>
    <t>piñon motriz corrido</t>
  </si>
  <si>
    <t>falla en seguridad de puertas y elau.</t>
  </si>
  <si>
    <t>Parada codificacion</t>
  </si>
  <si>
    <t>Tapa girada cabezal N°1</t>
  </si>
  <si>
    <t>Tapa girada cabezal N°10</t>
  </si>
  <si>
    <t>Tapa girada cabezal N°12</t>
  </si>
  <si>
    <t>Tapa girada cabezal N°4</t>
  </si>
  <si>
    <t>Tapa girada cabezal N°9</t>
  </si>
  <si>
    <t>Cambio de valvula</t>
  </si>
  <si>
    <t>valvula e llenado 22 con perdida de liquido y n°98 bujes quebrados</t>
  </si>
  <si>
    <t>Actua guardamotor alimentacion BBA</t>
  </si>
  <si>
    <t xml:space="preserve">Sobrecorriente </t>
  </si>
  <si>
    <t>Freno de film trabado</t>
  </si>
  <si>
    <t>enfardadora</t>
  </si>
  <si>
    <t xml:space="preserve">Se limpia freno </t>
  </si>
  <si>
    <t>Grúa</t>
  </si>
  <si>
    <t>Cambio o reparacion de sensor - Transporte</t>
  </si>
  <si>
    <t>Falla Grúa</t>
  </si>
  <si>
    <t>Bloqueo de molde N° 11</t>
  </si>
  <si>
    <t>Plato desempolvado disparado / Sprite 2500cc</t>
  </si>
  <si>
    <t>Cambio cuchillo</t>
  </si>
  <si>
    <t>Caida de automatico - Despaletizadora</t>
  </si>
  <si>
    <t>Regulacion de velocidad</t>
  </si>
  <si>
    <t>Caida de envase en mesa de carga desencajonadora</t>
  </si>
  <si>
    <t>Caida de envase frecuente en sala de embotellado por velocidad</t>
  </si>
  <si>
    <t>Caida de envase Salida lavadora</t>
  </si>
  <si>
    <t>falla nodo plc. se reestablece sistema quedando operativo.</t>
  </si>
  <si>
    <t>diferencias de lectura por iluminacion.</t>
  </si>
  <si>
    <t>falla bomba nutriente</t>
  </si>
  <si>
    <t xml:space="preserve">monate al sol daña pantalla y botones de programacion </t>
  </si>
  <si>
    <t>Sistema de refrigeracion</t>
  </si>
  <si>
    <t>Cambio de resortes de cabezales</t>
  </si>
  <si>
    <t xml:space="preserve">CODIFICADOR SIN ADITIVO </t>
  </si>
  <si>
    <t xml:space="preserve">POSIBLE FALLA EN TARJETA SERVOCONTROLADORA </t>
  </si>
  <si>
    <t>PESA ELECTRONICA</t>
  </si>
  <si>
    <t xml:space="preserve">CABLE DAÑADO </t>
  </si>
  <si>
    <t>SE REPARA DE FORMA PROVISORIA</t>
  </si>
  <si>
    <t>rele de seguridad 95u2 no enciende</t>
  </si>
  <si>
    <t>llenadora</t>
  </si>
  <si>
    <t>programar reprete y orden de tablero electrico</t>
  </si>
  <si>
    <t>Falta de grasa en cuba de leva</t>
  </si>
  <si>
    <t xml:space="preserve">PLANTA </t>
  </si>
  <si>
    <t>Revision de Piston en mesa de rodillos</t>
  </si>
  <si>
    <t>Divisor de paquetes</t>
  </si>
  <si>
    <t>Tapa girada cabezal N° 11</t>
  </si>
  <si>
    <t>planta de riles</t>
  </si>
  <si>
    <t>compresor con rido anormal.</t>
  </si>
  <si>
    <t>se tensa correa.</t>
  </si>
  <si>
    <t>soplador 1 MBR</t>
  </si>
  <si>
    <t>sensor con vibracion peligrosa en alta frecuencia</t>
  </si>
  <si>
    <t>medicion no se condice con los valores entregados por maper</t>
  </si>
  <si>
    <t>Se realiza ajuste de zona muerta y lubricacion guias mesa divisora paquetes</t>
  </si>
  <si>
    <t>Rinser</t>
  </si>
  <si>
    <t>pinzas defectuosas</t>
  </si>
  <si>
    <t>Turno Dia</t>
  </si>
  <si>
    <t>Puesta a punto post mantencion - Lavadora de Botellas</t>
  </si>
  <si>
    <t>Ajuste salida lavadora por caida de envase</t>
  </si>
  <si>
    <t>Caida de automatico - Lavadora de Botellas</t>
  </si>
  <si>
    <t>Bloqueo de molde N° 9</t>
  </si>
  <si>
    <t>impresion codificado incompleta</t>
  </si>
  <si>
    <t>boquilla de retorno se encuentra sucia</t>
  </si>
  <si>
    <t>Dia Tarde</t>
  </si>
  <si>
    <t>Caudal insuficiente refrigeracion moldes</t>
  </si>
  <si>
    <t>se realiza ajuste de guias bajada botellas y paleta bajada de botellas</t>
  </si>
  <si>
    <t>problemas con film recubrimiento</t>
  </si>
  <si>
    <t>indefinida</t>
  </si>
  <si>
    <t>Regulacion de magazin</t>
  </si>
  <si>
    <t xml:space="preserve">Brazo toma de carton no llega a su posicion. </t>
  </si>
  <si>
    <t xml:space="preserve">Sensor fuera de posicion </t>
  </si>
  <si>
    <t>Perno se encuentra suelto y segun operador dañaba la botella</t>
  </si>
  <si>
    <t>Reaprete de plataforma</t>
  </si>
  <si>
    <t>Regulacion guia</t>
  </si>
  <si>
    <t>guia de bajada desplazada</t>
  </si>
  <si>
    <t>Trancon de botella en la salida - Etiquetadora</t>
  </si>
  <si>
    <t>Repararacion mecanica Salida lavadora</t>
  </si>
  <si>
    <t>Caida envase frecuente sala de embotellado por velocidad</t>
  </si>
  <si>
    <t>Caida de automatico - Transporte</t>
  </si>
  <si>
    <t>Reparacion - Filtec Lleno</t>
  </si>
  <si>
    <t>Problemas con cambio de formato (Sincronizacion)</t>
  </si>
  <si>
    <t>Exceso de rechazo por pared externa y exceso de botella dañada en el finish</t>
  </si>
  <si>
    <t>Falta información de la falla</t>
  </si>
  <si>
    <t>Falta tinta</t>
  </si>
  <si>
    <t>Cambio o reparacion de electrovalvula</t>
  </si>
  <si>
    <t>Araña toma carton en falla</t>
  </si>
  <si>
    <t>Conectores en mal estado</t>
  </si>
  <si>
    <t>Cai­da de botellas salida de la lavadora</t>
  </si>
  <si>
    <t>Trabamiento entrada de preformas al horno</t>
  </si>
  <si>
    <t>Presion de soplado insuficiente</t>
  </si>
  <si>
    <t>Ajuste de torques en capsuladora</t>
  </si>
  <si>
    <t>Trabamiento curva salida pulmon</t>
  </si>
  <si>
    <t>Pruebas realizadas por tecnico Sidel - Llenadora</t>
  </si>
  <si>
    <t>Cai­da de envase en descarga - Mantenimiento</t>
  </si>
  <si>
    <t>Tapa mal aplicada en cabezal seccion n°2</t>
  </si>
  <si>
    <t>Caída de botellas. ajuste de traspasos</t>
  </si>
  <si>
    <t>NO ES ELECTROVALVULA. SON LOS 4 CABLES</t>
  </si>
  <si>
    <t>Cambio Centrador Plastico Roto . Valvula N°98.</t>
  </si>
  <si>
    <t>15 MINUTOS. válvula con problemas</t>
  </si>
  <si>
    <t>Rodillos trabados. no traccionan con correa motriz.</t>
  </si>
  <si>
    <t>Eje de malla con desgaste. se requiere intervenir de forma urgente. de lo contrario se puede romper el eje.</t>
  </si>
  <si>
    <t>Cambio de posición del sensor bomba de aceite de torre con falla. cable desconectado.</t>
  </si>
  <si>
    <t>Falla Sensor Entrada Maquina. Problemas de deteccion del sensor. Se revisa cordon para poder seguir con la produccion. se dejara programado para su cambio cuando la linea este detenida.</t>
  </si>
  <si>
    <t>caja traia un papel . el cual tapo un sensor en la mesa de acomulacion</t>
  </si>
  <si>
    <t>AMBOS LADOS. OPERACIONES INTERNAS POR FALTA DE INSUMOSY MTTO</t>
  </si>
  <si>
    <t>Razon de operación interna. materia prima.</t>
  </si>
  <si>
    <t>Ajuste de velocidad salida llenadora. producto se acumula en transporte de salida.</t>
  </si>
  <si>
    <t>Problemas en lavado y carga llenadora. valvula masoneilan. Falla en reiteradas ocasiones.</t>
  </si>
  <si>
    <t>Falla VDF (Falla 11. voltaje entrada)</t>
  </si>
  <si>
    <t>Falla en 3 oportunidades chiller. por falla TC2</t>
  </si>
  <si>
    <t>Falla elau c400. problemas con temperatura de pegamento.</t>
  </si>
  <si>
    <t>falla de botella quebrada. por problema en sensor</t>
  </si>
  <si>
    <t>Caida de botellas. ajuste de traspasos</t>
  </si>
  <si>
    <t>falla modulo assi. seguridad de puertas</t>
  </si>
  <si>
    <t>MESA VERDE PRE-ELEVADOR DE CAPAZ CON PROBLEMAS. MESA TIENDE A PATINAR. SE RETIRA RODILLO TENSOR INFERIOR MESA</t>
  </si>
  <si>
    <t>Falla en camara. NO HAY MODO DE FALLA EN SHOPLOGIX</t>
  </si>
  <si>
    <t>variador de bomba inyectora. falla por sobrecorriente</t>
  </si>
  <si>
    <t>falta perno sujecion. eje rodillo.</t>
  </si>
  <si>
    <t>se cambia sensor a la entrada de la llenadora .el que apura los transportes y se debe subir el parametro maxima sobrevelocidad de regulacion de 140 a 180% / Coke 237</t>
  </si>
  <si>
    <t>trabamiento en desempolvado. se dobra tubo de aire</t>
  </si>
  <si>
    <t>cuchillo corte de films en mal estado. no corta completo en films. se instala cadena en posición/ se cambias cuchillo.pernos de sujecion en mal estado y tambien se regula cuchilla.</t>
  </si>
  <si>
    <t>coronador no se puede regular altura. se reinicia y queda ok</t>
  </si>
  <si>
    <t>fallo vestido turnela. multiples secciones</t>
  </si>
  <si>
    <t>se inspeccionan pinza rinser. se oberva diferencias en base pinzas. se realiza ajustes.</t>
  </si>
  <si>
    <t>Se pilotea electrovalvula de forma manual. se observa paleta agripada. probocando salida a destiempo. se realiza lubricacion de bastagos paleta.</t>
  </si>
  <si>
    <t>Se ajusta salida de etiqueta en paleta y yunque. por mal posicionamiento.</t>
  </si>
  <si>
    <t>barillas salen de fijacion rapida. cadenas desplazadas</t>
  </si>
  <si>
    <t>SIDEL</t>
  </si>
  <si>
    <t>acusa en pantalla error de carbonatacion co2 bajo</t>
  </si>
  <si>
    <t>etiqueta se pasa al rodillo encolador. tambien se revisa electro valvula de carro magazin con ayuda de electrico.</t>
  </si>
  <si>
    <t>Valvula lenta para llenar</t>
  </si>
  <si>
    <t>no realiza partida compresores</t>
  </si>
  <si>
    <t>Ajustes de receta por técnico de sidel</t>
  </si>
  <si>
    <t>mal contacto eléctrico tarjeta servo</t>
  </si>
  <si>
    <t>placas sucias . una botella le pega al caabezal</t>
  </si>
  <si>
    <t>Cai­da de automatico - Paletizadora</t>
  </si>
  <si>
    <t>Falla en Paracai­da</t>
  </si>
  <si>
    <t>Sin fin de entrada - Desgastado</t>
  </si>
  <si>
    <t>Cai­da envase frecuente sala de embotellado por velocidad</t>
  </si>
  <si>
    <t>Fuera de parametros Bomba de vaci­o</t>
  </si>
  <si>
    <t>Tunel</t>
  </si>
  <si>
    <t>Cai­da de velocidad nominal por trabamiento de envase</t>
  </si>
  <si>
    <t>Botellas sin tapas</t>
  </si>
  <si>
    <t>Cambio de tulipas - Desencajonadora</t>
  </si>
  <si>
    <t>falla variador qm7</t>
  </si>
  <si>
    <t>Trancon de tapas en pista de bajada - Mantenimiento</t>
  </si>
  <si>
    <t>falla de pilz carrucel , converyor</t>
  </si>
  <si>
    <t>Falla en transporte entrada de Etiquetadora</t>
  </si>
  <si>
    <t>Perdida de ciclo</t>
  </si>
  <si>
    <t>Cai­da de botellas, ajuste de traspasos</t>
  </si>
  <si>
    <t>Regulacion de molde N 11</t>
  </si>
  <si>
    <t>cable cortado</t>
  </si>
  <si>
    <t>se solda soporte y se ajusta sensor</t>
  </si>
  <si>
    <t>se detecta que el formato ingresado es 350 y se encuentran trabajando con 237. operadores informan que en formato 237 les genera problemas desde lavadora de botellas hacia llenadora. se cambia a formato 237 y transporte funciona de manera correcta.</t>
  </si>
  <si>
    <t>buje centrador quebrado y goma campana defectuosa</t>
  </si>
  <si>
    <t>Ajuste o reparacion de soporte</t>
  </si>
  <si>
    <t>cilindro encolador no se acerca a tambor tranferencia etiquetas</t>
  </si>
  <si>
    <t>2023-11-13</t>
  </si>
  <si>
    <t>2023-11-14</t>
  </si>
  <si>
    <t>se saca alimentacion y cuando se carga la puerta hacia dentro y borra la falla</t>
  </si>
  <si>
    <t>2023-11-17</t>
  </si>
  <si>
    <t>Corte de energi­a en tablero</t>
  </si>
  <si>
    <t>se reestablece señal de seguridad en pilz.</t>
  </si>
  <si>
    <t>se encuentra el cable de alimentacion de la botenera de partida transporte de entrada mordido en una parte y tambien cable de negativo que alimenta en regleta con falta de presion de apriete</t>
  </si>
  <si>
    <t xml:space="preserve">valvula posicionadora mazoline con problemas en la etapa salida de aire </t>
  </si>
  <si>
    <t>Ajuste cierre de molde</t>
  </si>
  <si>
    <t>Sobre esfuerzo en palanca cierre de molde</t>
  </si>
  <si>
    <t>2023-11-16</t>
  </si>
  <si>
    <t>Ajuste salida lavadora por cai­da de envase</t>
  </si>
  <si>
    <t xml:space="preserve">Se detiene sopladora por alarma en cuba deposito de grasa. </t>
  </si>
  <si>
    <t>2023-11-18</t>
  </si>
  <si>
    <t>falla en 4 ocaciones modulo assii</t>
  </si>
  <si>
    <t>se corta la energia y luego se destapa la pantalla para reapretar el conector de comunicacion</t>
  </si>
  <si>
    <t>2023-11-15</t>
  </si>
  <si>
    <t>Ajuste o cambio - Encajonadora</t>
  </si>
  <si>
    <t>Se regulan removedores y se ajusta aire del cilindro removedor</t>
  </si>
  <si>
    <t xml:space="preserve">falla assi </t>
  </si>
  <si>
    <t>Transporte lleno reparacion cadena</t>
  </si>
  <si>
    <t>fallas reiteradas movifit 418u1</t>
  </si>
  <si>
    <t>Regulacion de molde N 6</t>
  </si>
  <si>
    <t>Falla molde no bloqueado</t>
  </si>
  <si>
    <t>Cai­da de automatico - Encajonadora</t>
  </si>
  <si>
    <t>Problema en biºfer, deslizamiento de tapas - Mantenimiento</t>
  </si>
  <si>
    <t>Cai­da de automatico - Transporte</t>
  </si>
  <si>
    <t>falla de impresion reiteradas</t>
  </si>
  <si>
    <t>Cai­da de automatico - Despaletizadora</t>
  </si>
  <si>
    <t>Unscheduled</t>
  </si>
  <si>
    <t>Estrella transferencia cai­da de botellas</t>
  </si>
  <si>
    <t>Ajuste o cambio de encoder - Paletizadora</t>
  </si>
  <si>
    <t>Tapa girada cabezal N 11</t>
  </si>
  <si>
    <t>Tapa girada cabezal N 1</t>
  </si>
  <si>
    <t>Reparacion mesa de descarga</t>
  </si>
  <si>
    <t xml:space="preserve">trabamiento en estrella de salida con escote de salida </t>
  </si>
  <si>
    <t>guias divisoras de paquetes no realizaba cambio al lado norte.</t>
  </si>
  <si>
    <t>fuente de poder ( 380 vaac - 24 vdc ) dañada</t>
  </si>
  <si>
    <t>Desgaste de piezas en rechazador.</t>
  </si>
  <si>
    <t>cajas trabadas en entrada a ordenador</t>
  </si>
  <si>
    <t>rodamientos eje sistema corte destruidos</t>
  </si>
  <si>
    <t>Falla motor M 7  Caída de automático</t>
  </si>
  <si>
    <t>Rodamientos en mal estado</t>
  </si>
  <si>
    <t>Sobresfuerzo palanca molde</t>
  </si>
  <si>
    <t>Mantencion Horno</t>
  </si>
  <si>
    <t>Arana toma carton en falla</t>
  </si>
  <si>
    <t>etiquetas mal aplicada filtro tapado</t>
  </si>
  <si>
    <t>Ajuste de Buffer</t>
  </si>
  <si>
    <t>Cai­da de botella en la estrella de salida</t>
  </si>
  <si>
    <t>Perno cortado de sujetador bombín eje tensor de cadena recubrimiento</t>
  </si>
  <si>
    <t>Ajuste de parametri­a - Filtec Pre Lavado</t>
  </si>
  <si>
    <t>Lente rojo quebrado</t>
  </si>
  <si>
    <t>Cambio o Reparacion de pinon</t>
  </si>
  <si>
    <t>Cambio o reparacion de sensor - Sopladora</t>
  </si>
  <si>
    <t>Trabamiento estrella transferencia</t>
  </si>
  <si>
    <t>Tapa girada cabezal N 6</t>
  </si>
  <si>
    <t>Problema carga de bateri­a</t>
  </si>
  <si>
    <t>Tapa girada cabezal N 4</t>
  </si>
  <si>
    <t>ajuste codificado por golpe en cabezal de impresion</t>
  </si>
  <si>
    <t xml:space="preserve">Base donde se aperna escote de botella para labio superior dañada </t>
  </si>
  <si>
    <t>piñon motriz desplazado</t>
  </si>
  <si>
    <t>Cop</t>
  </si>
  <si>
    <t>Cambio plastico de transporte - Desencajonadora</t>
  </si>
  <si>
    <t>Sensor entrada divisor</t>
  </si>
  <si>
    <t>Por Intervencion de mecanico</t>
  </si>
  <si>
    <t>Problema red inalambrica</t>
  </si>
  <si>
    <t>Falla de piston en la entrada de botellas</t>
  </si>
  <si>
    <t>Ajuste por cambio de fecha</t>
  </si>
  <si>
    <t>Cambio o reparacion - Coronador</t>
  </si>
  <si>
    <t>manchas en codificado leibinger</t>
  </si>
  <si>
    <t>falta de perno de fijacion en porta molde y amortiguador defectuoso</t>
  </si>
  <si>
    <t>falla TC1</t>
  </si>
  <si>
    <t>plastico guia en escote no corresponde</t>
  </si>
  <si>
    <t>suciedad en placas deflectoras</t>
  </si>
  <si>
    <t>Se sale cadena y se enreda con plastico guia</t>
  </si>
  <si>
    <t>Segundo codificado. (Apagón de equipo).</t>
  </si>
  <si>
    <t>Magazin no se acciona Se lubrica cilindro y valvulas de magazin</t>
  </si>
  <si>
    <t>Fecha erronea</t>
  </si>
  <si>
    <t>Mal posición del codificador, se realiza limpieza al equipo</t>
  </si>
  <si>
    <t xml:space="preserve">falla cerradura puerta 38 </t>
  </si>
  <si>
    <t>Segundo codificado. Ajustes al equipo</t>
  </si>
  <si>
    <t>Sensor transporte salida omnivisión con falla.</t>
  </si>
  <si>
    <t>falla motor M8</t>
  </si>
  <si>
    <t>falla motor m7</t>
  </si>
  <si>
    <t>Grua</t>
  </si>
  <si>
    <t>Bloqueo entrada pallets</t>
  </si>
  <si>
    <t>Problema volteador de pallets</t>
  </si>
  <si>
    <t>Salida llenadora, cai­da gui­a seguridad - Mantenimiento</t>
  </si>
  <si>
    <t>Tapa girada cabezal N 3</t>
  </si>
  <si>
    <t>Falla griºa</t>
  </si>
  <si>
    <t>Limpieza valvula de llenado - Mantenimiento</t>
  </si>
  <si>
    <t>Regulacion de molde N 12</t>
  </si>
  <si>
    <t>Problema comunicacion sopladora</t>
  </si>
  <si>
    <t>Cai­da de automatico - Lavadora de Botellas</t>
  </si>
  <si>
    <t>Tapa girada cabezal N 7</t>
  </si>
  <si>
    <t>PLC de sopladora (bloqueo general)</t>
  </si>
  <si>
    <t>Revision de pinzas - Mantenimiento</t>
  </si>
  <si>
    <t>Cai­da de envase salida Llenadora</t>
  </si>
  <si>
    <t>Tapa girada cabezal N 5</t>
  </si>
  <si>
    <t>Tapa girada cabezal N 2</t>
  </si>
  <si>
    <t>Cai­da Termico</t>
  </si>
  <si>
    <t>Cambio o reparacion manguera de aire</t>
  </si>
  <si>
    <t>Trabamiento entrada curva encausador</t>
  </si>
  <si>
    <t>Problema rechazador</t>
  </si>
  <si>
    <t>Trabamiento de encausador de botellas</t>
  </si>
  <si>
    <t>Corte EnergÃ­a</t>
  </si>
  <si>
    <t>Lavadora de Cajas</t>
  </si>
  <si>
    <t>Cambio o reparacion - Transporte</t>
  </si>
  <si>
    <t>Ajuste o cambio de cuchillo</t>
  </si>
  <si>
    <t>Lubricacion de cabezales</t>
  </si>
  <si>
    <t>Reparacion en la entrada</t>
  </si>
  <si>
    <t>Cambio o reparacion de pinzas - Llenadora</t>
  </si>
  <si>
    <t>Falla rechazador</t>
  </si>
  <si>
    <t>Ajuste de velocidad de transporte</t>
  </si>
  <si>
    <t>Tapa girada cabezal N 8</t>
  </si>
  <si>
    <t>Cai­da de guias de caja</t>
  </si>
  <si>
    <t>Trabamiento entrada de preformas a maquina soplado</t>
  </si>
  <si>
    <t>se ajustan sensores de fin de carrera y se repara mesa.</t>
  </si>
  <si>
    <t>cajas trabadas en salida encajonadora despues de curva magnetica</t>
  </si>
  <si>
    <t>llega a su altura maxima dado por la receta pero la etiqueta no queda centrada en la botella</t>
  </si>
  <si>
    <t xml:space="preserve">SIN REPORTE </t>
  </si>
  <si>
    <t>Cambio valvula n°34 ( rompe la botella y espumaba) Resorte dañado en valvula de alivio</t>
  </si>
  <si>
    <t>cadena se traba, desgaste en conjunto piñon-cadena</t>
  </si>
  <si>
    <t>CORTE DE ENERGIA EXTERNO</t>
  </si>
  <si>
    <t>En produccion aveces no gira rodillo provocando marcar en la etiquetas.</t>
  </si>
  <si>
    <t>Alarma de alto nivel estanque 2</t>
  </si>
  <si>
    <t>base de lubricador doblada</t>
  </si>
  <si>
    <t>SIN REPORTE</t>
  </si>
  <si>
    <t>Falla seguridad puertas nodo plc</t>
  </si>
  <si>
    <t>Caja de pilotaje de valvula dañada</t>
  </si>
  <si>
    <t>Se reemplaza tramo de cadena defectuoso</t>
  </si>
  <si>
    <t>alarma alto nivel estanque 2</t>
  </si>
  <si>
    <t>problema llenado valvula 48</t>
  </si>
  <si>
    <t>se marca etiqueta en rodillos de contraste encoder, lado desbobinador.</t>
  </si>
  <si>
    <t>falla 135 elau / CORTE ENERGIA EXTERNO</t>
  </si>
  <si>
    <t>falla F02 UPS SOPLADORA</t>
  </si>
  <si>
    <t xml:space="preserve">se revisan pinzas en valvulas 30 a la 35 y se reemplaza la numero 32 ya que estaba agripada. </t>
  </si>
  <si>
    <t>cadena engomada no avanza.</t>
  </si>
  <si>
    <t>Trabamiento entrada curva etiquetadora</t>
  </si>
  <si>
    <t>Relex de seguridad puerta de transferencia</t>
  </si>
  <si>
    <t>sensor de seguridad cabezal con cable mordido y sensor de posicion piston de tope de cajaa final no detecta</t>
  </si>
  <si>
    <t>etiqueta defectuosa salida magazine</t>
  </si>
  <si>
    <t>SIN REPORTAR</t>
  </si>
  <si>
    <t>Se corta cadena plastica salida etiquetadora.</t>
  </si>
  <si>
    <t>conector rvn304 mojado ( dispositivo marcaba cuando no se encontraba conectado)</t>
  </si>
  <si>
    <t>se revisa sensor inductivo que va en el piston y se adiciona aceite al deposito. no vuelve a fallar</t>
  </si>
  <si>
    <t>Se habilita codificador que fe utilizado en linea 3 / NO ES FALLA.</t>
  </si>
  <si>
    <t>sensor quebrado en conector</t>
  </si>
  <si>
    <t>opeprador informa que filtro de pegamento tiene 1 perno rodado por el cual provova que escurra pegamento. favor revisar hilo para evitar futuras detenciones.</t>
  </si>
  <si>
    <t>sensor inductivo de recorrido mesa desenfocado</t>
  </si>
  <si>
    <t>se sale pasador de cilindro neumatico tope abre y cierre de valvulas.</t>
  </si>
  <si>
    <t>Mantencion realizada por tecnico externo - Codificador</t>
  </si>
  <si>
    <t>Reseteo tablero electrico</t>
  </si>
  <si>
    <t>Cambio o reparacion de sensor - Tiºnel</t>
  </si>
  <si>
    <t>Regulacion de molde N 4</t>
  </si>
  <si>
    <t>Falla elevador de tapas</t>
  </si>
  <si>
    <t>Tapa girada cabezal N 10</t>
  </si>
  <si>
    <t>Tapa girada cabezal N 12</t>
  </si>
  <si>
    <t>Cai­da envase, salida mesa de carga (zona muerta)</t>
  </si>
  <si>
    <t>Cajas trabadas, se cambia tramo.</t>
  </si>
  <si>
    <t>CAMBIO DE RODAMIENTO 6005 2RS</t>
  </si>
  <si>
    <t>Regulación y ajuste sistema encolado / Trabajo se realiza en cambio formato.</t>
  </si>
  <si>
    <t>FALLA EMPUJADOR DE CAJAS POR RODILLOS MALOS.</t>
  </si>
  <si>
    <t>FALLA MOTOR 307 CURVA DE ENTRADA OMNIVISION</t>
  </si>
  <si>
    <t>Instalación de pernos y manillas faltantes / SIN DETENCION DE LINEA</t>
  </si>
  <si>
    <t>LAINK</t>
  </si>
  <si>
    <t>se realiza ajuste de altura transporte SDR  en 2 hileras</t>
  </si>
  <si>
    <t>Ajuste o reparacion de barandas</t>
  </si>
  <si>
    <t>Falla entrada divisor paño verde entrada paquetes. Marcando alarmas control FBK contactores en falla se bloquea máquina</t>
  </si>
  <si>
    <t>ETIQUETAS MAL PEGADAS, SE ENCUENTRA TAMBOR ANTIGUO Y SE OCUPAN SUS PATINES</t>
  </si>
  <si>
    <t>Se apoya en regulaciones, se termina bajando el conjunto de etiquetado para poder terminar producción.</t>
  </si>
  <si>
    <t>Alarma nudo 19, falta monitorear señal plc al realizar cambio.</t>
  </si>
  <si>
    <t>Equipo con problemas en soldadura, se encuentra cortada, se realiza reparación.</t>
  </si>
  <si>
    <t>Falla en vástagos</t>
  </si>
  <si>
    <t>Problema de comunicación se apaga monitor soplador.</t>
  </si>
  <si>
    <t>Anomalía bomba aceite cuchilla, conector con falla.</t>
  </si>
  <si>
    <t>Codificacion poco visible, ajustes menores.</t>
  </si>
  <si>
    <t>Mixer Falta Capacidad Flujo.</t>
  </si>
  <si>
    <t>Cadenas con reiteradas fallas transporte krones</t>
  </si>
  <si>
    <t>Válvula de aire, se encuentra pegada, lo cual araña no toma el cartón.</t>
  </si>
  <si>
    <t>Desincronización Rink.</t>
  </si>
  <si>
    <t>Caída constante de envase a la salida de la máquina.</t>
  </si>
  <si>
    <t>Baranda de transporte cajas vacías con problemas</t>
  </si>
  <si>
    <t>Turno tarde</t>
  </si>
  <si>
    <t>MaÃ±ana</t>
  </si>
  <si>
    <t>CaÃ­da Velocidad Nominal</t>
  </si>
  <si>
    <t>Cai­da de envase transporte (ajuste velocidad)</t>
  </si>
  <si>
    <t>Ajuste de freno</t>
  </si>
  <si>
    <t>Problema refrigeracion de fondo botellas</t>
  </si>
  <si>
    <t>Cambio o reparacion de barillas de presoplado</t>
  </si>
  <si>
    <t>Falla motor transporte - Despaletizadora</t>
  </si>
  <si>
    <t>Ajuste encoder - Sopladora</t>
  </si>
  <si>
    <t>Cambio o reparacion - Desencajonadora</t>
  </si>
  <si>
    <t>Tapas giradas en cabezal</t>
  </si>
  <si>
    <t>Reparacion o cambio tope de valvula</t>
  </si>
  <si>
    <t>Falla modulo de la fuente</t>
  </si>
  <si>
    <t>Falla paracai­das</t>
  </si>
  <si>
    <t>Activacion de protección por cortocircuito, se reemplaza y se programa variador.</t>
  </si>
  <si>
    <t>Alarma Nodo 20, se reemplaza VDF</t>
  </si>
  <si>
    <t>PROBLEMA CON VALVULA MASOUNEILAN</t>
  </si>
  <si>
    <t xml:space="preserve">Se corre piñon de enfilador de botellas, se posicionan los piñones corridos </t>
  </si>
  <si>
    <t>Se cambian cabezales.</t>
  </si>
  <si>
    <t>Cambio de union de cadena ciclador de film</t>
  </si>
  <si>
    <t>Continuar con el ciclo manual</t>
  </si>
  <si>
    <t>se cambia union de cadena en guia varilla.</t>
  </si>
  <si>
    <t>Regulación de sensibilidad de sensores de entrada de paquetes</t>
  </si>
  <si>
    <t>Cambio o reparacion de sensor - Robopac</t>
  </si>
  <si>
    <t>Cai­da de env. transp. lleno salida llenadora</t>
  </si>
  <si>
    <t>Reparacion de valvula electronica</t>
  </si>
  <si>
    <t>Cai­da envase. salida mesa de carga (zona muerta)</t>
  </si>
  <si>
    <t>Cambio o reparacion de sensor - Desencajonadora</t>
  </si>
  <si>
    <t>Cai­da de automatico - Desencajonadora</t>
  </si>
  <si>
    <t>Problema con elevacion de la taza</t>
  </si>
  <si>
    <t>Regulacion de molde N 9</t>
  </si>
  <si>
    <t>Seguridad cierre molde</t>
  </si>
  <si>
    <t>Falla en tobera. se cambia bloque distribuidor.</t>
  </si>
  <si>
    <t>CORTE DE ENERGÍA EXTERNO</t>
  </si>
  <si>
    <t>Falla en tarjeta electrónica que controla electroválvula de movimiento retroceso.</t>
  </si>
  <si>
    <t>Etiquetadora con problema de falta de pegamento. no sube al tambor. lo que genera que salgan etiquetas sin pegamento</t>
  </si>
  <si>
    <t>Falla en tarjeta eléctronica que controla eléctrovalvula de movimiento retroceso.</t>
  </si>
  <si>
    <t>Falla HMI. es necesario reemplazarla</t>
  </si>
  <si>
    <t>Error QM7 en Variador de frecuencia</t>
  </si>
  <si>
    <t>Se corta resistencia. no se puede empalmar film ( se empalma con cinta doble contacto )</t>
  </si>
  <si>
    <t>Equipo no sincroniza.</t>
  </si>
  <si>
    <t>Valvula Masoneilan, se desarma en zona de purga, se estira resorte y se lubrica.</t>
  </si>
  <si>
    <t>Se coloca Chaveta pero queda mal posicionada, IMPORTANTE CORREGIR DESPERFECTO</t>
  </si>
  <si>
    <t>Entrada sin fin con problemas, Se ajusta</t>
  </si>
  <si>
    <t>Se cambian conector dañado.</t>
  </si>
  <si>
    <t>Impresión poco visible y en otra ocasión Falla ETH</t>
  </si>
  <si>
    <t>Reparacion - Despaletizadora</t>
  </si>
  <si>
    <t>Transporte vaci­o se sale cadena - Transporte</t>
  </si>
  <si>
    <t>Problema con piston de aire</t>
  </si>
  <si>
    <t>Cambio de eje</t>
  </si>
  <si>
    <t>Se realizan regulaciones de aire y ajustes mecánicos.</t>
  </si>
  <si>
    <t>Se reemplaza variador por uno extraido de la línea 2.</t>
  </si>
  <si>
    <t>Rodillo de transporte pallet no giran, soldadura estructural en base piñon tensor.</t>
  </si>
  <si>
    <t>Botellas sin codificar, reiniciar y arrancar nuevamente.</t>
  </si>
  <si>
    <t>No cambia por falla de botella caída en la entrada.</t>
  </si>
  <si>
    <t>Regulación en vástago pistón baranda sujeción.</t>
  </si>
  <si>
    <t>Se cambia guía de bajada.</t>
  </si>
  <si>
    <t>Se ajustan ventanas de inspección en pared externa</t>
  </si>
  <si>
    <t xml:space="preserve">Falla piñón transporte salida llenadora  </t>
  </si>
  <si>
    <t>Se regula bajada de tapas.</t>
  </si>
  <si>
    <t>Pared externa no realiza cambio automático</t>
  </si>
  <si>
    <t>Botellas se giran, se cambia correa.</t>
  </si>
  <si>
    <t>Ajuste tope de cajas.</t>
  </si>
  <si>
    <t>Caída de botellas provoca trancones</t>
  </si>
  <si>
    <t>Nivelación de taza, se instala perno 5x40 mm.</t>
  </si>
  <si>
    <t>Rodillo encolador no se mueve, se cambia acople.</t>
  </si>
  <si>
    <t>Se quebra eslabon de cadena ciclador, se tensa cadena sistema de corte</t>
  </si>
  <si>
    <t>Regulación en correa - Operador limpia el filtro. Detención OPERACIONAL</t>
  </si>
  <si>
    <t>Falla compresor de Aire</t>
  </si>
  <si>
    <t>Cambio de Sensor - Paletizadora</t>
  </si>
  <si>
    <t>Regulacion de Altura - Mantenimiento</t>
  </si>
  <si>
    <t>Cambio o regulacion de regulador de aire</t>
  </si>
  <si>
    <t>Soldadura de baranda</t>
  </si>
  <si>
    <t>Interno</t>
  </si>
  <si>
    <t xml:space="preserve">Baja Capacidad. Acumulador </t>
  </si>
  <si>
    <t>Tapas de coronador no circulan, se ajustan broches y presión del aire.</t>
  </si>
  <si>
    <t>Tapas no ingresan al buffer, se extrae obstrucción en buffer y estrella.</t>
  </si>
  <si>
    <t>Se saca raspador e inyectores de pegamento para sacar etiquetas dañadas.</t>
  </si>
  <si>
    <t>Se corta cadena y se cambian eslabones defectuosos.</t>
  </si>
  <si>
    <t>Baja Capacidad. Acumulador</t>
  </si>
  <si>
    <t>Fase r en salida de automático se encuentra cortada por sobrecorriente.</t>
  </si>
  <si>
    <t>Reemplazo de 4 cierres en bajada de tapas.</t>
  </si>
  <si>
    <t>Sensor con problema de enfoque</t>
  </si>
  <si>
    <t>Rueda estrella deja de girar en producción.</t>
  </si>
  <si>
    <t>Válvula 7 con llenado intermitente, se reemplaza rodillo columnilla.</t>
  </si>
  <si>
    <t>Rodillo no gira en mesa ordenadora de paquetes. Se instala perno M6X1.0 mm de fijación en rodillo.</t>
  </si>
  <si>
    <t>CMF AJUSTA TORQUE DE CAPSULADORA, BAJANDO EL TORQUE EN 1L/P</t>
  </si>
  <si>
    <t>Ajuste correa del carrusel</t>
  </si>
  <si>
    <t>LIMPIEZA DE SENSORES DE HERRADURA.</t>
  </si>
  <si>
    <t>Corte de energía</t>
  </si>
  <si>
    <t>Falla de Freno Empalmador</t>
  </si>
  <si>
    <t>Reparacion guia de cajas</t>
  </si>
  <si>
    <t>Por problema en la llenadora en formato - 2L</t>
  </si>
  <si>
    <t>Compresor parado por sobretemperatura</t>
  </si>
  <si>
    <t>Error de sincronismo</t>
  </si>
  <si>
    <t>Pernos cortados, se debe extraer motor eléctrico e instalar pernos avellanados M8X1.25</t>
  </si>
  <si>
    <t>Falla freno empalmador rodillo de etiquetas</t>
  </si>
  <si>
    <t>Base de vibrador quebrada</t>
  </si>
  <si>
    <t>Problema de llenado en válvulas, se reinicia el sistema.</t>
  </si>
  <si>
    <t>Problema de llenado en válvula 51</t>
  </si>
  <si>
    <t>Ajustes realizados por mecánico de turno</t>
  </si>
  <si>
    <t>Mezclador más lento que la llenadora, se parametriza apertura máxima valvula de 50 a 55</t>
  </si>
  <si>
    <t>Reemplazo de goma, piola, resistencia y cubierta de soldadura en robopac</t>
  </si>
  <si>
    <t>Multifallas en la pantalla.</t>
  </si>
  <si>
    <t>Problema paracai­das</t>
  </si>
  <si>
    <t>Por problema en la llenadora en formato - 237 cc</t>
  </si>
  <si>
    <t>CORTE DE CADENA / SE COTIZARA Y COMPRARA CADENA</t>
  </si>
  <si>
    <t>NO REPORTADO</t>
  </si>
  <si>
    <t>PERNO CORTADO CENTRAL DE ELEVACION / REPARACION DEFINITIVA</t>
  </si>
  <si>
    <t>SE INSTALA PERNO FALTANTE DESPUES DE REGULACION</t>
  </si>
  <si>
    <t>SE  REGULAN ENPUJADORES</t>
  </si>
  <si>
    <t>M3 DEMANDA DE SINCRONIZACION POR PERDIDA DE CICLO</t>
  </si>
  <si>
    <t xml:space="preserve">FALLA DE COMPRESOR </t>
  </si>
  <si>
    <t>Cambio o reparacion de sensor - Mixer</t>
  </si>
  <si>
    <t>Trabamiento de tapas entrada capsulador</t>
  </si>
  <si>
    <t>Bandeja eléctrica daña sensor entrada etiquetadora.</t>
  </si>
  <si>
    <t>Cambio de 2 candados por caída de varilla ciclador, por falla pérdida de sincronismo</t>
  </si>
  <si>
    <t>Equipo Osmosis en falla.</t>
  </si>
  <si>
    <t>Falla motor M3</t>
  </si>
  <si>
    <t>Falla variador de frecuencia de tunel de secado.</t>
  </si>
  <si>
    <t>FILTRO UV / Lampara UV fuera de posición</t>
  </si>
  <si>
    <t>Golpe Anormal nivel en anillo, se corta cadena y se regula.</t>
  </si>
  <si>
    <t>Raspador con problemas</t>
  </si>
  <si>
    <t>Válvula 67 con problemas, se cambia por 65 y problema persiste.</t>
  </si>
  <si>
    <t>problema casette sincronizacion y ajuste punto cero</t>
  </si>
  <si>
    <t>Reparacion mesa paletizadora</t>
  </si>
  <si>
    <t>Regulación de pegamento, ajustes varios. Problema con formatos grandes (Sprite)</t>
  </si>
  <si>
    <t>Problema con pista de bajada, urge MTTO</t>
  </si>
  <si>
    <t>Ajuste sensor recubrimiento.</t>
  </si>
  <si>
    <t xml:space="preserve">Etiquetas adheridas a cámara de inspección. </t>
  </si>
  <si>
    <t>Válvula 29 con problemas de llenado contenido</t>
  </si>
  <si>
    <t>Paleta de leva fuera de posición</t>
  </si>
  <si>
    <t>Multifallas ejes (x,y,z) Reemplazar ELLAU</t>
  </si>
  <si>
    <t>Regulacion de molde N 3</t>
  </si>
  <si>
    <t>Modificacion angulo inclinación de tambor transferencia, encolador y raspador</t>
  </si>
  <si>
    <t>Reemplazo de elau motor de elevación</t>
  </si>
  <si>
    <t>Soldadura guía de cajas</t>
  </si>
  <si>
    <t>Reemplazo amortiguador de estirado N°3</t>
  </si>
  <si>
    <t>Regulaciones de inyectores, regleta. Ajustes menores</t>
  </si>
  <si>
    <t>Movigear salida paquetes no parte, se corta energía a movifist y se resetea</t>
  </si>
  <si>
    <t>Ajustes de los grados del tambor por desfase con la botella.</t>
  </si>
  <si>
    <t>No se llega a presión de trabajo. Se fabrica membrana y se regula altura de llenadora.</t>
  </si>
  <si>
    <t>Regulaciones de flujo, presión neumatica y altura de entrada a coronador.</t>
  </si>
  <si>
    <t>Nivel de tapas es discontinuo.</t>
  </si>
  <si>
    <t>Turno de Dia</t>
  </si>
  <si>
    <t>Sensor separador de cajas</t>
  </si>
  <si>
    <t>Cai­da de envase frecuente en sala de embotellado por velocidad</t>
  </si>
  <si>
    <t>Reparacion de cabezal</t>
  </si>
  <si>
    <t xml:space="preserve">Ajustes inicio de turno, reinicio de pantalla. </t>
  </si>
  <si>
    <t xml:space="preserve">Ajuste sensor botella caída. </t>
  </si>
  <si>
    <t>defecto red i/o PLC NUDO 19</t>
  </si>
  <si>
    <t>Cambio de patines deslizantes salida llenadora</t>
  </si>
  <si>
    <t>Ajuste de sensor.</t>
  </si>
  <si>
    <t>Alarma Nodo 1, coordinar reemplazo sensor.</t>
  </si>
  <si>
    <t>Trabamiento eje de empujadores.</t>
  </si>
  <si>
    <t>Se fija bajada y se corrijen guias dobladas</t>
  </si>
  <si>
    <t>Caída de cajas por pallets malo, genera alarma en sensor</t>
  </si>
  <si>
    <t>Regulación sistema de embrague</t>
  </si>
  <si>
    <t xml:space="preserve">Se retira protección dañada </t>
  </si>
  <si>
    <t>Cambio de cuchillo</t>
  </si>
  <si>
    <t>Regulación de cabezales, por técnicos AROL-CMF</t>
  </si>
  <si>
    <t>Cambio o reparacion de pinzas - Sopladora</t>
  </si>
  <si>
    <t>Ajuste y reparacion de pinzas</t>
  </si>
  <si>
    <t>Falla medidor presion tasa (des-calibrado)</t>
  </si>
  <si>
    <t>Alivios doblados por roce con cinturon</t>
  </si>
  <si>
    <t>SEGUIMIENTO Y AJUSTE RODILLO ENCOLADOR</t>
  </si>
  <si>
    <t>REGULACION SISTEMA DE CORTE</t>
  </si>
  <si>
    <t>REGULACION ESTRELLA TRANSFERENCIA SALIDA, PINZA N°11 CON PERNO FIJACION SUELTO</t>
  </si>
  <si>
    <t>FALTA DE PEGAMENTO EN ETIQUETA</t>
  </si>
  <si>
    <t>SE ACTIVA EMBRAGUE SISTEMA DESEMPOLVADO, TRABAMIENTO.</t>
  </si>
  <si>
    <t>SENSOR ULTRASONIDO DAÑADO</t>
  </si>
  <si>
    <t>SISTEMA SEGURIDAD DE PUERTAS ACTIVADO, CAMBIO DE SENSOR</t>
  </si>
  <si>
    <t>REGULACIÓN CÁMARA VENTANA PARED EXTERNA</t>
  </si>
  <si>
    <t>RODILLOS TRANSPORTE PALLETS SIN MOVIMIENTO MOTRIZ</t>
  </si>
  <si>
    <t>REUBICAR SENSOR PARACAIDAS, RECONEXIÓN CABLE DE FRENO DE MOTOR.</t>
  </si>
  <si>
    <t>BAJA PRESIÓN CO2 CAMARA ANULAR LLENADORA</t>
  </si>
  <si>
    <t>FALLA TRANSPORTE KRONES (SEGÚN OPERADOR, NO ESPECIFICA FALLA)</t>
  </si>
  <si>
    <t>SE REPONE AUTOMÁTICO</t>
  </si>
  <si>
    <t>PROBLEMA PRESIÓN DE CO2 EN SISTEMA CIP</t>
  </si>
  <si>
    <t>AJUSTE CINTURON DE ALIVIOS</t>
  </si>
  <si>
    <t>AJUSTE ALTURA DE TAZA</t>
  </si>
  <si>
    <t>Cambio Pinon de Cabezal</t>
  </si>
  <si>
    <t>Problema canal 1</t>
  </si>
  <si>
    <t>Sensor de Tapa Humedo</t>
  </si>
  <si>
    <t>Lubricacion capsulador</t>
  </si>
  <si>
    <t>Cambio conector de aire por fuga</t>
  </si>
  <si>
    <t>Ajuste elevación de la taza</t>
  </si>
  <si>
    <t xml:space="preserve">Fin de carrera defectuoso. </t>
  </si>
  <si>
    <t>CO2 ALTO, se reinicia y se borra error.</t>
  </si>
  <si>
    <t>Amortiguadores con mayor capacidad a los originales, se requieren de 15 Kg.</t>
  </si>
  <si>
    <t>provoca trancones constantes en pulmón de salida.</t>
  </si>
  <si>
    <t>Se solda guía</t>
  </si>
  <si>
    <t>Problema con cabezales, se raya rosca de embase</t>
  </si>
  <si>
    <t>Se lubrica electrovalvula y actuador neumático en tope de cajas</t>
  </si>
  <si>
    <t>Resistencia de soldadura cortada</t>
  </si>
  <si>
    <t xml:space="preserve">Se aumenta presión de aire de 2 bar a 3.5 bar, ¿Por qué? </t>
  </si>
  <si>
    <t>Presión de aire insuficiente en 14 Moldes.</t>
  </si>
  <si>
    <t>Demasiada cola en etiquetas, se limpia tambor de transferencia de etiquetas</t>
  </si>
  <si>
    <t>Parada reiteradas por ventosas en mal estado</t>
  </si>
  <si>
    <t>Trabamiento paracai­das</t>
  </si>
  <si>
    <t>RECHAZO EXCESIVO / REINSTALACIÓN DE ESTRELLA</t>
  </si>
  <si>
    <t xml:space="preserve">FALLA EN VACIO DE TRANSFERENCIA / REEMPLAZO DE VÁLVULA PROPORCIONAL </t>
  </si>
  <si>
    <t>TRABAMIENTO SOPORTE Y GUÍAS DOBLADAS, AJUSTES VARIOS.</t>
  </si>
  <si>
    <t xml:space="preserve">FALLA DE SENSORES </t>
  </si>
  <si>
    <t>SE LIMPIA Y SE REAPRIETAN LOS TERMINALES</t>
  </si>
  <si>
    <t xml:space="preserve">FALLA MOTOR DE TRANSPORTE (NO SE ESPECIFICA CUAL) </t>
  </si>
  <si>
    <t>REGULACIÓN DE PRESIÓN, SE DESCONECTA VIBRADOR Y SE CAMBIAN MANGUERAS</t>
  </si>
  <si>
    <t>CAMBIO DE 2 RODILLOS MESA</t>
  </si>
  <si>
    <t>FALLA EN SINCRONIZACIÓN / DEDO DE SDR DOBLADO</t>
  </si>
  <si>
    <t>DEFECTO PLC</t>
  </si>
  <si>
    <t>REGULACIONES POR TRABAMIENTOS EN EL EMBRIAGUE</t>
  </si>
  <si>
    <t>PRESIÓN INSUFICIENTE, SE AUMENTA A 32 BAR</t>
  </si>
  <si>
    <t>Filtración en Válvulas de llenado 20, 22 y 29</t>
  </si>
  <si>
    <t>Ajuste estrella de transferencia y escotes</t>
  </si>
  <si>
    <t>Ajustes en acercamiento de rodillo encolador.</t>
  </si>
  <si>
    <t>Filtración en Válvulas de llenado 17,23,25 y 26</t>
  </si>
  <si>
    <t>Se ajusta embriague para disminuir sensibilidad.</t>
  </si>
  <si>
    <t>Seguimiento y ajuste rodillo encolador..</t>
  </si>
  <si>
    <t>Etiqueta doblada por falta pegamento / Ajustes varios en raspador.</t>
  </si>
  <si>
    <t>Alarma de sincronización / Se regula hasta alcanzar velocidad objetivo.</t>
  </si>
  <si>
    <t>Limpieza de boquilla</t>
  </si>
  <si>
    <t>Baja de velocidad nominal por problemas en decapsulador</t>
  </si>
  <si>
    <t>Pinza de transferencia defectuosa</t>
  </si>
  <si>
    <t>Pinza de transferencia defectuosa.</t>
  </si>
  <si>
    <t>Sistema de vacio // Cambio de plato y base de transferencia.</t>
  </si>
  <si>
    <t>Correa H-1100 cortada.</t>
  </si>
  <si>
    <t xml:space="preserve">Ajuste de embriague </t>
  </si>
  <si>
    <t>Ajuste de sensor de embriague en Sopladora</t>
  </si>
  <si>
    <t>Falla pistón de descarga</t>
  </si>
  <si>
    <t>Bloqueo de molde N 14</t>
  </si>
  <si>
    <t>Por trabamientos contantes en estrellas de transferencia</t>
  </si>
  <si>
    <t xml:space="preserve">Etiquetas dobladas en patín trasero del tambor de transferencia </t>
  </si>
  <si>
    <t xml:space="preserve">Cambio de plastico </t>
  </si>
  <si>
    <t>Rodillo con problemas de sincronización</t>
  </si>
  <si>
    <t>Cambio de conector de entrada de aire</t>
  </si>
  <si>
    <t>Se instala tambor de transferencia de etiquetas fanta de 1.5 Lts. Ajustes menores</t>
  </si>
  <si>
    <t>Limpieza de tambor</t>
  </si>
  <si>
    <t>Falla en sensor de presencia de botellas</t>
  </si>
  <si>
    <t>Film se enrolla en los rodillos al final de la envoltura</t>
  </si>
  <si>
    <t>Perdida de agua por flexible roto</t>
  </si>
  <si>
    <t>Cambio de amortiguador de estirado N°9</t>
  </si>
  <si>
    <t>REGULACION RODILLO ENCOLADOR</t>
  </si>
  <si>
    <t>Etiquetas sueltas, se realizan ajustes</t>
  </si>
  <si>
    <t>Etiquetas sueltas, se realizan ajustes y se activa secador de botellas</t>
  </si>
  <si>
    <t>Cabezal no extrae tapas, cuchillas de mala calidad, tapas se rompen y se traban en el cabezal</t>
  </si>
  <si>
    <t>Se limpia cabezal de impresión</t>
  </si>
  <si>
    <t>Lubricación de cabezales, tapas trabadas.</t>
  </si>
  <si>
    <t>Encoder mojado, perdida sincronismo sopladora-llenadora</t>
  </si>
  <si>
    <t>Sistema SDR trabado, se ajusta parámetro en box entrada al ciclador</t>
  </si>
  <si>
    <t>Falla Motor M7 Y M8</t>
  </si>
  <si>
    <t>Cambio de conector de aire 14 x 1/2</t>
  </si>
  <si>
    <t>Ajustes de parametria tambor encolador</t>
  </si>
  <si>
    <t>Perdida sincronismo sopladora-llenadora</t>
  </si>
  <si>
    <t>MassSpec_3</t>
  </si>
  <si>
    <t>Cambio de electrovalvula</t>
  </si>
  <si>
    <t>Reparacion - Alexus</t>
  </si>
  <si>
    <t>Ajuste de altura</t>
  </si>
  <si>
    <t>Ajuste o cambio de encoder - Filtec Lleno</t>
  </si>
  <si>
    <t>Cambio de ruedas centrador válvulas</t>
  </si>
  <si>
    <t>Falla disyuntor motores del túnel</t>
  </si>
  <si>
    <t>Ajuste de grado tambor de transferencia</t>
  </si>
  <si>
    <t>Se inyecta aire al aspirador</t>
  </si>
  <si>
    <t>Tapa atascada en bajada de tapas</t>
  </si>
  <si>
    <t>Caída de envases</t>
  </si>
  <si>
    <t>Falla de sincronización, falla en track de los encoder x55 y x56 blower</t>
  </si>
  <si>
    <t>Falla de eléctrovalvula</t>
  </si>
  <si>
    <t>Por problemas en formato - 1.5 L</t>
  </si>
  <si>
    <t>Trabamiento</t>
  </si>
  <si>
    <t>Ajuste o cambio - Desencajonadora</t>
  </si>
  <si>
    <t>Reparacion cabezal torcido</t>
  </si>
  <si>
    <t>Cambio de formato, falla en sistema de elevación, se ajusta</t>
  </si>
  <si>
    <t>Molde N° 12 con problema de botella con problema en la parte superior.</t>
  </si>
  <si>
    <t>Falta de tinta al inicio de turno.</t>
  </si>
  <si>
    <t>Se eliminan aristas de plasticos en paleta de descarga</t>
  </si>
  <si>
    <t>Cambio de mangueras en tulipa</t>
  </si>
  <si>
    <t>Se suelda soporte de sensor fin de pallets</t>
  </si>
  <si>
    <t>Espacios en transporte primer pulmón</t>
  </si>
  <si>
    <t>Botella trabada salida por capacho doblado botella pasa de vuelta no cae</t>
  </si>
  <si>
    <t>Se revisa barandas del SDR por caidas de botellas.</t>
  </si>
  <si>
    <t>Falla contactor - Encajonadora</t>
  </si>
  <si>
    <t>Bloqueo molde</t>
  </si>
  <si>
    <t>Trabamiento en guia de salida</t>
  </si>
  <si>
    <t>Problema de comunicación PCC / API en fallo.</t>
  </si>
  <si>
    <t>Cambio de válvula le llenado</t>
  </si>
  <si>
    <t>Cilindro encolador contracara sin movimiento motriz, sin lubricación en alojamiento superior</t>
  </si>
  <si>
    <t>Guía rueda de salida botellas fuera de posición.</t>
  </si>
  <si>
    <t>Se cambia válvula y oring dañados</t>
  </si>
  <si>
    <t>Multiples fallas, ajuste cierre de molde 9 y se regula sensor suelto.</t>
  </si>
  <si>
    <t>Sensor de banderas no enfoca bien, defectuoso.</t>
  </si>
  <si>
    <t>Sensor entrada sin conmutación</t>
  </si>
  <si>
    <t>Perdida de agua en amaricana, válvula de retención</t>
  </si>
  <si>
    <t>Ajuste parametria por exceso rechazo</t>
  </si>
  <si>
    <t>Error Elau 105 feedback, error de conexión en cable encoder</t>
  </si>
  <si>
    <t>Se cambio válvula de llenado n°63</t>
  </si>
  <si>
    <t>Cambio de gomas campana de válvulas n°5-7 y 10</t>
  </si>
  <si>
    <t>Plato encoder con agua, lo que provoca error de sincronizacion.</t>
  </si>
  <si>
    <t>Fallas con la receta por el corte de energía</t>
  </si>
  <si>
    <t>Revisión y regulación de parámetros formato 591 cc</t>
  </si>
  <si>
    <t>Se baja la presión de los moldes</t>
  </si>
  <si>
    <t>Caida de producto salida SDR</t>
  </si>
  <si>
    <t>No se acciona tope de entrada</t>
  </si>
  <si>
    <t>Ajuste de traspaso SDR cambio de posiciones guías por caídas de botellas lado norte.</t>
  </si>
  <si>
    <t>Desaireador sin agua, se rearman ambas bombas</t>
  </si>
  <si>
    <t>Fallo TX en diferentes válvulas.</t>
  </si>
  <si>
    <t>Trabamiento de botellas en la salida</t>
  </si>
  <si>
    <t>Ajustes estrella entrada, botellas picando afuera.</t>
  </si>
  <si>
    <t>Caída de tapas</t>
  </si>
  <si>
    <t>Trabamiento de botella en la salida.</t>
  </si>
  <si>
    <t>Caída de botellas formato multiproposito 237 cc</t>
  </si>
  <si>
    <t>Varillas desalineadas, lo que provoca caída de botellas</t>
  </si>
  <si>
    <t xml:space="preserve">Error de sincronización motor principal </t>
  </si>
  <si>
    <t>Error de sincronizacion y fallo en motor principal</t>
  </si>
  <si>
    <t xml:space="preserve">Ajuste de sensor botella caída </t>
  </si>
  <si>
    <t>Ajuste de tambor</t>
  </si>
  <si>
    <t>Alarma pils y error motor principal</t>
  </si>
  <si>
    <t>Falla piston rechezador de botellas</t>
  </si>
  <si>
    <t>Ajustes por trabamientos de botellas.</t>
  </si>
  <si>
    <t xml:space="preserve">Botellas caídas </t>
  </si>
  <si>
    <t>Problema sensor salida horno</t>
  </si>
  <si>
    <t>Regulación de temperatura horno</t>
  </si>
  <si>
    <t>Cambio de válvula le llenado 88</t>
  </si>
  <si>
    <t>Cambio de resorte por caída de botellas</t>
  </si>
  <si>
    <t>Falla bomba de aceite</t>
  </si>
  <si>
    <t>Falsa detección en sensor salida sopladora.</t>
  </si>
  <si>
    <t>Pallets trabados por pernos sueltos en guías</t>
  </si>
  <si>
    <t>Se corta cadena</t>
  </si>
  <si>
    <t>Regulación barandas SDR</t>
  </si>
  <si>
    <t>Ajuste en parametría</t>
  </si>
  <si>
    <t>Problema variador cinta elevadora de preformas</t>
  </si>
  <si>
    <t>Cinta transportadora no gira.</t>
  </si>
  <si>
    <t xml:space="preserve">Se desmonta varanda alineadora de cajas </t>
  </si>
  <si>
    <t>Problema banda tolva</t>
  </si>
  <si>
    <t>Falla barrera de seguridad de entrada</t>
  </si>
  <si>
    <t>Problema de válvula de presión de aire</t>
  </si>
  <si>
    <t>Caída de botellas</t>
  </si>
  <si>
    <t>Falla en todos los ejes.</t>
  </si>
  <si>
    <t>Falla en piñon y cadena</t>
  </si>
  <si>
    <t>Ajuste de cuchillo por mal corte de etiquetas</t>
  </si>
  <si>
    <t>Perdida de sincronizacion por tambor.</t>
  </si>
  <si>
    <t>Caída de magnetotérmico. Transporte Pallets lleno.</t>
  </si>
  <si>
    <t>Trabamiento de tapas por desgaste.</t>
  </si>
  <si>
    <t>2 Fallas en leva de seguridad tobera</t>
  </si>
  <si>
    <t>Reparación soporte sensor de altura.</t>
  </si>
  <si>
    <t>Guía rueda fuera de posición</t>
  </si>
  <si>
    <t>Ajuste sensor desenfocado.</t>
  </si>
  <si>
    <t xml:space="preserve">Ajuste presión cilindros neumáticos. Se modifica ubicación de sensor </t>
  </si>
  <si>
    <t>Revisión pinzas por caída de botellas</t>
  </si>
  <si>
    <t>Falta caudal por piping mal dimensionado.</t>
  </si>
  <si>
    <t>Problema guía SDR caídas</t>
  </si>
  <si>
    <t>Pisos de pallets mal armados, se lubrica eléctrovalvula.</t>
  </si>
  <si>
    <t>Perdida sincronismo tambor de transferencia</t>
  </si>
  <si>
    <t>jun</t>
  </si>
  <si>
    <t>Falla Modulo PLC</t>
  </si>
  <si>
    <t>Tope de paquetes se traba, se reemplaza</t>
  </si>
  <si>
    <t>Cambio de 3 sensores, se ajusta y se aprietan soportes.</t>
  </si>
  <si>
    <t>Lubricación toberas</t>
  </si>
  <si>
    <t>Ajuste o cambio de sensor - Robopac</t>
  </si>
  <si>
    <t>Se corta Etiqueta en Rodillo Contraste.</t>
  </si>
  <si>
    <t>Trabamiento constante en mesa de entrada formato litro.</t>
  </si>
  <si>
    <t>OV. No responde a cambio de velocidad.</t>
  </si>
  <si>
    <t>Cambio de motor en lavadora de botellas.</t>
  </si>
  <si>
    <t>Falla sensor contador de cajas</t>
  </si>
  <si>
    <t>Se traba rodillo de transporte</t>
  </si>
  <si>
    <t>Cambio de refrigerante por turbiedad</t>
  </si>
  <si>
    <t>Botellas sin tapar, se realizan ajustes y se instalan pernos faltantes</t>
  </si>
  <si>
    <t>Regulacion de molde N 13</t>
  </si>
  <si>
    <t>Leva de seguridad de tobera accionada</t>
  </si>
  <si>
    <t>Batería sin energía</t>
  </si>
  <si>
    <t>Ajuste estrella entrada por que la botella pica afuera</t>
  </si>
  <si>
    <t>Bloqueo de molde N 6</t>
  </si>
  <si>
    <t>Ajuste sensor seguridad de cabezales</t>
  </si>
  <si>
    <t>Seguimiento problema caída de botellas</t>
  </si>
  <si>
    <t>Regulación sensor desenfocado</t>
  </si>
  <si>
    <t>Alarma de purga activa</t>
  </si>
  <si>
    <t>Alarma de Piltz</t>
  </si>
  <si>
    <t>Temperatura de refrigeracion fuera de rangos</t>
  </si>
  <si>
    <t>Cambio de Sensor - Despaletizadora</t>
  </si>
  <si>
    <t>NO ES FALLA</t>
  </si>
  <si>
    <t>NO ES FALLA, CAMBIO VALVULA AUTORIZADO 38.22 MIN</t>
  </si>
  <si>
    <t>jul</t>
  </si>
  <si>
    <t>Reemplazo válvula N° 60</t>
  </si>
  <si>
    <t xml:space="preserve">Ajuste de plato de entrada al horno </t>
  </si>
  <si>
    <t>Fallo del sensor de detección del rodillo de eyección de un enmangado defectuoso</t>
  </si>
  <si>
    <t>Regulación fuera de punto</t>
  </si>
  <si>
    <t xml:space="preserve">Ajustes del sistema de raspador de cola por falta de pegamento </t>
  </si>
  <si>
    <t>Se realiza cambio de casette por corte de cintas</t>
  </si>
  <si>
    <t>Corte de cinta</t>
  </si>
  <si>
    <t>Cambio de acople rápido seguro vencido.</t>
  </si>
  <si>
    <t xml:space="preserve">Caídas contantes de botellas en guías del SDR </t>
  </si>
  <si>
    <t>Problema en fondo por fatiga de material</t>
  </si>
  <si>
    <t>Cambio de válvula de condensado secador</t>
  </si>
  <si>
    <t>Salida de cadena entrada paletizadora.</t>
  </si>
  <si>
    <t>Fuga de CO2</t>
  </si>
  <si>
    <t>Problema de carbonatación Co2 por lavado en linea N°3 arroja falla en mixer.</t>
  </si>
  <si>
    <t>Pernos rodados en baranda</t>
  </si>
  <si>
    <t>Limpieza de tambor por exceso de cola</t>
  </si>
  <si>
    <t>Baja presión de CO2</t>
  </si>
  <si>
    <t>Falla Motor M8</t>
  </si>
  <si>
    <t>Cambio de camara de inspección por técnico krones</t>
  </si>
  <si>
    <t>Ajuste o Reparacion gui­a de entrada</t>
  </si>
  <si>
    <t>Fugas y llenado lento en 2 ocasiones en válvula de llenado N°80</t>
  </si>
  <si>
    <t>Ajuste y regulación de sensor de cabezal.</t>
  </si>
  <si>
    <t>Ajustes tambor encolador por exceso de pegamento</t>
  </si>
  <si>
    <t>Falla de Modula Analogico.</t>
  </si>
  <si>
    <t>Falla en sistema automata, se reinicia.</t>
  </si>
  <si>
    <t>Error de comunicación Llenadora - Sopladora</t>
  </si>
  <si>
    <t>Fugas varias post mantención</t>
  </si>
  <si>
    <t>Cambio de válvula N°83</t>
  </si>
  <si>
    <t>Reseteo de encoder de araña y compactador</t>
  </si>
  <si>
    <t>Regulacion de molde N 7</t>
  </si>
  <si>
    <t>Cambio pistón en varilla de estirado.</t>
  </si>
  <si>
    <t>Cambio reductor de tapas y limpieza general por fuga aceite</t>
  </si>
  <si>
    <t>Falla sesor NBB20, detecta posición válvula</t>
  </si>
  <si>
    <t>Cambio de conector de aire Molde N°6</t>
  </si>
  <si>
    <t>Hilos en mal estado centrador de cajas</t>
  </si>
  <si>
    <t>Revisión de bloques lamparas</t>
  </si>
  <si>
    <t>Reseteo de válvula de jarabe</t>
  </si>
  <si>
    <t>Puerta rota en llenadora</t>
  </si>
  <si>
    <t>Ajuste de barandas y plastico transporte</t>
  </si>
  <si>
    <t>ago</t>
  </si>
  <si>
    <t>Año</t>
  </si>
  <si>
    <t>Sistema WMS</t>
  </si>
  <si>
    <t>Cambio rodamientos</t>
  </si>
  <si>
    <t>WMS Falla Impresora</t>
  </si>
  <si>
    <t>Falla bomba de mezcla</t>
  </si>
  <si>
    <t>Regulacion de molde N 1</t>
  </si>
  <si>
    <t>Paracai­das activado en compactadora de pack, falta de aire</t>
  </si>
  <si>
    <t>Problema film defectuoso - Mantenimiento</t>
  </si>
  <si>
    <t>Trabamiento entrada curva tunel</t>
  </si>
  <si>
    <t>Trancon de tapas deformes en buffer</t>
  </si>
  <si>
    <t>Lubricacion de pedestales - Coronador</t>
  </si>
  <si>
    <t>Alarma C400</t>
  </si>
  <si>
    <t>Reset manual</t>
  </si>
  <si>
    <t>Regulaciones por caidas de botellas frecuentes</t>
  </si>
  <si>
    <t>Cambio Receta , Sincronizacion</t>
  </si>
  <si>
    <t xml:space="preserve"> Leva de seguridad de subida tobera accionada del molde N°4.</t>
  </si>
  <si>
    <t>Mangueras de aire muy rígidas  provoca daño conector de aire</t>
  </si>
  <si>
    <t>Falla de señal de electroválvula de freno encajonadora</t>
  </si>
  <si>
    <t>Coronador quebrando botellas, pieza de metal doblada haciendo presión a la estrella.</t>
  </si>
  <si>
    <t>Caidas de botellas frecuentes</t>
  </si>
  <si>
    <t>Cartón ovalado (NO APLICA A MANTENCION)</t>
  </si>
  <si>
    <t>Se revienta rodamiento de tensor de correa de los rodillos giratorios de la mesa de armado base</t>
  </si>
  <si>
    <t>Detenciones Reiteradas Falla Elevador de Capas</t>
  </si>
  <si>
    <t>Alarma por falla en paracaidas cada vez que se abre una puerta</t>
  </si>
  <si>
    <t>Limpieza de cabezales, regulaciones por técnico LogoPack.</t>
  </si>
  <si>
    <t>Parámetro cambiado trabaja en 700 y estaba en 2000 generando exceso de presión en anillo llenadora</t>
  </si>
  <si>
    <t>Cambio de valvula n°5</t>
  </si>
  <si>
    <t>Caída de magnetotermico</t>
  </si>
  <si>
    <t xml:space="preserve">Falla en electroválvula freno entrada de máquina. </t>
  </si>
  <si>
    <t>Cambio de amortiguador estirado molde n°8</t>
  </si>
  <si>
    <t>Cambio de conector rápido abre valvula llenadora,</t>
  </si>
  <si>
    <t>Regulación inclinación bloque pegamento.</t>
  </si>
  <si>
    <t>Falla y cambio de conector de aire freno entrada llenadora</t>
  </si>
  <si>
    <t>Falla en rodillos engomados, instalación de abrazadera para seguir produciendo.</t>
  </si>
  <si>
    <t xml:space="preserve">Ajuste de imagen base </t>
  </si>
  <si>
    <t>Falla vacío en brazo, cambio de electrovalvula módulo de aire por perdida</t>
  </si>
  <si>
    <t>Falla Control FBK Inversor Transporte entrada Paleta.</t>
  </si>
  <si>
    <t>Se corta perno vástago cilindro rechazador de preforma</t>
  </si>
  <si>
    <t>Se detiene en 2 oportunidades</t>
  </si>
  <si>
    <t>Falla en puerta llenadora</t>
  </si>
  <si>
    <t>Cambio de nucleo en codificador, problemas al realizar el cambio.</t>
  </si>
  <si>
    <t>Falla estrella transferencia zona 4</t>
  </si>
  <si>
    <t>Regulación estrella de transferencia.</t>
  </si>
  <si>
    <t>Problema constante en intercambio de paquetes y golpes en los rodillos.</t>
  </si>
  <si>
    <t>Regulacion cierre molde</t>
  </si>
  <si>
    <t>Falla puertas llenadora</t>
  </si>
  <si>
    <t>Cambio de 2 cabezales.</t>
  </si>
  <si>
    <t>Film se corta antes de tiempo.</t>
  </si>
  <si>
    <t>Regulacion transporte aereo entrada llenadora fuera de posición</t>
  </si>
  <si>
    <t>Caídas de botellas en entrada</t>
  </si>
  <si>
    <t>Regulacion de molde N 14</t>
  </si>
  <si>
    <t>Bloqueo de molde N 4</t>
  </si>
  <si>
    <t>Regulacion de molde N 2</t>
  </si>
  <si>
    <t>Falla bomba de vaci­o, fuera de servicio</t>
  </si>
  <si>
    <t>Cambio de celenoide</t>
  </si>
  <si>
    <t>Falla embrague</t>
  </si>
  <si>
    <t>Falla en válvula de purgas general</t>
  </si>
  <si>
    <t>Terminal con falla</t>
  </si>
  <si>
    <t>Falla motor M7</t>
  </si>
  <si>
    <t>Falla bomba de vacio, activandose automático.</t>
  </si>
  <si>
    <t>Cambio de chapa electrónica celenoide por problema de alarma de puerta N°38 / CABLE CORTADO</t>
  </si>
  <si>
    <t>Falla de rodillos, detención de paquetes. Se reemplazan.</t>
  </si>
  <si>
    <t>Problemas en soldador de film</t>
  </si>
  <si>
    <t>Falla en Válvula N°90</t>
  </si>
  <si>
    <t>Falla en cabezales 3-4, Se reemplazan</t>
  </si>
  <si>
    <t>Reparación soporte guías salida divisor</t>
  </si>
  <si>
    <t>Regulación sensor de estirado film.</t>
  </si>
  <si>
    <t>Trabamiento en salida paletizado. Pallets defectuosos</t>
  </si>
  <si>
    <t>Ajustes varios</t>
  </si>
  <si>
    <t>Se traba filtec.</t>
  </si>
  <si>
    <t>Falla moduladora de co2 correa con desgaste</t>
  </si>
  <si>
    <t>Cambio de cabezal numero 5</t>
  </si>
  <si>
    <t>Falla de embriague</t>
  </si>
  <si>
    <t>Falla bomba vaci­o</t>
  </si>
  <si>
    <t>Bloqueo de molde N 10</t>
  </si>
  <si>
    <t>Embrague sin fin en falla</t>
  </si>
  <si>
    <t>FALLA BOMBA VACIO</t>
  </si>
  <si>
    <t>FALLA EN TX Y RX DE VÁLVULAS</t>
  </si>
  <si>
    <t>FALLA POR ENCOLADO DE TAMBOR (ETIQUETA CORTA PROVOCA PROBLEMAS)</t>
  </si>
  <si>
    <t>DETENCIONES POR CADENA LARGA.</t>
  </si>
  <si>
    <t>LUBRICACION DE RODILLOS DE TRASPASO</t>
  </si>
  <si>
    <t>FALLA FRENO DE PARACAIDAS</t>
  </si>
  <si>
    <t>SE CORTA CADENA SALIDA ETIQUETADORA</t>
  </si>
  <si>
    <t>FALLA EN FIBRAS OPTICAS Y MANGUERAS NEUMATICAS</t>
  </si>
  <si>
    <t>AJUSTE MECANICO EN YUNQUE POR FALLA.</t>
  </si>
  <si>
    <t>SE ACTIVA EL PARAMETRO IMPRESIÓN CONTINUA, LO QUE GENERA PROBLEMAS AL CODIFICAR.</t>
  </si>
  <si>
    <t>AJUSTES A CUCHILLOS TAMBOR DE CORTE</t>
  </si>
  <si>
    <t>AJUSTE DE SIN FIN POR ATASCO DE BOTELLAS</t>
  </si>
  <si>
    <t>SOLDADURA EN GUÍAS Y AJUSTES.</t>
  </si>
  <si>
    <t>BLOQUEO DE PARACAIDAS NO TERMINA PROCESO DE ENVOLTURA</t>
  </si>
  <si>
    <t>AJUSTE DE RODILLOS TENSORES</t>
  </si>
  <si>
    <t>AJUSTE DE VELOCIDAD EN ESTRELLA.(CAIDA DE BOTELLAS POR BAJA VELOCIDAD DE ESTRELLA)</t>
  </si>
  <si>
    <t>ARAÑA TOMA CARTON PIERDE EL CICLO, SE AJUSTA.</t>
  </si>
  <si>
    <t xml:space="preserve">LIMPIEZA Y LUBRICACION DE MOLDE N°6. </t>
  </si>
  <si>
    <t>FALLA DISYUNTOR VENTILACION HORNOS</t>
  </si>
  <si>
    <t>FALLA EN ENFILADO DE PALLETS</t>
  </si>
  <si>
    <t>Revisión de panel, falla proviene de baranda mal regulada</t>
  </si>
  <si>
    <t>Se seca enchufe</t>
  </si>
  <si>
    <t>Regulacion de sensor</t>
  </si>
  <si>
    <t>Disyuntor Ventilacion Lamparas ,Revision por Electrico turno</t>
  </si>
  <si>
    <t xml:space="preserve">Inspección a sistema de corte </t>
  </si>
  <si>
    <t>Se corta cadena salida etiquetadora</t>
  </si>
  <si>
    <t>Sincrojet</t>
  </si>
  <si>
    <t>Falla bomba de solucion</t>
  </si>
  <si>
    <t>Equipo había quedado sin solución.</t>
  </si>
  <si>
    <t>Cambio valvula 98</t>
  </si>
  <si>
    <t>Se ajusta sensibilidad</t>
  </si>
  <si>
    <t>Se realiza ajuste en zona muerta</t>
  </si>
  <si>
    <t>Reestablecimiento ciclo</t>
  </si>
  <si>
    <t>Se regulan cilindros compactador de cartón</t>
  </si>
  <si>
    <t>Cambio de espejo, sensor de cambio de pallet de cartón.</t>
  </si>
  <si>
    <t>Ajuste de cuchillo, mal corte de etiqueta</t>
  </si>
  <si>
    <t>Ajuste de sistema de cuchillo por pernos sueltos</t>
  </si>
  <si>
    <t>Cambio de mando de apertura y valvula 34</t>
  </si>
  <si>
    <t>Regulación tambor de transferencia, se tensa correa de encoder.</t>
  </si>
  <si>
    <t>Reparacion de pinzas por corte de resorte</t>
  </si>
  <si>
    <t>Cambio de resorte cortado de pinzas salida estrella llenadora</t>
  </si>
  <si>
    <t>Trabamiento centrador de cartón.</t>
  </si>
  <si>
    <t>Falla bomba de agua</t>
  </si>
  <si>
    <t>Corte de manguera de agua</t>
  </si>
  <si>
    <t>Limpieza y lubricacfión de pistones</t>
  </si>
  <si>
    <t>Eje en mal estado</t>
  </si>
  <si>
    <t>Se repara cable dañado</t>
  </si>
  <si>
    <t>Defecto freno de estrella de entrada a sin fin.</t>
  </si>
  <si>
    <t>Tope de cajas quebrado</t>
  </si>
  <si>
    <t>Ajuste de sensor entrada carrusel</t>
  </si>
  <si>
    <t>Eje de mesa acumulación salida llenadora quebrado</t>
  </si>
  <si>
    <t>Se quebra platina girador de cajas</t>
  </si>
  <si>
    <t>Reseteo encoder</t>
  </si>
  <si>
    <t>Etiquetas mal pegadas, se modifica off set de 105° a 130°</t>
  </si>
  <si>
    <t>Cadena pierde el paso.</t>
  </si>
  <si>
    <t>Trabamiento bajada de tapas</t>
  </si>
  <si>
    <t>Falla amortiguador molde N°10</t>
  </si>
  <si>
    <t xml:space="preserve">Revisión de sensor en bomba de aceite. / VERIFICAR si es la bomba de grasa EP1. </t>
  </si>
  <si>
    <t>Regulación soporte piola</t>
  </si>
  <si>
    <t xml:space="preserve">Ajuste de altura coronador </t>
  </si>
  <si>
    <t xml:space="preserve">Alarma de seguridad PILZ </t>
  </si>
  <si>
    <t>Regulación de sensor analógico que detecta rodillo pre-estirado</t>
  </si>
  <si>
    <t>Error en inicio de envoltura pallets (DEBATIBLE)</t>
  </si>
  <si>
    <t>Caída de automático</t>
  </si>
  <si>
    <t>Cambio de soporte gomas campanas</t>
  </si>
  <si>
    <t>Sensor sin señal</t>
  </si>
  <si>
    <t>Resistencia de empalme cortada</t>
  </si>
  <si>
    <t>Falla termico de inyeccion</t>
  </si>
  <si>
    <t>Equipo fuera de posición para la inyección en la botella</t>
  </si>
  <si>
    <t>Variador de preformas</t>
  </si>
  <si>
    <t>Cambio o reparacion de sensor - Capsuladora</t>
  </si>
  <si>
    <t>Reemplazo de amortiguador de estirado sección 4 y amortiguador cierre molde sección 3</t>
  </si>
  <si>
    <t>Trancón, se dobla cabezal y se rompen tulipas</t>
  </si>
  <si>
    <t>Cambio de tablero número 18 por problemas de comunicación</t>
  </si>
  <si>
    <t>Cambio de elementos desgastados en transmisión cardanica</t>
  </si>
  <si>
    <t>Ajuste de sensor</t>
  </si>
  <si>
    <t>Revisión de embriague</t>
  </si>
  <si>
    <t>Válvula moduladora entrada CO2 en falla</t>
  </si>
  <si>
    <t>Disyuntor Ventilador Horno</t>
  </si>
  <si>
    <t>Ajuste sin fin entrada</t>
  </si>
  <si>
    <t>Motor 355 en falla</t>
  </si>
  <si>
    <t>Detencion por tecnico de equipo MassSpec - Alexus</t>
  </si>
  <si>
    <t>Se quiebra plato transmisión apertura y cierre brazos de cabezal</t>
  </si>
  <si>
    <t>Cadena cortaba se traba con zona muerta en ingreso paletizado</t>
  </si>
  <si>
    <t>Exceso de rechazo y baja velocidad estrella</t>
  </si>
  <si>
    <t>Compresor sobrecalentado</t>
  </si>
  <si>
    <t xml:space="preserve">Bajo nivel lubricación de cilindro. </t>
  </si>
  <si>
    <t>Cambio amortiguador de estirado N°12</t>
  </si>
  <si>
    <t>Falla seguro de guías de salidas</t>
  </si>
  <si>
    <t>Cambio de centrador de botella sale vacía.</t>
  </si>
  <si>
    <t>Reparación selector de parada motor</t>
  </si>
  <si>
    <t>Reiteradas deteciones en motor</t>
  </si>
  <si>
    <t>Falla sensor de tolva de depósito de tapas</t>
  </si>
  <si>
    <t xml:space="preserve">Falla guías de compactación </t>
  </si>
  <si>
    <t>Se corta energía para borrar bloqueo de J2</t>
  </si>
  <si>
    <t>Filtros saturados</t>
  </si>
  <si>
    <t xml:space="preserve">Cambio de batería Elau C200. </t>
  </si>
  <si>
    <t>Cabezal n°8 con problemas en apertura.</t>
  </si>
  <si>
    <t>Regulación impreción y cambio cartucho de tinta</t>
  </si>
  <si>
    <t>Reparacion mesa despaletizadora</t>
  </si>
  <si>
    <t>Torna mesa con cadena larga y barandas desajustadas.</t>
  </si>
  <si>
    <t>falla de relé</t>
  </si>
  <si>
    <t>Ajuste de sensor en transporte entrada por cajas giradas</t>
  </si>
  <si>
    <t>Falla motor griºa</t>
  </si>
  <si>
    <t>Exceso de corte de sellos en capsulador</t>
  </si>
  <si>
    <t>CIP</t>
  </si>
  <si>
    <t>Equipo solicita sincronización constantemente</t>
  </si>
  <si>
    <t>Ajuste de traspasos</t>
  </si>
  <si>
    <t>Caída de guía de seguridad por reventones frecuentes</t>
  </si>
  <si>
    <t>Cai­da de gui­a de seguridad por problema en pinza - Botella mal tapada</t>
  </si>
  <si>
    <t>Revisión horno post mantención por problema en cuello botellas</t>
  </si>
  <si>
    <t>Ajustes pro caídas de botellas</t>
  </si>
  <si>
    <t>Pruebas por mantencion</t>
  </si>
  <si>
    <t>Alarma baja presión de CO2 mal direccionada, falla proviene de tarjeta moduladora jarabe</t>
  </si>
  <si>
    <t>Cambio de sensor por anomalía bomba de aceite</t>
  </si>
  <si>
    <t>Espumado en cambio de estanque</t>
  </si>
  <si>
    <t>Falla presión desaireador Estanque de agua</t>
  </si>
  <si>
    <t>Falla sensor bomba de aceite</t>
  </si>
  <si>
    <t>Falla pinzas de llenadora por trabamiento de botellas</t>
  </si>
  <si>
    <t>Cai­da de envase Salida lavadora</t>
  </si>
  <si>
    <t>Ajuste sensor desenfocado salida llenadora</t>
  </si>
  <si>
    <t>Electrovalvula se pega en magazine</t>
  </si>
  <si>
    <t>Cambio regulador presión eléctronico CO2</t>
  </si>
  <si>
    <t>Ajuste sensor cabezal maquina</t>
  </si>
  <si>
    <t>Falla electrovalvula magazine</t>
  </si>
  <si>
    <t>Fuga en bomba de jarabe por sello roto</t>
  </si>
  <si>
    <t>Ajuste en sensor bajada de tapas</t>
  </si>
  <si>
    <t>Desincronización por falla de encoder</t>
  </si>
  <si>
    <t>Perdida de sincronización</t>
  </si>
  <si>
    <t>Corte de eje motorreductor extractor de etiquetas</t>
  </si>
  <si>
    <t>Falla en pinzas de transferencia x9</t>
  </si>
  <si>
    <t>Por falla de llenadora, fallan 3 ejes de capsuladora</t>
  </si>
  <si>
    <t>Perdida de ciclo compactador de cartones / ajuste sensor</t>
  </si>
  <si>
    <t>Cadena transporte cajas se sale en reiteradas ocasiones</t>
  </si>
  <si>
    <t>Ajuste de sensor 335s3</t>
  </si>
  <si>
    <t>Trabamiento en sistema transmisión paletizado</t>
  </si>
  <si>
    <t>Cabezal fuera de posición</t>
  </si>
  <si>
    <t>Falla motor M8</t>
  </si>
  <si>
    <t>Ajuste guías de transporte formato 591cc</t>
  </si>
  <si>
    <t>Falla contactor general de máquina</t>
  </si>
  <si>
    <t xml:space="preserve">Ajuste sensor bajada de tapas. </t>
  </si>
  <si>
    <t xml:space="preserve">Falla en motor entrada decapsuladora. </t>
  </si>
  <si>
    <t>Disyunción alimentación caja horno Q9A5A</t>
  </si>
  <si>
    <t>Perdida ciclo de envoltura</t>
  </si>
  <si>
    <t>Sobrecalentamiento Motor elevador preformas</t>
  </si>
  <si>
    <t>Pruebas realizadas por tecnico Sidel - Sopladora</t>
  </si>
  <si>
    <t>(Todas)</t>
  </si>
  <si>
    <t>Caída vidrio  protector de camara de inspección</t>
  </si>
  <si>
    <t>Detenciones por estallido de botellas</t>
  </si>
  <si>
    <t>Cambio centrador de válvula N°59</t>
  </si>
  <si>
    <t xml:space="preserve">Caida de automático motor M°7 </t>
  </si>
  <si>
    <t>Se quiebra racord por cajas en mal estado</t>
  </si>
  <si>
    <t>Ajuste traspaso SDR</t>
  </si>
  <si>
    <t>Cambio de centrador valvula n°30</t>
  </si>
  <si>
    <t>Bomba de lubricación en falla. Fin de vida útil en piñones</t>
  </si>
  <si>
    <t>Falla sello bomba en sala jarabe</t>
  </si>
  <si>
    <t>Caida de resortes pinzas</t>
  </si>
  <si>
    <t>Cambio plastico de transporte - Transporte</t>
  </si>
  <si>
    <t>Acumulador de Pallet</t>
  </si>
  <si>
    <t>Sensor de seguridad del Pilar Pierde posicion</t>
  </si>
  <si>
    <t>Motor en falla, se cambia</t>
  </si>
  <si>
    <t>Soporte de sensor quebrado</t>
  </si>
  <si>
    <t>Pernos sueltos</t>
  </si>
  <si>
    <t>Motor entrada paletizado en falla.</t>
  </si>
  <si>
    <t xml:space="preserve">Alarma de presión de soplado insuficiente. </t>
  </si>
  <si>
    <t>Cadena Plastica cortada</t>
  </si>
  <si>
    <t>TRABAMIENTO ESTRELLA SALIDA</t>
  </si>
  <si>
    <t>FALTA DE SELLADO EN VÁLVULAS DE LLENADO</t>
  </si>
  <si>
    <t>CADENA SALIDA ETIQUETADORA CORTADA</t>
  </si>
  <si>
    <t>INSTALACION SOPORTE LAMPARA INFRARROJA</t>
  </si>
  <si>
    <t>CURVA TRANSPORTE CAJA LLENO CON DESGASTE</t>
  </si>
  <si>
    <t>SIN FIN NO ACOPLA</t>
  </si>
  <si>
    <t>REVENTONES CONSTANTES FORMATO 3 LITROS</t>
  </si>
  <si>
    <t>Falla en bomba de pegamento</t>
  </si>
  <si>
    <t>AJUSTES POR FALLA "NUDO PROFILE"</t>
  </si>
  <si>
    <t>DETENCIONES POR ESTALLIDO DE BOTELLAS</t>
  </si>
  <si>
    <t>GUÍA DE BAJADA DE TAPAS PIERDE POSICIÓN</t>
  </si>
  <si>
    <t>SE CAE DISYUNTOR</t>
  </si>
  <si>
    <t>Cambio o reparacion de pinzas en la transferencia</t>
  </si>
  <si>
    <t>RESORTE CORTA CABEZAL N°2</t>
  </si>
  <si>
    <t>CAMBIO DE VARILLA RECUBRIMIENTO</t>
  </si>
  <si>
    <t>REVISION PINZAS POR CAÍDA DE PRODUCTO</t>
  </si>
  <si>
    <t>PERDIDA DE AIRE EN RACORD DE DISTRIBUCIÓN DE AIRE</t>
  </si>
  <si>
    <t>REVISIÓN RACORD DE AIRE</t>
  </si>
  <si>
    <t>CAÍDA DE AUTOMÁTICO ARRANCADOR DE COMPRESOR</t>
  </si>
  <si>
    <t>ESTALLIDO PRODUCTO, VÁLVULA 29</t>
  </si>
  <si>
    <t>FUGA DE PRODUCTO POR FILTRO MESH</t>
  </si>
  <si>
    <t>SE TRABAN RODILLOS MESA DIVISORA</t>
  </si>
  <si>
    <t>CHUCKS CABEZAL N°2 EN FALLA</t>
  </si>
  <si>
    <t>SE TRABA CADENA CONTRA PLÁSTICO EN SECTOR ALEXUS</t>
  </si>
  <si>
    <t>PIÑON SUELTO TRANSPORTE SDR</t>
  </si>
  <si>
    <t>CAMBIO DE CENTRADOR VALVULA N°72 / TORCIDO</t>
  </si>
  <si>
    <t>CAMBIO CENTRADOR N°72</t>
  </si>
  <si>
    <t>CAMBIO Y AJUSTES DE PINZA ESTRELLA</t>
  </si>
  <si>
    <t>CIRCUITO SEGURIDAD DE PUERTAS EN FALLA</t>
  </si>
  <si>
    <t>CAÍDA DE AUTOMATICO ARRANCADOR</t>
  </si>
  <si>
    <t>AJUSTE ESTRELLA TRANSFERENCIA ZONA 4</t>
  </si>
  <si>
    <t>CAMBIO DE BUJES Y CENTRADORES 67 - 75</t>
  </si>
  <si>
    <t>LIMPIEZA CABEZAL DE IMPRESIÓN</t>
  </si>
  <si>
    <t>REVISIÓN DE PINZAS Y CENTRADOR DE VÁLVULA N°14 POR CAÍDA PRODUCTO</t>
  </si>
  <si>
    <t>CAMBIO DE CENTRADO VÁLVULA N°73</t>
  </si>
  <si>
    <t>FALLA ALARMA PILZ DEL JOG</t>
  </si>
  <si>
    <t>PIÑON FUERA DE POSICIÓN</t>
  </si>
  <si>
    <t>CADENA TRABADA EN CURVA MAGNETICA</t>
  </si>
  <si>
    <t>DETENCIONES CONSTANTES POR CIRCUITO DE BATERIA</t>
  </si>
  <si>
    <t>FALLA TC1 / COMPRESORES DETENIDOS Y TEMPERATURA ALTA</t>
  </si>
  <si>
    <t>SE CAMBIO MOVIGEAR 334</t>
  </si>
  <si>
    <t>Falla general por protecciones mal cerradas</t>
  </si>
  <si>
    <t>SE REGULA ALTURA PARED EXTERNA MANUALMENTE PARA INICIAR PRODUCCIÓN</t>
  </si>
  <si>
    <t>Dedo fuera de posición</t>
  </si>
  <si>
    <t>MOLDES NO CIERRAN CORRECTAMENTE / FUGA DE AGUA POR CONECTOR</t>
  </si>
  <si>
    <t>SELLO MECÁNICO ROTO</t>
  </si>
  <si>
    <t>Bloqueo de molde N 7</t>
  </si>
  <si>
    <t>Cambio o reparacion de sensor - Paletizadora</t>
  </si>
  <si>
    <t>FALLA BOMBA HIDRAULICA</t>
  </si>
  <si>
    <t>SE TRABA MESA, NO ABRE NI CIERRA</t>
  </si>
  <si>
    <t>"CORTE DE CANDADO CADENA CICLADOR"</t>
  </si>
  <si>
    <t>FALSOS ESTALLIDOS</t>
  </si>
  <si>
    <t>SE CORTA PERNO BAJADA DE TAPAS</t>
  </si>
  <si>
    <t>TRANSPORTE RINK MANUAL</t>
  </si>
  <si>
    <t>FALTA DISOLVENTE CODIFICADOR</t>
  </si>
  <si>
    <t>CAIDA BASE DE PLASTICO QUE REGULA FIN DE CARRERA</t>
  </si>
  <si>
    <t>TRABAMIENTO EN PALETAS DE DESCARGA</t>
  </si>
  <si>
    <t>AJUSTE MASS SPEC POR ENOS</t>
  </si>
  <si>
    <t>FISURA EN MOLDE N°7</t>
  </si>
  <si>
    <t>CODIFICADOR SE DETIENE POR TEMPERATURA ALTA</t>
  </si>
  <si>
    <t>CAMBIO CONECTOR AIRE CABEZALES</t>
  </si>
  <si>
    <t>TRABAMIENTO EN ENTRADA DE BOTELLAS SIN FIN</t>
  </si>
  <si>
    <t>FALLA EN BYPASS POR NIVEL DE ACEITE</t>
  </si>
  <si>
    <t>PALLET TRABADO CORTA CADENA RODILLOS</t>
  </si>
  <si>
    <t>ESTALLIDO FALSO VALVULA 8 / CAMBIO CENTRADOR</t>
  </si>
  <si>
    <t>AJUSTE REGLETA RASPADO PEGAMENTO</t>
  </si>
  <si>
    <t>PIÑON EN TRANSPORTE DE CAJAS DEFECTUOSO</t>
  </si>
  <si>
    <t xml:space="preserve">SE AJUSTA BOBINA ELECTROVÁLVULA </t>
  </si>
  <si>
    <t>REGULACIONES EN SIN FIN.</t>
  </si>
  <si>
    <t>FALLA CIRCUITO DE BATERIAS</t>
  </si>
  <si>
    <t>FALLA ARRANCADOR DEL COMPRESOR</t>
  </si>
  <si>
    <t>SENSOR DESENFOCADO EN PISTON COMPACTADOR DE PAQUETES</t>
  </si>
  <si>
    <t>SE CORTA CADENA TRANSPORTE</t>
  </si>
  <si>
    <t>REPARACION GUIAS SALIDA TUNEL</t>
  </si>
  <si>
    <t>REGULACION CINTURON DE ALIVIO</t>
  </si>
  <si>
    <t>Ajuste o cambio de encoder - Lavadora de Botellas</t>
  </si>
  <si>
    <t>SE SUELTA PERNO EN SINFÍN</t>
  </si>
  <si>
    <t>SE CAE TERMOMAGNETICO N°7</t>
  </si>
  <si>
    <t>FALLA ELECTROVALVULA SISTEMA DE CORTE</t>
  </si>
  <si>
    <t>Paletizadora problema con receta</t>
  </si>
  <si>
    <t xml:space="preserve">SE BLOQUEA PANTALLA </t>
  </si>
  <si>
    <t>CURVA ETIQUETADORA KRONES EN FALLA</t>
  </si>
  <si>
    <t>FALLA ENCODER LAVADORA DE BOTELLAS</t>
  </si>
  <si>
    <t>SENSOR DE CABEZAL N°2 FUERA DE POSICIÓN</t>
  </si>
  <si>
    <t>FALLA MODULO DE COMUNICACIÓN</t>
  </si>
  <si>
    <t>SE TRABA CADENA HORNO, SE ACTIVA LIMITAR DE PAR</t>
  </si>
  <si>
    <t>Ajuste de rodillo ( Balanza)</t>
  </si>
  <si>
    <t>AJUSTE DE TENSION DE RODILLOS FILMS</t>
  </si>
  <si>
    <t>FALLA SENSOR DE ENTRADA DESCAPSULADOR (NO APURA MOTOR)</t>
  </si>
  <si>
    <t xml:space="preserve">REPARACION DE MAGAZINE </t>
  </si>
  <si>
    <t>AJUSTE SENSOR DE SEGURIDAD FOLIO</t>
  </si>
  <si>
    <t>CORTE DE CORREA</t>
  </si>
  <si>
    <t xml:space="preserve">FALTA LUBRICACIÓN LEVA SEGURIDAD MOLDE N°8 </t>
  </si>
  <si>
    <t>ALARMA PRESIÓN DE SOPLADO INSUFICIENTE</t>
  </si>
  <si>
    <t>PROBLEMAS EN LAMPARAS PROVOCAN DESPERFECTOS EN BOTELLA</t>
  </si>
  <si>
    <t>SE CORTA LA RESISTENCIA</t>
  </si>
  <si>
    <t>Tapa girada cabezal N 9</t>
  </si>
  <si>
    <t>T° FUERA DE RANGOS PERMITIDOS</t>
  </si>
  <si>
    <t>SENSOR DESENFOCADA, PERDIDA DE CICLOS</t>
  </si>
  <si>
    <t>CUERPO EXTRAÑO EN BAJADA DE 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</si>
</sst>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164" formatCode="_-* #,##0_-;\-* #,##0_-;_-* &quot;-&quot;_-;_-@_-"/>
    <numFmt numFmtId="165" formatCode="0.0%"/>
    <numFmt numFmtId="166" formatCode="_(* #,##0.00_);_(* \(#,##0.00\);_(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Docs-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pivotButton="1"/>
    <xf numFmtId="0" fontId="0" fillId="4" borderId="1" xfId="0" applyFill="1" applyBorder="1" applyAlignment="1">
      <alignment horizontal="center"/>
    </xf>
    <xf numFmtId="0" fontId="3" fillId="5" borderId="4" xfId="0" applyFont="1" applyFill="1" applyBorder="1"/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9" fontId="3" fillId="5" borderId="4" xfId="2" applyFont="1" applyFill="1" applyBorder="1"/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41" fontId="0" fillId="4" borderId="1" xfId="0" applyNumberFormat="1" applyFill="1" applyBorder="1" applyAlignment="1">
      <alignment horizontal="center"/>
    </xf>
    <xf numFmtId="2" fontId="3" fillId="5" borderId="0" xfId="0" applyNumberFormat="1" applyFont="1" applyFill="1"/>
    <xf numFmtId="0" fontId="0" fillId="0" borderId="1" xfId="0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4" fontId="0" fillId="0" borderId="1" xfId="2" applyNumberFormat="1" applyFont="1" applyBorder="1" applyAlignment="1">
      <alignment horizontal="center" vertical="center"/>
    </xf>
    <xf numFmtId="0" fontId="9" fillId="3" borderId="0" xfId="0" applyFont="1" applyFill="1"/>
    <xf numFmtId="2" fontId="9" fillId="3" borderId="0" xfId="0" applyNumberFormat="1" applyFont="1" applyFill="1"/>
    <xf numFmtId="165" fontId="9" fillId="3" borderId="0" xfId="2" applyNumberFormat="1" applyFont="1" applyFill="1" applyAlignment="1">
      <alignment horizontal="right"/>
    </xf>
    <xf numFmtId="2" fontId="9" fillId="3" borderId="0" xfId="2" applyNumberFormat="1" applyFont="1" applyFill="1" applyAlignment="1">
      <alignment horizontal="right"/>
    </xf>
    <xf numFmtId="2" fontId="9" fillId="3" borderId="0" xfId="0" applyNumberFormat="1" applyFont="1" applyFill="1" applyAlignment="1">
      <alignment horizontal="right"/>
    </xf>
    <xf numFmtId="9" fontId="9" fillId="3" borderId="0" xfId="2" applyFont="1" applyFill="1" applyAlignment="1">
      <alignment horizontal="right"/>
    </xf>
    <xf numFmtId="2" fontId="0" fillId="0" borderId="1" xfId="0" applyNumberFormat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10" fillId="0" borderId="1" xfId="2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8" fillId="0" borderId="1" xfId="0" applyFont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14" fontId="11" fillId="0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3" fillId="0" borderId="1" xfId="2" applyNumberFormat="1" applyFont="1" applyFill="1" applyBorder="1" applyAlignment="1">
      <alignment horizontal="center" vertical="center"/>
    </xf>
    <xf numFmtId="14" fontId="14" fillId="0" borderId="1" xfId="2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4" fontId="0" fillId="0" borderId="1" xfId="0" applyNumberFormat="1" applyBorder="1"/>
    <xf numFmtId="14" fontId="15" fillId="0" borderId="1" xfId="2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4" fontId="16" fillId="0" borderId="1" xfId="2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4" fontId="17" fillId="0" borderId="1" xfId="2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65" fontId="9" fillId="3" borderId="4" xfId="2" applyNumberFormat="1" applyFont="1" applyFill="1" applyBorder="1" applyAlignment="1">
      <alignment horizontal="right"/>
    </xf>
    <xf numFmtId="2" fontId="9" fillId="3" borderId="0" xfId="2" applyNumberFormat="1" applyFont="1" applyFill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2" fontId="9" fillId="3" borderId="4" xfId="0" applyNumberFormat="1" applyFont="1" applyFill="1" applyBorder="1"/>
    <xf numFmtId="9" fontId="9" fillId="3" borderId="0" xfId="2" applyFont="1" applyFill="1" applyBorder="1" applyAlignment="1">
      <alignment horizontal="right"/>
    </xf>
    <xf numFmtId="14" fontId="19" fillId="0" borderId="1" xfId="2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20" fillId="0" borderId="5" xfId="0" applyFont="1" applyBorder="1" applyAlignment="1">
      <alignment horizontal="center"/>
    </xf>
    <xf numFmtId="14" fontId="20" fillId="0" borderId="5" xfId="0" applyNumberFormat="1" applyFont="1" applyBorder="1" applyAlignment="1">
      <alignment horizontal="center"/>
    </xf>
    <xf numFmtId="9" fontId="20" fillId="0" borderId="5" xfId="0" applyNumberFormat="1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4" fontId="20" fillId="0" borderId="6" xfId="0" applyNumberFormat="1" applyFont="1" applyBorder="1" applyAlignment="1">
      <alignment horizontal="center"/>
    </xf>
    <xf numFmtId="9" fontId="20" fillId="0" borderId="6" xfId="0" applyNumberFormat="1" applyFont="1" applyBorder="1" applyAlignment="1">
      <alignment horizontal="center"/>
    </xf>
    <xf numFmtId="14" fontId="20" fillId="0" borderId="5" xfId="0" applyNumberFormat="1" applyFont="1" applyBorder="1" applyAlignment="1">
      <alignment horizontal="right" wrapText="1"/>
    </xf>
    <xf numFmtId="9" fontId="21" fillId="8" borderId="0" xfId="0" applyNumberFormat="1" applyFont="1" applyFill="1" applyAlignment="1">
      <alignment horizontal="center"/>
    </xf>
    <xf numFmtId="14" fontId="20" fillId="0" borderId="1" xfId="0" applyNumberFormat="1" applyFont="1" applyBorder="1" applyAlignment="1">
      <alignment horizontal="right" wrapText="1"/>
    </xf>
    <xf numFmtId="0" fontId="20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9" fontId="20" fillId="0" borderId="5" xfId="2" applyFont="1" applyBorder="1" applyAlignment="1">
      <alignment horizontal="right" wrapText="1"/>
    </xf>
    <xf numFmtId="0" fontId="20" fillId="0" borderId="5" xfId="0" applyFont="1" applyBorder="1" applyAlignment="1">
      <alignment horizontal="right" wrapText="1"/>
    </xf>
    <xf numFmtId="11" fontId="0" fillId="0" borderId="0" xfId="0" applyNumberFormat="1" applyAlignment="1">
      <alignment horizontal="center"/>
    </xf>
    <xf numFmtId="0" fontId="20" fillId="0" borderId="5" xfId="0" applyFont="1" applyBorder="1" applyAlignment="1">
      <alignment horizontal="center" wrapText="1"/>
    </xf>
    <xf numFmtId="14" fontId="22" fillId="0" borderId="1" xfId="2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4" fontId="23" fillId="0" borderId="1" xfId="2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14" fontId="24" fillId="0" borderId="1" xfId="2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14" fontId="25" fillId="0" borderId="1" xfId="2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14" fontId="25" fillId="0" borderId="1" xfId="0" applyNumberFormat="1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6" borderId="3" xfId="0" applyFont="1" applyFill="1" applyBorder="1"/>
    <xf numFmtId="0" fontId="0" fillId="0" borderId="0" xfId="4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8" fillId="0" borderId="1" xfId="0" applyNumberFormat="1" applyFont="1" applyBorder="1" applyAlignment="1">
      <alignment horizontal="center" vertical="center"/>
    </xf>
    <xf numFmtId="1" fontId="10" fillId="0" borderId="1" xfId="2" applyNumberFormat="1" applyFont="1" applyFill="1" applyBorder="1" applyAlignment="1">
      <alignment horizontal="center" vertical="center"/>
    </xf>
    <xf numFmtId="1" fontId="25" fillId="0" borderId="1" xfId="2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26" fillId="0" borderId="1" xfId="2" applyNumberFormat="1" applyFont="1" applyFill="1" applyBorder="1" applyAlignment="1">
      <alignment horizontal="center" vertical="center"/>
    </xf>
    <xf numFmtId="1" fontId="26" fillId="0" borderId="1" xfId="2" applyNumberFormat="1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1" fontId="27" fillId="0" borderId="1" xfId="2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0" fillId="2" borderId="1" xfId="0" applyFont="1" applyFill="1" applyBorder="1" applyAlignment="1">
      <alignment wrapText="1"/>
    </xf>
    <xf numFmtId="0" fontId="20" fillId="11" borderId="1" xfId="0" applyFont="1" applyFill="1" applyBorder="1" applyAlignment="1">
      <alignment wrapText="1"/>
    </xf>
    <xf numFmtId="0" fontId="20" fillId="10" borderId="1" xfId="0" applyFont="1" applyFill="1" applyBorder="1" applyAlignment="1">
      <alignment wrapText="1"/>
    </xf>
    <xf numFmtId="0" fontId="20" fillId="9" borderId="1" xfId="0" applyFont="1" applyFill="1" applyBorder="1" applyAlignment="1">
      <alignment wrapText="1"/>
    </xf>
    <xf numFmtId="0" fontId="0" fillId="0" borderId="10" xfId="0" applyBorder="1" applyAlignment="1">
      <alignment horizontal="center"/>
    </xf>
    <xf numFmtId="14" fontId="28" fillId="0" borderId="1" xfId="2" applyNumberFormat="1" applyFont="1" applyFill="1" applyBorder="1" applyAlignment="1">
      <alignment horizontal="center" vertical="center"/>
    </xf>
    <xf numFmtId="1" fontId="28" fillId="0" borderId="1" xfId="2" applyNumberFormat="1" applyFont="1" applyFill="1" applyBorder="1" applyAlignment="1">
      <alignment horizontal="center" vertical="center"/>
    </xf>
    <xf numFmtId="14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4" borderId="9" xfId="0" applyFill="1" applyBorder="1" applyAlignment="1">
      <alignment horizontal="center"/>
    </xf>
    <xf numFmtId="41" fontId="0" fillId="4" borderId="9" xfId="0" applyNumberFormat="1" applyFill="1" applyBorder="1" applyAlignment="1">
      <alignment horizontal="center"/>
    </xf>
    <xf numFmtId="14" fontId="28" fillId="0" borderId="9" xfId="2" applyNumberFormat="1" applyFont="1" applyFill="1" applyBorder="1" applyAlignment="1">
      <alignment horizontal="center" vertical="center"/>
    </xf>
    <xf numFmtId="1" fontId="28" fillId="0" borderId="9" xfId="2" applyNumberFormat="1" applyFont="1" applyFill="1" applyBorder="1" applyAlignment="1">
      <alignment horizontal="center" vertical="center"/>
    </xf>
    <xf numFmtId="14" fontId="2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left" vertical="center"/>
    </xf>
    <xf numFmtId="2" fontId="8" fillId="0" borderId="9" xfId="0" applyNumberFormat="1" applyFont="1" applyBorder="1" applyAlignment="1">
      <alignment horizontal="center"/>
    </xf>
    <xf numFmtId="0" fontId="0" fillId="0" borderId="13" xfId="0" applyBorder="1" applyAlignment="1">
      <alignment horizontal="left"/>
    </xf>
    <xf numFmtId="14" fontId="10" fillId="0" borderId="9" xfId="2" applyNumberFormat="1" applyFont="1" applyFill="1" applyBorder="1" applyAlignment="1">
      <alignment horizontal="center" vertical="center"/>
    </xf>
    <xf numFmtId="1" fontId="10" fillId="0" borderId="9" xfId="2" applyNumberFormat="1" applyFont="1" applyFill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14" fontId="29" fillId="0" borderId="1" xfId="2" applyNumberFormat="1" applyFont="1" applyFill="1" applyBorder="1" applyAlignment="1">
      <alignment horizontal="center" vertical="center"/>
    </xf>
    <xf numFmtId="1" fontId="29" fillId="0" borderId="1" xfId="2" applyNumberFormat="1" applyFont="1" applyFill="1" applyBorder="1" applyAlignment="1">
      <alignment horizontal="center" vertical="center"/>
    </xf>
    <xf numFmtId="14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14" fontId="29" fillId="0" borderId="9" xfId="2" applyNumberFormat="1" applyFont="1" applyFill="1" applyBorder="1" applyAlignment="1">
      <alignment horizontal="center" vertical="center"/>
    </xf>
    <xf numFmtId="1" fontId="29" fillId="0" borderId="9" xfId="2" applyNumberFormat="1" applyFont="1" applyFill="1" applyBorder="1" applyAlignment="1">
      <alignment horizontal="center" vertical="center"/>
    </xf>
    <xf numFmtId="14" fontId="29" fillId="0" borderId="9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left" vertical="center"/>
    </xf>
    <xf numFmtId="14" fontId="30" fillId="0" borderId="1" xfId="2" applyNumberFormat="1" applyFont="1" applyFill="1" applyBorder="1" applyAlignment="1">
      <alignment horizontal="center" vertical="center"/>
    </xf>
    <xf numFmtId="14" fontId="3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14" fontId="30" fillId="0" borderId="9" xfId="2" applyNumberFormat="1" applyFont="1" applyFill="1" applyBorder="1" applyAlignment="1">
      <alignment horizontal="center" vertical="center"/>
    </xf>
    <xf numFmtId="14" fontId="30" fillId="0" borderId="9" xfId="0" applyNumberFormat="1" applyFont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left"/>
    </xf>
    <xf numFmtId="1" fontId="30" fillId="0" borderId="1" xfId="2" applyNumberFormat="1" applyFont="1" applyFill="1" applyBorder="1" applyAlignment="1">
      <alignment horizontal="center" vertical="center"/>
    </xf>
    <xf numFmtId="1" fontId="30" fillId="0" borderId="9" xfId="2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4" fontId="10" fillId="0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8" fillId="0" borderId="9" xfId="0" applyNumberFormat="1" applyFont="1" applyFill="1" applyBorder="1" applyAlignment="1">
      <alignment horizontal="center" vertical="center"/>
    </xf>
    <xf numFmtId="2" fontId="8" fillId="0" borderId="9" xfId="0" applyNumberFormat="1" applyFont="1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8">
    <cellStyle name="Comma [0] 2" xfId="1" xr:uid="{00000000-0005-0000-0000-000000000000}"/>
    <cellStyle name="Comma [0] 3" xfId="3" xr:uid="{00000000-0005-0000-0000-000001000000}"/>
    <cellStyle name="Hipervínculo 2" xfId="6" xr:uid="{00000000-0005-0000-0000-000002000000}"/>
    <cellStyle name="Millares [0]" xfId="4" builtinId="6"/>
    <cellStyle name="Millares 2" xfId="7" xr:uid="{00000000-0005-0000-0000-000004000000}"/>
    <cellStyle name="Moneda [0] 2" xfId="5" xr:uid="{00000000-0005-0000-0000-000005000000}"/>
    <cellStyle name="Normal" xfId="0" builtinId="0"/>
    <cellStyle name="Porcentaje" xfId="2" builtinId="5"/>
  </cellStyles>
  <dxfs count="6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000000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 * #,##0_ ;_ * \-#,##0_ ;_ * &quot;-&quot;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%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" formatCode="0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ancarlos-carrillo\PROYECTOS%20ACL12\DATA\2001\I_Septiembre\Graficos\Vtaex_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ancarlos-carrillo\PROYECTOS%20ACL12\PROYECTOS%20ACL12\Juan%20Carlos%20Carrillo\GESTION%20Y%20PRESUPUESTO\Reportes%20Mensuales%202019\05%20MANO%20DE%20OBRA\08%20Ago\1.Armar%20BASES%20SAP-REPORTES%20(KSB1)%20M.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ENCIAS"/>
      <sheetName val="GRAFICOS"/>
      <sheetName val="DEUD_VTAS"/>
      <sheetName val="Protestados_totales"/>
      <sheetName val="INGRESO DATOS"/>
      <sheetName val="Module1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De Cuentas SQL"/>
      <sheetName val="BASE SAP MES"/>
      <sheetName val="Pivot para traspaso"/>
      <sheetName val="por cuenta"/>
      <sheetName val="Plan De Cuentas"/>
      <sheetName val="Nombres Plantas SAP"/>
      <sheetName val="TXT_CC_SUBCC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Moya Gajardo" refreshedDate="45656.788514004627" createdVersion="8" refreshedVersion="8" minRefreshableVersion="3" recordCount="9616" xr:uid="{00000000-000A-0000-FFFF-FFFF0D010000}">
  <cacheSource type="worksheet">
    <worksheetSource name="DATA"/>
  </cacheSource>
  <cacheFields count="11">
    <cacheField name="ID" numFmtId="0">
      <sharedItems containsBlank="1" count="10">
        <s v="L4"/>
        <s v="L1"/>
        <s v="L3"/>
        <s v="BYB"/>
        <s v="SA"/>
        <s v="L2"/>
        <m u="1"/>
        <s v="L5" u="1"/>
        <s v="s" u="1"/>
        <s v="S.A" u="1"/>
      </sharedItems>
    </cacheField>
    <cacheField name="Mes" numFmtId="0">
      <sharedItems/>
    </cacheField>
    <cacheField name="Semana" numFmtId="41">
      <sharedItems containsSemiMixedTypes="0" containsString="0" containsNumber="1" containsInteger="1" minValue="0" maxValue="53" count="54"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0" u="1"/>
      </sharedItems>
    </cacheField>
    <cacheField name="Fecha" numFmtId="14">
      <sharedItems containsSemiMixedTypes="0" containsNonDate="0" containsDate="1" containsString="0" minDate="2023-06-12T00:00:00" maxDate="2024-12-30T00:00:00"/>
    </cacheField>
    <cacheField name="Año" numFmtId="1">
      <sharedItems containsSemiMixedTypes="0" containsString="0" containsNumber="1" containsInteger="1" minValue="2023" maxValue="2024" count="2">
        <n v="2023"/>
        <n v="2024"/>
      </sharedItems>
    </cacheField>
    <cacheField name="TURNO" numFmtId="0">
      <sharedItems containsBlank="1"/>
    </cacheField>
    <cacheField name="Maquina" numFmtId="0">
      <sharedItems/>
    </cacheField>
    <cacheField name="Sintoma (Que?)" numFmtId="0">
      <sharedItems/>
    </cacheField>
    <cacheField name="Areas" numFmtId="0">
      <sharedItems containsBlank="1" count="22">
        <s v="Mecánico"/>
        <s v="Paros Menores"/>
        <s v="Eléctrico"/>
        <s v="No Avisado"/>
        <s v="SIDEL"/>
        <s v="NO ES FALLA"/>
        <m/>
        <s v="Mecanica" u="1"/>
        <s v="Mécanico" u="1"/>
        <s v="Electrico" u="1"/>
        <s v="Eléctrica" u="1"/>
        <s v="Ajuste" u="1"/>
        <s v="Operacional" u="1"/>
        <s v="Mecanico" u="1"/>
        <s v="No aplica" u="1"/>
        <s v="N/D" u="1"/>
        <s v="mec" u="1"/>
        <s v="Mecánica" u="1"/>
        <s v="Asistencia" u="1"/>
        <s v="ele" u="1"/>
        <s v="No Justificada" u="1"/>
        <s v="Menores" u="1"/>
      </sharedItems>
    </cacheField>
    <cacheField name="Minutos" numFmtId="0">
      <sharedItems containsSemiMixedTypes="0" containsString="0" containsNumber="1" minValue="0" maxValue="450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 pivotCacheId="286259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6">
  <r>
    <x v="0"/>
    <s v="jun"/>
    <x v="0"/>
    <d v="2023-06-12T00:00:00"/>
    <x v="0"/>
    <m/>
    <s v="Lavadora de Botellas"/>
    <s v="Trabamiento de botellas en la salida - Mantenimiento"/>
    <x v="0"/>
    <n v="10.199999999999999"/>
    <m/>
  </r>
  <r>
    <x v="1"/>
    <s v="jun"/>
    <x v="0"/>
    <d v="2023-06-12T00:00:00"/>
    <x v="0"/>
    <m/>
    <s v="Paletizadora"/>
    <s v="Problema en compactador"/>
    <x v="1"/>
    <n v="7.4497666666666795"/>
    <m/>
  </r>
  <r>
    <x v="2"/>
    <s v="jun"/>
    <x v="0"/>
    <d v="2023-06-12T00:00:00"/>
    <x v="0"/>
    <m/>
    <s v="Decapsuladora"/>
    <s v="Ajustes por falla"/>
    <x v="1"/>
    <n v="6.1378500000000003"/>
    <m/>
  </r>
  <r>
    <x v="1"/>
    <s v="jun"/>
    <x v="0"/>
    <d v="2023-06-13T00:00:00"/>
    <x v="0"/>
    <m/>
    <s v="Etiquetadora"/>
    <s v="Falla Etiquetadora"/>
    <x v="0"/>
    <n v="17.11911666666666"/>
    <m/>
  </r>
  <r>
    <x v="2"/>
    <s v="jun"/>
    <x v="0"/>
    <d v="2023-06-13T00:00:00"/>
    <x v="0"/>
    <m/>
    <s v="Llenadora"/>
    <s v="Reparación - Llenadora"/>
    <x v="0"/>
    <n v="15.96206666666664"/>
    <m/>
  </r>
  <r>
    <x v="0"/>
    <s v="jun"/>
    <x v="0"/>
    <d v="2023-06-13T00:00:00"/>
    <x v="0"/>
    <m/>
    <s v="Mixer"/>
    <s v="Falla valvula moduladora de jarabe"/>
    <x v="2"/>
    <n v="14.60389999999998"/>
    <m/>
  </r>
  <r>
    <x v="1"/>
    <s v="jun"/>
    <x v="0"/>
    <d v="2023-06-13T00:00:00"/>
    <x v="0"/>
    <m/>
    <s v="Etiquetadora"/>
    <s v="Falla Etiquetadora"/>
    <x v="0"/>
    <n v="11.20369999999998"/>
    <m/>
  </r>
  <r>
    <x v="0"/>
    <s v="jun"/>
    <x v="0"/>
    <d v="2023-06-13T00:00:00"/>
    <x v="0"/>
    <m/>
    <s v="Decapsuladora"/>
    <s v="Ajuste o cambio de sensor - Decapsuladora"/>
    <x v="1"/>
    <n v="9.4522499999999994"/>
    <m/>
  </r>
  <r>
    <x v="2"/>
    <s v="jun"/>
    <x v="0"/>
    <d v="2023-06-13T00:00:00"/>
    <x v="0"/>
    <m/>
    <s v="Alexus"/>
    <s v="Problema canal 3"/>
    <x v="1"/>
    <n v="9.4027500000000011"/>
    <m/>
  </r>
  <r>
    <x v="2"/>
    <s v="jun"/>
    <x v="0"/>
    <d v="2023-06-13T00:00:00"/>
    <x v="0"/>
    <m/>
    <s v="Llenadora"/>
    <s v="Reparación - Llenadora"/>
    <x v="1"/>
    <n v="7.5011166666666611"/>
    <m/>
  </r>
  <r>
    <x v="2"/>
    <s v="jun"/>
    <x v="0"/>
    <d v="2023-06-13T00:00:00"/>
    <x v="0"/>
    <m/>
    <s v="Omnivision"/>
    <s v="Ajuste eléctrico o mecánico"/>
    <x v="1"/>
    <n v="7.44"/>
    <m/>
  </r>
  <r>
    <x v="2"/>
    <s v="jun"/>
    <x v="0"/>
    <d v="2023-06-13T00:00:00"/>
    <x v="0"/>
    <m/>
    <s v="Llenadora"/>
    <s v="Estrella transferencia caída de botellas"/>
    <x v="1"/>
    <n v="6.6446999999999994"/>
    <m/>
  </r>
  <r>
    <x v="1"/>
    <s v="jun"/>
    <x v="0"/>
    <d v="2023-06-13T00:00:00"/>
    <x v="0"/>
    <m/>
    <s v="Llenadora"/>
    <s v="Espumado al inicio de proceso"/>
    <x v="1"/>
    <n v="5.7677999999999994"/>
    <m/>
  </r>
  <r>
    <x v="1"/>
    <s v="jun"/>
    <x v="0"/>
    <d v="2023-06-13T00:00:00"/>
    <x v="0"/>
    <m/>
    <s v="Etiquetadora"/>
    <s v="Falla Etiquetadora"/>
    <x v="1"/>
    <n v="5.025616666666668"/>
    <m/>
  </r>
  <r>
    <x v="0"/>
    <s v="jun"/>
    <x v="0"/>
    <d v="2023-06-13T00:00:00"/>
    <x v="0"/>
    <m/>
    <s v="Decapsuladora"/>
    <s v="Ajuste sensor entrada/salida"/>
    <x v="1"/>
    <n v="3.6"/>
    <m/>
  </r>
  <r>
    <x v="0"/>
    <s v="jun"/>
    <x v="0"/>
    <d v="2023-06-14T00:00:00"/>
    <x v="0"/>
    <m/>
    <s v="Capsuladora"/>
    <s v="Tapa girada cabezal N° 12"/>
    <x v="0"/>
    <n v="38.119999999999997"/>
    <m/>
  </r>
  <r>
    <x v="1"/>
    <s v="jun"/>
    <x v="0"/>
    <d v="2023-06-14T00:00:00"/>
    <x v="0"/>
    <m/>
    <s v="Etiquetadora"/>
    <s v="Falla Etiquetadora"/>
    <x v="0"/>
    <n v="21.61185"/>
    <m/>
  </r>
  <r>
    <x v="0"/>
    <s v="jun"/>
    <x v="0"/>
    <d v="2023-06-14T00:00:00"/>
    <x v="0"/>
    <m/>
    <s v="Encajonadora"/>
    <s v="Problema en mesa de entrada"/>
    <x v="0"/>
    <n v="17.505616666666683"/>
    <m/>
  </r>
  <r>
    <x v="2"/>
    <s v="jun"/>
    <x v="0"/>
    <d v="2023-06-14T00:00:00"/>
    <x v="0"/>
    <m/>
    <s v="Encajonadora"/>
    <s v="Cambio o reparación manguera de aire"/>
    <x v="0"/>
    <n v="16.476733333333318"/>
    <m/>
  </r>
  <r>
    <x v="0"/>
    <s v="jun"/>
    <x v="0"/>
    <d v="2023-06-14T00:00:00"/>
    <x v="0"/>
    <m/>
    <s v="Encajonadora"/>
    <s v="Problema en mesa de entrada"/>
    <x v="0"/>
    <n v="14.8"/>
    <m/>
  </r>
  <r>
    <x v="0"/>
    <s v="jun"/>
    <x v="0"/>
    <d v="2023-06-14T00:00:00"/>
    <x v="0"/>
    <m/>
    <s v="Omnivision"/>
    <s v="Ajuste eléctrico o mecánico"/>
    <x v="2"/>
    <n v="12.904266666666659"/>
    <m/>
  </r>
  <r>
    <x v="1"/>
    <s v="jun"/>
    <x v="0"/>
    <d v="2023-06-14T00:00:00"/>
    <x v="0"/>
    <m/>
    <s v="Llenadora"/>
    <s v="Espumado al inicio de proceso"/>
    <x v="1"/>
    <n v="9.57"/>
    <m/>
  </r>
  <r>
    <x v="1"/>
    <s v="jun"/>
    <x v="0"/>
    <d v="2023-06-14T00:00:00"/>
    <x v="0"/>
    <m/>
    <s v="Etiquetadora"/>
    <s v="Falla Etiquetadora"/>
    <x v="1"/>
    <n v="8.9155000000000211"/>
    <m/>
  </r>
  <r>
    <x v="0"/>
    <s v="jun"/>
    <x v="0"/>
    <d v="2023-06-14T00:00:00"/>
    <x v="0"/>
    <m/>
    <s v="Mixer"/>
    <s v="Problema en válvula moduladora"/>
    <x v="1"/>
    <n v="8.5423333333333211"/>
    <m/>
  </r>
  <r>
    <x v="0"/>
    <s v="jun"/>
    <x v="0"/>
    <d v="2023-06-14T00:00:00"/>
    <x v="0"/>
    <m/>
    <s v="Mixer"/>
    <s v="Problema en válvula moduladora"/>
    <x v="1"/>
    <n v="4.2329833333333315"/>
    <m/>
  </r>
  <r>
    <x v="2"/>
    <s v="jun"/>
    <x v="0"/>
    <d v="2023-06-14T00:00:00"/>
    <x v="0"/>
    <m/>
    <s v="Lavadora de Botellas"/>
    <s v="Caída de envase en descarga - Mantenimiento"/>
    <x v="1"/>
    <n v="3.493866666666666"/>
    <m/>
  </r>
  <r>
    <x v="0"/>
    <s v="jun"/>
    <x v="0"/>
    <d v="2023-06-14T00:00:00"/>
    <x v="0"/>
    <m/>
    <s v="Encajonadora"/>
    <s v="Problema en mesa de entrada"/>
    <x v="1"/>
    <n v="2.9009166666666659"/>
    <m/>
  </r>
  <r>
    <x v="0"/>
    <s v="jun"/>
    <x v="0"/>
    <d v="2023-06-14T00:00:00"/>
    <x v="0"/>
    <m/>
    <s v="Omnivision"/>
    <s v="Ajuste eléctrico o mecánico"/>
    <x v="1"/>
    <n v="1.625366666666664"/>
    <m/>
  </r>
  <r>
    <x v="0"/>
    <s v="jun"/>
    <x v="0"/>
    <d v="2023-06-15T00:00:00"/>
    <x v="0"/>
    <m/>
    <s v="Mixer"/>
    <s v="Problema presión bomba de agua"/>
    <x v="0"/>
    <n v="30.157150000000016"/>
    <m/>
  </r>
  <r>
    <x v="0"/>
    <s v="jun"/>
    <x v="0"/>
    <d v="2023-06-15T00:00:00"/>
    <x v="0"/>
    <m/>
    <s v="Lavadora de Botellas"/>
    <s v="Trabamiento de botellas en la salida - Mantenimiento"/>
    <x v="0"/>
    <n v="19.43"/>
    <m/>
  </r>
  <r>
    <x v="0"/>
    <s v="jun"/>
    <x v="0"/>
    <d v="2023-06-15T00:00:00"/>
    <x v="0"/>
    <m/>
    <s v="Coronador"/>
    <s v="Trancónes reiterados pista de bajada"/>
    <x v="0"/>
    <n v="13.43"/>
    <m/>
  </r>
  <r>
    <x v="0"/>
    <s v="jun"/>
    <x v="0"/>
    <d v="2023-06-15T00:00:00"/>
    <x v="0"/>
    <m/>
    <s v="Mixer"/>
    <s v="Error de Mezcla"/>
    <x v="2"/>
    <n v="10.95413333333334"/>
    <m/>
  </r>
  <r>
    <x v="0"/>
    <s v="jun"/>
    <x v="0"/>
    <d v="2023-06-15T00:00:00"/>
    <x v="0"/>
    <m/>
    <s v="Transporte"/>
    <s v="Cambio o Reparación de piñón"/>
    <x v="1"/>
    <n v="9.3112166666666401"/>
    <m/>
  </r>
  <r>
    <x v="0"/>
    <s v="jun"/>
    <x v="0"/>
    <d v="2023-06-15T00:00:00"/>
    <x v="0"/>
    <m/>
    <s v="Coronador"/>
    <s v="Trancónes reiterados pista de bajada"/>
    <x v="1"/>
    <n v="8.7280499999999996"/>
    <m/>
  </r>
  <r>
    <x v="0"/>
    <s v="jun"/>
    <x v="0"/>
    <d v="2023-06-15T00:00:00"/>
    <x v="0"/>
    <m/>
    <s v="Coronador"/>
    <s v="Reparacion bajada de tapas"/>
    <x v="1"/>
    <n v="8.5274833333333202"/>
    <m/>
  </r>
  <r>
    <x v="0"/>
    <s v="jun"/>
    <x v="0"/>
    <d v="2023-06-15T00:00:00"/>
    <x v="0"/>
    <m/>
    <s v="Coronador"/>
    <s v="Trancónes reiterados pista de bajada"/>
    <x v="1"/>
    <n v="7.7278833333333612"/>
    <m/>
  </r>
  <r>
    <x v="0"/>
    <s v="jun"/>
    <x v="0"/>
    <d v="2023-06-15T00:00:00"/>
    <x v="0"/>
    <m/>
    <s v="Transporte"/>
    <s v="Cambio o Reparación de piñón"/>
    <x v="1"/>
    <n v="5.2679166666666664"/>
    <m/>
  </r>
  <r>
    <x v="0"/>
    <s v="jun"/>
    <x v="0"/>
    <d v="2023-06-15T00:00:00"/>
    <x v="0"/>
    <m/>
    <s v="Coronador"/>
    <s v="Trancónes reiterados pista de bajada"/>
    <x v="1"/>
    <n v="4.9021833333333298"/>
    <m/>
  </r>
  <r>
    <x v="0"/>
    <s v="jun"/>
    <x v="0"/>
    <d v="2023-06-15T00:00:00"/>
    <x v="0"/>
    <m/>
    <s v="Lavadora de Botellas"/>
    <s v="Trabamiento de botellas en la salida - Mantenimiento"/>
    <x v="1"/>
    <n v="4.7267166666666665"/>
    <m/>
  </r>
  <r>
    <x v="2"/>
    <s v="jun"/>
    <x v="0"/>
    <d v="2023-06-15T00:00:00"/>
    <x v="0"/>
    <m/>
    <s v="Encajonadora"/>
    <s v="Cambio o reparación manguera de aire"/>
    <x v="1"/>
    <n v="4.63035"/>
    <m/>
  </r>
  <r>
    <x v="2"/>
    <s v="jun"/>
    <x v="0"/>
    <d v="2023-06-15T00:00:00"/>
    <x v="0"/>
    <m/>
    <s v="Omnivision"/>
    <s v="Ajuste eléctrico o mecánico"/>
    <x v="1"/>
    <n v="1.4006833333333319"/>
    <m/>
  </r>
  <r>
    <x v="0"/>
    <s v="jun"/>
    <x v="0"/>
    <d v="2023-06-16T00:00:00"/>
    <x v="0"/>
    <m/>
    <s v="Coronador"/>
    <s v="Trancónes reiterados pista de bajada"/>
    <x v="0"/>
    <n v="28.788199999999982"/>
    <m/>
  </r>
  <r>
    <x v="2"/>
    <s v="jun"/>
    <x v="0"/>
    <d v="2023-06-16T00:00:00"/>
    <x v="0"/>
    <m/>
    <s v="Decapsuladora"/>
    <s v="Cambio Piñon de Cabezal"/>
    <x v="0"/>
    <n v="27.408566666666641"/>
    <m/>
  </r>
  <r>
    <x v="0"/>
    <s v="jun"/>
    <x v="0"/>
    <d v="2023-06-16T00:00:00"/>
    <x v="0"/>
    <m/>
    <s v="Llenadora"/>
    <s v="Falla motor principal"/>
    <x v="0"/>
    <n v="27.085716666666659"/>
    <m/>
  </r>
  <r>
    <x v="1"/>
    <s v="jun"/>
    <x v="0"/>
    <d v="2023-06-16T00:00:00"/>
    <x v="0"/>
    <m/>
    <s v="Tunel"/>
    <s v="problema casette sincronización y ajuste punto cero"/>
    <x v="0"/>
    <n v="25.63414999999998"/>
    <m/>
  </r>
  <r>
    <x v="0"/>
    <s v="jun"/>
    <x v="0"/>
    <d v="2023-06-16T00:00:00"/>
    <x v="0"/>
    <m/>
    <s v="Llenadora"/>
    <s v="Ajuste o cambio de encoder - Llenadora"/>
    <x v="2"/>
    <n v="19.567150000000019"/>
    <m/>
  </r>
  <r>
    <x v="0"/>
    <s v="jun"/>
    <x v="0"/>
    <d v="2023-06-16T00:00:00"/>
    <x v="0"/>
    <m/>
    <s v="Llenadora"/>
    <s v="Falla motor principal"/>
    <x v="0"/>
    <n v="15"/>
    <m/>
  </r>
  <r>
    <x v="0"/>
    <s v="jun"/>
    <x v="0"/>
    <d v="2023-06-16T00:00:00"/>
    <x v="0"/>
    <m/>
    <s v="Coronador"/>
    <s v="Trancónes reiterados pista de bajada"/>
    <x v="0"/>
    <n v="12.49990000000002"/>
    <m/>
  </r>
  <r>
    <x v="1"/>
    <s v="jun"/>
    <x v="0"/>
    <d v="2023-06-16T00:00:00"/>
    <x v="0"/>
    <m/>
    <s v="Tunel"/>
    <s v="problema casette sincronización y ajuste punto cero"/>
    <x v="2"/>
    <n v="10.408049999999999"/>
    <m/>
  </r>
  <r>
    <x v="0"/>
    <s v="jun"/>
    <x v="0"/>
    <d v="2023-06-16T00:00:00"/>
    <x v="0"/>
    <m/>
    <s v="Transporte"/>
    <s v="Cambio de motor - Transporte"/>
    <x v="1"/>
    <n v="9.9523833333333602"/>
    <m/>
  </r>
  <r>
    <x v="0"/>
    <s v="jun"/>
    <x v="0"/>
    <d v="2023-06-16T00:00:00"/>
    <x v="0"/>
    <m/>
    <s v="Coronador"/>
    <s v="Trancónes reiterados pista de bajada"/>
    <x v="1"/>
    <n v="7.9528166666666404"/>
    <m/>
  </r>
  <r>
    <x v="2"/>
    <s v="jun"/>
    <x v="0"/>
    <d v="2023-06-16T00:00:00"/>
    <x v="0"/>
    <m/>
    <s v="Decapsuladora"/>
    <s v="Cambio Piñon de Cabezal"/>
    <x v="1"/>
    <n v="6.9273666666666598"/>
    <m/>
  </r>
  <r>
    <x v="0"/>
    <s v="jun"/>
    <x v="0"/>
    <d v="2023-06-16T00:00:00"/>
    <x v="0"/>
    <m/>
    <s v="Lavadora de Botellas"/>
    <s v="Trabamiento de botellas en la salida - Mantenimiento"/>
    <x v="1"/>
    <n v="5.6025166666666673"/>
    <m/>
  </r>
  <r>
    <x v="0"/>
    <s v="jun"/>
    <x v="0"/>
    <d v="2023-06-16T00:00:00"/>
    <x v="0"/>
    <m/>
    <s v="Coronador"/>
    <s v="Trancónes reiterados pista de bajada"/>
    <x v="1"/>
    <n v="4.8882499999999975"/>
    <m/>
  </r>
  <r>
    <x v="0"/>
    <s v="jun"/>
    <x v="0"/>
    <d v="2023-06-16T00:00:00"/>
    <x v="0"/>
    <m/>
    <s v="Coronador"/>
    <s v="Trancónes reiterados pista de bajada"/>
    <x v="1"/>
    <n v="4.201666666666668"/>
    <m/>
  </r>
  <r>
    <x v="0"/>
    <s v="jun"/>
    <x v="0"/>
    <d v="2023-06-16T00:00:00"/>
    <x v="0"/>
    <m/>
    <s v="Omnivision"/>
    <s v="Caída de velocidad nominal por trabamiento de envase"/>
    <x v="1"/>
    <n v="3.9512500000000021"/>
    <m/>
  </r>
  <r>
    <x v="0"/>
    <s v="jun"/>
    <x v="0"/>
    <d v="2023-06-16T00:00:00"/>
    <x v="0"/>
    <m/>
    <s v="Coronador"/>
    <s v="Trancónes reiterados pista de bajada"/>
    <x v="1"/>
    <n v="3.5262166666666683"/>
    <m/>
  </r>
  <r>
    <x v="0"/>
    <s v="jun"/>
    <x v="0"/>
    <d v="2023-06-16T00:00:00"/>
    <x v="0"/>
    <m/>
    <s v="Coronador"/>
    <s v="Trancónes reiterados pista de bajada"/>
    <x v="1"/>
    <n v="3.4507000000000017"/>
    <m/>
  </r>
  <r>
    <x v="0"/>
    <s v="jun"/>
    <x v="0"/>
    <d v="2023-06-16T00:00:00"/>
    <x v="0"/>
    <m/>
    <s v="Lavadora de Botellas"/>
    <s v="Trabamiento de botellas en la salida - Mantenimiento"/>
    <x v="1"/>
    <n v="3.3510833333333343"/>
    <m/>
  </r>
  <r>
    <x v="0"/>
    <s v="jun"/>
    <x v="0"/>
    <d v="2023-06-16T00:00:00"/>
    <x v="0"/>
    <m/>
    <s v="Coronador"/>
    <s v="Trancónes reiterados pista de bajada"/>
    <x v="1"/>
    <n v="2.726650000000002"/>
    <m/>
  </r>
  <r>
    <x v="0"/>
    <s v="jun"/>
    <x v="0"/>
    <d v="2023-06-16T00:00:00"/>
    <x v="0"/>
    <m/>
    <s v="Lavadora de Botellas"/>
    <s v="Trabamiento de botellas en la salida - Mantenimiento"/>
    <x v="1"/>
    <n v="2.4259999999999979"/>
    <m/>
  </r>
  <r>
    <x v="0"/>
    <s v="jun"/>
    <x v="0"/>
    <d v="2023-06-16T00:00:00"/>
    <x v="0"/>
    <m/>
    <s v="Coronador"/>
    <s v="Trancónes reiterados pista de bajada"/>
    <x v="1"/>
    <n v="2.2198666666666682"/>
    <m/>
  </r>
  <r>
    <x v="0"/>
    <s v="jun"/>
    <x v="0"/>
    <d v="2023-06-16T00:00:00"/>
    <x v="0"/>
    <m/>
    <s v="Coronador"/>
    <s v="Trancónes reiterados pista de bajada"/>
    <x v="1"/>
    <n v="2.1017666666666637"/>
    <m/>
  </r>
  <r>
    <x v="0"/>
    <s v="jun"/>
    <x v="0"/>
    <d v="2023-06-16T00:00:00"/>
    <x v="0"/>
    <m/>
    <s v="Coronador"/>
    <s v="Trancónes reiterados pista de bajada"/>
    <x v="1"/>
    <n v="1.47645"/>
    <m/>
  </r>
  <r>
    <x v="0"/>
    <s v="jun"/>
    <x v="0"/>
    <d v="2023-06-16T00:00:00"/>
    <x v="0"/>
    <m/>
    <s v="Transporte"/>
    <s v="Cambio de motor - Transporte"/>
    <x v="1"/>
    <n v="1.350333333333336"/>
    <m/>
  </r>
  <r>
    <x v="0"/>
    <s v="jun"/>
    <x v="0"/>
    <d v="2023-06-16T00:00:00"/>
    <x v="0"/>
    <m/>
    <s v="Coronador"/>
    <s v="Trancónes reiterados pista de bajada"/>
    <x v="1"/>
    <n v="1.2514333333333321"/>
    <m/>
  </r>
  <r>
    <x v="1"/>
    <s v="jun"/>
    <x v="0"/>
    <d v="2023-06-17T00:00:00"/>
    <x v="0"/>
    <m/>
    <s v="Mixer"/>
    <s v="Problema presión bomba de agua"/>
    <x v="0"/>
    <n v="14.51443333333332"/>
    <m/>
  </r>
  <r>
    <x v="2"/>
    <s v="jun"/>
    <x v="1"/>
    <d v="2023-06-19T00:00:00"/>
    <x v="0"/>
    <m/>
    <s v="Alexus"/>
    <s v="Falla flujo de aire"/>
    <x v="0"/>
    <n v="11.65293333333336"/>
    <m/>
  </r>
  <r>
    <x v="2"/>
    <s v="jun"/>
    <x v="1"/>
    <d v="2023-06-19T00:00:00"/>
    <x v="0"/>
    <m/>
    <s v="Lavadora de Botellas"/>
    <s v="Trabamiento de botellas en la salida - Mantenimiento"/>
    <x v="1"/>
    <n v="4.3943166666666658"/>
    <m/>
  </r>
  <r>
    <x v="2"/>
    <s v="jun"/>
    <x v="1"/>
    <d v="2023-06-19T00:00:00"/>
    <x v="0"/>
    <m/>
    <s v="Lavadora de Botellas"/>
    <s v="Trabamiento de botellas en la salida - Mantenimiento"/>
    <x v="1"/>
    <n v="1.9078666666666679"/>
    <m/>
  </r>
  <r>
    <x v="2"/>
    <s v="jun"/>
    <x v="1"/>
    <d v="2023-06-20T00:00:00"/>
    <x v="0"/>
    <m/>
    <s v="Omnivision"/>
    <s v="Ajuste eléctrico o mecánico"/>
    <x v="1"/>
    <n v="7.9954666666666805"/>
    <m/>
  </r>
  <r>
    <x v="1"/>
    <s v="jun"/>
    <x v="1"/>
    <d v="2023-06-20T00:00:00"/>
    <x v="0"/>
    <m/>
    <s v="Tunel"/>
    <s v="Falla en motor"/>
    <x v="1"/>
    <n v="5.8697999999999997"/>
    <m/>
  </r>
  <r>
    <x v="1"/>
    <s v="jun"/>
    <x v="1"/>
    <d v="2023-06-20T00:00:00"/>
    <x v="0"/>
    <m/>
    <s v="Sopladora"/>
    <s v="Molde con problemas"/>
    <x v="1"/>
    <n v="4.366183333333332"/>
    <m/>
  </r>
  <r>
    <x v="1"/>
    <s v="jun"/>
    <x v="1"/>
    <d v="2023-06-20T00:00:00"/>
    <x v="0"/>
    <m/>
    <s v="Sopladora"/>
    <s v="Molde con problemas"/>
    <x v="1"/>
    <n v="4.3582333333333318"/>
    <m/>
  </r>
  <r>
    <x v="1"/>
    <s v="jun"/>
    <x v="1"/>
    <d v="2023-06-20T00:00:00"/>
    <x v="0"/>
    <m/>
    <s v="Tunel"/>
    <s v="Falla en motor"/>
    <x v="1"/>
    <n v="2.0470833333333363"/>
    <m/>
  </r>
  <r>
    <x v="1"/>
    <s v="jun"/>
    <x v="1"/>
    <d v="2023-06-20T00:00:00"/>
    <x v="0"/>
    <m/>
    <s v="Prime"/>
    <s v="Ajuste de parámetros por electrico"/>
    <x v="1"/>
    <n v="1.5643833333333359"/>
    <m/>
  </r>
  <r>
    <x v="2"/>
    <s v="jun"/>
    <x v="1"/>
    <d v="2023-06-22T00:00:00"/>
    <x v="0"/>
    <m/>
    <s v="Decapsuladora"/>
    <s v="Ajustes por falla"/>
    <x v="1"/>
    <n v="4.9570166666666635"/>
    <m/>
  </r>
  <r>
    <x v="1"/>
    <s v="jun"/>
    <x v="1"/>
    <d v="2023-06-22T00:00:00"/>
    <x v="0"/>
    <m/>
    <s v="Paletizadora"/>
    <s v="Cambio o reparación de rodillos"/>
    <x v="1"/>
    <n v="4.8594000000000008"/>
    <m/>
  </r>
  <r>
    <x v="2"/>
    <s v="jun"/>
    <x v="1"/>
    <d v="2023-06-22T00:00:00"/>
    <x v="0"/>
    <m/>
    <s v="Decapsuladora"/>
    <s v="Cambio Piñon de Cabezal"/>
    <x v="1"/>
    <n v="3.6475333333333317"/>
    <m/>
  </r>
  <r>
    <x v="1"/>
    <s v="jun"/>
    <x v="1"/>
    <d v="2023-06-23T00:00:00"/>
    <x v="0"/>
    <m/>
    <s v="Tunel"/>
    <s v="Producto desplazado salida recubrimiento - Mantenimiento"/>
    <x v="0"/>
    <n v="11.983633333333319"/>
    <m/>
  </r>
  <r>
    <x v="2"/>
    <s v="jun"/>
    <x v="1"/>
    <d v="2023-06-23T00:00:00"/>
    <x v="0"/>
    <m/>
    <s v="Despaletizadora"/>
    <s v="Reparación mesa despaletizadora"/>
    <x v="1"/>
    <n v="9.8176333333333208"/>
    <m/>
  </r>
  <r>
    <x v="2"/>
    <s v="jun"/>
    <x v="1"/>
    <d v="2023-06-23T00:00:00"/>
    <x v="0"/>
    <m/>
    <s v="Lavadora de Botellas"/>
    <s v="Caída de botellas salida de la lavadora"/>
    <x v="1"/>
    <n v="3.672550000000002"/>
    <m/>
  </r>
  <r>
    <x v="2"/>
    <s v="jun"/>
    <x v="1"/>
    <d v="2023-06-23T00:00:00"/>
    <x v="0"/>
    <m/>
    <s v="Lavadora de Botellas"/>
    <s v="Caída de botellas salida de la lavadora"/>
    <x v="1"/>
    <n v="3.0640000000000018"/>
    <m/>
  </r>
  <r>
    <x v="1"/>
    <s v="jun"/>
    <x v="1"/>
    <d v="2023-06-24T00:00:00"/>
    <x v="0"/>
    <m/>
    <s v="Sopladora"/>
    <s v="Pruebas por mantención"/>
    <x v="2"/>
    <n v="38.161066666666684"/>
    <m/>
  </r>
  <r>
    <x v="1"/>
    <s v="jun"/>
    <x v="1"/>
    <d v="2023-06-24T00:00:00"/>
    <x v="0"/>
    <m/>
    <s v="Llenadora"/>
    <s v="Espumado al inicio de proceso"/>
    <x v="2"/>
    <n v="16.387000000000022"/>
    <m/>
  </r>
  <r>
    <x v="1"/>
    <s v="jun"/>
    <x v="1"/>
    <d v="2023-06-24T00:00:00"/>
    <x v="0"/>
    <m/>
    <s v="Sopladora"/>
    <s v="Pruebas por mantención"/>
    <x v="1"/>
    <n v="7.5010833333333604"/>
    <m/>
  </r>
  <r>
    <x v="1"/>
    <s v="jun"/>
    <x v="2"/>
    <d v="2023-06-27T00:00:00"/>
    <x v="0"/>
    <m/>
    <s v="Llenadora"/>
    <s v="Defectos Nudos PLC"/>
    <x v="2"/>
    <n v="34.458566666666641"/>
    <m/>
  </r>
  <r>
    <x v="0"/>
    <s v="jun"/>
    <x v="2"/>
    <d v="2023-06-27T00:00:00"/>
    <x v="0"/>
    <m/>
    <s v="Codificador"/>
    <s v="Problema en encoder"/>
    <x v="2"/>
    <n v="28.008883333333319"/>
    <m/>
  </r>
  <r>
    <x v="1"/>
    <s v="jun"/>
    <x v="2"/>
    <d v="2023-06-27T00:00:00"/>
    <x v="0"/>
    <m/>
    <s v="Llenadora"/>
    <s v="Defectos Nudos PLC"/>
    <x v="0"/>
    <n v="25.083333333333361"/>
    <m/>
  </r>
  <r>
    <x v="1"/>
    <s v="jun"/>
    <x v="2"/>
    <d v="2023-06-27T00:00:00"/>
    <x v="0"/>
    <m/>
    <s v="Llenadora"/>
    <s v="Problema PLC"/>
    <x v="0"/>
    <n v="19.999999999999979"/>
    <m/>
  </r>
  <r>
    <x v="1"/>
    <s v="jun"/>
    <x v="2"/>
    <d v="2023-06-27T00:00:00"/>
    <x v="0"/>
    <m/>
    <s v="Llenadora"/>
    <s v="Defectos Nudos PLC"/>
    <x v="0"/>
    <n v="14.916666666666661"/>
    <m/>
  </r>
  <r>
    <x v="1"/>
    <s v="jun"/>
    <x v="2"/>
    <d v="2023-06-27T00:00:00"/>
    <x v="0"/>
    <m/>
    <s v="Llenadora"/>
    <s v="Problema PLC"/>
    <x v="0"/>
    <n v="12.000516666666661"/>
    <m/>
  </r>
  <r>
    <x v="0"/>
    <s v="jun"/>
    <x v="2"/>
    <d v="2023-06-27T00:00:00"/>
    <x v="0"/>
    <m/>
    <s v="Llenadora"/>
    <s v="Puesta a punto post mantencion - Llenadora"/>
    <x v="1"/>
    <n v="9.1183500000000013"/>
    <m/>
  </r>
  <r>
    <x v="0"/>
    <s v="jun"/>
    <x v="2"/>
    <d v="2023-06-27T00:00:00"/>
    <x v="0"/>
    <m/>
    <s v="Decapsuladora"/>
    <s v="Ajuste sensor entrada/salida"/>
    <x v="1"/>
    <n v="2.151633333333336"/>
    <m/>
  </r>
  <r>
    <x v="0"/>
    <s v="jun"/>
    <x v="2"/>
    <d v="2023-06-27T00:00:00"/>
    <x v="0"/>
    <m/>
    <s v="Decapsuladora"/>
    <s v="Ajuste sensor entrada/salida"/>
    <x v="1"/>
    <n v="2.1506500000000019"/>
    <m/>
  </r>
  <r>
    <x v="0"/>
    <s v="jun"/>
    <x v="2"/>
    <d v="2023-06-28T00:00:00"/>
    <x v="0"/>
    <m/>
    <s v="Decapsuladora"/>
    <s v="Cambio o reparacion de cadenas"/>
    <x v="0"/>
    <n v="60"/>
    <m/>
  </r>
  <r>
    <x v="0"/>
    <s v="jun"/>
    <x v="2"/>
    <d v="2023-06-28T00:00:00"/>
    <x v="0"/>
    <m/>
    <s v="Decapsuladora"/>
    <s v="Cambio o reparacion de cadenas"/>
    <x v="0"/>
    <n v="45.846483333333303"/>
    <m/>
  </r>
  <r>
    <x v="0"/>
    <s v="jun"/>
    <x v="2"/>
    <d v="2023-06-28T00:00:00"/>
    <x v="0"/>
    <m/>
    <s v="Lavadora de Botellas"/>
    <s v="Repararación mecánica Salida lavadora"/>
    <x v="0"/>
    <n v="28.24485"/>
    <m/>
  </r>
  <r>
    <x v="0"/>
    <s v="jun"/>
    <x v="2"/>
    <d v="2023-06-28T00:00:00"/>
    <x v="0"/>
    <m/>
    <s v="Decapsuladora"/>
    <s v="Cambio o reparacion de cadenas"/>
    <x v="0"/>
    <n v="15.185500000000019"/>
    <m/>
  </r>
  <r>
    <x v="0"/>
    <s v="jun"/>
    <x v="2"/>
    <d v="2023-06-28T00:00:00"/>
    <x v="0"/>
    <m/>
    <s v="Paletizadora"/>
    <s v="Cajas giradas - Paletizadora"/>
    <x v="1"/>
    <n v="5.1011166666666661"/>
    <m/>
  </r>
  <r>
    <x v="0"/>
    <s v="jun"/>
    <x v="2"/>
    <d v="2023-06-28T00:00:00"/>
    <x v="0"/>
    <m/>
    <s v="Paletizadora"/>
    <s v="Pack girados"/>
    <x v="1"/>
    <n v="5.052100000000002"/>
    <m/>
  </r>
  <r>
    <x v="1"/>
    <s v="jun"/>
    <x v="2"/>
    <d v="2023-06-28T00:00:00"/>
    <x v="0"/>
    <m/>
    <s v="Paletizadora"/>
    <s v="Ajuste o cambio de sensor - Paletizadora"/>
    <x v="1"/>
    <n v="4.7873999999999999"/>
    <m/>
  </r>
  <r>
    <x v="0"/>
    <s v="jun"/>
    <x v="2"/>
    <d v="2023-06-28T00:00:00"/>
    <x v="0"/>
    <m/>
    <s v="Lavadora de Botellas"/>
    <s v="Trabamiento de botellas en la salida - Mantenimiento"/>
    <x v="1"/>
    <n v="1.200349999999998"/>
    <m/>
  </r>
  <r>
    <x v="2"/>
    <s v="jun"/>
    <x v="2"/>
    <d v="2023-06-29T00:00:00"/>
    <x v="0"/>
    <m/>
    <s v="Transporte"/>
    <s v="Cambio o Reparación de piñón"/>
    <x v="0"/>
    <n v="17.02965"/>
    <m/>
  </r>
  <r>
    <x v="0"/>
    <s v="jun"/>
    <x v="2"/>
    <d v="2023-06-29T00:00:00"/>
    <x v="0"/>
    <m/>
    <s v="Encajonadora"/>
    <s v="Problema en mesa de entrada"/>
    <x v="0"/>
    <n v="15.065516666666639"/>
    <m/>
  </r>
  <r>
    <x v="0"/>
    <s v="jun"/>
    <x v="2"/>
    <d v="2023-06-29T00:00:00"/>
    <x v="0"/>
    <m/>
    <s v="Paletizadora"/>
    <s v="Caída de automático - Paletizadora"/>
    <x v="2"/>
    <n v="13.303649999999999"/>
    <m/>
  </r>
  <r>
    <x v="0"/>
    <s v="jun"/>
    <x v="2"/>
    <d v="2023-06-29T00:00:00"/>
    <x v="0"/>
    <m/>
    <s v="Encajonadora"/>
    <s v="Problema en mesa de entrada"/>
    <x v="0"/>
    <n v="11.554083333333359"/>
    <m/>
  </r>
  <r>
    <x v="1"/>
    <s v="jun"/>
    <x v="2"/>
    <d v="2023-06-29T00:00:00"/>
    <x v="0"/>
    <m/>
    <s v="Robopac"/>
    <s v="Trabamiento rodillos"/>
    <x v="1"/>
    <n v="7.6891666666666802"/>
    <m/>
  </r>
  <r>
    <x v="0"/>
    <s v="jun"/>
    <x v="2"/>
    <d v="2023-06-29T00:00:00"/>
    <x v="0"/>
    <m/>
    <s v="Encajonadora"/>
    <s v="Problema en mesa de entrada"/>
    <x v="1"/>
    <n v="6.34273333333332"/>
    <m/>
  </r>
  <r>
    <x v="0"/>
    <s v="jun"/>
    <x v="2"/>
    <d v="2023-06-29T00:00:00"/>
    <x v="0"/>
    <m/>
    <s v="Encajonadora"/>
    <s v="Problema en mesa de entrada"/>
    <x v="1"/>
    <n v="4.701866666666664"/>
    <m/>
  </r>
  <r>
    <x v="1"/>
    <s v="jun"/>
    <x v="2"/>
    <d v="2023-06-29T00:00:00"/>
    <x v="0"/>
    <m/>
    <s v="Sopladora"/>
    <s v="Problema en el Chiller"/>
    <x v="1"/>
    <n v="4.2539666666666642"/>
    <m/>
  </r>
  <r>
    <x v="2"/>
    <s v="jun"/>
    <x v="2"/>
    <d v="2023-06-29T00:00:00"/>
    <x v="0"/>
    <m/>
    <s v="Omnivision"/>
    <s v="Ajuste eléctrico o mecánico"/>
    <x v="1"/>
    <n v="3.9128666666666638"/>
    <m/>
  </r>
  <r>
    <x v="1"/>
    <s v="jun"/>
    <x v="2"/>
    <d v="2023-06-29T00:00:00"/>
    <x v="0"/>
    <m/>
    <s v="Robopac"/>
    <s v="Problema en Soldadora"/>
    <x v="1"/>
    <n v="2.773150000000002"/>
    <m/>
  </r>
  <r>
    <x v="1"/>
    <s v="jun"/>
    <x v="2"/>
    <d v="2023-06-29T00:00:00"/>
    <x v="0"/>
    <m/>
    <s v="Robopac"/>
    <s v="Problema en Soldadora"/>
    <x v="1"/>
    <n v="2.4224833333333322"/>
    <m/>
  </r>
  <r>
    <x v="1"/>
    <s v="jun"/>
    <x v="2"/>
    <d v="2023-06-29T00:00:00"/>
    <x v="0"/>
    <m/>
    <s v="Robopac"/>
    <s v="Problema carga de batería"/>
    <x v="1"/>
    <n v="1.4218833333333361"/>
    <m/>
  </r>
  <r>
    <x v="0"/>
    <s v="jun"/>
    <x v="2"/>
    <d v="2023-06-29T00:00:00"/>
    <x v="0"/>
    <m/>
    <s v="Lavadora de Botellas"/>
    <s v="Trabamiento de botellas en la salida - Mantenimiento"/>
    <x v="1"/>
    <n v="1.150833333333336"/>
    <m/>
  </r>
  <r>
    <x v="0"/>
    <s v="jun"/>
    <x v="2"/>
    <d v="2023-06-30T00:00:00"/>
    <x v="0"/>
    <m/>
    <s v="Lavadora de Botellas"/>
    <s v="Trabamiento de botellas en la salida - Mantenimiento"/>
    <x v="0"/>
    <n v="31.51"/>
    <m/>
  </r>
  <r>
    <x v="1"/>
    <s v="jun"/>
    <x v="2"/>
    <d v="2023-06-30T00:00:00"/>
    <x v="0"/>
    <m/>
    <s v="Tunel"/>
    <s v="Producto desplazado salida recubrimiento - Mantenimiento"/>
    <x v="0"/>
    <n v="21.048833333333338"/>
    <m/>
  </r>
  <r>
    <x v="0"/>
    <s v="jun"/>
    <x v="2"/>
    <d v="2023-06-30T00:00:00"/>
    <x v="0"/>
    <m/>
    <s v="Lavadora de Botellas"/>
    <s v="trabamiento de botella en entrada"/>
    <x v="0"/>
    <n v="13.35401666666664"/>
    <m/>
  </r>
  <r>
    <x v="0"/>
    <s v="jun"/>
    <x v="2"/>
    <d v="2023-06-30T00:00:00"/>
    <x v="0"/>
    <m/>
    <s v="Lavadora de Botellas"/>
    <s v="Trabamiento de botellas en la salida - Mantenimiento"/>
    <x v="0"/>
    <n v="13.005466666666679"/>
    <m/>
  </r>
  <r>
    <x v="0"/>
    <s v="jun"/>
    <x v="2"/>
    <d v="2023-06-30T00:00:00"/>
    <x v="0"/>
    <m/>
    <s v="Lavadora de Botellas"/>
    <s v="trabamiento de botella en entrada"/>
    <x v="1"/>
    <n v="9.6775500000000001"/>
    <m/>
  </r>
  <r>
    <x v="0"/>
    <s v="jun"/>
    <x v="2"/>
    <d v="2023-06-30T00:00:00"/>
    <x v="0"/>
    <m/>
    <s v="Lavadora de Botellas"/>
    <s v="trabamiento de botella en entrada"/>
    <x v="1"/>
    <n v="9.0032999999999994"/>
    <m/>
  </r>
  <r>
    <x v="1"/>
    <s v="jun"/>
    <x v="2"/>
    <d v="2023-06-30T00:00:00"/>
    <x v="0"/>
    <m/>
    <s v="Tunel"/>
    <s v="Producto desplazado salida recubrimiento - Mantenimiento"/>
    <x v="1"/>
    <n v="7.4949499999999798"/>
    <m/>
  </r>
  <r>
    <x v="0"/>
    <s v="jun"/>
    <x v="2"/>
    <d v="2023-06-30T00:00:00"/>
    <x v="0"/>
    <m/>
    <s v="Coronador"/>
    <s v="Trancónes reiterados pista de bajada"/>
    <x v="1"/>
    <n v="5.8457500000000024"/>
    <m/>
  </r>
  <r>
    <x v="1"/>
    <s v="jun"/>
    <x v="2"/>
    <d v="2023-06-30T00:00:00"/>
    <x v="0"/>
    <m/>
    <s v="Robopac"/>
    <s v="Problema en Soldadora"/>
    <x v="1"/>
    <n v="5.3514666666666661"/>
    <m/>
  </r>
  <r>
    <x v="0"/>
    <s v="jun"/>
    <x v="2"/>
    <d v="2023-06-30T00:00:00"/>
    <x v="0"/>
    <m/>
    <s v="Coronador"/>
    <s v="Trancónes reiterados pista de bajada"/>
    <x v="1"/>
    <n v="3.3266166666666663"/>
    <m/>
  </r>
  <r>
    <x v="0"/>
    <s v="jun"/>
    <x v="2"/>
    <d v="2023-06-30T00:00:00"/>
    <x v="0"/>
    <m/>
    <s v="Lavadora de Botellas"/>
    <s v="Trabamiento de botellas en la salida - Mantenimiento"/>
    <x v="1"/>
    <n v="3.325750000000002"/>
    <m/>
  </r>
  <r>
    <x v="0"/>
    <s v="jun"/>
    <x v="2"/>
    <d v="2023-06-30T00:00:00"/>
    <x v="0"/>
    <m/>
    <s v="Lavadora de Botellas"/>
    <s v="Trabamiento de botellas en la salida - Mantenimiento"/>
    <x v="1"/>
    <n v="3.3256333333333319"/>
    <m/>
  </r>
  <r>
    <x v="0"/>
    <s v="jun"/>
    <x v="2"/>
    <d v="2023-06-30T00:00:00"/>
    <x v="0"/>
    <m/>
    <s v="Coronador"/>
    <s v="Trancónes reiterados pista de bajada"/>
    <x v="1"/>
    <n v="2.4322999999999979"/>
    <m/>
  </r>
  <r>
    <x v="0"/>
    <s v="jun"/>
    <x v="2"/>
    <d v="2023-06-30T00:00:00"/>
    <x v="0"/>
    <m/>
    <s v="Lavadora de Botellas"/>
    <s v="Trabamiento de botellas en la salida - Mantenimiento"/>
    <x v="1"/>
    <n v="2.3265499999999979"/>
    <m/>
  </r>
  <r>
    <x v="0"/>
    <s v="jun"/>
    <x v="2"/>
    <d v="2023-06-30T00:00:00"/>
    <x v="0"/>
    <m/>
    <s v="Lavadora de Botellas"/>
    <s v="trabamiento de botella en entrada"/>
    <x v="1"/>
    <n v="2.2257000000000002"/>
    <m/>
  </r>
  <r>
    <x v="1"/>
    <s v="jun"/>
    <x v="2"/>
    <d v="2023-06-30T00:00:00"/>
    <x v="0"/>
    <m/>
    <s v="Robopac"/>
    <s v="Problema en Soldadora"/>
    <x v="1"/>
    <n v="2.2226166666666658"/>
    <m/>
  </r>
  <r>
    <x v="1"/>
    <s v="jun"/>
    <x v="2"/>
    <d v="2023-06-30T00:00:00"/>
    <x v="0"/>
    <m/>
    <s v="Robopac"/>
    <s v="Problema en Soldadora"/>
    <x v="1"/>
    <n v="2.1135000000000002"/>
    <m/>
  </r>
  <r>
    <x v="0"/>
    <s v="jun"/>
    <x v="2"/>
    <d v="2023-06-30T00:00:00"/>
    <x v="0"/>
    <m/>
    <s v="Coronador"/>
    <s v="Trancónes reiterados pista de bajada"/>
    <x v="1"/>
    <n v="1.9005000000000001"/>
    <m/>
  </r>
  <r>
    <x v="0"/>
    <s v="jun"/>
    <x v="2"/>
    <d v="2023-06-30T00:00:00"/>
    <x v="0"/>
    <m/>
    <s v="Coronador"/>
    <s v="Trancónes reiterados pista de bajada"/>
    <x v="1"/>
    <n v="1.7254833333333359"/>
    <m/>
  </r>
  <r>
    <x v="0"/>
    <s v="jun"/>
    <x v="2"/>
    <d v="2023-06-30T00:00:00"/>
    <x v="0"/>
    <m/>
    <s v="Lavadora de Botellas"/>
    <s v="Trabamiento de botellas en la salida - Mantenimiento"/>
    <x v="1"/>
    <n v="1.701016666666668"/>
    <m/>
  </r>
  <r>
    <x v="0"/>
    <s v="jun"/>
    <x v="2"/>
    <d v="2023-06-30T00:00:00"/>
    <x v="0"/>
    <m/>
    <s v="Lavadora de Botellas"/>
    <s v="Trabamiento de botellas en la salida - Mantenimiento"/>
    <x v="1"/>
    <n v="1.7010000000000001"/>
    <m/>
  </r>
  <r>
    <x v="0"/>
    <s v="jun"/>
    <x v="2"/>
    <d v="2023-06-30T00:00:00"/>
    <x v="0"/>
    <m/>
    <s v="Coronador"/>
    <s v="Trancónes reiterados pista de bajada"/>
    <x v="1"/>
    <n v="1.651266666666666"/>
    <m/>
  </r>
  <r>
    <x v="0"/>
    <s v="jun"/>
    <x v="2"/>
    <d v="2023-06-30T00:00:00"/>
    <x v="0"/>
    <m/>
    <s v="Lavadora de Botellas"/>
    <s v="trabamiento de botella en entrada"/>
    <x v="1"/>
    <n v="1.5761500000000022"/>
    <m/>
  </r>
  <r>
    <x v="0"/>
    <s v="jun"/>
    <x v="2"/>
    <d v="2023-06-30T00:00:00"/>
    <x v="0"/>
    <m/>
    <s v="Coronador"/>
    <s v="Trancónes reiterados pista de bajada"/>
    <x v="1"/>
    <n v="1.2504"/>
    <m/>
  </r>
  <r>
    <x v="0"/>
    <s v="jul"/>
    <x v="2"/>
    <d v="2023-07-01T00:00:00"/>
    <x v="0"/>
    <m/>
    <s v="Lavadora de Botellas"/>
    <s v="Trabamiento de botellas en la salida - Mantenimiento"/>
    <x v="0"/>
    <n v="20.830150000000017"/>
    <m/>
  </r>
  <r>
    <x v="0"/>
    <s v="jul"/>
    <x v="2"/>
    <d v="2023-07-01T00:00:00"/>
    <x v="0"/>
    <m/>
    <s v="Lavadora de Botellas"/>
    <s v="Trabamiento de botellas en la salida - Mantenimiento"/>
    <x v="0"/>
    <n v="18.255783333333358"/>
    <m/>
  </r>
  <r>
    <x v="0"/>
    <s v="jul"/>
    <x v="2"/>
    <d v="2023-07-01T00:00:00"/>
    <x v="0"/>
    <m/>
    <s v="Lavadora de Botellas"/>
    <s v="Trabamiento de botellas en la salida - Mantenimiento"/>
    <x v="1"/>
    <n v="8.8534000000000201"/>
    <m/>
  </r>
  <r>
    <x v="0"/>
    <s v="jul"/>
    <x v="2"/>
    <d v="2023-07-01T00:00:00"/>
    <x v="0"/>
    <m/>
    <s v="Lavadora de Botellas"/>
    <s v="trabamiento de botella en entrada"/>
    <x v="1"/>
    <n v="4.6766500000000022"/>
    <m/>
  </r>
  <r>
    <x v="0"/>
    <s v="jul"/>
    <x v="2"/>
    <d v="2023-07-01T00:00:00"/>
    <x v="0"/>
    <m/>
    <s v="Lavadora de Botellas"/>
    <s v="Trabamiento de botellas en la salida - Mantenimiento"/>
    <x v="1"/>
    <n v="3.075816666666666"/>
    <m/>
  </r>
  <r>
    <x v="0"/>
    <s v="jul"/>
    <x v="2"/>
    <d v="2023-07-01T00:00:00"/>
    <x v="0"/>
    <m/>
    <s v="Lavadora de Botellas"/>
    <s v="Trabamiento de botellas en la salida - Mantenimiento"/>
    <x v="1"/>
    <n v="2.225733333333336"/>
    <m/>
  </r>
  <r>
    <x v="0"/>
    <s v="jul"/>
    <x v="2"/>
    <d v="2023-07-01T00:00:00"/>
    <x v="0"/>
    <m/>
    <s v="Lavadora de Botellas"/>
    <s v="Trabamiento de botellas en la salida - Mantenimiento"/>
    <x v="1"/>
    <n v="2.1261666666666659"/>
    <m/>
  </r>
  <r>
    <x v="0"/>
    <s v="jul"/>
    <x v="2"/>
    <d v="2023-07-01T00:00:00"/>
    <x v="0"/>
    <m/>
    <s v="Lavadora de Botellas"/>
    <s v="Trabamiento de botellas en la salida - Mantenimiento"/>
    <x v="1"/>
    <n v="1.9505833333333318"/>
    <m/>
  </r>
  <r>
    <x v="0"/>
    <s v="jul"/>
    <x v="2"/>
    <d v="2023-07-01T00:00:00"/>
    <x v="0"/>
    <m/>
    <s v="Lavadora de Botellas"/>
    <s v="Trabamiento de botellas en la salida - Mantenimiento"/>
    <x v="1"/>
    <n v="1.551349999999998"/>
    <m/>
  </r>
  <r>
    <x v="0"/>
    <s v="jul"/>
    <x v="2"/>
    <d v="2023-07-01T00:00:00"/>
    <x v="0"/>
    <m/>
    <s v="Omnivision"/>
    <s v="Ajuste eléctrico o mecánico"/>
    <x v="1"/>
    <n v="1.5505166666666641"/>
    <m/>
  </r>
  <r>
    <x v="0"/>
    <s v="jul"/>
    <x v="2"/>
    <d v="2023-07-01T00:00:00"/>
    <x v="0"/>
    <m/>
    <s v="Lavadora de Botellas"/>
    <s v="trabamiento de botella en entrada"/>
    <x v="1"/>
    <n v="1.2001666666666679"/>
    <m/>
  </r>
  <r>
    <x v="1"/>
    <s v="jul"/>
    <x v="3"/>
    <d v="2023-07-03T00:00:00"/>
    <x v="0"/>
    <m/>
    <s v="Etiquetadora"/>
    <s v="Cambio de Sensor - Etiquetadora"/>
    <x v="2"/>
    <n v="44.76735"/>
    <m/>
  </r>
  <r>
    <x v="0"/>
    <s v="jul"/>
    <x v="3"/>
    <d v="2023-07-03T00:00:00"/>
    <x v="0"/>
    <m/>
    <s v="Capsuladora"/>
    <s v="Cambio de cabezal"/>
    <x v="0"/>
    <n v="21.207716666666641"/>
    <m/>
  </r>
  <r>
    <x v="0"/>
    <s v="jul"/>
    <x v="3"/>
    <d v="2023-07-03T00:00:00"/>
    <x v="0"/>
    <m/>
    <s v="Lavadora de Botellas"/>
    <s v="Repararación mecánica Salida lavadora"/>
    <x v="0"/>
    <n v="13.10826666666666"/>
    <m/>
  </r>
  <r>
    <x v="1"/>
    <s v="jul"/>
    <x v="3"/>
    <d v="2023-07-03T00:00:00"/>
    <x v="0"/>
    <m/>
    <s v="Llenadora"/>
    <s v="Ajuste o cambio de sensor - Llenadora"/>
    <x v="2"/>
    <n v="13.045416666666659"/>
    <m/>
  </r>
  <r>
    <x v="1"/>
    <s v="jul"/>
    <x v="3"/>
    <d v="2023-07-03T00:00:00"/>
    <x v="0"/>
    <m/>
    <s v="Etiquetadora"/>
    <s v="Empalme defectuoso - Etiquetadora"/>
    <x v="1"/>
    <n v="9.52534999999998"/>
    <m/>
  </r>
  <r>
    <x v="1"/>
    <s v="jul"/>
    <x v="3"/>
    <d v="2023-07-03T00:00:00"/>
    <x v="0"/>
    <m/>
    <s v="Etiquetadora"/>
    <s v="Cambio de Sensor - Etiquetadora"/>
    <x v="1"/>
    <n v="8.6620166666666396"/>
    <m/>
  </r>
  <r>
    <x v="0"/>
    <s v="jul"/>
    <x v="3"/>
    <d v="2023-07-03T00:00:00"/>
    <x v="0"/>
    <m/>
    <s v="Omnivision"/>
    <s v="Ajuste eléctrico o mecánico"/>
    <x v="1"/>
    <n v="8.35221666666666"/>
    <m/>
  </r>
  <r>
    <x v="0"/>
    <s v="jul"/>
    <x v="3"/>
    <d v="2023-07-03T00:00:00"/>
    <x v="0"/>
    <m/>
    <s v="Lavadora de Botellas"/>
    <s v="Trabamiento de botellas en la salida - Mantenimiento"/>
    <x v="1"/>
    <n v="7.4020333333333204"/>
    <m/>
  </r>
  <r>
    <x v="2"/>
    <s v="jul"/>
    <x v="3"/>
    <d v="2023-07-03T00:00:00"/>
    <x v="0"/>
    <m/>
    <s v="Paletizadora"/>
    <s v="Cajas giradas - Paletizadora"/>
    <x v="1"/>
    <n v="7.0068166666666798"/>
    <m/>
  </r>
  <r>
    <x v="0"/>
    <s v="jul"/>
    <x v="3"/>
    <d v="2023-07-03T00:00:00"/>
    <x v="0"/>
    <m/>
    <s v="Omnivision"/>
    <s v="Ajuste eléctrico o mecánico"/>
    <x v="1"/>
    <n v="6.8624500000000204"/>
    <m/>
  </r>
  <r>
    <x v="2"/>
    <s v="jul"/>
    <x v="3"/>
    <d v="2023-07-03T00:00:00"/>
    <x v="0"/>
    <m/>
    <s v="Paletizadora"/>
    <s v="Cajas giradas - Paletizadora"/>
    <x v="1"/>
    <n v="5.2230833333333342"/>
    <m/>
  </r>
  <r>
    <x v="0"/>
    <s v="jul"/>
    <x v="3"/>
    <d v="2023-07-03T00:00:00"/>
    <x v="0"/>
    <m/>
    <s v="Lavadora de Botellas"/>
    <s v="Repararación mecánica Salida lavadora"/>
    <x v="1"/>
    <n v="3.7973333333333334"/>
    <m/>
  </r>
  <r>
    <x v="2"/>
    <s v="jul"/>
    <x v="3"/>
    <d v="2023-07-03T00:00:00"/>
    <x v="0"/>
    <m/>
    <s v="Transporte"/>
    <s v="Cambio o reparación - Transporte"/>
    <x v="1"/>
    <n v="2.9743999999999984"/>
    <m/>
  </r>
  <r>
    <x v="2"/>
    <s v="jul"/>
    <x v="3"/>
    <d v="2023-07-03T00:00:00"/>
    <x v="0"/>
    <m/>
    <s v="Paletizadora"/>
    <s v="Cajas giradas - Paletizadora"/>
    <x v="1"/>
    <n v="2.3576833333333322"/>
    <m/>
  </r>
  <r>
    <x v="2"/>
    <s v="jul"/>
    <x v="3"/>
    <d v="2023-07-03T00:00:00"/>
    <x v="0"/>
    <m/>
    <s v="Transporte"/>
    <s v="Cambio o reparación - Transporte"/>
    <x v="1"/>
    <n v="2.3301833333333342"/>
    <m/>
  </r>
  <r>
    <x v="2"/>
    <s v="jul"/>
    <x v="3"/>
    <d v="2023-07-03T00:00:00"/>
    <x v="0"/>
    <m/>
    <s v="Lavadora de Botellas"/>
    <s v="Caída de envase en descarga - Mantenimiento"/>
    <x v="1"/>
    <n v="2.2433500000000022"/>
    <m/>
  </r>
  <r>
    <x v="2"/>
    <s v="jul"/>
    <x v="3"/>
    <d v="2023-07-03T00:00:00"/>
    <x v="0"/>
    <m/>
    <s v="Lavadora de Botellas"/>
    <s v="Caída de envase en descarga - Mantenimiento"/>
    <x v="1"/>
    <n v="1.6698166666666681"/>
    <m/>
  </r>
  <r>
    <x v="1"/>
    <s v="jul"/>
    <x v="3"/>
    <d v="2023-07-04T00:00:00"/>
    <x v="0"/>
    <m/>
    <s v="Robopac"/>
    <s v="Cambio o reparación de sensor - Robopac"/>
    <x v="2"/>
    <n v="53.997900000000001"/>
    <m/>
  </r>
  <r>
    <x v="0"/>
    <s v="jul"/>
    <x v="3"/>
    <d v="2023-07-04T00:00:00"/>
    <x v="0"/>
    <m/>
    <s v="Omnivision"/>
    <s v="Ajuste eléctrico o mecánico"/>
    <x v="2"/>
    <n v="23.372599999999981"/>
    <m/>
  </r>
  <r>
    <x v="1"/>
    <s v="jul"/>
    <x v="3"/>
    <d v="2023-07-04T00:00:00"/>
    <x v="0"/>
    <m/>
    <s v="Llenadora"/>
    <s v="Ajuste o cambio de sensor - Llenadora"/>
    <x v="2"/>
    <n v="21.737983333333322"/>
    <m/>
  </r>
  <r>
    <x v="1"/>
    <s v="jul"/>
    <x v="3"/>
    <d v="2023-07-04T00:00:00"/>
    <x v="0"/>
    <m/>
    <s v="Robopac"/>
    <s v="Cambio o reparación de sensor - Robopac"/>
    <x v="2"/>
    <n v="20.253199999999978"/>
    <m/>
  </r>
  <r>
    <x v="1"/>
    <s v="jul"/>
    <x v="3"/>
    <d v="2023-07-04T00:00:00"/>
    <x v="0"/>
    <m/>
    <s v="Llenadora"/>
    <s v="Ajuste o cambio de sensor - Llenadora"/>
    <x v="2"/>
    <n v="20.100616666666678"/>
    <m/>
  </r>
  <r>
    <x v="0"/>
    <s v="jul"/>
    <x v="3"/>
    <d v="2023-07-04T00:00:00"/>
    <x v="0"/>
    <m/>
    <s v="Lavadora de Botellas"/>
    <s v="Reparación en la entrada"/>
    <x v="0"/>
    <n v="16.978200000000001"/>
    <m/>
  </r>
  <r>
    <x v="1"/>
    <s v="jul"/>
    <x v="3"/>
    <d v="2023-07-04T00:00:00"/>
    <x v="0"/>
    <m/>
    <s v="Llenadora"/>
    <s v="Cambio o reparación de sensor - Llenadora"/>
    <x v="2"/>
    <n v="16.9011"/>
    <m/>
  </r>
  <r>
    <x v="1"/>
    <s v="jul"/>
    <x v="3"/>
    <d v="2023-07-04T00:00:00"/>
    <x v="0"/>
    <m/>
    <s v="Llenadora"/>
    <s v="Cambio o reparación de sensor - Llenadora"/>
    <x v="2"/>
    <n v="16.678783333333321"/>
    <m/>
  </r>
  <r>
    <x v="0"/>
    <s v="jul"/>
    <x v="3"/>
    <d v="2023-07-04T00:00:00"/>
    <x v="0"/>
    <m/>
    <s v="Lavadora de Botellas"/>
    <s v="Reparación en la entrada"/>
    <x v="0"/>
    <n v="14.281099999999981"/>
    <m/>
  </r>
  <r>
    <x v="0"/>
    <s v="jul"/>
    <x v="3"/>
    <d v="2023-07-04T00:00:00"/>
    <x v="0"/>
    <m/>
    <s v="Lavadora de Botellas"/>
    <s v="trabamiento de botella en entrada"/>
    <x v="1"/>
    <n v="7.8312166666666796"/>
    <m/>
  </r>
  <r>
    <x v="0"/>
    <s v="jul"/>
    <x v="3"/>
    <d v="2023-07-04T00:00:00"/>
    <x v="0"/>
    <m/>
    <s v="Lavadora de Botellas"/>
    <s v="Repararación mecánica Salida lavadora"/>
    <x v="1"/>
    <n v="7.7520833333333394"/>
    <m/>
  </r>
  <r>
    <x v="0"/>
    <s v="jul"/>
    <x v="3"/>
    <d v="2023-07-04T00:00:00"/>
    <x v="0"/>
    <m/>
    <s v="Lavadora de Botellas"/>
    <s v="Trabamiento de botellas en la salida - Mantenimiento"/>
    <x v="1"/>
    <n v="7.6774500000000003"/>
    <m/>
  </r>
  <r>
    <x v="0"/>
    <s v="jul"/>
    <x v="3"/>
    <d v="2023-07-04T00:00:00"/>
    <x v="0"/>
    <m/>
    <s v="Lavadora de Botellas"/>
    <s v="trabamiento de botella en entrada"/>
    <x v="1"/>
    <n v="5.7724833333333301"/>
    <m/>
  </r>
  <r>
    <x v="0"/>
    <s v="jul"/>
    <x v="3"/>
    <d v="2023-07-04T00:00:00"/>
    <x v="0"/>
    <m/>
    <s v="Omnivision"/>
    <s v="Ajuste eléctrico o mecánico"/>
    <x v="1"/>
    <n v="4.7512666666666679"/>
    <m/>
  </r>
  <r>
    <x v="0"/>
    <s v="jul"/>
    <x v="3"/>
    <d v="2023-07-04T00:00:00"/>
    <x v="0"/>
    <m/>
    <s v="Omnivision"/>
    <s v="Ajuste eléctrico o mecánico"/>
    <x v="1"/>
    <n v="4.1010333333333353"/>
    <m/>
  </r>
  <r>
    <x v="2"/>
    <s v="jul"/>
    <x v="3"/>
    <d v="2023-07-04T00:00:00"/>
    <x v="0"/>
    <m/>
    <s v="Lavadora de Botellas"/>
    <s v="Caída de envase en descarga - Mantenimiento"/>
    <x v="1"/>
    <n v="3.7226666666666643"/>
    <m/>
  </r>
  <r>
    <x v="0"/>
    <s v="jul"/>
    <x v="3"/>
    <d v="2023-07-04T00:00:00"/>
    <x v="0"/>
    <m/>
    <s v="Lavadora de Botellas"/>
    <s v="Trabamiento de botellas en la salida - Mantenimiento"/>
    <x v="1"/>
    <n v="3.6015166666666683"/>
    <m/>
  </r>
  <r>
    <x v="0"/>
    <s v="jul"/>
    <x v="3"/>
    <d v="2023-07-04T00:00:00"/>
    <x v="0"/>
    <m/>
    <s v="Lavadora de Botellas"/>
    <s v="trabamiento de botella en entrada"/>
    <x v="1"/>
    <n v="3.5764000000000018"/>
    <m/>
  </r>
  <r>
    <x v="2"/>
    <s v="jul"/>
    <x v="3"/>
    <d v="2023-07-04T00:00:00"/>
    <x v="0"/>
    <m/>
    <s v="Lavadora de Botellas"/>
    <s v="Caída de envase en descarga - Mantenimiento"/>
    <x v="1"/>
    <n v="1.8579333333333361"/>
    <m/>
  </r>
  <r>
    <x v="0"/>
    <s v="jul"/>
    <x v="3"/>
    <d v="2023-07-04T00:00:00"/>
    <x v="0"/>
    <m/>
    <s v="Lavadora de Botellas"/>
    <s v="Trabamiento de botellas en la salida - Mantenimiento"/>
    <x v="1"/>
    <n v="1.5007333333333319"/>
    <m/>
  </r>
  <r>
    <x v="2"/>
    <s v="jul"/>
    <x v="3"/>
    <d v="2023-07-04T00:00:00"/>
    <x v="0"/>
    <m/>
    <s v="Lavadora de Botellas"/>
    <s v="Caída de envase en descarga - Mantenimiento"/>
    <x v="1"/>
    <n v="1.158683333333334"/>
    <m/>
  </r>
  <r>
    <x v="2"/>
    <s v="jul"/>
    <x v="3"/>
    <d v="2023-07-05T00:00:00"/>
    <x v="0"/>
    <m/>
    <s v="Capsuladora"/>
    <s v="Reparación de cabezal"/>
    <x v="0"/>
    <n v="34.146033333333307"/>
    <m/>
  </r>
  <r>
    <x v="1"/>
    <s v="jul"/>
    <x v="3"/>
    <d v="2023-07-05T00:00:00"/>
    <x v="0"/>
    <m/>
    <s v="Llenadora"/>
    <s v="Cambio o reparación de sensor - Llenadora"/>
    <x v="2"/>
    <n v="30.775133333333343"/>
    <m/>
  </r>
  <r>
    <x v="2"/>
    <s v="jul"/>
    <x v="3"/>
    <d v="2023-07-05T00:00:00"/>
    <x v="0"/>
    <m/>
    <s v="Capsuladora"/>
    <s v="Tapa girada cabezal N° 1"/>
    <x v="0"/>
    <n v="15.24156666666666"/>
    <m/>
  </r>
  <r>
    <x v="1"/>
    <s v="jul"/>
    <x v="3"/>
    <d v="2023-07-05T00:00:00"/>
    <x v="0"/>
    <m/>
    <s v="Llenadora"/>
    <s v="Ajuste o cambio de sensor - Llenadora"/>
    <x v="2"/>
    <n v="14.803733333333341"/>
    <m/>
  </r>
  <r>
    <x v="1"/>
    <s v="jul"/>
    <x v="3"/>
    <d v="2023-07-05T00:00:00"/>
    <x v="0"/>
    <m/>
    <s v="Tunel"/>
    <s v="problema casette sincronización y ajuste punto cero"/>
    <x v="2"/>
    <n v="13.138233333333361"/>
    <m/>
  </r>
  <r>
    <x v="1"/>
    <s v="jul"/>
    <x v="3"/>
    <d v="2023-07-05T00:00:00"/>
    <x v="0"/>
    <m/>
    <s v="Llenadora"/>
    <s v="Ajuste o cambio de sensor - Llenadora"/>
    <x v="1"/>
    <n v="7.4851166666666398"/>
    <m/>
  </r>
  <r>
    <x v="1"/>
    <s v="jul"/>
    <x v="3"/>
    <d v="2023-07-05T00:00:00"/>
    <x v="0"/>
    <m/>
    <s v="Llenadora"/>
    <s v="Cambio o reparación de sensor - Llenadora"/>
    <x v="1"/>
    <n v="7.4033166666666599"/>
    <m/>
  </r>
  <r>
    <x v="2"/>
    <s v="jul"/>
    <x v="3"/>
    <d v="2023-07-05T00:00:00"/>
    <x v="0"/>
    <m/>
    <s v="Capsuladora"/>
    <s v="Tapa girada cabezal N° 1"/>
    <x v="1"/>
    <n v="5.8138833333333357"/>
    <m/>
  </r>
  <r>
    <x v="0"/>
    <s v="jul"/>
    <x v="3"/>
    <d v="2023-07-05T00:00:00"/>
    <x v="0"/>
    <m/>
    <s v="Lavadora de Botellas"/>
    <s v="Trabamiento de botellas en la salida - Mantenimiento"/>
    <x v="1"/>
    <n v="5.3528666666666638"/>
    <m/>
  </r>
  <r>
    <x v="1"/>
    <s v="jul"/>
    <x v="3"/>
    <d v="2023-07-05T00:00:00"/>
    <x v="0"/>
    <m/>
    <s v="Llenadora"/>
    <s v="Cambio o reparación de sensor - Llenadora"/>
    <x v="1"/>
    <n v="4.7837833333333322"/>
    <m/>
  </r>
  <r>
    <x v="0"/>
    <s v="jul"/>
    <x v="3"/>
    <d v="2023-07-05T00:00:00"/>
    <x v="0"/>
    <m/>
    <s v="Lavadora de Botellas"/>
    <s v="Trabamiento de botellas en la salida - Mantenimiento"/>
    <x v="1"/>
    <n v="3.9512833333333321"/>
    <m/>
  </r>
  <r>
    <x v="0"/>
    <s v="jul"/>
    <x v="3"/>
    <d v="2023-07-05T00:00:00"/>
    <x v="0"/>
    <m/>
    <s v="Lavadora de Botellas"/>
    <s v="Trabamiento de botellas en la salida - Mantenimiento"/>
    <x v="1"/>
    <n v="3.5510166666666656"/>
    <m/>
  </r>
  <r>
    <x v="0"/>
    <s v="jul"/>
    <x v="3"/>
    <d v="2023-07-05T00:00:00"/>
    <x v="0"/>
    <m/>
    <s v="Lavadora de Botellas"/>
    <s v="trabamiento de botella en entrada"/>
    <x v="1"/>
    <n v="3.3011166666666663"/>
    <m/>
  </r>
  <r>
    <x v="2"/>
    <s v="jul"/>
    <x v="3"/>
    <d v="2023-07-05T00:00:00"/>
    <x v="0"/>
    <m/>
    <s v="Capsuladora"/>
    <s v="Tapa girada cabezal N° 1"/>
    <x v="1"/>
    <n v="1.328566666666668"/>
    <m/>
  </r>
  <r>
    <x v="0"/>
    <s v="jul"/>
    <x v="3"/>
    <d v="2023-07-06T00:00:00"/>
    <x v="0"/>
    <m/>
    <s v="Despaletizadora"/>
    <s v="Ajuste o cambio - Despaletizadora"/>
    <x v="2"/>
    <n v="16.39646666666664"/>
    <m/>
  </r>
  <r>
    <x v="0"/>
    <s v="jul"/>
    <x v="3"/>
    <d v="2023-07-06T00:00:00"/>
    <x v="0"/>
    <m/>
    <s v="Despaletizadora"/>
    <s v="Ajuste o cambio - Despaletizadora"/>
    <x v="2"/>
    <n v="10.339549999999981"/>
    <m/>
  </r>
  <r>
    <x v="0"/>
    <s v="jul"/>
    <x v="3"/>
    <d v="2023-07-06T00:00:00"/>
    <x v="0"/>
    <m/>
    <s v="Despaletizadora"/>
    <s v="Ajuste o cambio - Despaletizadora"/>
    <x v="1"/>
    <n v="6.8525833333333201"/>
    <m/>
  </r>
  <r>
    <x v="1"/>
    <s v="jul"/>
    <x v="3"/>
    <d v="2023-07-06T00:00:00"/>
    <x v="0"/>
    <m/>
    <s v="Etiquetadora"/>
    <s v="Empalme defectuoso - Etiquetadora"/>
    <x v="1"/>
    <n v="5.0149333333333317"/>
    <m/>
  </r>
  <r>
    <x v="0"/>
    <s v="jul"/>
    <x v="3"/>
    <d v="2023-07-06T00:00:00"/>
    <x v="0"/>
    <m/>
    <s v="Despaletizadora"/>
    <s v="Ajuste o cambio - Despaletizadora"/>
    <x v="1"/>
    <n v="4.9999999999999982"/>
    <m/>
  </r>
  <r>
    <x v="0"/>
    <s v="jul"/>
    <x v="3"/>
    <d v="2023-07-06T00:00:00"/>
    <x v="0"/>
    <m/>
    <s v="Despaletizadora"/>
    <s v="Ajuste o cambio - Despaletizadora"/>
    <x v="1"/>
    <n v="4.0367833333333323"/>
    <m/>
  </r>
  <r>
    <x v="1"/>
    <s v="jul"/>
    <x v="3"/>
    <d v="2023-07-06T00:00:00"/>
    <x v="0"/>
    <m/>
    <s v="Prime"/>
    <s v="Ajuste de parámetros por electrico"/>
    <x v="1"/>
    <n v="2.0218833333333359"/>
    <m/>
  </r>
  <r>
    <x v="0"/>
    <s v="jul"/>
    <x v="3"/>
    <d v="2023-07-07T00:00:00"/>
    <x v="0"/>
    <m/>
    <s v="Decapsuladora"/>
    <s v="Ajuste sensor entrada/salida"/>
    <x v="2"/>
    <n v="12.003183333333359"/>
    <m/>
  </r>
  <r>
    <x v="0"/>
    <s v="jul"/>
    <x v="3"/>
    <d v="2023-07-07T00:00:00"/>
    <x v="0"/>
    <m/>
    <s v="Mixer"/>
    <s v="Problema en válvula moduladora"/>
    <x v="2"/>
    <n v="10.00000000000002"/>
    <m/>
  </r>
  <r>
    <x v="1"/>
    <s v="jul"/>
    <x v="3"/>
    <d v="2023-07-07T00:00:00"/>
    <x v="0"/>
    <m/>
    <s v="Tunel"/>
    <s v="problema casette sincronización y ajuste punto cero"/>
    <x v="1"/>
    <n v="9.2402666666666402"/>
    <m/>
  </r>
  <r>
    <x v="0"/>
    <s v="jul"/>
    <x v="3"/>
    <d v="2023-07-07T00:00:00"/>
    <x v="0"/>
    <m/>
    <s v="Mixer"/>
    <s v="Problema en válvula moduladora"/>
    <x v="1"/>
    <n v="7.5658666666666798"/>
    <m/>
  </r>
  <r>
    <x v="0"/>
    <s v="jul"/>
    <x v="3"/>
    <d v="2023-07-07T00:00:00"/>
    <x v="0"/>
    <m/>
    <s v="Decapsuladora"/>
    <s v="Ajuste o cambio de sensor - Decapsuladora"/>
    <x v="1"/>
    <n v="1.8896166666666658"/>
    <m/>
  </r>
  <r>
    <x v="0"/>
    <s v="jul"/>
    <x v="3"/>
    <d v="2023-07-07T00:00:00"/>
    <x v="0"/>
    <m/>
    <s v="Decapsuladora"/>
    <s v="Ajuste o cambio de sensor - Decapsuladora"/>
    <x v="1"/>
    <n v="1.400583333333336"/>
    <m/>
  </r>
  <r>
    <x v="0"/>
    <s v="jul"/>
    <x v="3"/>
    <d v="2023-07-08T00:00:00"/>
    <x v="0"/>
    <m/>
    <s v="Lavadora de Botellas"/>
    <s v="Trabamiento de botellas en la salida - Mantenimiento"/>
    <x v="0"/>
    <n v="10.377683333333341"/>
    <m/>
  </r>
  <r>
    <x v="0"/>
    <s v="jul"/>
    <x v="3"/>
    <d v="2023-07-08T00:00:00"/>
    <x v="0"/>
    <m/>
    <s v="Llenadora"/>
    <s v="Problema con elevación de la taza"/>
    <x v="1"/>
    <n v="4.8763000000000023"/>
    <m/>
  </r>
  <r>
    <x v="1"/>
    <s v="jul"/>
    <x v="3"/>
    <d v="2023-07-08T00:00:00"/>
    <x v="0"/>
    <m/>
    <s v="Prime"/>
    <s v="Ajuste de parámetros por electrico"/>
    <x v="1"/>
    <n v="2.936883333333336"/>
    <m/>
  </r>
  <r>
    <x v="0"/>
    <s v="jul"/>
    <x v="4"/>
    <d v="2023-07-10T00:00:00"/>
    <x v="0"/>
    <m/>
    <s v="Llenadora"/>
    <s v="Problema con elevación de la taza"/>
    <x v="0"/>
    <n v="17.085899999999999"/>
    <m/>
  </r>
  <r>
    <x v="0"/>
    <s v="jul"/>
    <x v="4"/>
    <d v="2023-07-10T00:00:00"/>
    <x v="0"/>
    <m/>
    <s v="Llenadora"/>
    <s v="Problema con elevación de la taza"/>
    <x v="1"/>
    <n v="4.9999999999999982"/>
    <m/>
  </r>
  <r>
    <x v="0"/>
    <s v="jul"/>
    <x v="4"/>
    <d v="2023-07-10T00:00:00"/>
    <x v="0"/>
    <m/>
    <s v="Lavadora de Botellas"/>
    <s v="Caída de envase en descarga - Mantenimiento"/>
    <x v="1"/>
    <n v="2.4969499999999982"/>
    <m/>
  </r>
  <r>
    <x v="1"/>
    <s v="jul"/>
    <x v="4"/>
    <d v="2023-07-11T00:00:00"/>
    <x v="0"/>
    <m/>
    <s v="Etiquetadora"/>
    <s v="Falla Etiquetadora"/>
    <x v="0"/>
    <n v="57.681833333333344"/>
    <m/>
  </r>
  <r>
    <x v="1"/>
    <s v="jul"/>
    <x v="4"/>
    <d v="2023-07-11T00:00:00"/>
    <x v="0"/>
    <m/>
    <s v="Etiquetadora"/>
    <s v="Falla Etiquetadora"/>
    <x v="0"/>
    <n v="41.159483333333341"/>
    <m/>
  </r>
  <r>
    <x v="0"/>
    <s v="jul"/>
    <x v="4"/>
    <d v="2023-07-11T00:00:00"/>
    <x v="0"/>
    <m/>
    <s v="Lavadora de Botellas"/>
    <s v="Trabamiento de botellas en la salida - Mantenimiento"/>
    <x v="0"/>
    <n v="37.39"/>
    <m/>
  </r>
  <r>
    <x v="0"/>
    <s v="jul"/>
    <x v="4"/>
    <d v="2023-07-11T00:00:00"/>
    <x v="0"/>
    <m/>
    <s v="Lavadora de Botellas"/>
    <s v="Reparación en la entrada"/>
    <x v="0"/>
    <n v="16.829999999999998"/>
    <m/>
  </r>
  <r>
    <x v="0"/>
    <s v="jul"/>
    <x v="4"/>
    <d v="2023-07-11T00:00:00"/>
    <x v="0"/>
    <m/>
    <s v="Lavadora de Botellas"/>
    <s v="Caída de envase en descarga - Mantenimiento"/>
    <x v="0"/>
    <n v="14.36"/>
    <m/>
  </r>
  <r>
    <x v="1"/>
    <s v="jul"/>
    <x v="4"/>
    <d v="2023-07-11T00:00:00"/>
    <x v="0"/>
    <m/>
    <s v="Etiquetadora"/>
    <s v="Falla Etiquetadora"/>
    <x v="1"/>
    <n v="9.2895333333333596"/>
    <m/>
  </r>
  <r>
    <x v="0"/>
    <s v="jul"/>
    <x v="4"/>
    <d v="2023-07-11T00:00:00"/>
    <x v="0"/>
    <m/>
    <s v="Transporte"/>
    <s v="Trabamiento curva salida pulmón"/>
    <x v="1"/>
    <n v="9.2516500000000192"/>
    <m/>
  </r>
  <r>
    <x v="0"/>
    <s v="jul"/>
    <x v="4"/>
    <d v="2023-07-11T00:00:00"/>
    <x v="0"/>
    <m/>
    <s v="Lavadora de Botellas"/>
    <s v="trabamiento de botella en entrada"/>
    <x v="1"/>
    <n v="7"/>
    <m/>
  </r>
  <r>
    <x v="0"/>
    <s v="jul"/>
    <x v="4"/>
    <d v="2023-07-11T00:00:00"/>
    <x v="0"/>
    <m/>
    <s v="Lavadora de Botellas"/>
    <s v="Trabamiento de botellas en la salida - Mantenimiento"/>
    <x v="1"/>
    <n v="4.0516000000000014"/>
    <m/>
  </r>
  <r>
    <x v="0"/>
    <s v="jul"/>
    <x v="4"/>
    <d v="2023-07-11T00:00:00"/>
    <x v="0"/>
    <m/>
    <s v="Omnivision"/>
    <s v="Ajuste eléctrico o mecánico"/>
    <x v="1"/>
    <n v="1.675733333333334"/>
    <m/>
  </r>
  <r>
    <x v="1"/>
    <s v="jul"/>
    <x v="4"/>
    <d v="2023-07-12T00:00:00"/>
    <x v="0"/>
    <m/>
    <s v="Sopladora"/>
    <s v="Caudal insuficiente refrigeración moldes"/>
    <x v="2"/>
    <n v="10.73685"/>
    <m/>
  </r>
  <r>
    <x v="1"/>
    <s v="jul"/>
    <x v="4"/>
    <d v="2023-07-12T00:00:00"/>
    <x v="0"/>
    <m/>
    <s v="Sopladora"/>
    <s v="Caudal insuficiente refrigeración moldes"/>
    <x v="1"/>
    <n v="6.3351166666666803"/>
    <m/>
  </r>
  <r>
    <x v="0"/>
    <s v="jul"/>
    <x v="4"/>
    <d v="2023-07-12T00:00:00"/>
    <x v="0"/>
    <m/>
    <s v="Lavadora de Botellas"/>
    <s v="Trabamiento de botellas en la salida - Mantenimiento"/>
    <x v="1"/>
    <n v="4"/>
    <m/>
  </r>
  <r>
    <x v="0"/>
    <s v="jul"/>
    <x v="4"/>
    <d v="2023-07-12T00:00:00"/>
    <x v="0"/>
    <m/>
    <s v="Coronador"/>
    <s v="Trancónes reiterados pista de bajada"/>
    <x v="1"/>
    <n v="3.9028833333333357"/>
    <m/>
  </r>
  <r>
    <x v="1"/>
    <s v="jul"/>
    <x v="4"/>
    <d v="2023-07-12T00:00:00"/>
    <x v="0"/>
    <m/>
    <s v="Sopladora"/>
    <s v="Caudal insuficiente refrigeración moldes"/>
    <x v="1"/>
    <n v="3.4343333333333339"/>
    <m/>
  </r>
  <r>
    <x v="0"/>
    <s v="jul"/>
    <x v="4"/>
    <d v="2023-07-12T00:00:00"/>
    <x v="0"/>
    <m/>
    <s v="Lavadora de Botellas"/>
    <s v="Trabamiento de botellas en la salida - Mantenimiento"/>
    <x v="1"/>
    <n v="3.2513666666666641"/>
    <m/>
  </r>
  <r>
    <x v="1"/>
    <s v="jul"/>
    <x v="4"/>
    <d v="2023-07-12T00:00:00"/>
    <x v="0"/>
    <m/>
    <s v="Sopladora"/>
    <s v="Caudal insuficiente refrigeración moldes"/>
    <x v="1"/>
    <n v="3.0012000000000003"/>
    <m/>
  </r>
  <r>
    <x v="0"/>
    <s v="jul"/>
    <x v="4"/>
    <d v="2023-07-13T00:00:00"/>
    <x v="0"/>
    <m/>
    <s v="Encajonadora"/>
    <s v="Cambio de tulipas - Encajonadora"/>
    <x v="0"/>
    <n v="25.308083333333339"/>
    <m/>
  </r>
  <r>
    <x v="1"/>
    <s v="jul"/>
    <x v="4"/>
    <d v="2023-07-13T00:00:00"/>
    <x v="0"/>
    <m/>
    <s v="Llenadora"/>
    <s v="Defectos Nudos PLC"/>
    <x v="0"/>
    <n v="11.29866666666666"/>
    <m/>
  </r>
  <r>
    <x v="1"/>
    <s v="jul"/>
    <x v="4"/>
    <d v="2023-07-14T00:00:00"/>
    <x v="0"/>
    <m/>
    <s v="Tunel"/>
    <s v="Caída de botellas. ajuste de traspasos"/>
    <x v="0"/>
    <n v="21.15"/>
    <m/>
  </r>
  <r>
    <x v="1"/>
    <s v="jul"/>
    <x v="4"/>
    <d v="2023-07-14T00:00:00"/>
    <x v="0"/>
    <m/>
    <s v="Sopladora"/>
    <s v="Problema de presoplado (botellas defectuosas)"/>
    <x v="0"/>
    <n v="15.186499999999979"/>
    <m/>
  </r>
  <r>
    <x v="1"/>
    <s v="jul"/>
    <x v="4"/>
    <d v="2023-07-14T00:00:00"/>
    <x v="0"/>
    <m/>
    <s v="Tunel"/>
    <s v="Ajuste de casette - Mantenimiento"/>
    <x v="1"/>
    <n v="6.96625000000002"/>
    <m/>
  </r>
  <r>
    <x v="2"/>
    <s v="jul"/>
    <x v="4"/>
    <d v="2023-07-14T00:00:00"/>
    <x v="0"/>
    <m/>
    <s v="Codificador"/>
    <s v="cabezal sucio"/>
    <x v="1"/>
    <n v="6.4027500000000002"/>
    <m/>
  </r>
  <r>
    <x v="0"/>
    <s v="jul"/>
    <x v="4"/>
    <d v="2023-07-14T00:00:00"/>
    <x v="0"/>
    <m/>
    <s v="Omnivision"/>
    <s v="Ajuste eléctrico o mecánico"/>
    <x v="1"/>
    <n v="2.401033333333332"/>
    <m/>
  </r>
  <r>
    <x v="0"/>
    <s v="jul"/>
    <x v="4"/>
    <d v="2023-07-14T00:00:00"/>
    <x v="0"/>
    <m/>
    <s v="Lavadora de Botellas"/>
    <s v="trabamiento de botella en entrada"/>
    <x v="1"/>
    <n v="1.801083333333336"/>
    <m/>
  </r>
  <r>
    <x v="0"/>
    <s v="jul"/>
    <x v="4"/>
    <d v="2023-07-14T00:00:00"/>
    <x v="0"/>
    <m/>
    <s v="Coronador"/>
    <s v="Trancónes reiterados pista de bajada"/>
    <x v="1"/>
    <n v="1.150383333333336"/>
    <m/>
  </r>
  <r>
    <x v="1"/>
    <s v="jul"/>
    <x v="4"/>
    <d v="2023-07-15T00:00:00"/>
    <x v="0"/>
    <m/>
    <s v="Paletizadora"/>
    <s v="Trabamiento de paletas"/>
    <x v="0"/>
    <n v="82.46"/>
    <m/>
  </r>
  <r>
    <x v="1"/>
    <s v="jul"/>
    <x v="4"/>
    <d v="2023-07-15T00:00:00"/>
    <x v="0"/>
    <m/>
    <s v="Robopac"/>
    <s v="Falla barrera de seguridad"/>
    <x v="2"/>
    <n v="28.1"/>
    <m/>
  </r>
  <r>
    <x v="0"/>
    <s v="jul"/>
    <x v="4"/>
    <d v="2023-07-15T00:00:00"/>
    <x v="0"/>
    <m/>
    <s v="Lavadora de Botellas"/>
    <s v="trabamiento de botella en entrada"/>
    <x v="0"/>
    <n v="24.5"/>
    <m/>
  </r>
  <r>
    <x v="0"/>
    <s v="jul"/>
    <x v="4"/>
    <d v="2023-07-15T00:00:00"/>
    <x v="0"/>
    <m/>
    <s v="Lavadora de Botellas"/>
    <s v="Caída de automático - Lavadora de Botellas"/>
    <x v="2"/>
    <n v="15.65"/>
    <m/>
  </r>
  <r>
    <x v="1"/>
    <s v="jul"/>
    <x v="4"/>
    <d v="2023-07-15T00:00:00"/>
    <x v="0"/>
    <m/>
    <s v="Tunel"/>
    <s v="Cambio o reparación de sensor - Túnel"/>
    <x v="2"/>
    <n v="11.96"/>
    <m/>
  </r>
  <r>
    <x v="1"/>
    <s v="jul"/>
    <x v="4"/>
    <d v="2023-07-15T00:00:00"/>
    <x v="0"/>
    <m/>
    <s v="Llenadora"/>
    <s v="Espumado al inicio de proceso"/>
    <x v="1"/>
    <n v="7.97"/>
    <m/>
  </r>
  <r>
    <x v="0"/>
    <s v="jul"/>
    <x v="4"/>
    <d v="2023-07-15T00:00:00"/>
    <x v="0"/>
    <m/>
    <s v="Lavadora de Botellas"/>
    <s v="Trabamiento de botellas en la salida - Mantenimiento"/>
    <x v="1"/>
    <n v="6.85"/>
    <m/>
  </r>
  <r>
    <x v="0"/>
    <s v="jul"/>
    <x v="4"/>
    <d v="2023-07-15T00:00:00"/>
    <x v="0"/>
    <m/>
    <s v="Transporte"/>
    <s v="Caída de envase Salida lavadora"/>
    <x v="1"/>
    <n v="5.42"/>
    <m/>
  </r>
  <r>
    <x v="2"/>
    <s v="jul"/>
    <x v="4"/>
    <d v="2023-07-15T00:00:00"/>
    <x v="0"/>
    <m/>
    <s v="Codificador"/>
    <s v="cabezal sucio"/>
    <x v="1"/>
    <n v="5.0632000000000019"/>
    <m/>
  </r>
  <r>
    <x v="0"/>
    <s v="jul"/>
    <x v="4"/>
    <d v="2023-07-15T00:00:00"/>
    <x v="0"/>
    <m/>
    <s v="Omnivision"/>
    <s v="Ajuste eléctrico o mecánico"/>
    <x v="1"/>
    <n v="1.4752833333333359"/>
    <m/>
  </r>
  <r>
    <x v="0"/>
    <s v="jul"/>
    <x v="5"/>
    <d v="2023-07-17T00:00:00"/>
    <x v="0"/>
    <m/>
    <s v="Omnivision"/>
    <s v="Ajuste eléctrico o mecánico"/>
    <x v="2"/>
    <n v="33.99"/>
    <m/>
  </r>
  <r>
    <x v="1"/>
    <s v="jul"/>
    <x v="5"/>
    <d v="2023-07-17T00:00:00"/>
    <x v="0"/>
    <m/>
    <s v="Llenadora"/>
    <s v="Reparación de pinzas por corte de resorte"/>
    <x v="0"/>
    <n v="16.690000000000001"/>
    <m/>
  </r>
  <r>
    <x v="0"/>
    <s v="jul"/>
    <x v="5"/>
    <d v="2023-07-17T00:00:00"/>
    <x v="0"/>
    <m/>
    <s v="Llenadora"/>
    <s v="Limpieza de la camara de alivio"/>
    <x v="0"/>
    <n v="15.66"/>
    <m/>
  </r>
  <r>
    <x v="1"/>
    <s v="jul"/>
    <x v="5"/>
    <d v="2023-07-17T00:00:00"/>
    <x v="0"/>
    <m/>
    <s v="Sopladora"/>
    <s v="Caudal insuficiente refrigeración moldes"/>
    <x v="2"/>
    <n v="10.199999999999999"/>
    <m/>
  </r>
  <r>
    <x v="0"/>
    <s v="jul"/>
    <x v="5"/>
    <d v="2023-07-17T00:00:00"/>
    <x v="0"/>
    <m/>
    <s v="Coronador"/>
    <s v="Trancónes reiterados pista de bajada"/>
    <x v="1"/>
    <n v="8.9499999999999993"/>
    <m/>
  </r>
  <r>
    <x v="0"/>
    <s v="jul"/>
    <x v="5"/>
    <d v="2023-07-17T00:00:00"/>
    <x v="0"/>
    <m/>
    <s v="Llenadora"/>
    <s v="Limpieza válvula de llenado - Mantenimiento"/>
    <x v="1"/>
    <n v="7.23"/>
    <m/>
  </r>
  <r>
    <x v="1"/>
    <s v="jul"/>
    <x v="5"/>
    <d v="2023-07-17T00:00:00"/>
    <x v="0"/>
    <m/>
    <s v="Robopac"/>
    <s v="Problema carga de batería"/>
    <x v="1"/>
    <n v="5.4"/>
    <m/>
  </r>
  <r>
    <x v="0"/>
    <s v="jul"/>
    <x v="5"/>
    <d v="2023-07-17T00:00:00"/>
    <x v="0"/>
    <m/>
    <s v="Llenadora"/>
    <s v="Reparación - Llenadora"/>
    <x v="1"/>
    <n v="3.6"/>
    <m/>
  </r>
  <r>
    <x v="2"/>
    <s v="jul"/>
    <x v="5"/>
    <d v="2023-07-17T00:00:00"/>
    <x v="0"/>
    <m/>
    <s v="Etiquetadora"/>
    <s v="Cambio de Sensor - Etiquetadora"/>
    <x v="1"/>
    <n v="3.58"/>
    <m/>
  </r>
  <r>
    <x v="0"/>
    <s v="jul"/>
    <x v="5"/>
    <d v="2023-07-17T00:00:00"/>
    <x v="0"/>
    <m/>
    <s v="Lavadora de Botellas"/>
    <s v="Trabamiento de botellas en la salida - Mantenimiento"/>
    <x v="1"/>
    <n v="2.62"/>
    <m/>
  </r>
  <r>
    <x v="0"/>
    <s v="jul"/>
    <x v="5"/>
    <d v="2023-07-17T00:00:00"/>
    <x v="0"/>
    <m/>
    <s v="Lavadora de Botellas"/>
    <s v="trabamiento de botella en entrada"/>
    <x v="1"/>
    <n v="2.25"/>
    <m/>
  </r>
  <r>
    <x v="1"/>
    <s v="jul"/>
    <x v="5"/>
    <d v="2023-07-17T00:00:00"/>
    <x v="0"/>
    <m/>
    <s v="Sopladora"/>
    <s v="Trabamiento de Preformas"/>
    <x v="1"/>
    <n v="1.19"/>
    <m/>
  </r>
  <r>
    <x v="2"/>
    <s v="jul"/>
    <x v="5"/>
    <d v="2023-07-18T00:00:00"/>
    <x v="0"/>
    <m/>
    <s v="Etiquetadora"/>
    <s v="Cambio o reparación de sensor - Etiquetadora"/>
    <x v="2"/>
    <n v="16.68"/>
    <m/>
  </r>
  <r>
    <x v="1"/>
    <s v="jul"/>
    <x v="5"/>
    <d v="2023-07-18T00:00:00"/>
    <x v="0"/>
    <m/>
    <s v="Tunel"/>
    <s v="Ajuste de casette - Mantenimiento"/>
    <x v="0"/>
    <n v="16.190000000000001"/>
    <m/>
  </r>
  <r>
    <x v="0"/>
    <s v="jul"/>
    <x v="5"/>
    <d v="2023-07-18T00:00:00"/>
    <x v="0"/>
    <m/>
    <s v="Llenadora"/>
    <s v="Limpieza de la camara de alivio"/>
    <x v="1"/>
    <n v="5.85"/>
    <m/>
  </r>
  <r>
    <x v="1"/>
    <s v="jul"/>
    <x v="5"/>
    <d v="2023-07-18T00:00:00"/>
    <x v="0"/>
    <m/>
    <s v="Llenadora"/>
    <s v="Espumado al inicio de proceso"/>
    <x v="1"/>
    <n v="3"/>
    <m/>
  </r>
  <r>
    <x v="0"/>
    <s v="jul"/>
    <x v="5"/>
    <d v="2023-07-18T00:00:00"/>
    <x v="0"/>
    <m/>
    <s v="Lavadora de Botellas"/>
    <s v="Trabamiento de botellas en la salida - Mantenimiento"/>
    <x v="1"/>
    <n v="1.3"/>
    <m/>
  </r>
  <r>
    <x v="1"/>
    <s v="jul"/>
    <x v="5"/>
    <d v="2023-07-19T00:00:00"/>
    <x v="0"/>
    <m/>
    <s v="Paletizadora"/>
    <s v="Caída de automático - Paletizadora"/>
    <x v="2"/>
    <n v="19.13"/>
    <m/>
  </r>
  <r>
    <x v="0"/>
    <s v="jul"/>
    <x v="5"/>
    <d v="2023-07-19T00:00:00"/>
    <x v="0"/>
    <m/>
    <s v="Llenadora"/>
    <s v="Espumado al inicio de proceso"/>
    <x v="0"/>
    <n v="18.260000000000002"/>
    <m/>
  </r>
  <r>
    <x v="2"/>
    <s v="jul"/>
    <x v="5"/>
    <d v="2023-07-19T00:00:00"/>
    <x v="0"/>
    <m/>
    <s v="Decapsuladora"/>
    <s v="Cambio Piñon de Cabezal"/>
    <x v="0"/>
    <n v="10.65"/>
    <m/>
  </r>
  <r>
    <x v="1"/>
    <s v="jul"/>
    <x v="5"/>
    <d v="2023-07-19T00:00:00"/>
    <x v="0"/>
    <m/>
    <s v="Transporte"/>
    <s v="Caída de automático - Transporte"/>
    <x v="1"/>
    <n v="7.56"/>
    <m/>
  </r>
  <r>
    <x v="0"/>
    <s v="jul"/>
    <x v="5"/>
    <d v="2023-07-19T00:00:00"/>
    <x v="0"/>
    <m/>
    <s v="Mixer"/>
    <s v="Presión de Co2 - Mantenimiento"/>
    <x v="1"/>
    <n v="7.23"/>
    <m/>
  </r>
  <r>
    <x v="2"/>
    <s v="jul"/>
    <x v="5"/>
    <d v="2023-07-19T00:00:00"/>
    <x v="0"/>
    <m/>
    <s v="Llenadora"/>
    <s v="Cambio de resorte en pinza de maquina llenadora"/>
    <x v="1"/>
    <n v="5.49"/>
    <m/>
  </r>
  <r>
    <x v="2"/>
    <s v="jul"/>
    <x v="5"/>
    <d v="2023-07-19T00:00:00"/>
    <x v="0"/>
    <m/>
    <s v="Etiquetadora"/>
    <s v="Cambio o reparación de sensor - Etiquetadora"/>
    <x v="1"/>
    <n v="4.6399999999999997"/>
    <m/>
  </r>
  <r>
    <x v="1"/>
    <s v="jul"/>
    <x v="5"/>
    <d v="2023-07-19T00:00:00"/>
    <x v="0"/>
    <m/>
    <s v="Tunel"/>
    <s v="Falla en motor"/>
    <x v="1"/>
    <n v="4.62"/>
    <m/>
  </r>
  <r>
    <x v="1"/>
    <s v="jul"/>
    <x v="5"/>
    <d v="2023-07-19T00:00:00"/>
    <x v="0"/>
    <m/>
    <s v="Sopladora"/>
    <s v="Trabamiento de Preformas"/>
    <x v="1"/>
    <n v="3.15"/>
    <m/>
  </r>
  <r>
    <x v="0"/>
    <s v="jul"/>
    <x v="5"/>
    <d v="2023-07-19T00:00:00"/>
    <x v="0"/>
    <m/>
    <s v="Transporte"/>
    <s v="Cambio o reparación de sensor - Transporte"/>
    <x v="1"/>
    <n v="1.1499999999999999"/>
    <m/>
  </r>
  <r>
    <x v="0"/>
    <s v="jul"/>
    <x v="5"/>
    <d v="2023-07-20T00:00:00"/>
    <x v="0"/>
    <m/>
    <s v="Etiquetadora"/>
    <s v="Falla Etiquetadora"/>
    <x v="2"/>
    <n v="56.57"/>
    <m/>
  </r>
  <r>
    <x v="1"/>
    <s v="jul"/>
    <x v="5"/>
    <d v="2023-07-21T00:00:00"/>
    <x v="0"/>
    <m/>
    <s v="Sopladora"/>
    <s v="Desempolvado"/>
    <x v="0"/>
    <n v="23.47"/>
    <m/>
  </r>
  <r>
    <x v="1"/>
    <s v="jul"/>
    <x v="5"/>
    <d v="2023-07-21T00:00:00"/>
    <x v="0"/>
    <m/>
    <s v="Sopladora"/>
    <s v="Desempolvado"/>
    <x v="0"/>
    <n v="10.58"/>
    <m/>
  </r>
  <r>
    <x v="1"/>
    <s v="jul"/>
    <x v="5"/>
    <d v="2023-07-21T00:00:00"/>
    <x v="0"/>
    <m/>
    <s v="Prime"/>
    <s v="Trabamiento de producto"/>
    <x v="1"/>
    <n v="9.39"/>
    <m/>
  </r>
  <r>
    <x v="1"/>
    <s v="jul"/>
    <x v="5"/>
    <d v="2023-07-21T00:00:00"/>
    <x v="0"/>
    <m/>
    <s v="Sopladora"/>
    <s v="Problema en el Chiller"/>
    <x v="1"/>
    <n v="6.27"/>
    <m/>
  </r>
  <r>
    <x v="1"/>
    <s v="jul"/>
    <x v="5"/>
    <d v="2023-07-21T00:00:00"/>
    <x v="0"/>
    <m/>
    <s v="Sopladora"/>
    <s v="Bloqueo de molde N° 3"/>
    <x v="1"/>
    <n v="5.43"/>
    <m/>
  </r>
  <r>
    <x v="1"/>
    <s v="jul"/>
    <x v="5"/>
    <d v="2023-07-21T00:00:00"/>
    <x v="0"/>
    <m/>
    <s v="Llenadora"/>
    <s v="Espumado al inicio de proceso"/>
    <x v="1"/>
    <n v="3.58"/>
    <m/>
  </r>
  <r>
    <x v="0"/>
    <s v="jul"/>
    <x v="5"/>
    <d v="2023-07-21T00:00:00"/>
    <x v="0"/>
    <m/>
    <s v="Lavadora de Botellas"/>
    <s v="trabamiento de botella en entrada"/>
    <x v="1"/>
    <n v="2.2799999999999998"/>
    <m/>
  </r>
  <r>
    <x v="0"/>
    <s v="jul"/>
    <x v="5"/>
    <d v="2023-07-22T00:00:00"/>
    <x v="0"/>
    <m/>
    <s v="Encajonadora"/>
    <s v="Se cae seguro del tope de cajas"/>
    <x v="0"/>
    <n v="18.260000000000002"/>
    <m/>
  </r>
  <r>
    <x v="0"/>
    <s v="jul"/>
    <x v="5"/>
    <d v="2023-07-22T00:00:00"/>
    <x v="0"/>
    <m/>
    <s v="Llenadora"/>
    <s v="Espumado al inicio de proceso"/>
    <x v="0"/>
    <n v="11.9"/>
    <m/>
  </r>
  <r>
    <x v="1"/>
    <s v="jul"/>
    <x v="5"/>
    <d v="2023-07-22T00:00:00"/>
    <x v="0"/>
    <m/>
    <s v="Paletizadora"/>
    <s v="Caída de automático - Paletizadora"/>
    <x v="1"/>
    <n v="6.75"/>
    <m/>
  </r>
  <r>
    <x v="0"/>
    <s v="jul"/>
    <x v="5"/>
    <d v="2023-07-22T00:00:00"/>
    <x v="0"/>
    <m/>
    <s v="Encajonadora"/>
    <s v="Se cae seguro del tope de cajas"/>
    <x v="1"/>
    <n v="6.32"/>
    <m/>
  </r>
  <r>
    <x v="1"/>
    <s v="jul"/>
    <x v="5"/>
    <d v="2023-07-22T00:00:00"/>
    <x v="0"/>
    <m/>
    <s v="Sopladora"/>
    <s v="Desempolvado"/>
    <x v="1"/>
    <n v="3.86"/>
    <m/>
  </r>
  <r>
    <x v="0"/>
    <s v="jul"/>
    <x v="5"/>
    <d v="2023-07-22T00:00:00"/>
    <x v="0"/>
    <m/>
    <s v="Lavadora de Botellas"/>
    <s v="Trabamiento de botellas en la salida - Mantenimiento"/>
    <x v="1"/>
    <n v="3.75"/>
    <m/>
  </r>
  <r>
    <x v="1"/>
    <s v="jul"/>
    <x v="5"/>
    <d v="2023-07-22T00:00:00"/>
    <x v="0"/>
    <m/>
    <s v="Sopladora"/>
    <s v="Desempolvado"/>
    <x v="1"/>
    <n v="3.05"/>
    <m/>
  </r>
  <r>
    <x v="0"/>
    <s v="jul"/>
    <x v="5"/>
    <d v="2023-07-22T00:00:00"/>
    <x v="0"/>
    <m/>
    <s v="Coronador"/>
    <s v="Trancónes reiterados pista de bajada"/>
    <x v="1"/>
    <n v="2.0499999999999998"/>
    <m/>
  </r>
  <r>
    <x v="0"/>
    <s v="jul"/>
    <x v="6"/>
    <d v="2023-07-25T00:00:00"/>
    <x v="0"/>
    <m/>
    <s v="Mixer"/>
    <s v="Brix jarabe bajo"/>
    <x v="2"/>
    <n v="11.92905"/>
    <m/>
  </r>
  <r>
    <x v="0"/>
    <s v="jul"/>
    <x v="6"/>
    <d v="2023-07-25T00:00:00"/>
    <x v="0"/>
    <m/>
    <s v="Lavadora de Botellas"/>
    <s v="Trabamiento de botellas en la salida - Mantenimiento"/>
    <x v="0"/>
    <n v="11.627650000000019"/>
    <m/>
  </r>
  <r>
    <x v="0"/>
    <s v="jul"/>
    <x v="6"/>
    <d v="2023-07-25T00:00:00"/>
    <x v="0"/>
    <m/>
    <s v="Omnivision"/>
    <s v="Ajuste eléctrico o mecánico"/>
    <x v="2"/>
    <n v="10.724699999999999"/>
    <m/>
  </r>
  <r>
    <x v="0"/>
    <s v="jul"/>
    <x v="6"/>
    <d v="2023-07-25T00:00:00"/>
    <x v="0"/>
    <m/>
    <s v="Lavadora de Botellas"/>
    <s v="Trabamiento de botellas en la salida - Mantenimiento"/>
    <x v="1"/>
    <n v="7.4520499999999794"/>
    <m/>
  </r>
  <r>
    <x v="0"/>
    <s v="jul"/>
    <x v="6"/>
    <d v="2023-07-25T00:00:00"/>
    <x v="0"/>
    <m/>
    <s v="Miho"/>
    <s v="Mantención equipo Miho"/>
    <x v="1"/>
    <n v="7.2025666666666801"/>
    <m/>
  </r>
  <r>
    <x v="0"/>
    <s v="jul"/>
    <x v="6"/>
    <d v="2023-07-25T00:00:00"/>
    <x v="0"/>
    <m/>
    <s v="Lavadora de Botellas"/>
    <s v="Trabamiento de botellas en la salida - Mantenimiento"/>
    <x v="1"/>
    <n v="5.3512166666666641"/>
    <m/>
  </r>
  <r>
    <x v="0"/>
    <s v="jul"/>
    <x v="6"/>
    <d v="2023-07-25T00:00:00"/>
    <x v="0"/>
    <m/>
    <s v="Mixer"/>
    <s v="Brix jarabe bajo"/>
    <x v="1"/>
    <n v="2.7513000000000001"/>
    <m/>
  </r>
  <r>
    <x v="0"/>
    <s v="jul"/>
    <x v="6"/>
    <d v="2023-07-25T00:00:00"/>
    <x v="0"/>
    <m/>
    <s v="Lavadora de Botellas"/>
    <s v="Trabamiento de botellas en la salida - Mantenimiento"/>
    <x v="1"/>
    <n v="2.7259500000000001"/>
    <m/>
  </r>
  <r>
    <x v="1"/>
    <s v="jul"/>
    <x v="6"/>
    <d v="2023-07-25T00:00:00"/>
    <x v="0"/>
    <m/>
    <s v="Sopladora"/>
    <s v="Problema en el Chiller"/>
    <x v="1"/>
    <n v="2.5863499999999982"/>
    <m/>
  </r>
  <r>
    <x v="0"/>
    <s v="jul"/>
    <x v="6"/>
    <d v="2023-07-25T00:00:00"/>
    <x v="0"/>
    <m/>
    <s v="Mixer"/>
    <s v="Brix jarabe bajo"/>
    <x v="1"/>
    <n v="2.2507666666666677"/>
    <m/>
  </r>
  <r>
    <x v="0"/>
    <s v="jul"/>
    <x v="6"/>
    <d v="2023-07-25T00:00:00"/>
    <x v="0"/>
    <m/>
    <s v="Coronador"/>
    <s v="Trancónes reiterados pista de bajada"/>
    <x v="1"/>
    <n v="1.4504999999999999"/>
    <m/>
  </r>
  <r>
    <x v="0"/>
    <s v="jul"/>
    <x v="6"/>
    <d v="2023-07-25T00:00:00"/>
    <x v="0"/>
    <m/>
    <s v="Coronador"/>
    <s v="Trancónes reiterados pista de bajada"/>
    <x v="1"/>
    <n v="1.3503833333333339"/>
    <m/>
  </r>
  <r>
    <x v="0"/>
    <s v="jul"/>
    <x v="6"/>
    <d v="2023-07-25T00:00:00"/>
    <x v="0"/>
    <m/>
    <s v="Omnivision"/>
    <s v="Falla Servomotor"/>
    <x v="1"/>
    <n v="1.2002333333333342"/>
    <m/>
  </r>
  <r>
    <x v="0"/>
    <s v="jul"/>
    <x v="6"/>
    <d v="2023-07-25T00:00:00"/>
    <x v="0"/>
    <m/>
    <s v="Lavadora de Botellas"/>
    <s v="Trabamiento de botellas en la salida - Mantenimiento"/>
    <x v="1"/>
    <n v="1.1503666666666679"/>
    <m/>
  </r>
  <r>
    <x v="0"/>
    <s v="jul"/>
    <x v="6"/>
    <d v="2023-07-25T00:00:00"/>
    <x v="0"/>
    <m/>
    <s v="Coronador"/>
    <s v="Trancónes reiterados pista de bajada"/>
    <x v="1"/>
    <n v="0.92535000000000001"/>
    <m/>
  </r>
  <r>
    <x v="0"/>
    <s v="jul"/>
    <x v="6"/>
    <d v="2023-07-25T00:00:00"/>
    <x v="0"/>
    <m/>
    <s v="Omnivision"/>
    <s v="Ajuste eléctrico o mecánico"/>
    <x v="1"/>
    <n v="0.90265000000000206"/>
    <m/>
  </r>
  <r>
    <x v="0"/>
    <s v="jul"/>
    <x v="6"/>
    <d v="2023-07-25T00:00:00"/>
    <x v="0"/>
    <m/>
    <s v="Coronador"/>
    <s v="Trancónes reiterados pista de bajada"/>
    <x v="1"/>
    <n v="0.3001666666666668"/>
    <m/>
  </r>
  <r>
    <x v="0"/>
    <s v="jul"/>
    <x v="6"/>
    <d v="2023-07-26T00:00:00"/>
    <x v="0"/>
    <m/>
    <s v="Lavadora de Botellas"/>
    <s v="Trabamiento de botellas en la salida - Mantenimiento"/>
    <x v="0"/>
    <n v="10.403749999999979"/>
    <m/>
  </r>
  <r>
    <x v="0"/>
    <s v="jul"/>
    <x v="6"/>
    <d v="2023-07-26T00:00:00"/>
    <x v="0"/>
    <m/>
    <s v="Lavadora de Botellas"/>
    <s v="Trabamiento de botellas en la salida - Mantenimiento"/>
    <x v="1"/>
    <n v="7.5771333333333608"/>
    <m/>
  </r>
  <r>
    <x v="0"/>
    <s v="jul"/>
    <x v="6"/>
    <d v="2023-07-26T00:00:00"/>
    <x v="0"/>
    <m/>
    <s v="Lavadora de Botellas"/>
    <s v="Trabamiento de botellas en la salida - Mantenimiento"/>
    <x v="1"/>
    <n v="6.85188333333336"/>
    <m/>
  </r>
  <r>
    <x v="0"/>
    <s v="jul"/>
    <x v="6"/>
    <d v="2023-07-26T00:00:00"/>
    <x v="0"/>
    <m/>
    <s v="Lavadora de Botellas"/>
    <s v="Trabamiento de botellas en la salida - Mantenimiento"/>
    <x v="1"/>
    <n v="5.3515499999999996"/>
    <m/>
  </r>
  <r>
    <x v="0"/>
    <s v="jul"/>
    <x v="6"/>
    <d v="2023-07-26T00:00:00"/>
    <x v="0"/>
    <m/>
    <s v="Coronador"/>
    <s v="Trancónes reiterados pista de bajada"/>
    <x v="1"/>
    <n v="3.9514499999999999"/>
    <m/>
  </r>
  <r>
    <x v="1"/>
    <s v="jul"/>
    <x v="6"/>
    <d v="2023-07-26T00:00:00"/>
    <x v="0"/>
    <m/>
    <s v="Etiquetadora"/>
    <s v="Empalme defectuoso - Etiquetadora"/>
    <x v="1"/>
    <n v="2.0653999999999981"/>
    <m/>
  </r>
  <r>
    <x v="1"/>
    <s v="jul"/>
    <x v="6"/>
    <d v="2023-07-26T00:00:00"/>
    <x v="0"/>
    <m/>
    <s v="Transporte"/>
    <s v="Falla de Motor - Transporte"/>
    <x v="1"/>
    <n v="1.9999999999999978"/>
    <m/>
  </r>
  <r>
    <x v="0"/>
    <s v="jul"/>
    <x v="6"/>
    <d v="2023-07-26T00:00:00"/>
    <x v="0"/>
    <m/>
    <s v="Lavadora de Botellas"/>
    <s v="trabamiento de botella en entrada"/>
    <x v="1"/>
    <n v="1.9001666666666641"/>
    <m/>
  </r>
  <r>
    <x v="1"/>
    <s v="jul"/>
    <x v="7"/>
    <d v="2023-07-31T00:00:00"/>
    <x v="0"/>
    <s v="Turno Día"/>
    <s v="Sopladora"/>
    <s v="Desempolvado"/>
    <x v="0"/>
    <n v="16.204883333333338"/>
    <m/>
  </r>
  <r>
    <x v="1"/>
    <s v="jul"/>
    <x v="7"/>
    <d v="2023-07-31T00:00:00"/>
    <x v="0"/>
    <s v="Turno Día"/>
    <s v="Robopac"/>
    <s v="Corte de Film en Robopack"/>
    <x v="1"/>
    <n v="4.4533499999999995"/>
    <m/>
  </r>
  <r>
    <x v="1"/>
    <s v="ago"/>
    <x v="7"/>
    <d v="2023-08-01T00:00:00"/>
    <x v="0"/>
    <s v="Turno Día"/>
    <s v="Sopladora"/>
    <s v="Desempolvado Revisión y ajuste de entrada PREFORMAS"/>
    <x v="0"/>
    <n v="15.351416666666641"/>
    <m/>
  </r>
  <r>
    <x v="1"/>
    <s v="ago"/>
    <x v="7"/>
    <d v="2023-08-01T00:00:00"/>
    <x v="0"/>
    <s v="Turno Día"/>
    <s v="Robopac"/>
    <s v="Problema carga de batería"/>
    <x v="1"/>
    <n v="5.5145333333333344"/>
    <m/>
  </r>
  <r>
    <x v="1"/>
    <s v="ago"/>
    <x v="7"/>
    <d v="2023-08-01T00:00:00"/>
    <x v="0"/>
    <s v="Turno Día"/>
    <s v="Sopladora"/>
    <s v="Desempolvado Revisión y ajuste de entrada PREFORMAS"/>
    <x v="1"/>
    <n v="3.7375166666666639"/>
    <m/>
  </r>
  <r>
    <x v="1"/>
    <s v="ago"/>
    <x v="7"/>
    <d v="2023-08-03T00:00:00"/>
    <x v="0"/>
    <s v="Turno Día"/>
    <s v="Paletizadora"/>
    <s v="Ajuste o cambio de sensor - Paletizadora"/>
    <x v="2"/>
    <n v="10.598749999999979"/>
    <m/>
  </r>
  <r>
    <x v="1"/>
    <s v="ago"/>
    <x v="7"/>
    <d v="2023-08-03T00:00:00"/>
    <x v="0"/>
    <s v="Turno Noche"/>
    <s v="Tunel"/>
    <s v="Cambio o reparación de sensor - Túnel"/>
    <x v="1"/>
    <n v="9.4024166666666389"/>
    <m/>
  </r>
  <r>
    <x v="1"/>
    <s v="ago"/>
    <x v="7"/>
    <d v="2023-08-03T00:00:00"/>
    <x v="0"/>
    <s v="Turno Noche"/>
    <s v="Tunel"/>
    <s v="Ajuste de Sensor en Las Puertas"/>
    <x v="1"/>
    <n v="8.055100000000019"/>
    <m/>
  </r>
  <r>
    <x v="1"/>
    <s v="ago"/>
    <x v="7"/>
    <d v="2023-08-03T00:00:00"/>
    <x v="0"/>
    <s v="Turno Día"/>
    <s v="Capsuladora"/>
    <s v="Tapa girada cabezal N° 10"/>
    <x v="1"/>
    <n v="3.43485"/>
    <m/>
  </r>
  <r>
    <x v="1"/>
    <s v="ago"/>
    <x v="7"/>
    <d v="2023-08-03T00:00:00"/>
    <x v="0"/>
    <s v="Turno Día"/>
    <s v="Paletizadora"/>
    <s v="Ajuste o cambio de sensor - Paletizadora"/>
    <x v="1"/>
    <n v="1.751383333333332"/>
    <m/>
  </r>
  <r>
    <x v="1"/>
    <s v="ago"/>
    <x v="7"/>
    <d v="2023-08-03T00:00:00"/>
    <x v="0"/>
    <s v="Turno Noche"/>
    <s v="Tunel"/>
    <s v="Ajuste de Sensor en Las Puertas"/>
    <x v="1"/>
    <n v="1.6335666666666659"/>
    <m/>
  </r>
  <r>
    <x v="1"/>
    <s v="ago"/>
    <x v="7"/>
    <d v="2023-08-04T00:00:00"/>
    <x v="0"/>
    <s v="Turno Noche"/>
    <s v="Tunel"/>
    <s v="Producto desplazado salida recubrimiento - Mantenimiento"/>
    <x v="0"/>
    <n v="22.658549999999998"/>
    <m/>
  </r>
  <r>
    <x v="1"/>
    <s v="ago"/>
    <x v="7"/>
    <d v="2023-08-04T00:00:00"/>
    <x v="0"/>
    <s v="Turno Noche"/>
    <s v="Tunel"/>
    <s v="problema casette sincronización y ajuste punto cero"/>
    <x v="1"/>
    <n v="9.9500833333333212"/>
    <m/>
  </r>
  <r>
    <x v="1"/>
    <s v="ago"/>
    <x v="7"/>
    <d v="2023-08-04T00:00:00"/>
    <x v="0"/>
    <s v="Turno Día"/>
    <s v="Sopladora"/>
    <s v="Bloqueo de molde N° 1"/>
    <x v="1"/>
    <n v="8.8986333333333594"/>
    <m/>
  </r>
  <r>
    <x v="1"/>
    <s v="ago"/>
    <x v="7"/>
    <d v="2023-08-04T00:00:00"/>
    <x v="0"/>
    <s v="Turno Noche"/>
    <s v="Paletizadora"/>
    <s v="Ajuste o cambio de sensor - Paletizadora"/>
    <x v="1"/>
    <n v="6.8190333333333601"/>
    <m/>
  </r>
  <r>
    <x v="1"/>
    <s v="ago"/>
    <x v="7"/>
    <d v="2023-08-04T00:00:00"/>
    <x v="0"/>
    <s v="Turno Día"/>
    <s v="Tunel"/>
    <s v="Falla en motor"/>
    <x v="1"/>
    <n v="3.3641500000000018"/>
    <m/>
  </r>
  <r>
    <x v="1"/>
    <s v="ago"/>
    <x v="7"/>
    <d v="2023-08-04T00:00:00"/>
    <x v="0"/>
    <s v="Turno Día"/>
    <s v="Transporte"/>
    <s v="Caída de automático - Transporte"/>
    <x v="1"/>
    <n v="2.472133333333332"/>
    <m/>
  </r>
  <r>
    <x v="1"/>
    <s v="ago"/>
    <x v="7"/>
    <d v="2023-08-04T00:00:00"/>
    <x v="0"/>
    <s v="Turno Noche"/>
    <s v="Prime"/>
    <s v="Ajuste de parámetros por electrico"/>
    <x v="1"/>
    <n v="0.7219166666666641"/>
    <m/>
  </r>
  <r>
    <x v="1"/>
    <s v="ago"/>
    <x v="7"/>
    <d v="2023-08-05T00:00:00"/>
    <x v="0"/>
    <s v="Turno Noche"/>
    <s v="Sopladora"/>
    <s v="Limitador de desempolvado disparado"/>
    <x v="0"/>
    <n v="51.858283333333318"/>
    <m/>
  </r>
  <r>
    <x v="1"/>
    <s v="ago"/>
    <x v="7"/>
    <d v="2023-08-05T00:00:00"/>
    <x v="0"/>
    <s v="Turno Noche"/>
    <s v="Sopladora"/>
    <s v="Limitador de desempolvado disparado"/>
    <x v="0"/>
    <n v="35.691216666666662"/>
    <m/>
  </r>
  <r>
    <x v="2"/>
    <s v="ago"/>
    <x v="7"/>
    <d v="2023-08-05T00:00:00"/>
    <x v="0"/>
    <s v="Turno Día"/>
    <s v="Decapsuladora"/>
    <s v="Cambio o reparacion de cadenas"/>
    <x v="0"/>
    <n v="32.647016666666644"/>
    <m/>
  </r>
  <r>
    <x v="1"/>
    <s v="ago"/>
    <x v="7"/>
    <d v="2023-08-05T00:00:00"/>
    <x v="0"/>
    <s v="Turno Noche"/>
    <s v="Sopladora"/>
    <s v="Limitador de desempolvado disparado"/>
    <x v="0"/>
    <n v="19.999999999999979"/>
    <m/>
  </r>
  <r>
    <x v="1"/>
    <s v="ago"/>
    <x v="7"/>
    <d v="2023-08-05T00:00:00"/>
    <x v="0"/>
    <s v="Turno Noche"/>
    <s v="Sopladora"/>
    <s v="Problema compresor de alta"/>
    <x v="2"/>
    <n v="12.773133333333359"/>
    <m/>
  </r>
  <r>
    <x v="1"/>
    <s v="ago"/>
    <x v="7"/>
    <d v="2023-08-05T00:00:00"/>
    <x v="0"/>
    <s v="Turno Noche"/>
    <s v="Prime"/>
    <s v="Ajuste de parámetros por electrico"/>
    <x v="1"/>
    <n v="8.3078666666666408"/>
    <m/>
  </r>
  <r>
    <x v="1"/>
    <s v="ago"/>
    <x v="7"/>
    <d v="2023-08-05T00:00:00"/>
    <x v="0"/>
    <s v="Turno Día"/>
    <s v="Sopladora"/>
    <s v="Trabamiento de Preformas"/>
    <x v="1"/>
    <n v="1.1162666666666639"/>
    <m/>
  </r>
  <r>
    <x v="1"/>
    <s v="ago"/>
    <x v="7"/>
    <d v="2023-08-05T00:00:00"/>
    <x v="0"/>
    <s v="Turno Noche"/>
    <s v="Sopladora"/>
    <s v="Limitador de desempolvado disparado"/>
    <x v="1"/>
    <n v="1.0782833333333341"/>
    <m/>
  </r>
  <r>
    <x v="1"/>
    <s v="ago"/>
    <x v="7"/>
    <d v="2023-08-05T00:00:00"/>
    <x v="0"/>
    <s v="Turno Día"/>
    <s v="Sopladora"/>
    <s v="Trabamiento de Preformas"/>
    <x v="1"/>
    <n v="0.98786666666666401"/>
    <m/>
  </r>
  <r>
    <x v="2"/>
    <s v="ago"/>
    <x v="7"/>
    <d v="2023-08-05T00:00:00"/>
    <x v="0"/>
    <s v="Turno Día"/>
    <s v="Decapsuladora"/>
    <s v="Cambio o reparacion de cadenas"/>
    <x v="1"/>
    <n v="0.977833333333332"/>
    <m/>
  </r>
  <r>
    <x v="0"/>
    <s v="ago"/>
    <x v="8"/>
    <d v="2023-08-07T00:00:00"/>
    <x v="0"/>
    <s v="Turno Día"/>
    <s v="Llenadora"/>
    <s v="Cambio o reparación de pedestales"/>
    <x v="0"/>
    <n v="16.804233333333361"/>
    <s v="Se revisa pedestal n°60"/>
  </r>
  <r>
    <x v="1"/>
    <s v="ago"/>
    <x v="8"/>
    <d v="2023-08-07T00:00:00"/>
    <x v="0"/>
    <s v="Turno Día"/>
    <s v="Tunel"/>
    <s v="Caída de botellas. ajuste de traspasos"/>
    <x v="0"/>
    <n v="11.85319999999998"/>
    <s v="cadena genera caida de botella en transporte "/>
  </r>
  <r>
    <x v="0"/>
    <s v="ago"/>
    <x v="8"/>
    <d v="2023-08-07T00:00:00"/>
    <x v="0"/>
    <s v="Turno Día"/>
    <s v="Llenadora"/>
    <s v="Pruebas realizadas por técnico Sidel - Llenadora"/>
    <x v="0"/>
    <n v="10.203283333333321"/>
    <m/>
  </r>
  <r>
    <x v="1"/>
    <s v="ago"/>
    <x v="8"/>
    <d v="2023-08-07T00:00:00"/>
    <x v="0"/>
    <s v="Turno Noche"/>
    <s v="Robopac"/>
    <s v="Corte de Film en Robopack"/>
    <x v="1"/>
    <n v="4.3814833333333318"/>
    <m/>
  </r>
  <r>
    <x v="0"/>
    <s v="ago"/>
    <x v="8"/>
    <d v="2023-08-07T00:00:00"/>
    <x v="0"/>
    <s v="Turno Día"/>
    <s v="Capsuladora"/>
    <s v="Trancón de tapas en pista de bajada - Mantenimiento"/>
    <x v="1"/>
    <n v="4.1008333333333322"/>
    <m/>
  </r>
  <r>
    <x v="1"/>
    <s v="ago"/>
    <x v="8"/>
    <d v="2023-08-07T00:00:00"/>
    <x v="0"/>
    <s v="Turno Noche"/>
    <s v="Sopladora"/>
    <s v="Presión de soplado insuficiente"/>
    <x v="1"/>
    <n v="3.7234166666666639"/>
    <m/>
  </r>
  <r>
    <x v="1"/>
    <s v="ago"/>
    <x v="8"/>
    <d v="2023-08-07T00:00:00"/>
    <x v="0"/>
    <s v="Turno Noche"/>
    <s v="Llenadora"/>
    <s v="Espumado al inicio de proceso"/>
    <x v="1"/>
    <n v="2.9980500000000001"/>
    <m/>
  </r>
  <r>
    <x v="0"/>
    <s v="ago"/>
    <x v="8"/>
    <d v="2023-08-07T00:00:00"/>
    <x v="0"/>
    <s v="Turno Día"/>
    <s v="Llenadora"/>
    <s v="Pruebas realizadas por técnico Sidel - Llenadora"/>
    <x v="1"/>
    <n v="2.6013166666666678"/>
    <m/>
  </r>
  <r>
    <x v="0"/>
    <s v="ago"/>
    <x v="8"/>
    <d v="2023-08-07T00:00:00"/>
    <x v="0"/>
    <s v="Turno Día"/>
    <s v="Llenadora"/>
    <s v="Cambio o reparación de pedestales"/>
    <x v="1"/>
    <n v="2.001049999999998"/>
    <m/>
  </r>
  <r>
    <x v="0"/>
    <s v="ago"/>
    <x v="8"/>
    <d v="2023-08-07T00:00:00"/>
    <x v="0"/>
    <s v="Turno Día"/>
    <s v="Llenadora"/>
    <s v="Pruebas realizadas por técnico Sidel - Llenadora"/>
    <x v="1"/>
    <n v="1.8511166666666641"/>
    <m/>
  </r>
  <r>
    <x v="2"/>
    <s v="ago"/>
    <x v="8"/>
    <d v="2023-08-08T00:00:00"/>
    <x v="0"/>
    <s v="Turno Noche"/>
    <s v="Llenadora"/>
    <s v="Reparación - Llenadora"/>
    <x v="0"/>
    <n v="38.752099999999984"/>
    <s v="Empaquetadura rota"/>
  </r>
  <r>
    <x v="2"/>
    <s v="ago"/>
    <x v="8"/>
    <d v="2023-08-08T00:00:00"/>
    <x v="0"/>
    <s v="Turno Noche"/>
    <s v="Llenadora"/>
    <s v="Reparación - Llenadora"/>
    <x v="0"/>
    <n v="32.393483333333336"/>
    <s v="Empaquetadura rota"/>
  </r>
  <r>
    <x v="1"/>
    <s v="ago"/>
    <x v="8"/>
    <d v="2023-08-08T00:00:00"/>
    <x v="0"/>
    <s v="Turno Día"/>
    <s v="Sopladora"/>
    <s v="Trabamiento de elevador de preformas"/>
    <x v="0"/>
    <n v="18.639416666666641"/>
    <s v="preforma trabada entre cinta y rodillo"/>
  </r>
  <r>
    <x v="0"/>
    <s v="ago"/>
    <x v="8"/>
    <d v="2023-08-08T00:00:00"/>
    <x v="0"/>
    <s v="Turno Día"/>
    <s v="Transporte"/>
    <s v="Regulación de velocidad"/>
    <x v="2"/>
    <n v="14.35411666666668"/>
    <s v="Transporte llegada a codificador reduce su velocidad provocando que envase lleno comience a chocar."/>
  </r>
  <r>
    <x v="2"/>
    <s v="ago"/>
    <x v="8"/>
    <d v="2023-08-08T00:00:00"/>
    <x v="0"/>
    <s v="Turno Noche"/>
    <s v="Desencajonadora"/>
    <s v="Cajas giradas - Desencajonadora"/>
    <x v="2"/>
    <n v="10.8249"/>
    <s v="acusa falla caja girada en la pantalla "/>
  </r>
  <r>
    <x v="0"/>
    <s v="ago"/>
    <x v="8"/>
    <d v="2023-08-08T00:00:00"/>
    <x v="0"/>
    <s v="Turno Día"/>
    <s v="Codificador"/>
    <s v="Ajuste por cambio de formato - Codificador"/>
    <x v="1"/>
    <n v="9.0520833333333588"/>
    <s v="REGULACIÓN DE ALTURA DE CODIFICADOR"/>
  </r>
  <r>
    <x v="1"/>
    <s v="ago"/>
    <x v="8"/>
    <d v="2023-08-08T00:00:00"/>
    <x v="0"/>
    <s v="Turno Día"/>
    <s v="Prime"/>
    <s v="Trabamiento de producto"/>
    <x v="1"/>
    <n v="4.7017166666666643"/>
    <m/>
  </r>
  <r>
    <x v="0"/>
    <s v="ago"/>
    <x v="8"/>
    <d v="2023-08-08T00:00:00"/>
    <x v="0"/>
    <s v="Turno Día"/>
    <s v="Paletizadora"/>
    <s v="Cajas giradas - Paletizadora"/>
    <x v="1"/>
    <n v="3.3506166666666659"/>
    <s v="ELECTROVALVULA DEFECTUOSA"/>
  </r>
  <r>
    <x v="2"/>
    <s v="ago"/>
    <x v="8"/>
    <d v="2023-08-08T00:00:00"/>
    <x v="0"/>
    <s v="Turno Noche"/>
    <s v="Desencajonadora"/>
    <s v="Cajas giradas - Desencajonadora"/>
    <x v="1"/>
    <n v="2.9785333333333321"/>
    <m/>
  </r>
  <r>
    <x v="0"/>
    <s v="ago"/>
    <x v="8"/>
    <d v="2023-08-08T00:00:00"/>
    <x v="0"/>
    <s v="Turno Día"/>
    <s v="Paletizadora"/>
    <s v="Cajas giradas - Paletizadora"/>
    <x v="1"/>
    <n v="2.8004333333333338"/>
    <s v="ELECTROVALVULA DEFECTUOSA"/>
  </r>
  <r>
    <x v="2"/>
    <s v="ago"/>
    <x v="8"/>
    <d v="2023-08-08T00:00:00"/>
    <x v="0"/>
    <s v="Turno Noche"/>
    <s v="Encajonadora"/>
    <s v="Caída de automático - Encajonadora"/>
    <x v="1"/>
    <n v="1.7432333333333341"/>
    <m/>
  </r>
  <r>
    <x v="0"/>
    <s v="ago"/>
    <x v="8"/>
    <d v="2023-08-09T00:00:00"/>
    <x v="0"/>
    <s v="Turno Día"/>
    <s v="Desencajonadora"/>
    <s v="Cambio o reparación de electroválvula"/>
    <x v="2"/>
    <n v="36.014149999999979"/>
    <s v="NO ES ELECTROVALVULA. SON LOS 4 CABLES"/>
  </r>
  <r>
    <x v="1"/>
    <s v="ago"/>
    <x v="8"/>
    <d v="2023-08-09T00:00:00"/>
    <x v="0"/>
    <s v="Turno Día"/>
    <s v="Llenadora"/>
    <s v="Cambio o reparación de pinzas - Llenadora"/>
    <x v="0"/>
    <n v="18.386099999999999"/>
    <s v="Cambio Centrador Plastico Roto . Valvula N°98."/>
  </r>
  <r>
    <x v="0"/>
    <s v="ago"/>
    <x v="8"/>
    <d v="2023-08-09T00:00:00"/>
    <x v="0"/>
    <s v="Turno Día"/>
    <s v="Desencajonadora"/>
    <s v="Falla contactor - Desencajonadora"/>
    <x v="2"/>
    <n v="17.984416666666682"/>
    <s v="FALLA DEBIDO A CORTE"/>
  </r>
  <r>
    <x v="0"/>
    <s v="ago"/>
    <x v="8"/>
    <d v="2023-08-09T00:00:00"/>
    <x v="0"/>
    <s v="Turno Día"/>
    <s v="Transporte"/>
    <s v="Transporte lleno reparación cadena"/>
    <x v="0"/>
    <n v="17.376316666666682"/>
    <s v="Golpes en cadena / Cadena larga"/>
  </r>
  <r>
    <x v="0"/>
    <s v="ago"/>
    <x v="8"/>
    <d v="2023-08-09T00:00:00"/>
    <x v="0"/>
    <s v="Turno Día"/>
    <s v="Desencajonadora"/>
    <s v="Cambio o reparación de electroválvula"/>
    <x v="1"/>
    <n v="6.0019666666666796"/>
    <m/>
  </r>
  <r>
    <x v="0"/>
    <s v="ago"/>
    <x v="8"/>
    <d v="2023-08-09T00:00:00"/>
    <x v="0"/>
    <s v="Turno Día"/>
    <s v="Paletizadora"/>
    <s v="Cambio o reparación de sensor - Paletizadora"/>
    <x v="1"/>
    <n v="4.7514499999999975"/>
    <m/>
  </r>
  <r>
    <x v="0"/>
    <s v="ago"/>
    <x v="8"/>
    <d v="2023-08-09T00:00:00"/>
    <x v="0"/>
    <s v="Turno Día"/>
    <s v="Transporte"/>
    <s v="Caída de env. transp. lleno salida llenadora"/>
    <x v="1"/>
    <n v="4.1798333333333337"/>
    <m/>
  </r>
  <r>
    <x v="0"/>
    <s v="ago"/>
    <x v="8"/>
    <d v="2023-08-09T00:00:00"/>
    <x v="0"/>
    <s v="Turno Día"/>
    <s v="Paletizadora"/>
    <s v="Ajuste o cambio de sensor - Paletizadora"/>
    <x v="1"/>
    <n v="3.9008666666666643"/>
    <m/>
  </r>
  <r>
    <x v="1"/>
    <s v="ago"/>
    <x v="8"/>
    <d v="2023-08-09T00:00:00"/>
    <x v="0"/>
    <s v="Turno Noche"/>
    <s v="Capsuladora"/>
    <s v="Tapa girada cabezal N° 10"/>
    <x v="1"/>
    <n v="3.3957499999999978"/>
    <m/>
  </r>
  <r>
    <x v="0"/>
    <s v="ago"/>
    <x v="8"/>
    <d v="2023-08-09T00:00:00"/>
    <x v="0"/>
    <s v="Turno Día"/>
    <s v="Lavadora de Botellas"/>
    <s v="Trabamiento de botellas en la salida - Mantenimiento"/>
    <x v="1"/>
    <n v="2.9012166666666657"/>
    <m/>
  </r>
  <r>
    <x v="0"/>
    <s v="ago"/>
    <x v="8"/>
    <d v="2023-08-09T00:00:00"/>
    <x v="0"/>
    <s v="Turno Día"/>
    <s v="Paletizadora"/>
    <s v="Ajuste o cambio de sensor - Paletizadora"/>
    <x v="1"/>
    <n v="1.9513166666666641"/>
    <m/>
  </r>
  <r>
    <x v="0"/>
    <s v="ago"/>
    <x v="8"/>
    <d v="2023-08-09T00:00:00"/>
    <x v="0"/>
    <s v="Turno Día"/>
    <s v="Desencajonadora"/>
    <s v="Cambio o reparación de electroválvula"/>
    <x v="1"/>
    <n v="1.697566666666668"/>
    <m/>
  </r>
  <r>
    <x v="0"/>
    <s v="ago"/>
    <x v="8"/>
    <d v="2023-08-09T00:00:00"/>
    <x v="0"/>
    <s v="Turno Día"/>
    <s v="Paletizadora"/>
    <s v="Ajuste o cambio de sensor - Paletizadora"/>
    <x v="1"/>
    <n v="1.5004999999999979"/>
    <m/>
  </r>
  <r>
    <x v="0"/>
    <s v="ago"/>
    <x v="8"/>
    <d v="2023-08-10T00:00:00"/>
    <x v="0"/>
    <s v="Turno Día"/>
    <s v="Coronador"/>
    <s v="Reparación - Coronador"/>
    <x v="0"/>
    <n v="45.964150000000018"/>
    <s v="Ajuste post Mantención coronador quiebra botellas"/>
  </r>
  <r>
    <x v="1"/>
    <s v="ago"/>
    <x v="8"/>
    <d v="2023-08-10T00:00:00"/>
    <x v="0"/>
    <s v="Turno Noche"/>
    <s v="Etiquetadora"/>
    <s v="Falla Etiquetadora"/>
    <x v="0"/>
    <n v="30"/>
    <s v="correa carrusel cortada por falta de mtto"/>
  </r>
  <r>
    <x v="1"/>
    <s v="ago"/>
    <x v="8"/>
    <d v="2023-08-10T00:00:00"/>
    <x v="0"/>
    <s v="Turno Día"/>
    <s v="Etiquetadora"/>
    <s v="Falla Etiquetadora"/>
    <x v="0"/>
    <n v="30"/>
    <s v="Cambio Correa Carrusel"/>
  </r>
  <r>
    <x v="0"/>
    <s v="ago"/>
    <x v="8"/>
    <d v="2023-08-10T00:00:00"/>
    <x v="0"/>
    <s v="Turno Día"/>
    <s v="Coronador"/>
    <s v="Reparación - Coronador"/>
    <x v="0"/>
    <n v="19.30526666666664"/>
    <s v="Ajuste post Mantención coronador quiebra botellas"/>
  </r>
  <r>
    <x v="0"/>
    <s v="ago"/>
    <x v="8"/>
    <d v="2023-08-10T00:00:00"/>
    <x v="0"/>
    <s v="Turno Día"/>
    <s v="Coronador"/>
    <s v="Reparación - Coronador"/>
    <x v="0"/>
    <n v="15.31783333333332"/>
    <s v="Ajuste post Mantención coronador quiebra botellas"/>
  </r>
  <r>
    <x v="0"/>
    <s v="ago"/>
    <x v="8"/>
    <d v="2023-08-10T00:00:00"/>
    <x v="0"/>
    <s v="Turno Día"/>
    <s v="Transporte"/>
    <s v="Transporte vacío se sale cadena - Transporte"/>
    <x v="0"/>
    <n v="14.629866666666659"/>
    <s v="Piñones en mal estado "/>
  </r>
  <r>
    <x v="0"/>
    <s v="ago"/>
    <x v="8"/>
    <d v="2023-08-10T00:00:00"/>
    <x v="0"/>
    <s v="Turno Día"/>
    <s v="Mixer"/>
    <s v="Baja nivel vaso de jarabe"/>
    <x v="2"/>
    <n v="11.703199999999979"/>
    <s v="Error en termino de producción (corte) mixer acciona drenado de llenadora y no realiza arrastre de jarabe desde cañería sala de jarabe."/>
  </r>
  <r>
    <x v="1"/>
    <s v="ago"/>
    <x v="8"/>
    <d v="2023-08-10T00:00:00"/>
    <x v="0"/>
    <s v="Turno Día"/>
    <s v="Sopladora"/>
    <s v="Bloqueo de molde N° 8"/>
    <x v="1"/>
    <n v="7.9108333333333203"/>
    <s v="Limpieza y Regulacion Bloqueo Molde N°8"/>
  </r>
  <r>
    <x v="0"/>
    <s v="ago"/>
    <x v="8"/>
    <d v="2023-08-10T00:00:00"/>
    <x v="0"/>
    <s v="Turno Día"/>
    <s v="Coronador"/>
    <s v="Trancónes reiterados pista de bajada"/>
    <x v="1"/>
    <n v="4.3024999999999984"/>
    <m/>
  </r>
  <r>
    <x v="0"/>
    <s v="ago"/>
    <x v="8"/>
    <d v="2023-08-10T00:00:00"/>
    <x v="0"/>
    <s v="Turno Día"/>
    <s v="Lavadora de Botellas"/>
    <s v="trabamiento de botella en entrada"/>
    <x v="1"/>
    <n v="3.6012666666666662"/>
    <m/>
  </r>
  <r>
    <x v="0"/>
    <s v="ago"/>
    <x v="8"/>
    <d v="2023-08-10T00:00:00"/>
    <x v="0"/>
    <s v="Turno Día"/>
    <s v="Coronador"/>
    <s v="Trancónes reiterados pista de bajada"/>
    <x v="1"/>
    <n v="2.9267666666666643"/>
    <m/>
  </r>
  <r>
    <x v="0"/>
    <s v="ago"/>
    <x v="8"/>
    <d v="2023-08-10T00:00:00"/>
    <x v="0"/>
    <s v="Turno Día"/>
    <s v="Coronador"/>
    <s v="Trancónes reiterados pista de bajada"/>
    <x v="1"/>
    <n v="2.6760166666666683"/>
    <m/>
  </r>
  <r>
    <x v="0"/>
    <s v="ago"/>
    <x v="8"/>
    <d v="2023-08-10T00:00:00"/>
    <x v="0"/>
    <s v="Turno Día"/>
    <s v="Mixer"/>
    <s v="Baja nivel vaso de jarabe"/>
    <x v="1"/>
    <n v="2.5259833333333317"/>
    <m/>
  </r>
  <r>
    <x v="0"/>
    <s v="ago"/>
    <x v="8"/>
    <d v="2023-08-10T00:00:00"/>
    <x v="0"/>
    <s v="Turno Día"/>
    <s v="Coronador"/>
    <s v="Trancónes reiterados pista de bajada"/>
    <x v="1"/>
    <n v="2.276366666666664"/>
    <m/>
  </r>
  <r>
    <x v="0"/>
    <s v="ago"/>
    <x v="8"/>
    <d v="2023-08-10T00:00:00"/>
    <x v="0"/>
    <s v="Turno Día"/>
    <s v="Lavadora de Botellas"/>
    <s v="Trabamiento de botellas en la salida - Mantenimiento"/>
    <x v="1"/>
    <n v="2.2515000000000001"/>
    <m/>
  </r>
  <r>
    <x v="0"/>
    <s v="ago"/>
    <x v="8"/>
    <d v="2023-08-10T00:00:00"/>
    <x v="0"/>
    <s v="Turno Día"/>
    <s v="Llenadora"/>
    <s v="Ajuste o cambio de sensor - Llenadora"/>
    <x v="1"/>
    <n v="1.8763833333333362"/>
    <s v="Revisión de sensor desenfocado (de cip)."/>
  </r>
  <r>
    <x v="0"/>
    <s v="ago"/>
    <x v="8"/>
    <d v="2023-08-11T00:00:00"/>
    <x v="0"/>
    <s v="Turno Día"/>
    <s v="Mixer"/>
    <s v="Error de Mezcla"/>
    <x v="2"/>
    <n v="51.865883333333343"/>
    <s v="15 MINUTOS. válvula con problemas"/>
  </r>
  <r>
    <x v="1"/>
    <s v="ago"/>
    <x v="8"/>
    <d v="2023-08-11T00:00:00"/>
    <x v="0"/>
    <s v="Turno Día"/>
    <s v="Paletizadora"/>
    <s v="Cambio o reparación de rodillos"/>
    <x v="0"/>
    <n v="38.898983333333341"/>
    <s v="Rodillos trabados. no traccionan con correa motriz."/>
  </r>
  <r>
    <x v="1"/>
    <s v="ago"/>
    <x v="8"/>
    <d v="2023-08-11T00:00:00"/>
    <x v="0"/>
    <s v="Turno Día"/>
    <s v="Paletizadora"/>
    <s v="Cambio o reparación de rodillos"/>
    <x v="0"/>
    <n v="13.391599999999979"/>
    <m/>
  </r>
  <r>
    <x v="1"/>
    <s v="ago"/>
    <x v="8"/>
    <d v="2023-08-11T00:00:00"/>
    <x v="0"/>
    <s v="Turno Día"/>
    <s v="Paletizadora"/>
    <s v="Cambio de rodillo en paletizadora"/>
    <x v="0"/>
    <n v="10.00000000000002"/>
    <m/>
  </r>
  <r>
    <x v="1"/>
    <s v="ago"/>
    <x v="8"/>
    <d v="2023-08-11T00:00:00"/>
    <x v="0"/>
    <s v="Turno Día"/>
    <s v="Paletizadora"/>
    <s v="Cambio de rodillo en paletizadora"/>
    <x v="1"/>
    <n v="9.6532333333333185"/>
    <m/>
  </r>
  <r>
    <x v="1"/>
    <s v="ago"/>
    <x v="8"/>
    <d v="2023-08-11T00:00:00"/>
    <x v="0"/>
    <s v="Turno Día"/>
    <s v="Sopladora"/>
    <s v="Limitador de desenpolvado disparado por trabamiento"/>
    <x v="1"/>
    <n v="8.0381999999999998"/>
    <m/>
  </r>
  <r>
    <x v="0"/>
    <s v="ago"/>
    <x v="8"/>
    <d v="2023-08-11T00:00:00"/>
    <x v="0"/>
    <s v="Turno Día"/>
    <s v="Omnivision"/>
    <s v="Ajuste eléctrico o mecánico"/>
    <x v="1"/>
    <n v="6.0517333333333205"/>
    <m/>
  </r>
  <r>
    <x v="1"/>
    <s v="ago"/>
    <x v="8"/>
    <d v="2023-08-11T00:00:00"/>
    <x v="0"/>
    <s v="Turno Noche"/>
    <s v="Robopac"/>
    <s v="Corte de Film en Robopack"/>
    <x v="1"/>
    <n v="4.7174833333333313"/>
    <m/>
  </r>
  <r>
    <x v="0"/>
    <s v="ago"/>
    <x v="8"/>
    <d v="2023-08-11T00:00:00"/>
    <x v="0"/>
    <s v="Turno Día"/>
    <s v="Coronador"/>
    <s v="Trancónes reiterados pista de bajada"/>
    <x v="1"/>
    <n v="3.9517666666666678"/>
    <m/>
  </r>
  <r>
    <x v="0"/>
    <s v="ago"/>
    <x v="8"/>
    <d v="2023-08-11T00:00:00"/>
    <x v="0"/>
    <s v="Turno Día"/>
    <s v="Transporte"/>
    <s v="Caída de envase frecuente en sala de embotellado por velocidad"/>
    <x v="1"/>
    <n v="3.002200000000002"/>
    <m/>
  </r>
  <r>
    <x v="0"/>
    <s v="ago"/>
    <x v="8"/>
    <d v="2023-08-11T00:00:00"/>
    <x v="0"/>
    <s v="Turno Día"/>
    <s v="Lavadora de Botellas"/>
    <s v="Trabamiento de botellas en la salida - Mantenimiento"/>
    <x v="1"/>
    <n v="2.82585"/>
    <m/>
  </r>
  <r>
    <x v="0"/>
    <s v="ago"/>
    <x v="8"/>
    <d v="2023-08-11T00:00:00"/>
    <x v="0"/>
    <s v="Turno Día"/>
    <s v="Coronador"/>
    <s v="Trancónes reiterados pista de bajada"/>
    <x v="1"/>
    <n v="2.4766333333333321"/>
    <m/>
  </r>
  <r>
    <x v="0"/>
    <s v="ago"/>
    <x v="8"/>
    <d v="2023-08-11T00:00:00"/>
    <x v="0"/>
    <s v="Turno Día"/>
    <s v="Lavadora de Botellas"/>
    <s v="trabamiento de botella en entrada"/>
    <x v="1"/>
    <n v="2.4008500000000019"/>
    <m/>
  </r>
  <r>
    <x v="0"/>
    <s v="ago"/>
    <x v="8"/>
    <d v="2023-08-11T00:00:00"/>
    <x v="0"/>
    <s v="Turno Día"/>
    <s v="Lavadora de Botellas"/>
    <s v="Trabamiento de botellas en la salida - Mantenimiento"/>
    <x v="1"/>
    <n v="2.1754833333333359"/>
    <m/>
  </r>
  <r>
    <x v="0"/>
    <s v="ago"/>
    <x v="8"/>
    <d v="2023-08-11T00:00:00"/>
    <x v="0"/>
    <s v="Turno Día"/>
    <s v="Coronador"/>
    <s v="Trancónes reiterados pista de bajada"/>
    <x v="1"/>
    <n v="1.800566666666664"/>
    <m/>
  </r>
  <r>
    <x v="0"/>
    <s v="ago"/>
    <x v="8"/>
    <d v="2023-08-11T00:00:00"/>
    <x v="0"/>
    <s v="Turno Día"/>
    <s v="Transporte"/>
    <s v="Caída envase frecuente sala de embotellado por velocidad"/>
    <x v="1"/>
    <n v="1.5143833333333321"/>
    <m/>
  </r>
  <r>
    <x v="1"/>
    <s v="ago"/>
    <x v="8"/>
    <d v="2023-08-12T00:00:00"/>
    <x v="0"/>
    <s v="Turno Noche"/>
    <s v="Tunel"/>
    <s v="Problema con cinta de cadena entrada de horno"/>
    <x v="0"/>
    <n v="31.553500000000017"/>
    <s v="Eje de malla con desgaste. se requiere intervenir de forma urgente. de lo contrario se puede romper el eje."/>
  </r>
  <r>
    <x v="1"/>
    <s v="ago"/>
    <x v="8"/>
    <d v="2023-08-12T00:00:00"/>
    <x v="0"/>
    <s v="Turno Noche"/>
    <s v="Tunel"/>
    <s v="Problema con cinta de cadena entrada de horno"/>
    <x v="0"/>
    <n v="17.482366666666678"/>
    <m/>
  </r>
  <r>
    <x v="0"/>
    <s v="ago"/>
    <x v="8"/>
    <d v="2023-08-12T00:00:00"/>
    <x v="0"/>
    <s v="Turno Día"/>
    <s v="Lavadora de Botellas"/>
    <s v="Trabamiento de botellas en la salida - Mantenimiento"/>
    <x v="1"/>
    <n v="6.0418833333333595"/>
    <m/>
  </r>
  <r>
    <x v="1"/>
    <s v="ago"/>
    <x v="8"/>
    <d v="2023-08-12T00:00:00"/>
    <x v="0"/>
    <s v="Turno Noche"/>
    <s v="Sopladora"/>
    <s v="Desempolvado"/>
    <x v="1"/>
    <n v="5.9311000000000016"/>
    <m/>
  </r>
  <r>
    <x v="1"/>
    <s v="ago"/>
    <x v="8"/>
    <d v="2023-08-12T00:00:00"/>
    <x v="0"/>
    <s v="Turno Día"/>
    <s v="Tunel"/>
    <s v="Falla en motor"/>
    <x v="1"/>
    <n v="5.1661666666666681"/>
    <m/>
  </r>
  <r>
    <x v="0"/>
    <s v="ago"/>
    <x v="8"/>
    <d v="2023-08-12T00:00:00"/>
    <x v="0"/>
    <s v="Turno Día"/>
    <s v="Codificador"/>
    <s v="Problema en encoder"/>
    <x v="1"/>
    <n v="4.9999999999999982"/>
    <m/>
  </r>
  <r>
    <x v="1"/>
    <s v="ago"/>
    <x v="8"/>
    <d v="2023-08-12T00:00:00"/>
    <x v="0"/>
    <s v="Turno Noche"/>
    <s v="Sopladora"/>
    <s v="Limitador de desempolvado disparado"/>
    <x v="1"/>
    <n v="3.415066666666668"/>
    <m/>
  </r>
  <r>
    <x v="1"/>
    <s v="ago"/>
    <x v="8"/>
    <d v="2023-08-12T00:00:00"/>
    <x v="0"/>
    <s v="Turno Noche"/>
    <s v="Tunel"/>
    <s v="Problema con cinta de cadena entrada de horno"/>
    <x v="1"/>
    <n v="3.372416666666664"/>
    <m/>
  </r>
  <r>
    <x v="0"/>
    <s v="ago"/>
    <x v="8"/>
    <d v="2023-08-12T00:00:00"/>
    <x v="0"/>
    <s v="Turno Día"/>
    <s v="Lavadora de Botellas"/>
    <s v="Trabamiento de botellas en la salida - Mantenimiento"/>
    <x v="1"/>
    <n v="2.4008666666666643"/>
    <m/>
  </r>
  <r>
    <x v="0"/>
    <s v="ago"/>
    <x v="8"/>
    <d v="2023-08-12T00:00:00"/>
    <x v="0"/>
    <s v="Turno Día"/>
    <s v="Lavadora de Botellas"/>
    <s v="Trabamiento de botellas en la salida - Mantenimiento"/>
    <x v="1"/>
    <n v="1.9595166666666657"/>
    <m/>
  </r>
  <r>
    <x v="1"/>
    <s v="ago"/>
    <x v="9"/>
    <d v="2023-08-14T00:00:00"/>
    <x v="0"/>
    <s v="Turno Día"/>
    <s v="Sopladora"/>
    <s v="Problema compresor de alta"/>
    <x v="2"/>
    <n v="11.832066666666659"/>
    <s v="Falla de comunicación del arrancador con PLC"/>
  </r>
  <r>
    <x v="0"/>
    <s v="ago"/>
    <x v="9"/>
    <d v="2023-08-16T00:00:00"/>
    <x v="0"/>
    <s v="Turno Día"/>
    <s v="Decapsuladora"/>
    <s v="Cambio o reparacion de cadenas"/>
    <x v="0"/>
    <n v="40.520250000000004"/>
    <s v="cadena motriz de tela cortada"/>
  </r>
  <r>
    <x v="2"/>
    <s v="ago"/>
    <x v="9"/>
    <d v="2023-08-16T00:00:00"/>
    <x v="0"/>
    <s v="Turno Noche"/>
    <s v="Paletizadora"/>
    <s v="Se quiebra pieza"/>
    <x v="0"/>
    <n v="19.16235"/>
    <s v="Falla mesa giratoria"/>
  </r>
  <r>
    <x v="1"/>
    <s v="ago"/>
    <x v="9"/>
    <d v="2023-08-16T00:00:00"/>
    <x v="0"/>
    <s v="Turno Día"/>
    <s v="Sopladora"/>
    <s v="Problema compresor de alta"/>
    <x v="2"/>
    <n v="18.238833333333357"/>
    <m/>
  </r>
  <r>
    <x v="0"/>
    <s v="ago"/>
    <x v="9"/>
    <d v="2023-08-16T00:00:00"/>
    <x v="0"/>
    <s v="Turno Día"/>
    <s v="Decapsuladora"/>
    <s v="Cambio o reparacion de cadenas"/>
    <x v="0"/>
    <n v="14.84779999999998"/>
    <m/>
  </r>
  <r>
    <x v="2"/>
    <s v="ago"/>
    <x v="9"/>
    <d v="2023-08-16T00:00:00"/>
    <x v="0"/>
    <s v="Turno Noche"/>
    <s v="Encajonadora"/>
    <s v="Cambio o reparación manguera de aire"/>
    <x v="0"/>
    <n v="14.28393333333336"/>
    <s v="Cambio de conector"/>
  </r>
  <r>
    <x v="1"/>
    <s v="ago"/>
    <x v="9"/>
    <d v="2023-08-17T00:00:00"/>
    <x v="0"/>
    <s v="Turno Día"/>
    <s v="Etiquetadora"/>
    <s v="Cambio de Sensor - Etiquetadora"/>
    <x v="2"/>
    <n v="24.5502"/>
    <s v="Cambio de posición del sensor bomba de aceite de torre con falla. cable desconectado."/>
  </r>
  <r>
    <x v="1"/>
    <s v="ago"/>
    <x v="9"/>
    <d v="2023-08-17T00:00:00"/>
    <x v="0"/>
    <s v="Turno Día"/>
    <s v="Sopladora"/>
    <s v="Trabamiento de botella en sopladora- llenadora"/>
    <x v="0"/>
    <n v="11.68808333333334"/>
    <s v="Ajuste de estrella transferencia"/>
  </r>
  <r>
    <x v="1"/>
    <s v="ago"/>
    <x v="9"/>
    <d v="2023-08-18T00:00:00"/>
    <x v="0"/>
    <s v="Turno Noche"/>
    <s v="Etiquetadora"/>
    <s v="Cambio o reparación de sensor - Etiquetadora"/>
    <x v="2"/>
    <n v="25.209816666666661"/>
    <s v="Falla Sensor Entrada Maquina. Problemas de deteccion del sensor. Se revisa cordon para poder seguir con la produccion. se dejara programado para su cambio cuando la linea este detenida."/>
  </r>
  <r>
    <x v="0"/>
    <s v="ago"/>
    <x v="9"/>
    <d v="2023-08-18T00:00:00"/>
    <x v="0"/>
    <s v="Turno Día"/>
    <s v="Lavadora de Botellas"/>
    <s v="Trabamiento de botellas en la salida - Mantenimiento"/>
    <x v="1"/>
    <n v="9.6279000000000003"/>
    <m/>
  </r>
  <r>
    <x v="2"/>
    <s v="ago"/>
    <x v="9"/>
    <d v="2023-08-18T00:00:00"/>
    <x v="0"/>
    <s v="Turno Día"/>
    <s v="Encajonadora"/>
    <s v="Falla centrador de cajas"/>
    <x v="1"/>
    <n v="7.3024999999999798"/>
    <m/>
  </r>
  <r>
    <x v="0"/>
    <s v="ago"/>
    <x v="9"/>
    <d v="2023-08-18T00:00:00"/>
    <x v="0"/>
    <s v="Turno Día"/>
    <s v="Lavadora de Botellas"/>
    <s v="Trabamiento de botellas en la salida - Mantenimiento"/>
    <x v="1"/>
    <n v="5.5018166666666639"/>
    <m/>
  </r>
  <r>
    <x v="0"/>
    <s v="ago"/>
    <x v="9"/>
    <d v="2023-08-18T00:00:00"/>
    <x v="0"/>
    <s v="Turno Día"/>
    <s v="Coronador"/>
    <s v="Trancónes reiterados pista de bajada"/>
    <x v="1"/>
    <n v="4.4017333333333326"/>
    <m/>
  </r>
  <r>
    <x v="1"/>
    <s v="ago"/>
    <x v="9"/>
    <d v="2023-08-18T00:00:00"/>
    <x v="0"/>
    <s v="Turno Día"/>
    <s v="Etiquetadora"/>
    <s v="Cambio de Sensor - Etiquetadora"/>
    <x v="1"/>
    <n v="4.2542999999999997"/>
    <m/>
  </r>
  <r>
    <x v="0"/>
    <s v="ago"/>
    <x v="9"/>
    <d v="2023-08-18T00:00:00"/>
    <x v="0"/>
    <s v="Turno Día"/>
    <s v="Omnivision"/>
    <s v="Ajuste eléctrico o mecánico"/>
    <x v="1"/>
    <n v="2.7511333333333319"/>
    <m/>
  </r>
  <r>
    <x v="0"/>
    <s v="ago"/>
    <x v="9"/>
    <d v="2023-08-18T00:00:00"/>
    <x v="0"/>
    <s v="Turno Día"/>
    <s v="Omnivision"/>
    <s v="Ajuste eléctrico o mecánico"/>
    <x v="1"/>
    <n v="2.7023999999999999"/>
    <m/>
  </r>
  <r>
    <x v="0"/>
    <s v="ago"/>
    <x v="9"/>
    <d v="2023-08-18T00:00:00"/>
    <x v="0"/>
    <s v="Turno Día"/>
    <s v="Coronador"/>
    <s v="Trancónes reiterados pista de bajada"/>
    <x v="1"/>
    <n v="2.50095"/>
    <m/>
  </r>
  <r>
    <x v="0"/>
    <s v="ago"/>
    <x v="9"/>
    <d v="2023-08-18T00:00:00"/>
    <x v="0"/>
    <s v="Turno Día"/>
    <s v="Omnivision"/>
    <s v="Ajuste eléctrico o mecánico"/>
    <x v="1"/>
    <n v="2.426383333333332"/>
    <m/>
  </r>
  <r>
    <x v="2"/>
    <s v="ago"/>
    <x v="9"/>
    <d v="2023-08-18T00:00:00"/>
    <x v="0"/>
    <s v="Turno Día"/>
    <s v="Encajonadora"/>
    <s v="Cambio de freno centrador de cajas"/>
    <x v="1"/>
    <n v="2.3150166666666663"/>
    <m/>
  </r>
  <r>
    <x v="1"/>
    <s v="ago"/>
    <x v="9"/>
    <d v="2023-08-19T00:00:00"/>
    <x v="0"/>
    <s v="Turno Día"/>
    <s v="Llenadora"/>
    <s v="Cambio de válvula"/>
    <x v="0"/>
    <n v="45.463750000000019"/>
    <s v="Cambio de valvulas de llenados desde la seccion 31 al 40. SUPUESTAMENTE NO DETUVO LÍNEA."/>
  </r>
  <r>
    <x v="1"/>
    <s v="ago"/>
    <x v="9"/>
    <d v="2023-08-19T00:00:00"/>
    <x v="0"/>
    <s v="Turno Noche"/>
    <s v="Etiquetadora"/>
    <s v="Cambio de Sensor - Etiquetadora"/>
    <x v="2"/>
    <n v="33.782266666666679"/>
    <s v="Sensor de proximidad con su cable cortado"/>
  </r>
  <r>
    <x v="2"/>
    <s v="ago"/>
    <x v="9"/>
    <d v="2023-08-19T00:00:00"/>
    <x v="0"/>
    <s v="Turno Noche"/>
    <s v="Alexus"/>
    <s v="Syncrojet"/>
    <x v="1"/>
    <n v="6.5392333333333204"/>
    <m/>
  </r>
  <r>
    <x v="1"/>
    <s v="ago"/>
    <x v="9"/>
    <d v="2023-08-19T00:00:00"/>
    <x v="0"/>
    <s v="Turno Día"/>
    <s v="Prime"/>
    <s v="Trabamiento de producto"/>
    <x v="1"/>
    <n v="6.4329499999999795"/>
    <m/>
  </r>
  <r>
    <x v="1"/>
    <s v="ago"/>
    <x v="9"/>
    <d v="2023-08-19T00:00:00"/>
    <x v="0"/>
    <s v="Turno Día"/>
    <s v="Prime"/>
    <s v="Ajuste de parámetros por electrico"/>
    <x v="1"/>
    <n v="6.12093333333336"/>
    <m/>
  </r>
  <r>
    <x v="1"/>
    <s v="ago"/>
    <x v="9"/>
    <d v="2023-08-19T00:00:00"/>
    <x v="0"/>
    <s v="Turno Día"/>
    <s v="Prime"/>
    <s v="Ajuste de parámetros por electrico"/>
    <x v="1"/>
    <n v="3.8815833333333303"/>
    <m/>
  </r>
  <r>
    <x v="1"/>
    <s v="ago"/>
    <x v="9"/>
    <d v="2023-08-19T00:00:00"/>
    <x v="0"/>
    <s v="Turno Noche"/>
    <s v="Paletizadora"/>
    <s v="Reparación mesa paletizadora"/>
    <x v="1"/>
    <n v="3.7423999999999982"/>
    <m/>
  </r>
  <r>
    <x v="1"/>
    <s v="ago"/>
    <x v="9"/>
    <d v="2023-08-19T00:00:00"/>
    <x v="0"/>
    <s v="Turno Día"/>
    <s v="Paletizadora"/>
    <s v="Reparación mesa paletizadora"/>
    <x v="1"/>
    <n v="3.1231000000000018"/>
    <m/>
  </r>
  <r>
    <x v="0"/>
    <s v="ago"/>
    <x v="9"/>
    <d v="2023-08-19T00:00:00"/>
    <x v="0"/>
    <s v="Turno Día"/>
    <s v="Coronador"/>
    <s v="Trancónes reiterados pista de bajada"/>
    <x v="1"/>
    <n v="2.4511833333333359"/>
    <m/>
  </r>
  <r>
    <x v="0"/>
    <s v="ago"/>
    <x v="9"/>
    <d v="2023-08-19T00:00:00"/>
    <x v="0"/>
    <s v="Turno Día"/>
    <s v="Lavadora de Botellas"/>
    <s v="Trabamiento de botellas en la salida - Mantenimiento"/>
    <x v="1"/>
    <n v="1.7252166666666662"/>
    <m/>
  </r>
  <r>
    <x v="0"/>
    <s v="ago"/>
    <x v="9"/>
    <d v="2023-08-19T00:00:00"/>
    <x v="0"/>
    <s v="Turno Día"/>
    <s v="Coronador"/>
    <s v="Trancónes reiterados pista de bajada"/>
    <x v="1"/>
    <n v="1.6258333333333319"/>
    <m/>
  </r>
  <r>
    <x v="0"/>
    <s v="ago"/>
    <x v="9"/>
    <d v="2023-08-19T00:00:00"/>
    <x v="0"/>
    <s v="Turno Día"/>
    <s v="Lavadora de Botellas"/>
    <s v="Trabamiento de botellas en la salida - Mantenimiento"/>
    <x v="1"/>
    <n v="1.5254666666666639"/>
    <m/>
  </r>
  <r>
    <x v="1"/>
    <s v="ago"/>
    <x v="10"/>
    <d v="2023-08-21T00:00:00"/>
    <x v="0"/>
    <s v="Turno Día"/>
    <s v="Llenadora"/>
    <s v="Cambio de válvula"/>
    <x v="0"/>
    <n v="10.853116666666679"/>
    <m/>
  </r>
  <r>
    <x v="1"/>
    <s v="ago"/>
    <x v="10"/>
    <d v="2023-08-22T00:00:00"/>
    <x v="0"/>
    <s v="Turno Noche"/>
    <s v="Etiquetadora"/>
    <s v="Falla Etiquetadora"/>
    <x v="0"/>
    <n v="20.94898333333332"/>
    <m/>
  </r>
  <r>
    <x v="1"/>
    <s v="ago"/>
    <x v="10"/>
    <d v="2023-08-22T00:00:00"/>
    <x v="0"/>
    <s v="Turno Noche"/>
    <s v="Etiquetadora"/>
    <s v="Falla Etiquetadora"/>
    <x v="0"/>
    <n v="15.652816666666681"/>
    <m/>
  </r>
  <r>
    <x v="2"/>
    <s v="ago"/>
    <x v="10"/>
    <d v="2023-08-22T00:00:00"/>
    <x v="0"/>
    <s v="Turno Noche"/>
    <s v="Omnivision"/>
    <s v="Ajuste eléctrico o mecánico"/>
    <x v="2"/>
    <n v="14.134233333333361"/>
    <m/>
  </r>
  <r>
    <x v="0"/>
    <s v="ago"/>
    <x v="10"/>
    <d v="2023-08-22T00:00:00"/>
    <x v="0"/>
    <s v="Turno Día"/>
    <s v="Lavadora de Botellas"/>
    <s v="Trabamiento de botellas en la salida - Mantenimiento"/>
    <x v="0"/>
    <n v="13.60459999999998"/>
    <m/>
  </r>
  <r>
    <x v="0"/>
    <s v="ago"/>
    <x v="10"/>
    <d v="2023-08-22T00:00:00"/>
    <x v="0"/>
    <s v="Turno Día"/>
    <s v="Lavadora de Botellas"/>
    <s v="Trabamiento de botellas en la salida - Mantenimiento"/>
    <x v="1"/>
    <n v="7.1775499999999797"/>
    <m/>
  </r>
  <r>
    <x v="1"/>
    <s v="ago"/>
    <x v="10"/>
    <d v="2023-08-22T00:00:00"/>
    <x v="0"/>
    <s v="Turno Noche"/>
    <s v="Sopladora"/>
    <s v="Problema en el Chiller"/>
    <x v="1"/>
    <n v="7.0827166666666797"/>
    <m/>
  </r>
  <r>
    <x v="2"/>
    <s v="ago"/>
    <x v="10"/>
    <d v="2023-08-23T00:00:00"/>
    <x v="0"/>
    <s v="Turno Día"/>
    <s v="Llenadora"/>
    <s v="Problema al cargar la receta"/>
    <x v="2"/>
    <n v="60"/>
    <m/>
  </r>
  <r>
    <x v="2"/>
    <s v="ago"/>
    <x v="10"/>
    <d v="2023-08-23T00:00:00"/>
    <x v="0"/>
    <s v="Turno Día"/>
    <s v="Llenadora"/>
    <s v="Problema al cargar la receta"/>
    <x v="2"/>
    <n v="30"/>
    <m/>
  </r>
  <r>
    <x v="2"/>
    <s v="ago"/>
    <x v="10"/>
    <d v="2023-08-23T00:00:00"/>
    <x v="0"/>
    <s v="Turno Día"/>
    <s v="Llenadora"/>
    <s v="Reparación de válvula electrónica"/>
    <x v="2"/>
    <n v="25.19903333333334"/>
    <m/>
  </r>
  <r>
    <x v="0"/>
    <s v="ago"/>
    <x v="10"/>
    <d v="2023-08-23T00:00:00"/>
    <x v="0"/>
    <s v="Turno Día"/>
    <s v="Codificador"/>
    <s v="cabezal sucio"/>
    <x v="0"/>
    <n v="16.31421666666666"/>
    <m/>
  </r>
  <r>
    <x v="1"/>
    <s v="ago"/>
    <x v="10"/>
    <d v="2023-08-23T00:00:00"/>
    <x v="0"/>
    <s v="Turno Día"/>
    <s v="Sopladora"/>
    <s v="Cambio de Lamparas"/>
    <x v="2"/>
    <n v="15.97615000000002"/>
    <m/>
  </r>
  <r>
    <x v="1"/>
    <s v="ago"/>
    <x v="10"/>
    <d v="2023-08-23T00:00:00"/>
    <x v="0"/>
    <s v="Turno Día"/>
    <s v="Etiquetadora"/>
    <s v="Falla Etiquetadora"/>
    <x v="0"/>
    <n v="11.84431666666668"/>
    <m/>
  </r>
  <r>
    <x v="2"/>
    <s v="ago"/>
    <x v="10"/>
    <d v="2023-08-23T00:00:00"/>
    <x v="0"/>
    <s v="Turno Día"/>
    <s v="Llenadora"/>
    <s v="Reparación de válvula electrónica"/>
    <x v="2"/>
    <n v="10.906033333333319"/>
    <m/>
  </r>
  <r>
    <x v="2"/>
    <s v="ago"/>
    <x v="10"/>
    <d v="2023-08-24T00:00:00"/>
    <x v="0"/>
    <s v="Turno Noche"/>
    <s v="Filtec Pre Lavado"/>
    <s v="Reparación - Filtec Pre Lavado"/>
    <x v="2"/>
    <n v="32.2209"/>
    <m/>
  </r>
  <r>
    <x v="2"/>
    <s v="ago"/>
    <x v="10"/>
    <d v="2023-08-24T00:00:00"/>
    <x v="0"/>
    <s v="Turno Noche"/>
    <s v="Filtec Pre Lavado"/>
    <s v="Reparación - Filtec Pre Lavado"/>
    <x v="2"/>
    <n v="14.171216666666639"/>
    <m/>
  </r>
  <r>
    <x v="1"/>
    <s v="ago"/>
    <x v="10"/>
    <d v="2023-08-24T00:00:00"/>
    <x v="0"/>
    <s v="Turno Noche"/>
    <s v="Corte Energía"/>
    <s v="Externo"/>
    <x v="2"/>
    <n v="11.68753333333332"/>
    <m/>
  </r>
  <r>
    <x v="0"/>
    <s v="ago"/>
    <x v="10"/>
    <d v="2023-08-24T00:00:00"/>
    <x v="0"/>
    <s v="Turno Día"/>
    <s v="Omnivision"/>
    <s v="Ajuste eléctrico o mecánico"/>
    <x v="1"/>
    <n v="5.1020333333333339"/>
    <m/>
  </r>
  <r>
    <x v="0"/>
    <s v="ago"/>
    <x v="10"/>
    <d v="2023-08-25T00:00:00"/>
    <x v="0"/>
    <s v="Turno Noche"/>
    <s v="Capsuladora"/>
    <s v="Falla sensor"/>
    <x v="2"/>
    <n v="32.751400000000018"/>
    <m/>
  </r>
  <r>
    <x v="0"/>
    <s v="ago"/>
    <x v="10"/>
    <d v="2023-08-25T00:00:00"/>
    <x v="0"/>
    <s v="Turno Noche"/>
    <s v="Capsuladora"/>
    <s v="Falla sensor"/>
    <x v="2"/>
    <n v="10.95911666666664"/>
    <m/>
  </r>
  <r>
    <x v="0"/>
    <s v="ago"/>
    <x v="10"/>
    <d v="2023-08-25T00:00:00"/>
    <x v="0"/>
    <s v="Turno Día"/>
    <s v="Decapsuladora"/>
    <s v="Ajustes por falla"/>
    <x v="1"/>
    <n v="9.0026166666666594"/>
    <m/>
  </r>
  <r>
    <x v="1"/>
    <s v="ago"/>
    <x v="10"/>
    <d v="2023-08-25T00:00:00"/>
    <x v="0"/>
    <s v="Turno Día"/>
    <s v="Prime"/>
    <s v="Trabamiento brazo"/>
    <x v="1"/>
    <n v="6.6382000000000199"/>
    <m/>
  </r>
  <r>
    <x v="0"/>
    <s v="ago"/>
    <x v="11"/>
    <d v="2023-08-28T00:00:00"/>
    <x v="0"/>
    <s v="Turno Día"/>
    <s v="Coronador"/>
    <s v="Reparacion bajada de tapas"/>
    <x v="0"/>
    <n v="13.204366666666679"/>
    <s v="temperatura en tolva de tapas "/>
  </r>
  <r>
    <x v="1"/>
    <s v="ago"/>
    <x v="11"/>
    <d v="2023-08-29T00:00:00"/>
    <x v="0"/>
    <s v="Turno Noche"/>
    <s v="Etiquetadora"/>
    <s v="Falla Etiquetadora"/>
    <x v="0"/>
    <n v="60"/>
    <s v="Falla reductor"/>
  </r>
  <r>
    <x v="1"/>
    <s v="ago"/>
    <x v="11"/>
    <d v="2023-08-29T00:00:00"/>
    <x v="0"/>
    <s v="Turno Noche"/>
    <s v="Etiquetadora"/>
    <s v="Falla Etiquetadora"/>
    <x v="0"/>
    <n v="31.657150000000019"/>
    <s v="Falla reductor"/>
  </r>
  <r>
    <x v="1"/>
    <s v="ago"/>
    <x v="11"/>
    <d v="2023-08-29T00:00:00"/>
    <x v="0"/>
    <s v="Turno Noche"/>
    <s v="Llenadora"/>
    <s v="Cambio o reparación de pinzas - Llenadora"/>
    <x v="0"/>
    <n v="11.1891"/>
    <s v="Se cambia conjunto de pinza"/>
  </r>
  <r>
    <x v="2"/>
    <s v="ago"/>
    <x v="11"/>
    <d v="2023-08-29T00:00:00"/>
    <x v="0"/>
    <s v="Turno Noche"/>
    <s v="Decapsuladora"/>
    <s v="Cambio Piñon de Cabezal"/>
    <x v="0"/>
    <n v="11.14771666666668"/>
    <s v="Se cambian piñones dañados FAVOR REVISAR BASE DE ENTREGA A DECAPSULADOR ( PLASTICO AZUL)"/>
  </r>
  <r>
    <x v="1"/>
    <s v="ago"/>
    <x v="11"/>
    <d v="2023-08-29T00:00:00"/>
    <x v="0"/>
    <s v="Turno Noche"/>
    <s v="Etiquetadora"/>
    <s v="Falla Etiquetadora"/>
    <x v="0"/>
    <n v="10.90443333333336"/>
    <s v="Falla reductor"/>
  </r>
  <r>
    <x v="2"/>
    <s v="ago"/>
    <x v="11"/>
    <d v="2023-08-30T00:00:00"/>
    <x v="0"/>
    <s v="Turno Noche"/>
    <s v="Paletizadora"/>
    <s v="Pérdida de ciclo"/>
    <x v="2"/>
    <n v="39.476633333333339"/>
    <s v="caja traia un papel . el cual tapo un sensor en la mesa de acomulacion"/>
  </r>
  <r>
    <x v="2"/>
    <s v="ago"/>
    <x v="11"/>
    <d v="2023-08-30T00:00:00"/>
    <x v="0"/>
    <s v="Turno Noche"/>
    <s v="Paletizadora"/>
    <s v="Pérdida de ciclo"/>
    <x v="2"/>
    <n v="24.105666666666661"/>
    <s v="caja traia un papel . el cual tapo un sensor en la mesa de acomulacion"/>
  </r>
  <r>
    <x v="0"/>
    <s v="ago"/>
    <x v="11"/>
    <d v="2023-08-30T00:00:00"/>
    <x v="0"/>
    <s v="Turno Día"/>
    <s v="Decapsuladora"/>
    <s v="Ajustes por falla"/>
    <x v="0"/>
    <n v="12.35355"/>
    <s v="AMBOS LADOS. OPERACIONES INTERNAS POR FALTA DE INSUMOSY MTTO"/>
  </r>
  <r>
    <x v="0"/>
    <s v="ago"/>
    <x v="11"/>
    <d v="2023-08-31T00:00:00"/>
    <x v="0"/>
    <s v="Turno Día"/>
    <s v="Llenadora"/>
    <s v="Ajuste o cambio de sensor - Llenadora"/>
    <x v="2"/>
    <n v="42.967783333333323"/>
    <s v="se reapretan los 90 pernos de rodillos centradores."/>
  </r>
  <r>
    <x v="0"/>
    <s v="ago"/>
    <x v="11"/>
    <d v="2023-08-31T00:00:00"/>
    <x v="0"/>
    <s v="Turno Día"/>
    <s v="Llenadora"/>
    <s v="Ajuste o cambio de sensor - Llenadora"/>
    <x v="2"/>
    <n v="30.703883333333341"/>
    <s v="Se corta cordon de sensor."/>
  </r>
  <r>
    <x v="0"/>
    <s v="ago"/>
    <x v="11"/>
    <d v="2023-08-31T00:00:00"/>
    <x v="0"/>
    <s v="Turno Día"/>
    <s v="Llenadora"/>
    <s v="Ajuste o cambio de sensor - Llenadora"/>
    <x v="2"/>
    <n v="25.257100000000019"/>
    <s v="Razon de operación interna. materia prima."/>
  </r>
  <r>
    <x v="1"/>
    <s v="ago"/>
    <x v="11"/>
    <d v="2023-08-31T00:00:00"/>
    <x v="0"/>
    <s v="Turno Día"/>
    <s v="Etiquetadora"/>
    <s v="Limpieza de filtro pegamento"/>
    <x v="0"/>
    <n v="13.286316666666659"/>
    <m/>
  </r>
  <r>
    <x v="1"/>
    <s v="ago"/>
    <x v="11"/>
    <d v="2023-08-31T00:00:00"/>
    <x v="0"/>
    <s v="Turno Día"/>
    <s v="Etiquetadora"/>
    <s v="Limpieza de filtro pegamento"/>
    <x v="0"/>
    <n v="13.286316666666659"/>
    <s v="Filtro de rodillo encolador tapado"/>
  </r>
  <r>
    <x v="1"/>
    <s v="sept"/>
    <x v="11"/>
    <d v="2023-09-01T00:00:00"/>
    <x v="0"/>
    <s v="Turno Noche"/>
    <s v="Transporte"/>
    <s v="Caída de envase frecuente en sala de embotellado por velocidad"/>
    <x v="2"/>
    <n v="29.65811666666664"/>
    <s v="Ajuste de velocidad salida llenadora. producto se acumula en transporte de salida."/>
  </r>
  <r>
    <x v="0"/>
    <s v="sept"/>
    <x v="11"/>
    <d v="2023-09-01T00:00:00"/>
    <x v="0"/>
    <s v="Turno Día"/>
    <s v="Etiquetadora"/>
    <s v="Trancón de botella en la salida - Etiquetadora"/>
    <x v="0"/>
    <n v="24.257333333333339"/>
    <m/>
  </r>
  <r>
    <x v="1"/>
    <s v="sept"/>
    <x v="11"/>
    <d v="2023-09-01T00:00:00"/>
    <x v="0"/>
    <s v="Turno Noche"/>
    <s v="Sopladora"/>
    <s v="Desempolvado"/>
    <x v="0"/>
    <n v="18.487466666666638"/>
    <s v="Falla operación interna"/>
  </r>
  <r>
    <x v="1"/>
    <s v="sept"/>
    <x v="11"/>
    <d v="2023-09-01T00:00:00"/>
    <x v="0"/>
    <s v="Turno Noche"/>
    <s v="Sopladora"/>
    <s v="Desempolvado"/>
    <x v="0"/>
    <n v="13.804649999999999"/>
    <s v="Falla operación interna"/>
  </r>
  <r>
    <x v="0"/>
    <s v="sept"/>
    <x v="11"/>
    <d v="2023-09-01T00:00:00"/>
    <x v="0"/>
    <s v="Turno Día"/>
    <s v="Llenadora"/>
    <s v="Ajuste o cambio de sensor - Llenadora"/>
    <x v="2"/>
    <n v="13.67965000000002"/>
    <m/>
  </r>
  <r>
    <x v="1"/>
    <s v="sept"/>
    <x v="11"/>
    <d v="2023-09-01T00:00:00"/>
    <x v="0"/>
    <s v="Turno Noche"/>
    <s v="Tunel"/>
    <s v="Caída de botellas. ajuste de traspasos"/>
    <x v="0"/>
    <n v="10.523183333333339"/>
    <s v="Traspaso zona muerta SDR doblada"/>
  </r>
  <r>
    <x v="2"/>
    <s v="sept"/>
    <x v="11"/>
    <d v="2023-09-01T00:00:00"/>
    <x v="0"/>
    <s v="Turno Día"/>
    <s v="Encajonadora"/>
    <s v="Cambio o reparación manguera de aire"/>
    <x v="0"/>
    <n v="10.324050000000002"/>
    <m/>
  </r>
  <r>
    <x v="1"/>
    <s v="sept"/>
    <x v="11"/>
    <d v="2023-09-01T00:00:00"/>
    <x v="0"/>
    <s v="Turno Día"/>
    <s v="Tunel"/>
    <s v="Cambio o reparación de sensor - Túnel"/>
    <x v="1"/>
    <n v="9.9866166666666594"/>
    <m/>
  </r>
  <r>
    <x v="2"/>
    <s v="sept"/>
    <x v="11"/>
    <d v="2023-09-01T00:00:00"/>
    <x v="0"/>
    <s v="Turno Día"/>
    <s v="Mixer"/>
    <s v="Falla en bomba de Jarabes"/>
    <x v="1"/>
    <n v="9.7546000000000213"/>
    <m/>
  </r>
  <r>
    <x v="1"/>
    <s v="sept"/>
    <x v="11"/>
    <d v="2023-09-02T00:00:00"/>
    <x v="0"/>
    <s v="Turno Noche"/>
    <s v="Sopladora"/>
    <s v="Molde con problemas"/>
    <x v="0"/>
    <n v="13.345583333333339"/>
    <m/>
  </r>
  <r>
    <x v="1"/>
    <s v="sept"/>
    <x v="11"/>
    <d v="2023-09-02T00:00:00"/>
    <x v="0"/>
    <s v="Turno Noche"/>
    <s v="Llenadora"/>
    <s v="Cambio de válvula"/>
    <x v="2"/>
    <n v="11.78321666666664"/>
    <m/>
  </r>
  <r>
    <x v="0"/>
    <s v="sept"/>
    <x v="11"/>
    <d v="2023-09-02T00:00:00"/>
    <x v="0"/>
    <s v="Turno Noche"/>
    <s v="Lavadora de Botellas"/>
    <s v="Trabamiento de botellas en la salida - Mantenimiento"/>
    <x v="0"/>
    <n v="10.952800000000019"/>
    <m/>
  </r>
  <r>
    <x v="1"/>
    <s v="sept"/>
    <x v="11"/>
    <d v="2023-09-02T00:00:00"/>
    <x v="0"/>
    <s v="Turno Día"/>
    <s v="Sopladora"/>
    <s v="Caudal insuficiente refrigeración moldes"/>
    <x v="1"/>
    <n v="9.1319999999999997"/>
    <m/>
  </r>
  <r>
    <x v="1"/>
    <s v="sept"/>
    <x v="11"/>
    <d v="2023-09-02T00:00:00"/>
    <x v="0"/>
    <s v="Turno Noche"/>
    <s v="Sopladora"/>
    <s v="Problema en el Chiller"/>
    <x v="1"/>
    <n v="8.9227500000000006"/>
    <m/>
  </r>
  <r>
    <x v="1"/>
    <s v="sept"/>
    <x v="12"/>
    <d v="2023-09-04T00:00:00"/>
    <x v="0"/>
    <s v="Turno Noche"/>
    <s v="Sopladora"/>
    <s v="Lampara horno quemada"/>
    <x v="0"/>
    <n v="40.67678333333334"/>
    <s v="Preforma mal posicionada en turnela"/>
  </r>
  <r>
    <x v="2"/>
    <s v="sept"/>
    <x v="12"/>
    <d v="2023-09-04T00:00:00"/>
    <x v="0"/>
    <s v="Turno Día"/>
    <s v="Etiquetadora"/>
    <s v="Falla Etiquetadora"/>
    <x v="0"/>
    <n v="20.170300000000019"/>
    <s v="Sensor de seguridad de tambor en falla"/>
  </r>
  <r>
    <x v="1"/>
    <s v="sept"/>
    <x v="12"/>
    <d v="2023-09-04T00:00:00"/>
    <x v="0"/>
    <s v="Turno Día"/>
    <s v="Sopladora"/>
    <s v="Bloqueo de molde N° 10"/>
    <x v="1"/>
    <n v="4.9706999999999999"/>
    <m/>
  </r>
  <r>
    <x v="1"/>
    <s v="sept"/>
    <x v="12"/>
    <d v="2023-09-04T00:00:00"/>
    <x v="0"/>
    <s v="Turno Día"/>
    <s v="Sopladora"/>
    <s v="Problema rechazador de preformas"/>
    <x v="1"/>
    <n v="4.8521333333333345"/>
    <m/>
  </r>
  <r>
    <x v="1"/>
    <s v="sept"/>
    <x v="12"/>
    <d v="2023-09-04T00:00:00"/>
    <x v="0"/>
    <s v="Turno Día"/>
    <s v="Prime"/>
    <s v="Ajuste de parámetros por electrico"/>
    <x v="1"/>
    <n v="3.8702500000000017"/>
    <m/>
  </r>
  <r>
    <x v="1"/>
    <s v="sept"/>
    <x v="12"/>
    <d v="2023-09-04T00:00:00"/>
    <x v="0"/>
    <s v="Turno Noche"/>
    <s v="Sopladora"/>
    <s v="Bloqueo de molde N° 8"/>
    <x v="1"/>
    <n v="3.2256666666666658"/>
    <m/>
  </r>
  <r>
    <x v="1"/>
    <s v="sept"/>
    <x v="12"/>
    <d v="2023-09-04T00:00:00"/>
    <x v="0"/>
    <s v="Turno Noche"/>
    <s v="Sopladora"/>
    <s v="Bloqueo de molde N° 8"/>
    <x v="1"/>
    <n v="2.439466666666668"/>
    <m/>
  </r>
  <r>
    <x v="1"/>
    <s v="sept"/>
    <x v="12"/>
    <d v="2023-09-04T00:00:00"/>
    <x v="0"/>
    <s v="Turno Noche"/>
    <s v="Transporte"/>
    <s v="Regulación de velocidad"/>
    <x v="1"/>
    <n v="1.9436166666666661"/>
    <m/>
  </r>
  <r>
    <x v="1"/>
    <s v="sept"/>
    <x v="12"/>
    <d v="2023-09-05T00:00:00"/>
    <x v="0"/>
    <s v="Turno Día"/>
    <s v="Mixer"/>
    <s v="Falla en bomba de Jarabes"/>
    <x v="0"/>
    <n v="35.560833333333356"/>
    <s v="valvula una direccion con o'ring defectuoso"/>
  </r>
  <r>
    <x v="1"/>
    <s v="sept"/>
    <x v="12"/>
    <d v="2023-09-05T00:00:00"/>
    <x v="0"/>
    <s v="Turno Noche"/>
    <s v="Transporte"/>
    <s v="Falla de Motor - Transporte"/>
    <x v="2"/>
    <n v="14.469100000000019"/>
    <s v="Falla motor 303 entrada mesa divisora por sobrecorriente."/>
  </r>
  <r>
    <x v="0"/>
    <s v="sept"/>
    <x v="12"/>
    <d v="2023-09-05T00:00:00"/>
    <x v="0"/>
    <s v="Turno Noche"/>
    <s v="Llenadora"/>
    <s v="Caída de envase salida Llenadora"/>
    <x v="0"/>
    <n v="10.82569999999998"/>
    <m/>
  </r>
  <r>
    <x v="1"/>
    <s v="sept"/>
    <x v="12"/>
    <d v="2023-09-05T00:00:00"/>
    <x v="0"/>
    <s v="Turno Día"/>
    <s v="Sopladora"/>
    <s v="Temperatura de refrigeración fuera de rangos"/>
    <x v="1"/>
    <n v="7.618333333333319"/>
    <m/>
  </r>
  <r>
    <x v="0"/>
    <s v="sept"/>
    <x v="12"/>
    <d v="2023-09-05T00:00:00"/>
    <x v="0"/>
    <s v="Turno Noche"/>
    <s v="Lavadora de Botellas"/>
    <s v="Trabamiento de botellas en la salida - Mantenimiento"/>
    <x v="1"/>
    <n v="7.0267999999999802"/>
    <m/>
  </r>
  <r>
    <x v="1"/>
    <s v="sept"/>
    <x v="12"/>
    <d v="2023-09-05T00:00:00"/>
    <x v="0"/>
    <s v="Turno Día"/>
    <s v="Sopladora"/>
    <s v="Temperatura de refrigeración fuera de rangos"/>
    <x v="1"/>
    <n v="4.7821166666666635"/>
    <m/>
  </r>
  <r>
    <x v="0"/>
    <s v="sept"/>
    <x v="12"/>
    <d v="2023-09-05T00:00:00"/>
    <x v="0"/>
    <s v="Turno Día"/>
    <s v="Coronador"/>
    <s v="Reparación - Coronador"/>
    <x v="1"/>
    <n v="4.2007833333333364"/>
    <m/>
  </r>
  <r>
    <x v="1"/>
    <s v="sept"/>
    <x v="12"/>
    <d v="2023-09-05T00:00:00"/>
    <x v="0"/>
    <s v="Turno Noche"/>
    <s v="Codificador"/>
    <s v="Regulación de Altura - Mantenimiento"/>
    <x v="1"/>
    <n v="4.1485666666666683"/>
    <m/>
  </r>
  <r>
    <x v="0"/>
    <s v="sept"/>
    <x v="12"/>
    <d v="2023-09-05T00:00:00"/>
    <x v="0"/>
    <s v="Turno Día"/>
    <s v="Llenadora"/>
    <s v="Trabamiento de botellas en salida"/>
    <x v="1"/>
    <n v="2.901566666666664"/>
    <m/>
  </r>
  <r>
    <x v="1"/>
    <s v="sept"/>
    <x v="12"/>
    <d v="2023-09-05T00:00:00"/>
    <x v="0"/>
    <s v="Turno Día"/>
    <s v="Sopladora"/>
    <s v="Problema preforma (deforme) constantes detenciones"/>
    <x v="1"/>
    <n v="2.794300000000002"/>
    <m/>
  </r>
  <r>
    <x v="0"/>
    <s v="sept"/>
    <x v="12"/>
    <d v="2023-09-05T00:00:00"/>
    <x v="0"/>
    <s v="Turno Día"/>
    <s v="Coronador"/>
    <s v="Trancónes reiterados pista de bajada"/>
    <x v="1"/>
    <n v="2.4774166666666679"/>
    <m/>
  </r>
  <r>
    <x v="0"/>
    <s v="sept"/>
    <x v="12"/>
    <d v="2023-09-05T00:00:00"/>
    <x v="0"/>
    <s v="Turno Día"/>
    <s v="Coronador"/>
    <s v="Trancónes reiterados pista de bajada"/>
    <x v="1"/>
    <n v="2.0761833333333359"/>
    <m/>
  </r>
  <r>
    <x v="0"/>
    <s v="sept"/>
    <x v="12"/>
    <d v="2023-09-05T00:00:00"/>
    <x v="0"/>
    <s v="Turno Día"/>
    <s v="Coronador"/>
    <s v="Trancónes reiterados pista de bajada"/>
    <x v="1"/>
    <n v="1.9509666666666661"/>
    <m/>
  </r>
  <r>
    <x v="0"/>
    <s v="sept"/>
    <x v="12"/>
    <d v="2023-09-05T00:00:00"/>
    <x v="0"/>
    <s v="Turno Día"/>
    <s v="Lavadora de Botellas"/>
    <s v="trabamiento de botella en entrada"/>
    <x v="1"/>
    <n v="1.6631500000000021"/>
    <m/>
  </r>
  <r>
    <x v="0"/>
    <s v="sept"/>
    <x v="12"/>
    <d v="2023-09-05T00:00:00"/>
    <x v="0"/>
    <s v="Turno Noche"/>
    <s v="Lavadora de Botellas"/>
    <s v="Trabamiento de botellas en la salida - Mantenimiento"/>
    <x v="1"/>
    <n v="1.650250000000002"/>
    <m/>
  </r>
  <r>
    <x v="1"/>
    <s v="sept"/>
    <x v="12"/>
    <d v="2023-09-05T00:00:00"/>
    <x v="0"/>
    <s v="Turno Día"/>
    <s v="Llenadora"/>
    <s v="Espumado al inicio de proceso"/>
    <x v="1"/>
    <n v="1.5213666666666661"/>
    <m/>
  </r>
  <r>
    <x v="0"/>
    <s v="sept"/>
    <x v="12"/>
    <d v="2023-09-05T00:00:00"/>
    <x v="0"/>
    <s v="Turno Noche"/>
    <s v="Llenadora"/>
    <s v="Caída de envase salida Llenadora"/>
    <x v="1"/>
    <n v="1.4288166666666662"/>
    <m/>
  </r>
  <r>
    <x v="0"/>
    <s v="sept"/>
    <x v="12"/>
    <d v="2023-09-05T00:00:00"/>
    <x v="0"/>
    <s v="Turno Noche"/>
    <s v="Lavadora de Botellas"/>
    <s v="Trabamiento de botellas en la salida - Mantenimiento"/>
    <x v="1"/>
    <n v="1.4005333333333321"/>
    <m/>
  </r>
  <r>
    <x v="0"/>
    <s v="sept"/>
    <x v="12"/>
    <d v="2023-09-05T00:00:00"/>
    <x v="0"/>
    <s v="Turno Día"/>
    <s v="Lavadora de Botellas"/>
    <s v="trabamiento de botella en entrada"/>
    <x v="1"/>
    <n v="1.3404499999999979"/>
    <m/>
  </r>
  <r>
    <x v="0"/>
    <s v="sept"/>
    <x v="12"/>
    <d v="2023-09-05T00:00:00"/>
    <x v="0"/>
    <s v="Turno Noche"/>
    <s v="Filtec Lleno"/>
    <s v="Reparación - Filtec Lleno"/>
    <x v="1"/>
    <n v="1.2001666666666679"/>
    <m/>
  </r>
  <r>
    <x v="0"/>
    <s v="sept"/>
    <x v="12"/>
    <d v="2023-09-05T00:00:00"/>
    <x v="0"/>
    <s v="Turno Día"/>
    <s v="Coronador"/>
    <s v="Trancónes reiterados pista de bajada"/>
    <x v="1"/>
    <n v="1.2001500000000001"/>
    <m/>
  </r>
  <r>
    <x v="0"/>
    <s v="sept"/>
    <x v="12"/>
    <d v="2023-09-05T00:00:00"/>
    <x v="0"/>
    <s v="Turno Día"/>
    <s v="Coronador"/>
    <s v="Trancónes reiterados pista de bajada"/>
    <x v="1"/>
    <n v="1.0503166666666681"/>
    <m/>
  </r>
  <r>
    <x v="0"/>
    <s v="sept"/>
    <x v="12"/>
    <d v="2023-09-05T00:00:00"/>
    <x v="0"/>
    <s v="Turno Noche"/>
    <s v="Coronador"/>
    <s v="Trancónes reiterados pista de bajada"/>
    <x v="1"/>
    <n v="1.0499666666666641"/>
    <m/>
  </r>
  <r>
    <x v="0"/>
    <s v="sept"/>
    <x v="12"/>
    <d v="2023-09-05T00:00:00"/>
    <x v="0"/>
    <s v="Turno Día"/>
    <s v="Coronador"/>
    <s v="Trancónes reiterados pista de bajada"/>
    <x v="1"/>
    <n v="1.0258500000000002"/>
    <m/>
  </r>
  <r>
    <x v="0"/>
    <s v="sept"/>
    <x v="12"/>
    <d v="2023-09-05T00:00:00"/>
    <x v="0"/>
    <s v="Turno Noche"/>
    <s v="Coronador"/>
    <s v="Trancónes reiterados pista de bajada"/>
    <x v="1"/>
    <n v="1.0001500000000021"/>
    <m/>
  </r>
  <r>
    <x v="1"/>
    <s v="sept"/>
    <x v="12"/>
    <d v="2023-09-05T00:00:00"/>
    <x v="0"/>
    <s v="Turno Día"/>
    <s v="Etiquetadora"/>
    <s v="Empalme defectuoso - Etiquetadora"/>
    <x v="1"/>
    <n v="0.87479999999999991"/>
    <m/>
  </r>
  <r>
    <x v="0"/>
    <s v="sept"/>
    <x v="12"/>
    <d v="2023-09-05T00:00:00"/>
    <x v="0"/>
    <s v="Turno Noche"/>
    <s v="Lavadora de Botellas"/>
    <s v="Trabamiento de botellas en la salida - Mantenimiento"/>
    <x v="1"/>
    <n v="0.82563333333333599"/>
    <m/>
  </r>
  <r>
    <x v="0"/>
    <s v="sept"/>
    <x v="12"/>
    <d v="2023-09-05T00:00:00"/>
    <x v="0"/>
    <s v="Turno Día"/>
    <s v="Coronador"/>
    <s v="Trancónes reiterados pista de bajada"/>
    <x v="1"/>
    <n v="0.67818333333333591"/>
    <m/>
  </r>
  <r>
    <x v="0"/>
    <s v="sept"/>
    <x v="12"/>
    <d v="2023-09-05T00:00:00"/>
    <x v="0"/>
    <s v="Turno Día"/>
    <s v="Coronador"/>
    <s v="Trancónes reiterados pista de bajada"/>
    <x v="1"/>
    <n v="0.57506666666666639"/>
    <m/>
  </r>
  <r>
    <x v="0"/>
    <s v="sept"/>
    <x v="12"/>
    <d v="2023-09-05T00:00:00"/>
    <x v="0"/>
    <s v="Turno Día"/>
    <s v="Coronador"/>
    <s v="Trancónes reiterados pista de bajada"/>
    <x v="1"/>
    <n v="0.50063333333333337"/>
    <m/>
  </r>
  <r>
    <x v="0"/>
    <s v="sept"/>
    <x v="12"/>
    <d v="2023-09-06T00:00:00"/>
    <x v="0"/>
    <s v="Turno Noche"/>
    <s v="Llenadora"/>
    <s v="Problema al cargar la receta"/>
    <x v="2"/>
    <n v="29.778833333333338"/>
    <s v="Problemas en lavado y carga llenadora. valvula masoneilan. Falla en reiteradas ocasiones."/>
  </r>
  <r>
    <x v="0"/>
    <s v="sept"/>
    <x v="12"/>
    <d v="2023-09-06T00:00:00"/>
    <x v="0"/>
    <s v="Turno Noche"/>
    <s v="Encajonadora"/>
    <s v="Problema en mesa de entrada"/>
    <x v="0"/>
    <n v="29.311883333333338"/>
    <s v="Trabamiento de envase"/>
  </r>
  <r>
    <x v="0"/>
    <s v="sept"/>
    <x v="12"/>
    <d v="2023-09-06T00:00:00"/>
    <x v="0"/>
    <s v="Turno Noche"/>
    <s v="Llenadora"/>
    <s v="Problema al cargar la receta"/>
    <x v="2"/>
    <n v="24.70003333333332"/>
    <s v="Problemas en lavado y carga llenadora. valvula masoneilan. Falla en reiteradas ocasiones."/>
  </r>
  <r>
    <x v="0"/>
    <s v="sept"/>
    <x v="12"/>
    <d v="2023-09-06T00:00:00"/>
    <x v="0"/>
    <s v="Turno Noche"/>
    <s v="Encajonadora"/>
    <s v="Problema en mesa de entrada"/>
    <x v="0"/>
    <n v="19.576049999999999"/>
    <s v="Trabamiento de envase"/>
  </r>
  <r>
    <x v="0"/>
    <s v="sept"/>
    <x v="12"/>
    <d v="2023-09-06T00:00:00"/>
    <x v="0"/>
    <s v="Turno Noche"/>
    <s v="Llenadora"/>
    <s v="Ajuste o Reparación guía de entrada"/>
    <x v="0"/>
    <n v="14.041049999999998"/>
    <s v="Estrella de entrada pican afuera se pone cartón con cinta de embalaje "/>
  </r>
  <r>
    <x v="0"/>
    <s v="sept"/>
    <x v="12"/>
    <d v="2023-09-06T00:00:00"/>
    <x v="0"/>
    <s v="Turno Noche"/>
    <s v="Encajonadora"/>
    <s v="Problema en mesa de entrada"/>
    <x v="0"/>
    <n v="12.60591666666666"/>
    <s v="Trabamiento de envase"/>
  </r>
  <r>
    <x v="0"/>
    <s v="sept"/>
    <x v="12"/>
    <d v="2023-09-06T00:00:00"/>
    <x v="0"/>
    <s v="Turno Noche"/>
    <s v="Llenadora"/>
    <s v="Ajuste o Reparación guía de entrada"/>
    <x v="0"/>
    <n v="11.746233333333361"/>
    <s v="Estrella de entrada pican afuera se pone cartón con cinta de embalaje "/>
  </r>
  <r>
    <x v="0"/>
    <s v="sept"/>
    <x v="12"/>
    <d v="2023-09-06T00:00:00"/>
    <x v="0"/>
    <s v="Turno Noche"/>
    <s v="Llenadora"/>
    <s v="Problema al cargar la receta"/>
    <x v="2"/>
    <n v="11.60208333333336"/>
    <s v="Problemas en lavado y carga llenadora. valvula masoneilan. Falla en reiteradas ocasiones."/>
  </r>
  <r>
    <x v="1"/>
    <s v="sept"/>
    <x v="12"/>
    <d v="2023-09-06T00:00:00"/>
    <x v="0"/>
    <s v="Turno Noche"/>
    <s v="Sopladora"/>
    <s v="Problema compresor de alta"/>
    <x v="2"/>
    <n v="10.09596666666666"/>
    <s v="Falla VDF (Falla 11. voltaje entrada)"/>
  </r>
  <r>
    <x v="2"/>
    <s v="sept"/>
    <x v="12"/>
    <d v="2023-09-06T00:00:00"/>
    <x v="0"/>
    <s v="Turno Noche"/>
    <s v="Etiquetadora"/>
    <s v="Falla Modulo Assy"/>
    <x v="2"/>
    <n v="10"/>
    <s v="Se recetea modulo desde tablero"/>
  </r>
  <r>
    <x v="1"/>
    <s v="sept"/>
    <x v="12"/>
    <d v="2023-09-06T00:00:00"/>
    <x v="0"/>
    <s v="Turno Noche"/>
    <s v="Tunel"/>
    <s v="Caída de botellas. ajuste de traspasos"/>
    <x v="1"/>
    <n v="8.9423500000000207"/>
    <m/>
  </r>
  <r>
    <x v="0"/>
    <s v="sept"/>
    <x v="12"/>
    <d v="2023-09-06T00:00:00"/>
    <x v="0"/>
    <s v="Turno Noche"/>
    <s v="Decapsuladora"/>
    <s v="Ajustes por falla"/>
    <x v="1"/>
    <n v="6.2512999999999792"/>
    <m/>
  </r>
  <r>
    <x v="1"/>
    <s v="sept"/>
    <x v="12"/>
    <d v="2023-09-06T00:00:00"/>
    <x v="0"/>
    <s v="Turno Día"/>
    <s v="Etiquetadora"/>
    <s v="Empalme defectuoso - Etiquetadora"/>
    <x v="1"/>
    <n v="2.101483333333332"/>
    <m/>
  </r>
  <r>
    <x v="0"/>
    <s v="sept"/>
    <x v="12"/>
    <d v="2023-09-06T00:00:00"/>
    <x v="0"/>
    <s v="Turno Día"/>
    <s v="Capsuladora"/>
    <s v="Trancón de tapas en pista de bajada - Mantenimiento"/>
    <x v="1"/>
    <n v="2.001633333333336"/>
    <m/>
  </r>
  <r>
    <x v="0"/>
    <s v="sept"/>
    <x v="12"/>
    <d v="2023-09-06T00:00:00"/>
    <x v="0"/>
    <s v="Turno Día"/>
    <s v="Capsuladora"/>
    <s v="Trancón de tapas en pista de bajada - Mantenimiento"/>
    <x v="1"/>
    <n v="1.9008499999999979"/>
    <m/>
  </r>
  <r>
    <x v="0"/>
    <s v="sept"/>
    <x v="12"/>
    <d v="2023-09-06T00:00:00"/>
    <x v="0"/>
    <s v="Turno Día"/>
    <s v="Lavadora de Botellas"/>
    <s v="Trabamiento de botellas en la salida - Mantenimiento"/>
    <x v="1"/>
    <n v="1.8220999999999981"/>
    <m/>
  </r>
  <r>
    <x v="2"/>
    <s v="sept"/>
    <x v="12"/>
    <d v="2023-09-06T00:00:00"/>
    <x v="0"/>
    <s v="Turno Día"/>
    <s v="Transporte"/>
    <s v="Transporte vacío se sale cadena - Transporte"/>
    <x v="1"/>
    <n v="1.664616666666666"/>
    <m/>
  </r>
  <r>
    <x v="0"/>
    <s v="sept"/>
    <x v="12"/>
    <d v="2023-09-06T00:00:00"/>
    <x v="0"/>
    <s v="Turno Noche"/>
    <s v="Encajonadora"/>
    <s v="Problema en mesa de entrada"/>
    <x v="1"/>
    <n v="1.4997"/>
    <m/>
  </r>
  <r>
    <x v="1"/>
    <s v="sept"/>
    <x v="12"/>
    <d v="2023-09-06T00:00:00"/>
    <x v="0"/>
    <s v="Turno Día"/>
    <s v="Llenadora"/>
    <s v="Espumado al inicio de proceso"/>
    <x v="1"/>
    <n v="0.98410000000000197"/>
    <m/>
  </r>
  <r>
    <x v="0"/>
    <s v="sept"/>
    <x v="12"/>
    <d v="2023-09-07T00:00:00"/>
    <x v="0"/>
    <s v="Turno Noche"/>
    <s v="Llenadora"/>
    <s v="Falla valvula masoneilan (entrada producto)"/>
    <x v="2"/>
    <n v="20"/>
    <s v="En bitacora"/>
  </r>
  <r>
    <x v="1"/>
    <s v="sept"/>
    <x v="12"/>
    <d v="2023-09-07T00:00:00"/>
    <x v="0"/>
    <s v="Turno Día"/>
    <s v="Sopladora"/>
    <s v="Temperatura de refrigeración fuera de rangos"/>
    <x v="2"/>
    <n v="18.133649999999999"/>
    <s v="Falla en 3 oportunidades chiller. por falla TC2"/>
  </r>
  <r>
    <x v="1"/>
    <s v="sept"/>
    <x v="12"/>
    <d v="2023-09-07T00:00:00"/>
    <x v="0"/>
    <s v="Turno Día"/>
    <s v="Mixer"/>
    <s v="."/>
    <x v="0"/>
    <n v="12.63850000000002"/>
    <m/>
  </r>
  <r>
    <x v="1"/>
    <s v="sept"/>
    <x v="12"/>
    <d v="2023-09-07T00:00:00"/>
    <x v="0"/>
    <s v="Turno Día"/>
    <s v="Sopladora"/>
    <s v="Temperatura de refrigeración fuera de rangos"/>
    <x v="2"/>
    <n v="12.563099999999999"/>
    <s v="Falla en 3 oportunidades chiller. por falla TC2"/>
  </r>
  <r>
    <x v="1"/>
    <s v="sept"/>
    <x v="12"/>
    <d v="2023-09-07T00:00:00"/>
    <x v="0"/>
    <s v="Turno Noche"/>
    <s v="Etiquetadora"/>
    <s v="Falla Etiquetadora"/>
    <x v="2"/>
    <n v="11.47436666666664"/>
    <s v="Falla  Comunicación PLC"/>
  </r>
  <r>
    <x v="1"/>
    <s v="sept"/>
    <x v="12"/>
    <d v="2023-09-07T00:00:00"/>
    <x v="0"/>
    <s v="Turno Noche"/>
    <s v="Etiquetadora"/>
    <s v="Falla Etiquetadora"/>
    <x v="0"/>
    <n v="11.47436666666664"/>
    <s v="Problema con etiquetado"/>
  </r>
  <r>
    <x v="1"/>
    <s v="sept"/>
    <x v="12"/>
    <d v="2023-09-07T00:00:00"/>
    <x v="0"/>
    <s v="Turno Día"/>
    <s v="Sopladora"/>
    <s v="Limpieza y lubricación bloqueo moldes - Mantenimiento"/>
    <x v="0"/>
    <n v="10.168466666666641"/>
    <m/>
  </r>
  <r>
    <x v="1"/>
    <s v="sept"/>
    <x v="12"/>
    <d v="2023-09-07T00:00:00"/>
    <x v="0"/>
    <s v="Turno Día"/>
    <s v="Etiquetadora"/>
    <s v="Falla Etiquetadora"/>
    <x v="0"/>
    <n v="9.9729833333333406"/>
    <m/>
  </r>
  <r>
    <x v="0"/>
    <s v="sept"/>
    <x v="12"/>
    <d v="2023-09-07T00:00:00"/>
    <x v="0"/>
    <s v="Turno Día"/>
    <s v="Desencajonadora"/>
    <s v="Cambio o reparación de electroválvula"/>
    <x v="2"/>
    <n v="9.3526166666666395"/>
    <m/>
  </r>
  <r>
    <x v="0"/>
    <s v="sept"/>
    <x v="12"/>
    <d v="2023-09-07T00:00:00"/>
    <x v="0"/>
    <s v="Turno Noche"/>
    <s v="Paletizadora"/>
    <s v="Actua guardamotor acumulador de pallets"/>
    <x v="1"/>
    <n v="8"/>
    <s v="En bitacora"/>
  </r>
  <r>
    <x v="1"/>
    <s v="sept"/>
    <x v="12"/>
    <d v="2023-09-07T00:00:00"/>
    <x v="0"/>
    <s v="Turno Día"/>
    <s v="Etiquetadora"/>
    <s v="Falla Etiquetadora"/>
    <x v="1"/>
    <n v="7.41953333333334"/>
    <m/>
  </r>
  <r>
    <x v="0"/>
    <s v="sept"/>
    <x v="12"/>
    <d v="2023-09-07T00:00:00"/>
    <x v="0"/>
    <s v="Turno Día"/>
    <s v="Lavadora de Botellas"/>
    <s v="Reparación en la entrada"/>
    <x v="1"/>
    <n v="6.7527000000000008"/>
    <m/>
  </r>
  <r>
    <x v="0"/>
    <s v="sept"/>
    <x v="12"/>
    <d v="2023-09-07T00:00:00"/>
    <x v="0"/>
    <s v="Turno Día"/>
    <s v="Paletizadora"/>
    <s v="Caída de automático - Paletizadora"/>
    <x v="1"/>
    <n v="6.6519333333333597"/>
    <m/>
  </r>
  <r>
    <x v="1"/>
    <s v="sept"/>
    <x v="12"/>
    <d v="2023-09-07T00:00:00"/>
    <x v="0"/>
    <s v="Turno Día"/>
    <s v="Sopladora"/>
    <s v="Temperatura sobre los cuerpos de los moldes fuera de rango"/>
    <x v="1"/>
    <n v="6.3033166666666798"/>
    <m/>
  </r>
  <r>
    <x v="1"/>
    <s v="sept"/>
    <x v="12"/>
    <d v="2023-09-07T00:00:00"/>
    <x v="0"/>
    <s v="Turno Día"/>
    <s v="Paletizadora"/>
    <s v="Cambio o reparación de rodillos"/>
    <x v="1"/>
    <n v="6.2231500000000199"/>
    <m/>
  </r>
  <r>
    <x v="0"/>
    <s v="sept"/>
    <x v="12"/>
    <d v="2023-09-07T00:00:00"/>
    <x v="0"/>
    <s v="Turno Noche"/>
    <s v="Encajonadora"/>
    <s v="Problema en mesa de entrada"/>
    <x v="1"/>
    <n v="6.1517166666666601"/>
    <m/>
  </r>
  <r>
    <x v="1"/>
    <s v="sept"/>
    <x v="12"/>
    <d v="2023-09-07T00:00:00"/>
    <x v="0"/>
    <s v="Turno Noche"/>
    <s v="Prime"/>
    <s v="Ajuste de parámetros por electrico"/>
    <x v="1"/>
    <n v="5.1682999999999986"/>
    <m/>
  </r>
  <r>
    <x v="1"/>
    <s v="sept"/>
    <x v="12"/>
    <d v="2023-09-07T00:00:00"/>
    <x v="0"/>
    <s v="Turno Día"/>
    <s v="Tunel"/>
    <s v="Ajuste de casette - Mantenimiento"/>
    <x v="1"/>
    <n v="4.8439666666666685"/>
    <m/>
  </r>
  <r>
    <x v="1"/>
    <s v="sept"/>
    <x v="12"/>
    <d v="2023-09-07T00:00:00"/>
    <x v="0"/>
    <s v="Turno Día"/>
    <s v="Sopladora"/>
    <s v="Temperatura sobre los cuerpos de los moldes fuera de rango"/>
    <x v="1"/>
    <n v="4.1822166666666662"/>
    <m/>
  </r>
  <r>
    <x v="0"/>
    <s v="sept"/>
    <x v="12"/>
    <d v="2023-09-07T00:00:00"/>
    <x v="0"/>
    <s v="Turno Noche"/>
    <s v="Llenadora"/>
    <s v="Problema al cargar la receta"/>
    <x v="1"/>
    <n v="3.8512000000000017"/>
    <m/>
  </r>
  <r>
    <x v="0"/>
    <s v="sept"/>
    <x v="12"/>
    <d v="2023-09-07T00:00:00"/>
    <x v="0"/>
    <s v="Turno Día"/>
    <s v="Decapsuladora"/>
    <s v="Ajuste sensor entrada/salida"/>
    <x v="1"/>
    <n v="3.7516333333333325"/>
    <m/>
  </r>
  <r>
    <x v="0"/>
    <s v="sept"/>
    <x v="12"/>
    <d v="2023-09-07T00:00:00"/>
    <x v="0"/>
    <s v="Turno Día"/>
    <s v="Lavadora de Botellas"/>
    <s v="Falla de Motor - Lavadora de Botellas"/>
    <x v="1"/>
    <n v="3.2513666666666641"/>
    <m/>
  </r>
  <r>
    <x v="1"/>
    <s v="sept"/>
    <x v="12"/>
    <d v="2023-09-07T00:00:00"/>
    <x v="0"/>
    <s v="Turno Noche"/>
    <s v="Etiquetadora"/>
    <s v="Falla Etiquetadora"/>
    <x v="1"/>
    <n v="3.2177833333333319"/>
    <m/>
  </r>
  <r>
    <x v="1"/>
    <s v="sept"/>
    <x v="12"/>
    <d v="2023-09-07T00:00:00"/>
    <x v="0"/>
    <s v="Turno Día"/>
    <s v="Etiquetadora"/>
    <s v="Falla Etiquetadora"/>
    <x v="1"/>
    <n v="2.6848333333333323"/>
    <m/>
  </r>
  <r>
    <x v="0"/>
    <s v="sept"/>
    <x v="12"/>
    <d v="2023-09-07T00:00:00"/>
    <x v="0"/>
    <s v="Turno Noche"/>
    <s v="Encajonadora"/>
    <s v="Problema en mesa de entrada"/>
    <x v="1"/>
    <n v="1.650799999999998"/>
    <m/>
  </r>
  <r>
    <x v="1"/>
    <s v="sept"/>
    <x v="12"/>
    <d v="2023-09-08T00:00:00"/>
    <x v="0"/>
    <s v="Turno Noche"/>
    <s v="Etiquetadora"/>
    <s v="Falla Etiquetadora"/>
    <x v="0"/>
    <n v="51.122200000000021"/>
    <s v="Falla elau c400. problemas con temperatura de pegamento."/>
  </r>
  <r>
    <x v="0"/>
    <s v="sept"/>
    <x v="12"/>
    <d v="2023-09-08T00:00:00"/>
    <x v="0"/>
    <s v="Turno Noche"/>
    <s v="Coronador"/>
    <s v="Trancónes reiterados pista de bajada"/>
    <x v="0"/>
    <n v="32.314016666666696"/>
    <s v="anormalidad producida por trabamiento de tapa en columna "/>
  </r>
  <r>
    <x v="0"/>
    <s v="sept"/>
    <x v="12"/>
    <d v="2023-09-08T00:00:00"/>
    <x v="0"/>
    <s v="Turno Día"/>
    <s v="Llenadora"/>
    <s v="Ajuste o cambio de sensor - Llenadora"/>
    <x v="2"/>
    <n v="23.94325000000002"/>
    <s v="falla de botella quebrada. por problema en sensor"/>
  </r>
  <r>
    <x v="1"/>
    <s v="sept"/>
    <x v="12"/>
    <d v="2023-09-08T00:00:00"/>
    <x v="0"/>
    <s v="Turno Día"/>
    <s v="Paletizadora"/>
    <s v="Reparación mesa paletizadora"/>
    <x v="0"/>
    <n v="23.921700000000001"/>
    <s v="pernos de fijacion tensor cadena sueltos"/>
  </r>
  <r>
    <x v="1"/>
    <s v="sept"/>
    <x v="12"/>
    <d v="2023-09-08T00:00:00"/>
    <x v="0"/>
    <s v="Turno Noche"/>
    <s v="Sopladora"/>
    <s v="Temperatura de refrigeración fuera de rangos"/>
    <x v="2"/>
    <n v="20.267266666666682"/>
    <s v="Falla en 3 oportunidades chiller. por falla TC2"/>
  </r>
  <r>
    <x v="1"/>
    <s v="sept"/>
    <x v="12"/>
    <d v="2023-09-08T00:00:00"/>
    <x v="0"/>
    <s v="Turno Noche"/>
    <s v="Etiquetadora"/>
    <s v="Falla Etiquetadora"/>
    <x v="0"/>
    <n v="14.215466666666639"/>
    <s v="Problema con etiquetado"/>
  </r>
  <r>
    <x v="0"/>
    <s v="sept"/>
    <x v="12"/>
    <d v="2023-09-08T00:00:00"/>
    <x v="0"/>
    <s v="Turno Noche"/>
    <s v="Coronador"/>
    <s v="Trancónes reiterados pista de bajada"/>
    <x v="0"/>
    <n v="13.275533333333341"/>
    <m/>
  </r>
  <r>
    <x v="0"/>
    <s v="sept"/>
    <x v="12"/>
    <d v="2023-09-08T00:00:00"/>
    <x v="0"/>
    <s v="Turno Noche"/>
    <s v="Coronador"/>
    <s v="Trancónes reiterados pista de bajada"/>
    <x v="0"/>
    <n v="10.530550000000019"/>
    <m/>
  </r>
  <r>
    <x v="1"/>
    <s v="sept"/>
    <x v="12"/>
    <d v="2023-09-08T00:00:00"/>
    <x v="0"/>
    <s v="Turno Noche"/>
    <s v="Llenadora"/>
    <s v="Estrella transferencia caída de botellas"/>
    <x v="0"/>
    <n v="10.251433333333321"/>
    <m/>
  </r>
  <r>
    <x v="1"/>
    <s v="sept"/>
    <x v="12"/>
    <d v="2023-09-08T00:00:00"/>
    <x v="0"/>
    <s v="Turno Noche"/>
    <s v="Llenadora"/>
    <s v="Estrella transferencia caída de botellas"/>
    <x v="0"/>
    <n v="9.8877166666666803"/>
    <m/>
  </r>
  <r>
    <x v="1"/>
    <s v="sept"/>
    <x v="12"/>
    <d v="2023-09-08T00:00:00"/>
    <x v="0"/>
    <s v="Turno Noche"/>
    <s v="Etiquetadora"/>
    <s v="Temperatura baja de calentamiento"/>
    <x v="1"/>
    <n v="8.4150000000000009"/>
    <m/>
  </r>
  <r>
    <x v="0"/>
    <s v="sept"/>
    <x v="12"/>
    <d v="2023-09-08T00:00:00"/>
    <x v="0"/>
    <s v="Turno Noche"/>
    <s v="Llenadora"/>
    <s v="Problema PLC"/>
    <x v="1"/>
    <n v="8.20255000000002"/>
    <m/>
  </r>
  <r>
    <x v="1"/>
    <s v="sept"/>
    <x v="12"/>
    <d v="2023-09-08T00:00:00"/>
    <x v="0"/>
    <s v="Turno Noche"/>
    <s v="Etiquetadora"/>
    <s v="Falla Etiquetadora"/>
    <x v="1"/>
    <n v="7.4471333333333405"/>
    <m/>
  </r>
  <r>
    <x v="0"/>
    <s v="sept"/>
    <x v="12"/>
    <d v="2023-09-08T00:00:00"/>
    <x v="0"/>
    <s v="Turno Día"/>
    <s v="Desencajonadora"/>
    <s v="Cajas giradas - Desencajonadora"/>
    <x v="1"/>
    <n v="6.8464833333333601"/>
    <m/>
  </r>
  <r>
    <x v="1"/>
    <s v="sept"/>
    <x v="12"/>
    <d v="2023-09-08T00:00:00"/>
    <x v="0"/>
    <s v="Turno Día"/>
    <s v="Paletizadora"/>
    <s v="Ajuste o cambio de sensor - Paletizadora"/>
    <x v="1"/>
    <n v="5.7889499999999998"/>
    <m/>
  </r>
  <r>
    <x v="1"/>
    <s v="sept"/>
    <x v="12"/>
    <d v="2023-09-08T00:00:00"/>
    <x v="0"/>
    <s v="Turno Noche"/>
    <s v="Sopladora"/>
    <s v="Temperatura de refrigeración fuera de rangos"/>
    <x v="1"/>
    <n v="5.6075833333333316"/>
    <m/>
  </r>
  <r>
    <x v="1"/>
    <s v="sept"/>
    <x v="12"/>
    <d v="2023-09-08T00:00:00"/>
    <x v="0"/>
    <s v="Turno Día"/>
    <s v="Transporte"/>
    <s v="Caída de envase frecuente en sala de embotellado por velocidad"/>
    <x v="1"/>
    <n v="5.4765666666666659"/>
    <m/>
  </r>
  <r>
    <x v="1"/>
    <s v="sept"/>
    <x v="12"/>
    <d v="2023-09-08T00:00:00"/>
    <x v="0"/>
    <s v="Turno Día"/>
    <s v="Transporte"/>
    <s v="Caída de env. transp. lleno salida llenadora"/>
    <x v="1"/>
    <n v="4.323383333333334"/>
    <m/>
  </r>
  <r>
    <x v="1"/>
    <s v="sept"/>
    <x v="12"/>
    <d v="2023-09-08T00:00:00"/>
    <x v="0"/>
    <s v="Turno Día"/>
    <s v="Transporte"/>
    <s v="Caída de env. transp. lleno salida llenadora"/>
    <x v="1"/>
    <n v="4.1668333333333321"/>
    <m/>
  </r>
  <r>
    <x v="1"/>
    <s v="sept"/>
    <x v="12"/>
    <d v="2023-09-08T00:00:00"/>
    <x v="0"/>
    <s v="Turno Noche"/>
    <s v="Sopladora"/>
    <s v="Temperatura de refrigeración fuera de rangos"/>
    <x v="1"/>
    <n v="4.0780166666666702"/>
    <m/>
  </r>
  <r>
    <x v="1"/>
    <s v="sept"/>
    <x v="12"/>
    <d v="2023-09-08T00:00:00"/>
    <x v="0"/>
    <s v="Turno Día"/>
    <s v="Transporte"/>
    <s v="Falla de Motor - Transporte"/>
    <x v="1"/>
    <n v="3.531083333333334"/>
    <m/>
  </r>
  <r>
    <x v="0"/>
    <s v="sept"/>
    <x v="12"/>
    <d v="2023-09-08T00:00:00"/>
    <x v="0"/>
    <s v="Turno Noche"/>
    <s v="Coronador"/>
    <s v="Trancónes reiterados pista de bajada"/>
    <x v="1"/>
    <n v="3.3011666666666639"/>
    <m/>
  </r>
  <r>
    <x v="0"/>
    <s v="sept"/>
    <x v="12"/>
    <d v="2023-09-08T00:00:00"/>
    <x v="0"/>
    <s v="Turno Día"/>
    <s v="Lavadora de Botellas"/>
    <s v="Trabamiento de botellas en la salida - Mantenimiento"/>
    <x v="1"/>
    <n v="3.2251500000000002"/>
    <m/>
  </r>
  <r>
    <x v="0"/>
    <s v="sept"/>
    <x v="12"/>
    <d v="2023-09-08T00:00:00"/>
    <x v="0"/>
    <s v="Turno Día"/>
    <s v="Lavadora de Botellas"/>
    <s v="trabamiento de botella en entrada"/>
    <x v="1"/>
    <n v="3.0258000000000003"/>
    <m/>
  </r>
  <r>
    <x v="0"/>
    <s v="sept"/>
    <x v="12"/>
    <d v="2023-09-08T00:00:00"/>
    <x v="0"/>
    <s v="Turno Noche"/>
    <s v="Coronador"/>
    <s v="Trancónes reiterados pista de bajada"/>
    <x v="1"/>
    <n v="2.9005833333333357"/>
    <m/>
  </r>
  <r>
    <x v="0"/>
    <s v="sept"/>
    <x v="12"/>
    <d v="2023-09-08T00:00:00"/>
    <x v="0"/>
    <s v="Turno Noche"/>
    <s v="Lavadora de Botellas"/>
    <s v="Trabamiento de botellas en la salida - Mantenimiento"/>
    <x v="1"/>
    <n v="2.8756000000000022"/>
    <m/>
  </r>
  <r>
    <x v="0"/>
    <s v="sept"/>
    <x v="12"/>
    <d v="2023-09-08T00:00:00"/>
    <x v="0"/>
    <s v="Turno Día"/>
    <s v="Coronador"/>
    <s v="Trancónes reiterados pista de bajada"/>
    <x v="1"/>
    <n v="2.5762833333333357"/>
    <m/>
  </r>
  <r>
    <x v="0"/>
    <s v="sept"/>
    <x v="12"/>
    <d v="2023-09-08T00:00:00"/>
    <x v="0"/>
    <s v="Turno Día"/>
    <s v="Coronador"/>
    <s v="Trancónes reiterados pista de bajada"/>
    <x v="1"/>
    <n v="2.500816666666668"/>
    <m/>
  </r>
  <r>
    <x v="0"/>
    <s v="sept"/>
    <x v="12"/>
    <d v="2023-09-08T00:00:00"/>
    <x v="0"/>
    <s v="Turno Noche"/>
    <s v="Coronador"/>
    <s v="Trancónes reiterados pista de bajada"/>
    <x v="1"/>
    <n v="2.4715666666666678"/>
    <m/>
  </r>
  <r>
    <x v="0"/>
    <s v="sept"/>
    <x v="12"/>
    <d v="2023-09-08T00:00:00"/>
    <x v="0"/>
    <s v="Turno Día"/>
    <s v="Llenadora"/>
    <s v="Ajuste o cambio de sensor - Llenadora"/>
    <x v="1"/>
    <n v="2.3643166666666682"/>
    <m/>
  </r>
  <r>
    <x v="1"/>
    <s v="sept"/>
    <x v="12"/>
    <d v="2023-09-08T00:00:00"/>
    <x v="0"/>
    <s v="Turno Día"/>
    <s v="Transporte"/>
    <s v="Caída envase frecuente sala de embotellado por velocidad"/>
    <x v="1"/>
    <n v="1.854766666666668"/>
    <m/>
  </r>
  <r>
    <x v="0"/>
    <s v="sept"/>
    <x v="12"/>
    <d v="2023-09-08T00:00:00"/>
    <x v="0"/>
    <s v="Turno Noche"/>
    <s v="Coronador"/>
    <s v="Trancónes reiterados pista de bajada"/>
    <x v="1"/>
    <n v="1.754466666666666"/>
    <m/>
  </r>
  <r>
    <x v="0"/>
    <s v="sept"/>
    <x v="12"/>
    <d v="2023-09-08T00:00:00"/>
    <x v="0"/>
    <s v="Turno Día"/>
    <s v="Coronador"/>
    <s v="Trancónes reiterados pista de bajada"/>
    <x v="1"/>
    <n v="1.6255499999999998"/>
    <m/>
  </r>
  <r>
    <x v="0"/>
    <s v="sept"/>
    <x v="12"/>
    <d v="2023-09-08T00:00:00"/>
    <x v="0"/>
    <s v="Turno Día"/>
    <s v="Lavadora de Botellas"/>
    <s v="Trabamiento de botellas en la salida - Mantenimiento"/>
    <x v="1"/>
    <n v="1.5003499999999981"/>
    <m/>
  </r>
  <r>
    <x v="1"/>
    <s v="sept"/>
    <x v="12"/>
    <d v="2023-09-08T00:00:00"/>
    <x v="0"/>
    <s v="Turno Día"/>
    <s v="Transporte"/>
    <s v="Trabamiento curva salida pulmón"/>
    <x v="1"/>
    <n v="1.315750000000002"/>
    <m/>
  </r>
  <r>
    <x v="0"/>
    <s v="sept"/>
    <x v="12"/>
    <d v="2023-09-08T00:00:00"/>
    <x v="0"/>
    <s v="Turno Día"/>
    <s v="Coronador"/>
    <s v="Trancónes reiterados pista de bajada"/>
    <x v="1"/>
    <n v="1.275483333333336"/>
    <m/>
  </r>
  <r>
    <x v="0"/>
    <s v="sept"/>
    <x v="12"/>
    <d v="2023-09-08T00:00:00"/>
    <x v="0"/>
    <s v="Turno Día"/>
    <s v="Coronador"/>
    <s v="Trancónes reiterados pista de bajada"/>
    <x v="1"/>
    <n v="0.75053333333333394"/>
    <m/>
  </r>
  <r>
    <x v="0"/>
    <s v="sept"/>
    <x v="12"/>
    <d v="2023-09-08T00:00:00"/>
    <x v="0"/>
    <s v="Turno Día"/>
    <s v="Coronador"/>
    <s v="Trancónes reiterados pista de bajada"/>
    <x v="1"/>
    <n v="0.55018333333333314"/>
    <m/>
  </r>
  <r>
    <x v="1"/>
    <s v="sept"/>
    <x v="12"/>
    <d v="2023-09-08T00:00:00"/>
    <x v="0"/>
    <s v="Turno Día"/>
    <s v="Sopladora"/>
    <s v="Trabamiento de Preformas"/>
    <x v="1"/>
    <n v="0.27141666666666664"/>
    <m/>
  </r>
  <r>
    <x v="0"/>
    <s v="sept"/>
    <x v="12"/>
    <d v="2023-09-08T00:00:00"/>
    <x v="0"/>
    <s v="Turno Día"/>
    <s v="Llenadora"/>
    <s v="Ajuste o cambio de sensor - Llenadora"/>
    <x v="1"/>
    <n v="0.1749499999999998"/>
    <m/>
  </r>
  <r>
    <x v="0"/>
    <s v="sept"/>
    <x v="12"/>
    <d v="2023-09-08T00:00:00"/>
    <x v="0"/>
    <s v="Turno Día"/>
    <s v="Coronador"/>
    <s v="Trancónes reiterados pista de bajada"/>
    <x v="1"/>
    <n v="2.509999999999998E-2"/>
    <m/>
  </r>
  <r>
    <x v="2"/>
    <s v="sept"/>
    <x v="12"/>
    <d v="2023-09-09T00:00:00"/>
    <x v="0"/>
    <s v="Turno Noche"/>
    <s v="Transporte"/>
    <s v="Cambio o reparación - Transporte"/>
    <x v="0"/>
    <n v="21.478616666666639"/>
    <s v="Se corta eslabon de cadena plastica"/>
  </r>
  <r>
    <x v="1"/>
    <s v="sept"/>
    <x v="12"/>
    <d v="2023-09-09T00:00:00"/>
    <x v="0"/>
    <s v="Turno Día"/>
    <s v="Sopladora"/>
    <s v="Cambio de Lamparas"/>
    <x v="0"/>
    <n v="15.057583333333321"/>
    <m/>
  </r>
  <r>
    <x v="0"/>
    <s v="sept"/>
    <x v="12"/>
    <d v="2023-09-09T00:00:00"/>
    <x v="0"/>
    <s v="Turno Día"/>
    <s v="Coronador"/>
    <s v="Trancónes reiterados pista de bajada"/>
    <x v="1"/>
    <n v="9.7286833333333202"/>
    <m/>
  </r>
  <r>
    <x v="2"/>
    <s v="sept"/>
    <x v="12"/>
    <d v="2023-09-09T00:00:00"/>
    <x v="0"/>
    <s v="Turno Noche"/>
    <s v="Capsuladora"/>
    <s v="Ajuste o cambio de sensor - Capsuladora"/>
    <x v="1"/>
    <n v="8.3590833333333592"/>
    <m/>
  </r>
  <r>
    <x v="0"/>
    <s v="sept"/>
    <x v="12"/>
    <d v="2023-09-09T00:00:00"/>
    <x v="0"/>
    <s v="Turno Día"/>
    <s v="Etiquetadora"/>
    <s v="Falla Etiquetadora"/>
    <x v="1"/>
    <n v="4.001800000000002"/>
    <m/>
  </r>
  <r>
    <x v="0"/>
    <s v="sept"/>
    <x v="12"/>
    <d v="2023-09-09T00:00:00"/>
    <x v="0"/>
    <s v="Turno Día"/>
    <s v="Coronador"/>
    <s v="Trancónes reiterados pista de bajada"/>
    <x v="1"/>
    <n v="3.6509333333333336"/>
    <m/>
  </r>
  <r>
    <x v="0"/>
    <s v="sept"/>
    <x v="12"/>
    <d v="2023-09-09T00:00:00"/>
    <x v="0"/>
    <s v="Turno Día"/>
    <s v="Lavadora de Botellas"/>
    <s v="Trabamiento de botellas en la salida - Mantenimiento"/>
    <x v="1"/>
    <n v="2.2256833333333321"/>
    <m/>
  </r>
  <r>
    <x v="0"/>
    <s v="sept"/>
    <x v="12"/>
    <d v="2023-09-09T00:00:00"/>
    <x v="0"/>
    <s v="Turno Día"/>
    <s v="Llenadora"/>
    <s v="Lubricación de pedestales - Llenadora"/>
    <x v="1"/>
    <n v="1.6257333333333359"/>
    <m/>
  </r>
  <r>
    <x v="0"/>
    <s v="sept"/>
    <x v="12"/>
    <d v="2023-09-09T00:00:00"/>
    <x v="0"/>
    <s v="Turno Día"/>
    <s v="Lavadora de Botellas"/>
    <s v="Trabamiento de botellas en la salida - Mantenimiento"/>
    <x v="1"/>
    <n v="1.5002833333333319"/>
    <m/>
  </r>
  <r>
    <x v="0"/>
    <s v="sept"/>
    <x v="12"/>
    <d v="2023-09-09T00:00:00"/>
    <x v="0"/>
    <s v="Turno Día"/>
    <s v="Coronador"/>
    <s v="Trancónes reiterados pista de bajada"/>
    <x v="1"/>
    <n v="1.176216666666666"/>
    <m/>
  </r>
  <r>
    <x v="0"/>
    <s v="sept"/>
    <x v="12"/>
    <d v="2023-09-09T00:00:00"/>
    <x v="0"/>
    <s v="Turno Día"/>
    <s v="Lavadora de Botellas"/>
    <s v="Trabamiento de botellas en la salida - Mantenimiento"/>
    <x v="1"/>
    <n v="1.050566666666664"/>
    <m/>
  </r>
  <r>
    <x v="2"/>
    <s v="sept"/>
    <x v="13"/>
    <d v="2023-09-11T00:00:00"/>
    <x v="0"/>
    <s v="Turno Día"/>
    <s v="Transporte"/>
    <s v="Cambio de motor - Transporte"/>
    <x v="2"/>
    <n v="60"/>
    <m/>
  </r>
  <r>
    <x v="2"/>
    <s v="sept"/>
    <x v="13"/>
    <d v="2023-09-11T00:00:00"/>
    <x v="0"/>
    <s v="Turno Día"/>
    <s v="Transporte"/>
    <s v="Cambio de motor - Transporte"/>
    <x v="2"/>
    <n v="59.914283333333337"/>
    <m/>
  </r>
  <r>
    <x v="0"/>
    <s v="sept"/>
    <x v="13"/>
    <d v="2023-09-11T00:00:00"/>
    <x v="0"/>
    <s v="Turno Día"/>
    <s v="Llenadora"/>
    <s v="Ajuste encoder - Llenadora"/>
    <x v="2"/>
    <n v="54.527299999999975"/>
    <m/>
  </r>
  <r>
    <x v="0"/>
    <s v="sept"/>
    <x v="13"/>
    <d v="2023-09-11T00:00:00"/>
    <x v="0"/>
    <s v="Turno Día"/>
    <s v="Llenadora"/>
    <s v="Ajuste encoder - Llenadora"/>
    <x v="2"/>
    <n v="45.021616666666681"/>
    <m/>
  </r>
  <r>
    <x v="0"/>
    <s v="sept"/>
    <x v="13"/>
    <d v="2023-09-11T00:00:00"/>
    <x v="0"/>
    <s v="Turno Día"/>
    <s v="Llenadora"/>
    <s v="Ajuste o cambio de sensor - Llenadora"/>
    <x v="2"/>
    <n v="35.665166666666636"/>
    <m/>
  </r>
  <r>
    <x v="2"/>
    <s v="sept"/>
    <x v="13"/>
    <d v="2023-09-11T00:00:00"/>
    <x v="0"/>
    <s v="Turno Día"/>
    <s v="Transporte"/>
    <s v="Cambio de motor - Transporte"/>
    <x v="2"/>
    <n v="30"/>
    <m/>
  </r>
  <r>
    <x v="0"/>
    <s v="sept"/>
    <x v="13"/>
    <d v="2023-09-11T00:00:00"/>
    <x v="0"/>
    <s v="Turno Día"/>
    <s v="Llenadora"/>
    <s v="Ajuste encoder - Llenadora"/>
    <x v="2"/>
    <n v="15.38266666666668"/>
    <m/>
  </r>
  <r>
    <x v="1"/>
    <s v="sept"/>
    <x v="13"/>
    <d v="2023-09-11T00:00:00"/>
    <x v="0"/>
    <s v="Turno Día"/>
    <s v="Etiquetadora"/>
    <s v="Falla Etiquetadora"/>
    <x v="0"/>
    <n v="13.836250000000019"/>
    <s v="Reemplazo Acrilico de puerta"/>
  </r>
  <r>
    <x v="2"/>
    <s v="sept"/>
    <x v="13"/>
    <d v="2023-09-11T00:00:00"/>
    <x v="0"/>
    <s v="Turno Día"/>
    <s v="Transporte"/>
    <s v="Cambio de motor - Transporte"/>
    <x v="2"/>
    <n v="13.11851666666664"/>
    <m/>
  </r>
  <r>
    <x v="0"/>
    <s v="sept"/>
    <x v="13"/>
    <d v="2023-09-11T00:00:00"/>
    <x v="0"/>
    <s v="Turno Día"/>
    <s v="Llenadora"/>
    <s v="Ajuste o cambio de sensor - Llenadora"/>
    <x v="2"/>
    <n v="12.874999999999979"/>
    <m/>
  </r>
  <r>
    <x v="0"/>
    <s v="sept"/>
    <x v="13"/>
    <d v="2023-09-11T00:00:00"/>
    <x v="0"/>
    <s v="Turno Día"/>
    <s v="Llenadora"/>
    <s v="Cambio o reparacion de sensor - Llenadora"/>
    <x v="1"/>
    <n v="4.077283333333332"/>
    <m/>
  </r>
  <r>
    <x v="0"/>
    <s v="sept"/>
    <x v="13"/>
    <d v="2023-09-11T00:00:00"/>
    <x v="0"/>
    <s v="Turno Día"/>
    <s v="Llenadora"/>
    <s v="Ajuste encoder - Llenadora"/>
    <x v="1"/>
    <n v="3.7014333333333362"/>
    <m/>
  </r>
  <r>
    <x v="1"/>
    <s v="sept"/>
    <x v="13"/>
    <d v="2023-09-11T00:00:00"/>
    <x v="0"/>
    <s v="Turno Noche"/>
    <s v="Llenadora"/>
    <s v="Falla motor principal"/>
    <x v="1"/>
    <n v="2.7513666666666659"/>
    <m/>
  </r>
  <r>
    <x v="0"/>
    <s v="sept"/>
    <x v="13"/>
    <d v="2023-09-11T00:00:00"/>
    <x v="0"/>
    <s v="Turno Día"/>
    <s v="Llenadora"/>
    <s v="Ajuste encoder - Llenadora"/>
    <x v="1"/>
    <n v="2.5261499999999999"/>
    <m/>
  </r>
  <r>
    <x v="2"/>
    <s v="sept"/>
    <x v="13"/>
    <d v="2023-09-11T00:00:00"/>
    <x v="0"/>
    <s v="Turno Día"/>
    <s v="Lavadora de Botellas"/>
    <s v="Caida de botellas salida de la lavadora"/>
    <x v="1"/>
    <n v="1.6435166666666641"/>
    <m/>
  </r>
  <r>
    <x v="0"/>
    <s v="sept"/>
    <x v="13"/>
    <d v="2023-09-11T00:00:00"/>
    <x v="0"/>
    <s v="Turno Día"/>
    <s v="Llenadora"/>
    <s v="Ajuste encoder - Llenadora"/>
    <x v="1"/>
    <n v="1.575550000000002"/>
    <m/>
  </r>
  <r>
    <x v="0"/>
    <s v="sept"/>
    <x v="13"/>
    <d v="2023-09-11T00:00:00"/>
    <x v="0"/>
    <s v="Turno Día"/>
    <s v="Llenadora"/>
    <s v="Ajuste encoder - Llenadora"/>
    <x v="1"/>
    <n v="0.79999999999999793"/>
    <m/>
  </r>
  <r>
    <x v="0"/>
    <s v="sept"/>
    <x v="13"/>
    <d v="2023-09-11T00:00:00"/>
    <x v="0"/>
    <s v="Turno Día"/>
    <s v="Llenadora"/>
    <s v="Cambio o reparacion de sensor - Llenadora"/>
    <x v="1"/>
    <n v="0.15018333333333361"/>
    <m/>
  </r>
  <r>
    <x v="0"/>
    <s v="sept"/>
    <x v="13"/>
    <d v="2023-09-12T00:00:00"/>
    <x v="0"/>
    <s v="Turno Día"/>
    <s v="Llenadora"/>
    <s v="Ajuste o cambio de sensor - Llenadora"/>
    <x v="2"/>
    <n v="47.489833333333316"/>
    <m/>
  </r>
  <r>
    <x v="1"/>
    <s v="sept"/>
    <x v="13"/>
    <d v="2023-09-12T00:00:00"/>
    <x v="0"/>
    <s v="Turno Día"/>
    <s v="Robopac"/>
    <s v="Problema carga de batería"/>
    <x v="2"/>
    <n v="41.660633333333337"/>
    <m/>
  </r>
  <r>
    <x v="1"/>
    <s v="sept"/>
    <x v="13"/>
    <d v="2023-09-12T00:00:00"/>
    <x v="0"/>
    <s v="Turno Día"/>
    <s v="Robopac"/>
    <s v="Problema carga de batería"/>
    <x v="2"/>
    <n v="23.51453333333334"/>
    <m/>
  </r>
  <r>
    <x v="0"/>
    <s v="sept"/>
    <x v="13"/>
    <d v="2023-09-12T00:00:00"/>
    <x v="0"/>
    <s v="Turno Día"/>
    <s v="Decapsuladora"/>
    <s v="Ajustes por falla"/>
    <x v="1"/>
    <n v="9.5205166666666798"/>
    <m/>
  </r>
  <r>
    <x v="1"/>
    <s v="sept"/>
    <x v="13"/>
    <d v="2023-09-12T00:00:00"/>
    <x v="0"/>
    <s v="Turno Noche"/>
    <s v="Codificador"/>
    <s v="Ajuste por cambio de formato - Codificador"/>
    <x v="1"/>
    <n v="3.6991166666666637"/>
    <m/>
  </r>
  <r>
    <x v="0"/>
    <s v="sept"/>
    <x v="13"/>
    <d v="2023-09-12T00:00:00"/>
    <x v="0"/>
    <s v="Turno Día"/>
    <s v="Decapsuladora"/>
    <s v="Ajustes por falla"/>
    <x v="1"/>
    <n v="2.4507333333333361"/>
    <m/>
  </r>
  <r>
    <x v="0"/>
    <s v="sept"/>
    <x v="13"/>
    <d v="2023-09-12T00:00:00"/>
    <x v="0"/>
    <s v="Turno Día"/>
    <s v="Omnivision"/>
    <s v="Ajuste eléctrico o mecánico"/>
    <x v="1"/>
    <n v="2.2006333333333319"/>
    <m/>
  </r>
  <r>
    <x v="0"/>
    <s v="sept"/>
    <x v="13"/>
    <d v="2023-09-12T00:00:00"/>
    <x v="0"/>
    <s v="Turno Día"/>
    <s v="Decapsuladora"/>
    <s v="Ajustes por falla"/>
    <x v="1"/>
    <n v="2.0010666666666661"/>
    <m/>
  </r>
  <r>
    <x v="0"/>
    <s v="sept"/>
    <x v="13"/>
    <d v="2023-09-12T00:00:00"/>
    <x v="0"/>
    <s v="Turno Día"/>
    <s v="Lavadora de Botellas"/>
    <s v="Trabamiento de botellas en la salida - Mantenimiento"/>
    <x v="1"/>
    <n v="1.8511500000000001"/>
    <m/>
  </r>
  <r>
    <x v="1"/>
    <s v="sept"/>
    <x v="13"/>
    <d v="2023-09-12T00:00:00"/>
    <x v="0"/>
    <s v="Turno Día"/>
    <s v="Etiquetadora"/>
    <s v="Empalme defectuoso - Etiquetadora"/>
    <x v="1"/>
    <n v="1.4760833333333339"/>
    <m/>
  </r>
  <r>
    <x v="0"/>
    <s v="sept"/>
    <x v="13"/>
    <d v="2023-09-12T00:00:00"/>
    <x v="0"/>
    <s v="Turno Día"/>
    <s v="Omnivision"/>
    <s v="Ajuste eléctrico o mecánico"/>
    <x v="1"/>
    <n v="1.141066666666668"/>
    <m/>
  </r>
  <r>
    <x v="0"/>
    <s v="sept"/>
    <x v="13"/>
    <d v="2023-09-12T00:00:00"/>
    <x v="0"/>
    <s v="Turno Día"/>
    <s v="Capsuladora"/>
    <s v="Trancón de tapas en pista de bajada - Mantenimiento"/>
    <x v="1"/>
    <n v="0.71121666666666594"/>
    <m/>
  </r>
  <r>
    <x v="0"/>
    <s v="sept"/>
    <x v="13"/>
    <d v="2023-09-12T00:00:00"/>
    <x v="0"/>
    <s v="Turno Día"/>
    <s v="Llenadora"/>
    <s v="Ajuste o cambio de sensor - Llenadora"/>
    <x v="1"/>
    <n v="0.60010000000000208"/>
    <m/>
  </r>
  <r>
    <x v="1"/>
    <s v="sept"/>
    <x v="13"/>
    <d v="2023-09-12T00:00:00"/>
    <x v="0"/>
    <s v="Turno Día"/>
    <s v="Sopladora"/>
    <s v="Trabamiento de Preformas"/>
    <x v="1"/>
    <n v="0.56104999999999983"/>
    <m/>
  </r>
  <r>
    <x v="1"/>
    <s v="sept"/>
    <x v="13"/>
    <d v="2023-09-12T00:00:00"/>
    <x v="0"/>
    <s v="Turno Día"/>
    <s v="Sopladora"/>
    <s v="Trabamiento de Preformas"/>
    <x v="1"/>
    <n v="0.53058333333333363"/>
    <m/>
  </r>
  <r>
    <x v="0"/>
    <s v="sept"/>
    <x v="13"/>
    <d v="2023-09-12T00:00:00"/>
    <x v="0"/>
    <s v="Turno Día"/>
    <s v="Capsuladora"/>
    <s v="Trancón de tapas en pista de bajada - Mantenimiento"/>
    <x v="1"/>
    <n v="0.30008333333333342"/>
    <m/>
  </r>
  <r>
    <x v="0"/>
    <s v="sept"/>
    <x v="13"/>
    <d v="2023-09-12T00:00:00"/>
    <x v="0"/>
    <s v="Turno Día"/>
    <s v="Omnivision"/>
    <s v="Ajuste eléctrico o mecánico"/>
    <x v="1"/>
    <n v="0.2594333333333334"/>
    <m/>
  </r>
  <r>
    <x v="0"/>
    <s v="sept"/>
    <x v="13"/>
    <d v="2023-09-12T00:00:00"/>
    <x v="0"/>
    <s v="Turno Día"/>
    <s v="Capsuladora"/>
    <s v="Trancón de tapas en pista de bajada - Mantenimiento"/>
    <x v="1"/>
    <n v="0.25013333333333343"/>
    <m/>
  </r>
  <r>
    <x v="0"/>
    <s v="sept"/>
    <x v="13"/>
    <d v="2023-09-13T00:00:00"/>
    <x v="0"/>
    <s v="Turno Día"/>
    <s v="Llenadora"/>
    <s v="Reparacion escote de entrada"/>
    <x v="0"/>
    <n v="44.746549999999978"/>
    <m/>
  </r>
  <r>
    <x v="0"/>
    <s v="sept"/>
    <x v="13"/>
    <d v="2023-09-13T00:00:00"/>
    <x v="0"/>
    <s v="Turno Día"/>
    <s v="Llenadora"/>
    <s v="Reparacion escote de entrada"/>
    <x v="0"/>
    <n v="35.506666666666675"/>
    <m/>
  </r>
  <r>
    <x v="1"/>
    <s v="sept"/>
    <x v="13"/>
    <d v="2023-09-13T00:00:00"/>
    <x v="0"/>
    <s v="Turno Día"/>
    <s v="Tunel"/>
    <s v="Caida de botellas. ajuste de traspasos"/>
    <x v="0"/>
    <n v="17.622"/>
    <m/>
  </r>
  <r>
    <x v="0"/>
    <s v="sept"/>
    <x v="13"/>
    <d v="2023-09-13T00:00:00"/>
    <x v="0"/>
    <s v="Turno Día"/>
    <s v="Llenadora"/>
    <s v="Reparacion escote de entrada"/>
    <x v="0"/>
    <n v="15.277283333333342"/>
    <m/>
  </r>
  <r>
    <x v="1"/>
    <s v="sept"/>
    <x v="13"/>
    <d v="2023-09-13T00:00:00"/>
    <x v="0"/>
    <s v="Turno Noche"/>
    <s v="Sopladora"/>
    <s v="Regulación de molde N°1"/>
    <x v="0"/>
    <n v="10.786416666666661"/>
    <m/>
  </r>
  <r>
    <x v="2"/>
    <s v="sept"/>
    <x v="13"/>
    <d v="2023-09-13T00:00:00"/>
    <x v="0"/>
    <s v="Turno Día"/>
    <s v="Etiquetadora"/>
    <s v="falla modulo assi. seguridad de puertas"/>
    <x v="2"/>
    <n v="10"/>
    <m/>
  </r>
  <r>
    <x v="1"/>
    <s v="sept"/>
    <x v="13"/>
    <d v="2023-09-13T00:00:00"/>
    <x v="0"/>
    <s v="Turno Noche"/>
    <s v="Tunel"/>
    <s v="Caída de botellas. ajuste de traspasos"/>
    <x v="1"/>
    <n v="8.6031166666666792"/>
    <m/>
  </r>
  <r>
    <x v="1"/>
    <s v="sept"/>
    <x v="13"/>
    <d v="2023-09-13T00:00:00"/>
    <x v="0"/>
    <s v="Turno Día"/>
    <s v="Tunel"/>
    <s v="Caida de botellas. ajuste de traspasos"/>
    <x v="1"/>
    <n v="7.8423833333333395"/>
    <m/>
  </r>
  <r>
    <x v="0"/>
    <s v="sept"/>
    <x v="13"/>
    <d v="2023-09-13T00:00:00"/>
    <x v="0"/>
    <s v="Turno Día"/>
    <s v="Llenadora"/>
    <s v="Reparacion escote de entrada"/>
    <x v="1"/>
    <n v="5.8021833333333301"/>
    <m/>
  </r>
  <r>
    <x v="1"/>
    <s v="sept"/>
    <x v="13"/>
    <d v="2023-09-13T00:00:00"/>
    <x v="0"/>
    <s v="Turno Noche"/>
    <s v="Tunel"/>
    <s v="Caída de botellas. ajuste de traspasos"/>
    <x v="1"/>
    <n v="5.2686666666666664"/>
    <m/>
  </r>
  <r>
    <x v="1"/>
    <s v="sept"/>
    <x v="13"/>
    <d v="2023-09-13T00:00:00"/>
    <x v="0"/>
    <s v="Turno Día"/>
    <s v="Tunel"/>
    <s v="Falla en motor"/>
    <x v="1"/>
    <n v="3.3347666666666638"/>
    <m/>
  </r>
  <r>
    <x v="0"/>
    <s v="sept"/>
    <x v="13"/>
    <d v="2023-09-13T00:00:00"/>
    <x v="0"/>
    <s v="Turno Día"/>
    <s v="Lavadora de Botellas"/>
    <s v="Trabamiento de botellas en la salida - Mantenimiento"/>
    <x v="1"/>
    <n v="1.5508833333333361"/>
    <m/>
  </r>
  <r>
    <x v="0"/>
    <s v="sept"/>
    <x v="13"/>
    <d v="2023-09-13T00:00:00"/>
    <x v="0"/>
    <s v="Turno Día"/>
    <s v="Llenadora"/>
    <s v="Reparacion escote de entrada"/>
    <x v="1"/>
    <n v="1.5504833333333341"/>
    <m/>
  </r>
  <r>
    <x v="0"/>
    <s v="sept"/>
    <x v="13"/>
    <d v="2023-09-13T00:00:00"/>
    <x v="0"/>
    <s v="Turno Día"/>
    <s v="Codificador"/>
    <s v="Ajuste por cambio de formato - Codificador"/>
    <x v="1"/>
    <n v="1.2504666666666659"/>
    <m/>
  </r>
  <r>
    <x v="0"/>
    <s v="sept"/>
    <x v="13"/>
    <d v="2023-09-13T00:00:00"/>
    <x v="0"/>
    <s v="Turno Día"/>
    <s v="Llenadora"/>
    <s v="Reparacion escote de entrada"/>
    <x v="1"/>
    <n v="0.87738333333333596"/>
    <m/>
  </r>
  <r>
    <x v="1"/>
    <s v="sept"/>
    <x v="13"/>
    <d v="2023-09-13T00:00:00"/>
    <x v="0"/>
    <s v="Turno Día"/>
    <s v="Tunel"/>
    <s v="Caida de botellas. ajuste de traspasos"/>
    <x v="1"/>
    <n v="0.27731666666666638"/>
    <m/>
  </r>
  <r>
    <x v="1"/>
    <s v="sept"/>
    <x v="13"/>
    <d v="2023-09-13T00:00:00"/>
    <x v="0"/>
    <s v="Turno Noche"/>
    <s v="Llenadora"/>
    <s v="Espumado al inicio de proceso"/>
    <x v="1"/>
    <n v="0.2001499999999998"/>
    <m/>
  </r>
  <r>
    <x v="0"/>
    <s v="sept"/>
    <x v="13"/>
    <d v="2023-09-14T00:00:00"/>
    <x v="0"/>
    <s v="Turno Día"/>
    <s v="Decapsuladora"/>
    <s v="Ajuste o cambio de sensor - Decapsuladora"/>
    <x v="2"/>
    <n v="12.404599999999981"/>
    <m/>
  </r>
  <r>
    <x v="2"/>
    <s v="sept"/>
    <x v="13"/>
    <d v="2023-09-14T00:00:00"/>
    <x v="0"/>
    <s v="Turno Día"/>
    <s v="Lavadora de Botellas"/>
    <s v="Caida de botellas salida de la lavadora"/>
    <x v="0"/>
    <n v="10.111433333333339"/>
    <m/>
  </r>
  <r>
    <x v="1"/>
    <s v="sept"/>
    <x v="13"/>
    <d v="2023-09-14T00:00:00"/>
    <x v="0"/>
    <s v="Turno Día"/>
    <s v="Llenadora"/>
    <s v="Ajuste o cambio de sensor - Llenadora"/>
    <x v="2"/>
    <n v="9.7131833333333404"/>
    <m/>
  </r>
  <r>
    <x v="1"/>
    <s v="sept"/>
    <x v="13"/>
    <d v="2023-09-14T00:00:00"/>
    <x v="0"/>
    <s v="Turno Noche"/>
    <s v="Robopac"/>
    <s v="Problema en Soldadora"/>
    <x v="1"/>
    <n v="9.0179666666666414"/>
    <m/>
  </r>
  <r>
    <x v="2"/>
    <s v="sept"/>
    <x v="13"/>
    <d v="2023-09-14T00:00:00"/>
    <x v="0"/>
    <s v="Turno Día"/>
    <s v="Lavadora de Botellas"/>
    <s v="Caida de botellas salida de la lavadora"/>
    <x v="1"/>
    <n v="7.5095333333333407"/>
    <m/>
  </r>
  <r>
    <x v="1"/>
    <s v="sept"/>
    <x v="13"/>
    <d v="2023-09-14T00:00:00"/>
    <x v="0"/>
    <s v="Turno Noche"/>
    <s v="Sopladora"/>
    <s v="Temperatura sobre los cuerpos de los moldes fuera"/>
    <x v="1"/>
    <n v="6.4599666666666602"/>
    <m/>
  </r>
  <r>
    <x v="2"/>
    <s v="sept"/>
    <x v="13"/>
    <d v="2023-09-14T00:00:00"/>
    <x v="0"/>
    <s v="Turno Día"/>
    <s v="Lavadora de Botellas"/>
    <s v="Caida de botellas salida de la lavadora"/>
    <x v="1"/>
    <n v="6.3149833333333198"/>
    <m/>
  </r>
  <r>
    <x v="2"/>
    <s v="sept"/>
    <x v="13"/>
    <d v="2023-09-14T00:00:00"/>
    <x v="0"/>
    <s v="Turno Día"/>
    <s v="Lavadora de Botellas"/>
    <s v="Caida de botellas salida de la lavadora"/>
    <x v="1"/>
    <n v="5.702683333333332"/>
    <m/>
  </r>
  <r>
    <x v="2"/>
    <s v="sept"/>
    <x v="13"/>
    <d v="2023-09-14T00:00:00"/>
    <x v="0"/>
    <s v="Turno Noche"/>
    <s v="Codificador"/>
    <s v="Problema en encoder"/>
    <x v="1"/>
    <n v="4.6122499999999986"/>
    <m/>
  </r>
  <r>
    <x v="1"/>
    <s v="sept"/>
    <x v="13"/>
    <d v="2023-09-14T00:00:00"/>
    <x v="0"/>
    <s v="Turno Día"/>
    <s v="Mixer"/>
    <s v="Error de Mezcla"/>
    <x v="1"/>
    <n v="3.6835166666666641"/>
    <m/>
  </r>
  <r>
    <x v="2"/>
    <s v="sept"/>
    <x v="13"/>
    <d v="2023-09-14T00:00:00"/>
    <x v="0"/>
    <s v="Turno Día"/>
    <s v="Lavadora de Botellas"/>
    <s v="Caida de botellas salida de la lavadora"/>
    <x v="1"/>
    <n v="3.317483333333334"/>
    <m/>
  </r>
  <r>
    <x v="2"/>
    <s v="sept"/>
    <x v="13"/>
    <d v="2023-09-14T00:00:00"/>
    <x v="0"/>
    <s v="Turno Día"/>
    <s v="Lavadora de Botellas"/>
    <s v="Caida de botellas salida de la lavadora"/>
    <x v="1"/>
    <n v="2.984816666666664"/>
    <m/>
  </r>
  <r>
    <x v="2"/>
    <s v="sept"/>
    <x v="13"/>
    <d v="2023-09-14T00:00:00"/>
    <x v="0"/>
    <s v="Turno Día"/>
    <s v="Capsuladora"/>
    <s v="Falla sensor"/>
    <x v="1"/>
    <n v="2.726650000000002"/>
    <m/>
  </r>
  <r>
    <x v="0"/>
    <s v="sept"/>
    <x v="13"/>
    <d v="2023-09-14T00:00:00"/>
    <x v="0"/>
    <s v="Turno Día"/>
    <s v="Omnivision"/>
    <s v="Ajuste eléctrico o mecánico"/>
    <x v="1"/>
    <n v="2.3007333333333357"/>
    <m/>
  </r>
  <r>
    <x v="1"/>
    <s v="sept"/>
    <x v="13"/>
    <d v="2023-09-14T00:00:00"/>
    <x v="0"/>
    <s v="Turno Noche"/>
    <s v="Llenadora"/>
    <s v="Falla motor principal"/>
    <x v="1"/>
    <n v="2.2655166666666657"/>
    <m/>
  </r>
  <r>
    <x v="2"/>
    <s v="sept"/>
    <x v="13"/>
    <d v="2023-09-14T00:00:00"/>
    <x v="0"/>
    <s v="Turno Día"/>
    <s v="Capsuladora"/>
    <s v="Falla sensor"/>
    <x v="1"/>
    <n v="2.0831666666666639"/>
    <m/>
  </r>
  <r>
    <x v="2"/>
    <s v="sept"/>
    <x v="13"/>
    <d v="2023-09-14T00:00:00"/>
    <x v="0"/>
    <s v="Turno Día"/>
    <s v="Lavadora de Botellas"/>
    <s v="Caida de botellas salida de la lavadora"/>
    <x v="1"/>
    <n v="1.9721833333333323"/>
    <m/>
  </r>
  <r>
    <x v="1"/>
    <s v="sept"/>
    <x v="13"/>
    <d v="2023-09-14T00:00:00"/>
    <x v="0"/>
    <s v="Turno Día"/>
    <s v="Robopac"/>
    <s v="Problema en Soldadora"/>
    <x v="1"/>
    <n v="1.8670833333333361"/>
    <m/>
  </r>
  <r>
    <x v="2"/>
    <s v="sept"/>
    <x v="13"/>
    <d v="2023-09-14T00:00:00"/>
    <x v="0"/>
    <s v="Turno Día"/>
    <s v="Capsuladora"/>
    <s v="Ajuste o cambio de sensor - Capsuladora"/>
    <x v="1"/>
    <n v="1.227633333333336"/>
    <m/>
  </r>
  <r>
    <x v="1"/>
    <s v="sept"/>
    <x v="13"/>
    <d v="2023-09-14T00:00:00"/>
    <x v="0"/>
    <s v="Turno Día"/>
    <s v="Llenadora"/>
    <s v="Espumado al inicio de proceso"/>
    <x v="1"/>
    <n v="1.224716666666664"/>
    <m/>
  </r>
  <r>
    <x v="2"/>
    <s v="sept"/>
    <x v="13"/>
    <d v="2023-09-14T00:00:00"/>
    <x v="0"/>
    <s v="Turno Día"/>
    <s v="Lavadora de Botellas"/>
    <s v="Caida de botellas salida de la lavadora"/>
    <x v="1"/>
    <n v="1.1310833333333341"/>
    <m/>
  </r>
  <r>
    <x v="0"/>
    <s v="sept"/>
    <x v="13"/>
    <d v="2023-09-14T00:00:00"/>
    <x v="0"/>
    <s v="Turno Día"/>
    <s v="Decapsuladora"/>
    <s v="Ajuste o cambio de sensor - Decapsuladora"/>
    <x v="1"/>
    <n v="0.2001666666666666"/>
    <m/>
  </r>
  <r>
    <x v="0"/>
    <s v="sept"/>
    <x v="13"/>
    <d v="2023-09-15T00:00:00"/>
    <x v="0"/>
    <s v="Turno Día"/>
    <s v="Coronador"/>
    <s v="Trancones reiterados pista de bajada"/>
    <x v="0"/>
    <n v="17.004799999999982"/>
    <m/>
  </r>
  <r>
    <x v="0"/>
    <s v="sept"/>
    <x v="13"/>
    <d v="2023-09-15T00:00:00"/>
    <x v="0"/>
    <s v="Turno Día"/>
    <s v="Llenadora"/>
    <s v="Ajuste o Reparacion guia de entrada"/>
    <x v="0"/>
    <n v="15.354216666666659"/>
    <m/>
  </r>
  <r>
    <x v="0"/>
    <s v="sept"/>
    <x v="13"/>
    <d v="2023-09-15T00:00:00"/>
    <x v="0"/>
    <s v="Turno Día"/>
    <s v="Llenadora"/>
    <s v="Cambio o reparacion de pedestales"/>
    <x v="0"/>
    <n v="12.227666666666639"/>
    <m/>
  </r>
  <r>
    <x v="0"/>
    <s v="sept"/>
    <x v="13"/>
    <d v="2023-09-15T00:00:00"/>
    <x v="0"/>
    <s v="Turno Día"/>
    <s v="Lavadora de Botellas"/>
    <s v="Trabamiento de botellas en la salida - Mantenimiento"/>
    <x v="0"/>
    <n v="10.20258333333336"/>
    <m/>
  </r>
  <r>
    <x v="2"/>
    <s v="sept"/>
    <x v="13"/>
    <d v="2023-09-15T00:00:00"/>
    <x v="0"/>
    <s v="Turno Día"/>
    <s v="Lavadora de Botellas"/>
    <s v="Caida de botellas salida de la lavadora"/>
    <x v="1"/>
    <n v="7.3244166666666599"/>
    <m/>
  </r>
  <r>
    <x v="0"/>
    <s v="sept"/>
    <x v="13"/>
    <d v="2023-09-15T00:00:00"/>
    <x v="0"/>
    <s v="Turno Día"/>
    <s v="Omnivision"/>
    <s v="Ajuste electrico o mecanico"/>
    <x v="1"/>
    <n v="7.30246666666668"/>
    <m/>
  </r>
  <r>
    <x v="0"/>
    <s v="sept"/>
    <x v="13"/>
    <d v="2023-09-15T00:00:00"/>
    <x v="0"/>
    <s v="Turno Día"/>
    <s v="Coronador"/>
    <s v="Reparacion - Coronador"/>
    <x v="1"/>
    <n v="7.0780999999999796"/>
    <m/>
  </r>
  <r>
    <x v="2"/>
    <s v="sept"/>
    <x v="13"/>
    <d v="2023-09-15T00:00:00"/>
    <x v="0"/>
    <s v="Turno Día"/>
    <s v="Lavadora de Botellas"/>
    <s v="Caida de botellas salida de la lavadora"/>
    <x v="1"/>
    <n v="6.04128333333336"/>
    <m/>
  </r>
  <r>
    <x v="2"/>
    <s v="sept"/>
    <x v="13"/>
    <d v="2023-09-15T00:00:00"/>
    <x v="0"/>
    <s v="Turno Día"/>
    <s v="Lavadora de Botellas"/>
    <s v="Caida de botellas salida de la lavadora"/>
    <x v="1"/>
    <n v="5.7839999999999998"/>
    <m/>
  </r>
  <r>
    <x v="1"/>
    <s v="sept"/>
    <x v="13"/>
    <d v="2023-09-15T00:00:00"/>
    <x v="0"/>
    <s v="Turno Día"/>
    <s v="Etiquetadora"/>
    <s v="Empalme defectuoso - Etiquetadora"/>
    <x v="1"/>
    <n v="4.6294999999999984"/>
    <m/>
  </r>
  <r>
    <x v="1"/>
    <s v="sept"/>
    <x v="13"/>
    <d v="2023-09-15T00:00:00"/>
    <x v="0"/>
    <s v="Turno Noche"/>
    <s v="Prime"/>
    <s v="Ajuste de parámetros por electrico"/>
    <x v="1"/>
    <n v="3.3088833333333363"/>
    <m/>
  </r>
  <r>
    <x v="2"/>
    <s v="sept"/>
    <x v="13"/>
    <d v="2023-09-15T00:00:00"/>
    <x v="0"/>
    <s v="Turno Día"/>
    <s v="Capsuladora"/>
    <s v="Ajuste o cambio de sensor - Capsuladora"/>
    <x v="1"/>
    <n v="3.2365499999999998"/>
    <m/>
  </r>
  <r>
    <x v="2"/>
    <s v="sept"/>
    <x v="13"/>
    <d v="2023-09-15T00:00:00"/>
    <x v="0"/>
    <s v="Turno Día"/>
    <s v="Lavadora de Botellas"/>
    <s v="Caida de botellas salida de la lavadora"/>
    <x v="1"/>
    <n v="3.1583999999999999"/>
    <m/>
  </r>
  <r>
    <x v="1"/>
    <s v="sept"/>
    <x v="13"/>
    <d v="2023-09-15T00:00:00"/>
    <x v="0"/>
    <s v="Turno Día"/>
    <s v="Robopac"/>
    <s v="Problema en Soldadora"/>
    <x v="1"/>
    <n v="3.051349999999998"/>
    <m/>
  </r>
  <r>
    <x v="2"/>
    <s v="sept"/>
    <x v="13"/>
    <d v="2023-09-15T00:00:00"/>
    <x v="0"/>
    <s v="Turno Día"/>
    <s v="Lavadora de Botellas"/>
    <s v="Caida de botellas salida de la lavadora"/>
    <x v="1"/>
    <n v="2.831449999999998"/>
    <m/>
  </r>
  <r>
    <x v="0"/>
    <s v="sept"/>
    <x v="13"/>
    <d v="2023-09-15T00:00:00"/>
    <x v="0"/>
    <s v="Turno Día"/>
    <s v="Lavadora de Botellas"/>
    <s v="Trabamiento de botellas en la salida - Mantenimiento"/>
    <x v="1"/>
    <n v="2.8008833333333341"/>
    <m/>
  </r>
  <r>
    <x v="0"/>
    <s v="sept"/>
    <x v="13"/>
    <d v="2023-09-15T00:00:00"/>
    <x v="0"/>
    <s v="Turno Día"/>
    <s v="Lavadora de Botellas"/>
    <s v="trabamiento de botella en entrada"/>
    <x v="1"/>
    <n v="2.7511000000000019"/>
    <m/>
  </r>
  <r>
    <x v="0"/>
    <s v="sept"/>
    <x v="13"/>
    <d v="2023-09-15T00:00:00"/>
    <x v="0"/>
    <s v="Turno Día"/>
    <s v="Coronador"/>
    <s v="Trancones reiterados pista de bajada"/>
    <x v="1"/>
    <n v="2.3008666666666682"/>
    <m/>
  </r>
  <r>
    <x v="0"/>
    <s v="sept"/>
    <x v="13"/>
    <d v="2023-09-15T00:00:00"/>
    <x v="0"/>
    <s v="Turno Día"/>
    <s v="Coronador"/>
    <s v="Reparacion - Coronador"/>
    <x v="1"/>
    <n v="2.2508666666666639"/>
    <m/>
  </r>
  <r>
    <x v="0"/>
    <s v="sept"/>
    <x v="13"/>
    <d v="2023-09-15T00:00:00"/>
    <x v="0"/>
    <s v="Turno Día"/>
    <s v="Coronador"/>
    <s v="Reparacion - Coronador"/>
    <x v="1"/>
    <n v="2.100966666666666"/>
    <m/>
  </r>
  <r>
    <x v="0"/>
    <s v="sept"/>
    <x v="13"/>
    <d v="2023-09-15T00:00:00"/>
    <x v="0"/>
    <s v="Turno Día"/>
    <s v="Lavadora de Botellas"/>
    <s v="Trabamiento de botellas en la salida - Mantenimiento"/>
    <x v="1"/>
    <n v="2.0002833333333361"/>
    <m/>
  </r>
  <r>
    <x v="0"/>
    <s v="sept"/>
    <x v="13"/>
    <d v="2023-09-15T00:00:00"/>
    <x v="0"/>
    <s v="Turno Día"/>
    <s v="Coronador"/>
    <s v="Trancones reiterados pista de bajada"/>
    <x v="1"/>
    <n v="1.950716666666664"/>
    <m/>
  </r>
  <r>
    <x v="0"/>
    <s v="sept"/>
    <x v="13"/>
    <d v="2023-09-15T00:00:00"/>
    <x v="0"/>
    <s v="Turno Día"/>
    <s v="Lavadora de Botellas"/>
    <s v="Caida de envase en descarga - Mantenimiento"/>
    <x v="1"/>
    <n v="1.800633333333336"/>
    <m/>
  </r>
  <r>
    <x v="0"/>
    <s v="sept"/>
    <x v="13"/>
    <d v="2023-09-15T00:00:00"/>
    <x v="0"/>
    <s v="Turno Día"/>
    <s v="Lavadora de Botellas"/>
    <s v="trabamiento de botella en entrada"/>
    <x v="1"/>
    <n v="1.6011833333333338"/>
    <m/>
  </r>
  <r>
    <x v="2"/>
    <s v="sept"/>
    <x v="13"/>
    <d v="2023-09-15T00:00:00"/>
    <x v="0"/>
    <s v="Turno Día"/>
    <s v="Lavadora de Botellas"/>
    <s v="Caida de botellas salida de la lavadora"/>
    <x v="1"/>
    <n v="1.4532499999999979"/>
    <m/>
  </r>
  <r>
    <x v="0"/>
    <s v="sept"/>
    <x v="13"/>
    <d v="2023-09-15T00:00:00"/>
    <x v="0"/>
    <s v="Turno Día"/>
    <s v="Coronador"/>
    <s v="Trancones reiterados pista de bajada"/>
    <x v="1"/>
    <n v="1.425633333333336"/>
    <m/>
  </r>
  <r>
    <x v="0"/>
    <s v="sept"/>
    <x v="13"/>
    <d v="2023-09-15T00:00:00"/>
    <x v="0"/>
    <s v="Turno Día"/>
    <s v="Coronador"/>
    <s v="Reparacion - Coronador"/>
    <x v="1"/>
    <n v="1.350766666666668"/>
    <m/>
  </r>
  <r>
    <x v="2"/>
    <s v="sept"/>
    <x v="13"/>
    <d v="2023-09-15T00:00:00"/>
    <x v="0"/>
    <s v="Turno Noche"/>
    <s v="Decapsuladora"/>
    <s v="Ajuste o cambio de sensor - Decapsuladora"/>
    <x v="1"/>
    <n v="1.2565666666666679"/>
    <m/>
  </r>
  <r>
    <x v="0"/>
    <s v="sept"/>
    <x v="13"/>
    <d v="2023-09-15T00:00:00"/>
    <x v="0"/>
    <s v="Turno Día"/>
    <s v="Coronador"/>
    <s v="Trancones reiterados pista de bajada"/>
    <x v="1"/>
    <n v="1.125850000000002"/>
    <m/>
  </r>
  <r>
    <x v="0"/>
    <s v="sept"/>
    <x v="13"/>
    <d v="2023-09-15T00:00:00"/>
    <x v="0"/>
    <s v="Turno Día"/>
    <s v="Coronador"/>
    <s v="Reparacion - Coronador"/>
    <x v="1"/>
    <n v="1.02555"/>
    <m/>
  </r>
  <r>
    <x v="0"/>
    <s v="sept"/>
    <x v="13"/>
    <d v="2023-09-15T00:00:00"/>
    <x v="0"/>
    <s v="Turno Día"/>
    <s v="Coronador"/>
    <s v="Reparacion - Coronador"/>
    <x v="1"/>
    <n v="0.97778333333333389"/>
    <m/>
  </r>
  <r>
    <x v="2"/>
    <s v="sept"/>
    <x v="13"/>
    <d v="2023-09-15T00:00:00"/>
    <x v="0"/>
    <s v="Turno Día"/>
    <s v="Lavadora de Botellas"/>
    <s v="Caida de botellas salida de la lavadora"/>
    <x v="1"/>
    <n v="0.83118333333333594"/>
    <m/>
  </r>
  <r>
    <x v="0"/>
    <s v="sept"/>
    <x v="13"/>
    <d v="2023-09-15T00:00:00"/>
    <x v="0"/>
    <s v="Turno Día"/>
    <s v="Lavadora de Botellas"/>
    <s v="trabamiento de botella en entrada"/>
    <x v="1"/>
    <n v="0.70065"/>
    <m/>
  </r>
  <r>
    <x v="0"/>
    <s v="sept"/>
    <x v="13"/>
    <d v="2023-09-15T00:00:00"/>
    <x v="0"/>
    <s v="Turno Día"/>
    <s v="Lavadora de Botellas"/>
    <s v="Trabamiento de botellas en la salida - Mantenimiento"/>
    <x v="1"/>
    <n v="0.47516666666666646"/>
    <m/>
  </r>
  <r>
    <x v="1"/>
    <s v="sept"/>
    <x v="13"/>
    <d v="2023-09-15T00:00:00"/>
    <x v="0"/>
    <s v="Turno Día"/>
    <s v="Sopladora"/>
    <s v="Trabamiento de Preformas"/>
    <x v="1"/>
    <n v="0.44741666666666635"/>
    <m/>
  </r>
  <r>
    <x v="2"/>
    <s v="sept"/>
    <x v="13"/>
    <d v="2023-09-15T00:00:00"/>
    <x v="0"/>
    <s v="Turno Día"/>
    <s v="Capsuladora"/>
    <s v="Ajuste o cambio de sensor - Capsuladora"/>
    <x v="1"/>
    <n v="0.44164999999999982"/>
    <m/>
  </r>
  <r>
    <x v="0"/>
    <s v="sept"/>
    <x v="13"/>
    <d v="2023-09-15T00:00:00"/>
    <x v="0"/>
    <s v="Turno Día"/>
    <s v="Coronador"/>
    <s v="Reparacion - Coronador"/>
    <x v="1"/>
    <n v="0.1752166666666668"/>
    <m/>
  </r>
  <r>
    <x v="2"/>
    <s v="sept"/>
    <x v="13"/>
    <d v="2023-09-16T00:00:00"/>
    <x v="0"/>
    <s v="Turno Día"/>
    <s v="Etiquetadora"/>
    <s v="Cambio o reparacion de sensor - Etiquetadora"/>
    <x v="2"/>
    <n v="18.929716666666682"/>
    <m/>
  </r>
  <r>
    <x v="2"/>
    <s v="sept"/>
    <x v="13"/>
    <d v="2023-09-16T00:00:00"/>
    <x v="0"/>
    <s v="Turno Día"/>
    <s v="Etiquetadora"/>
    <s v="Cambio o reparacion de sensor - Etiquetadora"/>
    <x v="2"/>
    <n v="18.209749999999982"/>
    <m/>
  </r>
  <r>
    <x v="2"/>
    <s v="sept"/>
    <x v="13"/>
    <d v="2023-09-16T00:00:00"/>
    <x v="0"/>
    <s v="Turno Día"/>
    <s v="Etiquetadora"/>
    <s v="Cambio o reparacion de sensor - Etiquetadora"/>
    <x v="1"/>
    <n v="5.47905"/>
    <m/>
  </r>
  <r>
    <x v="2"/>
    <s v="sept"/>
    <x v="13"/>
    <d v="2023-09-16T00:00:00"/>
    <x v="0"/>
    <s v="Turno Día"/>
    <s v="Lavadora de Botellas"/>
    <s v="Caida de botellas salida de la lavadora"/>
    <x v="1"/>
    <n v="4.6526333333333341"/>
    <m/>
  </r>
  <r>
    <x v="1"/>
    <s v="sept"/>
    <x v="13"/>
    <d v="2023-09-16T00:00:00"/>
    <x v="0"/>
    <s v="Turno Noche"/>
    <s v="Prime"/>
    <s v="Trabamiento de producto"/>
    <x v="1"/>
    <n v="3.2582500000000021"/>
    <m/>
  </r>
  <r>
    <x v="2"/>
    <s v="sept"/>
    <x v="13"/>
    <d v="2023-09-16T00:00:00"/>
    <x v="0"/>
    <s v="Turno Noche"/>
    <s v="Etiquetadora"/>
    <s v="Cambio o reparacion de sensor - Etiquetadora"/>
    <x v="1"/>
    <n v="3.136383333333336"/>
    <m/>
  </r>
  <r>
    <x v="1"/>
    <s v="sept"/>
    <x v="13"/>
    <d v="2023-09-16T00:00:00"/>
    <x v="0"/>
    <s v="Turno Día"/>
    <s v="Robopac"/>
    <s v="Corte de Film en Robopack"/>
    <x v="1"/>
    <n v="2.6942166666666663"/>
    <m/>
  </r>
  <r>
    <x v="1"/>
    <s v="sept"/>
    <x v="13"/>
    <d v="2023-09-16T00:00:00"/>
    <x v="0"/>
    <s v="Turno Día"/>
    <s v="Robopac"/>
    <s v="Corte de Film en Robopack"/>
    <x v="1"/>
    <n v="2.233466666666664"/>
    <m/>
  </r>
  <r>
    <x v="2"/>
    <s v="sept"/>
    <x v="13"/>
    <d v="2023-09-16T00:00:00"/>
    <x v="0"/>
    <s v="Turno Día"/>
    <s v="Lavadora de Botellas"/>
    <s v="Caida de botellas salida de la lavadora"/>
    <x v="1"/>
    <n v="1.721433333333336"/>
    <m/>
  </r>
  <r>
    <x v="2"/>
    <s v="sept"/>
    <x v="13"/>
    <d v="2023-09-16T00:00:00"/>
    <x v="0"/>
    <s v="Turno Día"/>
    <s v="Lavadora de Botellas"/>
    <s v="Caida de botellas salida de la lavadora"/>
    <x v="1"/>
    <n v="1.674283333333332"/>
    <m/>
  </r>
  <r>
    <x v="1"/>
    <s v="sept"/>
    <x v="13"/>
    <d v="2023-09-16T00:00:00"/>
    <x v="0"/>
    <s v="Turno Día"/>
    <s v="Robopac"/>
    <s v="Corte de Film en Robopack"/>
    <x v="1"/>
    <n v="1.5368166666666661"/>
    <m/>
  </r>
  <r>
    <x v="1"/>
    <s v="sept"/>
    <x v="13"/>
    <d v="2023-09-16T00:00:00"/>
    <x v="0"/>
    <s v="Turno Día"/>
    <s v="Sopladora"/>
    <s v="Trabamiento de Preformas"/>
    <x v="1"/>
    <n v="1.4008499999999999"/>
    <m/>
  </r>
  <r>
    <x v="1"/>
    <s v="sept"/>
    <x v="13"/>
    <d v="2023-09-16T00:00:00"/>
    <x v="0"/>
    <s v="Turno Día"/>
    <s v="Robopac"/>
    <s v="Corte de Film en Robopack"/>
    <x v="1"/>
    <n v="1.250133333333336"/>
    <m/>
  </r>
  <r>
    <x v="0"/>
    <s v="sept"/>
    <x v="14"/>
    <d v="2023-09-20T00:00:00"/>
    <x v="0"/>
    <s v="Turno Día"/>
    <s v="Mixer"/>
    <s v="Problema en valvula moduladora"/>
    <x v="2"/>
    <n v="40.97"/>
    <m/>
  </r>
  <r>
    <x v="0"/>
    <s v="sept"/>
    <x v="14"/>
    <d v="2023-09-20T00:00:00"/>
    <x v="0"/>
    <s v="Turno Día"/>
    <s v="Mixer"/>
    <s v="Problema en valvula moduladora"/>
    <x v="2"/>
    <n v="40.404816666666662"/>
    <m/>
  </r>
  <r>
    <x v="0"/>
    <s v="sept"/>
    <x v="14"/>
    <d v="2023-09-20T00:00:00"/>
    <x v="0"/>
    <s v="Turno Día"/>
    <s v="Mixer"/>
    <s v="Problema en valvula moduladora"/>
    <x v="2"/>
    <n v="17.62420000000002"/>
    <m/>
  </r>
  <r>
    <x v="0"/>
    <s v="sept"/>
    <x v="14"/>
    <d v="2023-09-20T00:00:00"/>
    <x v="0"/>
    <s v="Turno Día"/>
    <s v="Coronador"/>
    <s v="Reparacion - Coronador"/>
    <x v="1"/>
    <n v="6.9020999999999999"/>
    <m/>
  </r>
  <r>
    <x v="2"/>
    <s v="sept"/>
    <x v="14"/>
    <d v="2023-09-20T00:00:00"/>
    <x v="0"/>
    <s v="Turno Día"/>
    <s v="Lavadora de Botellas"/>
    <s v="Caida de envase en descarga - Mantenimiento"/>
    <x v="1"/>
    <n v="4.9048999999999978"/>
    <m/>
  </r>
  <r>
    <x v="2"/>
    <s v="sept"/>
    <x v="14"/>
    <d v="2023-09-20T00:00:00"/>
    <x v="0"/>
    <s v="Turno Día"/>
    <s v="Lavadora de Botellas"/>
    <s v="Caida de envase en descarga - Mantenimiento"/>
    <x v="1"/>
    <n v="4.7919333333333363"/>
    <m/>
  </r>
  <r>
    <x v="2"/>
    <s v="sept"/>
    <x v="14"/>
    <d v="2023-09-20T00:00:00"/>
    <x v="0"/>
    <s v="Turno Día"/>
    <s v="Lavadora de Botellas"/>
    <s v="Trabamiento de botellas en la salida - Mantenimiento"/>
    <x v="1"/>
    <n v="4.4542333333333319"/>
    <m/>
  </r>
  <r>
    <x v="0"/>
    <s v="sept"/>
    <x v="14"/>
    <d v="2023-09-20T00:00:00"/>
    <x v="0"/>
    <s v="Turno Día"/>
    <s v="Coronador"/>
    <s v="Trancones reiterados pista de bajada"/>
    <x v="1"/>
    <n v="3.8763333333333359"/>
    <m/>
  </r>
  <r>
    <x v="2"/>
    <s v="sept"/>
    <x v="14"/>
    <d v="2023-09-20T00:00:00"/>
    <x v="0"/>
    <s v="Turno Día"/>
    <s v="Lavadora de Botellas"/>
    <s v="Caida de envase en descarga - Mantenimiento"/>
    <x v="1"/>
    <n v="3.1582999999999979"/>
    <m/>
  </r>
  <r>
    <x v="2"/>
    <s v="sept"/>
    <x v="14"/>
    <d v="2023-09-20T00:00:00"/>
    <x v="0"/>
    <s v="Turno Día"/>
    <s v="Lavadora de Botellas"/>
    <s v="Caida de botellas salida de la lavadora"/>
    <x v="1"/>
    <n v="2.454916666666668"/>
    <m/>
  </r>
  <r>
    <x v="0"/>
    <s v="sept"/>
    <x v="14"/>
    <d v="2023-09-20T00:00:00"/>
    <x v="0"/>
    <s v="Turno Día"/>
    <s v="Coronador"/>
    <s v="Trancones reiterados pista de bajada"/>
    <x v="1"/>
    <n v="2.4012499999999979"/>
    <m/>
  </r>
  <r>
    <x v="2"/>
    <s v="sept"/>
    <x v="14"/>
    <d v="2023-09-20T00:00:00"/>
    <x v="0"/>
    <s v="Turno Día"/>
    <s v="Lavadora de Botellas"/>
    <s v="Caida de botellas salida de la lavadora"/>
    <x v="1"/>
    <n v="2.227399999999998"/>
    <m/>
  </r>
  <r>
    <x v="0"/>
    <s v="sept"/>
    <x v="14"/>
    <d v="2023-09-20T00:00:00"/>
    <x v="0"/>
    <s v="Turno Día"/>
    <s v="Lavadora de Botellas"/>
    <s v="Trabamiento de botellas en la salida - Mantenimiento"/>
    <x v="1"/>
    <n v="1.8758500000000018"/>
    <m/>
  </r>
  <r>
    <x v="2"/>
    <s v="sept"/>
    <x v="14"/>
    <d v="2023-09-20T00:00:00"/>
    <x v="0"/>
    <s v="Turno Día"/>
    <s v="Lavadora de Botellas"/>
    <s v="Caida de envase en descarga - Mantenimiento"/>
    <x v="1"/>
    <n v="1.7443166666666641"/>
    <m/>
  </r>
  <r>
    <x v="2"/>
    <s v="sept"/>
    <x v="14"/>
    <d v="2023-09-20T00:00:00"/>
    <x v="0"/>
    <s v="Turno Día"/>
    <s v="Lavadora de Botellas"/>
    <s v="Trabamiento de botellas en la salida - Mantenimiento"/>
    <x v="1"/>
    <n v="1.657699999999998"/>
    <m/>
  </r>
  <r>
    <x v="0"/>
    <s v="sept"/>
    <x v="14"/>
    <d v="2023-09-20T00:00:00"/>
    <x v="0"/>
    <s v="Turno Día"/>
    <s v="Coronador"/>
    <s v="Trancones reiterados pista de bajada"/>
    <x v="1"/>
    <n v="1.375399999999998"/>
    <m/>
  </r>
  <r>
    <x v="2"/>
    <s v="sept"/>
    <x v="14"/>
    <d v="2023-09-20T00:00:00"/>
    <x v="0"/>
    <s v="Turno Día"/>
    <s v="Lavadora de Botellas"/>
    <s v="Caida de envase en descarga - Mantenimiento"/>
    <x v="1"/>
    <n v="1.3594000000000019"/>
    <m/>
  </r>
  <r>
    <x v="0"/>
    <s v="sept"/>
    <x v="14"/>
    <d v="2023-09-20T00:00:00"/>
    <x v="0"/>
    <s v="Turno Día"/>
    <s v="Mixer"/>
    <s v="Problema en valvula moduladora"/>
    <x v="1"/>
    <n v="1.3257000000000001"/>
    <m/>
  </r>
  <r>
    <x v="2"/>
    <s v="sept"/>
    <x v="14"/>
    <d v="2023-09-20T00:00:00"/>
    <x v="0"/>
    <s v="Turno Día"/>
    <s v="Lavadora de Botellas"/>
    <s v="Caida de botellas salida de la lavadora"/>
    <x v="1"/>
    <n v="0.18139999999999981"/>
    <m/>
  </r>
  <r>
    <x v="2"/>
    <s v="sept"/>
    <x v="14"/>
    <d v="2023-09-20T00:00:00"/>
    <x v="0"/>
    <s v="Turno Día"/>
    <s v="Lavadora de Botellas"/>
    <s v="Caida de envase en descarga - Mantenimiento"/>
    <x v="1"/>
    <n v="0.15621666666666659"/>
    <m/>
  </r>
  <r>
    <x v="0"/>
    <s v="sept"/>
    <x v="14"/>
    <d v="2023-09-20T00:00:00"/>
    <x v="0"/>
    <s v="Turno Día"/>
    <s v="Mixer"/>
    <s v="Problema en valvula moduladora"/>
    <x v="1"/>
    <n v="7.5149999999999995E-2"/>
    <m/>
  </r>
  <r>
    <x v="0"/>
    <s v="sept"/>
    <x v="14"/>
    <d v="2023-09-21T00:00:00"/>
    <x v="0"/>
    <s v="Turno Día"/>
    <s v="Lavadora de Botellas"/>
    <s v="Trabamiento de botellas en la salida - Mantenimiento"/>
    <x v="0"/>
    <n v="21.482433333333358"/>
    <s v="PROBLEMA OPERACIONAL"/>
  </r>
  <r>
    <x v="0"/>
    <s v="sept"/>
    <x v="14"/>
    <d v="2023-09-21T00:00:00"/>
    <x v="0"/>
    <s v="Turno Noche"/>
    <s v="Lavadora de Botellas"/>
    <s v="Trabamiento de botellas en la salida - Mantenimiento"/>
    <x v="0"/>
    <n v="18.187166666666641"/>
    <s v="PROBLEMA OPERACIONAL"/>
  </r>
  <r>
    <x v="0"/>
    <s v="sept"/>
    <x v="14"/>
    <d v="2023-09-21T00:00:00"/>
    <x v="0"/>
    <s v="Turno Noche"/>
    <s v="Mixer"/>
    <s v="Problema en valvula moduladora"/>
    <x v="2"/>
    <n v="14.88109999999998"/>
    <s v="se debe calibrar cierre y apertura de valvula"/>
  </r>
  <r>
    <x v="0"/>
    <s v="sept"/>
    <x v="14"/>
    <d v="2023-09-21T00:00:00"/>
    <x v="0"/>
    <s v="Turno Día"/>
    <s v="Lavadora de Botellas"/>
    <s v="Trabamiento de botellas en la salida - Mantenimiento"/>
    <x v="0"/>
    <n v="13.18863333333336"/>
    <s v="PROBLEMA OPERACIONAL"/>
  </r>
  <r>
    <x v="0"/>
    <s v="sept"/>
    <x v="14"/>
    <d v="2023-09-21T00:00:00"/>
    <x v="0"/>
    <s v="Turno Noche"/>
    <s v="Lavadora de Botellas"/>
    <s v="Trabamiento de botellas en la salida - Mantenimiento"/>
    <x v="0"/>
    <n v="12.979383333333359"/>
    <s v="PROBLEMA OPERACIONAL"/>
  </r>
  <r>
    <x v="0"/>
    <s v="sept"/>
    <x v="14"/>
    <d v="2023-09-21T00:00:00"/>
    <x v="0"/>
    <s v="Turno Noche"/>
    <s v="Lavadora de Botellas"/>
    <s v="Trabamiento de botellas en la salida - Mantenimiento"/>
    <x v="1"/>
    <n v="8.5528333333333197"/>
    <m/>
  </r>
  <r>
    <x v="2"/>
    <s v="sept"/>
    <x v="14"/>
    <d v="2023-09-21T00:00:00"/>
    <x v="0"/>
    <s v="Turno Día"/>
    <s v="Alexus"/>
    <s v="Problema canal 4"/>
    <x v="1"/>
    <n v="7.9532166666666599"/>
    <m/>
  </r>
  <r>
    <x v="0"/>
    <s v="sept"/>
    <x v="14"/>
    <d v="2023-09-21T00:00:00"/>
    <x v="0"/>
    <s v="Turno Noche"/>
    <s v="Lavadora de Botellas"/>
    <s v="Trabamiento de botellas en la salida - Mantenimiento"/>
    <x v="1"/>
    <n v="7.7273500000000208"/>
    <m/>
  </r>
  <r>
    <x v="1"/>
    <s v="sept"/>
    <x v="14"/>
    <d v="2023-09-21T00:00:00"/>
    <x v="0"/>
    <s v="Turno Día"/>
    <s v="Prime"/>
    <s v="Trabamiento de producto"/>
    <x v="1"/>
    <n v="5.6667833333333339"/>
    <m/>
  </r>
  <r>
    <x v="1"/>
    <s v="sept"/>
    <x v="14"/>
    <d v="2023-09-21T00:00:00"/>
    <x v="0"/>
    <s v="Turno Día"/>
    <s v="Prime"/>
    <s v="Trabamiento de producto"/>
    <x v="1"/>
    <n v="5.2354833333333302"/>
    <m/>
  </r>
  <r>
    <x v="2"/>
    <s v="sept"/>
    <x v="14"/>
    <d v="2023-09-21T00:00:00"/>
    <x v="0"/>
    <s v="Turno Día"/>
    <s v="Lavadora de Botellas"/>
    <s v="Caida de envase en descarga - Mantenimiento"/>
    <x v="1"/>
    <n v="5.1788833333333315"/>
    <m/>
  </r>
  <r>
    <x v="0"/>
    <s v="sept"/>
    <x v="14"/>
    <d v="2023-09-21T00:00:00"/>
    <x v="0"/>
    <s v="Turno Día"/>
    <s v="Lavadora de Botellas"/>
    <s v="Trabamiento de botellas en la salida - Mantenimiento"/>
    <x v="1"/>
    <n v="5.1263333333333341"/>
    <m/>
  </r>
  <r>
    <x v="0"/>
    <s v="sept"/>
    <x v="14"/>
    <d v="2023-09-21T00:00:00"/>
    <x v="0"/>
    <s v="Turno Noche"/>
    <s v="Mixer"/>
    <s v="Problema en valvula moduladora"/>
    <x v="1"/>
    <n v="4.9499166666666667"/>
    <m/>
  </r>
  <r>
    <x v="0"/>
    <s v="sept"/>
    <x v="14"/>
    <d v="2023-09-21T00:00:00"/>
    <x v="0"/>
    <s v="Turno Día"/>
    <s v="Lavadora de Botellas"/>
    <s v="Trabamiento de botellas en la salida - Mantenimiento"/>
    <x v="1"/>
    <n v="4.8511499999999996"/>
    <m/>
  </r>
  <r>
    <x v="0"/>
    <s v="sept"/>
    <x v="14"/>
    <d v="2023-09-21T00:00:00"/>
    <x v="0"/>
    <s v="Turno Día"/>
    <s v="Llenadora"/>
    <s v="Reparacion - Llenadora"/>
    <x v="1"/>
    <n v="4.8025166666666639"/>
    <m/>
  </r>
  <r>
    <x v="0"/>
    <s v="sept"/>
    <x v="14"/>
    <d v="2023-09-21T00:00:00"/>
    <x v="0"/>
    <s v="Turno Noche"/>
    <s v="Lavadora de Botellas"/>
    <s v="Trabamiento de botellas en la salida - Mantenimiento"/>
    <x v="1"/>
    <n v="4.2195166666666681"/>
    <m/>
  </r>
  <r>
    <x v="2"/>
    <s v="sept"/>
    <x v="14"/>
    <d v="2023-09-21T00:00:00"/>
    <x v="0"/>
    <s v="Turno Día"/>
    <s v="Llenadora"/>
    <s v="Espumado al inicio de proceso"/>
    <x v="1"/>
    <n v="3.886699999999998"/>
    <m/>
  </r>
  <r>
    <x v="1"/>
    <s v="sept"/>
    <x v="14"/>
    <d v="2023-09-21T00:00:00"/>
    <x v="0"/>
    <s v="Turno Noche"/>
    <s v="Capsuladora"/>
    <s v="Tapa girada cabezal NÂ° 10"/>
    <x v="1"/>
    <n v="3.851416666666668"/>
    <m/>
  </r>
  <r>
    <x v="0"/>
    <s v="sept"/>
    <x v="14"/>
    <d v="2023-09-21T00:00:00"/>
    <x v="0"/>
    <s v="Turno Día"/>
    <s v="Coronador"/>
    <s v="Trancones reiterados pista de bajada"/>
    <x v="1"/>
    <n v="3.5013333333333301"/>
    <m/>
  </r>
  <r>
    <x v="0"/>
    <s v="sept"/>
    <x v="14"/>
    <d v="2023-09-21T00:00:00"/>
    <x v="0"/>
    <s v="Turno Noche"/>
    <s v="Mixer"/>
    <s v="Problema en valvula moduladora"/>
    <x v="1"/>
    <n v="3.4015000000000022"/>
    <m/>
  </r>
  <r>
    <x v="2"/>
    <s v="sept"/>
    <x v="14"/>
    <d v="2023-09-21T00:00:00"/>
    <x v="0"/>
    <s v="Turno Día"/>
    <s v="Lavadora de Botellas"/>
    <s v="Caida de envase en descarga - Mantenimiento"/>
    <x v="1"/>
    <n v="3.0661000000000018"/>
    <m/>
  </r>
  <r>
    <x v="2"/>
    <s v="sept"/>
    <x v="14"/>
    <d v="2023-09-21T00:00:00"/>
    <x v="0"/>
    <s v="Turno Día"/>
    <s v="Lavadora de Botellas"/>
    <s v="Caida de envase en descarga - Mantenimiento"/>
    <x v="1"/>
    <n v="2.8625500000000019"/>
    <m/>
  </r>
  <r>
    <x v="1"/>
    <s v="sept"/>
    <x v="14"/>
    <d v="2023-09-21T00:00:00"/>
    <x v="0"/>
    <s v="Turno Noche"/>
    <s v="Tunel"/>
    <s v="Ajuste de Sensor en Las Puertas"/>
    <x v="1"/>
    <n v="2.4509166666666662"/>
    <m/>
  </r>
  <r>
    <x v="2"/>
    <s v="sept"/>
    <x v="14"/>
    <d v="2023-09-21T00:00:00"/>
    <x v="0"/>
    <s v="Turno Día"/>
    <s v="Lavadora de Botellas"/>
    <s v="Caida de envase en descarga - Mantenimiento"/>
    <x v="1"/>
    <n v="2.3949833333333337"/>
    <m/>
  </r>
  <r>
    <x v="0"/>
    <s v="sept"/>
    <x v="14"/>
    <d v="2023-09-21T00:00:00"/>
    <x v="0"/>
    <s v="Turno Día"/>
    <s v="Coronador"/>
    <s v="Reparacion - Coronador"/>
    <x v="1"/>
    <n v="2.3511166666666679"/>
    <m/>
  </r>
  <r>
    <x v="0"/>
    <s v="sept"/>
    <x v="14"/>
    <d v="2023-09-21T00:00:00"/>
    <x v="0"/>
    <s v="Turno Día"/>
    <s v="Llenadora"/>
    <s v="Lubricacion de pedestales - Llenadora"/>
    <x v="1"/>
    <n v="2.2917666666666658"/>
    <m/>
  </r>
  <r>
    <x v="0"/>
    <s v="sept"/>
    <x v="14"/>
    <d v="2023-09-21T00:00:00"/>
    <x v="0"/>
    <s v="Turno Día"/>
    <s v="Llenadora"/>
    <s v="Lubricacion de pedestales - Llenadora"/>
    <x v="1"/>
    <n v="2.0004666666666662"/>
    <m/>
  </r>
  <r>
    <x v="2"/>
    <s v="sept"/>
    <x v="14"/>
    <d v="2023-09-21T00:00:00"/>
    <x v="0"/>
    <s v="Turno Día"/>
    <s v="Lavadora de Botellas"/>
    <s v="Caida de envase en descarga - Mantenimiento"/>
    <x v="1"/>
    <n v="1.9959000000000002"/>
    <m/>
  </r>
  <r>
    <x v="2"/>
    <s v="sept"/>
    <x v="14"/>
    <d v="2023-09-21T00:00:00"/>
    <x v="0"/>
    <s v="Turno Día"/>
    <s v="Codificador"/>
    <s v="Ajuste por cambio de formato - Codificador"/>
    <x v="1"/>
    <n v="1.9903999999999979"/>
    <m/>
  </r>
  <r>
    <x v="0"/>
    <s v="sept"/>
    <x v="14"/>
    <d v="2023-09-21T00:00:00"/>
    <x v="0"/>
    <s v="Turno Noche"/>
    <s v="Omnivision"/>
    <s v="Ajuste electrico o mecanico"/>
    <x v="1"/>
    <n v="1.928050000000002"/>
    <m/>
  </r>
  <r>
    <x v="0"/>
    <s v="sept"/>
    <x v="14"/>
    <d v="2023-09-21T00:00:00"/>
    <x v="0"/>
    <s v="Turno Día"/>
    <s v="Coronador"/>
    <s v="Trancones reiterados pista de bajada"/>
    <x v="1"/>
    <n v="1.7756666666666638"/>
    <m/>
  </r>
  <r>
    <x v="0"/>
    <s v="sept"/>
    <x v="14"/>
    <d v="2023-09-21T00:00:00"/>
    <x v="0"/>
    <s v="Turno Día"/>
    <s v="Coronador"/>
    <s v="Trancones reiterados pista de bajada"/>
    <x v="1"/>
    <n v="1.750849999999998"/>
    <m/>
  </r>
  <r>
    <x v="0"/>
    <s v="sept"/>
    <x v="14"/>
    <d v="2023-09-21T00:00:00"/>
    <x v="0"/>
    <s v="Turno Día"/>
    <s v="Coronador"/>
    <s v="Trancones reiterados pista de bajada"/>
    <x v="1"/>
    <n v="1.350433333333332"/>
    <m/>
  </r>
  <r>
    <x v="0"/>
    <s v="sept"/>
    <x v="14"/>
    <d v="2023-09-21T00:00:00"/>
    <x v="0"/>
    <s v="Turno Noche"/>
    <s v="Lavadora de Botellas"/>
    <s v="Trabamiento de botellas en la salida - Mantenimiento"/>
    <x v="1"/>
    <n v="1.325516666666664"/>
    <m/>
  </r>
  <r>
    <x v="2"/>
    <s v="sept"/>
    <x v="14"/>
    <d v="2023-09-21T00:00:00"/>
    <x v="0"/>
    <s v="Turno Día"/>
    <s v="Lavadora de Botellas"/>
    <s v="Caida de envase en descarga - Mantenimiento"/>
    <x v="1"/>
    <n v="1.2706166666666641"/>
    <m/>
  </r>
  <r>
    <x v="0"/>
    <s v="sept"/>
    <x v="14"/>
    <d v="2023-09-21T00:00:00"/>
    <x v="0"/>
    <s v="Turno Día"/>
    <s v="Llenadora"/>
    <s v="Lubricacion de pedestales - Llenadora"/>
    <x v="1"/>
    <n v="1.1503000000000021"/>
    <m/>
  </r>
  <r>
    <x v="2"/>
    <s v="sept"/>
    <x v="14"/>
    <d v="2023-09-21T00:00:00"/>
    <x v="0"/>
    <s v="Turno Día"/>
    <s v="Lavadora de Botellas"/>
    <s v="Caida de envase en descarga - Mantenimiento"/>
    <x v="1"/>
    <n v="0.90896666666666392"/>
    <m/>
  </r>
  <r>
    <x v="2"/>
    <s v="sept"/>
    <x v="14"/>
    <d v="2023-09-21T00:00:00"/>
    <x v="0"/>
    <s v="Turno Día"/>
    <s v="Lavadora de Botellas"/>
    <s v="Caida de envase en descarga - Mantenimiento"/>
    <x v="1"/>
    <n v="0.27154999999999979"/>
    <m/>
  </r>
  <r>
    <x v="0"/>
    <s v="sept"/>
    <x v="14"/>
    <d v="2023-09-21T00:00:00"/>
    <x v="0"/>
    <s v="Turno Noche"/>
    <s v="Lavadora de Botellas"/>
    <s v="Trabamiento de botellas en la salida - Mantenimiento"/>
    <x v="1"/>
    <n v="0.22513333333333321"/>
    <m/>
  </r>
  <r>
    <x v="0"/>
    <s v="sept"/>
    <x v="14"/>
    <d v="2023-09-21T00:00:00"/>
    <x v="0"/>
    <s v="Turno Día"/>
    <s v="Lavadora de Botellas"/>
    <s v="Trabamiento de botellas en la salida - Mantenimiento"/>
    <x v="1"/>
    <n v="0.2001166666666668"/>
    <m/>
  </r>
  <r>
    <x v="1"/>
    <s v="sept"/>
    <x v="14"/>
    <d v="2023-09-22T00:00:00"/>
    <x v="0"/>
    <s v="Turno Noche"/>
    <s v="Etiquetadora"/>
    <s v="Falla Etiquetadora"/>
    <x v="1"/>
    <n v="8.7450333333333603"/>
    <m/>
  </r>
  <r>
    <x v="2"/>
    <s v="sept"/>
    <x v="14"/>
    <d v="2023-09-22T00:00:00"/>
    <x v="0"/>
    <s v="Turno Día"/>
    <s v="Etiquetadora"/>
    <s v="Cambio o reparacion de sensor - Etiquetadora"/>
    <x v="1"/>
    <n v="7.9796833333333197"/>
    <m/>
  </r>
  <r>
    <x v="2"/>
    <s v="sept"/>
    <x v="14"/>
    <d v="2023-09-22T00:00:00"/>
    <x v="0"/>
    <s v="Turno Día"/>
    <s v="Lavadora de Botellas"/>
    <s v="Caida de envase en descarga - Mantenimiento"/>
    <x v="1"/>
    <n v="6.4759500000000001"/>
    <m/>
  </r>
  <r>
    <x v="2"/>
    <s v="sept"/>
    <x v="14"/>
    <d v="2023-09-22T00:00:00"/>
    <x v="0"/>
    <s v="Turno Día"/>
    <s v="Etiquetadora"/>
    <s v="Cambio o reparacion de sensor - Etiquetadora"/>
    <x v="1"/>
    <n v="5.3173500000000002"/>
    <m/>
  </r>
  <r>
    <x v="2"/>
    <s v="sept"/>
    <x v="14"/>
    <d v="2023-09-22T00:00:00"/>
    <x v="0"/>
    <s v="Turno Día"/>
    <s v="Decapsuladora"/>
    <s v="Ajustes por falla"/>
    <x v="1"/>
    <n v="4.9279000000000019"/>
    <m/>
  </r>
  <r>
    <x v="2"/>
    <s v="sept"/>
    <x v="14"/>
    <d v="2023-09-22T00:00:00"/>
    <x v="0"/>
    <s v="Turno Día"/>
    <s v="Lavadora de Botellas"/>
    <s v="Caida de envase en descarga - Mantenimiento"/>
    <x v="1"/>
    <n v="4.7651166666666667"/>
    <m/>
  </r>
  <r>
    <x v="0"/>
    <s v="sept"/>
    <x v="14"/>
    <d v="2023-09-22T00:00:00"/>
    <x v="0"/>
    <s v="Turno Noche"/>
    <s v="Lavadora de Botellas"/>
    <s v="Trabamiento de botellas en la salida - Mantenimiento"/>
    <x v="1"/>
    <n v="4.7019166666666674"/>
    <m/>
  </r>
  <r>
    <x v="1"/>
    <s v="sept"/>
    <x v="14"/>
    <d v="2023-09-22T00:00:00"/>
    <x v="0"/>
    <s v="Turno Día"/>
    <s v="Prime"/>
    <s v="Trabamiento de producto"/>
    <x v="1"/>
    <n v="4.3945999999999978"/>
    <m/>
  </r>
  <r>
    <x v="2"/>
    <s v="sept"/>
    <x v="14"/>
    <d v="2023-09-22T00:00:00"/>
    <x v="0"/>
    <s v="Turno Día"/>
    <s v="Lavadora de Botellas"/>
    <s v="Caida de envase en descarga - Mantenimiento"/>
    <x v="1"/>
    <n v="3.0847166666666639"/>
    <m/>
  </r>
  <r>
    <x v="2"/>
    <s v="sept"/>
    <x v="14"/>
    <d v="2023-09-22T00:00:00"/>
    <x v="0"/>
    <s v="Turno Día"/>
    <s v="Lavadora de Botellas"/>
    <s v="Caida de botellas salida de la lavadora"/>
    <x v="1"/>
    <n v="2.9539166666666636"/>
    <m/>
  </r>
  <r>
    <x v="0"/>
    <s v="sept"/>
    <x v="14"/>
    <d v="2023-09-22T00:00:00"/>
    <x v="0"/>
    <s v="Turno Noche"/>
    <s v="Capsuladora"/>
    <s v="Falla sensor"/>
    <x v="1"/>
    <n v="2.8511833333333318"/>
    <m/>
  </r>
  <r>
    <x v="1"/>
    <s v="sept"/>
    <x v="14"/>
    <d v="2023-09-22T00:00:00"/>
    <x v="0"/>
    <s v="Turno Noche"/>
    <s v="Sopladora"/>
    <s v="Trabamiento de Preformas"/>
    <x v="1"/>
    <n v="1.6279000000000019"/>
    <m/>
  </r>
  <r>
    <x v="1"/>
    <s v="sept"/>
    <x v="14"/>
    <d v="2023-09-22T00:00:00"/>
    <x v="0"/>
    <s v="Turno Día"/>
    <s v="Prime"/>
    <s v="Ajuste de parametros por electrico"/>
    <x v="1"/>
    <n v="1.4793333333333361"/>
    <m/>
  </r>
  <r>
    <x v="0"/>
    <s v="sept"/>
    <x v="14"/>
    <d v="2023-09-22T00:00:00"/>
    <x v="0"/>
    <s v="Turno Noche"/>
    <s v="Omnivision"/>
    <s v="Ajuste electrico o mecanico"/>
    <x v="1"/>
    <n v="1.300266666666666"/>
    <m/>
  </r>
  <r>
    <x v="0"/>
    <s v="sept"/>
    <x v="14"/>
    <d v="2023-09-22T00:00:00"/>
    <x v="0"/>
    <s v="Turno Día"/>
    <s v="Llenadora"/>
    <s v="Lubricacion de pedestales - Llenadora"/>
    <x v="1"/>
    <n v="1.0000833333333359"/>
    <m/>
  </r>
  <r>
    <x v="2"/>
    <s v="sept"/>
    <x v="14"/>
    <d v="2023-09-22T00:00:00"/>
    <x v="0"/>
    <s v="Turno Día"/>
    <s v="Lavadora de Botellas"/>
    <s v="Caida de envase en descarga - Mantenimiento"/>
    <x v="1"/>
    <n v="0.87975000000000003"/>
    <m/>
  </r>
  <r>
    <x v="1"/>
    <s v="sept"/>
    <x v="14"/>
    <d v="2023-09-22T00:00:00"/>
    <x v="0"/>
    <s v="Turno Día"/>
    <s v="Sopladora"/>
    <s v="Trabamiento de Preformas"/>
    <x v="1"/>
    <n v="0.62805"/>
    <m/>
  </r>
  <r>
    <x v="2"/>
    <s v="sept"/>
    <x v="14"/>
    <d v="2023-09-22T00:00:00"/>
    <x v="0"/>
    <s v="Turno Día"/>
    <s v="Lavadora de Botellas"/>
    <s v="Caida de botellas salida de la lavadora"/>
    <x v="1"/>
    <n v="0.22210000000000019"/>
    <m/>
  </r>
  <r>
    <x v="0"/>
    <s v="sept"/>
    <x v="14"/>
    <d v="2023-09-23T00:00:00"/>
    <x v="0"/>
    <s v="Turno Día"/>
    <s v="Omnivision"/>
    <s v="Ajuste electrico o mecanico"/>
    <x v="1"/>
    <n v="9.6285833333333386"/>
    <m/>
  </r>
  <r>
    <x v="0"/>
    <s v="sept"/>
    <x v="14"/>
    <d v="2023-09-23T00:00:00"/>
    <x v="0"/>
    <s v="Turno Día"/>
    <s v="Lavadora de Botellas"/>
    <s v="Trabamiento de botellas en la salida - Mantenimiento"/>
    <x v="1"/>
    <n v="5.4014500000000014"/>
    <m/>
  </r>
  <r>
    <x v="2"/>
    <s v="sept"/>
    <x v="14"/>
    <d v="2023-09-23T00:00:00"/>
    <x v="0"/>
    <s v="Turno Día"/>
    <s v="Lavadora de Botellas"/>
    <s v="Caida de envase en descarga - Mantenimiento"/>
    <x v="1"/>
    <n v="5.3864666666666645"/>
    <m/>
  </r>
  <r>
    <x v="0"/>
    <s v="sept"/>
    <x v="14"/>
    <d v="2023-09-23T00:00:00"/>
    <x v="0"/>
    <s v="Turno Día"/>
    <s v="Lavadora de Botellas"/>
    <s v="Trabamiento de botellas en la salida - Mantenimiento"/>
    <x v="1"/>
    <n v="5.2764333333333298"/>
    <m/>
  </r>
  <r>
    <x v="2"/>
    <s v="sept"/>
    <x v="14"/>
    <d v="2023-09-23T00:00:00"/>
    <x v="0"/>
    <s v="Turno Día"/>
    <s v="Lavadora de Botellas"/>
    <s v="Caida de envase en descarga - Mantenimiento"/>
    <x v="1"/>
    <n v="3.3984499999999982"/>
    <m/>
  </r>
  <r>
    <x v="2"/>
    <s v="sept"/>
    <x v="14"/>
    <d v="2023-09-23T00:00:00"/>
    <x v="0"/>
    <s v="Turno Día"/>
    <s v="Lavadora de Botellas"/>
    <s v="Caida de envase en descarga - Mantenimiento"/>
    <x v="1"/>
    <n v="2.7607999999999979"/>
    <m/>
  </r>
  <r>
    <x v="0"/>
    <s v="sept"/>
    <x v="14"/>
    <d v="2023-09-23T00:00:00"/>
    <x v="0"/>
    <s v="Turno Día"/>
    <s v="Coronador"/>
    <s v="Trancones reiterados pista de bajada"/>
    <x v="1"/>
    <n v="2.4259500000000003"/>
    <m/>
  </r>
  <r>
    <x v="0"/>
    <s v="sept"/>
    <x v="14"/>
    <d v="2023-09-23T00:00:00"/>
    <x v="0"/>
    <s v="Turno Día"/>
    <s v="Omnivision"/>
    <s v="Ajuste electrico o mecanico"/>
    <x v="1"/>
    <n v="2.0994333333333359"/>
    <m/>
  </r>
  <r>
    <x v="0"/>
    <s v="sept"/>
    <x v="14"/>
    <d v="2023-09-23T00:00:00"/>
    <x v="0"/>
    <s v="Turno Día"/>
    <s v="Lavadora de Botellas"/>
    <s v="Trabamiento de botellas en la salida - Mantenimiento"/>
    <x v="1"/>
    <n v="1.7755666666666681"/>
    <m/>
  </r>
  <r>
    <x v="2"/>
    <s v="sept"/>
    <x v="14"/>
    <d v="2023-09-23T00:00:00"/>
    <x v="0"/>
    <s v="Turno Día"/>
    <s v="Lavadora de Botellas"/>
    <s v="Caida de envase en descarga - Mantenimiento"/>
    <x v="1"/>
    <n v="1.4961499999999979"/>
    <m/>
  </r>
  <r>
    <x v="2"/>
    <s v="sept"/>
    <x v="14"/>
    <d v="2023-09-23T00:00:00"/>
    <x v="0"/>
    <s v="Turno Día"/>
    <s v="Lavadora de Botellas"/>
    <s v="Caida de envase en descarga - Mantenimiento"/>
    <x v="1"/>
    <n v="1.4420999999999999"/>
    <m/>
  </r>
  <r>
    <x v="0"/>
    <s v="sept"/>
    <x v="14"/>
    <d v="2023-09-23T00:00:00"/>
    <x v="0"/>
    <s v="Turno Día"/>
    <s v="Coronador"/>
    <s v="Trancones reiterados pista de bajada"/>
    <x v="1"/>
    <n v="1.3006000000000022"/>
    <m/>
  </r>
  <r>
    <x v="0"/>
    <s v="sept"/>
    <x v="14"/>
    <d v="2023-09-23T00:00:00"/>
    <x v="0"/>
    <s v="Turno Día"/>
    <s v="Coronador"/>
    <s v="Trancones reiterados pista de bajada"/>
    <x v="1"/>
    <n v="1.1253833333333338"/>
    <m/>
  </r>
  <r>
    <x v="2"/>
    <s v="sept"/>
    <x v="14"/>
    <d v="2023-09-23T00:00:00"/>
    <x v="0"/>
    <s v="Turno Día"/>
    <s v="Lavadora de Botellas"/>
    <s v="Caida de envase en descarga - Mantenimiento"/>
    <x v="1"/>
    <n v="1.109449999999998"/>
    <m/>
  </r>
  <r>
    <x v="2"/>
    <s v="sept"/>
    <x v="14"/>
    <d v="2023-09-23T00:00:00"/>
    <x v="0"/>
    <s v="Turno Día"/>
    <s v="Lavadora de Botellas"/>
    <s v="Caida de envase en descarga - Mantenimiento"/>
    <x v="1"/>
    <n v="1.0930500000000001"/>
    <m/>
  </r>
  <r>
    <x v="0"/>
    <s v="sept"/>
    <x v="14"/>
    <d v="2023-09-23T00:00:00"/>
    <x v="0"/>
    <s v="Turno Día"/>
    <s v="Coronador"/>
    <s v="Trancones reiterados pista de bajada"/>
    <x v="1"/>
    <n v="1.0004166666666661"/>
    <m/>
  </r>
  <r>
    <x v="2"/>
    <s v="sept"/>
    <x v="14"/>
    <d v="2023-09-23T00:00:00"/>
    <x v="0"/>
    <s v="Turno Día"/>
    <s v="Lavadora de Botellas"/>
    <s v="Caida de envase en descarga - Mantenimiento"/>
    <x v="1"/>
    <n v="0.91763333333333397"/>
    <m/>
  </r>
  <r>
    <x v="1"/>
    <s v="sept"/>
    <x v="14"/>
    <d v="2023-09-23T00:00:00"/>
    <x v="0"/>
    <s v="Turno Noche"/>
    <s v="Sopladora"/>
    <s v="Trabamiento de Preformas"/>
    <x v="1"/>
    <n v="0.22153333333333319"/>
    <m/>
  </r>
  <r>
    <x v="1"/>
    <s v="sept"/>
    <x v="14"/>
    <d v="2023-09-23T00:00:00"/>
    <x v="0"/>
    <s v="Turno Noche"/>
    <s v="Sopladora"/>
    <s v="Trabamiento de Preformas"/>
    <x v="1"/>
    <n v="0.16441666666666679"/>
    <m/>
  </r>
  <r>
    <x v="2"/>
    <s v="sept"/>
    <x v="14"/>
    <d v="2023-09-23T00:00:00"/>
    <x v="0"/>
    <s v="Turno Día"/>
    <s v="Lavadora de Botellas"/>
    <s v="Caida de envase en descarga - Mantenimiento"/>
    <x v="1"/>
    <n v="0.1471000000000002"/>
    <m/>
  </r>
  <r>
    <x v="1"/>
    <s v="sept"/>
    <x v="15"/>
    <d v="2023-09-25T00:00:00"/>
    <x v="0"/>
    <s v="Turno Día"/>
    <s v="Mixer"/>
    <s v="Problema presion bomba de agua"/>
    <x v="2"/>
    <n v="20.454499999999978"/>
    <s v="Actua termico de bomba de agua"/>
  </r>
  <r>
    <x v="1"/>
    <s v="sept"/>
    <x v="15"/>
    <d v="2023-09-25T00:00:00"/>
    <x v="0"/>
    <s v="Turno Día"/>
    <s v="Paletizadora"/>
    <s v="Pack girados"/>
    <x v="0"/>
    <n v="14.20540000000002"/>
    <s v="MESA VERDE PRE-ELEVADOR DE CAPAZ CON PROBLEMAS. MESA TIENDE A PATINAR. SE RETIRA RODILLO TENSOR INFERIOR MESA"/>
  </r>
  <r>
    <x v="2"/>
    <s v="sept"/>
    <x v="15"/>
    <d v="2023-09-25T00:00:00"/>
    <x v="0"/>
    <s v="Turno Día"/>
    <s v="Lavadora de Botellas"/>
    <s v="Caida de botellas salida de la lavadora"/>
    <x v="1"/>
    <n v="6.9472500000000004"/>
    <m/>
  </r>
  <r>
    <x v="2"/>
    <s v="sept"/>
    <x v="15"/>
    <d v="2023-09-25T00:00:00"/>
    <x v="0"/>
    <s v="Turno Día"/>
    <s v="Lavadora de Botellas"/>
    <s v="Caida de botellas salida de la lavadora"/>
    <x v="1"/>
    <n v="4.8550833333333365"/>
    <m/>
  </r>
  <r>
    <x v="1"/>
    <s v="sept"/>
    <x v="15"/>
    <d v="2023-09-25T00:00:00"/>
    <x v="0"/>
    <s v="Turno Día"/>
    <s v="Prime"/>
    <s v="Trabamiento de producto"/>
    <x v="1"/>
    <n v="4.2667999999999981"/>
    <m/>
  </r>
  <r>
    <x v="2"/>
    <s v="sept"/>
    <x v="15"/>
    <d v="2023-09-25T00:00:00"/>
    <x v="0"/>
    <s v="Turno Día"/>
    <s v="Lavadora de Botellas"/>
    <s v="Caida de botellas salida de la lavadora"/>
    <x v="1"/>
    <n v="4.2233666666666636"/>
    <m/>
  </r>
  <r>
    <x v="2"/>
    <s v="sept"/>
    <x v="15"/>
    <d v="2023-09-25T00:00:00"/>
    <x v="0"/>
    <s v="Turno Día"/>
    <s v="Lavadora de Botellas"/>
    <s v="Caida de botellas salida de la lavadora"/>
    <x v="1"/>
    <n v="3.772233333333336"/>
    <m/>
  </r>
  <r>
    <x v="1"/>
    <s v="sept"/>
    <x v="15"/>
    <d v="2023-09-25T00:00:00"/>
    <x v="0"/>
    <s v="Turno Día"/>
    <s v="Paletizadora"/>
    <s v="Pack girados"/>
    <x v="1"/>
    <n v="3.2228666666666639"/>
    <m/>
  </r>
  <r>
    <x v="0"/>
    <s v="sept"/>
    <x v="15"/>
    <d v="2023-09-25T00:00:00"/>
    <x v="0"/>
    <s v="Turno Día"/>
    <s v="Coronador"/>
    <s v="Trancones reiterados pista de bajada"/>
    <x v="1"/>
    <n v="2.875716666666666"/>
    <m/>
  </r>
  <r>
    <x v="2"/>
    <s v="sept"/>
    <x v="15"/>
    <d v="2023-09-25T00:00:00"/>
    <x v="0"/>
    <s v="Turno Día"/>
    <s v="Lavadora de Botellas"/>
    <s v="Caida de botellas salida de la lavadora"/>
    <x v="1"/>
    <n v="2.2398833333333341"/>
    <m/>
  </r>
  <r>
    <x v="2"/>
    <s v="sept"/>
    <x v="15"/>
    <d v="2023-09-25T00:00:00"/>
    <x v="0"/>
    <s v="Turno Día"/>
    <s v="Lavadora de Botellas"/>
    <s v="Caida de botellas salida de la lavadora"/>
    <x v="1"/>
    <n v="1.9767000000000001"/>
    <m/>
  </r>
  <r>
    <x v="0"/>
    <s v="sept"/>
    <x v="15"/>
    <d v="2023-09-25T00:00:00"/>
    <x v="0"/>
    <s v="Turno Día"/>
    <s v="Lavadora de Botellas"/>
    <s v="Trabamiento de botellas en la salida - Mantenimiento"/>
    <x v="1"/>
    <n v="1.850866666666668"/>
    <m/>
  </r>
  <r>
    <x v="2"/>
    <s v="sept"/>
    <x v="15"/>
    <d v="2023-09-25T00:00:00"/>
    <x v="0"/>
    <s v="Turno Día"/>
    <s v="Lavadora de Botellas"/>
    <s v="Caida de botellas salida de la lavadora"/>
    <x v="1"/>
    <n v="1.5903"/>
    <m/>
  </r>
  <r>
    <x v="0"/>
    <s v="sept"/>
    <x v="15"/>
    <d v="2023-09-25T00:00:00"/>
    <x v="0"/>
    <s v="Turno Día"/>
    <s v="Llenadora"/>
    <s v="Lubricacion de pedestales - Llenadora"/>
    <x v="1"/>
    <n v="1.52535"/>
    <m/>
  </r>
  <r>
    <x v="0"/>
    <s v="sept"/>
    <x v="15"/>
    <d v="2023-09-25T00:00:00"/>
    <x v="0"/>
    <s v="Turno Día"/>
    <s v="Coronador"/>
    <s v="Trancones reiterados pista de bajada"/>
    <x v="1"/>
    <n v="1.50135"/>
    <m/>
  </r>
  <r>
    <x v="0"/>
    <s v="sept"/>
    <x v="15"/>
    <d v="2023-09-25T00:00:00"/>
    <x v="0"/>
    <s v="Turno Día"/>
    <s v="Coronador"/>
    <s v="Trancones reiterados pista de bajada"/>
    <x v="1"/>
    <n v="1.400483333333334"/>
    <m/>
  </r>
  <r>
    <x v="2"/>
    <s v="sept"/>
    <x v="15"/>
    <d v="2023-09-25T00:00:00"/>
    <x v="0"/>
    <s v="Turno Día"/>
    <s v="Lavadora de Botellas"/>
    <s v="Caida de botellas salida de la lavadora"/>
    <x v="1"/>
    <n v="1.3114333333333321"/>
    <m/>
  </r>
  <r>
    <x v="0"/>
    <s v="sept"/>
    <x v="15"/>
    <d v="2023-09-25T00:00:00"/>
    <x v="0"/>
    <s v="Turno Día"/>
    <s v="Coronador"/>
    <s v="Trancones reiterados pista de bajada"/>
    <x v="1"/>
    <n v="0.90061666666666795"/>
    <m/>
  </r>
  <r>
    <x v="0"/>
    <s v="sept"/>
    <x v="15"/>
    <d v="2023-09-25T00:00:00"/>
    <x v="0"/>
    <s v="Turno Día"/>
    <s v="Coronador"/>
    <s v="Trancones reiterados pista de bajada"/>
    <x v="1"/>
    <n v="0.62566666666666793"/>
    <m/>
  </r>
  <r>
    <x v="3"/>
    <s v="sept"/>
    <x v="15"/>
    <d v="2023-09-26T00:00:00"/>
    <x v="0"/>
    <s v="Turno Día"/>
    <s v="Llenadora"/>
    <s v="vdf en falla por sobrecorriente."/>
    <x v="2"/>
    <n v="45"/>
    <m/>
  </r>
  <r>
    <x v="0"/>
    <s v="sept"/>
    <x v="15"/>
    <d v="2023-09-26T00:00:00"/>
    <x v="0"/>
    <s v="Turno Noche"/>
    <s v="Llenadora"/>
    <s v="Problema al cargar la receta"/>
    <x v="2"/>
    <n v="17.676499999999979"/>
    <s v="Arroja alarma de disco lleno al acceder"/>
  </r>
  <r>
    <x v="2"/>
    <s v="sept"/>
    <x v="15"/>
    <d v="2023-09-26T00:00:00"/>
    <x v="0"/>
    <s v="Turno Día"/>
    <s v="Encajonadora"/>
    <s v="Caida de automatico - Encajonadora"/>
    <x v="2"/>
    <n v="12.28923333333336"/>
    <m/>
  </r>
  <r>
    <x v="0"/>
    <s v="sept"/>
    <x v="15"/>
    <d v="2023-09-26T00:00:00"/>
    <x v="0"/>
    <s v="Turno Día"/>
    <s v="Mixer"/>
    <s v="Presion de Co2 - Mantenimiento"/>
    <x v="2"/>
    <n v="11.653600000000019"/>
    <m/>
  </r>
  <r>
    <x v="1"/>
    <s v="sept"/>
    <x v="15"/>
    <d v="2023-09-26T00:00:00"/>
    <x v="0"/>
    <s v="Turno Noche"/>
    <s v="Tunel"/>
    <s v="Producto desplazado salida recubrimiento - Mantenimiento"/>
    <x v="0"/>
    <n v="9.9511999999999787"/>
    <s v="Se cambia union de cadena en el ciclador de film"/>
  </r>
  <r>
    <x v="1"/>
    <s v="sept"/>
    <x v="15"/>
    <d v="2023-09-26T00:00:00"/>
    <x v="0"/>
    <s v="Turno Noche"/>
    <s v="Etiquetadora"/>
    <s v="Falla Etiquetadora"/>
    <x v="1"/>
    <n v="8.8658333333333399"/>
    <m/>
  </r>
  <r>
    <x v="2"/>
    <s v="sept"/>
    <x v="15"/>
    <d v="2023-09-26T00:00:00"/>
    <x v="0"/>
    <s v="Turno Día"/>
    <s v="Lavadora de Botellas"/>
    <s v="Caida de botellas salida de la lavadora"/>
    <x v="1"/>
    <n v="6.6066166666666799"/>
    <m/>
  </r>
  <r>
    <x v="2"/>
    <s v="sept"/>
    <x v="15"/>
    <d v="2023-09-26T00:00:00"/>
    <x v="0"/>
    <s v="Turno Día"/>
    <s v="Lavadora de Botellas"/>
    <s v="Caida de botellas salida de la lavadora"/>
    <x v="1"/>
    <n v="6.3654499999999796"/>
    <m/>
  </r>
  <r>
    <x v="1"/>
    <s v="sept"/>
    <x v="15"/>
    <d v="2023-09-26T00:00:00"/>
    <x v="0"/>
    <s v="Turno Día"/>
    <s v="Tunel"/>
    <s v="Falla en motor"/>
    <x v="1"/>
    <n v="6.1857166666666794"/>
    <m/>
  </r>
  <r>
    <x v="0"/>
    <s v="sept"/>
    <x v="15"/>
    <d v="2023-09-26T00:00:00"/>
    <x v="0"/>
    <s v="Turno Noche"/>
    <s v="Omnivision"/>
    <s v="Ajuste electrico o mecanico"/>
    <x v="1"/>
    <n v="6.1524666666666601"/>
    <m/>
  </r>
  <r>
    <x v="0"/>
    <s v="sept"/>
    <x v="15"/>
    <d v="2023-09-26T00:00:00"/>
    <x v="0"/>
    <s v="Turno Noche"/>
    <s v="Desencajonadora"/>
    <s v="Caida de automatico - Desencajonadora"/>
    <x v="1"/>
    <n v="6.0013333333333199"/>
    <m/>
  </r>
  <r>
    <x v="0"/>
    <s v="sept"/>
    <x v="15"/>
    <d v="2023-09-26T00:00:00"/>
    <x v="0"/>
    <s v="Turno Día"/>
    <s v="Lavadora de Botellas"/>
    <s v="Trabamiento de botellas en la salida - Mantenimiento"/>
    <x v="1"/>
    <n v="4.2262500000000003"/>
    <m/>
  </r>
  <r>
    <x v="0"/>
    <s v="sept"/>
    <x v="15"/>
    <d v="2023-09-26T00:00:00"/>
    <x v="0"/>
    <s v="Turno Noche"/>
    <s v="Lavadora de Botellas"/>
    <s v="Trabamiento de botellas en la salida - Mantenimiento"/>
    <x v="1"/>
    <n v="4.1268166666666684"/>
    <m/>
  </r>
  <r>
    <x v="0"/>
    <s v="sept"/>
    <x v="15"/>
    <d v="2023-09-26T00:00:00"/>
    <x v="0"/>
    <s v="Turno Día"/>
    <s v="Omnivision"/>
    <s v="Falla Servomotor"/>
    <x v="1"/>
    <n v="3.6061500000000004"/>
    <s v="Falla en camara. NO HAY MODO DE FALLA EN SHOPLOGIX"/>
  </r>
  <r>
    <x v="0"/>
    <s v="sept"/>
    <x v="15"/>
    <d v="2023-09-26T00:00:00"/>
    <x v="0"/>
    <s v="Turno Día"/>
    <s v="Lavadora de Botellas"/>
    <s v="Caida de botellas salida de la lavadora"/>
    <x v="1"/>
    <n v="3.4015499999999999"/>
    <m/>
  </r>
  <r>
    <x v="2"/>
    <s v="sept"/>
    <x v="15"/>
    <d v="2023-09-26T00:00:00"/>
    <x v="0"/>
    <s v="Turno Día"/>
    <s v="Lavadora de Botellas"/>
    <s v="Caida de botellas salida de la lavadora"/>
    <x v="1"/>
    <n v="3.312166666666668"/>
    <m/>
  </r>
  <r>
    <x v="0"/>
    <s v="sept"/>
    <x v="15"/>
    <d v="2023-09-26T00:00:00"/>
    <x v="0"/>
    <s v="Turno Día"/>
    <s v="Coronador"/>
    <s v="Trancones reiterados pista de bajada"/>
    <x v="1"/>
    <n v="3.076566666666666"/>
    <m/>
  </r>
  <r>
    <x v="0"/>
    <s v="sept"/>
    <x v="15"/>
    <d v="2023-09-26T00:00:00"/>
    <x v="0"/>
    <s v="Turno Día"/>
    <s v="Omnivision"/>
    <s v="Falla Servomotor"/>
    <x v="1"/>
    <n v="2.0450833333333316"/>
    <m/>
  </r>
  <r>
    <x v="2"/>
    <s v="sept"/>
    <x v="15"/>
    <d v="2023-09-26T00:00:00"/>
    <x v="0"/>
    <s v="Turno Día"/>
    <s v="Lavadora de Botellas"/>
    <s v="Caida de botellas salida de la lavadora"/>
    <x v="1"/>
    <n v="1.9508333333333339"/>
    <m/>
  </r>
  <r>
    <x v="2"/>
    <s v="sept"/>
    <x v="15"/>
    <d v="2023-09-26T00:00:00"/>
    <x v="0"/>
    <s v="Turno Día"/>
    <s v="Encajonadora"/>
    <s v="Caida de automatico - Encajonadora"/>
    <x v="1"/>
    <n v="1.6818833333333341"/>
    <m/>
  </r>
  <r>
    <x v="1"/>
    <s v="sept"/>
    <x v="15"/>
    <d v="2023-09-26T00:00:00"/>
    <x v="0"/>
    <s v="Turno Noche"/>
    <s v="Tunel"/>
    <s v="Producto desplazado salida recubrimiento - Mantenimiento"/>
    <x v="1"/>
    <n v="1.4345666666666639"/>
    <m/>
  </r>
  <r>
    <x v="0"/>
    <s v="sept"/>
    <x v="15"/>
    <d v="2023-09-26T00:00:00"/>
    <x v="0"/>
    <s v="Turno Día"/>
    <s v="Llenadora"/>
    <s v="Lubricacion de pedestales - Llenadora"/>
    <x v="1"/>
    <n v="1.400116666666668"/>
    <m/>
  </r>
  <r>
    <x v="2"/>
    <s v="sept"/>
    <x v="15"/>
    <d v="2023-09-26T00:00:00"/>
    <x v="0"/>
    <s v="Turno Día"/>
    <s v="Lavadora de Botellas"/>
    <s v="Caida de botellas salida de la lavadora"/>
    <x v="1"/>
    <n v="1.294733333333334"/>
    <m/>
  </r>
  <r>
    <x v="0"/>
    <s v="sept"/>
    <x v="15"/>
    <d v="2023-09-26T00:00:00"/>
    <x v="0"/>
    <s v="Turno Día"/>
    <s v="Coronador"/>
    <s v="Trancones reiterados pista de bajada"/>
    <x v="1"/>
    <n v="1.2505000000000019"/>
    <m/>
  </r>
  <r>
    <x v="0"/>
    <s v="sept"/>
    <x v="15"/>
    <d v="2023-09-26T00:00:00"/>
    <x v="0"/>
    <s v="Turno Día"/>
    <s v="Omnivision"/>
    <s v="Falla Servomotor"/>
    <x v="1"/>
    <n v="0.97551666666666592"/>
    <m/>
  </r>
  <r>
    <x v="0"/>
    <s v="sept"/>
    <x v="15"/>
    <d v="2023-09-26T00:00:00"/>
    <x v="0"/>
    <s v="Turno Día"/>
    <s v="Omnivision"/>
    <s v="Falla Servomotor"/>
    <x v="1"/>
    <n v="0.5002333333333332"/>
    <m/>
  </r>
  <r>
    <x v="0"/>
    <s v="sept"/>
    <x v="15"/>
    <d v="2023-09-26T00:00:00"/>
    <x v="0"/>
    <s v="Turno Día"/>
    <s v="Coronador"/>
    <s v="Trancones reiterados pista de bajada"/>
    <x v="1"/>
    <n v="0.3250166666666664"/>
    <m/>
  </r>
  <r>
    <x v="0"/>
    <s v="sept"/>
    <x v="15"/>
    <d v="2023-09-26T00:00:00"/>
    <x v="0"/>
    <s v="Turno Día"/>
    <s v="Lavadora de Botellas"/>
    <s v="Caida de botellas salida de la lavadora"/>
    <x v="1"/>
    <n v="0.20026666666666679"/>
    <m/>
  </r>
  <r>
    <x v="2"/>
    <s v="sept"/>
    <x v="15"/>
    <d v="2023-09-26T00:00:00"/>
    <x v="0"/>
    <s v="Turno Día"/>
    <s v="Lavadora de Botellas"/>
    <s v="Caida de botellas salida de la lavadora"/>
    <x v="1"/>
    <n v="0.1774833333333336"/>
    <m/>
  </r>
  <r>
    <x v="1"/>
    <s v="sept"/>
    <x v="15"/>
    <d v="2023-09-27T00:00:00"/>
    <x v="0"/>
    <s v="Turno Noche"/>
    <s v="Sopladora"/>
    <s v="Regulacion de molde N° 5"/>
    <x v="0"/>
    <n v="52.590566666666639"/>
    <m/>
  </r>
  <r>
    <x v="1"/>
    <s v="sept"/>
    <x v="15"/>
    <d v="2023-09-27T00:00:00"/>
    <x v="0"/>
    <s v="Turno Noche"/>
    <s v="Sopladora"/>
    <s v="Regulacion de molde N° 7"/>
    <x v="0"/>
    <n v="30"/>
    <m/>
  </r>
  <r>
    <x v="1"/>
    <s v="sept"/>
    <x v="15"/>
    <d v="2023-09-27T00:00:00"/>
    <x v="0"/>
    <s v="Turno Noche"/>
    <s v="Sopladora"/>
    <s v="Regulacion de molde N° 5"/>
    <x v="0"/>
    <n v="19.999999999999979"/>
    <m/>
  </r>
  <r>
    <x v="3"/>
    <s v="sept"/>
    <x v="15"/>
    <d v="2023-09-27T00:00:00"/>
    <x v="0"/>
    <s v="Turno Día"/>
    <s v="Llenadora"/>
    <s v="variador de bomba inyectora. falla por sobrecorriente"/>
    <x v="2"/>
    <n v="15"/>
    <s v="Mal contacto de conector de electrovalvula que comanda valvula de llenado "/>
  </r>
  <r>
    <x v="1"/>
    <s v="sept"/>
    <x v="15"/>
    <d v="2023-09-27T00:00:00"/>
    <x v="0"/>
    <s v="Turno Noche"/>
    <s v="Sopladora"/>
    <s v="Regulacion de molde N° 5"/>
    <x v="0"/>
    <n v="12.42286666666668"/>
    <m/>
  </r>
  <r>
    <x v="1"/>
    <s v="sept"/>
    <x v="15"/>
    <d v="2023-09-27T00:00:00"/>
    <x v="0"/>
    <s v="Turno Noche"/>
    <s v="Sopladora"/>
    <s v="Regulacion de molde N° 6"/>
    <x v="0"/>
    <n v="11.062283333333339"/>
    <m/>
  </r>
  <r>
    <x v="1"/>
    <s v="sept"/>
    <x v="15"/>
    <d v="2023-09-27T00:00:00"/>
    <x v="0"/>
    <s v="Turno Noche"/>
    <s v="Sopladora"/>
    <s v="Bloqueo de molde N° 6"/>
    <x v="0"/>
    <n v="6.5148499999999805"/>
    <m/>
  </r>
  <r>
    <x v="1"/>
    <s v="sept"/>
    <x v="15"/>
    <d v="2023-09-27T00:00:00"/>
    <x v="0"/>
    <s v="Turno Día"/>
    <s v="Tunel"/>
    <s v="Rectificacion de dientes de cuchillo"/>
    <x v="1"/>
    <n v="5.7852499999999978"/>
    <s v="cuchillo defectuoso"/>
  </r>
  <r>
    <x v="0"/>
    <s v="sept"/>
    <x v="15"/>
    <d v="2023-09-27T00:00:00"/>
    <x v="0"/>
    <s v="Turno Día"/>
    <s v="Decapsuladora"/>
    <s v="Ajustes por falla"/>
    <x v="1"/>
    <n v="5.3515333333333324"/>
    <m/>
  </r>
  <r>
    <x v="1"/>
    <s v="sept"/>
    <x v="15"/>
    <d v="2023-09-27T00:00:00"/>
    <x v="0"/>
    <s v="Turno Noche"/>
    <s v="Sopladora"/>
    <s v="Bloqueo de molde N° 5"/>
    <x v="0"/>
    <n v="4.9999999999999982"/>
    <m/>
  </r>
  <r>
    <x v="1"/>
    <s v="sept"/>
    <x v="15"/>
    <d v="2023-09-27T00:00:00"/>
    <x v="0"/>
    <s v="Turno Noche"/>
    <s v="Sopladora"/>
    <s v="Bloqueo de molde N° 6"/>
    <x v="0"/>
    <n v="4.9999999999999982"/>
    <m/>
  </r>
  <r>
    <x v="1"/>
    <s v="sept"/>
    <x v="15"/>
    <d v="2023-09-27T00:00:00"/>
    <x v="0"/>
    <s v="Turno Día"/>
    <s v="Tunel"/>
    <s v="Rectificacion de dientes de cuchillo"/>
    <x v="1"/>
    <n v="4.7534500000000026"/>
    <s v="cuchillo defectuoso"/>
  </r>
  <r>
    <x v="2"/>
    <s v="sept"/>
    <x v="15"/>
    <d v="2023-09-27T00:00:00"/>
    <x v="0"/>
    <s v="Turno Día"/>
    <s v="Lavadora de Botellas"/>
    <s v="Caida de botellas salida de la lavadora"/>
    <x v="1"/>
    <n v="4.6046833333333321"/>
    <m/>
  </r>
  <r>
    <x v="2"/>
    <s v="sept"/>
    <x v="15"/>
    <d v="2023-09-27T00:00:00"/>
    <x v="0"/>
    <s v="Turno Día"/>
    <s v="Lavadora de Botellas"/>
    <s v="Caida de botellas salida de la lavadora"/>
    <x v="1"/>
    <n v="3.977050000000002"/>
    <m/>
  </r>
  <r>
    <x v="0"/>
    <s v="sept"/>
    <x v="15"/>
    <d v="2023-09-27T00:00:00"/>
    <x v="0"/>
    <s v="Turno Día"/>
    <s v="Omnivision"/>
    <s v="Ajuste electrico o mecanico"/>
    <x v="1"/>
    <n v="3.5007666666666659"/>
    <s v="Se pierde la mitad de la imagen de inspección de pared externa"/>
  </r>
  <r>
    <x v="2"/>
    <s v="sept"/>
    <x v="15"/>
    <d v="2023-09-27T00:00:00"/>
    <x v="0"/>
    <s v="Turno Día"/>
    <s v="Lavadora de Botellas"/>
    <s v="Caida de botellas salida de la lavadora"/>
    <x v="1"/>
    <n v="3.0186833333333341"/>
    <m/>
  </r>
  <r>
    <x v="2"/>
    <s v="sept"/>
    <x v="15"/>
    <d v="2023-09-27T00:00:00"/>
    <x v="0"/>
    <s v="Turno Día"/>
    <s v="Paletizadora"/>
    <s v="Barrera seguridad paletizadora se bloquea"/>
    <x v="1"/>
    <n v="2.5357000000000021"/>
    <s v="paracaidas fuera de posicion"/>
  </r>
  <r>
    <x v="2"/>
    <s v="sept"/>
    <x v="15"/>
    <d v="2023-09-27T00:00:00"/>
    <x v="0"/>
    <s v="Turno Día"/>
    <s v="Lavadora de Botellas"/>
    <s v="Caida de botellas salida de la lavadora"/>
    <x v="1"/>
    <n v="2.5327500000000001"/>
    <m/>
  </r>
  <r>
    <x v="2"/>
    <s v="sept"/>
    <x v="15"/>
    <d v="2023-09-27T00:00:00"/>
    <x v="0"/>
    <s v="Turno Día"/>
    <s v="Lavadora de Botellas"/>
    <s v="Caida de botellas salida de la lavadora"/>
    <x v="1"/>
    <n v="2.452583333333334"/>
    <m/>
  </r>
  <r>
    <x v="2"/>
    <s v="sept"/>
    <x v="15"/>
    <d v="2023-09-27T00:00:00"/>
    <x v="0"/>
    <s v="Turno Día"/>
    <s v="Lavadora de Botellas"/>
    <s v="Caida de botellas salida de la lavadora"/>
    <x v="1"/>
    <n v="1.311250000000002"/>
    <m/>
  </r>
  <r>
    <x v="0"/>
    <s v="sept"/>
    <x v="15"/>
    <d v="2023-09-27T00:00:00"/>
    <x v="0"/>
    <s v="Turno Día"/>
    <s v="Decapsuladora"/>
    <s v="Ajustes por falla"/>
    <x v="1"/>
    <n v="0.2001166666666668"/>
    <m/>
  </r>
  <r>
    <x v="4"/>
    <s v="sept"/>
    <x v="15"/>
    <d v="2023-09-28T00:00:00"/>
    <x v="0"/>
    <s v="Turno Tarde"/>
    <s v="Bomba jarabe N°4"/>
    <s v="Fuga incipiente por sello."/>
    <x v="0"/>
    <n v="30"/>
    <s v="Se debe programar cambio"/>
  </r>
  <r>
    <x v="1"/>
    <s v="sept"/>
    <x v="15"/>
    <d v="2023-09-28T00:00:00"/>
    <x v="0"/>
    <s v="Turno Día"/>
    <s v="Prime"/>
    <s v="Trabamiento de producto"/>
    <x v="1"/>
    <n v="5.2284499999999987"/>
    <m/>
  </r>
  <r>
    <x v="2"/>
    <s v="sept"/>
    <x v="15"/>
    <d v="2023-09-28T00:00:00"/>
    <x v="0"/>
    <s v="Turno Día"/>
    <s v="Lavadora de Botellas"/>
    <s v="Caida de botellas salida de la lavadora"/>
    <x v="1"/>
    <n v="2.550766666666668"/>
    <m/>
  </r>
  <r>
    <x v="1"/>
    <s v="sept"/>
    <x v="15"/>
    <d v="2023-09-28T00:00:00"/>
    <x v="0"/>
    <s v="Turno Noche"/>
    <s v="Sopladora"/>
    <s v="Limitador de desempolvado disparado"/>
    <x v="1"/>
    <n v="1.601516666666664"/>
    <m/>
  </r>
  <r>
    <x v="4"/>
    <s v="sept"/>
    <x v="15"/>
    <d v="2023-09-29T00:00:00"/>
    <x v="0"/>
    <s v="Turno Noche"/>
    <s v="Silo N°2"/>
    <s v="Problemas con la partida de tornillos sin fin."/>
    <x v="2"/>
    <n v="120"/>
    <s v="Se cambia sensor de nivel (370000195)"/>
  </r>
  <r>
    <x v="1"/>
    <s v="sept"/>
    <x v="15"/>
    <d v="2023-09-29T00:00:00"/>
    <x v="0"/>
    <s v="Turno Noche"/>
    <s v="Etiquetadora"/>
    <s v="Temperatura baja de calentamiento"/>
    <x v="3"/>
    <n v="22.023566666666639"/>
    <s v="No informado al área de mantención"/>
  </r>
  <r>
    <x v="1"/>
    <s v="sept"/>
    <x v="15"/>
    <d v="2023-09-29T00:00:00"/>
    <x v="0"/>
    <s v="Turno Noche"/>
    <s v="Sopladora"/>
    <s v="Trabamiento de botella en sopladora- llenadora"/>
    <x v="1"/>
    <n v="6.3593500000000196"/>
    <m/>
  </r>
  <r>
    <x v="2"/>
    <s v="sept"/>
    <x v="15"/>
    <d v="2023-09-30T00:00:00"/>
    <x v="0"/>
    <s v="Turno Día"/>
    <s v="Llenadora"/>
    <s v="Defectos Nudos PLC"/>
    <x v="2"/>
    <n v="60"/>
    <s v="falla en seguridad de puertas y elau."/>
  </r>
  <r>
    <x v="2"/>
    <s v="sept"/>
    <x v="15"/>
    <d v="2023-09-30T00:00:00"/>
    <x v="0"/>
    <s v="Turno Día"/>
    <s v="Llenadora"/>
    <s v="Defectos Nudos PLC"/>
    <x v="2"/>
    <n v="30"/>
    <s v="falla en seguridad de puertas y elau."/>
  </r>
  <r>
    <x v="2"/>
    <s v="sept"/>
    <x v="15"/>
    <d v="2023-09-30T00:00:00"/>
    <x v="0"/>
    <s v="Turno Noche"/>
    <s v="Llenadora"/>
    <s v="Defectos Nudos PLC"/>
    <x v="2"/>
    <n v="30"/>
    <m/>
  </r>
  <r>
    <x v="2"/>
    <s v="sept"/>
    <x v="15"/>
    <d v="2023-09-30T00:00:00"/>
    <x v="0"/>
    <s v="Turno Día"/>
    <s v="Llenadora"/>
    <s v="Defectos Nudos PLC"/>
    <x v="2"/>
    <n v="28.340466666666661"/>
    <s v="falla en seguridad de puertas y elau."/>
  </r>
  <r>
    <x v="2"/>
    <s v="sept"/>
    <x v="15"/>
    <d v="2023-09-30T00:00:00"/>
    <x v="0"/>
    <s v="Turno Día"/>
    <s v="Paletizadora"/>
    <s v="Cambio o reparacion de rodillos"/>
    <x v="0"/>
    <n v="21.568116666666661"/>
    <s v="falta perno sujecion. eje rodillo."/>
  </r>
  <r>
    <x v="2"/>
    <s v="sept"/>
    <x v="15"/>
    <d v="2023-09-30T00:00:00"/>
    <x v="0"/>
    <s v="Turno Noche"/>
    <s v="Llenadora"/>
    <s v="Defectos Nudos PLC"/>
    <x v="2"/>
    <n v="19.999999999999979"/>
    <m/>
  </r>
  <r>
    <x v="0"/>
    <s v="sept"/>
    <x v="15"/>
    <d v="2023-09-30T00:00:00"/>
    <x v="0"/>
    <s v="Turno Día"/>
    <s v="Transporte"/>
    <s v="Cambio o Reparacion de piñon"/>
    <x v="0"/>
    <n v="13.076833333333319"/>
    <s v="piñon motriz corrido"/>
  </r>
  <r>
    <x v="0"/>
    <s v="sept"/>
    <x v="15"/>
    <d v="2023-09-30T00:00:00"/>
    <x v="0"/>
    <s v="Turno Día"/>
    <s v="Omnivision"/>
    <s v="Ajuste electrico o mecanico"/>
    <x v="1"/>
    <n v="7.1619499999999805"/>
    <m/>
  </r>
  <r>
    <x v="1"/>
    <s v="sept"/>
    <x v="15"/>
    <d v="2023-09-30T00:00:00"/>
    <x v="0"/>
    <s v="Turno Noche"/>
    <s v="Robopac"/>
    <s v="Problema carga de bateria"/>
    <x v="1"/>
    <n v="4.9254499999999979"/>
    <m/>
  </r>
  <r>
    <x v="2"/>
    <s v="sept"/>
    <x v="15"/>
    <d v="2023-09-30T00:00:00"/>
    <x v="0"/>
    <s v="Turno Día"/>
    <s v="Paletizadora"/>
    <s v="Cambio o reparacion de rodillos"/>
    <x v="1"/>
    <n v="4.5231499999999984"/>
    <m/>
  </r>
  <r>
    <x v="0"/>
    <s v="sept"/>
    <x v="15"/>
    <d v="2023-09-30T00:00:00"/>
    <x v="0"/>
    <s v="Turno Día"/>
    <s v="Llenadora"/>
    <s v="Reparacion - Llenadora"/>
    <x v="1"/>
    <n v="3.651533333333334"/>
    <m/>
  </r>
  <r>
    <x v="0"/>
    <s v="sept"/>
    <x v="15"/>
    <d v="2023-09-30T00:00:00"/>
    <x v="0"/>
    <s v="Turno Día"/>
    <s v="Transporte"/>
    <s v="Cambio o Reparacion de piñon"/>
    <x v="1"/>
    <n v="3.5272833333333362"/>
    <m/>
  </r>
  <r>
    <x v="2"/>
    <s v="sept"/>
    <x v="15"/>
    <d v="2023-09-30T00:00:00"/>
    <x v="0"/>
    <s v="Turno Día"/>
    <s v="Lavadora de Botellas"/>
    <s v="Caida de botellas salida de la lavadora"/>
    <x v="1"/>
    <n v="2.5855000000000019"/>
    <m/>
  </r>
  <r>
    <x v="2"/>
    <s v="sept"/>
    <x v="15"/>
    <d v="2023-09-30T00:00:00"/>
    <x v="0"/>
    <s v="Turno Día"/>
    <s v="Lavadora de Botellas"/>
    <s v="Caida de botellas salida de la lavadora"/>
    <x v="1"/>
    <n v="2.5748500000000019"/>
    <m/>
  </r>
  <r>
    <x v="2"/>
    <s v="sept"/>
    <x v="15"/>
    <d v="2023-09-30T00:00:00"/>
    <x v="0"/>
    <s v="Turno Día"/>
    <s v="Lavadora de Botellas"/>
    <s v="Caida de botellas salida de la lavadora"/>
    <x v="1"/>
    <n v="2.3733499999999976"/>
    <m/>
  </r>
  <r>
    <x v="1"/>
    <s v="sept"/>
    <x v="15"/>
    <d v="2023-09-30T00:00:00"/>
    <x v="0"/>
    <s v="Turno Noche"/>
    <s v="Tunel"/>
    <s v="Cambio o reparacion de sensor - Túnel"/>
    <x v="1"/>
    <n v="1.899850000000002"/>
    <m/>
  </r>
  <r>
    <x v="2"/>
    <s v="sept"/>
    <x v="15"/>
    <d v="2023-09-30T00:00:00"/>
    <x v="0"/>
    <s v="Turno Día"/>
    <s v="Paletizadora"/>
    <s v="Cambio o reparacion de rodillos"/>
    <x v="1"/>
    <n v="1.236133333333332"/>
    <m/>
  </r>
  <r>
    <x v="2"/>
    <s v="sept"/>
    <x v="15"/>
    <d v="2023-09-30T00:00:00"/>
    <x v="0"/>
    <s v="Turno Día"/>
    <s v="Lavadora de Botellas"/>
    <s v="Caida de botellas salida de la lavadora"/>
    <x v="1"/>
    <n v="1.181766666666666"/>
    <m/>
  </r>
  <r>
    <x v="2"/>
    <s v="sept"/>
    <x v="15"/>
    <d v="2023-09-30T00:00:00"/>
    <x v="0"/>
    <s v="Turno Día"/>
    <s v="Lavadora de Botellas"/>
    <s v="Caida de botellas salida de la lavadora"/>
    <x v="1"/>
    <n v="1.119133333333332"/>
    <m/>
  </r>
  <r>
    <x v="0"/>
    <s v="sept"/>
    <x v="15"/>
    <d v="2023-09-30T00:00:00"/>
    <x v="0"/>
    <s v="Turno Día"/>
    <s v="Omnivision"/>
    <s v="Ajuste electrico o mecanico"/>
    <x v="1"/>
    <n v="0.55018333333333314"/>
    <m/>
  </r>
  <r>
    <x v="2"/>
    <s v="sept"/>
    <x v="15"/>
    <d v="2023-09-30T00:00:00"/>
    <x v="0"/>
    <s v="Turno Día"/>
    <s v="Paletizadora"/>
    <s v="Cambio o reparacion de rodillos"/>
    <x v="1"/>
    <n v="0.21581666666666641"/>
    <m/>
  </r>
  <r>
    <x v="5"/>
    <s v="oct"/>
    <x v="16"/>
    <d v="2023-10-02T00:00:00"/>
    <x v="0"/>
    <s v="Turno Día"/>
    <s v="enfardadora"/>
    <s v="Freno de film trabado"/>
    <x v="0"/>
    <n v="30"/>
    <s v="Se limpia freno "/>
  </r>
  <r>
    <x v="4"/>
    <s v="oct"/>
    <x v="16"/>
    <d v="2023-10-02T00:00:00"/>
    <x v="0"/>
    <s v="Turno Tarde"/>
    <s v="Efluentes"/>
    <s v="Actua guardamotor alimentacion BBA"/>
    <x v="2"/>
    <n v="25"/>
    <s v="Sobrecorriente "/>
  </r>
  <r>
    <x v="1"/>
    <s v="oct"/>
    <x v="16"/>
    <d v="2023-10-02T00:00:00"/>
    <x v="0"/>
    <s v="Turno Tarde"/>
    <s v="Llenadora"/>
    <s v="Cambio de valvula"/>
    <x v="0"/>
    <n v="16.560116666666637"/>
    <s v="valvula e llenado 22 con perdida de liquido y n°98 bujes quebrados"/>
  </r>
  <r>
    <x v="1"/>
    <s v="oct"/>
    <x v="16"/>
    <d v="2023-10-02T00:00:00"/>
    <x v="0"/>
    <s v="Turno Día"/>
    <s v="Tunel"/>
    <s v="Rectificacion de dientes de cuchillo"/>
    <x v="1"/>
    <n v="7.1711999999999998"/>
    <m/>
  </r>
  <r>
    <x v="1"/>
    <s v="oct"/>
    <x v="16"/>
    <d v="2023-10-02T00:00:00"/>
    <x v="0"/>
    <s v="Turno Día"/>
    <s v="Capsuladora"/>
    <s v="Tapa girada cabezal N°12"/>
    <x v="1"/>
    <n v="6.9356333333333398"/>
    <m/>
  </r>
  <r>
    <x v="1"/>
    <s v="oct"/>
    <x v="16"/>
    <d v="2023-10-02T00:00:00"/>
    <x v="0"/>
    <s v="Turno Día"/>
    <s v="Capsuladora"/>
    <s v="Tapa girada cabezal N°1"/>
    <x v="1"/>
    <n v="6.6024333333333605"/>
    <m/>
  </r>
  <r>
    <x v="1"/>
    <s v="oct"/>
    <x v="16"/>
    <d v="2023-10-02T00:00:00"/>
    <x v="0"/>
    <s v="Turno Día"/>
    <s v="Capsuladora"/>
    <s v="Tapa girada cabezal N°10"/>
    <x v="1"/>
    <n v="5.6183500000000022"/>
    <m/>
  </r>
  <r>
    <x v="1"/>
    <s v="oct"/>
    <x v="16"/>
    <d v="2023-10-02T00:00:00"/>
    <x v="0"/>
    <s v="Turno Día"/>
    <s v="Capsuladora"/>
    <s v="Tapa girada cabezal N°4"/>
    <x v="1"/>
    <n v="4.7358000000000002"/>
    <m/>
  </r>
  <r>
    <x v="1"/>
    <s v="oct"/>
    <x v="16"/>
    <d v="2023-10-02T00:00:00"/>
    <x v="0"/>
    <s v="Turno Día"/>
    <s v="Capsuladora"/>
    <s v="Tapa girada cabezal N°9"/>
    <x v="1"/>
    <n v="4.6179499999999978"/>
    <m/>
  </r>
  <r>
    <x v="0"/>
    <s v="oct"/>
    <x v="16"/>
    <d v="2023-10-02T00:00:00"/>
    <x v="0"/>
    <s v="Turno Día"/>
    <s v="Lavadora de Botellas"/>
    <s v="Trabamiento de botellas en la salida - Mantenimiento"/>
    <x v="1"/>
    <n v="1.9508666666666641"/>
    <m/>
  </r>
  <r>
    <x v="0"/>
    <s v="oct"/>
    <x v="16"/>
    <d v="2023-10-02T00:00:00"/>
    <x v="0"/>
    <s v="Turno Día"/>
    <s v="Lavadora de Botellas"/>
    <s v="Trabamiento de botellas en la salida - Mantenimiento"/>
    <x v="1"/>
    <n v="1.950783333333336"/>
    <m/>
  </r>
  <r>
    <x v="1"/>
    <s v="oct"/>
    <x v="16"/>
    <d v="2023-10-02T00:00:00"/>
    <x v="0"/>
    <s v="Turno Día"/>
    <s v="Capsuladora"/>
    <s v="Tapa girada cabezal N°12"/>
    <x v="1"/>
    <n v="1.6330833333333359"/>
    <m/>
  </r>
  <r>
    <x v="0"/>
    <s v="oct"/>
    <x v="16"/>
    <d v="2023-10-02T00:00:00"/>
    <x v="0"/>
    <s v="Turno Día"/>
    <s v="Codificador"/>
    <s v="Parada codificacion"/>
    <x v="1"/>
    <n v="1.1512833333333361"/>
    <m/>
  </r>
  <r>
    <x v="0"/>
    <s v="oct"/>
    <x v="16"/>
    <d v="2023-10-02T00:00:00"/>
    <x v="0"/>
    <s v="Turno Día"/>
    <s v="Decapsuladora"/>
    <s v="Ajuste sensor entrada/salida"/>
    <x v="1"/>
    <n v="1.050700000000002"/>
    <m/>
  </r>
  <r>
    <x v="0"/>
    <s v="oct"/>
    <x v="16"/>
    <d v="2023-10-02T00:00:00"/>
    <x v="0"/>
    <s v="Turno Día"/>
    <s v="Lavadora de Botellas"/>
    <s v="Trabamiento de botellas en la salida - Mantenimiento"/>
    <x v="1"/>
    <n v="0.85041666666666604"/>
    <m/>
  </r>
  <r>
    <x v="0"/>
    <s v="oct"/>
    <x v="16"/>
    <d v="2023-10-02T00:00:00"/>
    <x v="0"/>
    <s v="Turno Día"/>
    <s v="Lavadora de Botellas"/>
    <s v="Trabamiento de botellas en la salida - Mantenimiento"/>
    <x v="1"/>
    <n v="0.81079999999999808"/>
    <m/>
  </r>
  <r>
    <x v="0"/>
    <s v="oct"/>
    <x v="16"/>
    <d v="2023-10-02T00:00:00"/>
    <x v="0"/>
    <s v="Turno Día"/>
    <s v="Lavadora de Botellas"/>
    <s v="Trabamiento de botellas en la salida - Mantenimiento"/>
    <x v="1"/>
    <n v="0.75066666666666593"/>
    <m/>
  </r>
  <r>
    <x v="0"/>
    <s v="oct"/>
    <x v="16"/>
    <d v="2023-10-02T00:00:00"/>
    <x v="0"/>
    <s v="Turno Día"/>
    <s v="Decapsuladora"/>
    <s v="Ajuste sensor entrada/salida"/>
    <x v="1"/>
    <n v="0.45041666666666641"/>
    <m/>
  </r>
  <r>
    <x v="0"/>
    <s v="oct"/>
    <x v="16"/>
    <d v="2023-10-02T00:00:00"/>
    <x v="0"/>
    <s v="Turno Día"/>
    <s v="Codificador"/>
    <s v="Parada codificacion"/>
    <x v="1"/>
    <n v="0.1000000000000002"/>
    <m/>
  </r>
  <r>
    <x v="1"/>
    <s v="oct"/>
    <x v="16"/>
    <d v="2023-10-03T00:00:00"/>
    <x v="0"/>
    <s v="Turno Día"/>
    <s v="Sopladora"/>
    <s v="Limitador de desenpolvado disparado por trabamiento"/>
    <x v="3"/>
    <n v="16.49461666666668"/>
    <s v="Plato desempolvado disparado / Sprite 2500cc"/>
  </r>
  <r>
    <x v="0"/>
    <s v="oct"/>
    <x v="16"/>
    <d v="2023-10-03T00:00:00"/>
    <x v="0"/>
    <s v="Turno Día"/>
    <s v="Transporte"/>
    <s v="Cambio o reparacion de sensor - Transporte"/>
    <x v="2"/>
    <n v="12.4542"/>
    <s v="se cambia sensor a la entrada de la llenadora .el que apura los transportes y se debe subir el parametro maxima sobrevelocidad de regulacion de 140 a 180% / Coke 237"/>
  </r>
  <r>
    <x v="0"/>
    <s v="oct"/>
    <x v="16"/>
    <d v="2023-10-03T00:00:00"/>
    <x v="0"/>
    <s v="Turno Día"/>
    <s v="Transporte"/>
    <s v="Cambio o reparacion de sensor - Transporte"/>
    <x v="2"/>
    <n v="10.05325000000002"/>
    <s v="se cambia sensor a la entrada de la llenadora .el que apura los transportes y se debe subir el parametro maxima sobrevelocidad de regulacion de 140 a 180% / Coke 237"/>
  </r>
  <r>
    <x v="1"/>
    <s v="oct"/>
    <x v="16"/>
    <d v="2023-10-03T00:00:00"/>
    <x v="0"/>
    <s v="Turno Tarde"/>
    <s v="Sopladora"/>
    <s v="Limitador de desenpolvado disparado por trabamiento"/>
    <x v="3"/>
    <n v="8.54886666666666"/>
    <s v="Plato desempolvado disparado / Sprite 2500cc"/>
  </r>
  <r>
    <x v="1"/>
    <s v="oct"/>
    <x v="16"/>
    <d v="2023-10-03T00:00:00"/>
    <x v="0"/>
    <s v="Turno Día"/>
    <s v="Grúa"/>
    <s v="Falla Grúa"/>
    <x v="1"/>
    <n v="7.5415666666666787"/>
    <m/>
  </r>
  <r>
    <x v="0"/>
    <s v="oct"/>
    <x v="16"/>
    <d v="2023-10-03T00:00:00"/>
    <x v="0"/>
    <s v="Turno Día"/>
    <s v="Transporte"/>
    <s v="Cambio o reparacion de sensor - Transporte"/>
    <x v="1"/>
    <n v="5.9524666666666679"/>
    <m/>
  </r>
  <r>
    <x v="0"/>
    <s v="oct"/>
    <x v="16"/>
    <d v="2023-10-03T00:00:00"/>
    <x v="0"/>
    <s v="Turno Día"/>
    <s v="Lavadora de Botellas"/>
    <s v="Trabamiento de botellas en la salida - Mantenimiento"/>
    <x v="1"/>
    <n v="5.6763499999999985"/>
    <m/>
  </r>
  <r>
    <x v="1"/>
    <s v="oct"/>
    <x v="16"/>
    <d v="2023-10-03T00:00:00"/>
    <x v="0"/>
    <s v="Turno Día"/>
    <s v="Grúa"/>
    <s v="Falla Grúa"/>
    <x v="1"/>
    <n v="4.015933333333332"/>
    <m/>
  </r>
  <r>
    <x v="0"/>
    <s v="oct"/>
    <x v="16"/>
    <d v="2023-10-03T00:00:00"/>
    <x v="0"/>
    <s v="Turno Día"/>
    <s v="Transporte"/>
    <s v="Cambio o reparacion de sensor - Transporte"/>
    <x v="1"/>
    <n v="3.201833333333334"/>
    <m/>
  </r>
  <r>
    <x v="0"/>
    <s v="oct"/>
    <x v="16"/>
    <d v="2023-10-03T00:00:00"/>
    <x v="0"/>
    <s v="Turno Día"/>
    <s v="Lavadora de Botellas"/>
    <s v="Trabamiento de botellas en la salida - Mantenimiento"/>
    <x v="1"/>
    <n v="3.0011333333333337"/>
    <m/>
  </r>
  <r>
    <x v="0"/>
    <s v="oct"/>
    <x v="16"/>
    <d v="2023-10-03T00:00:00"/>
    <x v="0"/>
    <s v="Turno Día"/>
    <s v="Transporte"/>
    <s v="Cambio o reparacion de sensor - Transporte"/>
    <x v="1"/>
    <n v="2.7256333333333322"/>
    <m/>
  </r>
  <r>
    <x v="1"/>
    <s v="oct"/>
    <x v="16"/>
    <d v="2023-10-03T00:00:00"/>
    <x v="0"/>
    <s v="Turno Día"/>
    <s v="Sopladora"/>
    <s v="Limitador de desenpolvado disparado por trabamiento"/>
    <x v="1"/>
    <n v="2.6098333333333321"/>
    <m/>
  </r>
  <r>
    <x v="0"/>
    <s v="oct"/>
    <x v="16"/>
    <d v="2023-10-03T00:00:00"/>
    <x v="0"/>
    <s v="Turno Día"/>
    <s v="Lavadora de Botellas"/>
    <s v="Trabamiento de botellas en la salida - Mantenimiento"/>
    <x v="1"/>
    <n v="2.2252999999999981"/>
    <m/>
  </r>
  <r>
    <x v="1"/>
    <s v="oct"/>
    <x v="16"/>
    <d v="2023-10-03T00:00:00"/>
    <x v="0"/>
    <s v="Turno Noche"/>
    <s v="Llenadora"/>
    <s v="Espumado al inicio de proceso"/>
    <x v="1"/>
    <n v="2.2021999999999982"/>
    <m/>
  </r>
  <r>
    <x v="0"/>
    <s v="oct"/>
    <x v="16"/>
    <d v="2023-10-03T00:00:00"/>
    <x v="0"/>
    <s v="Turno Día"/>
    <s v="Transporte"/>
    <s v="Cambio o reparacion de sensor - Transporte"/>
    <x v="1"/>
    <n v="1.8509500000000019"/>
    <m/>
  </r>
  <r>
    <x v="0"/>
    <s v="oct"/>
    <x v="16"/>
    <d v="2023-10-03T00:00:00"/>
    <x v="0"/>
    <s v="Turno Día"/>
    <s v="Coronador"/>
    <s v="Trancones reiterados pista de bajada"/>
    <x v="1"/>
    <n v="1.6013166666666661"/>
    <m/>
  </r>
  <r>
    <x v="0"/>
    <s v="oct"/>
    <x v="16"/>
    <d v="2023-10-03T00:00:00"/>
    <x v="0"/>
    <s v="Turno Día"/>
    <s v="Coronador"/>
    <s v="Trancones reiterados pista de bajada"/>
    <x v="1"/>
    <n v="1.1254833333333361"/>
    <m/>
  </r>
  <r>
    <x v="0"/>
    <s v="oct"/>
    <x v="16"/>
    <d v="2023-10-03T00:00:00"/>
    <x v="0"/>
    <s v="Turno Día"/>
    <s v="Coronador"/>
    <s v="Trancones reiterados pista de bajada"/>
    <x v="1"/>
    <n v="1.1003999999999998"/>
    <m/>
  </r>
  <r>
    <x v="0"/>
    <s v="oct"/>
    <x v="16"/>
    <d v="2023-10-03T00:00:00"/>
    <x v="0"/>
    <s v="Turno Día"/>
    <s v="Lavadora de Botellas"/>
    <s v="Trabamiento de botellas en la salida - Mantenimiento"/>
    <x v="1"/>
    <n v="1.0010666666666641"/>
    <m/>
  </r>
  <r>
    <x v="0"/>
    <s v="oct"/>
    <x v="16"/>
    <d v="2023-10-03T00:00:00"/>
    <x v="0"/>
    <s v="Turno Día"/>
    <s v="Transporte"/>
    <s v="Cambio o reparacion de sensor - Transporte"/>
    <x v="1"/>
    <n v="0.80050000000000199"/>
    <m/>
  </r>
  <r>
    <x v="1"/>
    <s v="oct"/>
    <x v="16"/>
    <d v="2023-10-03T00:00:00"/>
    <x v="0"/>
    <s v="Turno Día"/>
    <s v="Sopladora"/>
    <s v="Trabamiento de Preformas"/>
    <x v="1"/>
    <n v="0.71668333333333201"/>
    <m/>
  </r>
  <r>
    <x v="0"/>
    <s v="oct"/>
    <x v="16"/>
    <d v="2023-10-03T00:00:00"/>
    <x v="0"/>
    <s v="Turno Día"/>
    <s v="Coronador"/>
    <s v="Trancones reiterados pista de bajada"/>
    <x v="1"/>
    <n v="0.62524999999999797"/>
    <m/>
  </r>
  <r>
    <x v="0"/>
    <s v="oct"/>
    <x v="16"/>
    <d v="2023-10-03T00:00:00"/>
    <x v="0"/>
    <s v="Turno Día"/>
    <s v="Lavadora de Botellas"/>
    <s v="Trabamiento de botellas en la salida - Mantenimiento"/>
    <x v="1"/>
    <n v="0.22499999999999998"/>
    <m/>
  </r>
  <r>
    <x v="1"/>
    <s v="oct"/>
    <x v="16"/>
    <d v="2023-10-04T00:00:00"/>
    <x v="0"/>
    <s v="Turno Tarde"/>
    <s v="Sopladora"/>
    <s v="Desempolvado"/>
    <x v="0"/>
    <n v="31.465333333333319"/>
    <s v="trabamiento en desempolvado. se dobra tubo de aire"/>
  </r>
  <r>
    <x v="0"/>
    <s v="oct"/>
    <x v="16"/>
    <d v="2023-10-04T00:00:00"/>
    <x v="0"/>
    <s v="Turno Día"/>
    <s v="Omnivision"/>
    <s v="Ajuste electrico o mecanico"/>
    <x v="1"/>
    <n v="7.7527666666666804"/>
    <m/>
  </r>
  <r>
    <x v="1"/>
    <s v="oct"/>
    <x v="16"/>
    <d v="2023-10-04T00:00:00"/>
    <x v="0"/>
    <s v="Turno Noche"/>
    <s v="Sopladora"/>
    <s v="Bloqueo de molde N° 11"/>
    <x v="1"/>
    <n v="5.9364666666666661"/>
    <m/>
  </r>
  <r>
    <x v="0"/>
    <s v="oct"/>
    <x v="16"/>
    <d v="2023-10-04T00:00:00"/>
    <x v="0"/>
    <s v="Turno Día"/>
    <s v="Transporte"/>
    <s v="Cambio o reparacion de sensor - Transporte"/>
    <x v="1"/>
    <n v="5.0762333333333336"/>
    <m/>
  </r>
  <r>
    <x v="0"/>
    <s v="oct"/>
    <x v="16"/>
    <d v="2023-10-04T00:00:00"/>
    <x v="0"/>
    <s v="Turno Día"/>
    <s v="Transporte"/>
    <s v="Cambio o reparacion de sensor - Transporte"/>
    <x v="1"/>
    <n v="4.4264833333333318"/>
    <m/>
  </r>
  <r>
    <x v="1"/>
    <s v="oct"/>
    <x v="16"/>
    <d v="2023-10-04T00:00:00"/>
    <x v="0"/>
    <s v="Turno Noche"/>
    <s v="Prime"/>
    <s v="Ajuste de parametros por electrico"/>
    <x v="1"/>
    <n v="4.1909166666666655"/>
    <m/>
  </r>
  <r>
    <x v="0"/>
    <s v="oct"/>
    <x v="16"/>
    <d v="2023-10-04T00:00:00"/>
    <x v="0"/>
    <s v="Turno Día"/>
    <s v="Transporte"/>
    <s v="Cambio o reparacion de sensor - Transporte"/>
    <x v="1"/>
    <n v="3.9018166666666678"/>
    <m/>
  </r>
  <r>
    <x v="0"/>
    <s v="oct"/>
    <x v="16"/>
    <d v="2023-10-04T00:00:00"/>
    <x v="0"/>
    <s v="Turno Día"/>
    <s v="Coronador"/>
    <s v="Trancones reiterados pista de bajada"/>
    <x v="1"/>
    <n v="3.8779333333333321"/>
    <m/>
  </r>
  <r>
    <x v="1"/>
    <s v="oct"/>
    <x v="16"/>
    <d v="2023-10-04T00:00:00"/>
    <x v="0"/>
    <s v="Turno Tarde"/>
    <s v="Sopladora"/>
    <s v="Desempolvado"/>
    <x v="1"/>
    <n v="3.1879833333333361"/>
    <m/>
  </r>
  <r>
    <x v="0"/>
    <s v="oct"/>
    <x v="16"/>
    <d v="2023-10-04T00:00:00"/>
    <x v="0"/>
    <s v="Turno Día"/>
    <s v="Coronador"/>
    <s v="Trancones reiterados pista de bajada"/>
    <x v="1"/>
    <n v="2.4515666666666638"/>
    <m/>
  </r>
  <r>
    <x v="0"/>
    <s v="oct"/>
    <x v="16"/>
    <d v="2023-10-04T00:00:00"/>
    <x v="0"/>
    <s v="Turno Día"/>
    <s v="Transporte"/>
    <s v="Caida de envase frecuente en sala de embotellado por velocidad"/>
    <x v="1"/>
    <n v="2.3513166666666661"/>
    <m/>
  </r>
  <r>
    <x v="0"/>
    <s v="oct"/>
    <x v="16"/>
    <d v="2023-10-04T00:00:00"/>
    <x v="0"/>
    <s v="Turno Día"/>
    <s v="Lavadora de Botellas"/>
    <s v="Trabamiento de botellas en la salida - Mantenimiento"/>
    <x v="1"/>
    <n v="2.1005833333333319"/>
    <m/>
  </r>
  <r>
    <x v="0"/>
    <s v="oct"/>
    <x v="16"/>
    <d v="2023-10-04T00:00:00"/>
    <x v="0"/>
    <s v="Turno Día"/>
    <s v="Lavadora de Botellas"/>
    <s v="Trabamiento de botellas en la salida - Mantenimiento"/>
    <x v="1"/>
    <n v="2.0509833333333303"/>
    <m/>
  </r>
  <r>
    <x v="0"/>
    <s v="oct"/>
    <x v="16"/>
    <d v="2023-10-04T00:00:00"/>
    <x v="0"/>
    <s v="Turno Día"/>
    <s v="Codificador"/>
    <s v="Parada codificacion"/>
    <x v="1"/>
    <n v="1.8507166666666681"/>
    <m/>
  </r>
  <r>
    <x v="0"/>
    <s v="oct"/>
    <x v="16"/>
    <d v="2023-10-04T00:00:00"/>
    <x v="0"/>
    <s v="Turno Día"/>
    <s v="Transporte"/>
    <s v="Caida de envase frecuente en sala de embotellado por velocidad"/>
    <x v="1"/>
    <n v="1.6509833333333339"/>
    <m/>
  </r>
  <r>
    <x v="0"/>
    <s v="oct"/>
    <x v="16"/>
    <d v="2023-10-04T00:00:00"/>
    <x v="0"/>
    <s v="Turno Día"/>
    <s v="Coronador"/>
    <s v="Trancones reiterados pista de bajada"/>
    <x v="1"/>
    <n v="1.625749999999998"/>
    <m/>
  </r>
  <r>
    <x v="0"/>
    <s v="oct"/>
    <x v="16"/>
    <d v="2023-10-04T00:00:00"/>
    <x v="0"/>
    <s v="Turno Día"/>
    <s v="Coronador"/>
    <s v="Trancones reiterados pista de bajada"/>
    <x v="1"/>
    <n v="1.226350000000002"/>
    <m/>
  </r>
  <r>
    <x v="1"/>
    <s v="oct"/>
    <x v="16"/>
    <d v="2023-10-04T00:00:00"/>
    <x v="0"/>
    <s v="Turno Día"/>
    <s v="Sopladora"/>
    <s v="Trabamiento de Preformas"/>
    <x v="1"/>
    <n v="0.82021666666666804"/>
    <m/>
  </r>
  <r>
    <x v="0"/>
    <s v="oct"/>
    <x v="16"/>
    <d v="2023-10-04T00:00:00"/>
    <x v="0"/>
    <s v="Turno Día"/>
    <s v="Coronador"/>
    <s v="Trancones reiterados pista de bajada"/>
    <x v="1"/>
    <n v="0.37525000000000019"/>
    <m/>
  </r>
  <r>
    <x v="4"/>
    <s v="oct"/>
    <x v="16"/>
    <d v="2023-10-05T00:00:00"/>
    <x v="0"/>
    <s v="Turno Día"/>
    <s v="Efluentes"/>
    <s v="falla bomba nutriente"/>
    <x v="2"/>
    <n v="120"/>
    <s v="monate al sol daña pantalla y botones de programacion "/>
  </r>
  <r>
    <x v="1"/>
    <s v="oct"/>
    <x v="16"/>
    <d v="2023-10-05T00:00:00"/>
    <x v="0"/>
    <s v="Turno Tarde"/>
    <s v="Tunel"/>
    <s v="Cambio cuchillo"/>
    <x v="0"/>
    <n v="29.307833333333338"/>
    <s v="cuchillo corte de films en mal estado. no corta completo en films. se instala cadena en posición/ se cambias cuchillo.pernos de sujecion en mal estado y tambien se regula cuchilla."/>
  </r>
  <r>
    <x v="1"/>
    <s v="oct"/>
    <x v="16"/>
    <d v="2023-10-05T00:00:00"/>
    <x v="0"/>
    <s v="Turno Tarde"/>
    <s v="Tunel"/>
    <s v="Producto desplazado salida recubrimiento - Mantenimiento"/>
    <x v="0"/>
    <n v="18.306766666666682"/>
    <s v="cuchillo corte de films en mal estado. no corta completo en films. se instala cadena en posición/ se cambias cuchillo.pernos de sujecion en mal estado y tambien se regula cuchilla."/>
  </r>
  <r>
    <x v="1"/>
    <s v="oct"/>
    <x v="16"/>
    <d v="2023-10-05T00:00:00"/>
    <x v="0"/>
    <s v="Turno Tarde"/>
    <s v="Tunel"/>
    <s v="Ajuste de casette - Mantenimiento"/>
    <x v="0"/>
    <n v="17.871033333333362"/>
    <s v="cuchillo corte de films en mal estado. no corta completo en films. se instala cadena en posición/ se cambias cuchillo.pernos de sujecion en mal estado y tambien se regula cuchilla."/>
  </r>
  <r>
    <x v="0"/>
    <s v="oct"/>
    <x v="16"/>
    <d v="2023-10-05T00:00:00"/>
    <x v="0"/>
    <s v="Turno Día"/>
    <s v="Despaletizadora"/>
    <s v="Caida de automatico - Despaletizadora"/>
    <x v="3"/>
    <n v="13.62788333333334"/>
    <m/>
  </r>
  <r>
    <x v="2"/>
    <s v="oct"/>
    <x v="16"/>
    <d v="2023-10-05T00:00:00"/>
    <x v="0"/>
    <s v="Turno Día"/>
    <s v="Alexus"/>
    <s v="Problema canal 4"/>
    <x v="2"/>
    <n v="9.9215500000000194"/>
    <s v="diferencias de lectura por iluminacion."/>
  </r>
  <r>
    <x v="0"/>
    <s v="oct"/>
    <x v="16"/>
    <d v="2023-10-05T00:00:00"/>
    <x v="0"/>
    <s v="Turno Noche"/>
    <s v="Transporte"/>
    <s v="Regulacion de velocidad"/>
    <x v="1"/>
    <n v="7.2777499999999806"/>
    <m/>
  </r>
  <r>
    <x v="0"/>
    <s v="oct"/>
    <x v="16"/>
    <d v="2023-10-05T00:00:00"/>
    <x v="0"/>
    <s v="Turno Noche"/>
    <s v="Transporte"/>
    <s v="Regulacion de velocidad"/>
    <x v="1"/>
    <n v="7.0024833333333598"/>
    <m/>
  </r>
  <r>
    <x v="1"/>
    <s v="oct"/>
    <x v="16"/>
    <d v="2023-10-05T00:00:00"/>
    <x v="0"/>
    <s v="Turno Tarde"/>
    <s v="Tunel"/>
    <s v="Producto desplazado salida recubrimiento - Mantenimiento"/>
    <x v="1"/>
    <n v="5.6173666666666682"/>
    <m/>
  </r>
  <r>
    <x v="0"/>
    <s v="oct"/>
    <x v="16"/>
    <d v="2023-10-05T00:00:00"/>
    <x v="0"/>
    <s v="Turno Noche"/>
    <s v="Transporte"/>
    <s v="Regulacion de velocidad"/>
    <x v="1"/>
    <n v="5.5776000000000003"/>
    <m/>
  </r>
  <r>
    <x v="0"/>
    <s v="oct"/>
    <x v="16"/>
    <d v="2023-10-05T00:00:00"/>
    <x v="0"/>
    <s v="Turno Noche"/>
    <s v="Transporte"/>
    <s v="Regulacion de velocidad"/>
    <x v="1"/>
    <n v="4.6272499999999983"/>
    <m/>
  </r>
  <r>
    <x v="0"/>
    <s v="oct"/>
    <x v="16"/>
    <d v="2023-10-05T00:00:00"/>
    <x v="0"/>
    <s v="Turno Noche"/>
    <s v="Transporte"/>
    <s v="Regulacion de velocidad"/>
    <x v="1"/>
    <n v="4.3512166666666676"/>
    <m/>
  </r>
  <r>
    <x v="0"/>
    <s v="oct"/>
    <x v="16"/>
    <d v="2023-10-05T00:00:00"/>
    <x v="0"/>
    <s v="Turno Noche"/>
    <s v="Transporte"/>
    <s v="Regulacion de velocidad"/>
    <x v="1"/>
    <n v="3.6032166666666661"/>
    <m/>
  </r>
  <r>
    <x v="0"/>
    <s v="oct"/>
    <x v="16"/>
    <d v="2023-10-05T00:00:00"/>
    <x v="0"/>
    <s v="Turno Día"/>
    <s v="Coronador"/>
    <s v="Trancones reiterados pista de bajada"/>
    <x v="1"/>
    <n v="3.5101166666666641"/>
    <m/>
  </r>
  <r>
    <x v="0"/>
    <s v="oct"/>
    <x v="16"/>
    <d v="2023-10-05T00:00:00"/>
    <x v="0"/>
    <s v="Turno Día"/>
    <s v="Lavadora de Botellas"/>
    <s v="Trabamiento de botellas en la salida - Mantenimiento"/>
    <x v="1"/>
    <n v="3.4763666666666637"/>
    <m/>
  </r>
  <r>
    <x v="0"/>
    <s v="oct"/>
    <x v="16"/>
    <d v="2023-10-05T00:00:00"/>
    <x v="0"/>
    <s v="Turno Noche"/>
    <s v="Transporte"/>
    <s v="Regulacion de velocidad"/>
    <x v="1"/>
    <n v="3.3572166666666661"/>
    <m/>
  </r>
  <r>
    <x v="0"/>
    <s v="oct"/>
    <x v="16"/>
    <d v="2023-10-05T00:00:00"/>
    <x v="0"/>
    <s v="Turno Día"/>
    <s v="Transporte"/>
    <s v="Caida de envase en mesa de carga desencajonadora"/>
    <x v="1"/>
    <n v="3.1013666666666637"/>
    <m/>
  </r>
  <r>
    <x v="0"/>
    <s v="oct"/>
    <x v="16"/>
    <d v="2023-10-05T00:00:00"/>
    <x v="0"/>
    <s v="Turno Día"/>
    <s v="Transporte"/>
    <s v="Caida de envase frecuente en sala de embotellado por velocidad"/>
    <x v="1"/>
    <n v="2.9758166666666641"/>
    <m/>
  </r>
  <r>
    <x v="0"/>
    <s v="oct"/>
    <x v="16"/>
    <d v="2023-10-05T00:00:00"/>
    <x v="0"/>
    <s v="Turno Día"/>
    <s v="Coronador"/>
    <s v="Trancones reiterados pista de bajada"/>
    <x v="1"/>
    <n v="2.9186333333333341"/>
    <m/>
  </r>
  <r>
    <x v="0"/>
    <s v="oct"/>
    <x v="16"/>
    <d v="2023-10-05T00:00:00"/>
    <x v="0"/>
    <s v="Turno Día"/>
    <s v="Coronador"/>
    <s v="Trancones reiterados pista de bajada"/>
    <x v="1"/>
    <n v="2.751283333333332"/>
    <m/>
  </r>
  <r>
    <x v="2"/>
    <s v="oct"/>
    <x v="16"/>
    <d v="2023-10-05T00:00:00"/>
    <x v="0"/>
    <s v="Turno Día"/>
    <s v="Etiquetadora"/>
    <s v="Cambio o reparacion de sensor - Etiquetadora"/>
    <x v="1"/>
    <n v="2.633650000000002"/>
    <m/>
  </r>
  <r>
    <x v="0"/>
    <s v="oct"/>
    <x v="16"/>
    <d v="2023-10-05T00:00:00"/>
    <x v="0"/>
    <s v="Turno Noche"/>
    <s v="Coronador"/>
    <s v="Reparacion bajada de tapas"/>
    <x v="1"/>
    <n v="2.475966666666666"/>
    <m/>
  </r>
  <r>
    <x v="0"/>
    <s v="oct"/>
    <x v="16"/>
    <d v="2023-10-05T00:00:00"/>
    <x v="0"/>
    <s v="Turno Día"/>
    <s v="Transporte"/>
    <s v="Caida de envase frecuente en sala de embotellado por velocidad"/>
    <x v="1"/>
    <n v="2.4506500000000022"/>
    <m/>
  </r>
  <r>
    <x v="0"/>
    <s v="oct"/>
    <x v="16"/>
    <d v="2023-10-05T00:00:00"/>
    <x v="0"/>
    <s v="Turno Noche"/>
    <s v="Transporte"/>
    <s v="Regulacion de velocidad"/>
    <x v="1"/>
    <n v="2.3261333333333343"/>
    <m/>
  </r>
  <r>
    <x v="0"/>
    <s v="oct"/>
    <x v="16"/>
    <d v="2023-10-05T00:00:00"/>
    <x v="0"/>
    <s v="Turno Noche"/>
    <s v="Transporte"/>
    <s v="Regulacion de velocidad"/>
    <x v="1"/>
    <n v="2.2761333333333358"/>
    <m/>
  </r>
  <r>
    <x v="0"/>
    <s v="oct"/>
    <x v="16"/>
    <d v="2023-10-05T00:00:00"/>
    <x v="0"/>
    <s v="Turno Noche"/>
    <s v="Transporte"/>
    <s v="Regulacion de velocidad"/>
    <x v="1"/>
    <n v="2.1757500000000003"/>
    <m/>
  </r>
  <r>
    <x v="0"/>
    <s v="oct"/>
    <x v="16"/>
    <d v="2023-10-05T00:00:00"/>
    <x v="0"/>
    <s v="Turno Día"/>
    <s v="Despaletizadora"/>
    <s v="Caida de automatico - Despaletizadora"/>
    <x v="1"/>
    <n v="2.026033333333332"/>
    <m/>
  </r>
  <r>
    <x v="0"/>
    <s v="oct"/>
    <x v="16"/>
    <d v="2023-10-05T00:00:00"/>
    <x v="0"/>
    <s v="Turno Día"/>
    <s v="Transporte"/>
    <s v="Caida de envase en mesa de carga desencajonadora"/>
    <x v="1"/>
    <n v="2.0009666666666637"/>
    <m/>
  </r>
  <r>
    <x v="0"/>
    <s v="oct"/>
    <x v="16"/>
    <d v="2023-10-05T00:00:00"/>
    <x v="0"/>
    <s v="Turno Día"/>
    <s v="Coronador"/>
    <s v="Trancones reiterados pista de bajada"/>
    <x v="1"/>
    <n v="1.826466666666666"/>
    <m/>
  </r>
  <r>
    <x v="2"/>
    <s v="oct"/>
    <x v="16"/>
    <d v="2023-10-05T00:00:00"/>
    <x v="0"/>
    <s v="Turno Día"/>
    <s v="Etiquetadora"/>
    <s v="Cambio de Sensor - Etiquetadora"/>
    <x v="1"/>
    <n v="1.4319166666666681"/>
    <m/>
  </r>
  <r>
    <x v="0"/>
    <s v="oct"/>
    <x v="16"/>
    <d v="2023-10-05T00:00:00"/>
    <x v="0"/>
    <s v="Turno Noche"/>
    <s v="Transporte"/>
    <s v="Regulacion de velocidad"/>
    <x v="1"/>
    <n v="1.3757333333333341"/>
    <m/>
  </r>
  <r>
    <x v="0"/>
    <s v="oct"/>
    <x v="16"/>
    <d v="2023-10-05T00:00:00"/>
    <x v="0"/>
    <s v="Turno Día"/>
    <s v="Coronador"/>
    <s v="Trancones reiterados pista de bajada"/>
    <x v="1"/>
    <n v="1.3268500000000019"/>
    <m/>
  </r>
  <r>
    <x v="0"/>
    <s v="oct"/>
    <x v="16"/>
    <d v="2023-10-05T00:00:00"/>
    <x v="0"/>
    <s v="Turno Noche"/>
    <s v="Transporte"/>
    <s v="Regulacion de velocidad"/>
    <x v="1"/>
    <n v="1.3006000000000022"/>
    <m/>
  </r>
  <r>
    <x v="0"/>
    <s v="oct"/>
    <x v="16"/>
    <d v="2023-10-05T00:00:00"/>
    <x v="0"/>
    <s v="Turno Noche"/>
    <s v="Transporte"/>
    <s v="Regulacion de velocidad"/>
    <x v="1"/>
    <n v="1.2753666666666661"/>
    <m/>
  </r>
  <r>
    <x v="0"/>
    <s v="oct"/>
    <x v="16"/>
    <d v="2023-10-05T00:00:00"/>
    <x v="0"/>
    <s v="Turno Día"/>
    <s v="Transporte"/>
    <s v="Caida de envase Salida lavadora"/>
    <x v="1"/>
    <n v="1.275183333333336"/>
    <m/>
  </r>
  <r>
    <x v="0"/>
    <s v="oct"/>
    <x v="16"/>
    <d v="2023-10-05T00:00:00"/>
    <x v="0"/>
    <s v="Turno Noche"/>
    <s v="Transporte"/>
    <s v="Regulacion de velocidad"/>
    <x v="1"/>
    <n v="1.2252000000000001"/>
    <m/>
  </r>
  <r>
    <x v="0"/>
    <s v="oct"/>
    <x v="16"/>
    <d v="2023-10-05T00:00:00"/>
    <x v="0"/>
    <s v="Turno Día"/>
    <s v="Transporte"/>
    <s v="Caida de envase en mesa de carga desencajonadora"/>
    <x v="1"/>
    <n v="1.1754833333333341"/>
    <m/>
  </r>
  <r>
    <x v="0"/>
    <s v="oct"/>
    <x v="16"/>
    <d v="2023-10-05T00:00:00"/>
    <x v="0"/>
    <s v="Turno Día"/>
    <s v="Transporte"/>
    <s v="Caida de envase Salida lavadora"/>
    <x v="1"/>
    <n v="1.175366666666664"/>
    <m/>
  </r>
  <r>
    <x v="0"/>
    <s v="oct"/>
    <x v="16"/>
    <d v="2023-10-05T00:00:00"/>
    <x v="0"/>
    <s v="Turno Día"/>
    <s v="Transporte"/>
    <s v="Caida de envase frecuente en sala de embotellado por velocidad"/>
    <x v="1"/>
    <n v="1.0753666666666681"/>
    <m/>
  </r>
  <r>
    <x v="0"/>
    <s v="oct"/>
    <x v="16"/>
    <d v="2023-10-05T00:00:00"/>
    <x v="0"/>
    <s v="Turno Día"/>
    <s v="Transporte"/>
    <s v="Caida de envase frecuente en sala de embotellado por velocidad"/>
    <x v="1"/>
    <n v="1.0253333333333341"/>
    <m/>
  </r>
  <r>
    <x v="0"/>
    <s v="oct"/>
    <x v="16"/>
    <d v="2023-10-05T00:00:00"/>
    <x v="0"/>
    <s v="Turno Día"/>
    <s v="Transporte"/>
    <s v="Regulacion de velocidad"/>
    <x v="1"/>
    <n v="1.0004833333333318"/>
    <m/>
  </r>
  <r>
    <x v="0"/>
    <s v="oct"/>
    <x v="16"/>
    <d v="2023-10-05T00:00:00"/>
    <x v="0"/>
    <s v="Turno Noche"/>
    <s v="Transporte"/>
    <s v="Regulacion de velocidad"/>
    <x v="1"/>
    <n v="1.0000499999999999"/>
    <m/>
  </r>
  <r>
    <x v="0"/>
    <s v="oct"/>
    <x v="16"/>
    <d v="2023-10-05T00:00:00"/>
    <x v="0"/>
    <s v="Turno Día"/>
    <s v="Coronador"/>
    <s v="Trancones reiterados pista de bajada"/>
    <x v="1"/>
    <n v="0.97543333333333204"/>
    <m/>
  </r>
  <r>
    <x v="0"/>
    <s v="oct"/>
    <x v="16"/>
    <d v="2023-10-05T00:00:00"/>
    <x v="0"/>
    <s v="Turno Día"/>
    <s v="Transporte"/>
    <s v="Caida de envase frecuente en sala de embotellado por velocidad"/>
    <x v="1"/>
    <n v="0.72516666666666596"/>
    <m/>
  </r>
  <r>
    <x v="0"/>
    <s v="oct"/>
    <x v="16"/>
    <d v="2023-10-05T00:00:00"/>
    <x v="0"/>
    <s v="Turno Día"/>
    <s v="Transporte"/>
    <s v="Caida de envase Salida lavadora"/>
    <x v="1"/>
    <n v="0.67511666666666392"/>
    <m/>
  </r>
  <r>
    <x v="0"/>
    <s v="oct"/>
    <x v="16"/>
    <d v="2023-10-05T00:00:00"/>
    <x v="0"/>
    <s v="Turno Día"/>
    <s v="Transporte"/>
    <s v="Caida de envase frecuente en sala de embotellado por velocidad"/>
    <x v="1"/>
    <n v="0.65050000000000208"/>
    <m/>
  </r>
  <r>
    <x v="1"/>
    <s v="oct"/>
    <x v="16"/>
    <d v="2023-10-05T00:00:00"/>
    <x v="0"/>
    <s v="Turno Tarde"/>
    <s v="Sopladora"/>
    <s v="Trabamiento de Preformas"/>
    <x v="1"/>
    <n v="0.38359999999999977"/>
    <m/>
  </r>
  <r>
    <x v="1"/>
    <s v="oct"/>
    <x v="16"/>
    <d v="2023-10-05T00:00:00"/>
    <x v="0"/>
    <s v="Turno Día"/>
    <s v="Sopladora"/>
    <s v="Trabamiento de Preformas"/>
    <x v="1"/>
    <n v="0.21671666666666642"/>
    <m/>
  </r>
  <r>
    <x v="0"/>
    <s v="oct"/>
    <x v="16"/>
    <d v="2023-10-05T00:00:00"/>
    <x v="0"/>
    <s v="Turno Día"/>
    <s v="Transporte"/>
    <s v="Caida de envase en mesa de carga desencajonadora"/>
    <x v="1"/>
    <n v="5.0099999999999999E-2"/>
    <m/>
  </r>
  <r>
    <x v="5"/>
    <s v="oct"/>
    <x v="16"/>
    <d v="2023-10-06T00:00:00"/>
    <x v="0"/>
    <s v="Turno Día"/>
    <s v="Llenadora"/>
    <s v="rele de seguridad 95u2 no enciende"/>
    <x v="2"/>
    <n v="150"/>
    <s v="programar reprete y orden de tablero electrico"/>
  </r>
  <r>
    <x v="3"/>
    <s v="oct"/>
    <x v="16"/>
    <d v="2023-10-06T00:00:00"/>
    <x v="0"/>
    <s v="Turno Día"/>
    <s v="PESA ELECTRONICA"/>
    <s v="CABLE DAÑADO "/>
    <x v="2"/>
    <n v="30"/>
    <s v="SE REPARA DE FORMA PROVISORIA"/>
  </r>
  <r>
    <x v="0"/>
    <s v="oct"/>
    <x v="16"/>
    <d v="2023-10-06T00:00:00"/>
    <x v="0"/>
    <s v="Turno Noche"/>
    <s v="Llenadora"/>
    <s v="Problema PLC"/>
    <x v="2"/>
    <n v="19.26483333333336"/>
    <s v="falla nodo plc. se reestablece sistema quedando operativo."/>
  </r>
  <r>
    <x v="0"/>
    <s v="oct"/>
    <x v="16"/>
    <d v="2023-10-06T00:00:00"/>
    <x v="0"/>
    <s v="Turno Noche"/>
    <s v="Llenadora"/>
    <s v="Problema PLC"/>
    <x v="2"/>
    <n v="19.26483333333336"/>
    <s v="coronador no se puede regular altura. se reinicia y queda ok"/>
  </r>
  <r>
    <x v="0"/>
    <s v="oct"/>
    <x v="16"/>
    <d v="2023-10-06T00:00:00"/>
    <x v="0"/>
    <s v="Turno Día"/>
    <s v="Codificador"/>
    <s v="Ajuste por cambio de formato - Codificador"/>
    <x v="2"/>
    <n v="15.053583333333361"/>
    <s v="CODIFICADOR SIN ADITIVO "/>
  </r>
  <r>
    <x v="0"/>
    <s v="oct"/>
    <x v="16"/>
    <d v="2023-10-06T00:00:00"/>
    <x v="0"/>
    <s v="Turno Día"/>
    <s v="Omnivision"/>
    <s v="Ajuste electrico o mecanico"/>
    <x v="2"/>
    <n v="11.294866666666682"/>
    <s v="POSIBLE FALLA EN TARJETA SERVOCONTROLADORA "/>
  </r>
  <r>
    <x v="0"/>
    <s v="oct"/>
    <x v="16"/>
    <d v="2023-10-06T00:00:00"/>
    <x v="0"/>
    <s v="Turno Día"/>
    <s v="Llenadora"/>
    <s v="Lubricacion de pedestales - Llenadora"/>
    <x v="1"/>
    <n v="2.600899999999998"/>
    <m/>
  </r>
  <r>
    <x v="1"/>
    <s v="oct"/>
    <x v="16"/>
    <d v="2023-10-06T00:00:00"/>
    <x v="0"/>
    <s v="Turno Tarde"/>
    <s v="Mixer"/>
    <s v="Error de Mezcla"/>
    <x v="1"/>
    <n v="2.4185333333333339"/>
    <m/>
  </r>
  <r>
    <x v="2"/>
    <s v="oct"/>
    <x v="16"/>
    <d v="2023-10-06T00:00:00"/>
    <x v="0"/>
    <s v="Turno Día"/>
    <s v="Decapsuladora"/>
    <s v="Cambio de resortes de cabezales"/>
    <x v="1"/>
    <n v="2.021833333333332"/>
    <m/>
  </r>
  <r>
    <x v="0"/>
    <s v="oct"/>
    <x v="16"/>
    <d v="2023-10-06T00:00:00"/>
    <x v="0"/>
    <s v="Turno Noche"/>
    <s v="Lavadora de Botellas"/>
    <s v="Trabamiento de botellas en la salida - Mantenimiento"/>
    <x v="1"/>
    <n v="1.6754500000000021"/>
    <m/>
  </r>
  <r>
    <x v="0"/>
    <s v="oct"/>
    <x v="16"/>
    <d v="2023-10-06T00:00:00"/>
    <x v="0"/>
    <s v="Turno Día"/>
    <s v="Omnivision"/>
    <s v="Ajuste electrico o mecanico"/>
    <x v="1"/>
    <n v="1.625683333333332"/>
    <m/>
  </r>
  <r>
    <x v="0"/>
    <s v="oct"/>
    <x v="16"/>
    <d v="2023-10-06T00:00:00"/>
    <x v="0"/>
    <s v="Turno Noche"/>
    <s v="Lavadora de Botellas"/>
    <s v="trabamiento de botella en entrada"/>
    <x v="1"/>
    <n v="1.450483333333332"/>
    <m/>
  </r>
  <r>
    <x v="0"/>
    <s v="oct"/>
    <x v="16"/>
    <d v="2023-10-06T00:00:00"/>
    <x v="0"/>
    <s v="Turno Noche"/>
    <s v="Coronador"/>
    <s v="Trancones reiterados pista de bajada"/>
    <x v="1"/>
    <n v="1.379366666666664"/>
    <m/>
  </r>
  <r>
    <x v="0"/>
    <s v="oct"/>
    <x v="16"/>
    <d v="2023-10-06T00:00:00"/>
    <x v="0"/>
    <s v="Turno Noche"/>
    <s v="Lavadora de Botellas"/>
    <s v="Trabamiento de botellas en la salida - Mantenimiento"/>
    <x v="1"/>
    <n v="1.1753500000000019"/>
    <m/>
  </r>
  <r>
    <x v="0"/>
    <s v="oct"/>
    <x v="16"/>
    <d v="2023-10-06T00:00:00"/>
    <x v="0"/>
    <s v="Turno Día"/>
    <s v="Coronador"/>
    <s v="Trancones reiterados pista de bajada"/>
    <x v="1"/>
    <n v="0.97785"/>
    <m/>
  </r>
  <r>
    <x v="0"/>
    <s v="oct"/>
    <x v="16"/>
    <d v="2023-10-06T00:00:00"/>
    <x v="0"/>
    <s v="Turno Día"/>
    <s v="Coronador"/>
    <s v="Trancones reiterados pista de bajada"/>
    <x v="1"/>
    <n v="0.32524999999999976"/>
    <m/>
  </r>
  <r>
    <x v="0"/>
    <s v="oct"/>
    <x v="16"/>
    <d v="2023-10-06T00:00:00"/>
    <x v="0"/>
    <s v="Turno Día"/>
    <s v="Codificador"/>
    <s v="Ajuste por cambio de formato - Codificador"/>
    <x v="1"/>
    <n v="0.25024999999999981"/>
    <m/>
  </r>
  <r>
    <x v="1"/>
    <s v="oct"/>
    <x v="16"/>
    <d v="2023-10-07T00:00:00"/>
    <x v="0"/>
    <s v="Turno Noche"/>
    <s v="Sopladora"/>
    <s v="Limitador de desempolvado disparado"/>
    <x v="0"/>
    <n v="13.244116666666679"/>
    <s v="fallo vestido turnela. multiples secciones"/>
  </r>
  <r>
    <x v="2"/>
    <s v="oct"/>
    <x v="16"/>
    <d v="2023-10-07T00:00:00"/>
    <x v="0"/>
    <s v="Turno Día"/>
    <s v="Llenadora"/>
    <s v="Cambio de valvula"/>
    <x v="3"/>
    <n v="9.8917666666666797"/>
    <m/>
  </r>
  <r>
    <x v="0"/>
    <s v="oct"/>
    <x v="16"/>
    <d v="2023-10-07T00:00:00"/>
    <x v="0"/>
    <s v="Turno Día"/>
    <s v="Lavadora de Botellas"/>
    <s v="Caida de envase en descarga - Mantenimiento"/>
    <x v="1"/>
    <n v="4.6515833333333338"/>
    <m/>
  </r>
  <r>
    <x v="0"/>
    <s v="oct"/>
    <x v="16"/>
    <d v="2023-10-07T00:00:00"/>
    <x v="0"/>
    <s v="Turno Día"/>
    <s v="Lavadora de Botellas"/>
    <s v="Caida de botellas salida de la lavadora"/>
    <x v="1"/>
    <n v="3.6513833333333339"/>
    <m/>
  </r>
  <r>
    <x v="0"/>
    <s v="oct"/>
    <x v="16"/>
    <d v="2023-10-07T00:00:00"/>
    <x v="0"/>
    <s v="Turno Día"/>
    <s v="Mixer"/>
    <s v="Sistema de refrigeracion"/>
    <x v="1"/>
    <n v="3.0511333333333321"/>
    <m/>
  </r>
  <r>
    <x v="2"/>
    <s v="oct"/>
    <x v="16"/>
    <d v="2023-10-07T00:00:00"/>
    <x v="0"/>
    <s v="Turno Día"/>
    <s v="Llenadora"/>
    <s v="Cambio de valvula"/>
    <x v="1"/>
    <n v="2.8232166666666663"/>
    <m/>
  </r>
  <r>
    <x v="0"/>
    <s v="oct"/>
    <x v="16"/>
    <d v="2023-10-07T00:00:00"/>
    <x v="0"/>
    <s v="Turno Día"/>
    <s v="Lavadora de Botellas"/>
    <s v="Caida de envase en descarga - Mantenimiento"/>
    <x v="1"/>
    <n v="2.701333333333332"/>
    <m/>
  </r>
  <r>
    <x v="0"/>
    <s v="oct"/>
    <x v="16"/>
    <d v="2023-10-07T00:00:00"/>
    <x v="0"/>
    <s v="Turno Día"/>
    <s v="Lavadora de Botellas"/>
    <s v="Caida de envase en descarga - Mantenimiento"/>
    <x v="1"/>
    <n v="2.4009"/>
    <m/>
  </r>
  <r>
    <x v="0"/>
    <s v="oct"/>
    <x v="16"/>
    <d v="2023-10-07T00:00:00"/>
    <x v="0"/>
    <s v="Turno Día"/>
    <s v="Lavadora de Botellas"/>
    <s v="Caida de botellas salida de la lavadora"/>
    <x v="1"/>
    <n v="1.8505166666666641"/>
    <m/>
  </r>
  <r>
    <x v="0"/>
    <s v="oct"/>
    <x v="16"/>
    <d v="2023-10-07T00:00:00"/>
    <x v="0"/>
    <s v="Turno Noche"/>
    <s v="Lavadora de Botellas"/>
    <s v="Caida de botellas salida de la lavadora"/>
    <x v="1"/>
    <n v="1.4509000000000019"/>
    <m/>
  </r>
  <r>
    <x v="0"/>
    <s v="oct"/>
    <x v="16"/>
    <d v="2023-10-07T00:00:00"/>
    <x v="0"/>
    <s v="Turno Día"/>
    <s v="Lavadora de Botellas"/>
    <s v="Caida de botellas salida de la lavadora"/>
    <x v="1"/>
    <n v="1.4009500000000019"/>
    <m/>
  </r>
  <r>
    <x v="0"/>
    <s v="oct"/>
    <x v="16"/>
    <d v="2023-10-07T00:00:00"/>
    <x v="0"/>
    <s v="Turno Noche"/>
    <s v="Lavadora de Botellas"/>
    <s v="Caida de botellas salida de la lavadora"/>
    <x v="1"/>
    <n v="1.250716666666668"/>
    <m/>
  </r>
  <r>
    <x v="0"/>
    <s v="oct"/>
    <x v="16"/>
    <d v="2023-10-07T00:00:00"/>
    <x v="0"/>
    <s v="Turno Noche"/>
    <s v="Lavadora de Botellas"/>
    <s v="Caida de botellas salida de la lavadora"/>
    <x v="1"/>
    <n v="0.90046666666666808"/>
    <m/>
  </r>
  <r>
    <x v="0"/>
    <s v="oct"/>
    <x v="16"/>
    <d v="2023-10-07T00:00:00"/>
    <x v="0"/>
    <s v="Turno Día"/>
    <s v="Lavadora de Botellas"/>
    <s v="Caida de envase en descarga - Mantenimiento"/>
    <x v="1"/>
    <n v="0.65040000000000009"/>
    <m/>
  </r>
  <r>
    <x v="1"/>
    <s v="oct"/>
    <x v="16"/>
    <d v="2023-10-07T00:00:00"/>
    <x v="0"/>
    <s v="Turno Noche"/>
    <s v="Sopladora"/>
    <s v="Limitador de desempolvado disparado"/>
    <x v="1"/>
    <n v="0.56741666666666635"/>
    <m/>
  </r>
  <r>
    <x v="1"/>
    <s v="oct"/>
    <x v="16"/>
    <d v="2023-10-07T00:00:00"/>
    <x v="0"/>
    <s v="Turno Día"/>
    <s v="Robopac"/>
    <s v="Corte de Film en Robopack"/>
    <x v="1"/>
    <n v="0.55008333333333359"/>
    <m/>
  </r>
  <r>
    <x v="0"/>
    <s v="oct"/>
    <x v="16"/>
    <d v="2023-10-07T00:00:00"/>
    <x v="0"/>
    <s v="Turno Día"/>
    <s v="Lavadora de Botellas"/>
    <s v="Caida de botellas salida de la lavadora"/>
    <x v="1"/>
    <n v="0.40009999999999979"/>
    <m/>
  </r>
  <r>
    <x v="1"/>
    <s v="oct"/>
    <x v="16"/>
    <d v="2023-10-07T00:00:00"/>
    <x v="0"/>
    <s v="Turno Día"/>
    <s v="Sopladora"/>
    <s v="Trabamiento de Preformas"/>
    <x v="1"/>
    <n v="0.3723166666666668"/>
    <m/>
  </r>
  <r>
    <x v="1"/>
    <s v="oct"/>
    <x v="16"/>
    <d v="2023-10-07T00:00:00"/>
    <x v="0"/>
    <s v="Turno Día"/>
    <s v="Sopladora"/>
    <s v="Trabamiento de Preformas"/>
    <x v="1"/>
    <n v="0.2931166666666668"/>
    <m/>
  </r>
  <r>
    <x v="0"/>
    <s v="oct"/>
    <x v="16"/>
    <d v="2023-10-07T00:00:00"/>
    <x v="0"/>
    <s v="Turno Día"/>
    <s v="Lavadora de Botellas"/>
    <s v="Caida de envase en descarga - Mantenimiento"/>
    <x v="1"/>
    <n v="0.25024999999999981"/>
    <m/>
  </r>
  <r>
    <x v="0"/>
    <s v="oct"/>
    <x v="16"/>
    <d v="2023-10-07T00:00:00"/>
    <x v="0"/>
    <s v="Turno Día"/>
    <s v="Lavadora de Botellas"/>
    <s v="Caida de botellas salida de la lavadora"/>
    <x v="1"/>
    <n v="0.15060000000000001"/>
    <m/>
  </r>
  <r>
    <x v="2"/>
    <s v="oct"/>
    <x v="17"/>
    <d v="2023-10-10T00:00:00"/>
    <x v="0"/>
    <s v="Turno Día"/>
    <s v="Lavadora de Botellas"/>
    <s v="Caida de botellas salida de la lavadora"/>
    <x v="1"/>
    <n v="7.0626666666666598"/>
    <m/>
  </r>
  <r>
    <x v="2"/>
    <s v="oct"/>
    <x v="17"/>
    <d v="2023-10-10T00:00:00"/>
    <x v="0"/>
    <s v="Turno Día"/>
    <s v="Lavadora de Botellas"/>
    <s v="Caida de botellas salida de la lavadora"/>
    <x v="1"/>
    <n v="5.4699333333333362"/>
    <m/>
  </r>
  <r>
    <x v="2"/>
    <s v="oct"/>
    <x v="17"/>
    <d v="2023-10-10T00:00:00"/>
    <x v="0"/>
    <s v="Turno Día"/>
    <s v="Lavadora de Botellas"/>
    <s v="Caida de botellas salida de la lavadora"/>
    <x v="1"/>
    <n v="4.88565"/>
    <m/>
  </r>
  <r>
    <x v="2"/>
    <s v="oct"/>
    <x v="17"/>
    <d v="2023-10-10T00:00:00"/>
    <x v="0"/>
    <s v="Turno Día"/>
    <s v="Lavadora de Botellas"/>
    <s v="Caida de botellas salida de la lavadora"/>
    <x v="1"/>
    <n v="4.6967333333333343"/>
    <m/>
  </r>
  <r>
    <x v="2"/>
    <s v="oct"/>
    <x v="17"/>
    <d v="2023-10-10T00:00:00"/>
    <x v="0"/>
    <s v="Turno Día"/>
    <s v="Lavadora de Botellas"/>
    <s v="Caida de botellas salida de la lavadora"/>
    <x v="1"/>
    <n v="3.6541333333333319"/>
    <m/>
  </r>
  <r>
    <x v="2"/>
    <s v="oct"/>
    <x v="17"/>
    <d v="2023-10-10T00:00:00"/>
    <x v="0"/>
    <s v="Turno Día"/>
    <s v="Lavadora de Botellas"/>
    <s v="Caida de botellas salida de la lavadora"/>
    <x v="1"/>
    <n v="3.4978833333333363"/>
    <m/>
  </r>
  <r>
    <x v="2"/>
    <s v="oct"/>
    <x v="17"/>
    <d v="2023-10-10T00:00:00"/>
    <x v="0"/>
    <s v="Turno Día"/>
    <s v="Lavadora de Botellas"/>
    <s v="Caida de botellas salida de la lavadora"/>
    <x v="1"/>
    <n v="3.350899999999998"/>
    <m/>
  </r>
  <r>
    <x v="2"/>
    <s v="oct"/>
    <x v="17"/>
    <d v="2023-10-10T00:00:00"/>
    <x v="0"/>
    <s v="Turno Día"/>
    <s v="Lavadora de Botellas"/>
    <s v="Caida de botellas salida de la lavadora"/>
    <x v="1"/>
    <n v="2.071750000000002"/>
    <m/>
  </r>
  <r>
    <x v="2"/>
    <s v="oct"/>
    <x v="17"/>
    <d v="2023-10-10T00:00:00"/>
    <x v="0"/>
    <s v="Turno Día"/>
    <s v="Lavadora de Botellas"/>
    <s v="Caida de botellas salida de la lavadora"/>
    <x v="1"/>
    <n v="1.9173499999999981"/>
    <m/>
  </r>
  <r>
    <x v="2"/>
    <s v="oct"/>
    <x v="17"/>
    <d v="2023-10-10T00:00:00"/>
    <x v="0"/>
    <s v="Turno Día"/>
    <s v="Lavadora de Botellas"/>
    <s v="Caida de botellas salida de la lavadora"/>
    <x v="1"/>
    <n v="1.7564500000000018"/>
    <m/>
  </r>
  <r>
    <x v="2"/>
    <s v="oct"/>
    <x v="17"/>
    <d v="2023-10-10T00:00:00"/>
    <x v="0"/>
    <s v="Turno Día"/>
    <s v="Lavadora de Botellas"/>
    <s v="Caida de botellas salida de la lavadora"/>
    <x v="1"/>
    <n v="1.340500000000002"/>
    <m/>
  </r>
  <r>
    <x v="2"/>
    <s v="oct"/>
    <x v="17"/>
    <d v="2023-10-10T00:00:00"/>
    <x v="0"/>
    <s v="Turno Día"/>
    <s v="Lavadora de Botellas"/>
    <s v="Caida de botellas salida de la lavadora"/>
    <x v="1"/>
    <n v="1.044533333333334"/>
    <m/>
  </r>
  <r>
    <x v="1"/>
    <s v="oct"/>
    <x v="17"/>
    <d v="2023-10-11T00:00:00"/>
    <x v="0"/>
    <s v="Turno Noche"/>
    <s v="Prime"/>
    <s v="Ajuste de parametros por electrico"/>
    <x v="1"/>
    <n v="4.5847166666666634"/>
    <m/>
  </r>
  <r>
    <x v="2"/>
    <s v="oct"/>
    <x v="17"/>
    <d v="2023-10-11T00:00:00"/>
    <x v="0"/>
    <s v="Turno Día"/>
    <s v="Lavadora de Botellas"/>
    <s v="Caida de botellas salida de la lavadora"/>
    <x v="1"/>
    <n v="4.0892999999999997"/>
    <m/>
  </r>
  <r>
    <x v="2"/>
    <s v="oct"/>
    <x v="17"/>
    <d v="2023-10-11T00:00:00"/>
    <x v="0"/>
    <s v="Turno Día"/>
    <s v="Lavadora de Botellas"/>
    <s v="Caida de botellas salida de la lavadora"/>
    <x v="1"/>
    <n v="2.9333166666666659"/>
    <m/>
  </r>
  <r>
    <x v="1"/>
    <s v="oct"/>
    <x v="17"/>
    <d v="2023-10-11T00:00:00"/>
    <x v="0"/>
    <s v="Turno Noche"/>
    <s v="Sopladora"/>
    <s v="Limitador de desenpolvado disparado por trabamiento"/>
    <x v="1"/>
    <n v="2.8179333333333361"/>
    <m/>
  </r>
  <r>
    <x v="2"/>
    <s v="oct"/>
    <x v="17"/>
    <d v="2023-10-11T00:00:00"/>
    <x v="0"/>
    <s v="Turno Día"/>
    <s v="Lavadora de Botellas"/>
    <s v="Caida de botellas salida de la lavadora"/>
    <x v="1"/>
    <n v="2.5385833333333321"/>
    <m/>
  </r>
  <r>
    <x v="1"/>
    <s v="oct"/>
    <x v="17"/>
    <d v="2023-10-11T00:00:00"/>
    <x v="0"/>
    <s v="Turno Tarde"/>
    <s v="Robopac"/>
    <s v="Problema carga de bateria"/>
    <x v="1"/>
    <n v="2.3847166666666682"/>
    <m/>
  </r>
  <r>
    <x v="2"/>
    <s v="oct"/>
    <x v="17"/>
    <d v="2023-10-11T00:00:00"/>
    <x v="0"/>
    <s v="Turno Día"/>
    <s v="Lavadora de Botellas"/>
    <s v="Caida de botellas salida de la lavadora"/>
    <x v="1"/>
    <n v="2.2597166666666642"/>
    <m/>
  </r>
  <r>
    <x v="2"/>
    <s v="oct"/>
    <x v="17"/>
    <d v="2023-10-11T00:00:00"/>
    <x v="0"/>
    <s v="Turno Día"/>
    <s v="Lavadora de Botellas"/>
    <s v="Caida de botellas salida de la lavadora"/>
    <x v="1"/>
    <n v="1.2299500000000021"/>
    <m/>
  </r>
  <r>
    <x v="2"/>
    <s v="oct"/>
    <x v="17"/>
    <d v="2023-10-11T00:00:00"/>
    <x v="0"/>
    <s v="Turno Día"/>
    <s v="Lavadora de Botellas"/>
    <s v="Caida de botellas salida de la lavadora"/>
    <x v="1"/>
    <n v="1.135816666666668"/>
    <m/>
  </r>
  <r>
    <x v="2"/>
    <s v="oct"/>
    <x v="17"/>
    <d v="2023-10-11T00:00:00"/>
    <x v="0"/>
    <s v="Turno Día"/>
    <s v="Lavadora de Botellas"/>
    <s v="Caida de botellas salida de la lavadora"/>
    <x v="1"/>
    <n v="1.0903999999999978"/>
    <m/>
  </r>
  <r>
    <x v="2"/>
    <s v="oct"/>
    <x v="17"/>
    <d v="2023-10-11T00:00:00"/>
    <x v="0"/>
    <s v="Turno Noche"/>
    <s v="Lavadora de Botellas"/>
    <s v="Caida de botellas salida de la lavadora"/>
    <x v="1"/>
    <n v="1.019149999999998"/>
    <m/>
  </r>
  <r>
    <x v="2"/>
    <s v="oct"/>
    <x v="17"/>
    <d v="2023-10-11T00:00:00"/>
    <x v="0"/>
    <s v="Turno Noche"/>
    <s v="Lavadora de Botellas"/>
    <s v="Caida de botellas salida de la lavadora"/>
    <x v="1"/>
    <n v="1.0165999999999979"/>
    <m/>
  </r>
  <r>
    <x v="2"/>
    <s v="oct"/>
    <x v="17"/>
    <d v="2023-10-11T00:00:00"/>
    <x v="0"/>
    <s v="Turno Día"/>
    <s v="Lavadora de Botellas"/>
    <s v="Caida de botellas salida de la lavadora"/>
    <x v="1"/>
    <n v="0.65993333333333404"/>
    <m/>
  </r>
  <r>
    <x v="2"/>
    <s v="oct"/>
    <x v="17"/>
    <d v="2023-10-11T00:00:00"/>
    <x v="0"/>
    <s v="Turno Día"/>
    <s v="Lavadora de Botellas"/>
    <s v="Caida de botellas salida de la lavadora"/>
    <x v="1"/>
    <n v="0.37930000000000019"/>
    <m/>
  </r>
  <r>
    <x v="1"/>
    <s v="oct"/>
    <x v="17"/>
    <d v="2023-10-11T00:00:00"/>
    <x v="0"/>
    <s v="Turno Tarde"/>
    <s v="Robopac"/>
    <s v="Problema carga de bateria"/>
    <x v="1"/>
    <n v="0.33351666666666657"/>
    <m/>
  </r>
  <r>
    <x v="2"/>
    <s v="oct"/>
    <x v="17"/>
    <d v="2023-10-11T00:00:00"/>
    <x v="0"/>
    <s v="Turno Día"/>
    <s v="Lavadora de Botellas"/>
    <s v="Caida de botellas salida de la lavadora"/>
    <x v="1"/>
    <n v="0.26413333333333316"/>
    <m/>
  </r>
  <r>
    <x v="5"/>
    <s v="oct"/>
    <x v="17"/>
    <d v="2023-10-12T00:00:00"/>
    <x v="0"/>
    <s v="Turno Tarde"/>
    <s v="Rinser"/>
    <s v="pinzas defectuosas"/>
    <x v="0"/>
    <n v="90"/>
    <s v="se inspeccionan pinza rinser. se oberva diferencias en base pinzas. se realiza ajustes."/>
  </r>
  <r>
    <x v="4"/>
    <s v="oct"/>
    <x v="17"/>
    <d v="2023-10-12T00:00:00"/>
    <x v="0"/>
    <s v="Turno Tarde"/>
    <s v="soplador 1 MBR"/>
    <s v="sensor con vibracion peligrosa en alta frecuencia"/>
    <x v="0"/>
    <n v="60"/>
    <s v="medicion no se condice con los valores entregados por maper"/>
  </r>
  <r>
    <x v="4"/>
    <s v="oct"/>
    <x v="17"/>
    <d v="2023-10-12T00:00:00"/>
    <x v="0"/>
    <s v="Turno Día"/>
    <s v="planta de riles"/>
    <s v="compresor con rido anormal."/>
    <x v="0"/>
    <n v="40"/>
    <s v="se tensa correa."/>
  </r>
  <r>
    <x v="1"/>
    <s v="oct"/>
    <x v="17"/>
    <d v="2023-10-12T00:00:00"/>
    <x v="0"/>
    <s v="Turno Tarde"/>
    <s v="Paletizadora"/>
    <s v="Revision de Piston en mesa de rodillos"/>
    <x v="0"/>
    <n v="14.177783333333339"/>
    <s v="Se pilotea electrovalvula de forma manual. se observa paleta agripada. probocando salida a destiempo. se realiza lubricacion de bastagos paleta."/>
  </r>
  <r>
    <x v="1"/>
    <s v="oct"/>
    <x v="17"/>
    <d v="2023-10-12T00:00:00"/>
    <x v="0"/>
    <s v="Turno Día"/>
    <s v="Paletizadora"/>
    <s v="Cambio o reparacion de rodillos"/>
    <x v="0"/>
    <n v="8.8985166666666586"/>
    <s v="Se realiza ajuste de zona muerta y lubricacion guias mesa divisora paquetes"/>
  </r>
  <r>
    <x v="2"/>
    <s v="oct"/>
    <x v="17"/>
    <d v="2023-10-12T00:00:00"/>
    <x v="0"/>
    <s v="Turno Día"/>
    <s v="Paletizadora"/>
    <s v="Barrera seguridad paletizadora se bloquea"/>
    <x v="1"/>
    <n v="7.5761833333333195"/>
    <m/>
  </r>
  <r>
    <x v="1"/>
    <s v="oct"/>
    <x v="17"/>
    <d v="2023-10-12T00:00:00"/>
    <x v="0"/>
    <s v="Turno Noche"/>
    <s v="Sopladora"/>
    <s v="Falta de grasa en cuba de leva"/>
    <x v="1"/>
    <n v="4.9001333333333346"/>
    <m/>
  </r>
  <r>
    <x v="1"/>
    <s v="oct"/>
    <x v="17"/>
    <d v="2023-10-12T00:00:00"/>
    <x v="0"/>
    <s v="Turno Noche"/>
    <s v="Capsuladora"/>
    <s v="Tapa girada cabezal N° 11"/>
    <x v="1"/>
    <n v="2.6948166666666657"/>
    <m/>
  </r>
  <r>
    <x v="1"/>
    <s v="oct"/>
    <x v="17"/>
    <d v="2023-10-12T00:00:00"/>
    <x v="0"/>
    <s v="Turno Día"/>
    <s v="Transporte"/>
    <s v="Divisor de paquetes"/>
    <x v="1"/>
    <n v="2.4489499999999982"/>
    <m/>
  </r>
  <r>
    <x v="1"/>
    <s v="oct"/>
    <x v="17"/>
    <d v="2023-10-12T00:00:00"/>
    <x v="0"/>
    <s v="Turno Día"/>
    <s v="Paletizadora"/>
    <s v="Pack girados"/>
    <x v="1"/>
    <n v="2.007966666666666"/>
    <m/>
  </r>
  <r>
    <x v="1"/>
    <s v="oct"/>
    <x v="17"/>
    <d v="2023-10-12T00:00:00"/>
    <x v="0"/>
    <s v="Turno Noche"/>
    <s v="Etiquetadora"/>
    <s v="Empalme defectuoso - Etiquetadora"/>
    <x v="1"/>
    <n v="1.991533333333332"/>
    <m/>
  </r>
  <r>
    <x v="2"/>
    <s v="oct"/>
    <x v="17"/>
    <d v="2023-10-12T00:00:00"/>
    <x v="0"/>
    <s v="Turno Día"/>
    <s v="Lavadora de Botellas"/>
    <s v="Caida de botellas salida de la lavadora"/>
    <x v="1"/>
    <n v="1.5104500000000018"/>
    <m/>
  </r>
  <r>
    <x v="2"/>
    <s v="oct"/>
    <x v="17"/>
    <d v="2023-10-12T00:00:00"/>
    <x v="0"/>
    <s v="Turno Día"/>
    <s v="Lavadora de Botellas"/>
    <s v="Caida de botellas salida de la lavadora"/>
    <x v="1"/>
    <n v="1.3633999999999979"/>
    <m/>
  </r>
  <r>
    <x v="2"/>
    <s v="oct"/>
    <x v="17"/>
    <d v="2023-10-12T00:00:00"/>
    <x v="0"/>
    <s v="Turno Día"/>
    <s v="Lavadora de Botellas"/>
    <s v="Caida de botellas salida de la lavadora"/>
    <x v="1"/>
    <n v="1.215866666666664"/>
    <m/>
  </r>
  <r>
    <x v="1"/>
    <s v="oct"/>
    <x v="17"/>
    <d v="2023-10-12T00:00:00"/>
    <x v="0"/>
    <s v="Turno Día"/>
    <s v="Paletizadora"/>
    <s v="Pack girados"/>
    <x v="1"/>
    <n v="0.873966666666666"/>
    <m/>
  </r>
  <r>
    <x v="2"/>
    <s v="oct"/>
    <x v="17"/>
    <d v="2023-10-12T00:00:00"/>
    <x v="0"/>
    <s v="Turno Día"/>
    <s v="Lavadora de Botellas"/>
    <s v="Caida de botellas salida de la lavadora"/>
    <x v="1"/>
    <n v="0.74206666666666798"/>
    <m/>
  </r>
  <r>
    <x v="2"/>
    <s v="oct"/>
    <x v="17"/>
    <d v="2023-10-12T00:00:00"/>
    <x v="0"/>
    <s v="Turno Día"/>
    <s v="Lavadora de Botellas"/>
    <s v="Caida de botellas salida de la lavadora"/>
    <x v="1"/>
    <n v="0.68381666666666407"/>
    <m/>
  </r>
  <r>
    <x v="1"/>
    <s v="oct"/>
    <x v="17"/>
    <d v="2023-10-12T00:00:00"/>
    <x v="0"/>
    <s v="Turno Noche"/>
    <s v="Sopladora"/>
    <s v="Trabamiento de Preformas"/>
    <x v="1"/>
    <n v="0.65871666666666606"/>
    <m/>
  </r>
  <r>
    <x v="1"/>
    <s v="oct"/>
    <x v="17"/>
    <d v="2023-10-12T00:00:00"/>
    <x v="0"/>
    <s v="Turno Noche"/>
    <s v="Sopladora"/>
    <s v="Trabamiento de Preformas"/>
    <x v="1"/>
    <n v="0.60876666666666601"/>
    <m/>
  </r>
  <r>
    <x v="1"/>
    <s v="oct"/>
    <x v="17"/>
    <d v="2023-10-12T00:00:00"/>
    <x v="0"/>
    <s v="Turno Día"/>
    <s v="Sopladora"/>
    <s v="Trabamiento de Preformas"/>
    <x v="1"/>
    <n v="0.31519999999999981"/>
    <m/>
  </r>
  <r>
    <x v="1"/>
    <s v="oct"/>
    <x v="17"/>
    <d v="2023-10-12T00:00:00"/>
    <x v="0"/>
    <s v="Turno Noche"/>
    <s v="Sopladora"/>
    <s v="Trabamiento de Preformas"/>
    <x v="1"/>
    <n v="2.7E-2"/>
    <m/>
  </r>
  <r>
    <x v="0"/>
    <s v="oct"/>
    <x v="17"/>
    <d v="2023-10-13T00:00:00"/>
    <x v="0"/>
    <s v="Turno Dia"/>
    <s v="Lavadora de Botellas"/>
    <s v="Puesta a punto post mantencion - Lavadora de Botellas"/>
    <x v="0"/>
    <n v="20.057433333333357"/>
    <m/>
  </r>
  <r>
    <x v="0"/>
    <s v="oct"/>
    <x v="17"/>
    <d v="2023-10-13T00:00:00"/>
    <x v="0"/>
    <s v="Turno Dia"/>
    <s v="Lavadora de Botellas"/>
    <s v="Puesta a punto post mantencion - Lavadora de Botellas"/>
    <x v="0"/>
    <n v="19.32184999999998"/>
    <m/>
  </r>
  <r>
    <x v="0"/>
    <s v="oct"/>
    <x v="17"/>
    <d v="2023-10-13T00:00:00"/>
    <x v="0"/>
    <s v="Turno Dia"/>
    <s v="Lavadora de Botellas"/>
    <s v="Puesta a punto post mantencion - Lavadora de Botellas"/>
    <x v="0"/>
    <n v="11.15344999999998"/>
    <m/>
  </r>
  <r>
    <x v="0"/>
    <s v="oct"/>
    <x v="17"/>
    <d v="2023-10-13T00:00:00"/>
    <x v="0"/>
    <s v="Turno Dia"/>
    <s v="Lavadora de Botellas"/>
    <s v="Puesta a punto post mantencion - Lavadora de Botellas"/>
    <x v="0"/>
    <n v="10.938749999999999"/>
    <m/>
  </r>
  <r>
    <x v="1"/>
    <s v="oct"/>
    <x v="17"/>
    <d v="2023-10-13T00:00:00"/>
    <x v="0"/>
    <s v="Turno Dia"/>
    <s v="Prime"/>
    <s v="Trabamiento de producto"/>
    <x v="1"/>
    <n v="9.8188666666666808"/>
    <m/>
  </r>
  <r>
    <x v="0"/>
    <s v="oct"/>
    <x v="17"/>
    <d v="2023-10-13T00:00:00"/>
    <x v="0"/>
    <s v="Turno Dia"/>
    <s v="Lavadora de Botellas"/>
    <s v="Puesta a punto post mantencion - Lavadora de Botellas"/>
    <x v="0"/>
    <n v="9.6031499999999994"/>
    <m/>
  </r>
  <r>
    <x v="1"/>
    <s v="oct"/>
    <x v="17"/>
    <d v="2023-10-13T00:00:00"/>
    <x v="0"/>
    <s v="Turno Noche"/>
    <s v="Sopladora"/>
    <s v="Limitador de desempolvado disparado"/>
    <x v="1"/>
    <n v="6.3002500000000197"/>
    <m/>
  </r>
  <r>
    <x v="2"/>
    <s v="oct"/>
    <x v="17"/>
    <d v="2023-10-13T00:00:00"/>
    <x v="0"/>
    <s v="Turno Dia"/>
    <s v="Lavadora de Botellas"/>
    <s v="Caida de botellas salida de la lavadora"/>
    <x v="1"/>
    <n v="5.9668833333333353"/>
    <m/>
  </r>
  <r>
    <x v="1"/>
    <s v="oct"/>
    <x v="17"/>
    <d v="2023-10-13T00:00:00"/>
    <x v="0"/>
    <s v="Turno Dia"/>
    <s v="Prime"/>
    <s v="Trabamiento brazo"/>
    <x v="1"/>
    <n v="4.7807833333333321"/>
    <m/>
  </r>
  <r>
    <x v="2"/>
    <s v="oct"/>
    <x v="17"/>
    <d v="2023-10-13T00:00:00"/>
    <x v="0"/>
    <s v="Turno Dia"/>
    <s v="Lavadora de Botellas"/>
    <s v="Caida de botellas salida de la lavadora"/>
    <x v="1"/>
    <n v="4.4491666666666685"/>
    <m/>
  </r>
  <r>
    <x v="0"/>
    <s v="oct"/>
    <x v="17"/>
    <d v="2023-10-13T00:00:00"/>
    <x v="0"/>
    <s v="Turno Dia"/>
    <s v="Lavadora de Botellas"/>
    <s v="Caida de automatico - Lavadora de Botellas"/>
    <x v="1"/>
    <n v="3.5512166666666642"/>
    <m/>
  </r>
  <r>
    <x v="0"/>
    <s v="oct"/>
    <x v="17"/>
    <d v="2023-10-13T00:00:00"/>
    <x v="0"/>
    <s v="Turno Dia"/>
    <s v="Omnivision"/>
    <s v="Ajuste electrico o mecanico"/>
    <x v="1"/>
    <n v="2.7503333333333342"/>
    <m/>
  </r>
  <r>
    <x v="2"/>
    <s v="oct"/>
    <x v="17"/>
    <d v="2023-10-13T00:00:00"/>
    <x v="0"/>
    <s v="Turno Noche"/>
    <s v="Alexus"/>
    <s v="Problema canal 4"/>
    <x v="1"/>
    <n v="2.2162999999999982"/>
    <m/>
  </r>
  <r>
    <x v="2"/>
    <s v="oct"/>
    <x v="17"/>
    <d v="2023-10-13T00:00:00"/>
    <x v="0"/>
    <s v="Turno Dia"/>
    <s v="Lavadora de Botellas"/>
    <s v="Caida de botellas salida de la lavadora"/>
    <x v="1"/>
    <n v="1.976583333333336"/>
    <m/>
  </r>
  <r>
    <x v="1"/>
    <s v="oct"/>
    <x v="17"/>
    <d v="2023-10-13T00:00:00"/>
    <x v="0"/>
    <s v="Turno Dia"/>
    <s v="Prime"/>
    <s v="Trabamiento de producto"/>
    <x v="1"/>
    <n v="1.629850000000002"/>
    <m/>
  </r>
  <r>
    <x v="2"/>
    <s v="oct"/>
    <x v="17"/>
    <d v="2023-10-13T00:00:00"/>
    <x v="0"/>
    <s v="Turno Dia"/>
    <s v="Lavadora de Botellas"/>
    <s v="Caida de botellas salida de la lavadora"/>
    <x v="1"/>
    <n v="1.407633333333336"/>
    <m/>
  </r>
  <r>
    <x v="2"/>
    <s v="oct"/>
    <x v="17"/>
    <d v="2023-10-13T00:00:00"/>
    <x v="0"/>
    <s v="Turno Dia"/>
    <s v="Lavadora de Botellas"/>
    <s v="Caida de botellas salida de la lavadora"/>
    <x v="1"/>
    <n v="1.265766666666666"/>
    <m/>
  </r>
  <r>
    <x v="0"/>
    <s v="oct"/>
    <x v="17"/>
    <d v="2023-10-13T00:00:00"/>
    <x v="0"/>
    <s v="Turno Dia"/>
    <s v="Lavadora de Botellas"/>
    <s v="Puesta a punto post mantencion - Lavadora de Botellas"/>
    <x v="0"/>
    <n v="1.1502666666666661"/>
    <m/>
  </r>
  <r>
    <x v="2"/>
    <s v="oct"/>
    <x v="17"/>
    <d v="2023-10-13T00:00:00"/>
    <x v="0"/>
    <s v="Turno Dia"/>
    <s v="Lavadora de Botellas"/>
    <s v="Caida de botellas salida de la lavadora"/>
    <x v="1"/>
    <n v="1.044700000000002"/>
    <m/>
  </r>
  <r>
    <x v="0"/>
    <s v="oct"/>
    <x v="17"/>
    <d v="2023-10-13T00:00:00"/>
    <x v="0"/>
    <s v="Turno Dia"/>
    <s v="Omnivision"/>
    <s v="Ajuste electrico o mecanico"/>
    <x v="1"/>
    <n v="0.90070000000000194"/>
    <m/>
  </r>
  <r>
    <x v="0"/>
    <s v="oct"/>
    <x v="17"/>
    <d v="2023-10-13T00:00:00"/>
    <x v="0"/>
    <s v="Turno Dia"/>
    <s v="Lavadora de Botellas"/>
    <s v="Puesta a punto post mantencion - Lavadora de Botellas"/>
    <x v="1"/>
    <n v="0.85016666666666396"/>
    <m/>
  </r>
  <r>
    <x v="0"/>
    <s v="oct"/>
    <x v="17"/>
    <d v="2023-10-13T00:00:00"/>
    <x v="0"/>
    <s v="Turno Dia"/>
    <s v="Lavadora de Botellas"/>
    <s v="Caida de automatico - Lavadora de Botellas"/>
    <x v="1"/>
    <n v="0.30015000000000003"/>
    <m/>
  </r>
  <r>
    <x v="2"/>
    <s v="oct"/>
    <x v="17"/>
    <d v="2023-10-13T00:00:00"/>
    <x v="0"/>
    <s v="Turno Dia"/>
    <s v="Lavadora de Botellas"/>
    <s v="Caida de botellas salida de la lavadora"/>
    <x v="1"/>
    <n v="0.2271166666666668"/>
    <m/>
  </r>
  <r>
    <x v="0"/>
    <s v="oct"/>
    <x v="17"/>
    <d v="2023-10-13T00:00:00"/>
    <x v="0"/>
    <s v="Turno Dia"/>
    <s v="Lavadora de Botellas"/>
    <s v="Puesta a punto post mantencion - Lavadora de Botellas"/>
    <x v="0"/>
    <n v="0.19999999999999982"/>
    <m/>
  </r>
  <r>
    <x v="0"/>
    <s v="oct"/>
    <x v="17"/>
    <d v="2023-10-13T00:00:00"/>
    <x v="0"/>
    <s v="Turno Dia"/>
    <s v="Lavadora de Botellas"/>
    <s v="Puesta a punto post mantencion - Lavadora de Botellas"/>
    <x v="0"/>
    <n v="0.1501166666666664"/>
    <m/>
  </r>
  <r>
    <x v="0"/>
    <s v="oct"/>
    <x v="17"/>
    <d v="2023-10-13T00:00:00"/>
    <x v="0"/>
    <s v="Turno Dia"/>
    <s v="Lavadora de Botellas"/>
    <s v="Puesta a punto post mantencion - Lavadora de Botellas"/>
    <x v="0"/>
    <n v="0.10018333333333321"/>
    <m/>
  </r>
  <r>
    <x v="0"/>
    <s v="oct"/>
    <x v="17"/>
    <d v="2023-10-14T00:00:00"/>
    <x v="0"/>
    <s v="Turno Noche"/>
    <s v="Lavadora de Botellas"/>
    <s v="Ajuste salida lavadora por caida de envase"/>
    <x v="0"/>
    <n v="32.031149999999997"/>
    <m/>
  </r>
  <r>
    <x v="0"/>
    <s v="oct"/>
    <x v="17"/>
    <d v="2023-10-14T00:00:00"/>
    <x v="0"/>
    <s v="Turno Noche"/>
    <s v="Omnivision"/>
    <s v="Ajuste electrico o mecanico"/>
    <x v="2"/>
    <n v="13.809766666666679"/>
    <m/>
  </r>
  <r>
    <x v="0"/>
    <s v="oct"/>
    <x v="17"/>
    <d v="2023-10-14T00:00:00"/>
    <x v="0"/>
    <s v="Turno Noche"/>
    <s v="Omnivision"/>
    <s v="Ajuste electrico o mecanico"/>
    <x v="1"/>
    <n v="3.4998666666666658"/>
    <m/>
  </r>
  <r>
    <x v="1"/>
    <s v="oct"/>
    <x v="17"/>
    <d v="2023-10-14T00:00:00"/>
    <x v="0"/>
    <s v="Turno Noche"/>
    <s v="Tunel"/>
    <s v="Ajuste de casette - Mantenimiento"/>
    <x v="1"/>
    <n v="3.1005833333333337"/>
    <m/>
  </r>
  <r>
    <x v="0"/>
    <s v="oct"/>
    <x v="17"/>
    <d v="2023-10-14T00:00:00"/>
    <x v="0"/>
    <s v="Turno Dia"/>
    <s v="Llenadora"/>
    <s v="Lubricacion de pedestales - Llenadora"/>
    <x v="1"/>
    <n v="1.9512666666666658"/>
    <m/>
  </r>
  <r>
    <x v="0"/>
    <s v="oct"/>
    <x v="17"/>
    <d v="2023-10-14T00:00:00"/>
    <x v="0"/>
    <s v="Turno Noche"/>
    <s v="Lavadora de Botellas"/>
    <s v="Ajuste salida lavadora por caida de envase"/>
    <x v="1"/>
    <n v="1.228133333333334"/>
    <m/>
  </r>
  <r>
    <x v="0"/>
    <s v="oct"/>
    <x v="18"/>
    <d v="2023-10-16T00:00:00"/>
    <x v="0"/>
    <s v="Turno Dia"/>
    <s v="Lavadora de Botellas"/>
    <s v="Puesta a punto post mantencion - Lavadora de Botellas"/>
    <x v="0"/>
    <n v="43.066099999999977"/>
    <m/>
  </r>
  <r>
    <x v="0"/>
    <s v="oct"/>
    <x v="18"/>
    <d v="2023-10-16T00:00:00"/>
    <x v="0"/>
    <s v="Turno Dia"/>
    <s v="Lavadora de Botellas"/>
    <s v="Puesta a punto post mantencion - Lavadora de Botellas"/>
    <x v="0"/>
    <n v="38.192433333333362"/>
    <m/>
  </r>
  <r>
    <x v="0"/>
    <s v="oct"/>
    <x v="18"/>
    <d v="2023-10-16T00:00:00"/>
    <x v="0"/>
    <s v="Turno Dia"/>
    <s v="Lavadora de Botellas"/>
    <s v="Puesta a punto post mantencion - Lavadora de Botellas"/>
    <x v="0"/>
    <n v="30"/>
    <m/>
  </r>
  <r>
    <x v="1"/>
    <s v="oct"/>
    <x v="18"/>
    <d v="2023-10-16T00:00:00"/>
    <x v="0"/>
    <s v="Turno Noche"/>
    <s v="Sopladora"/>
    <s v="Bloqueo de molde N° 9"/>
    <x v="0"/>
    <n v="25.744350000000001"/>
    <m/>
  </r>
  <r>
    <x v="2"/>
    <s v="oct"/>
    <x v="18"/>
    <d v="2023-10-16T00:00:00"/>
    <x v="0"/>
    <s v="Turno Dia"/>
    <s v="Codificador"/>
    <s v="impresion codificado incompleta"/>
    <x v="2"/>
    <n v="15"/>
    <s v="boquilla de retorno se encuentra sucia"/>
  </r>
  <r>
    <x v="1"/>
    <s v="oct"/>
    <x v="18"/>
    <d v="2023-10-16T00:00:00"/>
    <x v="0"/>
    <s v="Turno Noche"/>
    <s v="Llenadora"/>
    <s v="Cambio de resorte en pinza de maquina llenadora"/>
    <x v="0"/>
    <n v="14.4717"/>
    <m/>
  </r>
  <r>
    <x v="1"/>
    <s v="oct"/>
    <x v="18"/>
    <d v="2023-10-16T00:00:00"/>
    <x v="0"/>
    <s v="Turno Dia"/>
    <s v="Transporte"/>
    <s v="Regulacion de velocidad"/>
    <x v="1"/>
    <n v="8.3862833333333384"/>
    <m/>
  </r>
  <r>
    <x v="0"/>
    <s v="oct"/>
    <x v="18"/>
    <d v="2023-10-16T00:00:00"/>
    <x v="0"/>
    <s v="Turno Dia"/>
    <s v="Lavadora de Botellas"/>
    <s v="Puesta a punto post mantencion - Lavadora de Botellas"/>
    <x v="0"/>
    <n v="4.7393166666666664"/>
    <m/>
  </r>
  <r>
    <x v="0"/>
    <s v="oct"/>
    <x v="18"/>
    <d v="2023-10-16T00:00:00"/>
    <x v="0"/>
    <s v="Turno Dia"/>
    <s v="Lavadora de Botellas"/>
    <s v="Puesta a punto post mantencion - Lavadora de Botellas"/>
    <x v="0"/>
    <n v="3.25118333333333"/>
    <m/>
  </r>
  <r>
    <x v="1"/>
    <s v="oct"/>
    <x v="18"/>
    <d v="2023-10-16T00:00:00"/>
    <x v="0"/>
    <s v="Turno Dia"/>
    <s v="Transporte"/>
    <s v="Regulacion de velocidad"/>
    <x v="1"/>
    <n v="2.917600000000002"/>
    <m/>
  </r>
  <r>
    <x v="0"/>
    <s v="oct"/>
    <x v="18"/>
    <d v="2023-10-16T00:00:00"/>
    <x v="0"/>
    <s v="Turno Dia"/>
    <s v="Lavadora de Botellas"/>
    <s v="Puesta a punto post mantencion - Lavadora de Botellas"/>
    <x v="0"/>
    <n v="2.801716666666668"/>
    <m/>
  </r>
  <r>
    <x v="1"/>
    <s v="oct"/>
    <x v="18"/>
    <d v="2023-10-16T00:00:00"/>
    <x v="0"/>
    <s v="Turno Noche"/>
    <s v="Sopladora"/>
    <s v="Bloqueo de molde N° 9"/>
    <x v="1"/>
    <n v="2.1146500000000019"/>
    <m/>
  </r>
  <r>
    <x v="0"/>
    <s v="oct"/>
    <x v="18"/>
    <d v="2023-10-16T00:00:00"/>
    <x v="0"/>
    <s v="Turno Dia"/>
    <s v="Lavadora de Botellas"/>
    <s v="Puesta a punto post mantencion - Lavadora de Botellas"/>
    <x v="0"/>
    <n v="1.57575"/>
    <m/>
  </r>
  <r>
    <x v="0"/>
    <s v="oct"/>
    <x v="18"/>
    <d v="2023-10-17T00:00:00"/>
    <x v="0"/>
    <s v="Turno Noche"/>
    <s v="Lavadora de Botellas"/>
    <s v="Puesta a punto post mantencion - Lavadora de Botellas"/>
    <x v="0"/>
    <n v="28.581016666666681"/>
    <m/>
  </r>
  <r>
    <x v="1"/>
    <s v="oct"/>
    <x v="18"/>
    <d v="2023-10-17T00:00:00"/>
    <x v="0"/>
    <s v="Turno Dia"/>
    <s v="Prime"/>
    <s v="Trabamiento de producto"/>
    <x v="1"/>
    <n v="7.07449999999998"/>
    <m/>
  </r>
  <r>
    <x v="1"/>
    <s v="oct"/>
    <x v="18"/>
    <d v="2023-10-17T00:00:00"/>
    <x v="0"/>
    <s v="Dia Tarde"/>
    <s v="Sopladora"/>
    <s v="Limitador de desempolvado disparado"/>
    <x v="1"/>
    <n v="7.0439333333333396"/>
    <m/>
  </r>
  <r>
    <x v="0"/>
    <s v="oct"/>
    <x v="18"/>
    <d v="2023-10-17T00:00:00"/>
    <x v="0"/>
    <s v="Turno Noche"/>
    <s v="Lavadora de Botellas"/>
    <s v="Puesta a punto post mantencion - Lavadora de Botellas"/>
    <x v="0"/>
    <n v="6.6305999999999994"/>
    <m/>
  </r>
  <r>
    <x v="1"/>
    <s v="oct"/>
    <x v="18"/>
    <d v="2023-10-17T00:00:00"/>
    <x v="0"/>
    <s v="Turno Noche"/>
    <s v="Prime"/>
    <s v="Trabamiento de producto"/>
    <x v="3"/>
    <n v="6.3627499999999806"/>
    <m/>
  </r>
  <r>
    <x v="0"/>
    <s v="oct"/>
    <x v="18"/>
    <d v="2023-10-17T00:00:00"/>
    <x v="0"/>
    <s v="Turno Dia"/>
    <s v="Lavadora de Botellas"/>
    <s v="Trabamiento de botellas en la salida - Mantenimiento"/>
    <x v="1"/>
    <n v="3.7013333333333338"/>
    <m/>
  </r>
  <r>
    <x v="1"/>
    <s v="oct"/>
    <x v="18"/>
    <d v="2023-10-17T00:00:00"/>
    <x v="0"/>
    <s v="Dia Tarde"/>
    <s v="Sopladora"/>
    <s v="Caudal insuficiente refrigeracion moldes"/>
    <x v="1"/>
    <n v="3.4438499999999999"/>
    <m/>
  </r>
  <r>
    <x v="0"/>
    <s v="oct"/>
    <x v="18"/>
    <d v="2023-10-17T00:00:00"/>
    <x v="0"/>
    <s v="Turno Noche"/>
    <s v="Lavadora de Botellas"/>
    <s v="Puesta a punto post mantencion - Lavadora de Botellas"/>
    <x v="0"/>
    <n v="2.9513833333333319"/>
    <m/>
  </r>
  <r>
    <x v="1"/>
    <s v="oct"/>
    <x v="18"/>
    <d v="2023-10-17T00:00:00"/>
    <x v="0"/>
    <s v="Dia Tarde"/>
    <s v="Etiquetadora"/>
    <s v="Empalme defectuoso - Etiquetadora"/>
    <x v="1"/>
    <n v="2.4012499999999979"/>
    <m/>
  </r>
  <r>
    <x v="0"/>
    <s v="oct"/>
    <x v="18"/>
    <d v="2023-10-17T00:00:00"/>
    <x v="0"/>
    <s v="Turno Noche"/>
    <s v="Lavadora de Botellas"/>
    <s v="Puesta a punto post mantencion - Lavadora de Botellas"/>
    <x v="0"/>
    <n v="2.200750000000002"/>
    <m/>
  </r>
  <r>
    <x v="0"/>
    <s v="oct"/>
    <x v="18"/>
    <d v="2023-10-17T00:00:00"/>
    <x v="0"/>
    <s v="Turno Dia"/>
    <s v="Coronador"/>
    <s v="Trancones reiterados pista de bajada"/>
    <x v="1"/>
    <n v="2.0012333333333339"/>
    <m/>
  </r>
  <r>
    <x v="0"/>
    <s v="oct"/>
    <x v="18"/>
    <d v="2023-10-17T00:00:00"/>
    <x v="0"/>
    <s v="Turno Dia"/>
    <s v="Coronador"/>
    <s v="Trancones reiterados pista de bajada"/>
    <x v="1"/>
    <n v="1.8016000000000021"/>
    <m/>
  </r>
  <r>
    <x v="0"/>
    <s v="oct"/>
    <x v="18"/>
    <d v="2023-10-17T00:00:00"/>
    <x v="0"/>
    <s v="Turno Noche"/>
    <s v="Lavadora de Botellas"/>
    <s v="Puesta a punto post mantencion - Lavadora de Botellas"/>
    <x v="0"/>
    <n v="1.7509666666666681"/>
    <m/>
  </r>
  <r>
    <x v="0"/>
    <s v="oct"/>
    <x v="18"/>
    <d v="2023-10-17T00:00:00"/>
    <x v="0"/>
    <s v="Turno Dia"/>
    <s v="Coronador"/>
    <s v="Trancones reiterados pista de bajada"/>
    <x v="1"/>
    <n v="1.2517333333333318"/>
    <m/>
  </r>
  <r>
    <x v="0"/>
    <s v="oct"/>
    <x v="18"/>
    <d v="2023-10-17T00:00:00"/>
    <x v="0"/>
    <s v="Turno Dia"/>
    <s v="Llenadora"/>
    <s v="Lubricacion de pedestales - Llenadora"/>
    <x v="1"/>
    <n v="1.175433333333336"/>
    <m/>
  </r>
  <r>
    <x v="0"/>
    <s v="oct"/>
    <x v="18"/>
    <d v="2023-10-17T00:00:00"/>
    <x v="0"/>
    <s v="Turno Noche"/>
    <s v="Omnivision"/>
    <s v="Ajuste electrico o mecanico"/>
    <x v="1"/>
    <n v="1.175066666666664"/>
    <m/>
  </r>
  <r>
    <x v="0"/>
    <s v="oct"/>
    <x v="18"/>
    <d v="2023-10-17T00:00:00"/>
    <x v="0"/>
    <s v="Turno Dia"/>
    <s v="Lavadora de Botellas"/>
    <s v="Trabamiento de botellas en la salida - Mantenimiento"/>
    <x v="1"/>
    <n v="1.1254500000000001"/>
    <m/>
  </r>
  <r>
    <x v="0"/>
    <s v="oct"/>
    <x v="18"/>
    <d v="2023-10-17T00:00:00"/>
    <x v="0"/>
    <s v="Turno Dia"/>
    <s v="Coronador"/>
    <s v="Trancones reiterados pista de bajada"/>
    <x v="1"/>
    <n v="0.77539999999999809"/>
    <m/>
  </r>
  <r>
    <x v="0"/>
    <s v="oct"/>
    <x v="18"/>
    <d v="2023-10-17T00:00:00"/>
    <x v="0"/>
    <s v="Turno Dia"/>
    <s v="Coronador"/>
    <s v="Trancones reiterados pista de bajada"/>
    <x v="1"/>
    <n v="5.0149999999999979E-2"/>
    <m/>
  </r>
  <r>
    <x v="0"/>
    <s v="oct"/>
    <x v="18"/>
    <d v="2023-10-18T00:00:00"/>
    <x v="0"/>
    <s v="Turno Noche"/>
    <s v="Etiquetadora"/>
    <s v="Se ajusta salida de etiqueta en paleta y yunque. por mal posicionamiento."/>
    <x v="0"/>
    <n v="40"/>
    <s v="Regulacion de magazin"/>
  </r>
  <r>
    <x v="0"/>
    <s v="oct"/>
    <x v="18"/>
    <d v="2023-10-18T00:00:00"/>
    <x v="0"/>
    <s v="Turno Dia"/>
    <s v="Omnivision"/>
    <s v="Ajuste electrico o mecanico"/>
    <x v="2"/>
    <n v="32.758916666666643"/>
    <m/>
  </r>
  <r>
    <x v="0"/>
    <s v="oct"/>
    <x v="18"/>
    <d v="2023-10-18T00:00:00"/>
    <x v="0"/>
    <s v="Turno Noche"/>
    <s v="Paletizadora"/>
    <s v="Perno se encuentra suelto y segun operador dañaba la botella"/>
    <x v="0"/>
    <n v="30"/>
    <s v="Reaprete de plataforma"/>
  </r>
  <r>
    <x v="5"/>
    <s v="oct"/>
    <x v="18"/>
    <d v="2023-10-18T00:00:00"/>
    <x v="0"/>
    <s v="Turno Dia"/>
    <s v="Tunel"/>
    <s v="problemas con film recubrimiento"/>
    <x v="0"/>
    <n v="25"/>
    <s v="indefinida"/>
  </r>
  <r>
    <x v="0"/>
    <s v="oct"/>
    <x v="18"/>
    <d v="2023-10-18T00:00:00"/>
    <x v="0"/>
    <s v="Turno Dia"/>
    <s v="Lavadora de Botellas"/>
    <s v="Ajuste salida lavadora por caida de envase"/>
    <x v="0"/>
    <n v="20.632200000000001"/>
    <s v="se realiza ajuste de guias bajada botellas y paleta bajada de botellas"/>
  </r>
  <r>
    <x v="1"/>
    <s v="oct"/>
    <x v="18"/>
    <d v="2023-10-18T00:00:00"/>
    <x v="0"/>
    <s v="Turno Noche"/>
    <s v="Paletizadora"/>
    <s v="Brazo toma de carton no llega a su posicion. "/>
    <x v="2"/>
    <n v="20"/>
    <s v="Sensor fuera de posicion "/>
  </r>
  <r>
    <x v="0"/>
    <s v="oct"/>
    <x v="18"/>
    <d v="2023-10-18T00:00:00"/>
    <x v="0"/>
    <s v="Turno Dia"/>
    <s v="Lavadora de Botellas"/>
    <s v="Ajuste salida lavadora por caida de envase"/>
    <x v="0"/>
    <n v="13.82808333333336"/>
    <s v="se realiza ajuste de guias bajada botellas y paleta bajada de botellas"/>
  </r>
  <r>
    <x v="0"/>
    <s v="oct"/>
    <x v="18"/>
    <d v="2023-10-18T00:00:00"/>
    <x v="0"/>
    <s v="Turno Noche"/>
    <s v="Etiquetadora"/>
    <s v="Empalme defectuoso - Etiquetadora"/>
    <x v="1"/>
    <n v="4.9102166666666642"/>
    <m/>
  </r>
  <r>
    <x v="0"/>
    <s v="oct"/>
    <x v="18"/>
    <d v="2023-10-18T00:00:00"/>
    <x v="0"/>
    <s v="Turno Dia"/>
    <s v="Llenadora"/>
    <s v="Lubricacion de pedestales - Llenadora"/>
    <x v="1"/>
    <n v="2.9008166666666639"/>
    <m/>
  </r>
  <r>
    <x v="0"/>
    <s v="oct"/>
    <x v="18"/>
    <d v="2023-10-18T00:00:00"/>
    <x v="0"/>
    <s v="Turno Dia"/>
    <s v="Coronador"/>
    <s v="Trancones reiterados pista de bajada"/>
    <x v="1"/>
    <n v="1.0749166666666681"/>
    <m/>
  </r>
  <r>
    <x v="0"/>
    <s v="oct"/>
    <x v="18"/>
    <d v="2023-10-18T00:00:00"/>
    <x v="0"/>
    <s v="Turno Dia"/>
    <s v="Omnivision"/>
    <s v="Ajuste electrico o mecanico"/>
    <x v="1"/>
    <n v="0.85021666666666806"/>
    <m/>
  </r>
  <r>
    <x v="0"/>
    <s v="oct"/>
    <x v="18"/>
    <d v="2023-10-18T00:00:00"/>
    <x v="0"/>
    <s v="Turno Dia"/>
    <s v="Lavadora de Botellas"/>
    <s v="Ajuste salida lavadora por caida de envase"/>
    <x v="0"/>
    <n v="0.75018333333333609"/>
    <s v="se realiza ajuste de guias bajada botellas y paleta bajada de botellas"/>
  </r>
  <r>
    <x v="0"/>
    <s v="oct"/>
    <x v="18"/>
    <d v="2023-10-19T00:00:00"/>
    <x v="0"/>
    <s v="Turno Dia"/>
    <s v="Lavadora de Botellas"/>
    <s v="Regulacion guia"/>
    <x v="0"/>
    <n v="18.605599999999981"/>
    <s v="guia de bajada desplazada"/>
  </r>
  <r>
    <x v="0"/>
    <s v="oct"/>
    <x v="18"/>
    <d v="2023-10-19T00:00:00"/>
    <x v="0"/>
    <s v="Turno Noche"/>
    <s v="Lavadora de Botellas"/>
    <s v="Caida de botellas salida de la lavadora"/>
    <x v="1"/>
    <n v="6.2540333333333402"/>
    <m/>
  </r>
  <r>
    <x v="0"/>
    <s v="oct"/>
    <x v="18"/>
    <d v="2023-10-19T00:00:00"/>
    <x v="0"/>
    <s v="Turno Noche"/>
    <s v="Lavadora de Botellas"/>
    <s v="Caida de botellas salida de la lavadora"/>
    <x v="1"/>
    <n v="4.9529333333333341"/>
    <m/>
  </r>
  <r>
    <x v="0"/>
    <s v="oct"/>
    <x v="18"/>
    <d v="2023-10-19T00:00:00"/>
    <x v="0"/>
    <s v="Turno Dia"/>
    <s v="Llenadora"/>
    <s v="Lubricacion de pedestales - Llenadora"/>
    <x v="1"/>
    <n v="3.8017333333333316"/>
    <m/>
  </r>
  <r>
    <x v="0"/>
    <s v="oct"/>
    <x v="18"/>
    <d v="2023-10-19T00:00:00"/>
    <x v="0"/>
    <s v="Turno Noche"/>
    <s v="Lavadora de Botellas"/>
    <s v="Caida de botellas salida de la lavadora"/>
    <x v="1"/>
    <n v="2.6512999999999982"/>
    <m/>
  </r>
  <r>
    <x v="0"/>
    <s v="oct"/>
    <x v="18"/>
    <d v="2023-10-19T00:00:00"/>
    <x v="0"/>
    <s v="Turno Noche"/>
    <s v="Lavadora de Botellas"/>
    <s v="Caida de botellas salida de la lavadora"/>
    <x v="1"/>
    <n v="2.650450000000002"/>
    <m/>
  </r>
  <r>
    <x v="0"/>
    <s v="oct"/>
    <x v="18"/>
    <d v="2023-10-19T00:00:00"/>
    <x v="0"/>
    <s v="Turno Noche"/>
    <s v="Lavadora de Botellas"/>
    <s v="Caida de botellas salida de la lavadora"/>
    <x v="1"/>
    <n v="1.3504166666666639"/>
    <m/>
  </r>
  <r>
    <x v="0"/>
    <s v="oct"/>
    <x v="18"/>
    <d v="2023-10-19T00:00:00"/>
    <x v="0"/>
    <s v="Turno Noche"/>
    <s v="Lavadora de Botellas"/>
    <s v="Caida de botellas salida de la lavadora"/>
    <x v="1"/>
    <n v="1.1006166666666659"/>
    <m/>
  </r>
  <r>
    <x v="0"/>
    <s v="oct"/>
    <x v="18"/>
    <d v="2023-10-19T00:00:00"/>
    <x v="0"/>
    <s v="Turno Noche"/>
    <s v="Lavadora de Botellas"/>
    <s v="Caida de botellas salida de la lavadora"/>
    <x v="0"/>
    <n v="0.901249999999998"/>
    <m/>
  </r>
  <r>
    <x v="0"/>
    <s v="oct"/>
    <x v="18"/>
    <d v="2023-10-19T00:00:00"/>
    <x v="0"/>
    <s v="Turno Noche"/>
    <s v="Lavadora de Botellas"/>
    <s v="Caida de botellas salida de la lavadora"/>
    <x v="1"/>
    <n v="0.901249999999998"/>
    <m/>
  </r>
  <r>
    <x v="0"/>
    <s v="oct"/>
    <x v="18"/>
    <d v="2023-10-19T00:00:00"/>
    <x v="0"/>
    <s v="Turno Noche"/>
    <s v="Lavadora de Botellas"/>
    <s v="Caida de botellas salida de la lavadora"/>
    <x v="0"/>
    <n v="5.0133333333333356E-2"/>
    <m/>
  </r>
  <r>
    <x v="0"/>
    <s v="oct"/>
    <x v="18"/>
    <d v="2023-10-19T00:00:00"/>
    <x v="0"/>
    <s v="Turno Noche"/>
    <s v="Lavadora de Botellas"/>
    <s v="Caida de botellas salida de la lavadora"/>
    <x v="1"/>
    <n v="5.0133333333333356E-2"/>
    <m/>
  </r>
  <r>
    <x v="0"/>
    <s v="oct"/>
    <x v="18"/>
    <d v="2023-10-20T00:00:00"/>
    <x v="0"/>
    <s v="Turno Dia"/>
    <s v="Lavadora de Botellas"/>
    <s v="Trabamiento de botellas en la salida - Mantenimiento"/>
    <x v="1"/>
    <n v="6.0769999999999804"/>
    <m/>
  </r>
  <r>
    <x v="0"/>
    <s v="oct"/>
    <x v="18"/>
    <d v="2023-10-20T00:00:00"/>
    <x v="0"/>
    <s v="Turno Noche"/>
    <s v="Lavadora de Botellas"/>
    <s v="Caida de botellas salida de la lavadora"/>
    <x v="1"/>
    <n v="5.5279000000000016"/>
    <m/>
  </r>
  <r>
    <x v="0"/>
    <s v="oct"/>
    <x v="18"/>
    <d v="2023-10-20T00:00:00"/>
    <x v="0"/>
    <s v="Turno Noche"/>
    <s v="Lavadora de Botellas"/>
    <s v="Caida de botellas salida de la lavadora"/>
    <x v="1"/>
    <n v="5.378666666666664"/>
    <m/>
  </r>
  <r>
    <x v="0"/>
    <s v="oct"/>
    <x v="18"/>
    <d v="2023-10-20T00:00:00"/>
    <x v="0"/>
    <s v="Turno Dia"/>
    <s v="Lavadora de Botellas"/>
    <s v="trabamiento de botella en entrada"/>
    <x v="1"/>
    <n v="5.1014500000000025"/>
    <m/>
  </r>
  <r>
    <x v="0"/>
    <s v="oct"/>
    <x v="18"/>
    <d v="2023-10-20T00:00:00"/>
    <x v="0"/>
    <s v="Turno Noche"/>
    <s v="Lavadora de Botellas"/>
    <s v="Caida de botellas salida de la lavadora"/>
    <x v="1"/>
    <n v="4.3522000000000016"/>
    <m/>
  </r>
  <r>
    <x v="2"/>
    <s v="oct"/>
    <x v="18"/>
    <d v="2023-10-20T00:00:00"/>
    <x v="0"/>
    <s v="Turno Dia"/>
    <s v="Lavadora de Botellas"/>
    <s v="Caida de botellas salida de la lavadora"/>
    <x v="1"/>
    <n v="3.9904333333333324"/>
    <m/>
  </r>
  <r>
    <x v="0"/>
    <s v="oct"/>
    <x v="18"/>
    <d v="2023-10-20T00:00:00"/>
    <x v="0"/>
    <s v="Turno Noche"/>
    <s v="Lavadora de Botellas"/>
    <s v="Caida de botellas salida de la lavadora"/>
    <x v="1"/>
    <n v="3.9760999999999984"/>
    <m/>
  </r>
  <r>
    <x v="0"/>
    <s v="oct"/>
    <x v="18"/>
    <d v="2023-10-20T00:00:00"/>
    <x v="0"/>
    <s v="Turno Dia"/>
    <s v="Lavadora de Botellas"/>
    <s v="Repararacion mecanica Salida lavadora"/>
    <x v="1"/>
    <n v="3.476133333333336"/>
    <m/>
  </r>
  <r>
    <x v="0"/>
    <s v="oct"/>
    <x v="18"/>
    <d v="2023-10-20T00:00:00"/>
    <x v="0"/>
    <s v="Turno Dia"/>
    <s v="Lavadora de Botellas"/>
    <s v="Trabamiento de botellas en la salida - Mantenimiento"/>
    <x v="1"/>
    <n v="3.089783333333334"/>
    <m/>
  </r>
  <r>
    <x v="0"/>
    <s v="oct"/>
    <x v="18"/>
    <d v="2023-10-20T00:00:00"/>
    <x v="0"/>
    <s v="Turno Dia"/>
    <s v="Lavadora de Botellas"/>
    <s v="Trabamiento de botellas en la salida - Mantenimiento"/>
    <x v="1"/>
    <n v="2.6005833333333359"/>
    <m/>
  </r>
  <r>
    <x v="0"/>
    <s v="oct"/>
    <x v="18"/>
    <d v="2023-10-20T00:00:00"/>
    <x v="0"/>
    <s v="Turno Dia"/>
    <s v="Lavadora de Botellas"/>
    <s v="Trabamiento de botellas en la salida - Mantenimiento"/>
    <x v="1"/>
    <n v="2.4372333333333298"/>
    <m/>
  </r>
  <r>
    <x v="0"/>
    <s v="oct"/>
    <x v="18"/>
    <d v="2023-10-20T00:00:00"/>
    <x v="0"/>
    <s v="Turno Dia"/>
    <s v="Llenadora"/>
    <s v="Lubricacion de pedestales - Llenadora"/>
    <x v="1"/>
    <n v="2.3758500000000002"/>
    <m/>
  </r>
  <r>
    <x v="0"/>
    <s v="oct"/>
    <x v="18"/>
    <d v="2023-10-20T00:00:00"/>
    <x v="0"/>
    <s v="Turno Noche"/>
    <s v="Lavadora de Botellas"/>
    <s v="Caida de botellas salida de la lavadora"/>
    <x v="1"/>
    <n v="2.3261166666666662"/>
    <m/>
  </r>
  <r>
    <x v="0"/>
    <s v="oct"/>
    <x v="18"/>
    <d v="2023-10-20T00:00:00"/>
    <x v="0"/>
    <s v="Turno Noche"/>
    <s v="Lavadora de Botellas"/>
    <s v="Caida de botellas salida de la lavadora"/>
    <x v="1"/>
    <n v="2.2256500000000021"/>
    <m/>
  </r>
  <r>
    <x v="0"/>
    <s v="oct"/>
    <x v="18"/>
    <d v="2023-10-20T00:00:00"/>
    <x v="0"/>
    <s v="Turno Noche"/>
    <s v="Lavadora de Botellas"/>
    <s v="Caida de botellas salida de la lavadora"/>
    <x v="1"/>
    <n v="2.0008999999999979"/>
    <m/>
  </r>
  <r>
    <x v="0"/>
    <s v="oct"/>
    <x v="18"/>
    <d v="2023-10-20T00:00:00"/>
    <x v="0"/>
    <s v="Turno Noche"/>
    <s v="Lavadora de Botellas"/>
    <s v="Caida de botellas salida de la lavadora"/>
    <x v="1"/>
    <n v="1.9754333333333338"/>
    <m/>
  </r>
  <r>
    <x v="0"/>
    <s v="oct"/>
    <x v="18"/>
    <d v="2023-10-20T00:00:00"/>
    <x v="0"/>
    <s v="Turno Dia"/>
    <s v="Coronador"/>
    <s v="Trancones reiterados pista de bajada"/>
    <x v="1"/>
    <n v="1.800499999999998"/>
    <m/>
  </r>
  <r>
    <x v="0"/>
    <s v="oct"/>
    <x v="18"/>
    <d v="2023-10-20T00:00:00"/>
    <x v="0"/>
    <s v="Turno Dia"/>
    <s v="Lavadora de Botellas"/>
    <s v="Repararacion mecanica Salida lavadora"/>
    <x v="1"/>
    <n v="1.6508166666666659"/>
    <m/>
  </r>
  <r>
    <x v="0"/>
    <s v="oct"/>
    <x v="18"/>
    <d v="2023-10-20T00:00:00"/>
    <x v="0"/>
    <s v="Turno Dia"/>
    <s v="Etiquetadora"/>
    <s v="Falla Etiquetadora"/>
    <x v="1"/>
    <n v="1.6010166666666659"/>
    <m/>
  </r>
  <r>
    <x v="0"/>
    <s v="oct"/>
    <x v="18"/>
    <d v="2023-10-20T00:00:00"/>
    <x v="0"/>
    <s v="Turno Noche"/>
    <s v="Lavadora de Botellas"/>
    <s v="Caida de botellas salida de la lavadora"/>
    <x v="1"/>
    <n v="1.500716666666664"/>
    <m/>
  </r>
  <r>
    <x v="0"/>
    <s v="oct"/>
    <x v="18"/>
    <d v="2023-10-20T00:00:00"/>
    <x v="0"/>
    <s v="Turno Dia"/>
    <s v="Transporte"/>
    <s v="Caida envase frecuente sala de embotellado por velocidad"/>
    <x v="1"/>
    <n v="1.4009166666666661"/>
    <m/>
  </r>
  <r>
    <x v="2"/>
    <s v="oct"/>
    <x v="18"/>
    <d v="2023-10-20T00:00:00"/>
    <x v="0"/>
    <s v="Turno Dia"/>
    <s v="Filtec Lleno"/>
    <s v="Reparacion - Filtec Lleno"/>
    <x v="1"/>
    <n v="1.2486333333333359"/>
    <m/>
  </r>
  <r>
    <x v="2"/>
    <s v="oct"/>
    <x v="18"/>
    <d v="2023-10-20T00:00:00"/>
    <x v="0"/>
    <s v="Turno Dia"/>
    <s v="Lavadora de Botellas"/>
    <s v="Caida de botellas salida de la lavadora"/>
    <x v="1"/>
    <n v="1.180583333333334"/>
    <m/>
  </r>
  <r>
    <x v="2"/>
    <s v="oct"/>
    <x v="18"/>
    <d v="2023-10-20T00:00:00"/>
    <x v="0"/>
    <s v="Turno Dia"/>
    <s v="Lavadora de Botellas"/>
    <s v="Caida de botellas salida de la lavadora"/>
    <x v="1"/>
    <n v="1.179"/>
    <m/>
  </r>
  <r>
    <x v="0"/>
    <s v="oct"/>
    <x v="18"/>
    <d v="2023-10-20T00:00:00"/>
    <x v="0"/>
    <s v="Turno Noche"/>
    <s v="Lavadora de Botellas"/>
    <s v="Caida de botellas salida de la lavadora"/>
    <x v="1"/>
    <n v="1.175466666666666"/>
    <m/>
  </r>
  <r>
    <x v="0"/>
    <s v="oct"/>
    <x v="18"/>
    <d v="2023-10-20T00:00:00"/>
    <x v="0"/>
    <s v="Turno Dia"/>
    <s v="Omnivision"/>
    <s v="Ajuste electrico o mecanico"/>
    <x v="1"/>
    <n v="1.1754"/>
    <m/>
  </r>
  <r>
    <x v="0"/>
    <s v="oct"/>
    <x v="18"/>
    <d v="2023-10-20T00:00:00"/>
    <x v="0"/>
    <s v="Turno Dia"/>
    <s v="Lavadora de Botellas"/>
    <s v="Repararacion mecanica Salida lavadora"/>
    <x v="1"/>
    <n v="1.1255166666666661"/>
    <m/>
  </r>
  <r>
    <x v="0"/>
    <s v="oct"/>
    <x v="18"/>
    <d v="2023-10-20T00:00:00"/>
    <x v="0"/>
    <s v="Turno Dia"/>
    <s v="Coronador"/>
    <s v="Trancones reiterados pista de bajada"/>
    <x v="1"/>
    <n v="0.99814999999999809"/>
    <m/>
  </r>
  <r>
    <x v="0"/>
    <s v="oct"/>
    <x v="18"/>
    <d v="2023-10-20T00:00:00"/>
    <x v="0"/>
    <s v="Turno Dia"/>
    <s v="Coronador"/>
    <s v="Trancones reiterados pista de bajada"/>
    <x v="1"/>
    <n v="0.950616666666666"/>
    <m/>
  </r>
  <r>
    <x v="0"/>
    <s v="oct"/>
    <x v="18"/>
    <d v="2023-10-20T00:00:00"/>
    <x v="0"/>
    <s v="Turno Noche"/>
    <s v="Lavadora de Botellas"/>
    <s v="Caida de botellas salida de la lavadora"/>
    <x v="1"/>
    <n v="0.85076666666666401"/>
    <m/>
  </r>
  <r>
    <x v="0"/>
    <s v="oct"/>
    <x v="18"/>
    <d v="2023-10-20T00:00:00"/>
    <x v="0"/>
    <s v="Turno Dia"/>
    <s v="Lavadora de Botellas"/>
    <s v="Trabamiento de botellas en la salida - Mantenimiento"/>
    <x v="1"/>
    <n v="0.85031666666666406"/>
    <m/>
  </r>
  <r>
    <x v="0"/>
    <s v="oct"/>
    <x v="18"/>
    <d v="2023-10-20T00:00:00"/>
    <x v="0"/>
    <s v="Turno Dia"/>
    <s v="Coronador"/>
    <s v="Trancones reiterados pista de bajada"/>
    <x v="1"/>
    <n v="0.80050000000000199"/>
    <m/>
  </r>
  <r>
    <x v="0"/>
    <s v="oct"/>
    <x v="18"/>
    <d v="2023-10-20T00:00:00"/>
    <x v="0"/>
    <s v="Turno Noche"/>
    <s v="Lavadora de Botellas"/>
    <s v="Caida de botellas salida de la lavadora"/>
    <x v="1"/>
    <n v="0.77534999999999998"/>
    <m/>
  </r>
  <r>
    <x v="2"/>
    <s v="oct"/>
    <x v="18"/>
    <d v="2023-10-21T00:00:00"/>
    <x v="0"/>
    <s v="Turno Dia"/>
    <s v="Encajonadora"/>
    <s v="Problemas con cambio de formato (Sincronizacion)"/>
    <x v="2"/>
    <n v="15.20831666666664"/>
    <s v="Falta información de la falla"/>
  </r>
  <r>
    <x v="0"/>
    <s v="oct"/>
    <x v="18"/>
    <d v="2023-10-21T00:00:00"/>
    <x v="0"/>
    <s v="Turno Noche"/>
    <s v="Omnivision"/>
    <s v="Ajuste electrico o mecanico"/>
    <x v="2"/>
    <n v="13.70423333333334"/>
    <s v="Exceso de rechazo por pared externa y exceso de botella dañada en el finish"/>
  </r>
  <r>
    <x v="2"/>
    <s v="oct"/>
    <x v="18"/>
    <d v="2023-10-21T00:00:00"/>
    <x v="0"/>
    <s v="Turno Dia"/>
    <s v="Encajonadora"/>
    <s v="Problemas con cambio de formato (Sincronizacion)"/>
    <x v="2"/>
    <n v="9.6481499999999993"/>
    <s v="Falta información de la falla"/>
  </r>
  <r>
    <x v="0"/>
    <s v="oct"/>
    <x v="18"/>
    <d v="2023-10-21T00:00:00"/>
    <x v="0"/>
    <s v="Turno Noche"/>
    <s v="Transporte"/>
    <s v="Caida de automatico - Transporte"/>
    <x v="1"/>
    <n v="5.1507666666666658"/>
    <m/>
  </r>
  <r>
    <x v="0"/>
    <s v="oct"/>
    <x v="18"/>
    <d v="2023-10-21T00:00:00"/>
    <x v="0"/>
    <s v="Turno Noche"/>
    <s v="Transporte"/>
    <s v="Caida de automatico - Transporte"/>
    <x v="1"/>
    <n v="4.8272166666666658"/>
    <m/>
  </r>
  <r>
    <x v="0"/>
    <s v="oct"/>
    <x v="18"/>
    <d v="2023-10-21T00:00:00"/>
    <x v="0"/>
    <s v="Turno Noche"/>
    <s v="Lavadora de Botellas"/>
    <s v="Caida de botellas salida de la lavadora"/>
    <x v="1"/>
    <n v="4.1757166666666681"/>
    <m/>
  </r>
  <r>
    <x v="0"/>
    <s v="oct"/>
    <x v="18"/>
    <d v="2023-10-21T00:00:00"/>
    <x v="0"/>
    <s v="Turno Noche"/>
    <s v="Lavadora de Botellas"/>
    <s v="Caida de botellas salida de la lavadora"/>
    <x v="1"/>
    <n v="3.1510999999999978"/>
    <m/>
  </r>
  <r>
    <x v="0"/>
    <s v="oct"/>
    <x v="18"/>
    <d v="2023-10-21T00:00:00"/>
    <x v="0"/>
    <s v="Turno Noche"/>
    <s v="Lavadora de Botellas"/>
    <s v="Caida de botellas salida de la lavadora"/>
    <x v="1"/>
    <n v="3.0257500000000017"/>
    <m/>
  </r>
  <r>
    <x v="0"/>
    <s v="oct"/>
    <x v="18"/>
    <d v="2023-10-21T00:00:00"/>
    <x v="0"/>
    <s v="Turno Dia"/>
    <s v="Etiquetadora"/>
    <s v="Trancon de botella en la salida - Etiquetadora"/>
    <x v="1"/>
    <n v="2.9005333333333323"/>
    <m/>
  </r>
  <r>
    <x v="0"/>
    <s v="oct"/>
    <x v="18"/>
    <d v="2023-10-21T00:00:00"/>
    <x v="0"/>
    <s v="Turno Dia"/>
    <s v="Coronador"/>
    <s v="Trancones reiterados pista de bajada"/>
    <x v="1"/>
    <n v="2.6767500000000002"/>
    <m/>
  </r>
  <r>
    <x v="0"/>
    <s v="oct"/>
    <x v="18"/>
    <d v="2023-10-21T00:00:00"/>
    <x v="0"/>
    <s v="Turno Dia"/>
    <s v="Coronador"/>
    <s v="Trancones reiterados pista de bajada"/>
    <x v="1"/>
    <n v="2.3811166666666681"/>
    <m/>
  </r>
  <r>
    <x v="0"/>
    <s v="oct"/>
    <x v="18"/>
    <d v="2023-10-21T00:00:00"/>
    <x v="0"/>
    <s v="Turno Dia"/>
    <s v="Lavadora de Botellas"/>
    <s v="Trabamiento de botellas en la salida - Mantenimiento"/>
    <x v="1"/>
    <n v="2.350566666666666"/>
    <m/>
  </r>
  <r>
    <x v="0"/>
    <s v="oct"/>
    <x v="18"/>
    <d v="2023-10-21T00:00:00"/>
    <x v="0"/>
    <s v="Turno Noche"/>
    <s v="Lavadora de Botellas"/>
    <s v="Caida de botellas salida de la lavadora"/>
    <x v="1"/>
    <n v="2.1010833333333361"/>
    <m/>
  </r>
  <r>
    <x v="0"/>
    <s v="oct"/>
    <x v="18"/>
    <d v="2023-10-21T00:00:00"/>
    <x v="0"/>
    <s v="Turno Noche"/>
    <s v="Omnivision"/>
    <s v="Ajuste electrico o mecanico"/>
    <x v="1"/>
    <n v="1.625749999999998"/>
    <m/>
  </r>
  <r>
    <x v="0"/>
    <s v="oct"/>
    <x v="18"/>
    <d v="2023-10-21T00:00:00"/>
    <x v="0"/>
    <s v="Turno Dia"/>
    <s v="Llenadora"/>
    <s v="Lubricacion de pedestales - Llenadora"/>
    <x v="1"/>
    <n v="1.576016666666664"/>
    <m/>
  </r>
  <r>
    <x v="0"/>
    <s v="oct"/>
    <x v="18"/>
    <d v="2023-10-21T00:00:00"/>
    <x v="0"/>
    <s v="Turno Dia"/>
    <s v="Coronador"/>
    <s v="Trancones reiterados pista de bajada"/>
    <x v="1"/>
    <n v="1.300366666666668"/>
    <m/>
  </r>
  <r>
    <x v="0"/>
    <s v="oct"/>
    <x v="18"/>
    <d v="2023-10-21T00:00:00"/>
    <x v="0"/>
    <s v="Turno Dia"/>
    <s v="Lavadora de Botellas"/>
    <s v="Repararacion mecanica Salida lavadora"/>
    <x v="1"/>
    <n v="1.2510666666666661"/>
    <m/>
  </r>
  <r>
    <x v="0"/>
    <s v="oct"/>
    <x v="18"/>
    <d v="2023-10-21T00:00:00"/>
    <x v="0"/>
    <s v="Turno Noche"/>
    <s v="Transporte"/>
    <s v="Caida de automatico - Transporte"/>
    <x v="1"/>
    <n v="0.65036666666666398"/>
    <m/>
  </r>
  <r>
    <x v="0"/>
    <s v="oct"/>
    <x v="18"/>
    <d v="2023-10-21T00:00:00"/>
    <x v="0"/>
    <s v="Turno Dia"/>
    <s v="Coronador"/>
    <s v="Trancones reiterados pista de bajada"/>
    <x v="1"/>
    <n v="0.37516666666666681"/>
    <m/>
  </r>
  <r>
    <x v="0"/>
    <s v="oct"/>
    <x v="18"/>
    <d v="2023-10-21T00:00:00"/>
    <x v="0"/>
    <s v="Turno Noche"/>
    <s v="Transporte"/>
    <s v="Caida de automatico - Transporte"/>
    <x v="1"/>
    <n v="0.32520000000000004"/>
    <m/>
  </r>
  <r>
    <x v="1"/>
    <s v="oct"/>
    <x v="19"/>
    <d v="2023-10-23T00:00:00"/>
    <x v="0"/>
    <s v="Turno Dia"/>
    <s v="Sopladora"/>
    <s v="Problema compresor de alta"/>
    <x v="0"/>
    <n v="46.417650000000002"/>
    <m/>
  </r>
  <r>
    <x v="2"/>
    <s v="oct"/>
    <x v="19"/>
    <d v="2023-10-23T00:00:00"/>
    <x v="0"/>
    <s v="Turno Dia"/>
    <s v="Lavadora de Botellas"/>
    <s v="Repararacion mecanica Salida lavadora"/>
    <x v="0"/>
    <n v="44.816916666666657"/>
    <m/>
  </r>
  <r>
    <x v="2"/>
    <s v="oct"/>
    <x v="19"/>
    <d v="2023-10-23T00:00:00"/>
    <x v="0"/>
    <s v="Turno Dia"/>
    <s v="Lavadora de Botellas"/>
    <s v="Caida de envase en descarga - Mantenimiento"/>
    <x v="0"/>
    <n v="26.539916666666642"/>
    <m/>
  </r>
  <r>
    <x v="1"/>
    <s v="oct"/>
    <x v="19"/>
    <d v="2023-10-23T00:00:00"/>
    <x v="0"/>
    <s v="Turno Dia"/>
    <s v="Sopladora"/>
    <s v="Problema compresor de alta"/>
    <x v="0"/>
    <n v="12.69508333333332"/>
    <m/>
  </r>
  <r>
    <x v="2"/>
    <s v="oct"/>
    <x v="19"/>
    <d v="2023-10-23T00:00:00"/>
    <x v="0"/>
    <s v="Turno Dia"/>
    <s v="Lavadora de Botellas"/>
    <s v="Caida de envase en descarga - Mantenimiento"/>
    <x v="0"/>
    <n v="11.14623333333336"/>
    <m/>
  </r>
  <r>
    <x v="2"/>
    <s v="oct"/>
    <x v="19"/>
    <d v="2023-10-23T00:00:00"/>
    <x v="0"/>
    <s v="Turno Dia"/>
    <s v="Lavadora de Botellas"/>
    <s v="Caida de envase en descarga - Mantenimiento"/>
    <x v="0"/>
    <n v="10.296266666666639"/>
    <m/>
  </r>
  <r>
    <x v="0"/>
    <s v="oct"/>
    <x v="19"/>
    <d v="2023-10-23T00:00:00"/>
    <x v="0"/>
    <s v="Turno Dia"/>
    <s v="Omnivision"/>
    <s v="Ajuste electrico o mecanico"/>
    <x v="1"/>
    <n v="8.8271833333333198"/>
    <m/>
  </r>
  <r>
    <x v="2"/>
    <s v="oct"/>
    <x v="19"/>
    <d v="2023-10-23T00:00:00"/>
    <x v="0"/>
    <s v="Turno Dia"/>
    <s v="Lavadora de Botellas"/>
    <s v="Repararacion mecanica Salida lavadora"/>
    <x v="1"/>
    <n v="8.5869499999999803"/>
    <m/>
  </r>
  <r>
    <x v="0"/>
    <s v="oct"/>
    <x v="19"/>
    <d v="2023-10-23T00:00:00"/>
    <x v="0"/>
    <s v="Turno Dia"/>
    <s v="Lavadora de Botellas"/>
    <s v="Trabamiento de botellas en la salida - Mantenimiento"/>
    <x v="0"/>
    <n v="7.30699999999998"/>
    <m/>
  </r>
  <r>
    <x v="0"/>
    <s v="oct"/>
    <x v="19"/>
    <d v="2023-10-23T00:00:00"/>
    <x v="0"/>
    <s v="Turno Dia"/>
    <s v="Lavadora de Botellas"/>
    <s v="Trabamiento de botellas en la salida - Mantenimiento"/>
    <x v="0"/>
    <n v="6.8709166666666794"/>
    <m/>
  </r>
  <r>
    <x v="0"/>
    <s v="oct"/>
    <x v="19"/>
    <d v="2023-10-23T00:00:00"/>
    <x v="0"/>
    <s v="Turno Dia"/>
    <s v="Despaletizadora"/>
    <s v="Caida de automatico - Despaletizadora"/>
    <x v="1"/>
    <n v="5.1266500000000015"/>
    <m/>
  </r>
  <r>
    <x v="2"/>
    <s v="oct"/>
    <x v="19"/>
    <d v="2023-10-23T00:00:00"/>
    <x v="0"/>
    <s v="Turno Dia"/>
    <s v="Lavadora de Botellas"/>
    <s v="Caida de botellas salida de la lavadora"/>
    <x v="1"/>
    <n v="4.9256166666666665"/>
    <m/>
  </r>
  <r>
    <x v="0"/>
    <s v="oct"/>
    <x v="19"/>
    <d v="2023-10-23T00:00:00"/>
    <x v="0"/>
    <s v="Turno Dia"/>
    <s v="Lavadora de Botellas"/>
    <s v="Trabamiento de botellas en la salida - Mantenimiento"/>
    <x v="0"/>
    <n v="4.626383333333334"/>
    <m/>
  </r>
  <r>
    <x v="2"/>
    <s v="oct"/>
    <x v="19"/>
    <d v="2023-10-23T00:00:00"/>
    <x v="0"/>
    <s v="Turno Dia"/>
    <s v="Lavadora de Botellas"/>
    <s v="Caida de botellas salida de la lavadora"/>
    <x v="1"/>
    <n v="4.1058666666666657"/>
    <m/>
  </r>
  <r>
    <x v="2"/>
    <s v="oct"/>
    <x v="19"/>
    <d v="2023-10-23T00:00:00"/>
    <x v="0"/>
    <s v="Turno Dia"/>
    <s v="Lavadora de Botellas"/>
    <s v="Caida de botellas salida de la lavadora"/>
    <x v="1"/>
    <n v="3.953333333333334"/>
    <m/>
  </r>
  <r>
    <x v="1"/>
    <s v="oct"/>
    <x v="19"/>
    <d v="2023-10-23T00:00:00"/>
    <x v="0"/>
    <s v="Turno Dia"/>
    <s v="Mixer"/>
    <s v="Presion de Co2 - Mantenimiento"/>
    <x v="1"/>
    <n v="3.3965500000000022"/>
    <m/>
  </r>
  <r>
    <x v="0"/>
    <s v="oct"/>
    <x v="19"/>
    <d v="2023-10-23T00:00:00"/>
    <x v="0"/>
    <s v="Turno Dia"/>
    <s v="Coronador"/>
    <s v="Trancones reiterados pista de bajada"/>
    <x v="1"/>
    <n v="2.0252166666666662"/>
    <m/>
  </r>
  <r>
    <x v="2"/>
    <s v="oct"/>
    <x v="19"/>
    <d v="2023-10-23T00:00:00"/>
    <x v="0"/>
    <s v="Turno Dia"/>
    <s v="Lavadora de Botellas"/>
    <s v="Caida de botellas salida de la lavadora"/>
    <x v="1"/>
    <n v="1.9381499999999998"/>
    <m/>
  </r>
  <r>
    <x v="0"/>
    <s v="oct"/>
    <x v="19"/>
    <d v="2023-10-23T00:00:00"/>
    <x v="0"/>
    <s v="Turno Dia"/>
    <s v="Lavadora de Botellas"/>
    <s v="Trabamiento de botellas en la salida - Mantenimiento"/>
    <x v="0"/>
    <n v="1.7757166666666679"/>
    <m/>
  </r>
  <r>
    <x v="0"/>
    <s v="oct"/>
    <x v="19"/>
    <d v="2023-10-23T00:00:00"/>
    <x v="0"/>
    <s v="Turno Dia"/>
    <s v="Lavadora de Botellas"/>
    <s v="Trabamiento de botellas en la salida - Mantenimiento"/>
    <x v="0"/>
    <n v="1.6259333333333341"/>
    <m/>
  </r>
  <r>
    <x v="0"/>
    <s v="oct"/>
    <x v="19"/>
    <d v="2023-10-23T00:00:00"/>
    <x v="0"/>
    <s v="Turno Dia"/>
    <s v="Lavadora de Botellas"/>
    <s v="Trabamiento de botellas en la salida - Mantenimiento"/>
    <x v="0"/>
    <n v="1.4507666666666639"/>
    <m/>
  </r>
  <r>
    <x v="2"/>
    <s v="oct"/>
    <x v="19"/>
    <d v="2023-10-23T00:00:00"/>
    <x v="0"/>
    <s v="Turno Dia"/>
    <s v="Lavadora de Botellas"/>
    <s v="Caida de botellas salida de la lavadora"/>
    <x v="1"/>
    <n v="1.427633333333334"/>
    <m/>
  </r>
  <r>
    <x v="0"/>
    <s v="oct"/>
    <x v="19"/>
    <d v="2023-10-23T00:00:00"/>
    <x v="0"/>
    <s v="Turno Dia"/>
    <s v="Coronador"/>
    <s v="Trancones reiterados pista de bajada"/>
    <x v="1"/>
    <n v="1.400800000000002"/>
    <m/>
  </r>
  <r>
    <x v="2"/>
    <s v="oct"/>
    <x v="19"/>
    <d v="2023-10-23T00:00:00"/>
    <x v="0"/>
    <s v="Turno Dia"/>
    <s v="Lavadora de Botellas"/>
    <s v="Caida de botellas salida de la lavadora"/>
    <x v="1"/>
    <n v="1.3907166666666662"/>
    <m/>
  </r>
  <r>
    <x v="0"/>
    <s v="oct"/>
    <x v="19"/>
    <d v="2023-10-23T00:00:00"/>
    <x v="0"/>
    <s v="Turno Dia"/>
    <s v="Lavadora de Botellas"/>
    <s v="Trabamiento de botellas en la salida - Mantenimiento"/>
    <x v="0"/>
    <n v="1.2252666666666661"/>
    <m/>
  </r>
  <r>
    <x v="1"/>
    <s v="oct"/>
    <x v="19"/>
    <d v="2023-10-23T00:00:00"/>
    <x v="0"/>
    <s v="Turno Dia"/>
    <s v="Etiquetadora"/>
    <s v="Empalme defectuoso - Etiquetadora"/>
    <x v="1"/>
    <n v="1.1365833333333359"/>
    <m/>
  </r>
  <r>
    <x v="0"/>
    <s v="oct"/>
    <x v="19"/>
    <d v="2023-10-23T00:00:00"/>
    <x v="0"/>
    <s v="Turno Dia"/>
    <s v="Lavadora de Botellas"/>
    <s v="Trabamiento de botellas en la salida - Mantenimiento"/>
    <x v="0"/>
    <n v="1.125883333333332"/>
    <m/>
  </r>
  <r>
    <x v="1"/>
    <s v="oct"/>
    <x v="19"/>
    <d v="2023-10-23T00:00:00"/>
    <x v="0"/>
    <s v="Turno Dia"/>
    <s v="Sopladora"/>
    <s v="Trabamiento de Preformas"/>
    <x v="1"/>
    <n v="1.065316666666668"/>
    <m/>
  </r>
  <r>
    <x v="2"/>
    <s v="oct"/>
    <x v="19"/>
    <d v="2023-10-23T00:00:00"/>
    <x v="0"/>
    <s v="Turno Dia"/>
    <s v="Lavadora de Botellas"/>
    <s v="Repararacion mecanica Salida lavadora"/>
    <x v="1"/>
    <n v="1.035833333333334"/>
    <m/>
  </r>
  <r>
    <x v="0"/>
    <s v="oct"/>
    <x v="19"/>
    <d v="2023-10-23T00:00:00"/>
    <x v="0"/>
    <s v="Turno Dia"/>
    <s v="Lavadora de Botellas"/>
    <s v="Trabamiento de botellas en la salida - Mantenimiento"/>
    <x v="0"/>
    <n v="1.0252999999999979"/>
    <m/>
  </r>
  <r>
    <x v="0"/>
    <s v="oct"/>
    <x v="19"/>
    <d v="2023-10-23T00:00:00"/>
    <x v="0"/>
    <s v="Turno Dia"/>
    <s v="Lavadora de Botellas"/>
    <s v="Trabamiento de botellas en la salida - Mantenimiento"/>
    <x v="0"/>
    <n v="0.75076666666666803"/>
    <m/>
  </r>
  <r>
    <x v="2"/>
    <s v="oct"/>
    <x v="19"/>
    <d v="2023-10-23T00:00:00"/>
    <x v="0"/>
    <s v="Turno Dia"/>
    <s v="Lavadora de Botellas"/>
    <s v="Repararacion mecanica Salida lavadora"/>
    <x v="1"/>
    <n v="0.62336666666666407"/>
    <m/>
  </r>
  <r>
    <x v="0"/>
    <s v="oct"/>
    <x v="19"/>
    <d v="2023-10-23T00:00:00"/>
    <x v="0"/>
    <s v="Turno Dia"/>
    <s v="Coronador"/>
    <s v="Trancones reiterados pista de bajada"/>
    <x v="1"/>
    <n v="0.45071666666666638"/>
    <m/>
  </r>
  <r>
    <x v="0"/>
    <s v="oct"/>
    <x v="19"/>
    <d v="2023-10-23T00:00:00"/>
    <x v="0"/>
    <s v="Turno Dia"/>
    <s v="Lavadora de Botellas"/>
    <s v="Trabamiento de botellas en la salida - Mantenimiento"/>
    <x v="0"/>
    <n v="0.40030000000000021"/>
    <m/>
  </r>
  <r>
    <x v="2"/>
    <s v="oct"/>
    <x v="19"/>
    <d v="2023-10-23T00:00:00"/>
    <x v="0"/>
    <s v="Turno Dia"/>
    <s v="Lavadora de Botellas"/>
    <s v="Caida de envase en descarga - Mantenimiento"/>
    <x v="1"/>
    <n v="0.23588333333333339"/>
    <m/>
  </r>
  <r>
    <x v="2"/>
    <s v="oct"/>
    <x v="19"/>
    <d v="2023-10-23T00:00:00"/>
    <x v="0"/>
    <s v="Turno Dia"/>
    <s v="Lavadora de Botellas"/>
    <s v="Caida de envase en descarga - Mantenimiento"/>
    <x v="1"/>
    <n v="0.1128166666666668"/>
    <m/>
  </r>
  <r>
    <x v="0"/>
    <s v="oct"/>
    <x v="19"/>
    <d v="2023-10-24T00:00:00"/>
    <x v="0"/>
    <s v="Turno Dia"/>
    <s v="Desencajonadora"/>
    <s v="Cambio o reparacion de electrovalvula"/>
    <x v="2"/>
    <n v="30.607766666666638"/>
    <m/>
  </r>
  <r>
    <x v="2"/>
    <s v="oct"/>
    <x v="19"/>
    <d v="2023-10-24T00:00:00"/>
    <x v="0"/>
    <s v="Turno Dia"/>
    <s v="Paletizadora"/>
    <s v="Se quiebra pieza"/>
    <x v="0"/>
    <n v="23.65961666666664"/>
    <s v="Conectores en mal estado"/>
  </r>
  <r>
    <x v="0"/>
    <s v="oct"/>
    <x v="19"/>
    <d v="2023-10-24T00:00:00"/>
    <x v="0"/>
    <s v="Turno Dia"/>
    <s v="Codificador"/>
    <s v="Falta tinta"/>
    <x v="2"/>
    <n v="22.431066666666663"/>
    <m/>
  </r>
  <r>
    <x v="2"/>
    <s v="oct"/>
    <x v="19"/>
    <d v="2023-10-24T00:00:00"/>
    <x v="0"/>
    <s v="Turno Noche"/>
    <s v="Omnivision"/>
    <s v="Ajuste electrico o mecanico"/>
    <x v="2"/>
    <n v="11.92058333333334"/>
    <m/>
  </r>
  <r>
    <x v="1"/>
    <s v="oct"/>
    <x v="19"/>
    <d v="2023-10-24T00:00:00"/>
    <x v="0"/>
    <s v="Turno Noche"/>
    <s v="Sopladora"/>
    <s v="Limitador de desenpolvado disparado por trabamiento"/>
    <x v="0"/>
    <n v="9.4033166666666403"/>
    <m/>
  </r>
  <r>
    <x v="1"/>
    <s v="oct"/>
    <x v="19"/>
    <d v="2023-10-24T00:00:00"/>
    <x v="0"/>
    <s v="Turno Tarde"/>
    <s v="Paletizadora"/>
    <s v="Araña toma carton en falla"/>
    <x v="1"/>
    <n v="7.7205333333333588"/>
    <m/>
  </r>
  <r>
    <x v="1"/>
    <s v="oct"/>
    <x v="19"/>
    <d v="2023-10-24T00:00:00"/>
    <x v="0"/>
    <s v="Turno Noche"/>
    <s v="Robopac"/>
    <s v="Problema en Soldadora"/>
    <x v="1"/>
    <n v="7.1525999999999996"/>
    <m/>
  </r>
  <r>
    <x v="1"/>
    <s v="oct"/>
    <x v="19"/>
    <d v="2023-10-24T00:00:00"/>
    <x v="0"/>
    <s v="Turno Dia"/>
    <s v="Tunel"/>
    <s v="Falla en motor"/>
    <x v="1"/>
    <n v="6.45891666666666"/>
    <m/>
  </r>
  <r>
    <x v="2"/>
    <s v="oct"/>
    <x v="19"/>
    <d v="2023-10-24T00:00:00"/>
    <x v="0"/>
    <s v="Turno Dia"/>
    <s v="Lavadora de Botellas"/>
    <s v="Caida de botellas salida de la lavadora"/>
    <x v="1"/>
    <n v="6.2235333333333598"/>
    <m/>
  </r>
  <r>
    <x v="1"/>
    <s v="oct"/>
    <x v="19"/>
    <d v="2023-10-24T00:00:00"/>
    <x v="0"/>
    <s v="Turno Tarde"/>
    <s v="Mixer"/>
    <s v="Falla en bomba de Jarabes"/>
    <x v="1"/>
    <n v="6.1238333333333399"/>
    <m/>
  </r>
  <r>
    <x v="1"/>
    <s v="oct"/>
    <x v="19"/>
    <d v="2023-10-24T00:00:00"/>
    <x v="0"/>
    <s v="Turno Tarde"/>
    <s v="Paletizadora"/>
    <s v="Ajuste o cambio de sensor - Paletizadora"/>
    <x v="1"/>
    <n v="5.3460666666666663"/>
    <m/>
  </r>
  <r>
    <x v="2"/>
    <s v="oct"/>
    <x v="19"/>
    <d v="2023-10-24T00:00:00"/>
    <x v="0"/>
    <s v="Turno Dia"/>
    <s v="Lavadora de Botellas"/>
    <s v="Caida de botellas salida de la lavadora"/>
    <x v="1"/>
    <n v="5.3128833333333301"/>
    <m/>
  </r>
  <r>
    <x v="2"/>
    <s v="oct"/>
    <x v="19"/>
    <d v="2023-10-24T00:00:00"/>
    <x v="0"/>
    <s v="Turno Noche"/>
    <s v="Lavadora de Botellas"/>
    <s v="Caida de envase en descarga - Mantenimiento"/>
    <x v="1"/>
    <n v="4.936083333333336"/>
    <m/>
  </r>
  <r>
    <x v="2"/>
    <s v="oct"/>
    <x v="19"/>
    <d v="2023-10-24T00:00:00"/>
    <x v="0"/>
    <s v="Turno Dia"/>
    <s v="Lavadora de Botellas"/>
    <s v="Caida de botellas salida de la lavadora"/>
    <x v="1"/>
    <n v="4.4553000000000003"/>
    <m/>
  </r>
  <r>
    <x v="2"/>
    <s v="oct"/>
    <x v="19"/>
    <d v="2023-10-24T00:00:00"/>
    <x v="0"/>
    <s v="Turno Dia"/>
    <s v="Lavadora de Botellas"/>
    <s v="Caida de botellas salida de la lavadora"/>
    <x v="1"/>
    <n v="4.3396999999999979"/>
    <m/>
  </r>
  <r>
    <x v="2"/>
    <s v="oct"/>
    <x v="19"/>
    <d v="2023-10-24T00:00:00"/>
    <x v="0"/>
    <s v="Turno Noche"/>
    <s v="Lavadora de Botellas"/>
    <s v="Caida de envase en descarga - Mantenimiento"/>
    <x v="1"/>
    <n v="4.0828499999999996"/>
    <m/>
  </r>
  <r>
    <x v="2"/>
    <s v="oct"/>
    <x v="19"/>
    <d v="2023-10-24T00:00:00"/>
    <x v="0"/>
    <s v="Turno Dia"/>
    <s v="Lavadora de Botellas"/>
    <s v="Caida de botellas salida de la lavadora"/>
    <x v="1"/>
    <n v="3.6558333333333359"/>
    <m/>
  </r>
  <r>
    <x v="2"/>
    <s v="oct"/>
    <x v="19"/>
    <d v="2023-10-24T00:00:00"/>
    <x v="0"/>
    <s v="Turno Noche"/>
    <s v="Lavadora de Botellas"/>
    <s v="Caida de botellas salida de la lavadora"/>
    <x v="1"/>
    <n v="3.545183333333334"/>
    <m/>
  </r>
  <r>
    <x v="1"/>
    <s v="oct"/>
    <x v="19"/>
    <d v="2023-10-24T00:00:00"/>
    <x v="0"/>
    <s v="Turno Dia"/>
    <s v="Etiquetadora"/>
    <s v="Empalme defectuoso - Etiquetadora"/>
    <x v="1"/>
    <n v="3.3085333333333318"/>
    <m/>
  </r>
  <r>
    <x v="2"/>
    <s v="oct"/>
    <x v="19"/>
    <d v="2023-10-24T00:00:00"/>
    <x v="0"/>
    <s v="Turno Dia"/>
    <s v="Lavadora de Botellas"/>
    <s v="Caida de botellas salida de la lavadora"/>
    <x v="1"/>
    <n v="3.2418499999999981"/>
    <m/>
  </r>
  <r>
    <x v="2"/>
    <s v="oct"/>
    <x v="19"/>
    <d v="2023-10-24T00:00:00"/>
    <x v="0"/>
    <s v="Turno Noche"/>
    <s v="Llenadora"/>
    <s v="Espumado al inicio de proceso"/>
    <x v="1"/>
    <n v="3.1898666666666702"/>
    <m/>
  </r>
  <r>
    <x v="2"/>
    <s v="oct"/>
    <x v="19"/>
    <d v="2023-10-24T00:00:00"/>
    <x v="0"/>
    <s v="Turno Noche"/>
    <s v="Omnivision"/>
    <s v="Ajuste electrico o mecanico"/>
    <x v="1"/>
    <n v="2.7617500000000019"/>
    <m/>
  </r>
  <r>
    <x v="2"/>
    <s v="oct"/>
    <x v="19"/>
    <d v="2023-10-24T00:00:00"/>
    <x v="0"/>
    <s v="Turno Noche"/>
    <s v="Llenadora"/>
    <s v="Espumado al inicio de proceso"/>
    <x v="1"/>
    <n v="2.4715166666666639"/>
    <m/>
  </r>
  <r>
    <x v="2"/>
    <s v="oct"/>
    <x v="19"/>
    <d v="2023-10-24T00:00:00"/>
    <x v="0"/>
    <s v="Turno Noche"/>
    <s v="Lavadora de Botellas"/>
    <s v="Caida de botellas salida de la lavadora"/>
    <x v="1"/>
    <n v="2.258299999999998"/>
    <m/>
  </r>
  <r>
    <x v="0"/>
    <s v="oct"/>
    <x v="19"/>
    <d v="2023-10-24T00:00:00"/>
    <x v="0"/>
    <s v="Turno Dia"/>
    <s v="Lavadora de Botellas"/>
    <s v="Trabamiento de botellas en la salida - Mantenimiento"/>
    <x v="1"/>
    <n v="2.251083333333336"/>
    <m/>
  </r>
  <r>
    <x v="2"/>
    <s v="oct"/>
    <x v="19"/>
    <d v="2023-10-24T00:00:00"/>
    <x v="0"/>
    <s v="Turno Dia"/>
    <s v="Lavadora de Botellas"/>
    <s v="Caida de botellas salida de la lavadora"/>
    <x v="1"/>
    <n v="2.2467166666666678"/>
    <m/>
  </r>
  <r>
    <x v="0"/>
    <s v="oct"/>
    <x v="19"/>
    <d v="2023-10-24T00:00:00"/>
    <x v="0"/>
    <s v="Turno Dia"/>
    <s v="Coronador"/>
    <s v="Trancones reiterados pista de bajada"/>
    <x v="1"/>
    <n v="2.2007166666666658"/>
    <m/>
  </r>
  <r>
    <x v="0"/>
    <s v="oct"/>
    <x v="19"/>
    <d v="2023-10-24T00:00:00"/>
    <x v="0"/>
    <s v="Turno Dia"/>
    <s v="Lavadora de Botellas"/>
    <s v="Trabamiento de botellas en la salida - Mantenimiento"/>
    <x v="1"/>
    <n v="1.8755833333333323"/>
    <m/>
  </r>
  <r>
    <x v="0"/>
    <s v="oct"/>
    <x v="19"/>
    <d v="2023-10-24T00:00:00"/>
    <x v="0"/>
    <s v="Turno Dia"/>
    <s v="Lavadora de Botellas"/>
    <s v="trabamiento de botella en entrada"/>
    <x v="1"/>
    <n v="1.601716666666668"/>
    <m/>
  </r>
  <r>
    <x v="2"/>
    <s v="oct"/>
    <x v="19"/>
    <d v="2023-10-24T00:00:00"/>
    <x v="0"/>
    <s v="Turno Noche"/>
    <s v="Llenadora"/>
    <s v="Espumado al inicio de proceso"/>
    <x v="1"/>
    <n v="1.4993333333333341"/>
    <m/>
  </r>
  <r>
    <x v="2"/>
    <s v="oct"/>
    <x v="19"/>
    <d v="2023-10-24T00:00:00"/>
    <x v="0"/>
    <s v="Turno Dia"/>
    <s v="Lavadora de Botellas"/>
    <s v="Caida de botellas salida de la lavadora"/>
    <x v="1"/>
    <n v="1.429099999999998"/>
    <m/>
  </r>
  <r>
    <x v="0"/>
    <s v="oct"/>
    <x v="19"/>
    <d v="2023-10-24T00:00:00"/>
    <x v="0"/>
    <s v="Turno Dia"/>
    <s v="Lavadora de Botellas"/>
    <s v="trabamiento de botella en entrada"/>
    <x v="1"/>
    <n v="1.4251166666666639"/>
    <m/>
  </r>
  <r>
    <x v="0"/>
    <s v="oct"/>
    <x v="19"/>
    <d v="2023-10-24T00:00:00"/>
    <x v="0"/>
    <s v="Turno Dia"/>
    <s v="Coronador"/>
    <s v="Trancones reiterados pista de bajada"/>
    <x v="1"/>
    <n v="1.2258"/>
    <m/>
  </r>
  <r>
    <x v="2"/>
    <s v="oct"/>
    <x v="19"/>
    <d v="2023-10-24T00:00:00"/>
    <x v="0"/>
    <s v="Turno Noche"/>
    <s v="Llenadora"/>
    <s v="Espumado al inicio de proceso"/>
    <x v="1"/>
    <n v="1.0902333333333361"/>
    <m/>
  </r>
  <r>
    <x v="1"/>
    <s v="oct"/>
    <x v="19"/>
    <d v="2023-10-24T00:00:00"/>
    <x v="0"/>
    <s v="Turno Tarde"/>
    <s v="Paletizadora"/>
    <s v="Araña toma carton en falla"/>
    <x v="1"/>
    <n v="1.032333333333336"/>
    <m/>
  </r>
  <r>
    <x v="2"/>
    <s v="oct"/>
    <x v="19"/>
    <d v="2023-10-24T00:00:00"/>
    <x v="0"/>
    <s v="Turno Dia"/>
    <s v="Lavadora de Botellas"/>
    <s v="Caida de botellas salida de la lavadora"/>
    <x v="1"/>
    <n v="0.61318333333333197"/>
    <m/>
  </r>
  <r>
    <x v="1"/>
    <s v="oct"/>
    <x v="19"/>
    <d v="2023-10-24T00:00:00"/>
    <x v="0"/>
    <s v="Turno Dia"/>
    <s v="Sopladora"/>
    <s v="Trabamiento de Preformas"/>
    <x v="1"/>
    <n v="0.60010000000000208"/>
    <m/>
  </r>
  <r>
    <x v="0"/>
    <s v="oct"/>
    <x v="19"/>
    <d v="2023-10-24T00:00:00"/>
    <x v="0"/>
    <s v="Turno Dia"/>
    <s v="Lavadora de Botellas"/>
    <s v="trabamiento de botella en entrada"/>
    <x v="1"/>
    <n v="0.57525000000000004"/>
    <m/>
  </r>
  <r>
    <x v="0"/>
    <s v="oct"/>
    <x v="19"/>
    <d v="2023-10-24T00:00:00"/>
    <x v="0"/>
    <s v="Turno Dia"/>
    <s v="Coronador"/>
    <s v="Trancones reiterados pista de bajada"/>
    <x v="1"/>
    <n v="0.45038333333333336"/>
    <m/>
  </r>
  <r>
    <x v="2"/>
    <s v="oct"/>
    <x v="19"/>
    <d v="2023-10-24T00:00:00"/>
    <x v="0"/>
    <s v="Turno Dia"/>
    <s v="Lavadora de Botellas"/>
    <s v="Caida de botellas salida de la lavadora"/>
    <x v="1"/>
    <n v="0.35926666666666679"/>
    <m/>
  </r>
  <r>
    <x v="0"/>
    <s v="oct"/>
    <x v="19"/>
    <d v="2023-10-25T00:00:00"/>
    <x v="0"/>
    <s v="Turno Dia"/>
    <s v="Lavadora de Botellas"/>
    <s v="Regulacion guia"/>
    <x v="0"/>
    <n v="27.66"/>
    <m/>
  </r>
  <r>
    <x v="1"/>
    <s v="oct"/>
    <x v="19"/>
    <d v="2023-10-25T00:00:00"/>
    <x v="0"/>
    <s v="Turno Noche"/>
    <s v="Tunel"/>
    <s v="Producto desplazado salida recubrimiento - Mantenimiento"/>
    <x v="0"/>
    <n v="21.82408333333332"/>
    <s v="barillas salen de fijacion rapida. cadenas desplazadas"/>
  </r>
  <r>
    <x v="1"/>
    <s v="oct"/>
    <x v="19"/>
    <d v="2023-10-25T00:00:00"/>
    <x v="0"/>
    <s v="Turno Dia"/>
    <s v="Sopladora"/>
    <s v="Trabamiento entrada de preformas al horno"/>
    <x v="0"/>
    <n v="12.27"/>
    <m/>
  </r>
  <r>
    <x v="1"/>
    <s v="oct"/>
    <x v="19"/>
    <d v="2023-10-25T00:00:00"/>
    <x v="0"/>
    <s v="Turno Dia"/>
    <s v="Sopladora"/>
    <s v="Presion de soplado insuficiente"/>
    <x v="2"/>
    <n v="10.06"/>
    <m/>
  </r>
  <r>
    <x v="2"/>
    <s v="oct"/>
    <x v="19"/>
    <d v="2023-10-25T00:00:00"/>
    <x v="0"/>
    <s v="Turno Dia"/>
    <s v="Lavadora de Botellas"/>
    <s v="Cai­da de botellas salida de la lavadora"/>
    <x v="1"/>
    <n v="9.61"/>
    <m/>
  </r>
  <r>
    <x v="1"/>
    <s v="oct"/>
    <x v="19"/>
    <d v="2023-10-25T00:00:00"/>
    <x v="0"/>
    <s v="Turno Tarde"/>
    <s v="Sopladora"/>
    <s v="Lampara horno quemada"/>
    <x v="1"/>
    <n v="9.4700000000000006"/>
    <m/>
  </r>
  <r>
    <x v="1"/>
    <s v="oct"/>
    <x v="19"/>
    <d v="2023-10-25T00:00:00"/>
    <x v="0"/>
    <s v="Turno Dia"/>
    <s v="Sopladora"/>
    <s v="Trabamiento entrada de preformas al horno"/>
    <x v="1"/>
    <n v="9.35"/>
    <m/>
  </r>
  <r>
    <x v="1"/>
    <s v="oct"/>
    <x v="19"/>
    <d v="2023-10-25T00:00:00"/>
    <x v="0"/>
    <s v="Turno Tarde"/>
    <s v="Sopladora"/>
    <s v="Problema en el Chiller"/>
    <x v="1"/>
    <n v="9.3000000000000007"/>
    <m/>
  </r>
  <r>
    <x v="2"/>
    <s v="oct"/>
    <x v="19"/>
    <d v="2023-10-25T00:00:00"/>
    <x v="0"/>
    <s v="Turno Dia"/>
    <s v="Paletizadora"/>
    <s v="Barrera seguridad paletizadora se bloquea"/>
    <x v="1"/>
    <n v="9.19"/>
    <m/>
  </r>
  <r>
    <x v="1"/>
    <s v="oct"/>
    <x v="19"/>
    <d v="2023-10-25T00:00:00"/>
    <x v="0"/>
    <s v="Turno Dia"/>
    <s v="Sopladora"/>
    <s v="Trabamiento entrada de preformas al horno"/>
    <x v="1"/>
    <n v="6.74"/>
    <m/>
  </r>
  <r>
    <x v="1"/>
    <s v="oct"/>
    <x v="19"/>
    <d v="2023-10-25T00:00:00"/>
    <x v="0"/>
    <s v="Turno Tarde"/>
    <s v="Prime"/>
    <s v="Trabamiento brazo"/>
    <x v="1"/>
    <n v="6.74"/>
    <m/>
  </r>
  <r>
    <x v="0"/>
    <s v="oct"/>
    <x v="19"/>
    <d v="2023-10-25T00:00:00"/>
    <x v="0"/>
    <s v="Turno Dia"/>
    <s v="Lavadora de Botellas"/>
    <s v="Trabamiento de botellas en la salida - Mantenimiento"/>
    <x v="1"/>
    <n v="6.1"/>
    <m/>
  </r>
  <r>
    <x v="0"/>
    <s v="oct"/>
    <x v="19"/>
    <d v="2023-10-25T00:00:00"/>
    <x v="0"/>
    <s v="Turno Noche"/>
    <s v="Lavadora de Botellas"/>
    <s v="trabamiento de botella en entrada"/>
    <x v="1"/>
    <n v="5.7520166666666634"/>
    <m/>
  </r>
  <r>
    <x v="0"/>
    <s v="oct"/>
    <x v="19"/>
    <d v="2023-10-25T00:00:00"/>
    <x v="0"/>
    <s v="Turno Dia"/>
    <s v="Lavadora de Botellas"/>
    <s v="Trabamiento de botellas en la salida - Mantenimiento"/>
    <x v="1"/>
    <n v="4.9000000000000004"/>
    <m/>
  </r>
  <r>
    <x v="1"/>
    <s v="oct"/>
    <x v="19"/>
    <d v="2023-10-25T00:00:00"/>
    <x v="0"/>
    <s v="Turno Tarde"/>
    <s v="Sopladora"/>
    <s v="Trabamiento de elevador de preformas"/>
    <x v="1"/>
    <n v="4.49"/>
    <m/>
  </r>
  <r>
    <x v="0"/>
    <s v="oct"/>
    <x v="19"/>
    <d v="2023-10-25T00:00:00"/>
    <x v="0"/>
    <s v="Turno Noche"/>
    <s v="Omnivision"/>
    <s v="Ajuste electrico o mecanico"/>
    <x v="1"/>
    <n v="4.4519166666666665"/>
    <m/>
  </r>
  <r>
    <x v="1"/>
    <s v="oct"/>
    <x v="19"/>
    <d v="2023-10-25T00:00:00"/>
    <x v="0"/>
    <s v="Turno Noche"/>
    <s v="Tunel"/>
    <s v="Producto desplazado salida recubrimiento - Mantenimiento"/>
    <x v="0"/>
    <n v="4.1304666666666661"/>
    <s v="barillas salen de fijacion rapida. cadenas desplazadas"/>
  </r>
  <r>
    <x v="0"/>
    <s v="oct"/>
    <x v="19"/>
    <d v="2023-10-25T00:00:00"/>
    <x v="0"/>
    <s v="Turno Noche"/>
    <s v="Lavadora de Botellas"/>
    <s v="Caida de envase en descarga - Mantenimiento"/>
    <x v="1"/>
    <n v="3.7517166666666664"/>
    <m/>
  </r>
  <r>
    <x v="1"/>
    <s v="oct"/>
    <x v="19"/>
    <d v="2023-10-25T00:00:00"/>
    <x v="0"/>
    <s v="Turno Tarde"/>
    <s v="Mixer"/>
    <s v="Error de Mezcla"/>
    <x v="1"/>
    <n v="3.46"/>
    <m/>
  </r>
  <r>
    <x v="2"/>
    <s v="oct"/>
    <x v="19"/>
    <d v="2023-10-25T00:00:00"/>
    <x v="0"/>
    <s v="Turno Dia"/>
    <s v="Omnivision"/>
    <s v="Ajuste electrico o mecanico"/>
    <x v="1"/>
    <n v="3.08"/>
    <m/>
  </r>
  <r>
    <x v="0"/>
    <s v="oct"/>
    <x v="19"/>
    <d v="2023-10-25T00:00:00"/>
    <x v="0"/>
    <s v="Turno Dia"/>
    <s v="Lavadora de Botellas"/>
    <s v="Trabamiento de botellas en la salida - Mantenimiento"/>
    <x v="1"/>
    <n v="2.8"/>
    <m/>
  </r>
  <r>
    <x v="0"/>
    <s v="oct"/>
    <x v="19"/>
    <d v="2023-10-25T00:00:00"/>
    <x v="0"/>
    <s v="Turno Dia"/>
    <s v="Lavadora de Botellas"/>
    <s v="Trabamiento de botellas en la salida - Mantenimiento"/>
    <x v="1"/>
    <n v="2.5499999999999998"/>
    <m/>
  </r>
  <r>
    <x v="0"/>
    <s v="oct"/>
    <x v="19"/>
    <d v="2023-10-25T00:00:00"/>
    <x v="0"/>
    <s v="Turno Dia"/>
    <s v="Decapsuladora"/>
    <s v="Ajuste o cambio de sensor - Decapsuladora"/>
    <x v="1"/>
    <n v="2.2999999999999998"/>
    <m/>
  </r>
  <r>
    <x v="0"/>
    <s v="oct"/>
    <x v="19"/>
    <d v="2023-10-25T00:00:00"/>
    <x v="0"/>
    <s v="Turno Noche"/>
    <s v="Lavadora de Botellas"/>
    <s v="Caida de envase en descarga - Mantenimiento"/>
    <x v="1"/>
    <n v="2.2517500000000017"/>
    <m/>
  </r>
  <r>
    <x v="0"/>
    <s v="oct"/>
    <x v="19"/>
    <d v="2023-10-25T00:00:00"/>
    <x v="0"/>
    <s v="Turno Dia"/>
    <s v="Lavadora de Botellas"/>
    <s v="Trabamiento de botellas en la salida - Mantenimiento"/>
    <x v="1"/>
    <n v="2.25"/>
    <m/>
  </r>
  <r>
    <x v="0"/>
    <s v="oct"/>
    <x v="19"/>
    <d v="2023-10-25T00:00:00"/>
    <x v="0"/>
    <s v="Turno Dia"/>
    <s v="Decapsuladora"/>
    <s v="Ajustes por falla"/>
    <x v="1"/>
    <n v="1.95"/>
    <m/>
  </r>
  <r>
    <x v="0"/>
    <s v="oct"/>
    <x v="19"/>
    <d v="2023-10-25T00:00:00"/>
    <x v="0"/>
    <s v="Turno Noche"/>
    <s v="Lavadora de Botellas"/>
    <s v="Caida de envase en descarga - Mantenimiento"/>
    <x v="1"/>
    <n v="1.7507666666666639"/>
    <m/>
  </r>
  <r>
    <x v="0"/>
    <s v="oct"/>
    <x v="19"/>
    <d v="2023-10-25T00:00:00"/>
    <x v="0"/>
    <s v="Turno Dia"/>
    <s v="Lavadora de Botellas"/>
    <s v="Trabamiento de botellas en la salida - Mantenimiento"/>
    <x v="1"/>
    <n v="1.7"/>
    <m/>
  </r>
  <r>
    <x v="0"/>
    <s v="oct"/>
    <x v="19"/>
    <d v="2023-10-25T00:00:00"/>
    <x v="0"/>
    <s v="Turno Dia"/>
    <s v="Decapsuladora"/>
    <s v="Ajuste o cambio de sensor - Decapsuladora"/>
    <x v="1"/>
    <n v="1.6"/>
    <m/>
  </r>
  <r>
    <x v="0"/>
    <s v="oct"/>
    <x v="19"/>
    <d v="2023-10-25T00:00:00"/>
    <x v="0"/>
    <s v="Turno Noche"/>
    <s v="Lavadora de Botellas"/>
    <s v="Caida de envase en descarga - Mantenimiento"/>
    <x v="1"/>
    <n v="1.5006666666666659"/>
    <m/>
  </r>
  <r>
    <x v="0"/>
    <s v="oct"/>
    <x v="19"/>
    <d v="2023-10-25T00:00:00"/>
    <x v="0"/>
    <s v="Turno Dia"/>
    <s v="Lavadora de Botellas"/>
    <s v="Trabamiento de botellas en la salida - Mantenimiento"/>
    <x v="1"/>
    <n v="1.25"/>
    <m/>
  </r>
  <r>
    <x v="1"/>
    <s v="oct"/>
    <x v="19"/>
    <d v="2023-10-25T00:00:00"/>
    <x v="0"/>
    <s v="Turno Tarde"/>
    <s v="Sopladora"/>
    <s v="Trabamiento de elevador de preformas"/>
    <x v="1"/>
    <n v="1.21"/>
    <m/>
  </r>
  <r>
    <x v="0"/>
    <s v="oct"/>
    <x v="19"/>
    <d v="2023-10-25T00:00:00"/>
    <x v="0"/>
    <s v="Turno Dia"/>
    <s v="Lavadora de Botellas"/>
    <s v="Trabamiento de botellas en la salida - Mantenimiento"/>
    <x v="1"/>
    <n v="1.1499999999999999"/>
    <m/>
  </r>
  <r>
    <x v="2"/>
    <s v="oct"/>
    <x v="19"/>
    <d v="2023-10-25T00:00:00"/>
    <x v="0"/>
    <s v="Turno Dia"/>
    <s v="Lavadora de Botellas"/>
    <s v="Cai­da de botellas salida de la lavadora"/>
    <x v="1"/>
    <n v="1.1299999999999999"/>
    <m/>
  </r>
  <r>
    <x v="1"/>
    <s v="oct"/>
    <x v="19"/>
    <d v="2023-10-25T00:00:00"/>
    <x v="0"/>
    <s v="Turno Dia"/>
    <s v="Sopladora"/>
    <s v="Limitador de desempolvado disparado"/>
    <x v="1"/>
    <n v="1.08"/>
    <m/>
  </r>
  <r>
    <x v="0"/>
    <s v="oct"/>
    <x v="19"/>
    <d v="2023-10-25T00:00:00"/>
    <x v="0"/>
    <s v="Turno Dia"/>
    <s v="Lavadora de Botellas"/>
    <s v="Trabamiento de botellas en la salida - Mantenimiento"/>
    <x v="1"/>
    <n v="1.05"/>
    <m/>
  </r>
  <r>
    <x v="2"/>
    <s v="oct"/>
    <x v="19"/>
    <d v="2023-10-25T00:00:00"/>
    <x v="0"/>
    <s v="Turno Dia"/>
    <s v="Lavadora de Botellas"/>
    <s v="Cai­da de botellas salida de la lavadora"/>
    <x v="1"/>
    <n v="1.05"/>
    <m/>
  </r>
  <r>
    <x v="0"/>
    <s v="oct"/>
    <x v="19"/>
    <d v="2023-10-25T00:00:00"/>
    <x v="0"/>
    <s v="Turno Noche"/>
    <s v="Omnivision"/>
    <s v="Ajuste electrico o mecanico"/>
    <x v="1"/>
    <n v="1.000683333333336"/>
    <m/>
  </r>
  <r>
    <x v="2"/>
    <s v="oct"/>
    <x v="19"/>
    <d v="2023-10-25T00:00:00"/>
    <x v="0"/>
    <s v="Turno Dia"/>
    <s v="Paletizadora"/>
    <s v="Barrera seguridad paletizadora se bloquea"/>
    <x v="1"/>
    <n v="0.78"/>
    <m/>
  </r>
  <r>
    <x v="1"/>
    <s v="oct"/>
    <x v="19"/>
    <d v="2023-10-25T00:00:00"/>
    <x v="0"/>
    <s v="Turno Dia"/>
    <s v="Sopladora"/>
    <s v="Presion de soplado insuficiente"/>
    <x v="1"/>
    <n v="0.71"/>
    <m/>
  </r>
  <r>
    <x v="0"/>
    <s v="oct"/>
    <x v="19"/>
    <d v="2023-10-25T00:00:00"/>
    <x v="0"/>
    <s v="Turno Dia"/>
    <s v="Lavadora de Botellas"/>
    <s v="Trabamiento de botellas en la salida - Mantenimiento"/>
    <x v="1"/>
    <n v="0.7"/>
    <m/>
  </r>
  <r>
    <x v="2"/>
    <s v="oct"/>
    <x v="19"/>
    <d v="2023-10-26T00:00:00"/>
    <x v="0"/>
    <s v="Turno Dia"/>
    <s v="Capsuladora"/>
    <s v="Ajuste de torques en capsuladora"/>
    <x v="0"/>
    <n v="52.84"/>
    <s v="Tapa mal aplicada en cabezal seccion n°2"/>
  </r>
  <r>
    <x v="2"/>
    <s v="oct"/>
    <x v="19"/>
    <d v="2023-10-26T00:00:00"/>
    <x v="0"/>
    <s v="Turno Dia"/>
    <s v="Capsuladora"/>
    <s v="Ajuste de torques en capsuladora"/>
    <x v="0"/>
    <n v="52.55"/>
    <s v="Tapa mal aplicada en cabezal seccion n°2"/>
  </r>
  <r>
    <x v="2"/>
    <s v="oct"/>
    <x v="19"/>
    <d v="2023-10-26T00:00:00"/>
    <x v="0"/>
    <s v="Turno Dia"/>
    <s v="Capsuladora"/>
    <s v="Ajuste de torques en capsuladora"/>
    <x v="0"/>
    <n v="51.15"/>
    <s v="Tapa mal aplicada en cabezal seccion n°2"/>
  </r>
  <r>
    <x v="1"/>
    <s v="oct"/>
    <x v="19"/>
    <d v="2023-10-26T00:00:00"/>
    <x v="0"/>
    <s v="Turno Dia"/>
    <s v="Llenadora"/>
    <s v="Pruebas realizadas por tecnico Sidel - Llenadora"/>
    <x v="4"/>
    <n v="45.16"/>
    <m/>
  </r>
  <r>
    <x v="2"/>
    <s v="oct"/>
    <x v="19"/>
    <d v="2023-10-26T00:00:00"/>
    <x v="0"/>
    <s v="Turno Dia"/>
    <s v="Capsuladora"/>
    <s v="Ajuste de torques en capsuladora"/>
    <x v="0"/>
    <n v="35.020000000000003"/>
    <s v="Tapa mal aplicada en cabezal seccion n°2"/>
  </r>
  <r>
    <x v="1"/>
    <s v="oct"/>
    <x v="19"/>
    <d v="2023-10-26T00:00:00"/>
    <x v="0"/>
    <s v="Turno Dia"/>
    <s v="Llenadora"/>
    <s v="Pruebas realizadas por tecnico Sidel - Llenadora"/>
    <x v="4"/>
    <n v="15.64"/>
    <m/>
  </r>
  <r>
    <x v="2"/>
    <s v="oct"/>
    <x v="19"/>
    <d v="2023-10-26T00:00:00"/>
    <x v="0"/>
    <s v="Turno Dia"/>
    <s v="Capsuladora"/>
    <s v="Ajuste de torques en capsuladora"/>
    <x v="0"/>
    <n v="11.89"/>
    <s v="Tapa mal aplicada en cabezal seccion n°2"/>
  </r>
  <r>
    <x v="0"/>
    <s v="oct"/>
    <x v="19"/>
    <d v="2023-10-26T00:00:00"/>
    <x v="0"/>
    <s v="Turno Dia"/>
    <s v="Lavadora de Botellas"/>
    <s v="Trabamiento de botellas en la salida - Mantenimiento"/>
    <x v="1"/>
    <n v="7.95"/>
    <m/>
  </r>
  <r>
    <x v="0"/>
    <s v="oct"/>
    <x v="19"/>
    <d v="2023-10-26T00:00:00"/>
    <x v="0"/>
    <s v="Turno Noche"/>
    <s v="Lavadora de Botellas"/>
    <s v="Trabamiento de botellas en la salida - Mantenimiento"/>
    <x v="1"/>
    <n v="6.4"/>
    <m/>
  </r>
  <r>
    <x v="0"/>
    <s v="oct"/>
    <x v="19"/>
    <d v="2023-10-26T00:00:00"/>
    <x v="0"/>
    <s v="Turno Dia"/>
    <s v="Lavadora de Botellas"/>
    <s v="Trabamiento de botellas en la salida - Mantenimiento"/>
    <x v="1"/>
    <n v="6.23"/>
    <m/>
  </r>
  <r>
    <x v="2"/>
    <s v="oct"/>
    <x v="19"/>
    <d v="2023-10-26T00:00:00"/>
    <x v="0"/>
    <s v="Turno Dia"/>
    <s v="Lavadora de Botellas"/>
    <s v="Cai­da de botellas salida de la lavadora"/>
    <x v="1"/>
    <n v="5.84"/>
    <m/>
  </r>
  <r>
    <x v="1"/>
    <s v="oct"/>
    <x v="19"/>
    <d v="2023-10-26T00:00:00"/>
    <x v="0"/>
    <s v="Turno Noche"/>
    <s v="Sopladora"/>
    <s v="Limitador de desenpolvado disparado por trabamiento"/>
    <x v="1"/>
    <n v="5.42"/>
    <m/>
  </r>
  <r>
    <x v="0"/>
    <s v="oct"/>
    <x v="19"/>
    <d v="2023-10-26T00:00:00"/>
    <x v="0"/>
    <s v="Turno Noche"/>
    <s v="Lavadora de Botellas"/>
    <s v="Trabamiento de botellas en la salida - Mantenimiento"/>
    <x v="1"/>
    <n v="5.21"/>
    <m/>
  </r>
  <r>
    <x v="1"/>
    <s v="oct"/>
    <x v="19"/>
    <d v="2023-10-26T00:00:00"/>
    <x v="0"/>
    <s v="Turno Noche"/>
    <s v="Prime"/>
    <s v="Ajuste de parametros por electrico"/>
    <x v="1"/>
    <n v="4.04"/>
    <m/>
  </r>
  <r>
    <x v="0"/>
    <s v="oct"/>
    <x v="19"/>
    <d v="2023-10-26T00:00:00"/>
    <x v="0"/>
    <s v="Turno Noche"/>
    <s v="Lavadora de Botellas"/>
    <s v="Cai­da de envase en descarga - Mantenimiento"/>
    <x v="1"/>
    <n v="3.47"/>
    <m/>
  </r>
  <r>
    <x v="0"/>
    <s v="oct"/>
    <x v="19"/>
    <d v="2023-10-26T00:00:00"/>
    <x v="0"/>
    <s v="Turno Noche"/>
    <s v="Lavadora de Botellas"/>
    <s v="trabamiento de botella en entrada"/>
    <x v="1"/>
    <n v="3.33"/>
    <m/>
  </r>
  <r>
    <x v="1"/>
    <s v="oct"/>
    <x v="19"/>
    <d v="2023-10-26T00:00:00"/>
    <x v="0"/>
    <s v="Turno Dia"/>
    <s v="Transporte"/>
    <s v="Trabamiento curva salida pulmon"/>
    <x v="1"/>
    <n v="3.05"/>
    <m/>
  </r>
  <r>
    <x v="2"/>
    <s v="oct"/>
    <x v="19"/>
    <d v="2023-10-26T00:00:00"/>
    <x v="0"/>
    <s v="Turno Dia"/>
    <s v="Capsuladora"/>
    <s v="Ajuste de torques en capsuladora"/>
    <x v="0"/>
    <n v="2.93"/>
    <s v="Tapa mal aplicada en cabezal seccion n°2"/>
  </r>
  <r>
    <x v="2"/>
    <s v="oct"/>
    <x v="19"/>
    <d v="2023-10-26T00:00:00"/>
    <x v="0"/>
    <s v="Turno Dia"/>
    <s v="Lavadora de Botellas"/>
    <s v="Cai­da de botellas salida de la lavadora"/>
    <x v="1"/>
    <n v="2.68"/>
    <m/>
  </r>
  <r>
    <x v="0"/>
    <s v="oct"/>
    <x v="19"/>
    <d v="2023-10-26T00:00:00"/>
    <x v="0"/>
    <s v="Turno Dia"/>
    <s v="Llenadora"/>
    <s v="Lubricacion de pedestales - Llenadora"/>
    <x v="1"/>
    <n v="2.5499999999999998"/>
    <m/>
  </r>
  <r>
    <x v="0"/>
    <s v="oct"/>
    <x v="19"/>
    <d v="2023-10-26T00:00:00"/>
    <x v="0"/>
    <s v="Turno Noche"/>
    <s v="Omnivision"/>
    <s v="Ajuste electrico o mecanico"/>
    <x v="1"/>
    <n v="2.2999999999999998"/>
    <m/>
  </r>
  <r>
    <x v="2"/>
    <s v="oct"/>
    <x v="19"/>
    <d v="2023-10-26T00:00:00"/>
    <x v="0"/>
    <s v="Turno Dia"/>
    <s v="Lavadora de Botellas"/>
    <s v="Cai­da de botellas salida de la lavadora"/>
    <x v="1"/>
    <n v="2.25"/>
    <m/>
  </r>
  <r>
    <x v="0"/>
    <s v="oct"/>
    <x v="19"/>
    <d v="2023-10-26T00:00:00"/>
    <x v="0"/>
    <s v="Turno Noche"/>
    <s v="Lavadora de Botellas"/>
    <s v="Cai­da de botellas salida de la lavadora"/>
    <x v="1"/>
    <n v="1.98"/>
    <m/>
  </r>
  <r>
    <x v="2"/>
    <s v="oct"/>
    <x v="19"/>
    <d v="2023-10-26T00:00:00"/>
    <x v="0"/>
    <s v="Turno Dia"/>
    <s v="Lavadora de Botellas"/>
    <s v="Cai­da de botellas salida de la lavadora"/>
    <x v="1"/>
    <n v="1.96"/>
    <m/>
  </r>
  <r>
    <x v="0"/>
    <s v="oct"/>
    <x v="19"/>
    <d v="2023-10-26T00:00:00"/>
    <x v="0"/>
    <s v="Turno Noche"/>
    <s v="Lavadora de Botellas"/>
    <s v="Trabamiento de botellas en la salida - Mantenimiento"/>
    <x v="1"/>
    <n v="1.4"/>
    <m/>
  </r>
  <r>
    <x v="0"/>
    <s v="oct"/>
    <x v="19"/>
    <d v="2023-10-26T00:00:00"/>
    <x v="0"/>
    <s v="Turno Noche"/>
    <s v="Lavadora de Botellas"/>
    <s v="trabamiento de botella en entrada"/>
    <x v="1"/>
    <n v="1.4"/>
    <m/>
  </r>
  <r>
    <x v="0"/>
    <s v="oct"/>
    <x v="19"/>
    <d v="2023-10-26T00:00:00"/>
    <x v="0"/>
    <s v="Turno Noche"/>
    <s v="Omnivision"/>
    <s v="Ajuste electrico o mecanico"/>
    <x v="1"/>
    <n v="1.38"/>
    <m/>
  </r>
  <r>
    <x v="0"/>
    <s v="oct"/>
    <x v="19"/>
    <d v="2023-10-26T00:00:00"/>
    <x v="0"/>
    <s v="Turno Dia"/>
    <s v="Coronador"/>
    <s v="Trancones reiterados pista de bajada"/>
    <x v="1"/>
    <n v="1.18"/>
    <m/>
  </r>
  <r>
    <x v="1"/>
    <s v="oct"/>
    <x v="19"/>
    <d v="2023-10-26T00:00:00"/>
    <x v="0"/>
    <s v="Turno Dia"/>
    <s v="Transporte"/>
    <s v="Trabamiento curva salida pulmon"/>
    <x v="1"/>
    <n v="1.1000000000000001"/>
    <m/>
  </r>
  <r>
    <x v="0"/>
    <s v="oct"/>
    <x v="19"/>
    <d v="2023-10-26T00:00:00"/>
    <x v="0"/>
    <s v="Turno Noche"/>
    <s v="Lavadora de Botellas"/>
    <s v="trabamiento de botella en entrada"/>
    <x v="1"/>
    <n v="1.1000000000000001"/>
    <m/>
  </r>
  <r>
    <x v="0"/>
    <s v="oct"/>
    <x v="19"/>
    <d v="2023-10-26T00:00:00"/>
    <x v="0"/>
    <s v="Turno Noche"/>
    <s v="Lavadora de Botellas"/>
    <s v="Cai­da de botellas salida de la lavadora"/>
    <x v="1"/>
    <n v="0.98"/>
    <m/>
  </r>
  <r>
    <x v="2"/>
    <s v="oct"/>
    <x v="19"/>
    <d v="2023-10-26T00:00:00"/>
    <x v="0"/>
    <s v="Turno Dia"/>
    <s v="Capsuladora"/>
    <s v="Ajuste de torques en capsuladora"/>
    <x v="0"/>
    <n v="0.93"/>
    <s v="Tapa mal aplicada en cabezal seccion n°2"/>
  </r>
  <r>
    <x v="0"/>
    <s v="oct"/>
    <x v="19"/>
    <d v="2023-10-26T00:00:00"/>
    <x v="0"/>
    <s v="Turno Dia"/>
    <s v="Lavadora de Botellas"/>
    <s v="Trabamiento de botellas en la salida - Mantenimiento"/>
    <x v="1"/>
    <n v="0.7"/>
    <m/>
  </r>
  <r>
    <x v="0"/>
    <s v="oct"/>
    <x v="19"/>
    <d v="2023-10-26T00:00:00"/>
    <x v="0"/>
    <s v="Turno Noche"/>
    <s v="Lavadora de Botellas"/>
    <s v="Trabamiento de botellas en la salida - Mantenimiento"/>
    <x v="1"/>
    <n v="0.65"/>
    <m/>
  </r>
  <r>
    <x v="2"/>
    <s v="oct"/>
    <x v="19"/>
    <d v="2023-10-26T00:00:00"/>
    <x v="0"/>
    <s v="Turno Dia"/>
    <s v="Capsuladora"/>
    <s v="Ajuste de torques en capsuladora"/>
    <x v="0"/>
    <n v="0.36"/>
    <s v="Tapa mal aplicada en cabezal seccion n°2"/>
  </r>
  <r>
    <x v="2"/>
    <s v="oct"/>
    <x v="19"/>
    <d v="2023-10-26T00:00:00"/>
    <x v="0"/>
    <s v="Turno Dia"/>
    <s v="Capsuladora"/>
    <s v="Ajuste de torques en capsuladora"/>
    <x v="0"/>
    <n v="0.23"/>
    <s v="Tapa mal aplicada en cabezal seccion n°2"/>
  </r>
  <r>
    <x v="1"/>
    <s v="oct"/>
    <x v="19"/>
    <d v="2023-10-26T00:00:00"/>
    <x v="0"/>
    <s v="Turno Dia"/>
    <s v="Sopladora"/>
    <s v="Trabamiento de Preformas"/>
    <x v="1"/>
    <n v="0.22"/>
    <m/>
  </r>
  <r>
    <x v="0"/>
    <s v="oct"/>
    <x v="19"/>
    <d v="2023-10-26T00:00:00"/>
    <x v="0"/>
    <s v="Turno Dia"/>
    <s v="Coronador"/>
    <s v="Trancones reiterados pista de bajada"/>
    <x v="1"/>
    <n v="0.1"/>
    <m/>
  </r>
  <r>
    <x v="0"/>
    <s v="oct"/>
    <x v="19"/>
    <d v="2023-10-26T00:00:00"/>
    <x v="0"/>
    <s v="Turno Dia"/>
    <s v="Lavadora de Botellas"/>
    <s v="Trabamiento de botellas en la salida - Mantenimiento"/>
    <x v="1"/>
    <n v="0.05"/>
    <m/>
  </r>
  <r>
    <x v="2"/>
    <s v="oct"/>
    <x v="20"/>
    <d v="2023-10-30T00:00:00"/>
    <x v="0"/>
    <s v="Turno Dia"/>
    <s v="Etiquetadora"/>
    <s v="Empalme defectuoso - Etiquetadora"/>
    <x v="0"/>
    <n v="34.72"/>
    <s v="etiqueta se pasa al rodillo encolador. tambien se revisa electro valvula de carro magazin con ayuda de electrico."/>
  </r>
  <r>
    <x v="1"/>
    <s v="oct"/>
    <x v="20"/>
    <d v="2023-10-30T00:00:00"/>
    <x v="0"/>
    <s v="Turno Tarde"/>
    <s v="Sopladora"/>
    <s v="Problema en el Chiller"/>
    <x v="2"/>
    <n v="19.170000000000002"/>
    <s v="no realiza partida compresores"/>
  </r>
  <r>
    <x v="1"/>
    <s v="oct"/>
    <x v="20"/>
    <d v="2023-10-30T00:00:00"/>
    <x v="0"/>
    <s v="Turno Tarde"/>
    <s v="Llenadora"/>
    <s v="Reparacion - Llenadora"/>
    <x v="4"/>
    <n v="18.170000000000002"/>
    <s v="Ajustes de receta por técnico de sidel"/>
  </r>
  <r>
    <x v="0"/>
    <s v="oct"/>
    <x v="20"/>
    <d v="2023-10-30T00:00:00"/>
    <x v="0"/>
    <s v="Turno Dia"/>
    <s v="Omnivision"/>
    <s v="Ajuste electrico o mecanico"/>
    <x v="2"/>
    <n v="13.8"/>
    <s v="mal contacto eléctrico tarjeta servo"/>
  </r>
  <r>
    <x v="1"/>
    <s v="oct"/>
    <x v="20"/>
    <d v="2023-10-30T00:00:00"/>
    <x v="0"/>
    <s v="Turno Dia"/>
    <s v="Mixer"/>
    <s v="Problema presion bomba de agua"/>
    <x v="1"/>
    <n v="8.9499999999999993"/>
    <m/>
  </r>
  <r>
    <x v="1"/>
    <s v="oct"/>
    <x v="20"/>
    <d v="2023-10-30T00:00:00"/>
    <x v="0"/>
    <s v="Turno Tarde"/>
    <s v="Sopladora"/>
    <s v="Problema en el Chiller"/>
    <x v="1"/>
    <n v="5"/>
    <m/>
  </r>
  <r>
    <x v="0"/>
    <s v="oct"/>
    <x v="20"/>
    <d v="2023-10-30T00:00:00"/>
    <x v="0"/>
    <s v="Turno Dia"/>
    <s v="Lavadora de Botellas"/>
    <s v="Trabamiento de botellas en la salida - Mantenimiento"/>
    <x v="1"/>
    <n v="4.95"/>
    <m/>
  </r>
  <r>
    <x v="0"/>
    <s v="oct"/>
    <x v="20"/>
    <d v="2023-10-30T00:00:00"/>
    <x v="0"/>
    <s v="Turno Dia"/>
    <s v="Coronador"/>
    <s v="Trancones reiterados pista de bajada"/>
    <x v="1"/>
    <n v="3.3"/>
    <m/>
  </r>
  <r>
    <x v="1"/>
    <s v="oct"/>
    <x v="20"/>
    <d v="2023-10-30T00:00:00"/>
    <x v="0"/>
    <s v="Turno Dia"/>
    <s v="Prime"/>
    <s v="Trabamiento de producto"/>
    <x v="1"/>
    <n v="2.0299999999999998"/>
    <m/>
  </r>
  <r>
    <x v="0"/>
    <s v="oct"/>
    <x v="20"/>
    <d v="2023-10-30T00:00:00"/>
    <x v="0"/>
    <s v="Turno Dia"/>
    <s v="Llenadora"/>
    <s v="Lubricacion de pedestales - Llenadora"/>
    <x v="1"/>
    <n v="1.78"/>
    <m/>
  </r>
  <r>
    <x v="0"/>
    <s v="oct"/>
    <x v="20"/>
    <d v="2023-10-30T00:00:00"/>
    <x v="0"/>
    <s v="Turno Dia"/>
    <s v="Lavadora de Botellas"/>
    <s v="Trabamiento de botellas en la salida - Mantenimiento"/>
    <x v="1"/>
    <n v="1.38"/>
    <m/>
  </r>
  <r>
    <x v="1"/>
    <s v="oct"/>
    <x v="20"/>
    <d v="2023-10-30T00:00:00"/>
    <x v="0"/>
    <s v="Turno Dia"/>
    <s v="Mixer"/>
    <s v="Problema presion bomba de agua"/>
    <x v="1"/>
    <n v="1.23"/>
    <m/>
  </r>
  <r>
    <x v="1"/>
    <s v="oct"/>
    <x v="20"/>
    <d v="2023-10-31T00:00:00"/>
    <x v="0"/>
    <s v="Turno Noche"/>
    <s v="Mixer"/>
    <s v="Presion de Co2 - Mantenimiento"/>
    <x v="2"/>
    <n v="60"/>
    <s v="acusa en pantalla error de carbonatacion co2 bajo"/>
  </r>
  <r>
    <x v="1"/>
    <s v="oct"/>
    <x v="20"/>
    <d v="2023-10-31T00:00:00"/>
    <x v="0"/>
    <s v="Turno Noche"/>
    <s v="Mixer"/>
    <s v="Presion de Co2 - Mantenimiento"/>
    <x v="2"/>
    <n v="36.619999999999997"/>
    <s v="acusa en pantalla error de carbonatacion co2 bajo"/>
  </r>
  <r>
    <x v="1"/>
    <s v="oct"/>
    <x v="20"/>
    <d v="2023-10-31T00:00:00"/>
    <x v="0"/>
    <s v="Turno Noche"/>
    <s v="Mixer"/>
    <s v="Presion de Co2 - Mantenimiento"/>
    <x v="2"/>
    <n v="31.66"/>
    <s v="acusa en pantalla error de carbonatacion co2 bajo"/>
  </r>
  <r>
    <x v="1"/>
    <s v="oct"/>
    <x v="20"/>
    <d v="2023-10-31T00:00:00"/>
    <x v="0"/>
    <s v="Turno Noche"/>
    <s v="Llenadora"/>
    <s v="Defectos Nudos PLC"/>
    <x v="0"/>
    <n v="20.260000000000002"/>
    <s v="Valvula lenta para llenar"/>
  </r>
  <r>
    <x v="0"/>
    <s v="oct"/>
    <x v="20"/>
    <d v="2023-10-31T00:00:00"/>
    <x v="0"/>
    <s v="Turno Noche"/>
    <s v="Codificador"/>
    <s v="Parada codificacion"/>
    <x v="2"/>
    <n v="18.079999999999998"/>
    <s v="placas sucias . una botella le pega al caabezal"/>
  </r>
  <r>
    <x v="1"/>
    <s v="oct"/>
    <x v="20"/>
    <d v="2023-10-31T00:00:00"/>
    <x v="0"/>
    <s v="Turno Dia"/>
    <s v="Mixer"/>
    <s v="Error de Mezcla"/>
    <x v="2"/>
    <n v="13.346749999999981"/>
    <m/>
  </r>
  <r>
    <x v="1"/>
    <s v="oct"/>
    <x v="20"/>
    <d v="2023-10-31T00:00:00"/>
    <x v="0"/>
    <s v="Turno Noche"/>
    <s v="Mixer"/>
    <s v="Presion de Co2 - Mantenimiento"/>
    <x v="2"/>
    <n v="12.22"/>
    <s v="acusa en pantalla error de carbonatacion co2 bajo"/>
  </r>
  <r>
    <x v="1"/>
    <s v="oct"/>
    <x v="20"/>
    <d v="2023-10-31T00:00:00"/>
    <x v="0"/>
    <s v="Turno Dia"/>
    <s v="Mixer"/>
    <s v="Error de Mezcla"/>
    <x v="2"/>
    <n v="10.96204999999998"/>
    <m/>
  </r>
  <r>
    <x v="1"/>
    <s v="oct"/>
    <x v="20"/>
    <d v="2023-10-31T00:00:00"/>
    <x v="0"/>
    <s v="Turno Dia"/>
    <s v="Mixer"/>
    <s v="Error de Mezcla"/>
    <x v="2"/>
    <n v="10.57693333333332"/>
    <m/>
  </r>
  <r>
    <x v="2"/>
    <s v="oct"/>
    <x v="20"/>
    <d v="2023-10-31T00:00:00"/>
    <x v="0"/>
    <s v="Turno Dia"/>
    <s v="Etiquetadora"/>
    <s v="Cambio o reparación de sensor - Etiquetadora"/>
    <x v="1"/>
    <n v="7.7281000000000208"/>
    <m/>
  </r>
  <r>
    <x v="1"/>
    <s v="oct"/>
    <x v="20"/>
    <d v="2023-10-31T00:00:00"/>
    <x v="0"/>
    <s v="Turno Tarde"/>
    <s v="Prime"/>
    <s v="Ajuste de parámetros por electrico"/>
    <x v="1"/>
    <n v="5.5119833333333341"/>
    <m/>
  </r>
  <r>
    <x v="1"/>
    <s v="oct"/>
    <x v="20"/>
    <d v="2023-10-31T00:00:00"/>
    <x v="0"/>
    <s v="Turno Tarde"/>
    <s v="Tunel"/>
    <s v="Falla en motor"/>
    <x v="1"/>
    <n v="5.3839999999999986"/>
    <m/>
  </r>
  <r>
    <x v="1"/>
    <s v="oct"/>
    <x v="20"/>
    <d v="2023-10-31T00:00:00"/>
    <x v="0"/>
    <s v="Turno Tarde"/>
    <s v="Paletizadora"/>
    <s v="Pérdida de ciclo"/>
    <x v="1"/>
    <n v="5.2698499999999981"/>
    <m/>
  </r>
  <r>
    <x v="2"/>
    <s v="oct"/>
    <x v="20"/>
    <d v="2023-10-31T00:00:00"/>
    <x v="0"/>
    <s v="Turno Dia"/>
    <s v="Decapsuladora"/>
    <s v="Ajustes por falla"/>
    <x v="1"/>
    <n v="5.2278333333333364"/>
    <m/>
  </r>
  <r>
    <x v="1"/>
    <s v="oct"/>
    <x v="20"/>
    <d v="2023-10-31T00:00:00"/>
    <x v="0"/>
    <s v="Turno Tarde"/>
    <s v="Tunel"/>
    <s v="Falla en motor"/>
    <x v="1"/>
    <n v="4.6629333333333358"/>
    <m/>
  </r>
  <r>
    <x v="0"/>
    <s v="oct"/>
    <x v="20"/>
    <d v="2023-10-31T00:00:00"/>
    <x v="0"/>
    <s v="Turno Noche"/>
    <s v="Coronador"/>
    <s v="Trancones reiterados pista de bajada"/>
    <x v="1"/>
    <n v="4.6500000000000004"/>
    <m/>
  </r>
  <r>
    <x v="0"/>
    <s v="oct"/>
    <x v="20"/>
    <d v="2023-10-31T00:00:00"/>
    <x v="0"/>
    <s v="Turno Noche"/>
    <s v="Coronador"/>
    <s v="Trancones reiterados pista de bajada"/>
    <x v="1"/>
    <n v="4.1500000000000004"/>
    <m/>
  </r>
  <r>
    <x v="0"/>
    <s v="oct"/>
    <x v="20"/>
    <d v="2023-10-31T00:00:00"/>
    <x v="0"/>
    <s v="Turno Noche"/>
    <s v="Lavadora de Botellas"/>
    <s v="Cai­da de botellas salida de la lavadora"/>
    <x v="1"/>
    <n v="3.53"/>
    <m/>
  </r>
  <r>
    <x v="1"/>
    <s v="oct"/>
    <x v="20"/>
    <d v="2023-10-31T00:00:00"/>
    <x v="0"/>
    <s v="Turno Dia"/>
    <s v="Prime"/>
    <s v="Trabamiento de producto"/>
    <x v="1"/>
    <n v="3.4290833333333337"/>
    <m/>
  </r>
  <r>
    <x v="0"/>
    <s v="oct"/>
    <x v="20"/>
    <d v="2023-10-31T00:00:00"/>
    <x v="0"/>
    <s v="Turno Dia"/>
    <s v="Llenadora"/>
    <s v="Lubricación de pedestales - Llenadora"/>
    <x v="1"/>
    <n v="3.151366666666668"/>
    <m/>
  </r>
  <r>
    <x v="0"/>
    <s v="oct"/>
    <x v="20"/>
    <d v="2023-10-31T00:00:00"/>
    <x v="0"/>
    <s v="Turno Dia"/>
    <s v="Lavadora de Botellas"/>
    <s v="Trabamiento de botellas en la salida - Mantenimiento"/>
    <x v="1"/>
    <n v="3.051683333333334"/>
    <m/>
  </r>
  <r>
    <x v="0"/>
    <s v="oct"/>
    <x v="20"/>
    <d v="2023-10-31T00:00:00"/>
    <x v="0"/>
    <s v="Turno Noche"/>
    <s v="Omnivision"/>
    <s v="Ajuste electrico o mecanico"/>
    <x v="1"/>
    <n v="2.1800000000000002"/>
    <m/>
  </r>
  <r>
    <x v="0"/>
    <s v="oct"/>
    <x v="20"/>
    <d v="2023-10-31T00:00:00"/>
    <x v="0"/>
    <s v="Turno Dia"/>
    <s v="Coronador"/>
    <s v="Trancónes reiterados pista de bajada"/>
    <x v="1"/>
    <n v="1.676050000000002"/>
    <m/>
  </r>
  <r>
    <x v="0"/>
    <s v="oct"/>
    <x v="20"/>
    <d v="2023-10-31T00:00:00"/>
    <x v="0"/>
    <s v="Turno Noche"/>
    <s v="Coronador"/>
    <s v="Trancones reiterados pista de bajada"/>
    <x v="1"/>
    <n v="1.5"/>
    <m/>
  </r>
  <r>
    <x v="0"/>
    <s v="oct"/>
    <x v="20"/>
    <d v="2023-10-31T00:00:00"/>
    <x v="0"/>
    <s v="Turno Noche"/>
    <s v="Lavadora de Botellas"/>
    <s v="Cai­da de botellas salida de la lavadora"/>
    <x v="1"/>
    <n v="1.48"/>
    <m/>
  </r>
  <r>
    <x v="2"/>
    <s v="oct"/>
    <x v="20"/>
    <d v="2023-10-31T00:00:00"/>
    <x v="0"/>
    <s v="Turno Dia"/>
    <s v="Etiquetadora"/>
    <s v="Cambio de Sensor - Etiquetadora"/>
    <x v="1"/>
    <n v="1.4662333333333319"/>
    <m/>
  </r>
  <r>
    <x v="0"/>
    <s v="oct"/>
    <x v="20"/>
    <d v="2023-10-31T00:00:00"/>
    <x v="0"/>
    <s v="Turno Dia"/>
    <s v="Coronador"/>
    <s v="Trancónes reiterados pista de bajada"/>
    <x v="1"/>
    <n v="1.4005666666666678"/>
    <m/>
  </r>
  <r>
    <x v="0"/>
    <s v="oct"/>
    <x v="20"/>
    <d v="2023-10-31T00:00:00"/>
    <x v="0"/>
    <s v="Turno Noche"/>
    <s v="Omnivision"/>
    <s v="Ajuste electrico o mecanico"/>
    <x v="1"/>
    <n v="1.38"/>
    <m/>
  </r>
  <r>
    <x v="1"/>
    <s v="oct"/>
    <x v="20"/>
    <d v="2023-10-31T00:00:00"/>
    <x v="0"/>
    <s v="Turno Dia"/>
    <s v="Mixer"/>
    <s v="Error de Mezcla"/>
    <x v="1"/>
    <n v="1.244299999999998"/>
    <m/>
  </r>
  <r>
    <x v="0"/>
    <s v="oct"/>
    <x v="20"/>
    <d v="2023-10-31T00:00:00"/>
    <x v="0"/>
    <s v="Turno Dia"/>
    <s v="Coronador"/>
    <s v="Trancónes reiterados pista de bajada"/>
    <x v="1"/>
    <n v="1.1506666666666681"/>
    <m/>
  </r>
  <r>
    <x v="0"/>
    <s v="oct"/>
    <x v="20"/>
    <d v="2023-10-31T00:00:00"/>
    <x v="0"/>
    <s v="Turno Dia"/>
    <s v="Coronador"/>
    <s v="Trancónes reiterados pista de bajada"/>
    <x v="1"/>
    <n v="1.000266666666666"/>
    <m/>
  </r>
  <r>
    <x v="0"/>
    <s v="oct"/>
    <x v="20"/>
    <d v="2023-10-31T00:00:00"/>
    <x v="0"/>
    <s v="Turno Noche"/>
    <s v="Lavadora de Botellas"/>
    <s v="Cai­da de botellas salida de la lavadora"/>
    <x v="1"/>
    <n v="1"/>
    <m/>
  </r>
  <r>
    <x v="1"/>
    <s v="oct"/>
    <x v="20"/>
    <d v="2023-10-31T00:00:00"/>
    <x v="0"/>
    <s v="Turno Noche"/>
    <s v="Sopladora"/>
    <s v="Trabamiento de Preformas"/>
    <x v="1"/>
    <n v="0.32"/>
    <m/>
  </r>
  <r>
    <x v="1"/>
    <s v="oct"/>
    <x v="20"/>
    <d v="2023-10-31T00:00:00"/>
    <x v="0"/>
    <s v="Turno Dia"/>
    <s v="Mixer"/>
    <s v="Error de Mezcla"/>
    <x v="1"/>
    <n v="7.87000000000002E-2"/>
    <m/>
  </r>
  <r>
    <x v="0"/>
    <s v="nov"/>
    <x v="20"/>
    <d v="2023-11-02T00:00:00"/>
    <x v="0"/>
    <s v="Turno Noche"/>
    <s v="Encajonadora"/>
    <s v="Problema en mesa de entrada"/>
    <x v="0"/>
    <n v="13.26"/>
    <m/>
  </r>
  <r>
    <x v="0"/>
    <s v="nov"/>
    <x v="20"/>
    <d v="2023-11-02T00:00:00"/>
    <x v="0"/>
    <s v="Turno Noche"/>
    <s v="Encajonadora"/>
    <s v="Problema en mesa de entrada"/>
    <x v="0"/>
    <n v="12.5"/>
    <m/>
  </r>
  <r>
    <x v="0"/>
    <s v="nov"/>
    <x v="20"/>
    <d v="2023-11-02T00:00:00"/>
    <x v="0"/>
    <s v="Turno Noche"/>
    <s v="Encajonadora"/>
    <s v="Problema en mesa de entrada"/>
    <x v="0"/>
    <n v="11.3"/>
    <m/>
  </r>
  <r>
    <x v="2"/>
    <s v="nov"/>
    <x v="20"/>
    <d v="2023-11-02T00:00:00"/>
    <x v="0"/>
    <s v="Turno Dia"/>
    <s v="Paletizadora"/>
    <s v="Cai­da de automatico - Paletizadora"/>
    <x v="2"/>
    <n v="11.07"/>
    <m/>
  </r>
  <r>
    <x v="1"/>
    <s v="nov"/>
    <x v="20"/>
    <d v="2023-11-02T00:00:00"/>
    <x v="0"/>
    <s v="Turno Dia"/>
    <s v="Etiquetadora"/>
    <s v="Falla Etiquetadora"/>
    <x v="1"/>
    <n v="8.9499999999999993"/>
    <m/>
  </r>
  <r>
    <x v="0"/>
    <s v="nov"/>
    <x v="20"/>
    <d v="2023-11-02T00:00:00"/>
    <x v="0"/>
    <s v="Turno Noche"/>
    <s v="Paletizadora"/>
    <s v="Cai­da de automatico - Paletizadora"/>
    <x v="1"/>
    <n v="7.6"/>
    <m/>
  </r>
  <r>
    <x v="0"/>
    <s v="nov"/>
    <x v="20"/>
    <d v="2023-11-02T00:00:00"/>
    <x v="0"/>
    <s v="Turno Dia"/>
    <s v="Paletizadora"/>
    <s v="Cai­da de automatico - Paletizadora"/>
    <x v="1"/>
    <n v="6.77"/>
    <m/>
  </r>
  <r>
    <x v="0"/>
    <s v="nov"/>
    <x v="20"/>
    <d v="2023-11-02T00:00:00"/>
    <x v="0"/>
    <s v="Turno Noche"/>
    <s v="Llenadora"/>
    <s v="Sin fin de entrada - Desgastado"/>
    <x v="1"/>
    <n v="6.25"/>
    <m/>
  </r>
  <r>
    <x v="0"/>
    <s v="nov"/>
    <x v="20"/>
    <d v="2023-11-02T00:00:00"/>
    <x v="0"/>
    <s v="Turno Noche"/>
    <s v="Encajonadora"/>
    <s v="Problema en mesa de entrada"/>
    <x v="1"/>
    <n v="6.05"/>
    <m/>
  </r>
  <r>
    <x v="2"/>
    <s v="nov"/>
    <x v="20"/>
    <d v="2023-11-02T00:00:00"/>
    <x v="0"/>
    <s v="Turno Dia"/>
    <s v="Paletizadora"/>
    <s v="Cai­da de automatico - Paletizadora"/>
    <x v="1"/>
    <n v="5.96"/>
    <m/>
  </r>
  <r>
    <x v="0"/>
    <s v="nov"/>
    <x v="20"/>
    <d v="2023-11-02T00:00:00"/>
    <x v="0"/>
    <s v="Turno Dia"/>
    <s v="Lavadora de Botellas"/>
    <s v="Trabamiento de botellas en la salida - Mantenimiento"/>
    <x v="1"/>
    <n v="4.1500000000000004"/>
    <m/>
  </r>
  <r>
    <x v="0"/>
    <s v="nov"/>
    <x v="20"/>
    <d v="2023-11-02T00:00:00"/>
    <x v="0"/>
    <s v="Turno Dia"/>
    <s v="Lavadora de Botellas"/>
    <s v="trabamiento de botella en entrada"/>
    <x v="1"/>
    <n v="2.8"/>
    <m/>
  </r>
  <r>
    <x v="0"/>
    <s v="nov"/>
    <x v="20"/>
    <d v="2023-11-02T00:00:00"/>
    <x v="0"/>
    <s v="Turno Noche"/>
    <s v="Encajonadora"/>
    <s v="Problema en mesa de entrada"/>
    <x v="1"/>
    <n v="2.7"/>
    <m/>
  </r>
  <r>
    <x v="0"/>
    <s v="nov"/>
    <x v="20"/>
    <d v="2023-11-02T00:00:00"/>
    <x v="0"/>
    <s v="Turno Dia"/>
    <s v="Paletizadora"/>
    <s v="Falla en Paracai­da"/>
    <x v="1"/>
    <n v="2.65"/>
    <m/>
  </r>
  <r>
    <x v="0"/>
    <s v="nov"/>
    <x v="20"/>
    <d v="2023-11-02T00:00:00"/>
    <x v="0"/>
    <s v="Turno Dia"/>
    <s v="Lavadora de Botellas"/>
    <s v="Trabamiento de botellas en la salida - Mantenimiento"/>
    <x v="1"/>
    <n v="2.25"/>
    <m/>
  </r>
  <r>
    <x v="1"/>
    <s v="nov"/>
    <x v="20"/>
    <d v="2023-11-02T00:00:00"/>
    <x v="0"/>
    <s v="Turno Noche"/>
    <s v="Etiquetadora"/>
    <s v="Falla Etiquetadora"/>
    <x v="1"/>
    <n v="2.23"/>
    <m/>
  </r>
  <r>
    <x v="0"/>
    <s v="nov"/>
    <x v="20"/>
    <d v="2023-11-02T00:00:00"/>
    <x v="0"/>
    <s v="Turno Dia"/>
    <s v="Lavadora de Botellas"/>
    <s v="Trabamiento de botellas en la salida - Mantenimiento"/>
    <x v="1"/>
    <n v="2.15"/>
    <m/>
  </r>
  <r>
    <x v="2"/>
    <s v="nov"/>
    <x v="20"/>
    <d v="2023-11-02T00:00:00"/>
    <x v="0"/>
    <s v="Turno Dia"/>
    <s v="Paletizadora"/>
    <s v="Cai­da de automatico - Paletizadora"/>
    <x v="1"/>
    <n v="1.73"/>
    <m/>
  </r>
  <r>
    <x v="0"/>
    <s v="nov"/>
    <x v="20"/>
    <d v="2023-11-02T00:00:00"/>
    <x v="0"/>
    <s v="Turno Dia"/>
    <s v="Lavadora de Botellas"/>
    <s v="Trabamiento de botellas en la salida - Mantenimiento"/>
    <x v="1"/>
    <n v="1.5"/>
    <m/>
  </r>
  <r>
    <x v="0"/>
    <s v="nov"/>
    <x v="20"/>
    <d v="2023-11-02T00:00:00"/>
    <x v="0"/>
    <s v="Turno Noche"/>
    <s v="Encajonadora"/>
    <s v="Problema en mesa de entrada"/>
    <x v="1"/>
    <n v="1.45"/>
    <m/>
  </r>
  <r>
    <x v="1"/>
    <s v="nov"/>
    <x v="20"/>
    <d v="2023-11-02T00:00:00"/>
    <x v="0"/>
    <s v="Turno Noche"/>
    <s v="Sopladora"/>
    <s v="Trabamiento de Preformas"/>
    <x v="1"/>
    <n v="1.23"/>
    <m/>
  </r>
  <r>
    <x v="0"/>
    <s v="nov"/>
    <x v="20"/>
    <d v="2023-11-02T00:00:00"/>
    <x v="0"/>
    <s v="Turno Noche"/>
    <s v="Encajonadora"/>
    <s v="Problema en mesa de entrada"/>
    <x v="1"/>
    <n v="1.1000000000000001"/>
    <m/>
  </r>
  <r>
    <x v="0"/>
    <s v="nov"/>
    <x v="20"/>
    <d v="2023-11-02T00:00:00"/>
    <x v="0"/>
    <s v="Turno Dia"/>
    <s v="Lavadora de Botellas"/>
    <s v="trabamiento de botella en entrada"/>
    <x v="1"/>
    <n v="1.05"/>
    <m/>
  </r>
  <r>
    <x v="1"/>
    <s v="nov"/>
    <x v="20"/>
    <d v="2023-11-02T00:00:00"/>
    <x v="0"/>
    <s v="Turno Noche"/>
    <s v="Sopladora"/>
    <s v="Trabamiento de Preformas"/>
    <x v="1"/>
    <n v="0.62"/>
    <m/>
  </r>
  <r>
    <x v="1"/>
    <s v="nov"/>
    <x v="20"/>
    <d v="2023-11-02T00:00:00"/>
    <x v="0"/>
    <s v="Turno Dia"/>
    <s v="Etiquetadora"/>
    <s v="Falla Etiquetadora"/>
    <x v="1"/>
    <n v="0.32"/>
    <m/>
  </r>
  <r>
    <x v="0"/>
    <s v="nov"/>
    <x v="20"/>
    <d v="2023-11-02T00:00:00"/>
    <x v="0"/>
    <s v="Turno Dia"/>
    <s v="Lavadora de Botellas"/>
    <s v="Trabamiento de botellas en la salida - Mantenimiento"/>
    <x v="1"/>
    <n v="0.2"/>
    <m/>
  </r>
  <r>
    <x v="0"/>
    <s v="nov"/>
    <x v="20"/>
    <d v="2023-11-02T00:00:00"/>
    <x v="0"/>
    <s v="Turno Dia"/>
    <s v="Paletizadora"/>
    <s v="Cai­da de automatico - Paletizadora"/>
    <x v="1"/>
    <n v="0.08"/>
    <m/>
  </r>
  <r>
    <x v="0"/>
    <s v="nov"/>
    <x v="20"/>
    <d v="2023-11-02T00:00:00"/>
    <x v="0"/>
    <s v="Turno Noche"/>
    <s v="Paletizadora"/>
    <s v="Cai­da de automatico - Paletizadora"/>
    <x v="1"/>
    <n v="0.05"/>
    <m/>
  </r>
  <r>
    <x v="1"/>
    <s v="nov"/>
    <x v="20"/>
    <d v="2023-11-03T00:00:00"/>
    <x v="0"/>
    <s v="Turno Noche"/>
    <s v="Etiquetadora"/>
    <s v="Falla Etiquetadora"/>
    <x v="2"/>
    <n v="36.590000000000003"/>
    <s v="falla de pilz carrucel , converyor"/>
  </r>
  <r>
    <x v="2"/>
    <s v="nov"/>
    <x v="20"/>
    <d v="2023-11-03T00:00:00"/>
    <x v="0"/>
    <s v="Turno Dia"/>
    <s v="Mixer"/>
    <s v="Fuera de parametros Bomba de vaci­o"/>
    <x v="2"/>
    <n v="19.690000000000001"/>
    <m/>
  </r>
  <r>
    <x v="0"/>
    <s v="nov"/>
    <x v="20"/>
    <d v="2023-11-03T00:00:00"/>
    <x v="0"/>
    <s v="Turno Dia"/>
    <s v="Lavadora de Botellas"/>
    <s v="Trabamiento de botellas en la salida - Mantenimiento"/>
    <x v="0"/>
    <n v="13.82"/>
    <m/>
  </r>
  <r>
    <x v="0"/>
    <s v="nov"/>
    <x v="20"/>
    <d v="2023-11-03T00:00:00"/>
    <x v="0"/>
    <s v="Turno Dia"/>
    <s v="Lavadora de Botellas"/>
    <s v="Trabamiento de botellas en la salida - Mantenimiento"/>
    <x v="1"/>
    <n v="6.26"/>
    <m/>
  </r>
  <r>
    <x v="2"/>
    <s v="nov"/>
    <x v="20"/>
    <d v="2023-11-03T00:00:00"/>
    <x v="0"/>
    <s v="Turno Noche"/>
    <s v="Lavadora de Botellas"/>
    <s v="Cai­da de botellas salida de la lavadora"/>
    <x v="1"/>
    <n v="5.75"/>
    <m/>
  </r>
  <r>
    <x v="1"/>
    <s v="nov"/>
    <x v="20"/>
    <d v="2023-11-03T00:00:00"/>
    <x v="0"/>
    <s v="Turno Noche"/>
    <s v="Etiquetadora"/>
    <s v="Falla Etiquetadora"/>
    <x v="1"/>
    <n v="4.82"/>
    <m/>
  </r>
  <r>
    <x v="0"/>
    <s v="nov"/>
    <x v="20"/>
    <d v="2023-11-03T00:00:00"/>
    <x v="0"/>
    <s v="Turno Dia"/>
    <s v="Coronador"/>
    <s v="Trancones reiterados pista de bajada"/>
    <x v="1"/>
    <n v="4.53"/>
    <m/>
  </r>
  <r>
    <x v="2"/>
    <s v="nov"/>
    <x v="20"/>
    <d v="2023-11-03T00:00:00"/>
    <x v="0"/>
    <s v="Turno Noche"/>
    <s v="Lavadora de Botellas"/>
    <s v="Cai­da de botellas salida de la lavadora"/>
    <x v="1"/>
    <n v="3.71"/>
    <m/>
  </r>
  <r>
    <x v="1"/>
    <s v="nov"/>
    <x v="20"/>
    <d v="2023-11-03T00:00:00"/>
    <x v="0"/>
    <s v="Turno Dia"/>
    <s v="Transporte"/>
    <s v="Cambio o reparacion de sensor - Transporte"/>
    <x v="1"/>
    <n v="2.99"/>
    <m/>
  </r>
  <r>
    <x v="0"/>
    <s v="nov"/>
    <x v="20"/>
    <d v="2023-11-03T00:00:00"/>
    <x v="0"/>
    <s v="Turno Dia"/>
    <s v="Coronador"/>
    <s v="Trancones reiterados pista de bajada"/>
    <x v="1"/>
    <n v="2.93"/>
    <m/>
  </r>
  <r>
    <x v="0"/>
    <s v="nov"/>
    <x v="20"/>
    <d v="2023-11-03T00:00:00"/>
    <x v="0"/>
    <s v="Turno Dia"/>
    <s v="Coronador"/>
    <s v="Trancones reiterados pista de bajada"/>
    <x v="1"/>
    <n v="2.75"/>
    <m/>
  </r>
  <r>
    <x v="2"/>
    <s v="nov"/>
    <x v="20"/>
    <d v="2023-11-03T00:00:00"/>
    <x v="0"/>
    <s v="Turno Noche"/>
    <s v="Lavadora de Botellas"/>
    <s v="Cai­da de botellas salida de la lavadora"/>
    <x v="1"/>
    <n v="2.73"/>
    <m/>
  </r>
  <r>
    <x v="0"/>
    <s v="nov"/>
    <x v="20"/>
    <d v="2023-11-03T00:00:00"/>
    <x v="0"/>
    <s v="Turno Dia"/>
    <s v="Lavadora de Botellas"/>
    <s v="Trabamiento de botellas en la salida - Mantenimiento"/>
    <x v="1"/>
    <n v="2.0299999999999998"/>
    <m/>
  </r>
  <r>
    <x v="1"/>
    <s v="nov"/>
    <x v="20"/>
    <d v="2023-11-03T00:00:00"/>
    <x v="0"/>
    <s v="Turno Noche"/>
    <s v="Sopladora"/>
    <s v="Trabamiento de Preformas"/>
    <x v="1"/>
    <n v="1.91"/>
    <m/>
  </r>
  <r>
    <x v="0"/>
    <s v="nov"/>
    <x v="20"/>
    <d v="2023-11-03T00:00:00"/>
    <x v="0"/>
    <s v="Turno Dia"/>
    <s v="Coronador"/>
    <s v="Trancones reiterados pista de bajada"/>
    <x v="1"/>
    <n v="1.83"/>
    <m/>
  </r>
  <r>
    <x v="0"/>
    <s v="nov"/>
    <x v="20"/>
    <d v="2023-11-03T00:00:00"/>
    <x v="0"/>
    <s v="Turno Dia"/>
    <s v="Lavadora de Botellas"/>
    <s v="trabamiento de botella en entrada"/>
    <x v="1"/>
    <n v="1.76"/>
    <m/>
  </r>
  <r>
    <x v="2"/>
    <s v="nov"/>
    <x v="20"/>
    <d v="2023-11-03T00:00:00"/>
    <x v="0"/>
    <s v="Turno Noche"/>
    <s v="Lavadora de Botellas"/>
    <s v="Cai­da de botellas salida de la lavadora"/>
    <x v="1"/>
    <n v="1.57"/>
    <m/>
  </r>
  <r>
    <x v="2"/>
    <s v="nov"/>
    <x v="20"/>
    <d v="2023-11-03T00:00:00"/>
    <x v="0"/>
    <s v="Turno Noche"/>
    <s v="Lavadora de Botellas"/>
    <s v="Cai­da de botellas salida de la lavadora"/>
    <x v="1"/>
    <n v="1.42"/>
    <m/>
  </r>
  <r>
    <x v="0"/>
    <s v="nov"/>
    <x v="20"/>
    <d v="2023-11-03T00:00:00"/>
    <x v="0"/>
    <s v="Turno Dia"/>
    <s v="Coronador"/>
    <s v="Trancones reiterados pista de bajada"/>
    <x v="1"/>
    <n v="1.35"/>
    <m/>
  </r>
  <r>
    <x v="2"/>
    <s v="nov"/>
    <x v="20"/>
    <d v="2023-11-03T00:00:00"/>
    <x v="0"/>
    <s v="Turno Noche"/>
    <s v="Lavadora de Botellas"/>
    <s v="Cai­da de botellas salida de la lavadora"/>
    <x v="1"/>
    <n v="1.34"/>
    <m/>
  </r>
  <r>
    <x v="0"/>
    <s v="nov"/>
    <x v="20"/>
    <d v="2023-11-03T00:00:00"/>
    <x v="0"/>
    <s v="Turno Dia"/>
    <s v="Lavadora de Botellas"/>
    <s v="Trabamiento de botellas en la salida - Mantenimiento"/>
    <x v="1"/>
    <n v="1.25"/>
    <m/>
  </r>
  <r>
    <x v="0"/>
    <s v="nov"/>
    <x v="20"/>
    <d v="2023-11-03T00:00:00"/>
    <x v="0"/>
    <s v="Turno Dia"/>
    <s v="Coronador"/>
    <s v="Trancones reiterados pista de bajada"/>
    <x v="1"/>
    <n v="1.2"/>
    <m/>
  </r>
  <r>
    <x v="0"/>
    <s v="nov"/>
    <x v="20"/>
    <d v="2023-11-03T00:00:00"/>
    <x v="0"/>
    <s v="Turno Dia"/>
    <s v="Coronador"/>
    <s v="Trancones reiterados pista de bajada"/>
    <x v="1"/>
    <n v="1.03"/>
    <m/>
  </r>
  <r>
    <x v="0"/>
    <s v="nov"/>
    <x v="20"/>
    <d v="2023-11-03T00:00:00"/>
    <x v="0"/>
    <s v="Turno Dia"/>
    <s v="Lavadora de Botellas"/>
    <s v="Trabamiento de botellas en la salida - Mantenimiento"/>
    <x v="1"/>
    <n v="1.03"/>
    <m/>
  </r>
  <r>
    <x v="0"/>
    <s v="nov"/>
    <x v="20"/>
    <d v="2023-11-03T00:00:00"/>
    <x v="0"/>
    <s v="Turno Dia"/>
    <s v="Coronador"/>
    <s v="Trancones reiterados pista de bajada"/>
    <x v="1"/>
    <n v="0.85"/>
    <m/>
  </r>
  <r>
    <x v="0"/>
    <s v="nov"/>
    <x v="20"/>
    <d v="2023-11-03T00:00:00"/>
    <x v="0"/>
    <s v="Turno Dia"/>
    <s v="Lavadora de Botellas"/>
    <s v="trabamiento de botella en entrada"/>
    <x v="1"/>
    <n v="0.82"/>
    <m/>
  </r>
  <r>
    <x v="1"/>
    <s v="nov"/>
    <x v="20"/>
    <d v="2023-11-03T00:00:00"/>
    <x v="0"/>
    <s v="Turno Noche"/>
    <s v="Sopladora"/>
    <s v="Trabamiento de Preformas"/>
    <x v="1"/>
    <n v="0.39"/>
    <m/>
  </r>
  <r>
    <x v="2"/>
    <s v="nov"/>
    <x v="20"/>
    <d v="2023-11-03T00:00:00"/>
    <x v="0"/>
    <s v="Turno Noche"/>
    <s v="Lavadora de Botellas"/>
    <s v="Cai­da de botellas salida de la lavadora"/>
    <x v="1"/>
    <n v="0.13"/>
    <m/>
  </r>
  <r>
    <x v="0"/>
    <s v="nov"/>
    <x v="20"/>
    <d v="2023-11-04T00:00:00"/>
    <x v="0"/>
    <s v="Turno Dia"/>
    <s v="Mixer"/>
    <s v="Error de Mezcla"/>
    <x v="1"/>
    <n v="6.49"/>
    <m/>
  </r>
  <r>
    <x v="0"/>
    <s v="nov"/>
    <x v="20"/>
    <d v="2023-11-04T00:00:00"/>
    <x v="0"/>
    <s v="Turno Dia"/>
    <s v="Mixer"/>
    <s v="Error de Mezcla"/>
    <x v="1"/>
    <n v="5.01"/>
    <m/>
  </r>
  <r>
    <x v="1"/>
    <s v="nov"/>
    <x v="20"/>
    <d v="2023-11-04T00:00:00"/>
    <x v="0"/>
    <s v="Turno Noche"/>
    <s v="Etiquetadora"/>
    <s v="Falla Etiquetadora"/>
    <x v="1"/>
    <n v="4.9000000000000004"/>
    <m/>
  </r>
  <r>
    <x v="0"/>
    <s v="nov"/>
    <x v="20"/>
    <d v="2023-11-04T00:00:00"/>
    <x v="0"/>
    <s v="Turno Dia"/>
    <s v="Llenadora"/>
    <s v="Lubricacion de pedestales - Llenadora"/>
    <x v="1"/>
    <n v="3.2"/>
    <m/>
  </r>
  <r>
    <x v="0"/>
    <s v="nov"/>
    <x v="20"/>
    <d v="2023-11-04T00:00:00"/>
    <x v="0"/>
    <s v="Turno Dia"/>
    <s v="Coronador"/>
    <s v="Trancones reiterados pista de bajada"/>
    <x v="1"/>
    <n v="3.15"/>
    <m/>
  </r>
  <r>
    <x v="2"/>
    <s v="nov"/>
    <x v="20"/>
    <d v="2023-11-04T00:00:00"/>
    <x v="0"/>
    <s v="Turno Noche"/>
    <s v="Lavadora de Botellas"/>
    <s v="Cai­da de botellas salida de la lavadora"/>
    <x v="1"/>
    <n v="2.87"/>
    <m/>
  </r>
  <r>
    <x v="2"/>
    <s v="nov"/>
    <x v="20"/>
    <d v="2023-11-04T00:00:00"/>
    <x v="0"/>
    <s v="Turno Noche"/>
    <s v="Lavadora de Botellas"/>
    <s v="Cai­da de botellas salida de la lavadora"/>
    <x v="1"/>
    <n v="2.77"/>
    <m/>
  </r>
  <r>
    <x v="1"/>
    <s v="nov"/>
    <x v="20"/>
    <d v="2023-11-04T00:00:00"/>
    <x v="0"/>
    <s v="Turno Noche"/>
    <s v="Prime"/>
    <s v="Ajuste de parametros por electrico"/>
    <x v="1"/>
    <n v="2.62"/>
    <m/>
  </r>
  <r>
    <x v="0"/>
    <s v="nov"/>
    <x v="20"/>
    <d v="2023-11-04T00:00:00"/>
    <x v="0"/>
    <s v="Turno Dia"/>
    <s v="Coronador"/>
    <s v="Trancones reiterados pista de bajada"/>
    <x v="1"/>
    <n v="2.4"/>
    <m/>
  </r>
  <r>
    <x v="0"/>
    <s v="nov"/>
    <x v="20"/>
    <d v="2023-11-04T00:00:00"/>
    <x v="0"/>
    <s v="Turno Dia"/>
    <s v="Coronador"/>
    <s v="Trancones reiterados pista de bajada"/>
    <x v="1"/>
    <n v="2.23"/>
    <m/>
  </r>
  <r>
    <x v="0"/>
    <s v="nov"/>
    <x v="20"/>
    <d v="2023-11-04T00:00:00"/>
    <x v="0"/>
    <s v="Turno Dia"/>
    <s v="Coronador"/>
    <s v="Trancones reiterados pista de bajada"/>
    <x v="1"/>
    <n v="1.93"/>
    <m/>
  </r>
  <r>
    <x v="0"/>
    <s v="nov"/>
    <x v="20"/>
    <d v="2023-11-04T00:00:00"/>
    <x v="0"/>
    <s v="Turno Dia"/>
    <s v="Lavadora de Botellas"/>
    <s v="Trabamiento de botellas en la salida - Mantenimiento"/>
    <x v="1"/>
    <n v="1.8"/>
    <m/>
  </r>
  <r>
    <x v="0"/>
    <s v="nov"/>
    <x v="20"/>
    <d v="2023-11-04T00:00:00"/>
    <x v="0"/>
    <s v="Turno Dia"/>
    <s v="Transporte"/>
    <s v="Cai­da envase frecuente sala de embotellado por velocidad"/>
    <x v="1"/>
    <n v="1.8"/>
    <m/>
  </r>
  <r>
    <x v="0"/>
    <s v="nov"/>
    <x v="20"/>
    <d v="2023-11-04T00:00:00"/>
    <x v="0"/>
    <s v="Turno Dia"/>
    <s v="Coronador"/>
    <s v="Trancones reiterados pista de bajada"/>
    <x v="1"/>
    <n v="1.55"/>
    <m/>
  </r>
  <r>
    <x v="2"/>
    <s v="nov"/>
    <x v="20"/>
    <d v="2023-11-04T00:00:00"/>
    <x v="0"/>
    <s v="Turno Noche"/>
    <s v="Lavadora de Botellas"/>
    <s v="Cai­da de botellas salida de la lavadora"/>
    <x v="1"/>
    <n v="1.49"/>
    <m/>
  </r>
  <r>
    <x v="0"/>
    <s v="nov"/>
    <x v="20"/>
    <d v="2023-11-04T00:00:00"/>
    <x v="0"/>
    <s v="Turno Dia"/>
    <s v="Lavadora de Botellas"/>
    <s v="Trabamiento de botellas en la salida - Mantenimiento"/>
    <x v="1"/>
    <n v="1.48"/>
    <m/>
  </r>
  <r>
    <x v="0"/>
    <s v="nov"/>
    <x v="20"/>
    <d v="2023-11-04T00:00:00"/>
    <x v="0"/>
    <s v="Turno Dia"/>
    <s v="Mixer"/>
    <s v="Error de Mezcla"/>
    <x v="1"/>
    <n v="1.48"/>
    <m/>
  </r>
  <r>
    <x v="2"/>
    <s v="nov"/>
    <x v="20"/>
    <d v="2023-11-04T00:00:00"/>
    <x v="0"/>
    <s v="Turno Noche"/>
    <s v="Lavadora de Botellas"/>
    <s v="Cai­da de botellas salida de la lavadora"/>
    <x v="1"/>
    <n v="1.45"/>
    <m/>
  </r>
  <r>
    <x v="0"/>
    <s v="nov"/>
    <x v="20"/>
    <d v="2023-11-04T00:00:00"/>
    <x v="0"/>
    <s v="Turno Dia"/>
    <s v="Coronador"/>
    <s v="Trancones reiterados pista de bajada"/>
    <x v="1"/>
    <n v="1.33"/>
    <m/>
  </r>
  <r>
    <x v="2"/>
    <s v="nov"/>
    <x v="20"/>
    <d v="2023-11-04T00:00:00"/>
    <x v="0"/>
    <s v="Turno Noche"/>
    <s v="Omnivision"/>
    <s v="Ajuste electrico o mecanico"/>
    <x v="1"/>
    <n v="1.25"/>
    <m/>
  </r>
  <r>
    <x v="0"/>
    <s v="nov"/>
    <x v="20"/>
    <d v="2023-11-04T00:00:00"/>
    <x v="0"/>
    <s v="Turno Dia"/>
    <s v="Coronador"/>
    <s v="Trancones reiterados pista de bajada"/>
    <x v="1"/>
    <n v="0.88"/>
    <m/>
  </r>
  <r>
    <x v="0"/>
    <s v="nov"/>
    <x v="20"/>
    <d v="2023-11-04T00:00:00"/>
    <x v="0"/>
    <s v="Turno Dia"/>
    <s v="Coronador"/>
    <s v="Trancones reiterados pista de bajada"/>
    <x v="1"/>
    <n v="0.48"/>
    <m/>
  </r>
  <r>
    <x v="0"/>
    <s v="nov"/>
    <x v="20"/>
    <d v="2023-11-04T00:00:00"/>
    <x v="0"/>
    <s v="Turno Dia"/>
    <s v="Lavadora de Botellas"/>
    <s v="Trabamiento de botellas en la salida - Mantenimiento"/>
    <x v="1"/>
    <n v="0.22"/>
    <m/>
  </r>
  <r>
    <x v="1"/>
    <s v="nov"/>
    <x v="21"/>
    <d v="2023-11-06T00:00:00"/>
    <x v="0"/>
    <s v="Turno Noche"/>
    <s v="Llenadora"/>
    <s v="Cambio de valvula"/>
    <x v="0"/>
    <n v="11"/>
    <m/>
  </r>
  <r>
    <x v="1"/>
    <s v="nov"/>
    <x v="21"/>
    <d v="2023-11-06T00:00:00"/>
    <x v="0"/>
    <s v="Turno Dia"/>
    <s v="Tunel"/>
    <s v="Falla en motor"/>
    <x v="2"/>
    <n v="10.5"/>
    <s v="falla variador qm7"/>
  </r>
  <r>
    <x v="2"/>
    <s v="nov"/>
    <x v="21"/>
    <d v="2023-11-06T00:00:00"/>
    <x v="0"/>
    <s v="Turno Dia"/>
    <s v="Lavadora de Botellas"/>
    <s v="Cai­da de botellas salida de la lavadora"/>
    <x v="1"/>
    <n v="9.24"/>
    <m/>
  </r>
  <r>
    <x v="1"/>
    <s v="nov"/>
    <x v="21"/>
    <d v="2023-11-06T00:00:00"/>
    <x v="0"/>
    <s v="Turno Noche"/>
    <s v="Llenadora"/>
    <s v="Cambio de valvula"/>
    <x v="1"/>
    <n v="6.96"/>
    <m/>
  </r>
  <r>
    <x v="1"/>
    <s v="nov"/>
    <x v="21"/>
    <d v="2023-11-06T00:00:00"/>
    <x v="0"/>
    <s v="Turno Noche"/>
    <s v="Llenadora"/>
    <s v="Cambio de valvula"/>
    <x v="1"/>
    <n v="6.64"/>
    <m/>
  </r>
  <r>
    <x v="2"/>
    <s v="nov"/>
    <x v="21"/>
    <d v="2023-11-06T00:00:00"/>
    <x v="0"/>
    <s v="Turno Dia"/>
    <s v="Lavadora de Botellas"/>
    <s v="Cai­da de botellas salida de la lavadora"/>
    <x v="1"/>
    <n v="6.02"/>
    <m/>
  </r>
  <r>
    <x v="2"/>
    <s v="nov"/>
    <x v="21"/>
    <d v="2023-11-06T00:00:00"/>
    <x v="0"/>
    <s v="Turno Noche"/>
    <s v="Lavadora de Botellas"/>
    <s v="Cai­da de botellas salida de la lavadora"/>
    <x v="1"/>
    <n v="5.36"/>
    <m/>
  </r>
  <r>
    <x v="1"/>
    <s v="nov"/>
    <x v="21"/>
    <d v="2023-11-06T00:00:00"/>
    <x v="0"/>
    <s v="Turno Tarde"/>
    <s v="Sopladora"/>
    <s v="Trabamiento de Preformas"/>
    <x v="1"/>
    <n v="3.68"/>
    <m/>
  </r>
  <r>
    <x v="0"/>
    <s v="nov"/>
    <x v="21"/>
    <d v="2023-11-06T00:00:00"/>
    <x v="0"/>
    <s v="Turno Dia"/>
    <s v="Decapsuladora"/>
    <s v="Ajustes por falla"/>
    <x v="1"/>
    <n v="3.2"/>
    <m/>
  </r>
  <r>
    <x v="2"/>
    <s v="nov"/>
    <x v="21"/>
    <d v="2023-11-06T00:00:00"/>
    <x v="0"/>
    <s v="Turno Dia"/>
    <s v="Lavadora de Botellas"/>
    <s v="Cai­da de botellas salida de la lavadora"/>
    <x v="1"/>
    <n v="2.48"/>
    <m/>
  </r>
  <r>
    <x v="0"/>
    <s v="nov"/>
    <x v="21"/>
    <d v="2023-11-06T00:00:00"/>
    <x v="0"/>
    <s v="Turno Dia"/>
    <s v="Omnivision"/>
    <s v="Cai­da de velocidad nominal por trabamiento de envase"/>
    <x v="1"/>
    <n v="1.95"/>
    <m/>
  </r>
  <r>
    <x v="2"/>
    <s v="nov"/>
    <x v="21"/>
    <d v="2023-11-06T00:00:00"/>
    <x v="0"/>
    <s v="Turno Dia"/>
    <s v="Lavadora de Botellas"/>
    <s v="Cai­da de botellas salida de la lavadora"/>
    <x v="1"/>
    <n v="1.93"/>
    <m/>
  </r>
  <r>
    <x v="0"/>
    <s v="nov"/>
    <x v="21"/>
    <d v="2023-11-06T00:00:00"/>
    <x v="0"/>
    <s v="Turno Dia"/>
    <s v="Lavadora de Botellas"/>
    <s v="Trabamiento de botellas en la salida - Mantenimiento"/>
    <x v="1"/>
    <n v="1.85"/>
    <m/>
  </r>
  <r>
    <x v="0"/>
    <s v="nov"/>
    <x v="21"/>
    <d v="2023-11-06T00:00:00"/>
    <x v="0"/>
    <s v="Turno Dia"/>
    <s v="Desencajonadora"/>
    <s v="Cambio de tulipas - Desencajonadora"/>
    <x v="1"/>
    <n v="1.8"/>
    <m/>
  </r>
  <r>
    <x v="2"/>
    <s v="nov"/>
    <x v="21"/>
    <d v="2023-11-06T00:00:00"/>
    <x v="0"/>
    <s v="Turno Dia"/>
    <s v="Lavadora de Botellas"/>
    <s v="Cai­da de botellas salida de la lavadora"/>
    <x v="1"/>
    <n v="1.73"/>
    <m/>
  </r>
  <r>
    <x v="0"/>
    <s v="nov"/>
    <x v="21"/>
    <d v="2023-11-06T00:00:00"/>
    <x v="0"/>
    <s v="Turno Dia"/>
    <s v="Desencajonadora"/>
    <s v="Cambio de tulipas - Desencajonadora"/>
    <x v="1"/>
    <n v="1.35"/>
    <m/>
  </r>
  <r>
    <x v="2"/>
    <s v="nov"/>
    <x v="21"/>
    <d v="2023-11-06T00:00:00"/>
    <x v="0"/>
    <s v="Turno Dia"/>
    <s v="Lavadora de Botellas"/>
    <s v="Cai­da de botellas salida de la lavadora"/>
    <x v="1"/>
    <n v="1.1299999999999999"/>
    <m/>
  </r>
  <r>
    <x v="0"/>
    <s v="nov"/>
    <x v="21"/>
    <d v="2023-11-06T00:00:00"/>
    <x v="0"/>
    <s v="Turno Dia"/>
    <s v="Decapsuladora"/>
    <s v="Ajustes por falla"/>
    <x v="1"/>
    <n v="0.85"/>
    <m/>
  </r>
  <r>
    <x v="1"/>
    <s v="nov"/>
    <x v="21"/>
    <d v="2023-11-06T00:00:00"/>
    <x v="0"/>
    <s v="Turno Tarde"/>
    <s v="Sopladora"/>
    <s v="Trabamiento de Preformas"/>
    <x v="1"/>
    <n v="0.75"/>
    <m/>
  </r>
  <r>
    <x v="0"/>
    <s v="nov"/>
    <x v="21"/>
    <d v="2023-11-06T00:00:00"/>
    <x v="0"/>
    <s v="Turno Dia"/>
    <s v="Capsuladora"/>
    <s v="Botellas sin tapas"/>
    <x v="1"/>
    <n v="0.68"/>
    <m/>
  </r>
  <r>
    <x v="2"/>
    <s v="nov"/>
    <x v="21"/>
    <d v="2023-11-06T00:00:00"/>
    <x v="0"/>
    <s v="Turno Noche"/>
    <s v="Lavadora de Botellas"/>
    <s v="Cai­da de botellas salida de la lavadora"/>
    <x v="1"/>
    <n v="0.41"/>
    <m/>
  </r>
  <r>
    <x v="2"/>
    <s v="nov"/>
    <x v="21"/>
    <d v="2023-11-06T00:00:00"/>
    <x v="0"/>
    <s v="Turno Dia"/>
    <s v="Lavadora de Botellas"/>
    <s v="Cai­da de botellas salida de la lavadora"/>
    <x v="1"/>
    <n v="0.32"/>
    <m/>
  </r>
  <r>
    <x v="0"/>
    <s v="nov"/>
    <x v="21"/>
    <d v="2023-11-06T00:00:00"/>
    <x v="0"/>
    <s v="Turno Dia"/>
    <s v="Capsuladora"/>
    <s v="Botellas sin tapas"/>
    <x v="1"/>
    <n v="0.12"/>
    <m/>
  </r>
  <r>
    <x v="2"/>
    <s v="nov"/>
    <x v="21"/>
    <d v="2023-11-06T00:00:00"/>
    <x v="0"/>
    <s v="Turno Dia"/>
    <s v="Lavadora de Botellas"/>
    <s v="Cai­da de botellas salida de la lavadora"/>
    <x v="1"/>
    <n v="0.04"/>
    <m/>
  </r>
  <r>
    <x v="1"/>
    <s v="nov"/>
    <x v="21"/>
    <d v="2023-11-07T00:00:00"/>
    <x v="0"/>
    <s v="Turno Tarde"/>
    <s v="Tunel"/>
    <s v="Falla en motor"/>
    <x v="2"/>
    <n v="12.53"/>
    <m/>
  </r>
  <r>
    <x v="1"/>
    <s v="nov"/>
    <x v="21"/>
    <d v="2023-11-07T00:00:00"/>
    <x v="0"/>
    <s v="Turno Dia"/>
    <s v="Mixer"/>
    <s v="Presion de Co2 - Mantenimiento"/>
    <x v="2"/>
    <n v="11.92"/>
    <m/>
  </r>
  <r>
    <x v="0"/>
    <s v="nov"/>
    <x v="21"/>
    <d v="2023-11-07T00:00:00"/>
    <x v="0"/>
    <s v="Turno Dia"/>
    <s v="Codificador"/>
    <s v="Ajuste por cambio de formato - Codificador"/>
    <x v="1"/>
    <n v="5.5"/>
    <m/>
  </r>
  <r>
    <x v="1"/>
    <s v="nov"/>
    <x v="21"/>
    <d v="2023-11-07T00:00:00"/>
    <x v="0"/>
    <s v="Turno Dia"/>
    <s v="Mixer"/>
    <s v="Presion de Co2 - Mantenimiento"/>
    <x v="1"/>
    <n v="4.55"/>
    <m/>
  </r>
  <r>
    <x v="1"/>
    <s v="nov"/>
    <x v="21"/>
    <d v="2023-11-07T00:00:00"/>
    <x v="0"/>
    <s v="Turno Tarde"/>
    <s v="Tunel"/>
    <s v="Falla en motor"/>
    <x v="1"/>
    <n v="3.76"/>
    <m/>
  </r>
  <r>
    <x v="0"/>
    <s v="nov"/>
    <x v="21"/>
    <d v="2023-11-07T00:00:00"/>
    <x v="0"/>
    <s v="Turno Dia"/>
    <s v="Llenadora"/>
    <s v="Lubricacion de pedestales - Llenadora"/>
    <x v="1"/>
    <n v="3.7"/>
    <m/>
  </r>
  <r>
    <x v="0"/>
    <s v="nov"/>
    <x v="21"/>
    <d v="2023-11-07T00:00:00"/>
    <x v="0"/>
    <s v="Turno Dia"/>
    <s v="Lavadora de Botellas"/>
    <s v="Trabamiento de botellas en la salida - Mantenimiento"/>
    <x v="1"/>
    <n v="2.2000000000000002"/>
    <m/>
  </r>
  <r>
    <x v="0"/>
    <s v="nov"/>
    <x v="21"/>
    <d v="2023-11-07T00:00:00"/>
    <x v="0"/>
    <s v="Turno Dia"/>
    <s v="Capsuladora"/>
    <s v="Trancon de tapas en pista de bajada - Mantenimiento"/>
    <x v="1"/>
    <n v="1.4"/>
    <m/>
  </r>
  <r>
    <x v="1"/>
    <s v="nov"/>
    <x v="21"/>
    <d v="2023-11-07T00:00:00"/>
    <x v="0"/>
    <s v="Turno Dia"/>
    <s v="Mixer"/>
    <s v="Presion de Co2 - Mantenimiento"/>
    <x v="1"/>
    <n v="1.34"/>
    <m/>
  </r>
  <r>
    <x v="0"/>
    <s v="nov"/>
    <x v="21"/>
    <d v="2023-11-07T00:00:00"/>
    <x v="0"/>
    <s v="Turno Dia"/>
    <s v="Omnivision"/>
    <s v="Ajuste electrico o mecanico"/>
    <x v="1"/>
    <n v="1.05"/>
    <m/>
  </r>
  <r>
    <x v="1"/>
    <s v="nov"/>
    <x v="21"/>
    <d v="2023-11-07T00:00:00"/>
    <x v="0"/>
    <s v="Turno Tarde"/>
    <s v="Sopladora"/>
    <s v="Trabamiento de Preformas"/>
    <x v="1"/>
    <n v="0.94"/>
    <m/>
  </r>
  <r>
    <x v="1"/>
    <s v="nov"/>
    <x v="21"/>
    <d v="2023-11-08T00:00:00"/>
    <x v="0"/>
    <s v="Turno Tarde"/>
    <s v="Paletizadora"/>
    <s v="Se quiebra pieza"/>
    <x v="2"/>
    <n v="20.47"/>
    <s v="se solda soporte y se ajusta sensor"/>
  </r>
  <r>
    <x v="0"/>
    <s v="nov"/>
    <x v="21"/>
    <d v="2023-11-08T00:00:00"/>
    <x v="0"/>
    <s v="Turno Dia"/>
    <s v="Transporte"/>
    <s v="Regulacion de velocidad"/>
    <x v="2"/>
    <n v="19.22"/>
    <s v="se detecta que el formato ingresado es 350 y se encuentran trabajando con 237. operadores informan que en formato 237 les genera problemas desde lavadora de botellas hacia llenadora. se cambia a formato 237 y transporte funciona de manera correcta."/>
  </r>
  <r>
    <x v="1"/>
    <s v="nov"/>
    <x v="21"/>
    <d v="2023-11-08T00:00:00"/>
    <x v="0"/>
    <s v="Turno Dia"/>
    <s v="Sopladora"/>
    <s v="Trabamiento de botella en sopladora- llenadora"/>
    <x v="1"/>
    <n v="9.36"/>
    <m/>
  </r>
  <r>
    <x v="0"/>
    <s v="nov"/>
    <x v="21"/>
    <d v="2023-11-08T00:00:00"/>
    <x v="0"/>
    <s v="Turno Dia"/>
    <s v="Lavadora de Botellas"/>
    <s v="Trabamiento de botellas en la salida - Mantenimiento"/>
    <x v="1"/>
    <n v="8.1300000000000008"/>
    <m/>
  </r>
  <r>
    <x v="0"/>
    <s v="nov"/>
    <x v="21"/>
    <d v="2023-11-08T00:00:00"/>
    <x v="0"/>
    <s v="Turno Dia"/>
    <s v="Transporte"/>
    <s v="Regulacion de velocidad"/>
    <x v="1"/>
    <n v="7.3"/>
    <m/>
  </r>
  <r>
    <x v="0"/>
    <s v="nov"/>
    <x v="21"/>
    <d v="2023-11-08T00:00:00"/>
    <x v="0"/>
    <s v="Turno Dia"/>
    <s v="Lavadora de Botellas"/>
    <s v="Trabamiento de botellas en la salida - Mantenimiento"/>
    <x v="1"/>
    <n v="5.98"/>
    <m/>
  </r>
  <r>
    <x v="0"/>
    <s v="nov"/>
    <x v="21"/>
    <d v="2023-11-08T00:00:00"/>
    <x v="0"/>
    <s v="Turno Dia"/>
    <s v="Lavadora de Botellas"/>
    <s v="Cai­da de botellas salida de la lavadora"/>
    <x v="1"/>
    <n v="4.4000000000000004"/>
    <m/>
  </r>
  <r>
    <x v="0"/>
    <s v="nov"/>
    <x v="21"/>
    <d v="2023-11-08T00:00:00"/>
    <x v="0"/>
    <s v="Turno Dia"/>
    <s v="Transporte"/>
    <s v="Regulacion de velocidad"/>
    <x v="1"/>
    <n v="3"/>
    <m/>
  </r>
  <r>
    <x v="1"/>
    <s v="nov"/>
    <x v="21"/>
    <d v="2023-11-08T00:00:00"/>
    <x v="0"/>
    <s v="Turno Noche"/>
    <s v="Sopladora"/>
    <s v="Caudal insuficiente refrigeracion moldes"/>
    <x v="1"/>
    <n v="2.59"/>
    <m/>
  </r>
  <r>
    <x v="1"/>
    <s v="nov"/>
    <x v="21"/>
    <d v="2023-11-08T00:00:00"/>
    <x v="0"/>
    <s v="Turno Noche"/>
    <s v="Sopladora"/>
    <s v="Caudal insuficiente refrigeracion moldes"/>
    <x v="1"/>
    <n v="2.59"/>
    <m/>
  </r>
  <r>
    <x v="0"/>
    <s v="nov"/>
    <x v="21"/>
    <d v="2023-11-08T00:00:00"/>
    <x v="0"/>
    <s v="Turno Dia"/>
    <s v="Lavadora de Botellas"/>
    <s v="Cai­da de botellas salida de la lavadora"/>
    <x v="1"/>
    <n v="1.43"/>
    <m/>
  </r>
  <r>
    <x v="1"/>
    <s v="nov"/>
    <x v="21"/>
    <d v="2023-11-08T00:00:00"/>
    <x v="0"/>
    <s v="Turno Tarde"/>
    <s v="Sopladora"/>
    <s v="Trabamiento de Preformas"/>
    <x v="1"/>
    <n v="1.24"/>
    <m/>
  </r>
  <r>
    <x v="0"/>
    <s v="nov"/>
    <x v="21"/>
    <d v="2023-11-08T00:00:00"/>
    <x v="0"/>
    <s v="Turno Dia"/>
    <s v="Lavadora de Botellas"/>
    <s v="Cai­da de botellas salida de la lavadora"/>
    <x v="1"/>
    <n v="1.2"/>
    <m/>
  </r>
  <r>
    <x v="0"/>
    <s v="nov"/>
    <x v="21"/>
    <d v="2023-11-08T00:00:00"/>
    <x v="0"/>
    <s v="Turno Dia"/>
    <s v="Transporte"/>
    <s v="Regulacion de velocidad"/>
    <x v="1"/>
    <n v="1.1000000000000001"/>
    <m/>
  </r>
  <r>
    <x v="1"/>
    <s v="nov"/>
    <x v="21"/>
    <d v="2023-11-08T00:00:00"/>
    <x v="0"/>
    <s v="Turno Tarde"/>
    <s v="Sopladora"/>
    <s v="Trabamiento de Preformas"/>
    <x v="1"/>
    <n v="0.62"/>
    <m/>
  </r>
  <r>
    <x v="1"/>
    <s v="nov"/>
    <x v="21"/>
    <d v="2023-11-08T00:00:00"/>
    <x v="0"/>
    <s v="Turno Tarde"/>
    <s v="Sopladora"/>
    <s v="Trabamiento de Preformas"/>
    <x v="1"/>
    <n v="0.55000000000000004"/>
    <m/>
  </r>
  <r>
    <x v="0"/>
    <s v="nov"/>
    <x v="21"/>
    <d v="2023-11-08T00:00:00"/>
    <x v="0"/>
    <s v="Turno Dia"/>
    <s v="Lavadora de Botellas"/>
    <s v="Cai­da de botellas salida de la lavadora"/>
    <x v="1"/>
    <n v="0.38"/>
    <m/>
  </r>
  <r>
    <x v="0"/>
    <s v="nov"/>
    <x v="21"/>
    <d v="2023-11-08T00:00:00"/>
    <x v="0"/>
    <s v="Turno Dia"/>
    <s v="Lavadora de Botellas"/>
    <s v="Trabamiento de botellas en la salida - Mantenimiento"/>
    <x v="1"/>
    <n v="0.27"/>
    <m/>
  </r>
  <r>
    <x v="2"/>
    <s v="nov"/>
    <x v="21"/>
    <d v="2023-11-09T00:00:00"/>
    <x v="0"/>
    <s v="Turno Dia"/>
    <s v="Lavadora de Botellas"/>
    <s v="Cai­da de botellas salida de la lavadora"/>
    <x v="0"/>
    <n v="13.24"/>
    <m/>
  </r>
  <r>
    <x v="2"/>
    <s v="nov"/>
    <x v="21"/>
    <d v="2023-11-09T00:00:00"/>
    <x v="0"/>
    <s v="Turno Dia"/>
    <s v="Lavadora de Botellas"/>
    <s v="Cai­da de botellas salida de la lavadora"/>
    <x v="1"/>
    <n v="8.27"/>
    <m/>
  </r>
  <r>
    <x v="1"/>
    <s v="nov"/>
    <x v="21"/>
    <d v="2023-11-09T00:00:00"/>
    <x v="0"/>
    <s v="Turno Dia"/>
    <s v="Sopladora"/>
    <s v="Regulacion de molde N 11"/>
    <x v="1"/>
    <n v="7.5"/>
    <m/>
  </r>
  <r>
    <x v="1"/>
    <s v="nov"/>
    <x v="21"/>
    <d v="2023-11-09T00:00:00"/>
    <x v="0"/>
    <s v="Turno Noche"/>
    <s v="Tunel"/>
    <s v="Cai­da de botellas, ajuste de traspasos"/>
    <x v="1"/>
    <n v="6.67"/>
    <m/>
  </r>
  <r>
    <x v="2"/>
    <s v="nov"/>
    <x v="21"/>
    <d v="2023-11-09T00:00:00"/>
    <x v="0"/>
    <s v="Turno Dia"/>
    <s v="Lavadora de Botellas"/>
    <s v="Cai­da de botellas salida de la lavadora"/>
    <x v="1"/>
    <n v="3.28"/>
    <m/>
  </r>
  <r>
    <x v="0"/>
    <s v="nov"/>
    <x v="21"/>
    <d v="2023-11-09T00:00:00"/>
    <x v="0"/>
    <s v="Turno Dia"/>
    <s v="Lavadora de Botellas"/>
    <s v="Cai­da de envase en descarga - Mantenimiento"/>
    <x v="1"/>
    <n v="2.92"/>
    <m/>
  </r>
  <r>
    <x v="0"/>
    <s v="nov"/>
    <x v="21"/>
    <d v="2023-11-09T00:00:00"/>
    <x v="0"/>
    <s v="Turno Dia"/>
    <s v="Lavadora de Botellas"/>
    <s v="Cai­da de envase en descarga - Mantenimiento"/>
    <x v="1"/>
    <n v="2.75"/>
    <m/>
  </r>
  <r>
    <x v="0"/>
    <s v="nov"/>
    <x v="21"/>
    <d v="2023-11-09T00:00:00"/>
    <x v="0"/>
    <s v="Turno Dia"/>
    <s v="Lavadora de Botellas"/>
    <s v="Cai­da de botellas salida de la lavadora"/>
    <x v="1"/>
    <n v="2.4300000000000002"/>
    <m/>
  </r>
  <r>
    <x v="0"/>
    <s v="nov"/>
    <x v="21"/>
    <d v="2023-11-09T00:00:00"/>
    <x v="0"/>
    <s v="Turno Dia"/>
    <s v="Transporte"/>
    <s v="Cambio o reparacion de sensor - Transporte"/>
    <x v="1"/>
    <n v="1.98"/>
    <m/>
  </r>
  <r>
    <x v="2"/>
    <s v="nov"/>
    <x v="21"/>
    <d v="2023-11-09T00:00:00"/>
    <x v="0"/>
    <s v="Turno Dia"/>
    <s v="Omnivision"/>
    <s v="Ajuste electrico o mecanico"/>
    <x v="1"/>
    <n v="1.77"/>
    <m/>
  </r>
  <r>
    <x v="0"/>
    <s v="nov"/>
    <x v="21"/>
    <d v="2023-11-09T00:00:00"/>
    <x v="0"/>
    <s v="Turno Dia"/>
    <s v="Transporte"/>
    <s v="Cambio o reparacion de sensor - Transporte"/>
    <x v="1"/>
    <n v="1.65"/>
    <m/>
  </r>
  <r>
    <x v="2"/>
    <s v="nov"/>
    <x v="21"/>
    <d v="2023-11-09T00:00:00"/>
    <x v="0"/>
    <s v="Turno Dia"/>
    <s v="Omnivision"/>
    <s v="Ajuste electrico o mecanico"/>
    <x v="1"/>
    <n v="1.26"/>
    <m/>
  </r>
  <r>
    <x v="1"/>
    <s v="nov"/>
    <x v="21"/>
    <d v="2023-11-09T00:00:00"/>
    <x v="0"/>
    <s v="Turno Tarde"/>
    <s v="Sopladora"/>
    <s v="Trabamiento de Preformas"/>
    <x v="1"/>
    <n v="1.23"/>
    <m/>
  </r>
  <r>
    <x v="2"/>
    <s v="nov"/>
    <x v="21"/>
    <d v="2023-11-09T00:00:00"/>
    <x v="0"/>
    <s v="Turno Dia"/>
    <s v="Lavadora de Botellas"/>
    <s v="Cai­da de botellas salida de la lavadora"/>
    <x v="1"/>
    <n v="1.03"/>
    <m/>
  </r>
  <r>
    <x v="0"/>
    <s v="nov"/>
    <x v="21"/>
    <d v="2023-11-09T00:00:00"/>
    <x v="0"/>
    <s v="Turno Dia"/>
    <s v="Transporte"/>
    <s v="Cambio o reparacion de sensor - Transporte"/>
    <x v="1"/>
    <n v="0.98"/>
    <m/>
  </r>
  <r>
    <x v="0"/>
    <s v="nov"/>
    <x v="21"/>
    <d v="2023-11-09T00:00:00"/>
    <x v="0"/>
    <s v="Turno Dia"/>
    <s v="Lavadora de Botellas"/>
    <s v="Cai­da de envase en descarga - Mantenimiento"/>
    <x v="1"/>
    <n v="0.57999999999999996"/>
    <m/>
  </r>
  <r>
    <x v="0"/>
    <s v="nov"/>
    <x v="21"/>
    <d v="2023-11-09T00:00:00"/>
    <x v="0"/>
    <s v="Turno Dia"/>
    <s v="Transporte"/>
    <s v="Cambio o reparacion de sensor - Transporte"/>
    <x v="1"/>
    <n v="0.55000000000000004"/>
    <m/>
  </r>
  <r>
    <x v="1"/>
    <s v="nov"/>
    <x v="21"/>
    <d v="2023-11-09T00:00:00"/>
    <x v="0"/>
    <s v="Turno Dia"/>
    <s v="Sopladora"/>
    <s v="Trabamiento de Preformas"/>
    <x v="1"/>
    <n v="7.0000000000000007E-2"/>
    <m/>
  </r>
  <r>
    <x v="1"/>
    <s v="nov"/>
    <x v="21"/>
    <d v="2023-11-10T00:00:00"/>
    <x v="0"/>
    <s v="Turno Noche"/>
    <s v="Sopladora"/>
    <s v="Trabamiento de elevador de preformas"/>
    <x v="1"/>
    <n v="8.94"/>
    <m/>
  </r>
  <r>
    <x v="1"/>
    <s v="nov"/>
    <x v="21"/>
    <d v="2023-11-10T00:00:00"/>
    <x v="0"/>
    <s v="Turno Dia"/>
    <s v="Prime"/>
    <s v="Trabamiento de producto"/>
    <x v="1"/>
    <n v="7.75"/>
    <m/>
  </r>
  <r>
    <x v="0"/>
    <s v="nov"/>
    <x v="21"/>
    <d v="2023-11-10T00:00:00"/>
    <x v="0"/>
    <s v="Turno Dia"/>
    <s v="Omnivision"/>
    <s v="Ajuste electrico o mecanico"/>
    <x v="1"/>
    <n v="7.1"/>
    <m/>
  </r>
  <r>
    <x v="1"/>
    <s v="nov"/>
    <x v="21"/>
    <d v="2023-11-10T00:00:00"/>
    <x v="0"/>
    <s v="Turno Tarde"/>
    <s v="Paletizadora"/>
    <s v="Perdida de ciclo"/>
    <x v="1"/>
    <n v="5.31"/>
    <m/>
  </r>
  <r>
    <x v="1"/>
    <s v="nov"/>
    <x v="21"/>
    <d v="2023-11-10T00:00:00"/>
    <x v="0"/>
    <s v="Turno Tarde"/>
    <s v="Transporte"/>
    <s v="Falla en transporte entrada de Etiquetadora"/>
    <x v="1"/>
    <n v="5.04"/>
    <m/>
  </r>
  <r>
    <x v="0"/>
    <s v="nov"/>
    <x v="21"/>
    <d v="2023-11-10T00:00:00"/>
    <x v="0"/>
    <s v="Turno Dia"/>
    <s v="Lavadora de Botellas"/>
    <s v="Cai­da de envase en descarga - Mantenimiento"/>
    <x v="1"/>
    <n v="4.78"/>
    <m/>
  </r>
  <r>
    <x v="2"/>
    <s v="nov"/>
    <x v="21"/>
    <d v="2023-11-10T00:00:00"/>
    <x v="0"/>
    <s v="Turno Dia"/>
    <s v="Lavadora de Botellas"/>
    <s v="Cai­da de botellas salida de la lavadora"/>
    <x v="1"/>
    <n v="3.25"/>
    <m/>
  </r>
  <r>
    <x v="1"/>
    <s v="nov"/>
    <x v="21"/>
    <d v="2023-11-10T00:00:00"/>
    <x v="0"/>
    <s v="Turno Dia"/>
    <s v="Prime"/>
    <s v="Trabamiento de producto"/>
    <x v="1"/>
    <n v="2.92"/>
    <m/>
  </r>
  <r>
    <x v="0"/>
    <s v="nov"/>
    <x v="21"/>
    <d v="2023-11-10T00:00:00"/>
    <x v="0"/>
    <s v="Turno Dia"/>
    <s v="Omnivision"/>
    <s v="Ajuste electrico o mecanico"/>
    <x v="1"/>
    <n v="1.95"/>
    <m/>
  </r>
  <r>
    <x v="1"/>
    <s v="nov"/>
    <x v="21"/>
    <d v="2023-11-10T00:00:00"/>
    <x v="0"/>
    <s v="Turno Tarde"/>
    <s v="Paletizadora"/>
    <s v="Perdida de ciclo"/>
    <x v="1"/>
    <n v="1.34"/>
    <m/>
  </r>
  <r>
    <x v="2"/>
    <s v="nov"/>
    <x v="21"/>
    <d v="2023-11-10T00:00:00"/>
    <x v="0"/>
    <s v="Turno Dia"/>
    <s v="Lavadora de Botellas"/>
    <s v="Cai­da de botellas salida de la lavadora"/>
    <x v="1"/>
    <n v="1.2"/>
    <m/>
  </r>
  <r>
    <x v="0"/>
    <s v="nov"/>
    <x v="21"/>
    <d v="2023-11-10T00:00:00"/>
    <x v="0"/>
    <s v="Turno Dia"/>
    <s v="Lavadora de Botellas"/>
    <s v="Trabamiento de botellas en la salida - Mantenimiento"/>
    <x v="1"/>
    <n v="1.05"/>
    <m/>
  </r>
  <r>
    <x v="2"/>
    <s v="nov"/>
    <x v="21"/>
    <d v="2023-11-10T00:00:00"/>
    <x v="0"/>
    <s v="Turno Dia"/>
    <s v="Omnivision"/>
    <s v="Ajuste electrico o mecanico"/>
    <x v="1"/>
    <n v="0.81"/>
    <m/>
  </r>
  <r>
    <x v="2"/>
    <s v="nov"/>
    <x v="21"/>
    <d v="2023-11-10T00:00:00"/>
    <x v="0"/>
    <s v="Turno Dia"/>
    <s v="Omnivision"/>
    <s v="Ajuste electrico o mecanico"/>
    <x v="1"/>
    <n v="0.37"/>
    <m/>
  </r>
  <r>
    <x v="1"/>
    <s v="nov"/>
    <x v="21"/>
    <d v="2023-11-10T00:00:00"/>
    <x v="0"/>
    <s v="Turno Tarde"/>
    <s v="Sopladora"/>
    <s v="Trabamiento de Preformas"/>
    <x v="1"/>
    <n v="0.26"/>
    <m/>
  </r>
  <r>
    <x v="2"/>
    <s v="nov"/>
    <x v="21"/>
    <d v="2023-11-11T00:00:00"/>
    <x v="0"/>
    <s v="Turno Dia"/>
    <s v="Llenadora"/>
    <s v="Reparacion - Llenadora"/>
    <x v="0"/>
    <n v="19.350000000000001"/>
    <s v="buje centrador quebrado y goma campana defectuosa"/>
  </r>
  <r>
    <x v="2"/>
    <s v="nov"/>
    <x v="21"/>
    <d v="2023-11-11T00:00:00"/>
    <x v="0"/>
    <s v="Turno Dia"/>
    <s v="Lavadora de Botellas"/>
    <s v="Cai­da de botellas salida de la lavadora"/>
    <x v="0"/>
    <n v="18.760000000000002"/>
    <m/>
  </r>
  <r>
    <x v="2"/>
    <s v="nov"/>
    <x v="21"/>
    <d v="2023-11-11T00:00:00"/>
    <x v="0"/>
    <s v="Turno Dia"/>
    <s v="Lavadora de Botellas"/>
    <s v="Cai­da de botellas salida de la lavadora"/>
    <x v="0"/>
    <n v="17.78"/>
    <m/>
  </r>
  <r>
    <x v="1"/>
    <s v="nov"/>
    <x v="21"/>
    <d v="2023-11-11T00:00:00"/>
    <x v="0"/>
    <s v="Turno Dia"/>
    <s v="Robopac"/>
    <s v="Problema en Soldadora"/>
    <x v="2"/>
    <n v="13.91"/>
    <s v="cable cortado"/>
  </r>
  <r>
    <x v="1"/>
    <s v="nov"/>
    <x v="21"/>
    <d v="2023-11-11T00:00:00"/>
    <x v="0"/>
    <s v="Turno Dia"/>
    <s v="Sopladora"/>
    <s v="Problema en el Chiller"/>
    <x v="1"/>
    <n v="6.65"/>
    <m/>
  </r>
  <r>
    <x v="2"/>
    <s v="nov"/>
    <x v="21"/>
    <d v="2023-11-11T00:00:00"/>
    <x v="0"/>
    <s v="Turno Dia"/>
    <s v="Lavadora de Botellas"/>
    <s v="Cai­da de botellas salida de la lavadora"/>
    <x v="1"/>
    <n v="6.59"/>
    <m/>
  </r>
  <r>
    <x v="2"/>
    <s v="nov"/>
    <x v="21"/>
    <d v="2023-11-11T00:00:00"/>
    <x v="0"/>
    <s v="Turno Dia"/>
    <s v="Lavadora de Botellas"/>
    <s v="Cai­da de botellas salida de la lavadora"/>
    <x v="1"/>
    <n v="3.98"/>
    <m/>
  </r>
  <r>
    <x v="2"/>
    <s v="nov"/>
    <x v="21"/>
    <d v="2023-11-11T00:00:00"/>
    <x v="0"/>
    <s v="Turno Dia"/>
    <s v="Lavadora de Botellas"/>
    <s v="Cai­da de botellas salida de la lavadora"/>
    <x v="1"/>
    <n v="3.2"/>
    <m/>
  </r>
  <r>
    <x v="2"/>
    <s v="nov"/>
    <x v="21"/>
    <d v="2023-11-11T00:00:00"/>
    <x v="0"/>
    <s v="Turno Dia"/>
    <s v="Lavadora de Botellas"/>
    <s v="Cai­da de botellas salida de la lavadora"/>
    <x v="1"/>
    <n v="2.46"/>
    <m/>
  </r>
  <r>
    <x v="1"/>
    <s v="nov"/>
    <x v="21"/>
    <d v="2023-11-11T00:00:00"/>
    <x v="0"/>
    <s v="Turno Dia"/>
    <s v="Robopac"/>
    <s v="Problema en Soldadora"/>
    <x v="1"/>
    <n v="1.85"/>
    <m/>
  </r>
  <r>
    <x v="2"/>
    <s v="nov"/>
    <x v="21"/>
    <d v="2023-11-11T00:00:00"/>
    <x v="0"/>
    <s v="Turno Dia"/>
    <s v="Lavadora de Botellas"/>
    <s v="Cai­da de botellas salida de la lavadora"/>
    <x v="1"/>
    <n v="0.47"/>
    <m/>
  </r>
  <r>
    <x v="2"/>
    <s v="nov"/>
    <x v="22"/>
    <d v="2023-11-13T00:00:00"/>
    <x v="0"/>
    <s v="Turno Dia"/>
    <s v="Llenadora"/>
    <s v="Defectos Nudos PLC"/>
    <x v="2"/>
    <n v="14.73"/>
    <s v="se saca alimentacion y cuando se carga la puerta hacia dentro y borra la falla"/>
  </r>
  <r>
    <x v="2"/>
    <s v="nov"/>
    <x v="22"/>
    <d v="2023-11-13T00:00:00"/>
    <x v="0"/>
    <s v="Turno Dia"/>
    <s v="Llenadora"/>
    <s v="Defectos Nudos PLC"/>
    <x v="2"/>
    <n v="14.73"/>
    <s v="se saca alimentacion y cuando se carga la puerta hacia dentro y borra la falla"/>
  </r>
  <r>
    <x v="0"/>
    <s v="nov"/>
    <x v="22"/>
    <d v="2023-11-13T00:00:00"/>
    <x v="0"/>
    <s v="Turno Dia"/>
    <s v="Omnivision"/>
    <s v="Ajuste electrico o mecanico"/>
    <x v="1"/>
    <n v="4.4800000000000004"/>
    <m/>
  </r>
  <r>
    <x v="0"/>
    <s v="nov"/>
    <x v="22"/>
    <d v="2023-11-13T00:00:00"/>
    <x v="0"/>
    <s v="Turno Dia"/>
    <s v="Omnivision"/>
    <s v="Ajuste electrico o mecanico"/>
    <x v="1"/>
    <n v="4.4800000000000004"/>
    <m/>
  </r>
  <r>
    <x v="1"/>
    <s v="nov"/>
    <x v="22"/>
    <d v="2023-11-13T00:00:00"/>
    <x v="0"/>
    <s v="Turno Tarde"/>
    <s v="Mixer"/>
    <s v="Error de Mezcla"/>
    <x v="1"/>
    <n v="3.86"/>
    <m/>
  </r>
  <r>
    <x v="1"/>
    <s v="nov"/>
    <x v="22"/>
    <d v="2023-11-13T00:00:00"/>
    <x v="0"/>
    <s v="Turno Tarde"/>
    <s v="Mixer"/>
    <s v="Error de Mezcla"/>
    <x v="1"/>
    <n v="3.86"/>
    <m/>
  </r>
  <r>
    <x v="1"/>
    <s v="nov"/>
    <x v="22"/>
    <d v="2023-11-13T00:00:00"/>
    <x v="0"/>
    <s v="Turno Tarde"/>
    <s v="Robopac"/>
    <s v="Problema en Soldadora"/>
    <x v="1"/>
    <n v="3.42"/>
    <m/>
  </r>
  <r>
    <x v="1"/>
    <s v="nov"/>
    <x v="22"/>
    <d v="2023-11-13T00:00:00"/>
    <x v="0"/>
    <s v="Turno Tarde"/>
    <s v="Robopac"/>
    <s v="Problema en Soldadora"/>
    <x v="1"/>
    <n v="3.42"/>
    <m/>
  </r>
  <r>
    <x v="2"/>
    <s v="nov"/>
    <x v="22"/>
    <d v="2023-11-13T00:00:00"/>
    <x v="0"/>
    <s v="Turno Dia"/>
    <s v="Lavadora de Botellas"/>
    <s v="Trabamiento de botellas en la salida - Mantenimiento"/>
    <x v="1"/>
    <n v="3.39"/>
    <m/>
  </r>
  <r>
    <x v="2"/>
    <s v="nov"/>
    <x v="22"/>
    <d v="2023-11-13T00:00:00"/>
    <x v="0"/>
    <s v="Turno Dia"/>
    <s v="Lavadora de Botellas"/>
    <s v="Trabamiento de botellas en la salida - Mantenimiento"/>
    <x v="1"/>
    <n v="3.39"/>
    <m/>
  </r>
  <r>
    <x v="1"/>
    <s v="nov"/>
    <x v="22"/>
    <d v="2023-11-13T00:00:00"/>
    <x v="0"/>
    <s v="Turno Tarde"/>
    <s v="Mixer"/>
    <s v="Error de Mezcla"/>
    <x v="1"/>
    <n v="3.08"/>
    <m/>
  </r>
  <r>
    <x v="1"/>
    <s v="nov"/>
    <x v="22"/>
    <d v="2023-11-13T00:00:00"/>
    <x v="0"/>
    <s v="Turno Tarde"/>
    <s v="Mixer"/>
    <s v="Error de Mezcla"/>
    <x v="1"/>
    <n v="3.08"/>
    <m/>
  </r>
  <r>
    <x v="1"/>
    <s v="nov"/>
    <x v="22"/>
    <d v="2023-11-13T00:00:00"/>
    <x v="0"/>
    <s v="Turno Dia"/>
    <s v="Sopladora"/>
    <s v="Trabamiento de Preformas"/>
    <x v="1"/>
    <n v="2.77"/>
    <m/>
  </r>
  <r>
    <x v="1"/>
    <s v="nov"/>
    <x v="22"/>
    <d v="2023-11-13T00:00:00"/>
    <x v="0"/>
    <s v="Turno Dia"/>
    <s v="Sopladora"/>
    <s v="Trabamiento de Preformas"/>
    <x v="1"/>
    <n v="2.77"/>
    <m/>
  </r>
  <r>
    <x v="0"/>
    <s v="nov"/>
    <x v="22"/>
    <d v="2023-11-13T00:00:00"/>
    <x v="0"/>
    <s v="Turno Dia"/>
    <s v="Coronador"/>
    <s v="Trancones reiterados pista de bajada"/>
    <x v="1"/>
    <n v="2.5299999999999998"/>
    <m/>
  </r>
  <r>
    <x v="0"/>
    <s v="nov"/>
    <x v="22"/>
    <d v="2023-11-13T00:00:00"/>
    <x v="0"/>
    <s v="Turno Dia"/>
    <s v="Coronador"/>
    <s v="Trancones reiterados pista de bajada"/>
    <x v="1"/>
    <n v="2.5299999999999998"/>
    <m/>
  </r>
  <r>
    <x v="1"/>
    <s v="nov"/>
    <x v="22"/>
    <d v="2023-11-13T00:00:00"/>
    <x v="0"/>
    <s v="Turno Dia"/>
    <s v="Sopladora"/>
    <s v="Caudal insuficiente refrigeracion moldes"/>
    <x v="1"/>
    <n v="2.4700000000000002"/>
    <m/>
  </r>
  <r>
    <x v="1"/>
    <s v="nov"/>
    <x v="22"/>
    <d v="2023-11-13T00:00:00"/>
    <x v="0"/>
    <s v="Turno Dia"/>
    <s v="Sopladora"/>
    <s v="Caudal insuficiente refrigeracion moldes"/>
    <x v="1"/>
    <n v="2.4700000000000002"/>
    <m/>
  </r>
  <r>
    <x v="0"/>
    <s v="nov"/>
    <x v="22"/>
    <d v="2023-11-13T00:00:00"/>
    <x v="0"/>
    <s v="Turno Dia"/>
    <s v="Llenadora"/>
    <s v="Lubricacion de pedestales - Llenadora"/>
    <x v="1"/>
    <n v="2.1"/>
    <m/>
  </r>
  <r>
    <x v="0"/>
    <s v="nov"/>
    <x v="22"/>
    <d v="2023-11-13T00:00:00"/>
    <x v="0"/>
    <s v="Turno Dia"/>
    <s v="Llenadora"/>
    <s v="Lubricacion de pedestales - Llenadora"/>
    <x v="1"/>
    <n v="2.1"/>
    <m/>
  </r>
  <r>
    <x v="0"/>
    <s v="nov"/>
    <x v="22"/>
    <d v="2023-11-13T00:00:00"/>
    <x v="0"/>
    <s v="Turno Dia"/>
    <s v="Coronador"/>
    <s v="Trancones reiterados pista de bajada"/>
    <x v="1"/>
    <n v="1.28"/>
    <m/>
  </r>
  <r>
    <x v="0"/>
    <s v="nov"/>
    <x v="22"/>
    <d v="2023-11-13T00:00:00"/>
    <x v="0"/>
    <s v="Turno Dia"/>
    <s v="Coronador"/>
    <s v="Trancones reiterados pista de bajada"/>
    <x v="1"/>
    <n v="1.28"/>
    <m/>
  </r>
  <r>
    <x v="0"/>
    <s v="nov"/>
    <x v="22"/>
    <d v="2023-11-13T00:00:00"/>
    <x v="0"/>
    <s v="Turno Dia"/>
    <s v="Coronador"/>
    <s v="Trancones reiterados pista de bajada"/>
    <x v="1"/>
    <n v="1.23"/>
    <m/>
  </r>
  <r>
    <x v="0"/>
    <s v="nov"/>
    <x v="22"/>
    <d v="2023-11-13T00:00:00"/>
    <x v="0"/>
    <s v="Turno Dia"/>
    <s v="Coronador"/>
    <s v="Trancones reiterados pista de bajada"/>
    <x v="1"/>
    <n v="1.23"/>
    <m/>
  </r>
  <r>
    <x v="0"/>
    <s v="nov"/>
    <x v="22"/>
    <d v="2023-11-13T00:00:00"/>
    <x v="0"/>
    <s v="Turno Dia"/>
    <s v="Coronador"/>
    <s v="Trancones reiterados pista de bajada"/>
    <x v="1"/>
    <n v="0.45"/>
    <m/>
  </r>
  <r>
    <x v="0"/>
    <s v="nov"/>
    <x v="22"/>
    <d v="2023-11-13T00:00:00"/>
    <x v="0"/>
    <s v="Turno Dia"/>
    <s v="Coronador"/>
    <s v="Trancones reiterados pista de bajada"/>
    <x v="1"/>
    <n v="0.45"/>
    <m/>
  </r>
  <r>
    <x v="1"/>
    <s v="nov"/>
    <x v="22"/>
    <d v="2023-11-14T00:00:00"/>
    <x v="0"/>
    <s v="Turno Noche"/>
    <s v="Etiquetadora"/>
    <s v="Falla Etiquetadora"/>
    <x v="0"/>
    <n v="14.67"/>
    <s v="cilindro encolador no se acerca a tambor tranferencia etiquetas"/>
  </r>
  <r>
    <x v="1"/>
    <s v="nov"/>
    <x v="22"/>
    <d v="2023-11-14T00:00:00"/>
    <x v="0"/>
    <s v="Turno Noche"/>
    <s v="Etiquetadora"/>
    <s v="Falla Etiquetadora"/>
    <x v="0"/>
    <n v="14.67"/>
    <s v="cilindro encolador no se acerca a tambor tranferencia etiquetas"/>
  </r>
  <r>
    <x v="1"/>
    <s v="nov"/>
    <x v="22"/>
    <d v="2023-11-14T00:00:00"/>
    <x v="0"/>
    <s v="Turno Noche"/>
    <s v="Transporte"/>
    <s v="Ajuste o reparacion de soporte"/>
    <x v="1"/>
    <n v="8.52"/>
    <m/>
  </r>
  <r>
    <x v="1"/>
    <s v="nov"/>
    <x v="22"/>
    <d v="2023-11-14T00:00:00"/>
    <x v="0"/>
    <s v="Turno Noche"/>
    <s v="Transporte"/>
    <s v="Ajuste o reparacion de soporte"/>
    <x v="1"/>
    <n v="8.52"/>
    <m/>
  </r>
  <r>
    <x v="1"/>
    <s v="nov"/>
    <x v="22"/>
    <d v="2023-11-14T00:00:00"/>
    <x v="0"/>
    <s v="Turno Noche"/>
    <s v="Mixer"/>
    <s v="Presion de Co2 - Mantenimiento"/>
    <x v="1"/>
    <n v="5.75"/>
    <m/>
  </r>
  <r>
    <x v="1"/>
    <s v="nov"/>
    <x v="22"/>
    <d v="2023-11-14T00:00:00"/>
    <x v="0"/>
    <s v="Turno Noche"/>
    <s v="Mixer"/>
    <s v="Presion de Co2 - Mantenimiento"/>
    <x v="1"/>
    <n v="5.75"/>
    <m/>
  </r>
  <r>
    <x v="0"/>
    <s v="nov"/>
    <x v="22"/>
    <d v="2023-11-14T00:00:00"/>
    <x v="0"/>
    <s v="Turno Dia"/>
    <s v="Llenadora"/>
    <s v="Lubricacion de pedestales - Llenadora"/>
    <x v="1"/>
    <n v="3.58"/>
    <m/>
  </r>
  <r>
    <x v="0"/>
    <s v="nov"/>
    <x v="22"/>
    <d v="2023-11-14T00:00:00"/>
    <x v="0"/>
    <s v="Turno Dia"/>
    <s v="Llenadora"/>
    <s v="Lubricacion de pedestales - Llenadora"/>
    <x v="1"/>
    <n v="3.58"/>
    <m/>
  </r>
  <r>
    <x v="0"/>
    <s v="nov"/>
    <x v="22"/>
    <d v="2023-11-14T00:00:00"/>
    <x v="0"/>
    <s v="Turno Dia"/>
    <s v="Coronador"/>
    <s v="Trancones reiterados pista de bajada"/>
    <x v="1"/>
    <n v="1.4"/>
    <m/>
  </r>
  <r>
    <x v="0"/>
    <s v="nov"/>
    <x v="22"/>
    <d v="2023-11-14T00:00:00"/>
    <x v="0"/>
    <s v="Turno Dia"/>
    <s v="Coronador"/>
    <s v="Trancones reiterados pista de bajada"/>
    <x v="1"/>
    <n v="1.4"/>
    <m/>
  </r>
  <r>
    <x v="0"/>
    <s v="nov"/>
    <x v="22"/>
    <d v="2023-11-15T00:00:00"/>
    <x v="0"/>
    <s v="Turno Dia"/>
    <s v="Encajonadora"/>
    <s v="Ajuste o cambio - Encajonadora"/>
    <x v="0"/>
    <n v="11.53"/>
    <s v="Se regulan removedores y se ajusta aire del cilindro removedor"/>
  </r>
  <r>
    <x v="0"/>
    <s v="nov"/>
    <x v="22"/>
    <d v="2023-11-15T00:00:00"/>
    <x v="0"/>
    <s v="Turno Dia"/>
    <s v="Encajonadora"/>
    <s v="Ajuste o cambio - Encajonadora"/>
    <x v="1"/>
    <n v="9.43"/>
    <s v="Se regulan removedores y se ajusta aire del cilindro removedor"/>
  </r>
  <r>
    <x v="2"/>
    <s v="nov"/>
    <x v="22"/>
    <d v="2023-11-15T00:00:00"/>
    <x v="0"/>
    <s v="Turno Dia"/>
    <s v="Transporte"/>
    <s v="Falla de Motor - Transporte"/>
    <x v="1"/>
    <n v="8.98"/>
    <m/>
  </r>
  <r>
    <x v="0"/>
    <s v="nov"/>
    <x v="22"/>
    <d v="2023-11-15T00:00:00"/>
    <x v="0"/>
    <s v="Turno Dia"/>
    <s v="Lavadora de Botellas"/>
    <s v="Ajuste salida lavadora por cai­da de envase"/>
    <x v="1"/>
    <n v="5.4"/>
    <m/>
  </r>
  <r>
    <x v="0"/>
    <s v="nov"/>
    <x v="22"/>
    <d v="2023-11-15T00:00:00"/>
    <x v="0"/>
    <s v="Turno Dia"/>
    <s v="Llenadora"/>
    <s v="Lubricacion de pedestales - Llenadora"/>
    <x v="1"/>
    <n v="3.33"/>
    <m/>
  </r>
  <r>
    <x v="1"/>
    <s v="nov"/>
    <x v="22"/>
    <d v="2023-11-15T00:00:00"/>
    <x v="0"/>
    <s v="Turno Dia"/>
    <s v="Prime"/>
    <s v="Trabamiento de producto"/>
    <x v="1"/>
    <n v="2.08"/>
    <m/>
  </r>
  <r>
    <x v="0"/>
    <s v="nov"/>
    <x v="22"/>
    <d v="2023-11-15T00:00:00"/>
    <x v="0"/>
    <s v="Turno Dia"/>
    <s v="Encajonadora"/>
    <s v="Ajuste o cambio - Encajonadora"/>
    <x v="1"/>
    <n v="1.85"/>
    <m/>
  </r>
  <r>
    <x v="0"/>
    <s v="nov"/>
    <x v="22"/>
    <d v="2023-11-15T00:00:00"/>
    <x v="0"/>
    <s v="Turno Dia"/>
    <s v="Encajonadora"/>
    <s v="Ajuste o cambio - Encajonadora"/>
    <x v="1"/>
    <n v="1.78"/>
    <m/>
  </r>
  <r>
    <x v="1"/>
    <s v="nov"/>
    <x v="22"/>
    <d v="2023-11-15T00:00:00"/>
    <x v="0"/>
    <s v="Turno Dia"/>
    <s v="Prime"/>
    <s v="Trabamiento de producto"/>
    <x v="1"/>
    <n v="1.63"/>
    <m/>
  </r>
  <r>
    <x v="0"/>
    <s v="nov"/>
    <x v="22"/>
    <d v="2023-11-15T00:00:00"/>
    <x v="0"/>
    <s v="Turno Dia"/>
    <s v="Encajonadora"/>
    <s v="Ajuste o cambio - Encajonadora"/>
    <x v="1"/>
    <n v="1.4"/>
    <m/>
  </r>
  <r>
    <x v="0"/>
    <s v="nov"/>
    <x v="22"/>
    <d v="2023-11-15T00:00:00"/>
    <x v="0"/>
    <s v="Turno Dia"/>
    <s v="Coronador"/>
    <s v="Trancones reiterados pista de bajada"/>
    <x v="1"/>
    <n v="1.25"/>
    <m/>
  </r>
  <r>
    <x v="0"/>
    <s v="nov"/>
    <x v="22"/>
    <d v="2023-11-15T00:00:00"/>
    <x v="0"/>
    <s v="Turno Dia"/>
    <s v="Coronador"/>
    <s v="Trancones reiterados pista de bajada"/>
    <x v="1"/>
    <n v="1.1499999999999999"/>
    <m/>
  </r>
  <r>
    <x v="0"/>
    <s v="nov"/>
    <x v="22"/>
    <d v="2023-11-15T00:00:00"/>
    <x v="0"/>
    <s v="Turno Dia"/>
    <s v="Encajonadora"/>
    <s v="Ajuste o cambio - Encajonadora"/>
    <x v="1"/>
    <n v="0.83"/>
    <m/>
  </r>
  <r>
    <x v="0"/>
    <s v="nov"/>
    <x v="22"/>
    <d v="2023-11-15T00:00:00"/>
    <x v="0"/>
    <s v="Turno Dia"/>
    <s v="Encajonadora"/>
    <s v="Ajuste o cambio - Encajonadora"/>
    <x v="1"/>
    <n v="0.55000000000000004"/>
    <m/>
  </r>
  <r>
    <x v="1"/>
    <s v="nov"/>
    <x v="22"/>
    <d v="2023-11-15T00:00:00"/>
    <x v="0"/>
    <s v="Turno Dia"/>
    <s v="Sopladora"/>
    <s v="Trabamiento de Preformas"/>
    <x v="1"/>
    <n v="0.22"/>
    <m/>
  </r>
  <r>
    <x v="0"/>
    <s v="nov"/>
    <x v="22"/>
    <d v="2023-11-15T00:00:00"/>
    <x v="0"/>
    <s v="Turno Noche"/>
    <s v="Encajonadora"/>
    <s v="Ajuste o cambio - Encajonadora"/>
    <x v="1"/>
    <n v="0.18"/>
    <m/>
  </r>
  <r>
    <x v="0"/>
    <s v="nov"/>
    <x v="22"/>
    <d v="2023-11-15T00:00:00"/>
    <x v="0"/>
    <s v="Turno Dia"/>
    <s v="Encajonadora"/>
    <s v="Ajuste o cambio - Encajonadora"/>
    <x v="1"/>
    <n v="0.15"/>
    <m/>
  </r>
  <r>
    <x v="1"/>
    <s v="nov"/>
    <x v="22"/>
    <d v="2023-11-15T00:00:00"/>
    <x v="0"/>
    <s v="Turno Dia"/>
    <s v="Sopladora"/>
    <s v="Trabamiento de Preformas"/>
    <x v="1"/>
    <n v="0.08"/>
    <m/>
  </r>
  <r>
    <x v="1"/>
    <s v="nov"/>
    <x v="22"/>
    <d v="2023-11-15T00:00:00"/>
    <x v="0"/>
    <s v="Turno Dia"/>
    <s v="Sopladora"/>
    <s v="Trabamiento de Preformas"/>
    <x v="1"/>
    <n v="0.03"/>
    <m/>
  </r>
  <r>
    <x v="2"/>
    <s v="nov"/>
    <x v="22"/>
    <d v="2023-11-16T00:00:00"/>
    <x v="0"/>
    <s v="Turno Dia"/>
    <s v="Lavadora de Botellas"/>
    <s v="Ajuste salida lavadora por cai­da de envase"/>
    <x v="2"/>
    <n v="26.54"/>
    <s v="se encuentra el cable de alimentacion de la botenera de partida transporte de entrada mordido en una parte y tambien cable de negativo que alimenta en regleta con falta de presion de apriete"/>
  </r>
  <r>
    <x v="2"/>
    <s v="nov"/>
    <x v="22"/>
    <d v="2023-11-16T00:00:00"/>
    <x v="0"/>
    <s v="Turno Dia"/>
    <s v="Transporte"/>
    <s v="Transporte lleno reparacion cadena"/>
    <x v="2"/>
    <n v="10.27"/>
    <s v="fallas reiteradas movifit 418u1"/>
  </r>
  <r>
    <x v="1"/>
    <s v="nov"/>
    <x v="22"/>
    <d v="2023-11-16T00:00:00"/>
    <x v="0"/>
    <s v="Turno Dia"/>
    <s v="Sopladora"/>
    <s v="Regulacion de molde N 6"/>
    <x v="0"/>
    <n v="10.19"/>
    <s v="Falla molde no bloqueado"/>
  </r>
  <r>
    <x v="1"/>
    <s v="nov"/>
    <x v="22"/>
    <d v="2023-11-16T00:00:00"/>
    <x v="0"/>
    <s v="Turno Noche"/>
    <s v="Sopladora"/>
    <s v="Regulacion de molde N 6"/>
    <x v="1"/>
    <n v="7.82"/>
    <m/>
  </r>
  <r>
    <x v="2"/>
    <s v="nov"/>
    <x v="22"/>
    <d v="2023-11-16T00:00:00"/>
    <x v="0"/>
    <s v="Turno Noche"/>
    <s v="Encajonadora"/>
    <s v="Cai­da de automatico - Encajonadora"/>
    <x v="1"/>
    <n v="7.56"/>
    <m/>
  </r>
  <r>
    <x v="2"/>
    <s v="nov"/>
    <x v="22"/>
    <d v="2023-11-16T00:00:00"/>
    <x v="0"/>
    <s v="Turno Noche"/>
    <s v="Encajonadora"/>
    <s v="Cai­da de automatico - Encajonadora"/>
    <x v="1"/>
    <n v="4.54"/>
    <m/>
  </r>
  <r>
    <x v="0"/>
    <s v="nov"/>
    <x v="22"/>
    <d v="2023-11-16T00:00:00"/>
    <x v="0"/>
    <s v="Turno Dia"/>
    <s v="Coronador"/>
    <s v="Trancones reiterados pista de bajada"/>
    <x v="1"/>
    <n v="3.2"/>
    <m/>
  </r>
  <r>
    <x v="0"/>
    <s v="nov"/>
    <x v="22"/>
    <d v="2023-11-16T00:00:00"/>
    <x v="0"/>
    <s v="Turno Dia"/>
    <s v="Lavadora de Botellas"/>
    <s v="Trabamiento de botellas en la salida - Mantenimiento"/>
    <x v="1"/>
    <n v="2.38"/>
    <m/>
  </r>
  <r>
    <x v="0"/>
    <s v="nov"/>
    <x v="22"/>
    <d v="2023-11-16T00:00:00"/>
    <x v="0"/>
    <s v="Turno Dia"/>
    <s v="Llenadora"/>
    <s v="Lubricacion de pedestales - Llenadora"/>
    <x v="1"/>
    <n v="2.0299999999999998"/>
    <m/>
  </r>
  <r>
    <x v="0"/>
    <s v="nov"/>
    <x v="22"/>
    <d v="2023-11-16T00:00:00"/>
    <x v="0"/>
    <s v="Turno Dia"/>
    <s v="Coronador"/>
    <s v="Trancones reiterados pista de bajada"/>
    <x v="1"/>
    <n v="1.6"/>
    <m/>
  </r>
  <r>
    <x v="0"/>
    <s v="nov"/>
    <x v="22"/>
    <d v="2023-11-16T00:00:00"/>
    <x v="0"/>
    <s v="Turno Dia"/>
    <s v="Lavadora de Botellas"/>
    <s v="Trabamiento de botellas en la salida - Mantenimiento"/>
    <x v="1"/>
    <n v="1.45"/>
    <m/>
  </r>
  <r>
    <x v="1"/>
    <s v="nov"/>
    <x v="22"/>
    <d v="2023-11-16T00:00:00"/>
    <x v="0"/>
    <s v="Turno Dia"/>
    <s v="Etiquetadora"/>
    <s v="Empalme defectuoso - Etiquetadora"/>
    <x v="1"/>
    <n v="1.28"/>
    <m/>
  </r>
  <r>
    <x v="0"/>
    <s v="nov"/>
    <x v="22"/>
    <d v="2023-11-16T00:00:00"/>
    <x v="0"/>
    <s v="Turno Dia"/>
    <s v="Lavadora de Botellas"/>
    <s v="Trabamiento de botellas en la salida - Mantenimiento"/>
    <x v="1"/>
    <n v="1.08"/>
    <m/>
  </r>
  <r>
    <x v="2"/>
    <s v="nov"/>
    <x v="22"/>
    <d v="2023-11-16T00:00:00"/>
    <x v="0"/>
    <s v="Turno Noche"/>
    <s v="Paletizadora"/>
    <s v="Se quiebra pieza"/>
    <x v="1"/>
    <n v="1.07"/>
    <m/>
  </r>
  <r>
    <x v="1"/>
    <s v="nov"/>
    <x v="22"/>
    <d v="2023-11-16T00:00:00"/>
    <x v="0"/>
    <s v="Turno Dia"/>
    <s v="Sopladora"/>
    <s v="Trabamiento de Preformas"/>
    <x v="1"/>
    <n v="0.17"/>
    <m/>
  </r>
  <r>
    <x v="0"/>
    <s v="nov"/>
    <x v="22"/>
    <d v="2023-11-16T00:00:00"/>
    <x v="0"/>
    <s v="Turno Dia"/>
    <s v="Coronador"/>
    <s v="Trancones reiterados pista de bajada"/>
    <x v="1"/>
    <n v="0.1"/>
    <m/>
  </r>
  <r>
    <x v="2"/>
    <s v="nov"/>
    <x v="22"/>
    <d v="2023-11-17T00:00:00"/>
    <x v="0"/>
    <s v="Turno Noche"/>
    <s v="Lavadora de Botellas"/>
    <s v="Corte de energi­a en tablero"/>
    <x v="2"/>
    <n v="60"/>
    <s v="se reestablece señal de seguridad en pilz."/>
  </r>
  <r>
    <x v="2"/>
    <s v="nov"/>
    <x v="22"/>
    <d v="2023-11-17T00:00:00"/>
    <x v="0"/>
    <s v="Turno Noche"/>
    <s v="Lavadora de Botellas"/>
    <s v="Corte de energi­a en tablero"/>
    <x v="2"/>
    <n v="60"/>
    <s v="se reestablece señal de seguridad en pilz."/>
  </r>
  <r>
    <x v="2"/>
    <s v="nov"/>
    <x v="22"/>
    <d v="2023-11-17T00:00:00"/>
    <x v="0"/>
    <s v="Turno Dia"/>
    <s v="Lavadora de Botellas"/>
    <s v="Corte de energi­a en tablero"/>
    <x v="2"/>
    <n v="60"/>
    <s v="se encuentra el cable de alimentacion de la botenera de partida transporte de entrada mordido en una parte y tambien cable de negativo que alimenta en regleta con falta de presion de apriete"/>
  </r>
  <r>
    <x v="2"/>
    <s v="nov"/>
    <x v="22"/>
    <d v="2023-11-17T00:00:00"/>
    <x v="0"/>
    <s v="Turno Noche"/>
    <s v="Lavadora de Botellas"/>
    <s v="Corte de energi­a en tablero"/>
    <x v="2"/>
    <n v="60"/>
    <s v="se reestablece señal de seguridad en pilz."/>
  </r>
  <r>
    <x v="0"/>
    <s v="nov"/>
    <x v="22"/>
    <d v="2023-11-17T00:00:00"/>
    <x v="0"/>
    <s v="Turno Dia"/>
    <s v="Llenadora"/>
    <s v="Cambio de valvula"/>
    <x v="0"/>
    <n v="59.95"/>
    <s v="valvula posicionadora mazoline con problemas en la etapa salida de aire "/>
  </r>
  <r>
    <x v="2"/>
    <s v="nov"/>
    <x v="22"/>
    <d v="2023-11-17T00:00:00"/>
    <x v="0"/>
    <s v="Turno Noche"/>
    <s v="Lavadora de Botellas"/>
    <s v="Corte de energi­a en tablero"/>
    <x v="2"/>
    <n v="59.83"/>
    <s v="se reestablece señal de seguridad en pilz."/>
  </r>
  <r>
    <x v="2"/>
    <s v="nov"/>
    <x v="22"/>
    <d v="2023-11-17T00:00:00"/>
    <x v="0"/>
    <s v="Turno Noche"/>
    <s v="Lavadora de Botellas"/>
    <s v="Corte de energi­a en tablero"/>
    <x v="2"/>
    <n v="42.08"/>
    <s v="se reestablece señal de seguridad en pilz."/>
  </r>
  <r>
    <x v="1"/>
    <s v="nov"/>
    <x v="22"/>
    <d v="2023-11-17T00:00:00"/>
    <x v="0"/>
    <s v="Turno Noche"/>
    <s v="Sopladora"/>
    <s v="Ajuste cierre de molde"/>
    <x v="0"/>
    <n v="29.63"/>
    <s v="Sobre esfuerzo en palanca cierre de molde"/>
  </r>
  <r>
    <x v="0"/>
    <s v="nov"/>
    <x v="22"/>
    <d v="2023-11-17T00:00:00"/>
    <x v="0"/>
    <s v="Turno Dia"/>
    <s v="Llenadora"/>
    <s v="Cambio de valvula"/>
    <x v="0"/>
    <n v="27.7"/>
    <s v="valvula posicionadora mazoline con problemas en la etapa salida de aire "/>
  </r>
  <r>
    <x v="2"/>
    <s v="nov"/>
    <x v="22"/>
    <d v="2023-11-17T00:00:00"/>
    <x v="0"/>
    <s v="Turno Noche"/>
    <s v="Lavadora de Botellas"/>
    <s v="Corte de energi­a en tablero"/>
    <x v="2"/>
    <n v="22.88"/>
    <s v="se reestablece señal de seguridad en pilz."/>
  </r>
  <r>
    <x v="1"/>
    <s v="nov"/>
    <x v="22"/>
    <d v="2023-11-17T00:00:00"/>
    <x v="0"/>
    <s v="Turno Tarde"/>
    <s v="Sopladora"/>
    <s v="Falta de grasa en cuba de leva"/>
    <x v="0"/>
    <n v="19.239999999999998"/>
    <s v="Se detiene sopladora por alarma en cuba deposito de grasa. "/>
  </r>
  <r>
    <x v="2"/>
    <s v="nov"/>
    <x v="22"/>
    <d v="2023-11-17T00:00:00"/>
    <x v="0"/>
    <s v="Turno Dia"/>
    <s v="Lavadora de Botellas"/>
    <s v="Corte de energi­a en tablero"/>
    <x v="2"/>
    <n v="17.239999999999998"/>
    <s v="se encuentra el cable de alimentacion de la botenera de partida transporte de entrada mordido en una parte y tambien cable de negativo que alimenta en regleta con falta de presion de apriete"/>
  </r>
  <r>
    <x v="0"/>
    <s v="nov"/>
    <x v="22"/>
    <d v="2023-11-17T00:00:00"/>
    <x v="0"/>
    <s v="Turno Dia"/>
    <s v="Llenadora"/>
    <s v="Cambio de valvula"/>
    <x v="0"/>
    <n v="12.66"/>
    <s v="valvula posicionadora mazoline con problemas en la etapa salida de aire "/>
  </r>
  <r>
    <x v="1"/>
    <s v="nov"/>
    <x v="22"/>
    <d v="2023-11-17T00:00:00"/>
    <x v="0"/>
    <s v="Turno Dia"/>
    <s v="Etiquetadora"/>
    <s v="Falla Etiquetadora"/>
    <x v="2"/>
    <n v="11.57"/>
    <s v="se corta la energia y luego se destapa la pantalla para reapretar el conector de comunicacion"/>
  </r>
  <r>
    <x v="2"/>
    <s v="nov"/>
    <x v="22"/>
    <d v="2023-11-17T00:00:00"/>
    <x v="0"/>
    <s v="Turno Dia"/>
    <s v="Etiquetadora"/>
    <s v="Falla Etiquetadora"/>
    <x v="2"/>
    <n v="11.09"/>
    <s v="falla assi "/>
  </r>
  <r>
    <x v="1"/>
    <s v="nov"/>
    <x v="22"/>
    <d v="2023-11-17T00:00:00"/>
    <x v="0"/>
    <s v="Turno Dia"/>
    <s v="Etiquetadora"/>
    <s v="Falla Etiquetadora"/>
    <x v="1"/>
    <n v="9.4499999999999993"/>
    <m/>
  </r>
  <r>
    <x v="1"/>
    <s v="nov"/>
    <x v="22"/>
    <d v="2023-11-17T00:00:00"/>
    <x v="0"/>
    <s v="Turno Tarde"/>
    <s v="Sopladora"/>
    <s v="Falta de grasa en cuba de leva"/>
    <x v="1"/>
    <n v="7.81"/>
    <m/>
  </r>
  <r>
    <x v="2"/>
    <s v="nov"/>
    <x v="22"/>
    <d v="2023-11-17T00:00:00"/>
    <x v="0"/>
    <s v="Turno Dia"/>
    <s v="Capsuladora"/>
    <s v="Problema en biºfer, deslizamiento de tapas - Mantenimiento"/>
    <x v="1"/>
    <n v="7.59"/>
    <m/>
  </r>
  <r>
    <x v="1"/>
    <s v="nov"/>
    <x v="22"/>
    <d v="2023-11-17T00:00:00"/>
    <x v="0"/>
    <s v="Turno Dia"/>
    <s v="Robopac"/>
    <s v="Falla barrera de seguridad"/>
    <x v="1"/>
    <n v="6.91"/>
    <m/>
  </r>
  <r>
    <x v="0"/>
    <s v="nov"/>
    <x v="22"/>
    <d v="2023-11-17T00:00:00"/>
    <x v="0"/>
    <s v="Turno Dia"/>
    <s v="Llenadora"/>
    <s v="Cambio de valvula"/>
    <x v="1"/>
    <n v="6.23"/>
    <m/>
  </r>
  <r>
    <x v="2"/>
    <s v="nov"/>
    <x v="22"/>
    <d v="2023-11-17T00:00:00"/>
    <x v="0"/>
    <s v="Turno Noche"/>
    <s v="Lavadora de Botellas"/>
    <s v="Corte de energi­a en tablero"/>
    <x v="1"/>
    <n v="5.47"/>
    <s v="se reestablece señal de seguridad en pilz."/>
  </r>
  <r>
    <x v="1"/>
    <s v="nov"/>
    <x v="22"/>
    <d v="2023-11-17T00:00:00"/>
    <x v="0"/>
    <s v="Turno Tarde"/>
    <s v="Mixer"/>
    <s v="Error de Mezcla"/>
    <x v="1"/>
    <n v="5.15"/>
    <m/>
  </r>
  <r>
    <x v="2"/>
    <s v="nov"/>
    <x v="22"/>
    <d v="2023-11-17T00:00:00"/>
    <x v="0"/>
    <s v="Turno Dia"/>
    <s v="Transporte"/>
    <s v="Cai­da de automatico - Transporte"/>
    <x v="1"/>
    <n v="4.96"/>
    <m/>
  </r>
  <r>
    <x v="1"/>
    <s v="nov"/>
    <x v="22"/>
    <d v="2023-11-17T00:00:00"/>
    <x v="0"/>
    <s v="Turno Dia"/>
    <s v="Etiquetadora"/>
    <s v="Empalme defectuoso - Etiquetadora"/>
    <x v="1"/>
    <n v="3.81"/>
    <m/>
  </r>
  <r>
    <x v="2"/>
    <s v="nov"/>
    <x v="22"/>
    <d v="2023-11-17T00:00:00"/>
    <x v="0"/>
    <s v="Turno Dia"/>
    <s v="Lavadora de Botellas"/>
    <s v="Corte de energi­a en tablero"/>
    <x v="1"/>
    <n v="3.19"/>
    <m/>
  </r>
  <r>
    <x v="1"/>
    <s v="nov"/>
    <x v="22"/>
    <d v="2023-11-17T00:00:00"/>
    <x v="0"/>
    <s v="Turno Dia"/>
    <s v="Robopac"/>
    <s v="Falla barrera de seguridad"/>
    <x v="1"/>
    <n v="2.96"/>
    <m/>
  </r>
  <r>
    <x v="0"/>
    <s v="nov"/>
    <x v="22"/>
    <d v="2023-11-17T00:00:00"/>
    <x v="0"/>
    <s v="Turno Noche"/>
    <s v="Mixer"/>
    <s v="Problema en valvula moduladora"/>
    <x v="1"/>
    <n v="2.5"/>
    <m/>
  </r>
  <r>
    <x v="2"/>
    <s v="nov"/>
    <x v="22"/>
    <d v="2023-11-17T00:00:00"/>
    <x v="0"/>
    <s v="Turno Dia"/>
    <s v="Etiquetadora"/>
    <s v="Falla Etiquetadora"/>
    <x v="1"/>
    <n v="2.04"/>
    <m/>
  </r>
  <r>
    <x v="2"/>
    <s v="nov"/>
    <x v="22"/>
    <d v="2023-11-17T00:00:00"/>
    <x v="0"/>
    <s v="Turno Noche"/>
    <s v="Omnivision"/>
    <s v="Ajuste electrico o mecanico"/>
    <x v="1"/>
    <n v="1.97"/>
    <m/>
  </r>
  <r>
    <x v="1"/>
    <s v="nov"/>
    <x v="22"/>
    <d v="2023-11-17T00:00:00"/>
    <x v="0"/>
    <s v="Turno Tarde"/>
    <s v="Mixer"/>
    <s v="Error de Mezcla"/>
    <x v="1"/>
    <n v="1.94"/>
    <m/>
  </r>
  <r>
    <x v="0"/>
    <s v="nov"/>
    <x v="22"/>
    <d v="2023-11-17T00:00:00"/>
    <x v="0"/>
    <s v="Turno Dia"/>
    <s v="Llenadora"/>
    <s v="Cambio de valvula"/>
    <x v="1"/>
    <n v="0.94"/>
    <m/>
  </r>
  <r>
    <x v="1"/>
    <s v="nov"/>
    <x v="22"/>
    <d v="2023-11-17T00:00:00"/>
    <x v="0"/>
    <s v="Turno Dia"/>
    <s v="Sopladora"/>
    <s v="Trabamiento de Preformas"/>
    <x v="1"/>
    <n v="0.79"/>
    <m/>
  </r>
  <r>
    <x v="0"/>
    <s v="nov"/>
    <x v="22"/>
    <d v="2023-11-17T00:00:00"/>
    <x v="0"/>
    <s v="Turno Dia"/>
    <s v="Capsuladora"/>
    <s v="Botellas sin tapas"/>
    <x v="1"/>
    <n v="0.49"/>
    <m/>
  </r>
  <r>
    <x v="0"/>
    <s v="nov"/>
    <x v="22"/>
    <d v="2023-11-17T00:00:00"/>
    <x v="0"/>
    <s v="Turno Dia"/>
    <s v="Llenadora"/>
    <s v="Cambio de valvula"/>
    <x v="1"/>
    <n v="0.4"/>
    <m/>
  </r>
  <r>
    <x v="0"/>
    <s v="nov"/>
    <x v="22"/>
    <d v="2023-11-17T00:00:00"/>
    <x v="0"/>
    <s v="Turno Dia"/>
    <s v="Capsuladora"/>
    <s v="Botellas sin tapas"/>
    <x v="1"/>
    <n v="0.1"/>
    <m/>
  </r>
  <r>
    <x v="2"/>
    <s v="nov"/>
    <x v="22"/>
    <d v="2023-11-18T00:00:00"/>
    <x v="0"/>
    <s v="Turno Noche"/>
    <s v="Etiquetadora"/>
    <s v="Cambio o reparacion de sensor - Etiquetadora"/>
    <x v="2"/>
    <n v="17.309999999999999"/>
    <s v="falla en 4 ocaciones modulo assii"/>
  </r>
  <r>
    <x v="2"/>
    <s v="nov"/>
    <x v="22"/>
    <d v="2023-11-18T00:00:00"/>
    <x v="0"/>
    <s v="Turno Noche"/>
    <s v="Etiquetadora"/>
    <s v="Cambio o reparacion de sensor - Etiquetadora"/>
    <x v="2"/>
    <n v="12.39"/>
    <s v="falla en 4 ocaciones modulo assii"/>
  </r>
  <r>
    <x v="2"/>
    <s v="nov"/>
    <x v="22"/>
    <d v="2023-11-18T00:00:00"/>
    <x v="0"/>
    <s v="Turno Dia"/>
    <s v="Etiquetadora"/>
    <s v="Falla Etiquetadora"/>
    <x v="1"/>
    <n v="8.7899999999999991"/>
    <m/>
  </r>
  <r>
    <x v="2"/>
    <s v="nov"/>
    <x v="22"/>
    <d v="2023-11-18T00:00:00"/>
    <x v="0"/>
    <s v="Turno Dia"/>
    <s v="Encajonadora"/>
    <s v="Cai­da de automatico - Encajonadora"/>
    <x v="1"/>
    <n v="8.09"/>
    <m/>
  </r>
  <r>
    <x v="2"/>
    <s v="nov"/>
    <x v="22"/>
    <d v="2023-11-18T00:00:00"/>
    <x v="0"/>
    <s v="Turno Noche"/>
    <s v="Lavadora de Botellas"/>
    <s v="Cai­da de botellas salida de la lavadora"/>
    <x v="1"/>
    <n v="5.14"/>
    <m/>
  </r>
  <r>
    <x v="2"/>
    <s v="nov"/>
    <x v="22"/>
    <d v="2023-11-18T00:00:00"/>
    <x v="0"/>
    <s v="Turno Dia"/>
    <s v="Etiquetadora"/>
    <s v="Falla Etiquetadora"/>
    <x v="1"/>
    <n v="5.0199999999999996"/>
    <m/>
  </r>
  <r>
    <x v="2"/>
    <s v="nov"/>
    <x v="22"/>
    <d v="2023-11-18T00:00:00"/>
    <x v="0"/>
    <s v="Turno Noche"/>
    <s v="Lavadora de Botellas"/>
    <s v="Cai­da de botellas salida de la lavadora"/>
    <x v="1"/>
    <n v="4.6399999999999997"/>
    <m/>
  </r>
  <r>
    <x v="2"/>
    <s v="nov"/>
    <x v="22"/>
    <d v="2023-11-18T00:00:00"/>
    <x v="0"/>
    <s v="Turno Noche"/>
    <s v="Lavadora de Botellas"/>
    <s v="Cai­da de botellas salida de la lavadora"/>
    <x v="1"/>
    <n v="4.2300000000000004"/>
    <m/>
  </r>
  <r>
    <x v="1"/>
    <s v="nov"/>
    <x v="22"/>
    <d v="2023-11-18T00:00:00"/>
    <x v="0"/>
    <s v="Turno Noche"/>
    <s v="Prime"/>
    <s v="Trabamiento de producto"/>
    <x v="1"/>
    <n v="3.71"/>
    <m/>
  </r>
  <r>
    <x v="2"/>
    <s v="nov"/>
    <x v="22"/>
    <d v="2023-11-18T00:00:00"/>
    <x v="0"/>
    <s v="Turno Dia"/>
    <s v="Etiquetadora"/>
    <s v="Falla Etiquetadora"/>
    <x v="1"/>
    <n v="3.29"/>
    <m/>
  </r>
  <r>
    <x v="2"/>
    <s v="nov"/>
    <x v="22"/>
    <d v="2023-11-18T00:00:00"/>
    <x v="0"/>
    <s v="Turno Dia"/>
    <s v="Etiquetadora"/>
    <s v="Cambio de Sensor - Etiquetadora"/>
    <x v="1"/>
    <n v="3.04"/>
    <m/>
  </r>
  <r>
    <x v="1"/>
    <s v="nov"/>
    <x v="22"/>
    <d v="2023-11-18T00:00:00"/>
    <x v="0"/>
    <s v="Turno Noche"/>
    <s v="Prime"/>
    <s v="Trabamiento de producto"/>
    <x v="1"/>
    <n v="2.79"/>
    <m/>
  </r>
  <r>
    <x v="1"/>
    <s v="nov"/>
    <x v="22"/>
    <d v="2023-11-18T00:00:00"/>
    <x v="0"/>
    <s v="Turno Noche"/>
    <s v="Mixer"/>
    <s v="Presion de Co2 - Mantenimiento"/>
    <x v="1"/>
    <n v="2.33"/>
    <m/>
  </r>
  <r>
    <x v="1"/>
    <s v="nov"/>
    <x v="22"/>
    <d v="2023-11-18T00:00:00"/>
    <x v="0"/>
    <s v="Turno Noche"/>
    <s v="Mixer"/>
    <s v="Presion de Co2 - Mantenimiento"/>
    <x v="1"/>
    <n v="2.17"/>
    <m/>
  </r>
  <r>
    <x v="1"/>
    <s v="nov"/>
    <x v="22"/>
    <d v="2023-11-18T00:00:00"/>
    <x v="0"/>
    <s v="Turno Noche"/>
    <s v="Mixer"/>
    <s v="Presion de Co2 - Mantenimiento"/>
    <x v="1"/>
    <n v="1.71"/>
    <m/>
  </r>
  <r>
    <x v="1"/>
    <s v="nov"/>
    <x v="22"/>
    <d v="2023-11-18T00:00:00"/>
    <x v="0"/>
    <s v="Turno Noche"/>
    <s v="Mixer"/>
    <s v="Presion de Co2 - Mantenimiento"/>
    <x v="1"/>
    <n v="1.5"/>
    <m/>
  </r>
  <r>
    <x v="0"/>
    <s v="nov"/>
    <x v="22"/>
    <d v="2023-11-18T00:00:00"/>
    <x v="0"/>
    <s v="Turno Dia"/>
    <s v="Capsuladora"/>
    <s v="Trancon de tapas en pista de bajada - Mantenimiento"/>
    <x v="1"/>
    <n v="1.45"/>
    <m/>
  </r>
  <r>
    <x v="1"/>
    <s v="nov"/>
    <x v="22"/>
    <d v="2023-11-18T00:00:00"/>
    <x v="0"/>
    <s v="Turno Noche"/>
    <s v="Mixer"/>
    <s v="Presion de Co2 - Mantenimiento"/>
    <x v="1"/>
    <n v="1.26"/>
    <m/>
  </r>
  <r>
    <x v="2"/>
    <s v="nov"/>
    <x v="22"/>
    <d v="2023-11-18T00:00:00"/>
    <x v="0"/>
    <s v="Turno Dia"/>
    <s v="Etiquetadora"/>
    <s v="Falla Etiquetadora"/>
    <x v="1"/>
    <n v="1.25"/>
    <m/>
  </r>
  <r>
    <x v="1"/>
    <s v="nov"/>
    <x v="22"/>
    <d v="2023-11-18T00:00:00"/>
    <x v="0"/>
    <s v="Turno Dia"/>
    <s v="Sopladora"/>
    <s v="Trabamiento de Preformas"/>
    <x v="1"/>
    <n v="1.21"/>
    <m/>
  </r>
  <r>
    <x v="2"/>
    <s v="nov"/>
    <x v="22"/>
    <d v="2023-11-18T00:00:00"/>
    <x v="0"/>
    <s v="Turno Noche"/>
    <s v="Omnivision"/>
    <s v="Ajuste electrico o mecanico"/>
    <x v="1"/>
    <n v="1.07"/>
    <m/>
  </r>
  <r>
    <x v="2"/>
    <s v="nov"/>
    <x v="22"/>
    <d v="2023-11-18T00:00:00"/>
    <x v="0"/>
    <s v="Turno Noche"/>
    <s v="Lavadora de Botellas"/>
    <s v="Cai­da de botellas salida de la lavadora"/>
    <x v="1"/>
    <n v="1.04"/>
    <m/>
  </r>
  <r>
    <x v="2"/>
    <s v="nov"/>
    <x v="22"/>
    <d v="2023-11-18T00:00:00"/>
    <x v="0"/>
    <s v="Turno Noche"/>
    <s v="Lavadora de Botellas"/>
    <s v="Cai­da de botellas salida de la lavadora"/>
    <x v="1"/>
    <n v="0.23"/>
    <m/>
  </r>
  <r>
    <x v="2"/>
    <s v="nov"/>
    <x v="22"/>
    <d v="2023-11-18T00:00:00"/>
    <x v="0"/>
    <s v="Turno Noche"/>
    <s v="Etiquetadora"/>
    <s v="Cambio o reparacion de sensor - Etiquetadora"/>
    <x v="1"/>
    <n v="0.23"/>
    <m/>
  </r>
  <r>
    <x v="1"/>
    <s v="nov"/>
    <x v="23"/>
    <d v="2023-11-20T00:00:00"/>
    <x v="0"/>
    <s v="Turno Dia"/>
    <s v="Etiquetadora"/>
    <s v="Falla Etiquetadora"/>
    <x v="0"/>
    <n v="23.12"/>
    <m/>
  </r>
  <r>
    <x v="0"/>
    <s v="nov"/>
    <x v="23"/>
    <d v="2023-11-20T00:00:00"/>
    <x v="0"/>
    <s v="Turno Noche"/>
    <s v="Despaletizadora"/>
    <s v="Cai­da de automatico - Despaletizadora"/>
    <x v="2"/>
    <n v="8.6300000000000008"/>
    <m/>
  </r>
  <r>
    <x v="1"/>
    <s v="nov"/>
    <x v="23"/>
    <d v="2023-11-20T00:00:00"/>
    <x v="0"/>
    <s v="Turno Dia"/>
    <s v="Mixer"/>
    <s v="Problema presion bomba de agua"/>
    <x v="1"/>
    <n v="7.4"/>
    <m/>
  </r>
  <r>
    <x v="1"/>
    <s v="nov"/>
    <x v="23"/>
    <d v="2023-11-20T00:00:00"/>
    <x v="0"/>
    <s v="Turno Dia"/>
    <s v="Transporte"/>
    <s v="Cai­da de automatico - Transporte"/>
    <x v="1"/>
    <n v="6.73"/>
    <m/>
  </r>
  <r>
    <x v="1"/>
    <s v="nov"/>
    <x v="23"/>
    <d v="2023-11-20T00:00:00"/>
    <x v="0"/>
    <s v="Turno Dia"/>
    <s v="Transporte"/>
    <s v="Cai­da de automatico - Transporte"/>
    <x v="1"/>
    <n v="6.34"/>
    <m/>
  </r>
  <r>
    <x v="1"/>
    <s v="nov"/>
    <x v="23"/>
    <d v="2023-11-20T00:00:00"/>
    <x v="0"/>
    <s v="Turno Dia"/>
    <s v="Mixer"/>
    <s v="Problema presion bomba de agua"/>
    <x v="1"/>
    <n v="6.32"/>
    <m/>
  </r>
  <r>
    <x v="0"/>
    <s v="nov"/>
    <x v="23"/>
    <d v="2023-11-20T00:00:00"/>
    <x v="0"/>
    <s v="Turno Dia"/>
    <s v="Llenadora"/>
    <s v="Ajuste o cambio de sensor - Llenadora"/>
    <x v="1"/>
    <n v="3.65"/>
    <m/>
  </r>
  <r>
    <x v="1"/>
    <s v="nov"/>
    <x v="23"/>
    <d v="2023-11-20T00:00:00"/>
    <x v="0"/>
    <s v="Turno Dia"/>
    <s v="Mixer"/>
    <s v="Error de Mezcla"/>
    <x v="1"/>
    <n v="3.04"/>
    <m/>
  </r>
  <r>
    <x v="1"/>
    <s v="nov"/>
    <x v="23"/>
    <d v="2023-11-20T00:00:00"/>
    <x v="0"/>
    <s v="Turno Tarde"/>
    <s v="Sopladora"/>
    <s v="Problema en el Chiller"/>
    <x v="1"/>
    <n v="2.46"/>
    <m/>
  </r>
  <r>
    <x v="0"/>
    <s v="nov"/>
    <x v="23"/>
    <d v="2023-11-20T00:00:00"/>
    <x v="0"/>
    <s v="Turno Dia"/>
    <s v="Coronador"/>
    <s v="Trancones reiterados pista de bajada"/>
    <x v="1"/>
    <n v="2.25"/>
    <m/>
  </r>
  <r>
    <x v="1"/>
    <s v="nov"/>
    <x v="23"/>
    <d v="2023-11-20T00:00:00"/>
    <x v="0"/>
    <s v="Turno Dia"/>
    <s v="Mixer"/>
    <s v="Problema presion bomba de agua"/>
    <x v="1"/>
    <n v="1.73"/>
    <m/>
  </r>
  <r>
    <x v="0"/>
    <s v="nov"/>
    <x v="23"/>
    <d v="2023-11-20T00:00:00"/>
    <x v="0"/>
    <s v="Turno Dia"/>
    <s v="Coronador"/>
    <s v="Trancones reiterados pista de bajada"/>
    <x v="1"/>
    <n v="1.38"/>
    <m/>
  </r>
  <r>
    <x v="0"/>
    <s v="nov"/>
    <x v="23"/>
    <d v="2023-11-20T00:00:00"/>
    <x v="0"/>
    <s v="Turno Dia"/>
    <s v="Llenadora"/>
    <s v="Lubricacion de pedestales - Llenadora"/>
    <x v="1"/>
    <n v="1.35"/>
    <m/>
  </r>
  <r>
    <x v="0"/>
    <s v="nov"/>
    <x v="23"/>
    <d v="2023-11-20T00:00:00"/>
    <x v="0"/>
    <s v="Turno Dia"/>
    <s v="Llenadora"/>
    <s v="Lubricacion de pedestales - Llenadora"/>
    <x v="1"/>
    <n v="0.98"/>
    <m/>
  </r>
  <r>
    <x v="0"/>
    <s v="nov"/>
    <x v="23"/>
    <d v="2023-11-20T00:00:00"/>
    <x v="0"/>
    <s v="Turno Dia"/>
    <s v="Coronador"/>
    <s v="Trancones reiterados pista de bajada"/>
    <x v="1"/>
    <n v="0.7"/>
    <m/>
  </r>
  <r>
    <x v="0"/>
    <s v="nov"/>
    <x v="23"/>
    <d v="2023-11-20T00:00:00"/>
    <x v="0"/>
    <s v="Turno Dia"/>
    <s v="Llenadora"/>
    <s v="Ajuste o cambio de sensor - Llenadora"/>
    <x v="1"/>
    <n v="0.2"/>
    <m/>
  </r>
  <r>
    <x v="1"/>
    <s v="nov"/>
    <x v="23"/>
    <d v="2023-11-21T00:00:00"/>
    <x v="0"/>
    <s v="Turno Noche"/>
    <s v="Sopladora"/>
    <s v="Ajuste cierre de molde"/>
    <x v="0"/>
    <n v="60"/>
    <s v="Sobresfuerzo palanca molde"/>
  </r>
  <r>
    <x v="1"/>
    <s v="nov"/>
    <x v="23"/>
    <d v="2023-11-21T00:00:00"/>
    <x v="0"/>
    <s v="Turno Noche"/>
    <s v="Sopladora"/>
    <s v="Ajuste cierre de molde"/>
    <x v="0"/>
    <n v="33.57"/>
    <m/>
  </r>
  <r>
    <x v="0"/>
    <s v="nov"/>
    <x v="23"/>
    <d v="2023-11-21T00:00:00"/>
    <x v="0"/>
    <s v="Turno Noche"/>
    <s v="Codificador"/>
    <s v="falla de impresion reiteradas"/>
    <x v="2"/>
    <n v="27.83"/>
    <m/>
  </r>
  <r>
    <x v="1"/>
    <s v="nov"/>
    <x v="23"/>
    <d v="2023-11-21T00:00:00"/>
    <x v="0"/>
    <s v="Turno Noche"/>
    <s v="Paletizadora"/>
    <s v="Cambio de rodillo en paletizadora"/>
    <x v="0"/>
    <n v="26.77"/>
    <m/>
  </r>
  <r>
    <x v="1"/>
    <s v="nov"/>
    <x v="23"/>
    <d v="2023-11-21T00:00:00"/>
    <x v="0"/>
    <s v="Turno Noche"/>
    <s v="Sopladora"/>
    <s v="Ajuste cierre de molde"/>
    <x v="0"/>
    <n v="20.96"/>
    <m/>
  </r>
  <r>
    <x v="1"/>
    <s v="nov"/>
    <x v="23"/>
    <d v="2023-11-21T00:00:00"/>
    <x v="0"/>
    <s v="Turno Noche"/>
    <s v="Paletizadora"/>
    <s v="Cambio de rodillo en paletizadora"/>
    <x v="0"/>
    <n v="11.62"/>
    <m/>
  </r>
  <r>
    <x v="1"/>
    <s v="nov"/>
    <x v="23"/>
    <d v="2023-11-21T00:00:00"/>
    <x v="0"/>
    <s v="Turno Dia"/>
    <s v="Sopladora"/>
    <s v="Temperatura sobre los cuerpos de los moldes fuera de rango"/>
    <x v="1"/>
    <n v="6.77"/>
    <m/>
  </r>
  <r>
    <x v="1"/>
    <s v="nov"/>
    <x v="23"/>
    <d v="2023-11-21T00:00:00"/>
    <x v="0"/>
    <s v="Turno Tarde"/>
    <s v="Prime"/>
    <s v="Trabamiento de producto"/>
    <x v="1"/>
    <n v="5.19"/>
    <m/>
  </r>
  <r>
    <x v="1"/>
    <s v="nov"/>
    <x v="23"/>
    <d v="2023-11-21T00:00:00"/>
    <x v="0"/>
    <s v="Turno Noche"/>
    <s v="Prime"/>
    <s v="Trabamiento de producto"/>
    <x v="1"/>
    <n v="3.17"/>
    <m/>
  </r>
  <r>
    <x v="1"/>
    <s v="nov"/>
    <x v="23"/>
    <d v="2023-11-21T00:00:00"/>
    <x v="0"/>
    <s v="Turno Tarde"/>
    <s v="Sopladora"/>
    <s v="Problema en el Chiller"/>
    <x v="1"/>
    <n v="2.62"/>
    <m/>
  </r>
  <r>
    <x v="1"/>
    <s v="nov"/>
    <x v="23"/>
    <d v="2023-11-21T00:00:00"/>
    <x v="0"/>
    <s v="Turno Noche"/>
    <s v="Sopladora"/>
    <s v="Trabamiento de Preformas"/>
    <x v="1"/>
    <n v="1.7"/>
    <m/>
  </r>
  <r>
    <x v="0"/>
    <s v="nov"/>
    <x v="23"/>
    <d v="2023-11-21T00:00:00"/>
    <x v="0"/>
    <s v="Turno Dia"/>
    <s v="Coronador"/>
    <s v="Trancones reiterados pista de bajada"/>
    <x v="1"/>
    <n v="1.05"/>
    <m/>
  </r>
  <r>
    <x v="0"/>
    <s v="nov"/>
    <x v="23"/>
    <d v="2023-11-21T00:00:00"/>
    <x v="0"/>
    <s v="Turno Dia"/>
    <s v="Coronador"/>
    <s v="Trancones reiterados pista de bajada"/>
    <x v="1"/>
    <n v="1.03"/>
    <m/>
  </r>
  <r>
    <x v="0"/>
    <s v="nov"/>
    <x v="23"/>
    <d v="2023-11-21T00:00:00"/>
    <x v="0"/>
    <s v="Turno Noche"/>
    <s v="Codificador"/>
    <s v="falla de impresion reiteradas"/>
    <x v="1"/>
    <n v="0"/>
    <m/>
  </r>
  <r>
    <x v="1"/>
    <s v="nov"/>
    <x v="23"/>
    <d v="2023-11-22T00:00:00"/>
    <x v="0"/>
    <s v="Turno Dia"/>
    <s v="Prime"/>
    <s v="Trabamiento brazo"/>
    <x v="0"/>
    <n v="21.27"/>
    <s v="Desgaste de piezas en rechazador."/>
  </r>
  <r>
    <x v="1"/>
    <s v="nov"/>
    <x v="23"/>
    <d v="2023-11-22T00:00:00"/>
    <x v="0"/>
    <s v="Turno Tarde"/>
    <s v="Tunel"/>
    <s v="Falla en motor"/>
    <x v="2"/>
    <n v="15.41"/>
    <s v="Falla motor M 7  Caída de automático"/>
  </r>
  <r>
    <x v="2"/>
    <s v="nov"/>
    <x v="23"/>
    <d v="2023-11-22T00:00:00"/>
    <x v="0"/>
    <s v="Turno Dia"/>
    <s v="Paletizadora"/>
    <s v="Cajas giradas - Paletizadora"/>
    <x v="0"/>
    <n v="14.09"/>
    <s v="cajas trabadas en entrada a ordenador"/>
  </r>
  <r>
    <x v="2"/>
    <s v="nov"/>
    <x v="23"/>
    <d v="2023-11-22T00:00:00"/>
    <x v="0"/>
    <s v="Turno Dia"/>
    <s v="Paletizadora"/>
    <s v="Cajas giradas - Paletizadora"/>
    <x v="1"/>
    <n v="8.9"/>
    <m/>
  </r>
  <r>
    <x v="1"/>
    <s v="nov"/>
    <x v="23"/>
    <d v="2023-11-22T00:00:00"/>
    <x v="0"/>
    <s v="Turno Tarde"/>
    <s v="Tunel"/>
    <s v="Falla en motor"/>
    <x v="1"/>
    <n v="8.0399999999999991"/>
    <m/>
  </r>
  <r>
    <x v="1"/>
    <s v="nov"/>
    <x v="23"/>
    <d v="2023-11-22T00:00:00"/>
    <x v="0"/>
    <s v="Turno Tarde"/>
    <s v="Capsuladora"/>
    <s v="Cambio de cabezal"/>
    <x v="1"/>
    <n v="7.47"/>
    <m/>
  </r>
  <r>
    <x v="2"/>
    <s v="nov"/>
    <x v="23"/>
    <d v="2023-11-22T00:00:00"/>
    <x v="0"/>
    <s v="Turno Dia"/>
    <s v="Lavadora de Botellas"/>
    <s v="Cai­da de botellas salida de la lavadora"/>
    <x v="1"/>
    <n v="7.24"/>
    <m/>
  </r>
  <r>
    <x v="1"/>
    <s v="nov"/>
    <x v="23"/>
    <d v="2023-11-22T00:00:00"/>
    <x v="0"/>
    <s v="Turno Dia"/>
    <s v="Capsuladora"/>
    <s v="Tapa girada cabezal N 11"/>
    <x v="1"/>
    <n v="5.24"/>
    <m/>
  </r>
  <r>
    <x v="1"/>
    <s v="nov"/>
    <x v="23"/>
    <d v="2023-11-22T00:00:00"/>
    <x v="0"/>
    <s v="Turno Tarde"/>
    <s v="Sopladora"/>
    <s v="Problema en el Chiller"/>
    <x v="1"/>
    <n v="4.57"/>
    <m/>
  </r>
  <r>
    <x v="2"/>
    <s v="nov"/>
    <x v="23"/>
    <d v="2023-11-22T00:00:00"/>
    <x v="0"/>
    <s v="Turno Dia"/>
    <s v="Paletizadora"/>
    <s v="Cajas giradas - Paletizadora"/>
    <x v="1"/>
    <n v="3.31"/>
    <m/>
  </r>
  <r>
    <x v="1"/>
    <s v="nov"/>
    <x v="23"/>
    <d v="2023-11-22T00:00:00"/>
    <x v="0"/>
    <s v="Turno Dia"/>
    <s v="Etiquetadora"/>
    <s v="Limpieza de filtro pegamento"/>
    <x v="1"/>
    <n v="3.07"/>
    <m/>
  </r>
  <r>
    <x v="2"/>
    <s v="nov"/>
    <x v="23"/>
    <d v="2023-11-22T00:00:00"/>
    <x v="0"/>
    <s v="Turno Dia"/>
    <s v="Lavadora de Botellas"/>
    <s v="Cai­da de botellas salida de la lavadora"/>
    <x v="1"/>
    <n v="2.56"/>
    <m/>
  </r>
  <r>
    <x v="1"/>
    <s v="nov"/>
    <x v="23"/>
    <d v="2023-11-22T00:00:00"/>
    <x v="0"/>
    <s v="Turno Dia"/>
    <s v="Prime"/>
    <s v="Trabamiento brazo"/>
    <x v="1"/>
    <n v="1.66"/>
    <m/>
  </r>
  <r>
    <x v="2"/>
    <s v="nov"/>
    <x v="23"/>
    <d v="2023-11-22T00:00:00"/>
    <x v="0"/>
    <s v="Turno Dia"/>
    <s v="Paletizadora"/>
    <s v="Cajas giradas - Paletizadora"/>
    <x v="1"/>
    <n v="1.52"/>
    <m/>
  </r>
  <r>
    <x v="0"/>
    <s v="nov"/>
    <x v="23"/>
    <d v="2023-11-22T00:00:00"/>
    <x v="0"/>
    <s v="Turno Dia"/>
    <s v="Coronador"/>
    <s v="Trancones reiterados pista de bajada"/>
    <x v="1"/>
    <n v="1.38"/>
    <m/>
  </r>
  <r>
    <x v="2"/>
    <s v="nov"/>
    <x v="23"/>
    <d v="2023-11-22T00:00:00"/>
    <x v="0"/>
    <s v="Turno Dia"/>
    <s v="Lavadora de Botellas"/>
    <s v="Cai­da de botellas salida de la lavadora"/>
    <x v="1"/>
    <n v="1.34"/>
    <m/>
  </r>
  <r>
    <x v="0"/>
    <s v="nov"/>
    <x v="23"/>
    <d v="2023-11-22T00:00:00"/>
    <x v="0"/>
    <s v="Turno Dia"/>
    <s v="Coronador"/>
    <s v="Trancones reiterados pista de bajada"/>
    <x v="1"/>
    <n v="1.33"/>
    <m/>
  </r>
  <r>
    <x v="0"/>
    <s v="nov"/>
    <x v="23"/>
    <d v="2023-11-22T00:00:00"/>
    <x v="0"/>
    <s v="Turno Dia"/>
    <s v="Coronador"/>
    <s v="Trancones reiterados pista de bajada"/>
    <x v="1"/>
    <n v="1.3"/>
    <m/>
  </r>
  <r>
    <x v="2"/>
    <s v="nov"/>
    <x v="23"/>
    <d v="2023-11-22T00:00:00"/>
    <x v="0"/>
    <s v="Turno Dia"/>
    <s v="Paletizadora"/>
    <s v="Cajas giradas - Paletizadora"/>
    <x v="1"/>
    <n v="0.97"/>
    <m/>
  </r>
  <r>
    <x v="1"/>
    <s v="nov"/>
    <x v="23"/>
    <d v="2023-11-22T00:00:00"/>
    <x v="0"/>
    <s v="Turno Tarde"/>
    <s v="Sopladora"/>
    <s v="Trabamiento de Preformas"/>
    <x v="1"/>
    <n v="0.91"/>
    <m/>
  </r>
  <r>
    <x v="0"/>
    <s v="nov"/>
    <x v="23"/>
    <d v="2023-11-22T00:00:00"/>
    <x v="0"/>
    <s v="Turno Noche"/>
    <s v="Lavadora de Botellas"/>
    <s v="Cai­da de envase en descarga - Mantenimiento"/>
    <x v="1"/>
    <n v="0.55000000000000004"/>
    <m/>
  </r>
  <r>
    <x v="1"/>
    <s v="nov"/>
    <x v="23"/>
    <d v="2023-11-22T00:00:00"/>
    <x v="0"/>
    <s v="Turno Noche"/>
    <s v="Sopladora"/>
    <s v="Trabamiento de Preformas"/>
    <x v="1"/>
    <n v="0.49"/>
    <m/>
  </r>
  <r>
    <x v="0"/>
    <s v="nov"/>
    <x v="23"/>
    <d v="2023-11-22T00:00:00"/>
    <x v="0"/>
    <s v="Turno Dia"/>
    <s v="Coronador"/>
    <s v="Trancones reiterados pista de bajada"/>
    <x v="1"/>
    <n v="0.33"/>
    <m/>
  </r>
  <r>
    <x v="0"/>
    <s v="nov"/>
    <x v="23"/>
    <d v="2023-11-22T00:00:00"/>
    <x v="0"/>
    <s v="Turno Noche"/>
    <s v="Lavadora de Botellas"/>
    <s v="Cai­da de envase en descarga - Mantenimiento"/>
    <x v="1"/>
    <n v="0.1"/>
    <m/>
  </r>
  <r>
    <x v="1"/>
    <s v="nov"/>
    <x v="23"/>
    <d v="2023-11-22T00:00:00"/>
    <x v="0"/>
    <s v="Turno Tarde"/>
    <s v="Sopladora"/>
    <s v="Trabamiento de Preformas"/>
    <x v="1"/>
    <n v="0"/>
    <m/>
  </r>
  <r>
    <x v="1"/>
    <s v="nov"/>
    <x v="23"/>
    <d v="2023-11-23T00:00:00"/>
    <x v="0"/>
    <s v="Turno Dia"/>
    <s v="Tunel"/>
    <s v="Rodamientos en mal estado"/>
    <x v="0"/>
    <n v="10.58"/>
    <s v="rodamientos eje sistema corte destruidos"/>
  </r>
  <r>
    <x v="0"/>
    <s v="nov"/>
    <x v="23"/>
    <d v="2023-11-23T00:00:00"/>
    <x v="0"/>
    <s v="Turno Dia"/>
    <s v="Lavadora de Botellas"/>
    <s v="Trabamiento de botellas en la salida - Mantenimiento"/>
    <x v="1"/>
    <n v="5.5"/>
    <m/>
  </r>
  <r>
    <x v="0"/>
    <s v="nov"/>
    <x v="23"/>
    <d v="2023-11-23T00:00:00"/>
    <x v="0"/>
    <s v="Turno Dia"/>
    <s v="Lavadora de Botellas"/>
    <s v="Trabamiento de botellas en la salida - Mantenimiento"/>
    <x v="1"/>
    <n v="5.15"/>
    <m/>
  </r>
  <r>
    <x v="2"/>
    <s v="nov"/>
    <x v="23"/>
    <d v="2023-11-23T00:00:00"/>
    <x v="0"/>
    <s v="Turno Dia"/>
    <s v="Omnivision"/>
    <s v="Ajuste electrico o mecanico"/>
    <x v="1"/>
    <n v="3.55"/>
    <m/>
  </r>
  <r>
    <x v="2"/>
    <s v="nov"/>
    <x v="23"/>
    <d v="2023-11-23T00:00:00"/>
    <x v="0"/>
    <s v="Turno Dia"/>
    <s v="Lavadora de Botellas"/>
    <s v="Cai­da de botellas salida de la lavadora"/>
    <x v="1"/>
    <n v="3.39"/>
    <m/>
  </r>
  <r>
    <x v="0"/>
    <s v="nov"/>
    <x v="23"/>
    <d v="2023-11-23T00:00:00"/>
    <x v="0"/>
    <s v="Turno Dia"/>
    <s v="Llenadora"/>
    <s v="Lubricacion de pedestales - Llenadora"/>
    <x v="1"/>
    <n v="1.45"/>
    <m/>
  </r>
  <r>
    <x v="2"/>
    <s v="nov"/>
    <x v="23"/>
    <d v="2023-11-23T00:00:00"/>
    <x v="0"/>
    <s v="Turno Dia"/>
    <s v="Lavadora de Botellas"/>
    <s v="Cai­da de botellas salida de la lavadora"/>
    <x v="1"/>
    <n v="1.32"/>
    <m/>
  </r>
  <r>
    <x v="0"/>
    <s v="nov"/>
    <x v="23"/>
    <d v="2023-11-23T00:00:00"/>
    <x v="0"/>
    <s v="Turno Dia"/>
    <s v="Capsuladora"/>
    <s v="Falla sensor"/>
    <x v="1"/>
    <n v="1.2"/>
    <m/>
  </r>
  <r>
    <x v="2"/>
    <s v="nov"/>
    <x v="23"/>
    <d v="2023-11-23T00:00:00"/>
    <x v="0"/>
    <s v="Turno Dia"/>
    <s v="Omnivision"/>
    <s v="Ajuste electrico o mecanico"/>
    <x v="1"/>
    <n v="0.7"/>
    <m/>
  </r>
  <r>
    <x v="0"/>
    <s v="nov"/>
    <x v="23"/>
    <d v="2023-11-23T00:00:00"/>
    <x v="0"/>
    <s v="Turno Dia"/>
    <s v="Capsuladora"/>
    <s v="Falla sensor"/>
    <x v="1"/>
    <n v="0.1"/>
    <m/>
  </r>
  <r>
    <x v="1"/>
    <s v="nov"/>
    <x v="23"/>
    <d v="2023-11-23T00:00:00"/>
    <x v="0"/>
    <s v="Turno Noche"/>
    <s v="Sopladora"/>
    <s v="Trabamiento de Preformas"/>
    <x v="1"/>
    <n v="0.03"/>
    <m/>
  </r>
  <r>
    <x v="1"/>
    <s v="nov"/>
    <x v="23"/>
    <d v="2023-11-24T00:00:00"/>
    <x v="0"/>
    <s v="Turno Tarde"/>
    <s v="Transporte"/>
    <s v="Divisor de paquetes"/>
    <x v="0"/>
    <n v="60"/>
    <s v="guias divisoras de paquetes no realizaba cambio al lado norte."/>
  </r>
  <r>
    <x v="1"/>
    <s v="nov"/>
    <x v="23"/>
    <d v="2023-11-24T00:00:00"/>
    <x v="0"/>
    <s v="Turno Tarde"/>
    <s v="Transporte"/>
    <s v="Divisor de paquetes"/>
    <x v="0"/>
    <n v="60"/>
    <s v="guias divisoras de paquetes no realizaba cambio al lado norte."/>
  </r>
  <r>
    <x v="2"/>
    <s v="nov"/>
    <x v="23"/>
    <d v="2023-11-24T00:00:00"/>
    <x v="0"/>
    <s v="Turno Dia"/>
    <s v="Llenadora"/>
    <s v="Estrella transferencia cai­da de botellas"/>
    <x v="0"/>
    <n v="60"/>
    <s v="trabamiento en estrella de salida con escote de salida "/>
  </r>
  <r>
    <x v="1"/>
    <s v="nov"/>
    <x v="23"/>
    <d v="2023-11-24T00:00:00"/>
    <x v="0"/>
    <s v="Turno Dia"/>
    <s v="Etiquetadora"/>
    <s v="Falla Etiquetadora"/>
    <x v="0"/>
    <n v="53.42"/>
    <s v="etiquetas mal aplicada filtro tapado"/>
  </r>
  <r>
    <x v="2"/>
    <s v="nov"/>
    <x v="23"/>
    <d v="2023-11-24T00:00:00"/>
    <x v="0"/>
    <s v="Turno Dia"/>
    <s v="Llenadora"/>
    <s v="Estrella transferencia cai­da de botellas"/>
    <x v="0"/>
    <n v="40.47"/>
    <s v="trabamiento en estrella de salida con escote de salida "/>
  </r>
  <r>
    <x v="1"/>
    <s v="nov"/>
    <x v="23"/>
    <d v="2023-11-24T00:00:00"/>
    <x v="0"/>
    <s v="Turno Tarde"/>
    <s v="Transporte"/>
    <s v="Divisor de paquetes"/>
    <x v="0"/>
    <n v="30.31"/>
    <s v="guias divisoras de paquetes no realizaba cambio al lado norte."/>
  </r>
  <r>
    <x v="1"/>
    <s v="nov"/>
    <x v="23"/>
    <d v="2023-11-24T00:00:00"/>
    <x v="0"/>
    <s v="Turno Tarde"/>
    <s v="Transporte"/>
    <s v="Divisor de paquetes"/>
    <x v="0"/>
    <n v="20.57"/>
    <s v="guias divisoras de paquetes no realizaba cambio al lado norte."/>
  </r>
  <r>
    <x v="2"/>
    <s v="nov"/>
    <x v="23"/>
    <d v="2023-11-24T00:00:00"/>
    <x v="0"/>
    <s v="Turno Dia"/>
    <s v="Llenadora"/>
    <s v="Estrella transferencia cai­da de botellas"/>
    <x v="0"/>
    <n v="20.03"/>
    <s v="trabamiento en estrella de salida con escote de salida "/>
  </r>
  <r>
    <x v="1"/>
    <s v="nov"/>
    <x v="23"/>
    <d v="2023-11-24T00:00:00"/>
    <x v="0"/>
    <s v="Turno Tarde"/>
    <s v="Transporte"/>
    <s v="Divisor de paquetes"/>
    <x v="1"/>
    <n v="8.2200000000000006"/>
    <m/>
  </r>
  <r>
    <x v="1"/>
    <s v="nov"/>
    <x v="23"/>
    <d v="2023-11-24T00:00:00"/>
    <x v="0"/>
    <s v="Turno Noche"/>
    <s v="Etiquetadora"/>
    <s v="Limpieza de filtro pegamento"/>
    <x v="1"/>
    <n v="8.19"/>
    <m/>
  </r>
  <r>
    <x v="1"/>
    <s v="nov"/>
    <x v="23"/>
    <d v="2023-11-24T00:00:00"/>
    <x v="0"/>
    <s v="Turno Noche"/>
    <s v="Tunel"/>
    <s v="Falla en motor"/>
    <x v="1"/>
    <n v="7.58"/>
    <m/>
  </r>
  <r>
    <x v="0"/>
    <s v="nov"/>
    <x v="23"/>
    <d v="2023-11-24T00:00:00"/>
    <x v="0"/>
    <s v="Turno Dia"/>
    <s v="Lavadora de Botellas"/>
    <s v="Repararacion mecanica Salida lavadora"/>
    <x v="1"/>
    <n v="4.8499999999999996"/>
    <m/>
  </r>
  <r>
    <x v="2"/>
    <s v="nov"/>
    <x v="23"/>
    <d v="2023-11-24T00:00:00"/>
    <x v="0"/>
    <s v="Turno Noche"/>
    <s v="Transporte"/>
    <s v="Trabamiento curva salida pulmon"/>
    <x v="1"/>
    <n v="3.13"/>
    <m/>
  </r>
  <r>
    <x v="0"/>
    <s v="nov"/>
    <x v="23"/>
    <d v="2023-11-24T00:00:00"/>
    <x v="0"/>
    <s v="Turno Dia"/>
    <s v="Llenadora"/>
    <s v="Lubricacion de pedestales - Llenadora"/>
    <x v="1"/>
    <n v="2.7"/>
    <m/>
  </r>
  <r>
    <x v="1"/>
    <s v="nov"/>
    <x v="23"/>
    <d v="2023-11-24T00:00:00"/>
    <x v="0"/>
    <s v="Turno Dia"/>
    <s v="Mixer"/>
    <s v="Error de Mezcla"/>
    <x v="1"/>
    <n v="2.56"/>
    <m/>
  </r>
  <r>
    <x v="2"/>
    <s v="nov"/>
    <x v="23"/>
    <d v="2023-11-24T00:00:00"/>
    <x v="0"/>
    <s v="Turno Dia"/>
    <s v="Llenadora"/>
    <s v="Estrella transferencia cai­da de botellas"/>
    <x v="1"/>
    <n v="2.36"/>
    <m/>
  </r>
  <r>
    <x v="1"/>
    <s v="nov"/>
    <x v="23"/>
    <d v="2023-11-24T00:00:00"/>
    <x v="0"/>
    <s v="Turno Dia"/>
    <s v="Etiquetadora"/>
    <s v="Falla Etiquetadora"/>
    <x v="1"/>
    <n v="2.1800000000000002"/>
    <m/>
  </r>
  <r>
    <x v="0"/>
    <s v="nov"/>
    <x v="23"/>
    <d v="2023-11-24T00:00:00"/>
    <x v="0"/>
    <s v="Turno Dia"/>
    <s v="Lavadora de Botellas"/>
    <s v="Trabamiento de botellas en la salida - Mantenimiento"/>
    <x v="1"/>
    <n v="1.55"/>
    <m/>
  </r>
  <r>
    <x v="0"/>
    <s v="nov"/>
    <x v="23"/>
    <d v="2023-11-24T00:00:00"/>
    <x v="0"/>
    <s v="Turno Dia"/>
    <s v="Omnivision"/>
    <s v="Ajuste electrico o mecanico"/>
    <x v="1"/>
    <n v="1.5"/>
    <m/>
  </r>
  <r>
    <x v="0"/>
    <s v="nov"/>
    <x v="23"/>
    <d v="2023-11-24T00:00:00"/>
    <x v="0"/>
    <s v="Turno Dia"/>
    <s v="Lavadora de Botellas"/>
    <s v="Repararacion mecanica Salida lavadora"/>
    <x v="1"/>
    <n v="0.75"/>
    <m/>
  </r>
  <r>
    <x v="1"/>
    <s v="nov"/>
    <x v="23"/>
    <d v="2023-11-25T00:00:00"/>
    <x v="0"/>
    <s v="Turno Noche"/>
    <s v="Paletizadora"/>
    <s v="Ajuste o cambio de encoder - Paletizadora"/>
    <x v="2"/>
    <n v="36.49"/>
    <s v="fuente de poder ( 380 vaac - 24 vdc ) dañada"/>
  </r>
  <r>
    <x v="1"/>
    <s v="nov"/>
    <x v="23"/>
    <d v="2023-11-25T00:00:00"/>
    <x v="0"/>
    <s v="Turno Noche"/>
    <s v="Paletizadora"/>
    <s v="Ajuste o cambio de encoder - Paletizadora"/>
    <x v="1"/>
    <n v="8.3000000000000007"/>
    <m/>
  </r>
  <r>
    <x v="1"/>
    <s v="nov"/>
    <x v="23"/>
    <d v="2023-11-25T00:00:00"/>
    <x v="0"/>
    <s v="Turno Noche"/>
    <s v="Paletizadora"/>
    <s v="Perdida de ciclo"/>
    <x v="1"/>
    <n v="6.92"/>
    <m/>
  </r>
  <r>
    <x v="0"/>
    <s v="nov"/>
    <x v="23"/>
    <d v="2023-11-25T00:00:00"/>
    <x v="0"/>
    <s v="Turno Noche"/>
    <s v="Decapsuladora"/>
    <s v="Ajuste o cambio de sensor - Decapsuladora"/>
    <x v="1"/>
    <n v="3.95"/>
    <m/>
  </r>
  <r>
    <x v="0"/>
    <s v="nov"/>
    <x v="23"/>
    <d v="2023-11-25T00:00:00"/>
    <x v="0"/>
    <s v="Turno Dia"/>
    <s v="Capsuladora"/>
    <s v="Tapa girada cabezal N 1"/>
    <x v="1"/>
    <n v="3.3"/>
    <m/>
  </r>
  <r>
    <x v="0"/>
    <s v="nov"/>
    <x v="23"/>
    <d v="2023-11-25T00:00:00"/>
    <x v="0"/>
    <s v="Turno Dia"/>
    <s v="Lavadora de Botellas"/>
    <s v="Trabamiento de botellas en la salida - Mantenimiento"/>
    <x v="1"/>
    <n v="2.75"/>
    <m/>
  </r>
  <r>
    <x v="1"/>
    <s v="nov"/>
    <x v="23"/>
    <d v="2023-11-25T00:00:00"/>
    <x v="0"/>
    <s v="Turno Noche"/>
    <s v="Tunel"/>
    <s v="Producto desplazado salida recubrimiento - Mantenimiento"/>
    <x v="1"/>
    <n v="2.0699999999999998"/>
    <m/>
  </r>
  <r>
    <x v="0"/>
    <s v="nov"/>
    <x v="23"/>
    <d v="2023-11-25T00:00:00"/>
    <x v="0"/>
    <s v="Turno Dia"/>
    <s v="Decapsuladora"/>
    <s v="Ajustes por falla"/>
    <x v="1"/>
    <n v="1.57"/>
    <m/>
  </r>
  <r>
    <x v="2"/>
    <s v="nov"/>
    <x v="23"/>
    <d v="2023-11-25T00:00:00"/>
    <x v="0"/>
    <s v="Unscheduled"/>
    <s v="Llenadora"/>
    <s v="Estrella transferencia cai­da de botellas"/>
    <x v="1"/>
    <n v="0"/>
    <m/>
  </r>
  <r>
    <x v="2"/>
    <s v="nov"/>
    <x v="23"/>
    <d v="2023-11-25T00:00:00"/>
    <x v="0"/>
    <s v="Unscheduled"/>
    <s v="Lavadora de Botellas"/>
    <s v="Cai­da de botellas salida de la lavadora"/>
    <x v="1"/>
    <n v="0"/>
    <m/>
  </r>
  <r>
    <x v="2"/>
    <s v="nov"/>
    <x v="23"/>
    <d v="2023-11-25T00:00:00"/>
    <x v="0"/>
    <s v="Unscheduled"/>
    <s v="Llenadora"/>
    <s v="Estrella transferencia cai­da de botellas"/>
    <x v="1"/>
    <n v="0"/>
    <m/>
  </r>
  <r>
    <x v="1"/>
    <s v="nov"/>
    <x v="24"/>
    <d v="2023-11-27T00:00:00"/>
    <x v="0"/>
    <s v="Turno Tarde"/>
    <s v="Sopladora"/>
    <s v="Mantencion Horno"/>
    <x v="2"/>
    <n v="37.799999999999997"/>
    <m/>
  </r>
  <r>
    <x v="1"/>
    <s v="nov"/>
    <x v="24"/>
    <d v="2023-11-27T00:00:00"/>
    <x v="0"/>
    <s v="Turno Dia"/>
    <s v="Sopladora"/>
    <s v="Mantencion Horno"/>
    <x v="2"/>
    <n v="37.26"/>
    <m/>
  </r>
  <r>
    <x v="1"/>
    <s v="nov"/>
    <x v="24"/>
    <d v="2023-11-27T00:00:00"/>
    <x v="0"/>
    <s v="Turno Dia"/>
    <s v="Sopladora"/>
    <s v="Mantencion Horno"/>
    <x v="2"/>
    <n v="29.61"/>
    <m/>
  </r>
  <r>
    <x v="1"/>
    <s v="nov"/>
    <x v="24"/>
    <d v="2023-11-27T00:00:00"/>
    <x v="0"/>
    <s v="Turno Dia"/>
    <s v="Llenadora"/>
    <s v="Cambio de valvula"/>
    <x v="0"/>
    <n v="23.87"/>
    <m/>
  </r>
  <r>
    <x v="1"/>
    <s v="nov"/>
    <x v="24"/>
    <d v="2023-11-27T00:00:00"/>
    <x v="0"/>
    <s v="Turno Dia"/>
    <s v="Sopladora"/>
    <s v="Cambio de Lamparas"/>
    <x v="2"/>
    <n v="15.04"/>
    <m/>
  </r>
  <r>
    <x v="1"/>
    <s v="nov"/>
    <x v="24"/>
    <d v="2023-11-27T00:00:00"/>
    <x v="0"/>
    <s v="Turno Dia"/>
    <s v="Sopladora"/>
    <s v="Trabamiento de Preformas"/>
    <x v="0"/>
    <n v="14.93"/>
    <m/>
  </r>
  <r>
    <x v="1"/>
    <s v="nov"/>
    <x v="24"/>
    <d v="2023-11-27T00:00:00"/>
    <x v="0"/>
    <s v="Turno Dia"/>
    <s v="Paletizadora"/>
    <s v="Barrera seguridad paletizadora se bloquea"/>
    <x v="2"/>
    <n v="12.31"/>
    <m/>
  </r>
  <r>
    <x v="0"/>
    <s v="nov"/>
    <x v="24"/>
    <d v="2023-11-27T00:00:00"/>
    <x v="0"/>
    <s v="Turno Noche"/>
    <s v="Coronador"/>
    <s v="Trancones reiterados pista de bajada"/>
    <x v="1"/>
    <n v="5.53"/>
    <m/>
  </r>
  <r>
    <x v="0"/>
    <s v="nov"/>
    <x v="24"/>
    <d v="2023-11-27T00:00:00"/>
    <x v="0"/>
    <s v="Turno Noche"/>
    <s v="Coronador"/>
    <s v="Trancones reiterados pista de bajada"/>
    <x v="1"/>
    <n v="5.53"/>
    <m/>
  </r>
  <r>
    <x v="0"/>
    <s v="nov"/>
    <x v="24"/>
    <d v="2023-11-27T00:00:00"/>
    <x v="0"/>
    <s v="Turno Noche"/>
    <s v="Coronador"/>
    <s v="Trancones reiterados pista de bajada"/>
    <x v="1"/>
    <n v="4.9000000000000004"/>
    <m/>
  </r>
  <r>
    <x v="0"/>
    <s v="nov"/>
    <x v="24"/>
    <d v="2023-11-27T00:00:00"/>
    <x v="0"/>
    <s v="Turno Noche"/>
    <s v="Coronador"/>
    <s v="Trancones reiterados pista de bajada"/>
    <x v="1"/>
    <n v="4.9000000000000004"/>
    <m/>
  </r>
  <r>
    <x v="1"/>
    <s v="nov"/>
    <x v="24"/>
    <d v="2023-11-27T00:00:00"/>
    <x v="0"/>
    <s v="Turno Tarde"/>
    <s v="Etiquetadora"/>
    <s v="Empalme defectuoso - Etiquetadora"/>
    <x v="1"/>
    <n v="4.62"/>
    <m/>
  </r>
  <r>
    <x v="0"/>
    <s v="nov"/>
    <x v="24"/>
    <d v="2023-11-27T00:00:00"/>
    <x v="0"/>
    <s v="Turno Noche"/>
    <s v="Coronador"/>
    <s v="Trancones reiterados pista de bajada"/>
    <x v="1"/>
    <n v="3.45"/>
    <m/>
  </r>
  <r>
    <x v="0"/>
    <s v="nov"/>
    <x v="24"/>
    <d v="2023-11-27T00:00:00"/>
    <x v="0"/>
    <s v="Turno Noche"/>
    <s v="Coronador"/>
    <s v="Trancones reiterados pista de bajada"/>
    <x v="1"/>
    <n v="3.45"/>
    <m/>
  </r>
  <r>
    <x v="0"/>
    <s v="nov"/>
    <x v="24"/>
    <d v="2023-11-27T00:00:00"/>
    <x v="0"/>
    <s v="Turno Noche"/>
    <s v="Coronador"/>
    <s v="Trancones reiterados pista de bajada"/>
    <x v="1"/>
    <n v="3.4"/>
    <m/>
  </r>
  <r>
    <x v="0"/>
    <s v="nov"/>
    <x v="24"/>
    <d v="2023-11-27T00:00:00"/>
    <x v="0"/>
    <s v="Turno Noche"/>
    <s v="Coronador"/>
    <s v="Trancones reiterados pista de bajada"/>
    <x v="1"/>
    <n v="3.4"/>
    <m/>
  </r>
  <r>
    <x v="0"/>
    <s v="nov"/>
    <x v="24"/>
    <d v="2023-11-27T00:00:00"/>
    <x v="0"/>
    <s v="Turno Noche"/>
    <s v="Mixer"/>
    <s v="Problema en valvula moduladora"/>
    <x v="1"/>
    <n v="2.9"/>
    <m/>
  </r>
  <r>
    <x v="0"/>
    <s v="nov"/>
    <x v="24"/>
    <d v="2023-11-27T00:00:00"/>
    <x v="0"/>
    <s v="Turno Noche"/>
    <s v="Mixer"/>
    <s v="Problema en valvula moduladora"/>
    <x v="1"/>
    <n v="2.9"/>
    <m/>
  </r>
  <r>
    <x v="1"/>
    <s v="nov"/>
    <x v="24"/>
    <d v="2023-11-27T00:00:00"/>
    <x v="0"/>
    <s v="Turno Dia"/>
    <s v="Paletizadora"/>
    <s v="Barrera seguridad paletizadora se bloquea"/>
    <x v="1"/>
    <n v="2.59"/>
    <m/>
  </r>
  <r>
    <x v="0"/>
    <s v="nov"/>
    <x v="24"/>
    <d v="2023-11-27T00:00:00"/>
    <x v="0"/>
    <s v="Turno Noche"/>
    <s v="Coronador"/>
    <s v="Trancones reiterados pista de bajada"/>
    <x v="1"/>
    <n v="2.1"/>
    <m/>
  </r>
  <r>
    <x v="0"/>
    <s v="nov"/>
    <x v="24"/>
    <d v="2023-11-27T00:00:00"/>
    <x v="0"/>
    <s v="Turno Noche"/>
    <s v="Coronador"/>
    <s v="Trancones reiterados pista de bajada"/>
    <x v="1"/>
    <n v="2.1"/>
    <m/>
  </r>
  <r>
    <x v="0"/>
    <s v="nov"/>
    <x v="24"/>
    <d v="2023-11-27T00:00:00"/>
    <x v="0"/>
    <s v="Turno Dia"/>
    <s v="Coronador"/>
    <s v="Trancones reiterados pista de bajada"/>
    <x v="1"/>
    <n v="1.85"/>
    <m/>
  </r>
  <r>
    <x v="0"/>
    <s v="nov"/>
    <x v="24"/>
    <d v="2023-11-27T00:00:00"/>
    <x v="0"/>
    <s v="Turno Dia"/>
    <s v="Coronador"/>
    <s v="Trancones reiterados pista de bajada"/>
    <x v="1"/>
    <n v="1.85"/>
    <m/>
  </r>
  <r>
    <x v="0"/>
    <s v="nov"/>
    <x v="24"/>
    <d v="2023-11-27T00:00:00"/>
    <x v="0"/>
    <s v="Turno Noche"/>
    <s v="Coronador"/>
    <s v="Trancones reiterados pista de bajada"/>
    <x v="1"/>
    <n v="1.68"/>
    <m/>
  </r>
  <r>
    <x v="0"/>
    <s v="nov"/>
    <x v="24"/>
    <d v="2023-11-27T00:00:00"/>
    <x v="0"/>
    <s v="Turno Noche"/>
    <s v="Coronador"/>
    <s v="Trancones reiterados pista de bajada"/>
    <x v="1"/>
    <n v="1.68"/>
    <m/>
  </r>
  <r>
    <x v="0"/>
    <s v="nov"/>
    <x v="24"/>
    <d v="2023-11-27T00:00:00"/>
    <x v="0"/>
    <s v="Turno Noche"/>
    <s v="Coronador"/>
    <s v="Trancones reiterados pista de bajada"/>
    <x v="1"/>
    <n v="1.08"/>
    <m/>
  </r>
  <r>
    <x v="0"/>
    <s v="nov"/>
    <x v="24"/>
    <d v="2023-11-27T00:00:00"/>
    <x v="0"/>
    <s v="Turno Noche"/>
    <s v="Coronador"/>
    <s v="Trancones reiterados pista de bajada"/>
    <x v="1"/>
    <n v="1.08"/>
    <m/>
  </r>
  <r>
    <x v="0"/>
    <s v="nov"/>
    <x v="24"/>
    <d v="2023-11-27T00:00:00"/>
    <x v="0"/>
    <s v="Turno Noche"/>
    <s v="Mixer"/>
    <s v="Problema en valvula moduladora"/>
    <x v="1"/>
    <n v="1.05"/>
    <m/>
  </r>
  <r>
    <x v="0"/>
    <s v="nov"/>
    <x v="24"/>
    <d v="2023-11-27T00:00:00"/>
    <x v="0"/>
    <s v="Turno Noche"/>
    <s v="Mixer"/>
    <s v="Problema en valvula moduladora"/>
    <x v="1"/>
    <n v="1.05"/>
    <m/>
  </r>
  <r>
    <x v="0"/>
    <s v="nov"/>
    <x v="24"/>
    <d v="2023-11-27T00:00:00"/>
    <x v="0"/>
    <s v="Turno Noche"/>
    <s v="Desencajonadora"/>
    <s v="Reparacion mesa de descarga"/>
    <x v="1"/>
    <n v="0.95"/>
    <m/>
  </r>
  <r>
    <x v="0"/>
    <s v="nov"/>
    <x v="24"/>
    <d v="2023-11-27T00:00:00"/>
    <x v="0"/>
    <s v="Turno Noche"/>
    <s v="Desencajonadora"/>
    <s v="Reparacion mesa de descarga"/>
    <x v="1"/>
    <n v="0.95"/>
    <m/>
  </r>
  <r>
    <x v="1"/>
    <s v="nov"/>
    <x v="24"/>
    <d v="2023-11-27T00:00:00"/>
    <x v="0"/>
    <s v="Turno Tarde"/>
    <s v="Sopladora"/>
    <s v="Trabamiento de Preformas"/>
    <x v="1"/>
    <n v="0.77"/>
    <m/>
  </r>
  <r>
    <x v="0"/>
    <s v="nov"/>
    <x v="24"/>
    <d v="2023-11-27T00:00:00"/>
    <x v="0"/>
    <s v="Turno Noche"/>
    <s v="Mixer"/>
    <s v="Problema en valvula moduladora"/>
    <x v="1"/>
    <n v="0.7"/>
    <m/>
  </r>
  <r>
    <x v="0"/>
    <s v="nov"/>
    <x v="24"/>
    <d v="2023-11-27T00:00:00"/>
    <x v="0"/>
    <s v="Turno Noche"/>
    <s v="Mixer"/>
    <s v="Problema en valvula moduladora"/>
    <x v="1"/>
    <n v="0.7"/>
    <m/>
  </r>
  <r>
    <x v="2"/>
    <s v="nov"/>
    <x v="24"/>
    <d v="2023-11-28T00:00:00"/>
    <x v="0"/>
    <s v="Turno Dia"/>
    <s v="Paletizadora"/>
    <s v="Perdida de ciclo"/>
    <x v="2"/>
    <n v="11.75"/>
    <m/>
  </r>
  <r>
    <x v="1"/>
    <s v="nov"/>
    <x v="24"/>
    <d v="2023-11-28T00:00:00"/>
    <x v="0"/>
    <s v="Turno Tarde"/>
    <s v="Paletizadora"/>
    <s v="Arana toma carton en falla"/>
    <x v="0"/>
    <n v="11.66"/>
    <m/>
  </r>
  <r>
    <x v="2"/>
    <s v="nov"/>
    <x v="24"/>
    <d v="2023-11-28T00:00:00"/>
    <x v="0"/>
    <s v="Turno Dia"/>
    <s v="Paletizadora"/>
    <s v="Perdida de ciclo"/>
    <x v="1"/>
    <n v="8.75"/>
    <m/>
  </r>
  <r>
    <x v="1"/>
    <s v="nov"/>
    <x v="24"/>
    <d v="2023-11-28T00:00:00"/>
    <x v="0"/>
    <s v="Turno Tarde"/>
    <s v="Paletizadora"/>
    <s v="Arana toma carton en falla"/>
    <x v="1"/>
    <n v="6.8"/>
    <m/>
  </r>
  <r>
    <x v="1"/>
    <s v="nov"/>
    <x v="24"/>
    <d v="2023-11-28T00:00:00"/>
    <x v="0"/>
    <s v="Turno Tarde"/>
    <s v="Etiquetadora"/>
    <s v="Empalme defectuoso - Etiquetadora"/>
    <x v="1"/>
    <n v="4.12"/>
    <m/>
  </r>
  <r>
    <x v="0"/>
    <s v="nov"/>
    <x v="24"/>
    <d v="2023-11-28T00:00:00"/>
    <x v="0"/>
    <s v="Turno Noche"/>
    <s v="Coronador"/>
    <s v="Trancones reiterados pista de bajada"/>
    <x v="1"/>
    <n v="3.33"/>
    <m/>
  </r>
  <r>
    <x v="1"/>
    <s v="nov"/>
    <x v="24"/>
    <d v="2023-11-28T00:00:00"/>
    <x v="0"/>
    <s v="Turno Noche"/>
    <s v="Etiquetadora"/>
    <s v="Cambio o reparacion de sensor - Etiquetadora"/>
    <x v="1"/>
    <n v="2.11"/>
    <m/>
  </r>
  <r>
    <x v="0"/>
    <s v="nov"/>
    <x v="24"/>
    <d v="2023-11-28T00:00:00"/>
    <x v="0"/>
    <s v="Turno Noche"/>
    <s v="Coronador"/>
    <s v="Trancones reiterados pista de bajada"/>
    <x v="1"/>
    <n v="1.75"/>
    <m/>
  </r>
  <r>
    <x v="2"/>
    <s v="nov"/>
    <x v="24"/>
    <d v="2023-11-28T00:00:00"/>
    <x v="0"/>
    <s v="Turno Dia"/>
    <s v="Lavadora de Botellas"/>
    <s v="Repararacion mecanica Salida lavadora"/>
    <x v="1"/>
    <n v="1.68"/>
    <m/>
  </r>
  <r>
    <x v="0"/>
    <s v="nov"/>
    <x v="24"/>
    <d v="2023-11-28T00:00:00"/>
    <x v="0"/>
    <s v="Turno Noche"/>
    <s v="Coronador"/>
    <s v="Trancones reiterados pista de bajada"/>
    <x v="1"/>
    <n v="1.63"/>
    <m/>
  </r>
  <r>
    <x v="0"/>
    <s v="nov"/>
    <x v="24"/>
    <d v="2023-11-28T00:00:00"/>
    <x v="0"/>
    <s v="Turno Noche"/>
    <s v="Lavadora de Botellas"/>
    <s v="Trabamiento de botellas en la salida - Mantenimiento"/>
    <x v="1"/>
    <n v="1.55"/>
    <m/>
  </r>
  <r>
    <x v="1"/>
    <s v="nov"/>
    <x v="24"/>
    <d v="2023-11-28T00:00:00"/>
    <x v="0"/>
    <s v="Turno Tarde"/>
    <s v="Sopladora"/>
    <s v="Trabamiento de Preformas"/>
    <x v="1"/>
    <n v="1.42"/>
    <m/>
  </r>
  <r>
    <x v="2"/>
    <s v="nov"/>
    <x v="24"/>
    <d v="2023-11-28T00:00:00"/>
    <x v="0"/>
    <s v="Turno Noche"/>
    <s v="Omnivision"/>
    <s v="Ajuste electrico o mecanico"/>
    <x v="1"/>
    <n v="1.24"/>
    <m/>
  </r>
  <r>
    <x v="0"/>
    <s v="nov"/>
    <x v="24"/>
    <d v="2023-11-28T00:00:00"/>
    <x v="0"/>
    <s v="Turno Noche"/>
    <s v="Coronador"/>
    <s v="Trancones reiterados pista de bajada"/>
    <x v="1"/>
    <n v="1.23"/>
    <m/>
  </r>
  <r>
    <x v="0"/>
    <s v="nov"/>
    <x v="24"/>
    <d v="2023-11-28T00:00:00"/>
    <x v="0"/>
    <s v="Turno Noche"/>
    <s v="Coronador"/>
    <s v="Trancones reiterados pista de bajada"/>
    <x v="1"/>
    <n v="1.1499999999999999"/>
    <m/>
  </r>
  <r>
    <x v="0"/>
    <s v="nov"/>
    <x v="24"/>
    <d v="2023-11-28T00:00:00"/>
    <x v="0"/>
    <s v="Turno Noche"/>
    <s v="Lavadora de Botellas"/>
    <s v="Trabamiento de botellas en la salida - Mantenimiento"/>
    <x v="1"/>
    <n v="0.99"/>
    <m/>
  </r>
  <r>
    <x v="0"/>
    <s v="nov"/>
    <x v="24"/>
    <d v="2023-11-28T00:00:00"/>
    <x v="0"/>
    <s v="Turno Noche"/>
    <s v="Coronador"/>
    <s v="Trancones reiterados pista de bajada"/>
    <x v="1"/>
    <n v="0.53"/>
    <m/>
  </r>
  <r>
    <x v="0"/>
    <s v="nov"/>
    <x v="24"/>
    <d v="2023-11-28T00:00:00"/>
    <x v="0"/>
    <s v="Turno Noche"/>
    <s v="Coronador"/>
    <s v="Trancones reiterados pista de bajada"/>
    <x v="1"/>
    <n v="0.4"/>
    <m/>
  </r>
  <r>
    <x v="0"/>
    <s v="nov"/>
    <x v="24"/>
    <d v="2023-11-28T00:00:00"/>
    <x v="0"/>
    <s v="Turno Noche"/>
    <s v="Coronador"/>
    <s v="Trancones reiterados pista de bajada"/>
    <x v="1"/>
    <n v="0.38"/>
    <m/>
  </r>
  <r>
    <x v="0"/>
    <s v="nov"/>
    <x v="24"/>
    <d v="2023-11-28T00:00:00"/>
    <x v="0"/>
    <s v="Turno Noche"/>
    <s v="Lavadora de Botellas"/>
    <s v="Trabamiento de botellas en la salida - Mantenimiento"/>
    <x v="1"/>
    <n v="0.31"/>
    <m/>
  </r>
  <r>
    <x v="2"/>
    <s v="nov"/>
    <x v="24"/>
    <d v="2023-11-29T00:00:00"/>
    <x v="0"/>
    <s v="Turno Dia"/>
    <s v="Paletizadora"/>
    <s v="Cai­da de automatico - Paletizadora"/>
    <x v="2"/>
    <n v="10.62"/>
    <m/>
  </r>
  <r>
    <x v="2"/>
    <s v="nov"/>
    <x v="24"/>
    <d v="2023-11-29T00:00:00"/>
    <x v="0"/>
    <s v="Turno Dia"/>
    <s v="Paletizadora"/>
    <s v="Cai­da de automatico - Paletizadora"/>
    <x v="1"/>
    <n v="7"/>
    <m/>
  </r>
  <r>
    <x v="2"/>
    <s v="nov"/>
    <x v="24"/>
    <d v="2023-11-29T00:00:00"/>
    <x v="0"/>
    <s v="Turno Noche"/>
    <s v="Paletizadora"/>
    <s v="Cai­da de automatico - Paletizadora"/>
    <x v="1"/>
    <n v="2.73"/>
    <m/>
  </r>
  <r>
    <x v="2"/>
    <s v="nov"/>
    <x v="24"/>
    <d v="2023-11-29T00:00:00"/>
    <x v="0"/>
    <s v="Turno Noche"/>
    <s v="Lavadora de Botellas"/>
    <s v="Cai­da de botellas salida de la lavadora"/>
    <x v="1"/>
    <n v="1.19"/>
    <m/>
  </r>
  <r>
    <x v="2"/>
    <s v="nov"/>
    <x v="24"/>
    <d v="2023-11-29T00:00:00"/>
    <x v="0"/>
    <s v="Turno Dia"/>
    <s v="Filtec Pre Lavado"/>
    <s v="Ajuste de parametri­a - Filtec Pre Lavado"/>
    <x v="1"/>
    <n v="1.1000000000000001"/>
    <m/>
  </r>
  <r>
    <x v="0"/>
    <s v="nov"/>
    <x v="24"/>
    <d v="2023-11-29T00:00:00"/>
    <x v="0"/>
    <s v="Turno Noche"/>
    <s v="Lavadora de Botellas"/>
    <s v="Trabamiento de botellas en la salida - Mantenimiento"/>
    <x v="1"/>
    <n v="0.6"/>
    <m/>
  </r>
  <r>
    <x v="0"/>
    <s v="nov"/>
    <x v="24"/>
    <d v="2023-11-29T00:00:00"/>
    <x v="0"/>
    <s v="Turno Noche"/>
    <s v="Lavadora de Botellas"/>
    <s v="Trabamiento de botellas en la salida - Mantenimiento"/>
    <x v="1"/>
    <n v="0.6"/>
    <m/>
  </r>
  <r>
    <x v="2"/>
    <s v="nov"/>
    <x v="24"/>
    <d v="2023-11-29T00:00:00"/>
    <x v="0"/>
    <s v="Turno Noche"/>
    <s v="Paletizadora"/>
    <s v="Cai­da de automatico - Paletizadora"/>
    <x v="1"/>
    <n v="0.36"/>
    <m/>
  </r>
  <r>
    <x v="2"/>
    <s v="nov"/>
    <x v="24"/>
    <d v="2023-11-30T00:00:00"/>
    <x v="0"/>
    <s v="Turno Dia"/>
    <s v="Alexus"/>
    <s v="Problema canal 4"/>
    <x v="1"/>
    <n v="5.23"/>
    <m/>
  </r>
  <r>
    <x v="0"/>
    <s v="nov"/>
    <x v="24"/>
    <d v="2023-11-30T00:00:00"/>
    <x v="0"/>
    <s v="Turno Noche"/>
    <s v="Capsuladora"/>
    <s v="Ajuste de Buffer"/>
    <x v="1"/>
    <n v="0.65"/>
    <m/>
  </r>
  <r>
    <x v="2"/>
    <s v="dic"/>
    <x v="24"/>
    <d v="2023-12-01T00:00:00"/>
    <x v="0"/>
    <s v="Turno Dia"/>
    <s v="Alexus"/>
    <s v="Lente rojo quebrado"/>
    <x v="2"/>
    <n v="450"/>
    <m/>
  </r>
  <r>
    <x v="2"/>
    <s v="dic"/>
    <x v="24"/>
    <d v="2023-12-01T00:00:00"/>
    <x v="0"/>
    <s v="Turno Noche"/>
    <s v="Alexus"/>
    <s v="Lente rojo quebrado"/>
    <x v="2"/>
    <n v="300"/>
    <m/>
  </r>
  <r>
    <x v="1"/>
    <s v="dic"/>
    <x v="24"/>
    <d v="2023-12-01T00:00:00"/>
    <x v="0"/>
    <s v="Turno Tarde"/>
    <s v="Tunel"/>
    <s v="Producto desplazado salida recubrimiento - Mantenimiento"/>
    <x v="0"/>
    <n v="60"/>
    <s v="Perno cortado de sujetador bombín eje tensor de cadena recubrimiento"/>
  </r>
  <r>
    <x v="1"/>
    <s v="dic"/>
    <x v="24"/>
    <d v="2023-12-01T00:00:00"/>
    <x v="0"/>
    <s v="Turno Tarde"/>
    <s v="Tunel"/>
    <s v="Producto desplazado salida recubrimiento - Mantenimiento"/>
    <x v="0"/>
    <n v="42"/>
    <s v="Perno cortado de sujetador bombín eje tensor de cadena recubrimiento"/>
  </r>
  <r>
    <x v="1"/>
    <s v="dic"/>
    <x v="24"/>
    <d v="2023-12-01T00:00:00"/>
    <x v="0"/>
    <s v="Turno Tarde"/>
    <s v="Tunel"/>
    <s v="Producto desplazado salida recubrimiento - Mantenimiento"/>
    <x v="0"/>
    <n v="28.8"/>
    <s v="Perno cortado de sujetador bombín eje tensor de cadena recubrimiento"/>
  </r>
  <r>
    <x v="1"/>
    <s v="dic"/>
    <x v="24"/>
    <d v="2023-12-01T00:00:00"/>
    <x v="0"/>
    <s v="Turno Dia"/>
    <s v="Sopladora"/>
    <s v="Limitador de desenpolvado disparado por trabamiento"/>
    <x v="0"/>
    <n v="26.42"/>
    <m/>
  </r>
  <r>
    <x v="1"/>
    <s v="dic"/>
    <x v="24"/>
    <d v="2023-12-01T00:00:00"/>
    <x v="0"/>
    <s v="Turno Dia"/>
    <s v="Sopladora"/>
    <s v="Limitador de desenpolvado disparado por trabamiento"/>
    <x v="0"/>
    <n v="12.24"/>
    <m/>
  </r>
  <r>
    <x v="0"/>
    <s v="dic"/>
    <x v="24"/>
    <d v="2023-12-01T00:00:00"/>
    <x v="0"/>
    <s v="Turno Noche"/>
    <s v="Coronador"/>
    <s v="Trancones reiterados pista de bajada"/>
    <x v="1"/>
    <n v="4.78"/>
    <m/>
  </r>
  <r>
    <x v="1"/>
    <s v="dic"/>
    <x v="24"/>
    <d v="2023-12-01T00:00:00"/>
    <x v="0"/>
    <s v="Turno Noche"/>
    <s v="Sopladora"/>
    <s v="Mantencion Horno"/>
    <x v="1"/>
    <n v="4.7300000000000004"/>
    <m/>
  </r>
  <r>
    <x v="0"/>
    <s v="dic"/>
    <x v="24"/>
    <d v="2023-12-01T00:00:00"/>
    <x v="0"/>
    <s v="Turno Noche"/>
    <s v="Llenadora"/>
    <s v="Reparacion - Llenadora"/>
    <x v="1"/>
    <n v="4.2300000000000004"/>
    <m/>
  </r>
  <r>
    <x v="0"/>
    <s v="dic"/>
    <x v="24"/>
    <d v="2023-12-01T00:00:00"/>
    <x v="0"/>
    <s v="Turno Noche"/>
    <s v="Llenadora"/>
    <s v="Lubricacion de pedestales - Llenadora"/>
    <x v="1"/>
    <n v="2.48"/>
    <m/>
  </r>
  <r>
    <x v="0"/>
    <s v="dic"/>
    <x v="24"/>
    <d v="2023-12-01T00:00:00"/>
    <x v="0"/>
    <s v="Turno Noche"/>
    <s v="Coronador"/>
    <s v="Trancones reiterados pista de bajada"/>
    <x v="1"/>
    <n v="2.38"/>
    <m/>
  </r>
  <r>
    <x v="0"/>
    <s v="dic"/>
    <x v="24"/>
    <d v="2023-12-01T00:00:00"/>
    <x v="0"/>
    <s v="Turno Noche"/>
    <s v="Llenadora"/>
    <s v="Lubricacion de pedestales - Llenadora"/>
    <x v="1"/>
    <n v="2.1800000000000002"/>
    <m/>
  </r>
  <r>
    <x v="0"/>
    <s v="dic"/>
    <x v="24"/>
    <d v="2023-12-01T00:00:00"/>
    <x v="0"/>
    <s v="Turno Noche"/>
    <s v="Lavadora de Botellas"/>
    <s v="trabamiento de botella en entrada"/>
    <x v="1"/>
    <n v="2.15"/>
    <m/>
  </r>
  <r>
    <x v="0"/>
    <s v="dic"/>
    <x v="24"/>
    <d v="2023-12-01T00:00:00"/>
    <x v="0"/>
    <s v="Turno Noche"/>
    <s v="Coronador"/>
    <s v="Trancones reiterados pista de bajada"/>
    <x v="1"/>
    <n v="2.08"/>
    <m/>
  </r>
  <r>
    <x v="0"/>
    <s v="dic"/>
    <x v="24"/>
    <d v="2023-12-01T00:00:00"/>
    <x v="0"/>
    <s v="Turno Noche"/>
    <s v="Lavadora de Botellas"/>
    <s v="Trabamiento de botellas en la salida - Mantenimiento"/>
    <x v="1"/>
    <n v="1.38"/>
    <m/>
  </r>
  <r>
    <x v="0"/>
    <s v="dic"/>
    <x v="24"/>
    <d v="2023-12-01T00:00:00"/>
    <x v="0"/>
    <s v="Turno Noche"/>
    <s v="Lavadora de Botellas"/>
    <s v="Trabamiento de botellas en la salida - Mantenimiento"/>
    <x v="1"/>
    <n v="1.3"/>
    <m/>
  </r>
  <r>
    <x v="0"/>
    <s v="dic"/>
    <x v="24"/>
    <d v="2023-12-01T00:00:00"/>
    <x v="0"/>
    <s v="Turno Noche"/>
    <s v="Coronador"/>
    <s v="Trancones reiterados pista de bajada"/>
    <x v="1"/>
    <n v="0.95"/>
    <m/>
  </r>
  <r>
    <x v="1"/>
    <s v="dic"/>
    <x v="24"/>
    <d v="2023-12-01T00:00:00"/>
    <x v="0"/>
    <s v="Turno Tarde"/>
    <s v="Sopladora"/>
    <s v="Trabamiento de Preformas"/>
    <x v="1"/>
    <n v="0.62"/>
    <m/>
  </r>
  <r>
    <x v="1"/>
    <s v="dic"/>
    <x v="24"/>
    <d v="2023-12-01T00:00:00"/>
    <x v="0"/>
    <s v="Turno Tarde"/>
    <s v="Sopladora"/>
    <s v="Trabamiento de Preformas"/>
    <x v="1"/>
    <n v="0.47"/>
    <m/>
  </r>
  <r>
    <x v="0"/>
    <s v="dic"/>
    <x v="24"/>
    <d v="2023-12-01T00:00:00"/>
    <x v="0"/>
    <s v="Turno Noche"/>
    <s v="Omnivision"/>
    <s v="Ajuste electrico o mecanico"/>
    <x v="1"/>
    <n v="0.45"/>
    <m/>
  </r>
  <r>
    <x v="0"/>
    <s v="dic"/>
    <x v="24"/>
    <d v="2023-12-01T00:00:00"/>
    <x v="0"/>
    <s v="Turno Noche"/>
    <s v="Lavadora de Botellas"/>
    <s v="trabamiento de botella en entrada"/>
    <x v="1"/>
    <n v="0.38"/>
    <m/>
  </r>
  <r>
    <x v="0"/>
    <s v="dic"/>
    <x v="24"/>
    <d v="2023-12-01T00:00:00"/>
    <x v="0"/>
    <s v="Turno Noche"/>
    <s v="Coronador"/>
    <s v="Trancones reiterados pista de bajada"/>
    <x v="1"/>
    <n v="0.33"/>
    <m/>
  </r>
  <r>
    <x v="0"/>
    <s v="dic"/>
    <x v="24"/>
    <d v="2023-12-01T00:00:00"/>
    <x v="0"/>
    <s v="Turno Noche"/>
    <s v="Coronador"/>
    <s v="Trancones reiterados pista de bajada"/>
    <x v="1"/>
    <n v="0.1"/>
    <m/>
  </r>
  <r>
    <x v="0"/>
    <s v="dic"/>
    <x v="24"/>
    <d v="2023-12-02T00:00:00"/>
    <x v="0"/>
    <s v="Turno Noche"/>
    <s v="Coronador"/>
    <s v="Reparacion - Coronador"/>
    <x v="0"/>
    <n v="31.04"/>
    <m/>
  </r>
  <r>
    <x v="0"/>
    <s v="dic"/>
    <x v="24"/>
    <d v="2023-12-02T00:00:00"/>
    <x v="0"/>
    <s v="Turno Noche"/>
    <s v="Etiquetadora"/>
    <s v="Cai­da de botella en la estrella de salida"/>
    <x v="0"/>
    <n v="28.31"/>
    <m/>
  </r>
  <r>
    <x v="0"/>
    <s v="dic"/>
    <x v="24"/>
    <d v="2023-12-02T00:00:00"/>
    <x v="0"/>
    <s v="Turno Dia"/>
    <s v="Coronador"/>
    <s v="Trancones reiterados pista de bajada"/>
    <x v="0"/>
    <n v="21.03"/>
    <m/>
  </r>
  <r>
    <x v="0"/>
    <s v="dic"/>
    <x v="24"/>
    <d v="2023-12-02T00:00:00"/>
    <x v="0"/>
    <s v="Turno Noche"/>
    <s v="Omnivision"/>
    <s v="Ajuste electrico o mecanico"/>
    <x v="2"/>
    <n v="16.68"/>
    <m/>
  </r>
  <r>
    <x v="0"/>
    <s v="dic"/>
    <x v="24"/>
    <d v="2023-12-02T00:00:00"/>
    <x v="0"/>
    <s v="Turno Dia"/>
    <s v="Omnivision"/>
    <s v="Ajuste electrico o mecanico"/>
    <x v="2"/>
    <n v="13.45"/>
    <m/>
  </r>
  <r>
    <x v="0"/>
    <s v="dic"/>
    <x v="24"/>
    <d v="2023-12-02T00:00:00"/>
    <x v="0"/>
    <s v="Turno Noche"/>
    <s v="Coronador"/>
    <s v="Reparacion - Coronador"/>
    <x v="0"/>
    <n v="11.34"/>
    <m/>
  </r>
  <r>
    <x v="2"/>
    <s v="dic"/>
    <x v="24"/>
    <d v="2023-12-02T00:00:00"/>
    <x v="0"/>
    <s v="Turno Noche"/>
    <s v="Lavadora de Botellas"/>
    <s v="Cai­da de botellas salida de la lavadora"/>
    <x v="1"/>
    <n v="6.7"/>
    <m/>
  </r>
  <r>
    <x v="0"/>
    <s v="dic"/>
    <x v="24"/>
    <d v="2023-12-02T00:00:00"/>
    <x v="0"/>
    <s v="Turno Dia"/>
    <s v="Coronador"/>
    <s v="Trancones reiterados pista de bajada"/>
    <x v="1"/>
    <n v="5.3"/>
    <m/>
  </r>
  <r>
    <x v="0"/>
    <s v="dic"/>
    <x v="24"/>
    <d v="2023-12-02T00:00:00"/>
    <x v="0"/>
    <s v="Turno Noche"/>
    <s v="Codificador"/>
    <s v="Parada codificacion"/>
    <x v="1"/>
    <n v="5.03"/>
    <m/>
  </r>
  <r>
    <x v="0"/>
    <s v="dic"/>
    <x v="24"/>
    <d v="2023-12-02T00:00:00"/>
    <x v="0"/>
    <s v="Turno Noche"/>
    <s v="Coronador"/>
    <s v="Trancones reiterados pista de bajada"/>
    <x v="1"/>
    <n v="4.75"/>
    <m/>
  </r>
  <r>
    <x v="0"/>
    <s v="dic"/>
    <x v="24"/>
    <d v="2023-12-02T00:00:00"/>
    <x v="0"/>
    <s v="Turno Noche"/>
    <s v="Coronador"/>
    <s v="Trancones reiterados pista de bajada"/>
    <x v="1"/>
    <n v="2.65"/>
    <m/>
  </r>
  <r>
    <x v="0"/>
    <s v="dic"/>
    <x v="24"/>
    <d v="2023-12-02T00:00:00"/>
    <x v="0"/>
    <s v="Turno Noche"/>
    <s v="Coronador"/>
    <s v="Reparacion - Coronador"/>
    <x v="1"/>
    <n v="2.57"/>
    <m/>
  </r>
  <r>
    <x v="0"/>
    <s v="dic"/>
    <x v="24"/>
    <d v="2023-12-02T00:00:00"/>
    <x v="0"/>
    <s v="Turno Noche"/>
    <s v="Omnivision"/>
    <s v="Ajuste electrico o mecanico"/>
    <x v="1"/>
    <n v="2.4"/>
    <m/>
  </r>
  <r>
    <x v="1"/>
    <s v="dic"/>
    <x v="24"/>
    <d v="2023-12-02T00:00:00"/>
    <x v="0"/>
    <s v="Turno Dia"/>
    <s v="Tunel"/>
    <s v="Falla en motor"/>
    <x v="1"/>
    <n v="2.0499999999999998"/>
    <m/>
  </r>
  <r>
    <x v="0"/>
    <s v="dic"/>
    <x v="24"/>
    <d v="2023-12-02T00:00:00"/>
    <x v="0"/>
    <s v="Turno Dia"/>
    <s v="Coronador"/>
    <s v="Trancones reiterados pista de bajada"/>
    <x v="1"/>
    <n v="1.73"/>
    <m/>
  </r>
  <r>
    <x v="2"/>
    <s v="dic"/>
    <x v="24"/>
    <d v="2023-12-02T00:00:00"/>
    <x v="0"/>
    <s v="Turno Noche"/>
    <s v="Lavadora de Botellas"/>
    <s v="Cai­da de envase en descarga - Mantenimiento"/>
    <x v="1"/>
    <n v="1.54"/>
    <m/>
  </r>
  <r>
    <x v="2"/>
    <s v="dic"/>
    <x v="24"/>
    <d v="2023-12-02T00:00:00"/>
    <x v="0"/>
    <s v="Turno Noche"/>
    <s v="Lavadora de Botellas"/>
    <s v="Cai­da de botellas salida de la lavadora"/>
    <x v="1"/>
    <n v="1.53"/>
    <m/>
  </r>
  <r>
    <x v="0"/>
    <s v="dic"/>
    <x v="24"/>
    <d v="2023-12-02T00:00:00"/>
    <x v="0"/>
    <s v="Turno Noche"/>
    <s v="Coronador"/>
    <s v="Reparacion - Coronador"/>
    <x v="1"/>
    <n v="1.33"/>
    <m/>
  </r>
  <r>
    <x v="0"/>
    <s v="dic"/>
    <x v="24"/>
    <d v="2023-12-02T00:00:00"/>
    <x v="0"/>
    <s v="Turno Dia"/>
    <s v="Coronador"/>
    <s v="Trancones reiterados pista de bajada"/>
    <x v="1"/>
    <n v="1.3"/>
    <m/>
  </r>
  <r>
    <x v="2"/>
    <s v="dic"/>
    <x v="24"/>
    <d v="2023-12-02T00:00:00"/>
    <x v="0"/>
    <s v="Turno Noche"/>
    <s v="Lavadora de Botellas"/>
    <s v="Cai­da de envase en descarga - Mantenimiento"/>
    <x v="1"/>
    <n v="1.1000000000000001"/>
    <m/>
  </r>
  <r>
    <x v="2"/>
    <s v="dic"/>
    <x v="24"/>
    <d v="2023-12-02T00:00:00"/>
    <x v="0"/>
    <s v="Turno Noche"/>
    <s v="Lavadora de Botellas"/>
    <s v="Cai­da de envase en descarga - Mantenimiento"/>
    <x v="1"/>
    <n v="0.96"/>
    <m/>
  </r>
  <r>
    <x v="0"/>
    <s v="dic"/>
    <x v="24"/>
    <d v="2023-12-02T00:00:00"/>
    <x v="0"/>
    <s v="Turno Noche"/>
    <s v="Coronador"/>
    <s v="Trancones reiterados pista de bajada"/>
    <x v="1"/>
    <n v="0.95"/>
    <m/>
  </r>
  <r>
    <x v="2"/>
    <s v="dic"/>
    <x v="24"/>
    <d v="2023-12-02T00:00:00"/>
    <x v="0"/>
    <s v="Turno Noche"/>
    <s v="Lavadora de Botellas"/>
    <s v="Cai­da de botellas salida de la lavadora"/>
    <x v="1"/>
    <n v="0.36"/>
    <m/>
  </r>
  <r>
    <x v="0"/>
    <s v="dic"/>
    <x v="24"/>
    <d v="2023-12-02T00:00:00"/>
    <x v="0"/>
    <s v="Turno Dia"/>
    <s v="Omnivision"/>
    <s v="Ajuste electrico o mecanico"/>
    <x v="1"/>
    <n v="0.28000000000000003"/>
    <m/>
  </r>
  <r>
    <x v="2"/>
    <s v="dic"/>
    <x v="24"/>
    <d v="2023-12-02T00:00:00"/>
    <x v="0"/>
    <s v="Turno Noche"/>
    <s v="Lavadora de Botellas"/>
    <s v="Cai­da de envase en descarga - Mantenimiento"/>
    <x v="1"/>
    <n v="0.08"/>
    <m/>
  </r>
  <r>
    <x v="1"/>
    <s v="dic"/>
    <x v="25"/>
    <d v="2023-12-04T00:00:00"/>
    <x v="0"/>
    <s v="Turno Tarde"/>
    <s v="Capsuladora"/>
    <s v="Tapa girada cabezal N 6"/>
    <x v="0"/>
    <n v="11.29"/>
    <m/>
  </r>
  <r>
    <x v="1"/>
    <s v="dic"/>
    <x v="25"/>
    <d v="2023-12-04T00:00:00"/>
    <x v="0"/>
    <s v="Turno Tarde"/>
    <s v="Sopladora"/>
    <s v="Problema en el Chiller"/>
    <x v="2"/>
    <n v="10.3"/>
    <m/>
  </r>
  <r>
    <x v="1"/>
    <s v="dic"/>
    <x v="25"/>
    <d v="2023-12-04T00:00:00"/>
    <x v="0"/>
    <s v="Turno Tarde"/>
    <s v="Capsuladora"/>
    <s v="Tapa girada cabezal N 4"/>
    <x v="1"/>
    <n v="6.7"/>
    <m/>
  </r>
  <r>
    <x v="2"/>
    <s v="dic"/>
    <x v="25"/>
    <d v="2023-12-04T00:00:00"/>
    <x v="0"/>
    <s v="Turno Dia"/>
    <s v="Lavadora de Botellas"/>
    <s v="Cai­da de botellas salida de la lavadora"/>
    <x v="1"/>
    <n v="6.48"/>
    <m/>
  </r>
  <r>
    <x v="1"/>
    <s v="dic"/>
    <x v="25"/>
    <d v="2023-12-04T00:00:00"/>
    <x v="0"/>
    <s v="Turno Dia"/>
    <s v="Prime"/>
    <s v="Trabamiento de producto"/>
    <x v="1"/>
    <n v="6.3"/>
    <m/>
  </r>
  <r>
    <x v="2"/>
    <s v="dic"/>
    <x v="25"/>
    <d v="2023-12-04T00:00:00"/>
    <x v="0"/>
    <s v="Turno Dia"/>
    <s v="Lavadora de Botellas"/>
    <s v="Cai­da de botellas salida de la lavadora"/>
    <x v="1"/>
    <n v="4.0199999999999996"/>
    <m/>
  </r>
  <r>
    <x v="1"/>
    <s v="dic"/>
    <x v="25"/>
    <d v="2023-12-04T00:00:00"/>
    <x v="0"/>
    <s v="Turno Tarde"/>
    <s v="Sopladora"/>
    <s v="Problema en el Chiller"/>
    <x v="1"/>
    <n v="3.62"/>
    <m/>
  </r>
  <r>
    <x v="0"/>
    <s v="dic"/>
    <x v="25"/>
    <d v="2023-12-04T00:00:00"/>
    <x v="0"/>
    <s v="Turno Dia"/>
    <s v="Lavadora de Botellas"/>
    <s v="Trabamiento de botellas en la salida - Mantenimiento"/>
    <x v="1"/>
    <n v="3.28"/>
    <m/>
  </r>
  <r>
    <x v="0"/>
    <s v="dic"/>
    <x v="25"/>
    <d v="2023-12-04T00:00:00"/>
    <x v="0"/>
    <s v="Turno Dia"/>
    <s v="Coronador"/>
    <s v="Trancones reiterados pista de bajada"/>
    <x v="1"/>
    <n v="1.93"/>
    <m/>
  </r>
  <r>
    <x v="1"/>
    <s v="dic"/>
    <x v="25"/>
    <d v="2023-12-04T00:00:00"/>
    <x v="0"/>
    <s v="Turno Dia"/>
    <s v="Llenadora"/>
    <s v="Espumado al inicio de proceso"/>
    <x v="1"/>
    <n v="1.68"/>
    <m/>
  </r>
  <r>
    <x v="1"/>
    <s v="dic"/>
    <x v="25"/>
    <d v="2023-12-04T00:00:00"/>
    <x v="0"/>
    <s v="Turno Tarde"/>
    <s v="Prime"/>
    <s v="Trabamiento brazo"/>
    <x v="1"/>
    <n v="1.68"/>
    <m/>
  </r>
  <r>
    <x v="0"/>
    <s v="dic"/>
    <x v="25"/>
    <d v="2023-12-04T00:00:00"/>
    <x v="0"/>
    <s v="Turno Dia"/>
    <s v="Lavadora de Botellas"/>
    <s v="trabamiento de botella en entrada"/>
    <x v="1"/>
    <n v="1.35"/>
    <m/>
  </r>
  <r>
    <x v="0"/>
    <s v="dic"/>
    <x v="25"/>
    <d v="2023-12-04T00:00:00"/>
    <x v="0"/>
    <s v="Turno Dia"/>
    <s v="Coronador"/>
    <s v="Trancones reiterados pista de bajada"/>
    <x v="1"/>
    <n v="1.33"/>
    <m/>
  </r>
  <r>
    <x v="2"/>
    <s v="dic"/>
    <x v="25"/>
    <d v="2023-12-04T00:00:00"/>
    <x v="0"/>
    <s v="Turno Dia"/>
    <s v="Lavadora de Botellas"/>
    <s v="Cai­da de botellas salida de la lavadora"/>
    <x v="1"/>
    <n v="1.25"/>
    <m/>
  </r>
  <r>
    <x v="0"/>
    <s v="dic"/>
    <x v="25"/>
    <d v="2023-12-04T00:00:00"/>
    <x v="0"/>
    <s v="Turno Dia"/>
    <s v="Coronador"/>
    <s v="Trancones reiterados pista de bajada"/>
    <x v="1"/>
    <n v="1.18"/>
    <m/>
  </r>
  <r>
    <x v="2"/>
    <s v="dic"/>
    <x v="25"/>
    <d v="2023-12-04T00:00:00"/>
    <x v="0"/>
    <s v="Turno Dia"/>
    <s v="Lavadora de Botellas"/>
    <s v="Cai­da de botellas salida de la lavadora"/>
    <x v="1"/>
    <n v="1.1100000000000001"/>
    <m/>
  </r>
  <r>
    <x v="0"/>
    <s v="dic"/>
    <x v="25"/>
    <d v="2023-12-04T00:00:00"/>
    <x v="0"/>
    <s v="Turno Dia"/>
    <s v="Lavadora de Botellas"/>
    <s v="trabamiento de botella en entrada"/>
    <x v="1"/>
    <n v="1.1000000000000001"/>
    <m/>
  </r>
  <r>
    <x v="2"/>
    <s v="dic"/>
    <x v="25"/>
    <d v="2023-12-04T00:00:00"/>
    <x v="0"/>
    <s v="Turno Dia"/>
    <s v="Lavadora de Botellas"/>
    <s v="Cai­da de botellas salida de la lavadora"/>
    <x v="1"/>
    <n v="1.0900000000000001"/>
    <m/>
  </r>
  <r>
    <x v="0"/>
    <s v="dic"/>
    <x v="25"/>
    <d v="2023-12-04T00:00:00"/>
    <x v="0"/>
    <s v="Turno Dia"/>
    <s v="Coronador"/>
    <s v="Trancones reiterados pista de bajada"/>
    <x v="1"/>
    <n v="1.03"/>
    <m/>
  </r>
  <r>
    <x v="1"/>
    <s v="dic"/>
    <x v="25"/>
    <d v="2023-12-04T00:00:00"/>
    <x v="0"/>
    <s v="Turno Tarde"/>
    <s v="Capsuladora"/>
    <s v="Tapa girada cabezal N 4"/>
    <x v="1"/>
    <n v="1"/>
    <m/>
  </r>
  <r>
    <x v="0"/>
    <s v="dic"/>
    <x v="25"/>
    <d v="2023-12-04T00:00:00"/>
    <x v="0"/>
    <s v="Turno Dia"/>
    <s v="Coronador"/>
    <s v="Trancones reiterados pista de bajada"/>
    <x v="1"/>
    <n v="0.33"/>
    <m/>
  </r>
  <r>
    <x v="0"/>
    <s v="dic"/>
    <x v="25"/>
    <d v="2023-12-04T00:00:00"/>
    <x v="0"/>
    <s v="Turno Dia"/>
    <s v="Coronador"/>
    <s v="Trancones reiterados pista de bajada"/>
    <x v="1"/>
    <n v="0.23"/>
    <m/>
  </r>
  <r>
    <x v="0"/>
    <s v="dic"/>
    <x v="25"/>
    <d v="2023-12-04T00:00:00"/>
    <x v="0"/>
    <s v="Turno Dia"/>
    <s v="Lavadora de Botellas"/>
    <s v="Trabamiento de botellas en la salida - Mantenimiento"/>
    <x v="1"/>
    <n v="0.18"/>
    <m/>
  </r>
  <r>
    <x v="0"/>
    <s v="dic"/>
    <x v="25"/>
    <d v="2023-12-05T00:00:00"/>
    <x v="0"/>
    <s v="Turno Dia"/>
    <s v="Omnivision"/>
    <s v="Ajuste electrico o mecanico"/>
    <x v="0"/>
    <n v="56.8"/>
    <s v="Base donde se aperna escote de botella para labio superior dañada "/>
  </r>
  <r>
    <x v="2"/>
    <s v="dic"/>
    <x v="25"/>
    <d v="2023-12-05T00:00:00"/>
    <x v="0"/>
    <s v="Turno Noche"/>
    <s v="Transporte"/>
    <s v="Cambio o Reparacion de pinon"/>
    <x v="0"/>
    <n v="26.98"/>
    <s v="piñon motriz desplazado"/>
  </r>
  <r>
    <x v="0"/>
    <s v="dic"/>
    <x v="25"/>
    <d v="2023-12-05T00:00:00"/>
    <x v="0"/>
    <s v="Turno Noche"/>
    <s v="Codificador"/>
    <s v="Parada codificacion"/>
    <x v="2"/>
    <n v="20.72"/>
    <s v="ajuste codificado por golpe en cabezal de impresion"/>
  </r>
  <r>
    <x v="1"/>
    <s v="dic"/>
    <x v="25"/>
    <d v="2023-12-05T00:00:00"/>
    <x v="0"/>
    <s v="Turno Tarde"/>
    <s v="Sopladora"/>
    <s v="Trabamiento de elevador de preformas"/>
    <x v="0"/>
    <n v="14.72"/>
    <m/>
  </r>
  <r>
    <x v="1"/>
    <s v="dic"/>
    <x v="25"/>
    <d v="2023-12-05T00:00:00"/>
    <x v="0"/>
    <s v="Turno Tarde"/>
    <s v="Robopac"/>
    <s v="Problema carga de bateri­a"/>
    <x v="1"/>
    <n v="7.92"/>
    <m/>
  </r>
  <r>
    <x v="0"/>
    <s v="dic"/>
    <x v="25"/>
    <d v="2023-12-05T00:00:00"/>
    <x v="0"/>
    <s v="Turno Dia"/>
    <s v="Omnivision"/>
    <s v="Ajuste electrico o mecanico"/>
    <x v="1"/>
    <n v="4.16"/>
    <m/>
  </r>
  <r>
    <x v="1"/>
    <s v="dic"/>
    <x v="25"/>
    <d v="2023-12-05T00:00:00"/>
    <x v="0"/>
    <s v="Turno Dia"/>
    <s v="Llenadora"/>
    <s v="Reparacion - Llenadora"/>
    <x v="1"/>
    <n v="4.16"/>
    <m/>
  </r>
  <r>
    <x v="0"/>
    <s v="dic"/>
    <x v="25"/>
    <d v="2023-12-05T00:00:00"/>
    <x v="0"/>
    <s v="Turno Noche"/>
    <s v="Codificador"/>
    <s v="Parada codificacion"/>
    <x v="1"/>
    <n v="3.53"/>
    <m/>
  </r>
  <r>
    <x v="0"/>
    <s v="dic"/>
    <x v="25"/>
    <d v="2023-12-05T00:00:00"/>
    <x v="0"/>
    <s v="Turno Noche"/>
    <s v="Coronador"/>
    <s v="Reparacion - Coronador"/>
    <x v="1"/>
    <n v="2.38"/>
    <m/>
  </r>
  <r>
    <x v="0"/>
    <s v="dic"/>
    <x v="25"/>
    <d v="2023-12-05T00:00:00"/>
    <x v="0"/>
    <s v="Turno Noche"/>
    <s v="Coronador"/>
    <s v="Reparacion - Coronador"/>
    <x v="1"/>
    <n v="2.2599999999999998"/>
    <m/>
  </r>
  <r>
    <x v="0"/>
    <s v="dic"/>
    <x v="25"/>
    <d v="2023-12-05T00:00:00"/>
    <x v="0"/>
    <s v="Turno Noche"/>
    <s v="Coronador"/>
    <s v="Reparacion - Coronador"/>
    <x v="1"/>
    <n v="2.13"/>
    <m/>
  </r>
  <r>
    <x v="0"/>
    <s v="dic"/>
    <x v="25"/>
    <d v="2023-12-05T00:00:00"/>
    <x v="0"/>
    <s v="Turno Noche"/>
    <s v="Coronador"/>
    <s v="Reparacion - Coronador"/>
    <x v="1"/>
    <n v="2.1"/>
    <m/>
  </r>
  <r>
    <x v="0"/>
    <s v="dic"/>
    <x v="25"/>
    <d v="2023-12-05T00:00:00"/>
    <x v="0"/>
    <s v="Turno Noche"/>
    <s v="Codificador"/>
    <s v="Parada codificacion"/>
    <x v="1"/>
    <n v="1.43"/>
    <m/>
  </r>
  <r>
    <x v="1"/>
    <s v="dic"/>
    <x v="25"/>
    <d v="2023-12-05T00:00:00"/>
    <x v="0"/>
    <s v="Turno Tarde"/>
    <s v="Sopladora"/>
    <s v="Trabamiento de elevador de preformas"/>
    <x v="1"/>
    <n v="0.84"/>
    <m/>
  </r>
  <r>
    <x v="0"/>
    <s v="dic"/>
    <x v="25"/>
    <d v="2023-12-05T00:00:00"/>
    <x v="0"/>
    <s v="Turno Noche"/>
    <s v="Coronador"/>
    <s v="Reparacion - Coronador"/>
    <x v="1"/>
    <n v="0.7"/>
    <m/>
  </r>
  <r>
    <x v="0"/>
    <s v="dic"/>
    <x v="25"/>
    <d v="2023-12-05T00:00:00"/>
    <x v="0"/>
    <s v="Turno Noche"/>
    <s v="Codificador"/>
    <s v="Parada codificacion"/>
    <x v="1"/>
    <n v="0.23"/>
    <m/>
  </r>
  <r>
    <x v="1"/>
    <s v="dic"/>
    <x v="25"/>
    <d v="2023-12-06T00:00:00"/>
    <x v="0"/>
    <s v="Turno Tarde"/>
    <s v="Transporte"/>
    <s v="Divisor de paquetes"/>
    <x v="1"/>
    <n v="7.53"/>
    <m/>
  </r>
  <r>
    <x v="1"/>
    <s v="dic"/>
    <x v="25"/>
    <d v="2023-12-06T00:00:00"/>
    <x v="0"/>
    <s v="Turno Noche"/>
    <s v="Prime"/>
    <s v="Trabamiento de producto"/>
    <x v="1"/>
    <n v="4.6100000000000003"/>
    <m/>
  </r>
  <r>
    <x v="1"/>
    <s v="dic"/>
    <x v="25"/>
    <d v="2023-12-06T00:00:00"/>
    <x v="0"/>
    <s v="Turno Dia"/>
    <s v="Etiquetadora"/>
    <s v="Empalme defectuoso - Etiquetadora"/>
    <x v="1"/>
    <n v="1.31"/>
    <m/>
  </r>
  <r>
    <x v="1"/>
    <s v="dic"/>
    <x v="25"/>
    <d v="2023-12-07T00:00:00"/>
    <x v="0"/>
    <s v="Turno Tarde"/>
    <s v="Sopladora"/>
    <s v="Cambio o reparacion de sensor - Sopladora"/>
    <x v="2"/>
    <n v="14.64"/>
    <m/>
  </r>
  <r>
    <x v="1"/>
    <s v="dic"/>
    <x v="25"/>
    <d v="2023-12-07T00:00:00"/>
    <x v="0"/>
    <s v="Turno Tarde"/>
    <s v="Sopladora"/>
    <s v="Trabamiento estrella transferencia"/>
    <x v="0"/>
    <n v="13.19"/>
    <m/>
  </r>
  <r>
    <x v="1"/>
    <s v="dic"/>
    <x v="25"/>
    <d v="2023-12-07T00:00:00"/>
    <x v="0"/>
    <s v="Turno Noche"/>
    <s v="Prime"/>
    <s v="Ajuste de parametros por electrico"/>
    <x v="1"/>
    <n v="6.38"/>
    <m/>
  </r>
  <r>
    <x v="1"/>
    <s v="dic"/>
    <x v="25"/>
    <d v="2023-12-07T00:00:00"/>
    <x v="0"/>
    <s v="Turno Tarde"/>
    <s v="Sopladora"/>
    <s v="Problema en el Chiller"/>
    <x v="1"/>
    <n v="5.85"/>
    <m/>
  </r>
  <r>
    <x v="1"/>
    <s v="dic"/>
    <x v="25"/>
    <d v="2023-12-07T00:00:00"/>
    <x v="0"/>
    <s v="Turno Tarde"/>
    <s v="Sopladora"/>
    <s v="Trabamiento estrella transferencia"/>
    <x v="1"/>
    <n v="5.09"/>
    <m/>
  </r>
  <r>
    <x v="1"/>
    <s v="dic"/>
    <x v="25"/>
    <d v="2023-12-07T00:00:00"/>
    <x v="0"/>
    <s v="Turno Noche"/>
    <s v="Prime"/>
    <s v="Trabamiento de producto"/>
    <x v="1"/>
    <n v="4.3499999999999996"/>
    <m/>
  </r>
  <r>
    <x v="1"/>
    <s v="dic"/>
    <x v="25"/>
    <d v="2023-12-07T00:00:00"/>
    <x v="0"/>
    <s v="Turno Tarde"/>
    <s v="Prime"/>
    <s v="Ajuste de parametros por electrico"/>
    <x v="1"/>
    <n v="4.17"/>
    <m/>
  </r>
  <r>
    <x v="1"/>
    <s v="dic"/>
    <x v="25"/>
    <d v="2023-12-07T00:00:00"/>
    <x v="0"/>
    <s v="Turno Noche"/>
    <s v="Transporte"/>
    <s v="Divisor de paquetes"/>
    <x v="1"/>
    <n v="4.12"/>
    <m/>
  </r>
  <r>
    <x v="0"/>
    <s v="dic"/>
    <x v="25"/>
    <d v="2023-12-07T00:00:00"/>
    <x v="0"/>
    <s v="Turno Dia"/>
    <s v="Omnivision"/>
    <s v="Ajuste electrico o mecanico"/>
    <x v="1"/>
    <n v="3.55"/>
    <m/>
  </r>
  <r>
    <x v="1"/>
    <s v="dic"/>
    <x v="25"/>
    <d v="2023-12-07T00:00:00"/>
    <x v="0"/>
    <s v="Turno Noche"/>
    <s v="Prime"/>
    <s v="Trabamiento de producto"/>
    <x v="1"/>
    <n v="3.47"/>
    <m/>
  </r>
  <r>
    <x v="1"/>
    <s v="dic"/>
    <x v="25"/>
    <d v="2023-12-07T00:00:00"/>
    <x v="0"/>
    <s v="Turno Noche"/>
    <s v="Transporte"/>
    <s v="Divisor de paquetes"/>
    <x v="1"/>
    <n v="2.74"/>
    <m/>
  </r>
  <r>
    <x v="1"/>
    <s v="dic"/>
    <x v="25"/>
    <d v="2023-12-07T00:00:00"/>
    <x v="0"/>
    <s v="Turno Tarde"/>
    <s v="Sopladora"/>
    <s v="Trabamiento estrella transferencia"/>
    <x v="1"/>
    <n v="1.74"/>
    <m/>
  </r>
  <r>
    <x v="0"/>
    <s v="dic"/>
    <x v="25"/>
    <d v="2023-12-07T00:00:00"/>
    <x v="0"/>
    <s v="Turno Dia"/>
    <s v="Omnivision"/>
    <s v="Ajuste electrico o mecanico"/>
    <x v="1"/>
    <n v="1.1000000000000001"/>
    <m/>
  </r>
  <r>
    <x v="0"/>
    <s v="dic"/>
    <x v="26"/>
    <d v="2023-12-11T00:00:00"/>
    <x v="0"/>
    <s v="Turno Dia"/>
    <s v="Codificador"/>
    <s v="Parada codificacion"/>
    <x v="2"/>
    <n v="34.94"/>
    <s v="manchas en codificado leibinger"/>
  </r>
  <r>
    <x v="1"/>
    <s v="dic"/>
    <x v="26"/>
    <d v="2023-12-11T00:00:00"/>
    <x v="0"/>
    <s v="Turno Tarde"/>
    <s v="Sopladora"/>
    <s v="Problema en el Chiller"/>
    <x v="2"/>
    <n v="34.28"/>
    <s v="falla TC1"/>
  </r>
  <r>
    <x v="0"/>
    <s v="dic"/>
    <x v="26"/>
    <d v="2023-12-11T00:00:00"/>
    <x v="0"/>
    <s v="Turno Dia"/>
    <s v="Codificador"/>
    <s v="Parada codificacion"/>
    <x v="1"/>
    <n v="7.49"/>
    <s v="manchas en codificado leibinger"/>
  </r>
  <r>
    <x v="1"/>
    <s v="dic"/>
    <x v="26"/>
    <d v="2023-12-11T00:00:00"/>
    <x v="0"/>
    <s v="Turno Tarde"/>
    <s v="Sopladora"/>
    <s v="Problema en el Chiller"/>
    <x v="1"/>
    <n v="6.41"/>
    <s v="falla TC1"/>
  </r>
  <r>
    <x v="1"/>
    <s v="dic"/>
    <x v="26"/>
    <d v="2023-12-11T00:00:00"/>
    <x v="0"/>
    <s v="Turno Dia"/>
    <s v="Sopladora"/>
    <s v="Problema en el Chiller"/>
    <x v="1"/>
    <n v="5.82"/>
    <m/>
  </r>
  <r>
    <x v="1"/>
    <s v="dic"/>
    <x v="26"/>
    <d v="2023-12-11T00:00:00"/>
    <x v="0"/>
    <s v="Turno Tarde"/>
    <s v="Sopladora"/>
    <s v="Problema en el Chiller"/>
    <x v="1"/>
    <n v="2.3199999999999998"/>
    <s v="falla TC1"/>
  </r>
  <r>
    <x v="2"/>
    <s v="dic"/>
    <x v="26"/>
    <d v="2023-12-11T00:00:00"/>
    <x v="0"/>
    <s v="Turno Dia"/>
    <s v="Paletizadora"/>
    <s v="Cai­da de automatico - Paletizadora"/>
    <x v="1"/>
    <n v="1.61"/>
    <m/>
  </r>
  <r>
    <x v="1"/>
    <s v="dic"/>
    <x v="26"/>
    <d v="2023-12-11T00:00:00"/>
    <x v="0"/>
    <s v="Turno Dia"/>
    <s v="Robopac"/>
    <s v="Corte de Film en Robopack"/>
    <x v="1"/>
    <n v="1.2"/>
    <m/>
  </r>
  <r>
    <x v="0"/>
    <s v="dic"/>
    <x v="26"/>
    <d v="2023-12-11T00:00:00"/>
    <x v="0"/>
    <s v="Turno Dia"/>
    <s v="Codificador"/>
    <s v="Parada codificacion"/>
    <x v="1"/>
    <n v="0.23"/>
    <s v="manchas en codificado leibinger"/>
  </r>
  <r>
    <x v="1"/>
    <s v="dic"/>
    <x v="26"/>
    <d v="2023-12-12T00:00:00"/>
    <x v="0"/>
    <s v="Turno Tarde"/>
    <s v="Sopladora"/>
    <s v="Ajuste cierre de molde"/>
    <x v="0"/>
    <n v="34.869999999999997"/>
    <s v="falta de perno de fijacion en porta molde y amortiguador defectuoso"/>
  </r>
  <r>
    <x v="1"/>
    <s v="dic"/>
    <x v="26"/>
    <d v="2023-12-12T00:00:00"/>
    <x v="0"/>
    <s v="Turno Tarde"/>
    <s v="Sopladora"/>
    <s v="Molde con problemas"/>
    <x v="0"/>
    <n v="22.74"/>
    <s v="falta de perno de fijacion en porta molde y amortiguador defectuoso"/>
  </r>
  <r>
    <x v="2"/>
    <s v="dic"/>
    <x v="26"/>
    <d v="2023-12-12T00:00:00"/>
    <x v="0"/>
    <s v="Turno Noche"/>
    <s v="Desencajonadora"/>
    <s v="Cambio plastico de transporte - Desencajonadora"/>
    <x v="0"/>
    <n v="18.13"/>
    <s v="Se sale cadena y se enreda con plastico guia"/>
  </r>
  <r>
    <x v="1"/>
    <s v="dic"/>
    <x v="26"/>
    <d v="2023-12-12T00:00:00"/>
    <x v="0"/>
    <s v="Turno Tarde"/>
    <s v="Sopladora"/>
    <s v="Molde con problemas"/>
    <x v="0"/>
    <n v="15"/>
    <s v="falta de perno de fijacion en porta molde y amortiguador defectuoso"/>
  </r>
  <r>
    <x v="1"/>
    <s v="dic"/>
    <x v="26"/>
    <d v="2023-12-12T00:00:00"/>
    <x v="0"/>
    <s v="Turno Tarde"/>
    <s v="Sopladora"/>
    <s v="Problema en el Chiller"/>
    <x v="2"/>
    <n v="9.85"/>
    <s v="falla TC1"/>
  </r>
  <r>
    <x v="1"/>
    <s v="dic"/>
    <x v="26"/>
    <d v="2023-12-12T00:00:00"/>
    <x v="0"/>
    <s v="Turno Tarde"/>
    <s v="Transporte"/>
    <s v="Regulacion de velocidad"/>
    <x v="1"/>
    <n v="6.87"/>
    <m/>
  </r>
  <r>
    <x v="1"/>
    <s v="dic"/>
    <x v="26"/>
    <d v="2023-12-12T00:00:00"/>
    <x v="0"/>
    <s v="Turno Dia"/>
    <s v="Tunel"/>
    <s v="Cai­da de botellas, ajuste de traspasos"/>
    <x v="1"/>
    <n v="4.63"/>
    <m/>
  </r>
  <r>
    <x v="1"/>
    <s v="dic"/>
    <x v="26"/>
    <d v="2023-12-12T00:00:00"/>
    <x v="0"/>
    <s v="Turno Tarde"/>
    <s v="Sopladora"/>
    <s v="Problema en el Chiller"/>
    <x v="1"/>
    <n v="4.59"/>
    <s v="falla TC1"/>
  </r>
  <r>
    <x v="2"/>
    <s v="dic"/>
    <x v="26"/>
    <d v="2023-12-12T00:00:00"/>
    <x v="0"/>
    <s v="Turno Noche"/>
    <s v="Desencajonadora"/>
    <s v="Cambio plastico de transporte - Desencajonadora"/>
    <x v="1"/>
    <n v="4.25"/>
    <s v="Se sale cadena y se enreda con plastico guia"/>
  </r>
  <r>
    <x v="0"/>
    <s v="dic"/>
    <x v="26"/>
    <d v="2023-12-12T00:00:00"/>
    <x v="0"/>
    <s v="Turno Dia"/>
    <s v="Paletizadora"/>
    <s v="Trabamiento de paletas"/>
    <x v="1"/>
    <n v="4.03"/>
    <m/>
  </r>
  <r>
    <x v="0"/>
    <s v="dic"/>
    <x v="26"/>
    <d v="2023-12-12T00:00:00"/>
    <x v="0"/>
    <s v="Turno Dia"/>
    <s v="Paletizadora"/>
    <s v="Sensor entrada divisor"/>
    <x v="1"/>
    <n v="4.03"/>
    <m/>
  </r>
  <r>
    <x v="1"/>
    <s v="dic"/>
    <x v="26"/>
    <d v="2023-12-12T00:00:00"/>
    <x v="0"/>
    <s v="Turno Noche"/>
    <s v="Tunel"/>
    <s v="Falla en motor"/>
    <x v="1"/>
    <n v="3.74"/>
    <s v="falla motor m7"/>
  </r>
  <r>
    <x v="2"/>
    <s v="dic"/>
    <x v="26"/>
    <d v="2023-12-12T00:00:00"/>
    <x v="0"/>
    <s v="Turno Noche"/>
    <s v="Omnivision"/>
    <s v="Ajuste electrico o mecanico"/>
    <x v="1"/>
    <n v="2.6"/>
    <m/>
  </r>
  <r>
    <x v="1"/>
    <s v="dic"/>
    <x v="26"/>
    <d v="2023-12-12T00:00:00"/>
    <x v="0"/>
    <s v="Turno Tarde"/>
    <s v="Sopladora"/>
    <s v="Problema en el Chiller"/>
    <x v="1"/>
    <n v="1.58"/>
    <s v="falla TC1"/>
  </r>
  <r>
    <x v="1"/>
    <s v="dic"/>
    <x v="26"/>
    <d v="2023-12-12T00:00:00"/>
    <x v="0"/>
    <s v="Turno Noche"/>
    <s v="Sopladora"/>
    <s v="Trabamiento de Preformas"/>
    <x v="1"/>
    <n v="0.5"/>
    <m/>
  </r>
  <r>
    <x v="1"/>
    <s v="dic"/>
    <x v="26"/>
    <d v="2023-12-12T00:00:00"/>
    <x v="0"/>
    <s v="Turno Noche"/>
    <s v="Sopladora"/>
    <s v="Trabamiento de Preformas"/>
    <x v="1"/>
    <n v="0.34"/>
    <m/>
  </r>
  <r>
    <x v="2"/>
    <s v="dic"/>
    <x v="26"/>
    <d v="2023-12-12T00:00:00"/>
    <x v="0"/>
    <s v="Turno Noche"/>
    <s v="Desencajonadora"/>
    <s v="Cambio plastico de transporte - Desencajonadora"/>
    <x v="1"/>
    <n v="0.17"/>
    <s v="Se sale cadena y se enreda con plastico guia"/>
  </r>
  <r>
    <x v="2"/>
    <s v="dic"/>
    <x v="26"/>
    <d v="2023-12-13T00:00:00"/>
    <x v="0"/>
    <s v="Turno Noche"/>
    <s v="Etiquetadora"/>
    <s v="Falla de piston en la entrada de botellas"/>
    <x v="0"/>
    <n v="14.95"/>
    <s v="Magazin no se acciona Se lubrica cilindro y valvulas de magazin"/>
  </r>
  <r>
    <x v="1"/>
    <s v="dic"/>
    <x v="26"/>
    <d v="2023-12-13T00:00:00"/>
    <x v="0"/>
    <s v="Turno Dia"/>
    <s v="Robopac"/>
    <s v="Problema red inalambrica"/>
    <x v="2"/>
    <n v="12"/>
    <m/>
  </r>
  <r>
    <x v="0"/>
    <s v="dic"/>
    <x v="26"/>
    <d v="2023-12-13T00:00:00"/>
    <x v="0"/>
    <s v="Turno Noche"/>
    <s v="Codificador"/>
    <s v="Ajuste por cambio de fecha"/>
    <x v="2"/>
    <n v="10.75"/>
    <s v="Fecha erronea"/>
  </r>
  <r>
    <x v="1"/>
    <s v="dic"/>
    <x v="26"/>
    <d v="2023-12-13T00:00:00"/>
    <x v="0"/>
    <s v="Turno Dia"/>
    <s v="Llenadora"/>
    <s v="Defectos Nudos PLC"/>
    <x v="1"/>
    <n v="7.8"/>
    <s v="falla cerradura puerta 38 "/>
  </r>
  <r>
    <x v="1"/>
    <s v="dic"/>
    <x v="26"/>
    <d v="2023-12-13T00:00:00"/>
    <x v="0"/>
    <s v="Turno Noche"/>
    <s v="Tunel"/>
    <s v="Falla en motor"/>
    <x v="1"/>
    <n v="5.19"/>
    <s v="falla motor M8"/>
  </r>
  <r>
    <x v="0"/>
    <s v="dic"/>
    <x v="26"/>
    <d v="2023-12-13T00:00:00"/>
    <x v="0"/>
    <s v="Turno Noche"/>
    <s v="Llenadora"/>
    <s v="Lubricacion de pedestales - Llenadora"/>
    <x v="1"/>
    <n v="4.05"/>
    <m/>
  </r>
  <r>
    <x v="1"/>
    <s v="dic"/>
    <x v="26"/>
    <d v="2023-12-13T00:00:00"/>
    <x v="0"/>
    <s v="Turno Noche"/>
    <s v="Sopladora"/>
    <s v="Trabamiento de Preformas"/>
    <x v="1"/>
    <n v="3.94"/>
    <m/>
  </r>
  <r>
    <x v="1"/>
    <s v="dic"/>
    <x v="26"/>
    <d v="2023-12-13T00:00:00"/>
    <x v="0"/>
    <s v="Turno Noche"/>
    <s v="Sopladora"/>
    <s v="Problema en el Chiller"/>
    <x v="1"/>
    <n v="3.27"/>
    <s v="falla TC1"/>
  </r>
  <r>
    <x v="1"/>
    <s v="dic"/>
    <x v="26"/>
    <d v="2023-12-13T00:00:00"/>
    <x v="0"/>
    <s v="Turno Tarde"/>
    <s v="Sopladora"/>
    <s v="Problema en el Chiller"/>
    <x v="1"/>
    <n v="3.19"/>
    <s v="falla TC1"/>
  </r>
  <r>
    <x v="1"/>
    <s v="dic"/>
    <x v="26"/>
    <d v="2023-12-13T00:00:00"/>
    <x v="0"/>
    <s v="Turno Tarde"/>
    <s v="Mixer"/>
    <s v="Presion de Co2 - Mantenimiento"/>
    <x v="1"/>
    <n v="3.17"/>
    <m/>
  </r>
  <r>
    <x v="1"/>
    <s v="dic"/>
    <x v="26"/>
    <d v="2023-12-13T00:00:00"/>
    <x v="0"/>
    <s v="Turno Tarde"/>
    <s v="Sopladora"/>
    <s v="Problema en el Chiller"/>
    <x v="1"/>
    <n v="3.17"/>
    <s v="falla TC1"/>
  </r>
  <r>
    <x v="1"/>
    <s v="dic"/>
    <x v="26"/>
    <d v="2023-12-13T00:00:00"/>
    <x v="0"/>
    <s v="Turno Tarde"/>
    <s v="Sopladora"/>
    <s v="Problema en el Chiller"/>
    <x v="1"/>
    <n v="2.69"/>
    <s v="falla TC1"/>
  </r>
  <r>
    <x v="1"/>
    <s v="dic"/>
    <x v="26"/>
    <d v="2023-12-13T00:00:00"/>
    <x v="0"/>
    <s v="Turno Tarde"/>
    <s v="Sopladora"/>
    <s v="Problema en el Chiller"/>
    <x v="1"/>
    <n v="2.62"/>
    <s v="falla TC1"/>
  </r>
  <r>
    <x v="0"/>
    <s v="dic"/>
    <x v="26"/>
    <d v="2023-12-13T00:00:00"/>
    <x v="0"/>
    <s v="Turno Noche"/>
    <s v="Llenadora"/>
    <s v="Lubricacion de pedestales - Llenadora"/>
    <x v="1"/>
    <n v="2.4500000000000002"/>
    <m/>
  </r>
  <r>
    <x v="1"/>
    <s v="dic"/>
    <x v="26"/>
    <d v="2023-12-13T00:00:00"/>
    <x v="0"/>
    <s v="Turno Dia"/>
    <s v="Sopladora"/>
    <s v="Problema en el Chiller"/>
    <x v="1"/>
    <n v="2.37"/>
    <s v="falla TC1"/>
  </r>
  <r>
    <x v="1"/>
    <s v="dic"/>
    <x v="26"/>
    <d v="2023-12-13T00:00:00"/>
    <x v="0"/>
    <s v="Turno Dia"/>
    <s v="Sopladora"/>
    <s v="Problema en el Chiller"/>
    <x v="1"/>
    <n v="1.61"/>
    <s v="falla TC1"/>
  </r>
  <r>
    <x v="1"/>
    <s v="dic"/>
    <x v="26"/>
    <d v="2023-12-13T00:00:00"/>
    <x v="0"/>
    <s v="Turno Dia"/>
    <s v="Sopladora"/>
    <s v="Problema en el Chiller"/>
    <x v="1"/>
    <n v="1.1299999999999999"/>
    <s v="falla TC1"/>
  </r>
  <r>
    <x v="1"/>
    <s v="dic"/>
    <x v="26"/>
    <d v="2023-12-13T00:00:00"/>
    <x v="0"/>
    <s v="Turno Noche"/>
    <s v="Sopladora"/>
    <s v="Trabamiento de Preformas"/>
    <x v="1"/>
    <n v="0.26"/>
    <m/>
  </r>
  <r>
    <x v="0"/>
    <s v="dic"/>
    <x v="26"/>
    <d v="2023-12-14T00:00:00"/>
    <x v="0"/>
    <s v="Turno Noche"/>
    <s v="Codificador"/>
    <s v="cabezal sucio"/>
    <x v="2"/>
    <n v="9.9600000000000009"/>
    <s v="Mal posición del codificador, se realiza limpieza al equipo"/>
  </r>
  <r>
    <x v="0"/>
    <s v="dic"/>
    <x v="26"/>
    <d v="2023-12-14T00:00:00"/>
    <x v="0"/>
    <s v="Turno Noche"/>
    <s v="Codificador"/>
    <s v="cabezal sucio"/>
    <x v="1"/>
    <n v="4.3"/>
    <s v="Mal posición del codificador, se realiza limpieza al equipo"/>
  </r>
  <r>
    <x v="1"/>
    <s v="dic"/>
    <x v="26"/>
    <d v="2023-12-14T00:00:00"/>
    <x v="0"/>
    <s v="Turno Noche"/>
    <s v="Prime"/>
    <s v="Trabamiento de producto"/>
    <x v="1"/>
    <n v="3.54"/>
    <m/>
  </r>
  <r>
    <x v="1"/>
    <s v="dic"/>
    <x v="26"/>
    <d v="2023-12-14T00:00:00"/>
    <x v="0"/>
    <s v="Turno Tarde"/>
    <s v="Cop"/>
    <s v="Por Intervencion de mecanico"/>
    <x v="1"/>
    <n v="1.33"/>
    <m/>
  </r>
  <r>
    <x v="1"/>
    <s v="dic"/>
    <x v="26"/>
    <d v="2023-12-14T00:00:00"/>
    <x v="0"/>
    <s v="Turno Dia"/>
    <s v="Sopladora"/>
    <s v="Problema en el Chiller"/>
    <x v="1"/>
    <n v="1.27"/>
    <s v="falla TC1"/>
  </r>
  <r>
    <x v="1"/>
    <s v="dic"/>
    <x v="26"/>
    <d v="2023-12-14T00:00:00"/>
    <x v="0"/>
    <s v="Turno Noche"/>
    <s v="Sopladora"/>
    <s v="Trabamiento de Preformas"/>
    <x v="1"/>
    <n v="0.64"/>
    <m/>
  </r>
  <r>
    <x v="0"/>
    <s v="dic"/>
    <x v="26"/>
    <d v="2023-12-15T00:00:00"/>
    <x v="0"/>
    <s v="Turno Dia"/>
    <s v="Codificador"/>
    <s v="falla de impresion reiteradas"/>
    <x v="2"/>
    <n v="22.51"/>
    <s v="suciedad en placas deflectoras"/>
  </r>
  <r>
    <x v="0"/>
    <s v="dic"/>
    <x v="26"/>
    <d v="2023-12-15T00:00:00"/>
    <x v="0"/>
    <s v="Turno Noche"/>
    <s v="Decapsuladora"/>
    <s v="Ajustes por falla"/>
    <x v="1"/>
    <n v="9.7799999999999994"/>
    <m/>
  </r>
  <r>
    <x v="0"/>
    <s v="dic"/>
    <x v="26"/>
    <d v="2023-12-15T00:00:00"/>
    <x v="0"/>
    <s v="Turno Dia"/>
    <s v="Transporte"/>
    <s v="Cai­da envase frecuente sala de embotellado por velocidad"/>
    <x v="1"/>
    <n v="7.83"/>
    <m/>
  </r>
  <r>
    <x v="0"/>
    <s v="dic"/>
    <x v="26"/>
    <d v="2023-12-15T00:00:00"/>
    <x v="0"/>
    <s v="Turno Dia"/>
    <s v="Transporte"/>
    <s v="Cambio o reparacion de sensor - Transporte"/>
    <x v="1"/>
    <n v="6.16"/>
    <s v="Sensor transporte salida omnivisión con falla."/>
  </r>
  <r>
    <x v="0"/>
    <s v="dic"/>
    <x v="26"/>
    <d v="2023-12-15T00:00:00"/>
    <x v="0"/>
    <s v="Turno Dia"/>
    <s v="Transporte"/>
    <s v="Cambio o reparacion de sensor - Transporte"/>
    <x v="1"/>
    <n v="5.86"/>
    <m/>
  </r>
  <r>
    <x v="2"/>
    <s v="dic"/>
    <x v="26"/>
    <d v="2023-12-15T00:00:00"/>
    <x v="0"/>
    <s v="Turno Dia"/>
    <s v="Paletizadora"/>
    <s v="Se quiebra pieza"/>
    <x v="1"/>
    <n v="3.76"/>
    <m/>
  </r>
  <r>
    <x v="0"/>
    <s v="dic"/>
    <x v="26"/>
    <d v="2023-12-15T00:00:00"/>
    <x v="0"/>
    <s v="Turno Noche"/>
    <s v="Coronador"/>
    <s v="Trancones reiterados pista de bajada"/>
    <x v="1"/>
    <n v="3.31"/>
    <m/>
  </r>
  <r>
    <x v="0"/>
    <s v="dic"/>
    <x v="26"/>
    <d v="2023-12-15T00:00:00"/>
    <x v="0"/>
    <s v="Turno Noche"/>
    <s v="Coronador"/>
    <s v="Trancones reiterados pista de bajada"/>
    <x v="1"/>
    <n v="3.22"/>
    <m/>
  </r>
  <r>
    <x v="0"/>
    <s v="dic"/>
    <x v="26"/>
    <d v="2023-12-15T00:00:00"/>
    <x v="0"/>
    <s v="Turno Dia"/>
    <s v="Codificador"/>
    <s v="falla de impresion reiteradas"/>
    <x v="1"/>
    <n v="2.93"/>
    <s v="suciedad en placas deflectoras"/>
  </r>
  <r>
    <x v="0"/>
    <s v="dic"/>
    <x v="26"/>
    <d v="2023-12-15T00:00:00"/>
    <x v="0"/>
    <s v="Turno Noche"/>
    <s v="Llenadora"/>
    <s v="Lubricacion de pedestales - Llenadora"/>
    <x v="1"/>
    <n v="2.9"/>
    <m/>
  </r>
  <r>
    <x v="0"/>
    <s v="dic"/>
    <x v="26"/>
    <d v="2023-12-15T00:00:00"/>
    <x v="0"/>
    <s v="Turno Dia"/>
    <s v="Transporte"/>
    <s v="Cai­da envase frecuente sala de embotellado por velocidad"/>
    <x v="1"/>
    <n v="2.0499999999999998"/>
    <m/>
  </r>
  <r>
    <x v="0"/>
    <s v="dic"/>
    <x v="26"/>
    <d v="2023-12-15T00:00:00"/>
    <x v="0"/>
    <s v="Turno Noche"/>
    <s v="Coronador"/>
    <s v="Trancones reiterados pista de bajada"/>
    <x v="1"/>
    <n v="1.4"/>
    <m/>
  </r>
  <r>
    <x v="0"/>
    <s v="dic"/>
    <x v="26"/>
    <d v="2023-12-15T00:00:00"/>
    <x v="0"/>
    <s v="Turno Noche"/>
    <s v="Coronador"/>
    <s v="Trancones reiterados pista de bajada"/>
    <x v="1"/>
    <n v="1.3"/>
    <m/>
  </r>
  <r>
    <x v="2"/>
    <s v="dic"/>
    <x v="26"/>
    <d v="2023-12-15T00:00:00"/>
    <x v="0"/>
    <s v="Turno Noche"/>
    <s v="Omnivision"/>
    <s v="Ajuste electrico o mecanico"/>
    <x v="1"/>
    <n v="1.26"/>
    <m/>
  </r>
  <r>
    <x v="0"/>
    <s v="dic"/>
    <x v="26"/>
    <d v="2023-12-15T00:00:00"/>
    <x v="0"/>
    <s v="Turno Dia"/>
    <s v="Codificador"/>
    <s v="falla de impresion reiteradas"/>
    <x v="1"/>
    <n v="1.25"/>
    <s v="suciedad en placas deflectoras"/>
  </r>
  <r>
    <x v="0"/>
    <s v="dic"/>
    <x v="26"/>
    <d v="2023-12-15T00:00:00"/>
    <x v="0"/>
    <s v="Turno Noche"/>
    <s v="Coronador"/>
    <s v="Trancones reiterados pista de bajada"/>
    <x v="1"/>
    <n v="1.08"/>
    <m/>
  </r>
  <r>
    <x v="0"/>
    <s v="dic"/>
    <x v="26"/>
    <d v="2023-12-15T00:00:00"/>
    <x v="0"/>
    <s v="Turno Dia"/>
    <s v="Transporte"/>
    <s v="Cambio o reparacion de sensor - Transporte"/>
    <x v="1"/>
    <n v="0.95"/>
    <m/>
  </r>
  <r>
    <x v="2"/>
    <s v="dic"/>
    <x v="26"/>
    <d v="2023-12-15T00:00:00"/>
    <x v="0"/>
    <s v="Turno Dia"/>
    <s v="Paletizadora"/>
    <s v="Se quiebra pieza"/>
    <x v="1"/>
    <n v="0.89"/>
    <m/>
  </r>
  <r>
    <x v="0"/>
    <s v="dic"/>
    <x v="26"/>
    <d v="2023-12-15T00:00:00"/>
    <x v="0"/>
    <s v="Turno Dia"/>
    <s v="Codificador"/>
    <s v="falla de impresion reiteradas"/>
    <x v="1"/>
    <n v="0.68"/>
    <s v="suciedad en placas deflectoras"/>
  </r>
  <r>
    <x v="1"/>
    <s v="dic"/>
    <x v="26"/>
    <d v="2023-12-15T00:00:00"/>
    <x v="0"/>
    <s v="Turno Noche"/>
    <s v="Sopladora"/>
    <s v="Trabamiento de Preformas"/>
    <x v="1"/>
    <n v="0.4"/>
    <m/>
  </r>
  <r>
    <x v="0"/>
    <s v="dic"/>
    <x v="26"/>
    <d v="2023-12-16T00:00:00"/>
    <x v="0"/>
    <s v="Turno Noche"/>
    <s v="Coronador"/>
    <s v="Cambio o reparacion - Coronador"/>
    <x v="0"/>
    <n v="29.23"/>
    <s v="plastico guia en escote no corresponde"/>
  </r>
  <r>
    <x v="0"/>
    <s v="dic"/>
    <x v="26"/>
    <d v="2023-12-16T00:00:00"/>
    <x v="0"/>
    <s v="Turno Noche"/>
    <s v="Coronador"/>
    <s v="Cambio o reparacion - Coronador"/>
    <x v="0"/>
    <n v="21.72"/>
    <s v="plastico guia en escote no corresponde"/>
  </r>
  <r>
    <x v="0"/>
    <s v="dic"/>
    <x v="26"/>
    <d v="2023-12-16T00:00:00"/>
    <x v="0"/>
    <s v="Turno Noche"/>
    <s v="Codificador"/>
    <s v="cabezal sucio"/>
    <x v="2"/>
    <n v="16.940000000000001"/>
    <s v="Segundo codificado. (Apagón de equipo)."/>
  </r>
  <r>
    <x v="0"/>
    <s v="dic"/>
    <x v="26"/>
    <d v="2023-12-16T00:00:00"/>
    <x v="0"/>
    <s v="Turno Noche"/>
    <s v="Codificador"/>
    <s v="cabezal sucio"/>
    <x v="2"/>
    <n v="15.21"/>
    <s v="Segundo codificado. (Apagón de equipo)."/>
  </r>
  <r>
    <x v="0"/>
    <s v="dic"/>
    <x v="26"/>
    <d v="2023-12-16T00:00:00"/>
    <x v="0"/>
    <s v="Turno Noche"/>
    <s v="Codificador"/>
    <s v="cabezal sucio"/>
    <x v="2"/>
    <n v="13.22"/>
    <s v="Segundo codificado. (Apagón de equipo)."/>
  </r>
  <r>
    <x v="1"/>
    <s v="dic"/>
    <x v="26"/>
    <d v="2023-12-16T00:00:00"/>
    <x v="0"/>
    <s v="Turno Dia"/>
    <s v="Etiquetadora"/>
    <s v="Trancon de botella en la salida - Etiquetadora"/>
    <x v="1"/>
    <n v="7.97"/>
    <m/>
  </r>
  <r>
    <x v="1"/>
    <s v="dic"/>
    <x v="26"/>
    <d v="2023-12-16T00:00:00"/>
    <x v="0"/>
    <s v="Turno Dia"/>
    <s v="Robopac"/>
    <s v="Problema en Soldadora"/>
    <x v="1"/>
    <n v="6.1"/>
    <m/>
  </r>
  <r>
    <x v="0"/>
    <s v="dic"/>
    <x v="26"/>
    <d v="2023-12-16T00:00:00"/>
    <x v="0"/>
    <s v="Turno Noche"/>
    <s v="Codificador"/>
    <s v="cabezal sucio"/>
    <x v="1"/>
    <n v="5.6"/>
    <s v="Segundo codificado. (Apagón de equipo)."/>
  </r>
  <r>
    <x v="0"/>
    <s v="dic"/>
    <x v="26"/>
    <d v="2023-12-16T00:00:00"/>
    <x v="0"/>
    <s v="Turno Dia"/>
    <s v="Codificador"/>
    <s v="cabezal sucio"/>
    <x v="1"/>
    <n v="5.03"/>
    <s v="Segundo codificado. Ajustes al equipo"/>
  </r>
  <r>
    <x v="1"/>
    <s v="dic"/>
    <x v="26"/>
    <d v="2023-12-16T00:00:00"/>
    <x v="0"/>
    <s v="Turno Dia"/>
    <s v="Robopac"/>
    <s v="Problema en Soldadora"/>
    <x v="1"/>
    <n v="4.01"/>
    <m/>
  </r>
  <r>
    <x v="0"/>
    <s v="dic"/>
    <x v="26"/>
    <d v="2023-12-16T00:00:00"/>
    <x v="0"/>
    <s v="Turno Dia"/>
    <s v="Codificador"/>
    <s v="cabezal sucio"/>
    <x v="1"/>
    <n v="1.68"/>
    <s v="Segundo codificado. Ajustes al equipo"/>
  </r>
  <r>
    <x v="0"/>
    <s v="dic"/>
    <x v="26"/>
    <d v="2023-12-16T00:00:00"/>
    <x v="0"/>
    <s v="Turno Noche"/>
    <s v="Coronador"/>
    <s v="Trancones reiterados pista de bajada"/>
    <x v="1"/>
    <n v="1.63"/>
    <s v="plastico guia en escote no corresponde"/>
  </r>
  <r>
    <x v="0"/>
    <s v="dic"/>
    <x v="26"/>
    <d v="2023-12-16T00:00:00"/>
    <x v="0"/>
    <s v="Turno Noche"/>
    <s v="Coronador"/>
    <s v="Cambio o reparacion - Coronador"/>
    <x v="1"/>
    <n v="1.1499999999999999"/>
    <s v="plastico guia en escote no corresponde"/>
  </r>
  <r>
    <x v="0"/>
    <s v="dic"/>
    <x v="26"/>
    <d v="2023-12-16T00:00:00"/>
    <x v="0"/>
    <s v="Turno Noche"/>
    <s v="Codificador"/>
    <s v="cabezal sucio"/>
    <x v="1"/>
    <n v="0.88"/>
    <s v="Segundo codificado. (Apagón de equipo)."/>
  </r>
  <r>
    <x v="0"/>
    <s v="dic"/>
    <x v="26"/>
    <d v="2023-12-16T00:00:00"/>
    <x v="0"/>
    <s v="Turno Noche"/>
    <s v="Codificador"/>
    <s v="cabezal sucio"/>
    <x v="1"/>
    <n v="0.77"/>
    <s v="Segundo codificado. (Apagón de equipo)."/>
  </r>
  <r>
    <x v="0"/>
    <s v="dic"/>
    <x v="26"/>
    <d v="2023-12-16T00:00:00"/>
    <x v="0"/>
    <s v="Turno Noche"/>
    <s v="Codificador"/>
    <s v="cabezal sucio"/>
    <x v="1"/>
    <n v="0.17"/>
    <s v="Segundo codificado. (Apagón de equipo)."/>
  </r>
  <r>
    <x v="0"/>
    <s v="dic"/>
    <x v="26"/>
    <d v="2023-12-16T00:00:00"/>
    <x v="0"/>
    <s v="Turno Dia"/>
    <s v="Codificador"/>
    <s v="cabezal sucio"/>
    <x v="1"/>
    <n v="0.12"/>
    <s v="Segundo codificado. Ajustes al equipo"/>
  </r>
  <r>
    <x v="0"/>
    <s v="dic"/>
    <x v="27"/>
    <d v="2023-12-18T00:00:00"/>
    <x v="0"/>
    <s v="Turno Dia"/>
    <s v="Decapsuladora"/>
    <s v="Ajustes por falla"/>
    <x v="2"/>
    <n v="13.55"/>
    <m/>
  </r>
  <r>
    <x v="0"/>
    <s v="dic"/>
    <x v="27"/>
    <d v="2023-12-18T00:00:00"/>
    <x v="0"/>
    <s v="Turno Dia"/>
    <s v="Codificador"/>
    <s v="Falta tinta"/>
    <x v="1"/>
    <n v="5.98"/>
    <m/>
  </r>
  <r>
    <x v="1"/>
    <s v="dic"/>
    <x v="27"/>
    <d v="2023-12-18T00:00:00"/>
    <x v="0"/>
    <s v="Turno Dia"/>
    <s v="Paletizadora"/>
    <s v="Problema volteador de pallets"/>
    <x v="1"/>
    <n v="5.89"/>
    <m/>
  </r>
  <r>
    <x v="0"/>
    <s v="dic"/>
    <x v="27"/>
    <d v="2023-12-18T00:00:00"/>
    <x v="0"/>
    <s v="Turno Dia"/>
    <s v="Decapsuladora"/>
    <s v="Ajuste o cambio de sensor - Decapsuladora"/>
    <x v="1"/>
    <n v="4.2"/>
    <m/>
  </r>
  <r>
    <x v="1"/>
    <s v="dic"/>
    <x v="27"/>
    <d v="2023-12-18T00:00:00"/>
    <x v="0"/>
    <s v="Turno Dia"/>
    <s v="Prime"/>
    <s v="Trabamiento de producto"/>
    <x v="1"/>
    <n v="4.1900000000000004"/>
    <m/>
  </r>
  <r>
    <x v="1"/>
    <s v="dic"/>
    <x v="27"/>
    <d v="2023-12-18T00:00:00"/>
    <x v="0"/>
    <s v="Turno Dia"/>
    <s v="Sopladora"/>
    <s v="Problema en el Chiller"/>
    <x v="1"/>
    <n v="4.08"/>
    <m/>
  </r>
  <r>
    <x v="1"/>
    <s v="dic"/>
    <x v="27"/>
    <d v="2023-12-18T00:00:00"/>
    <x v="0"/>
    <s v="Turno Dia"/>
    <s v="Sopladora"/>
    <s v="Problema en el Chiller"/>
    <x v="1"/>
    <n v="3.24"/>
    <m/>
  </r>
  <r>
    <x v="1"/>
    <s v="dic"/>
    <x v="27"/>
    <d v="2023-12-18T00:00:00"/>
    <x v="0"/>
    <s v="Turno Tarde"/>
    <s v="Sopladora"/>
    <s v="Problema en el Chiller"/>
    <x v="1"/>
    <n v="2.7"/>
    <m/>
  </r>
  <r>
    <x v="1"/>
    <s v="dic"/>
    <x v="27"/>
    <d v="2023-12-18T00:00:00"/>
    <x v="0"/>
    <s v="Turno Tarde"/>
    <s v="Prime"/>
    <s v="Trabamiento de producto"/>
    <x v="1"/>
    <n v="2.68"/>
    <m/>
  </r>
  <r>
    <x v="0"/>
    <s v="dic"/>
    <x v="27"/>
    <d v="2023-12-18T00:00:00"/>
    <x v="0"/>
    <s v="Turno Dia"/>
    <s v="Llenadora"/>
    <s v="Lubricacion de pedestales - Llenadora"/>
    <x v="1"/>
    <n v="2.2999999999999998"/>
    <m/>
  </r>
  <r>
    <x v="1"/>
    <s v="dic"/>
    <x v="27"/>
    <d v="2023-12-18T00:00:00"/>
    <x v="0"/>
    <s v="Turno Dia"/>
    <s v="Prime"/>
    <s v="Trabamiento de producto"/>
    <x v="1"/>
    <n v="2.19"/>
    <m/>
  </r>
  <r>
    <x v="1"/>
    <s v="dic"/>
    <x v="27"/>
    <d v="2023-12-18T00:00:00"/>
    <x v="0"/>
    <s v="Turno Tarde"/>
    <s v="Sopladora"/>
    <s v="Problema en el Chiller"/>
    <x v="1"/>
    <n v="2"/>
    <m/>
  </r>
  <r>
    <x v="0"/>
    <s v="dic"/>
    <x v="27"/>
    <d v="2023-12-18T00:00:00"/>
    <x v="0"/>
    <s v="Turno Dia"/>
    <s v="Llenadora"/>
    <s v="Lubricacion de pedestales - Llenadora"/>
    <x v="1"/>
    <n v="1.95"/>
    <m/>
  </r>
  <r>
    <x v="1"/>
    <s v="dic"/>
    <x v="27"/>
    <d v="2023-12-18T00:00:00"/>
    <x v="0"/>
    <s v="Turno Dia"/>
    <s v="Sopladora"/>
    <s v="Problema en el Chiller"/>
    <x v="1"/>
    <n v="1.83"/>
    <m/>
  </r>
  <r>
    <x v="1"/>
    <s v="dic"/>
    <x v="27"/>
    <d v="2023-12-18T00:00:00"/>
    <x v="0"/>
    <s v="Turno Tarde"/>
    <s v="Sopladora"/>
    <s v="Problema en el Chiller"/>
    <x v="1"/>
    <n v="1.62"/>
    <m/>
  </r>
  <r>
    <x v="2"/>
    <s v="dic"/>
    <x v="27"/>
    <d v="2023-12-18T00:00:00"/>
    <x v="0"/>
    <s v="Turno Dia"/>
    <s v="Omnivision"/>
    <s v="Ajuste electrico o mecanico"/>
    <x v="1"/>
    <n v="1.33"/>
    <m/>
  </r>
  <r>
    <x v="1"/>
    <s v="dic"/>
    <x v="27"/>
    <d v="2023-12-18T00:00:00"/>
    <x v="0"/>
    <s v="Turno Tarde"/>
    <s v="Sopladora"/>
    <s v="Trabamiento de Preformas"/>
    <x v="1"/>
    <n v="0.89"/>
    <m/>
  </r>
  <r>
    <x v="1"/>
    <s v="dic"/>
    <x v="27"/>
    <d v="2023-12-18T00:00:00"/>
    <x v="0"/>
    <s v="Turno Dia"/>
    <s v="Mixer"/>
    <s v="Error de Mezcla"/>
    <x v="1"/>
    <n v="0.23"/>
    <m/>
  </r>
  <r>
    <x v="0"/>
    <s v="dic"/>
    <x v="27"/>
    <d v="2023-12-19T00:00:00"/>
    <x v="0"/>
    <s v="Turno Dia"/>
    <s v="Llenadora"/>
    <s v="Ajuste encoder - Llenadora"/>
    <x v="2"/>
    <n v="42.25"/>
    <m/>
  </r>
  <r>
    <x v="0"/>
    <s v="dic"/>
    <x v="27"/>
    <d v="2023-12-19T00:00:00"/>
    <x v="0"/>
    <s v="Turno Noche"/>
    <s v="Transporte"/>
    <s v="Falla de Motor - Transporte"/>
    <x v="2"/>
    <n v="11.3"/>
    <m/>
  </r>
  <r>
    <x v="0"/>
    <s v="dic"/>
    <x v="27"/>
    <d v="2023-12-19T00:00:00"/>
    <x v="0"/>
    <s v="Turno Noche"/>
    <s v="Llenadora"/>
    <s v="Reparacion - Llenadora"/>
    <x v="1"/>
    <n v="6.2"/>
    <m/>
  </r>
  <r>
    <x v="1"/>
    <s v="dic"/>
    <x v="27"/>
    <d v="2023-12-19T00:00:00"/>
    <x v="0"/>
    <s v="Turno Tarde"/>
    <s v="Etiquetadora"/>
    <s v="Empalme defectuoso - Etiquetadora"/>
    <x v="1"/>
    <n v="4.8499999999999996"/>
    <m/>
  </r>
  <r>
    <x v="0"/>
    <s v="dic"/>
    <x v="27"/>
    <d v="2023-12-19T00:00:00"/>
    <x v="0"/>
    <s v="Turno Noche"/>
    <s v="Llenadora"/>
    <s v="Reparacion - Llenadora"/>
    <x v="1"/>
    <n v="3.6"/>
    <m/>
  </r>
  <r>
    <x v="0"/>
    <s v="dic"/>
    <x v="27"/>
    <d v="2023-12-19T00:00:00"/>
    <x v="0"/>
    <s v="Turno Noche"/>
    <s v="Decapsuladora"/>
    <s v="Ajustes por falla"/>
    <x v="1"/>
    <n v="3.15"/>
    <m/>
  </r>
  <r>
    <x v="1"/>
    <s v="dic"/>
    <x v="27"/>
    <d v="2023-12-19T00:00:00"/>
    <x v="0"/>
    <s v="Turno Dia"/>
    <s v="Transporte"/>
    <s v="Divisor de paquetes"/>
    <x v="1"/>
    <n v="2.82"/>
    <m/>
  </r>
  <r>
    <x v="0"/>
    <s v="dic"/>
    <x v="27"/>
    <d v="2023-12-19T00:00:00"/>
    <x v="0"/>
    <s v="Turno Dia"/>
    <s v="Llenadora"/>
    <s v="Lubricacion de pedestales - Llenadora"/>
    <x v="1"/>
    <n v="2.5499999999999998"/>
    <m/>
  </r>
  <r>
    <x v="2"/>
    <s v="dic"/>
    <x v="27"/>
    <d v="2023-12-19T00:00:00"/>
    <x v="0"/>
    <s v="Turno Dia"/>
    <s v="Etiquetadora"/>
    <s v="Empalme defectuoso - Etiquetadora"/>
    <x v="1"/>
    <n v="1.86"/>
    <m/>
  </r>
  <r>
    <x v="1"/>
    <s v="dic"/>
    <x v="27"/>
    <d v="2023-12-19T00:00:00"/>
    <x v="0"/>
    <s v="Turno Tarde"/>
    <s v="Paletizadora"/>
    <s v="Problema en compactador"/>
    <x v="1"/>
    <n v="1.78"/>
    <m/>
  </r>
  <r>
    <x v="1"/>
    <s v="dic"/>
    <x v="27"/>
    <d v="2023-12-19T00:00:00"/>
    <x v="0"/>
    <s v="Turno Noche"/>
    <s v="Capsuladora"/>
    <s v="Trancon de tapas en pista de bajada - Mantenimiento"/>
    <x v="1"/>
    <n v="1.65"/>
    <m/>
  </r>
  <r>
    <x v="0"/>
    <s v="dic"/>
    <x v="27"/>
    <d v="2023-12-19T00:00:00"/>
    <x v="0"/>
    <s v="Turno Noche"/>
    <s v="Llenadora"/>
    <s v="Reparacion - Llenadora"/>
    <x v="1"/>
    <n v="1.6"/>
    <m/>
  </r>
  <r>
    <x v="2"/>
    <s v="dic"/>
    <x v="27"/>
    <d v="2023-12-19T00:00:00"/>
    <x v="0"/>
    <s v="Turno Noche"/>
    <s v="Paletizadora"/>
    <s v="Cai­da de automatico - Paletizadora"/>
    <x v="1"/>
    <n v="1.56"/>
    <m/>
  </r>
  <r>
    <x v="1"/>
    <s v="dic"/>
    <x v="27"/>
    <d v="2023-12-19T00:00:00"/>
    <x v="0"/>
    <s v="Turno Tarde"/>
    <s v="Transporte"/>
    <s v="Divisor de paquetes"/>
    <x v="1"/>
    <n v="1.44"/>
    <m/>
  </r>
  <r>
    <x v="0"/>
    <s v="dic"/>
    <x v="27"/>
    <d v="2023-12-19T00:00:00"/>
    <x v="0"/>
    <s v="Turno Noche"/>
    <s v="Llenadora"/>
    <s v="Reparacion - Llenadora"/>
    <x v="1"/>
    <n v="1.4"/>
    <m/>
  </r>
  <r>
    <x v="1"/>
    <s v="dic"/>
    <x v="27"/>
    <d v="2023-12-19T00:00:00"/>
    <x v="0"/>
    <s v="Turno Noche"/>
    <s v="Mixer"/>
    <s v="Error de Mezcla"/>
    <x v="1"/>
    <n v="1.35"/>
    <m/>
  </r>
  <r>
    <x v="0"/>
    <s v="dic"/>
    <x v="27"/>
    <d v="2023-12-19T00:00:00"/>
    <x v="0"/>
    <s v="Turno Noche"/>
    <s v="Decapsuladora"/>
    <s v="Ajustes por falla"/>
    <x v="1"/>
    <n v="1.3"/>
    <m/>
  </r>
  <r>
    <x v="1"/>
    <s v="dic"/>
    <x v="27"/>
    <d v="2023-12-19T00:00:00"/>
    <x v="0"/>
    <s v="Turno Dia"/>
    <s v="Transporte"/>
    <s v="Divisor de paquetes"/>
    <x v="1"/>
    <n v="0.87"/>
    <m/>
  </r>
  <r>
    <x v="1"/>
    <s v="dic"/>
    <x v="27"/>
    <d v="2023-12-19T00:00:00"/>
    <x v="0"/>
    <s v="Turno Noche"/>
    <s v="Capsuladora"/>
    <s v="Trancon de tapas en pista de bajada - Mantenimiento"/>
    <x v="1"/>
    <n v="0.55000000000000004"/>
    <m/>
  </r>
  <r>
    <x v="1"/>
    <s v="dic"/>
    <x v="27"/>
    <d v="2023-12-19T00:00:00"/>
    <x v="0"/>
    <s v="Turno Tarde"/>
    <s v="Transporte"/>
    <s v="Divisor de paquetes"/>
    <x v="1"/>
    <n v="0.45"/>
    <m/>
  </r>
  <r>
    <x v="0"/>
    <s v="dic"/>
    <x v="27"/>
    <d v="2023-12-19T00:00:00"/>
    <x v="0"/>
    <s v="Turno Noche"/>
    <s v="Decapsuladora"/>
    <s v="Ajustes por falla"/>
    <x v="1"/>
    <n v="0.45"/>
    <m/>
  </r>
  <r>
    <x v="1"/>
    <s v="dic"/>
    <x v="27"/>
    <d v="2023-12-20T00:00:00"/>
    <x v="0"/>
    <s v="Turno Dia"/>
    <s v="Transporte"/>
    <s v="Divisor de paquetes"/>
    <x v="0"/>
    <n v="23.25"/>
    <m/>
  </r>
  <r>
    <x v="1"/>
    <s v="dic"/>
    <x v="27"/>
    <d v="2023-12-20T00:00:00"/>
    <x v="0"/>
    <s v="Turno Noche"/>
    <s v="Etiquetadora"/>
    <s v="Falla Etiquetadora"/>
    <x v="0"/>
    <n v="11.06"/>
    <m/>
  </r>
  <r>
    <x v="1"/>
    <s v="dic"/>
    <x v="27"/>
    <d v="2023-12-20T00:00:00"/>
    <x v="0"/>
    <s v="Turno Dia"/>
    <s v="Paletizadora"/>
    <s v="Bloqueo entrada pallets"/>
    <x v="1"/>
    <n v="10.53"/>
    <m/>
  </r>
  <r>
    <x v="1"/>
    <s v="dic"/>
    <x v="27"/>
    <d v="2023-12-20T00:00:00"/>
    <x v="0"/>
    <s v="Turno Noche"/>
    <s v="Etiquetadora"/>
    <s v="Falla Etiquetadora"/>
    <x v="0"/>
    <n v="8.1300000000000008"/>
    <m/>
  </r>
  <r>
    <x v="1"/>
    <s v="dic"/>
    <x v="27"/>
    <d v="2023-12-20T00:00:00"/>
    <x v="0"/>
    <s v="Turno Noche"/>
    <s v="Etiquetadora"/>
    <s v="Trancon de botella en la salida - Etiquetadora"/>
    <x v="1"/>
    <n v="6"/>
    <m/>
  </r>
  <r>
    <x v="1"/>
    <s v="dic"/>
    <x v="27"/>
    <d v="2023-12-20T00:00:00"/>
    <x v="0"/>
    <s v="Turno Tarde"/>
    <s v="Transporte"/>
    <s v="Divisor de paquetes"/>
    <x v="1"/>
    <n v="4.24"/>
    <m/>
  </r>
  <r>
    <x v="0"/>
    <s v="dic"/>
    <x v="27"/>
    <d v="2023-12-20T00:00:00"/>
    <x v="0"/>
    <s v="Turno Dia"/>
    <s v="Coronador"/>
    <s v="Trancones reiterados pista de bajada"/>
    <x v="1"/>
    <n v="2.7"/>
    <m/>
  </r>
  <r>
    <x v="0"/>
    <s v="dic"/>
    <x v="27"/>
    <d v="2023-12-20T00:00:00"/>
    <x v="0"/>
    <s v="Turno Dia"/>
    <s v="Llenadora"/>
    <s v="Lubricacion de pedestales - Llenadora"/>
    <x v="1"/>
    <n v="2.6"/>
    <m/>
  </r>
  <r>
    <x v="1"/>
    <s v="dic"/>
    <x v="27"/>
    <d v="2023-12-20T00:00:00"/>
    <x v="0"/>
    <s v="Turno Noche"/>
    <s v="Transporte"/>
    <s v="Divisor de paquetes"/>
    <x v="1"/>
    <n v="2.15"/>
    <m/>
  </r>
  <r>
    <x v="0"/>
    <s v="dic"/>
    <x v="27"/>
    <d v="2023-12-20T00:00:00"/>
    <x v="0"/>
    <s v="Turno Dia"/>
    <s v="Lavadora de Botellas"/>
    <s v="Trabamiento de botellas en la salida - Mantenimiento"/>
    <x v="1"/>
    <n v="1.98"/>
    <m/>
  </r>
  <r>
    <x v="1"/>
    <s v="dic"/>
    <x v="27"/>
    <d v="2023-12-20T00:00:00"/>
    <x v="0"/>
    <s v="Turno Noche"/>
    <s v="Transporte"/>
    <s v="Divisor de paquetes"/>
    <x v="1"/>
    <n v="1.96"/>
    <m/>
  </r>
  <r>
    <x v="2"/>
    <s v="dic"/>
    <x v="27"/>
    <d v="2023-12-20T00:00:00"/>
    <x v="0"/>
    <s v="Turno Dia"/>
    <s v="Omnivision"/>
    <s v="Ajuste electrico o mecanico"/>
    <x v="1"/>
    <n v="1.59"/>
    <m/>
  </r>
  <r>
    <x v="2"/>
    <s v="dic"/>
    <x v="27"/>
    <d v="2023-12-20T00:00:00"/>
    <x v="0"/>
    <s v="Turno Dia"/>
    <s v="Omnivision"/>
    <s v="Ajuste electrico o mecanico"/>
    <x v="1"/>
    <n v="1.54"/>
    <m/>
  </r>
  <r>
    <x v="1"/>
    <s v="dic"/>
    <x v="27"/>
    <d v="2023-12-20T00:00:00"/>
    <x v="0"/>
    <s v="Turno Noche"/>
    <s v="Transporte"/>
    <s v="Divisor de paquetes"/>
    <x v="1"/>
    <n v="1.51"/>
    <m/>
  </r>
  <r>
    <x v="1"/>
    <s v="dic"/>
    <x v="27"/>
    <d v="2023-12-20T00:00:00"/>
    <x v="0"/>
    <s v="Turno Noche"/>
    <s v="Transporte"/>
    <s v="Divisor de paquetes"/>
    <x v="1"/>
    <n v="1.32"/>
    <m/>
  </r>
  <r>
    <x v="1"/>
    <s v="dic"/>
    <x v="27"/>
    <d v="2023-12-20T00:00:00"/>
    <x v="0"/>
    <s v="Turno Tarde"/>
    <s v="Llenadora"/>
    <s v="Espumado al inicio de proceso"/>
    <x v="1"/>
    <n v="1.27"/>
    <m/>
  </r>
  <r>
    <x v="0"/>
    <s v="dic"/>
    <x v="27"/>
    <d v="2023-12-20T00:00:00"/>
    <x v="0"/>
    <s v="Turno Dia"/>
    <s v="Coronador"/>
    <s v="Trancones reiterados pista de bajada"/>
    <x v="1"/>
    <n v="1.18"/>
    <m/>
  </r>
  <r>
    <x v="1"/>
    <s v="dic"/>
    <x v="27"/>
    <d v="2023-12-20T00:00:00"/>
    <x v="0"/>
    <s v="Turno Tarde"/>
    <s v="Paletizadora"/>
    <s v="Ajuste o cambio de encoder - Paletizadora"/>
    <x v="1"/>
    <n v="0.69"/>
    <m/>
  </r>
  <r>
    <x v="1"/>
    <s v="dic"/>
    <x v="27"/>
    <d v="2023-12-20T00:00:00"/>
    <x v="0"/>
    <s v="Turno Noche"/>
    <s v="Transporte"/>
    <s v="Divisor de paquetes"/>
    <x v="1"/>
    <n v="0.66"/>
    <m/>
  </r>
  <r>
    <x v="1"/>
    <s v="dic"/>
    <x v="27"/>
    <d v="2023-12-20T00:00:00"/>
    <x v="0"/>
    <s v="Turno Noche"/>
    <s v="Transporte"/>
    <s v="Divisor de paquetes"/>
    <x v="1"/>
    <n v="0.52"/>
    <m/>
  </r>
  <r>
    <x v="1"/>
    <s v="dic"/>
    <x v="27"/>
    <d v="2023-12-21T00:00:00"/>
    <x v="0"/>
    <s v="Turno Tarde"/>
    <s v="Etiquetadora"/>
    <s v="Falla Etiquetadora"/>
    <x v="1"/>
    <n v="9.2200000000000006"/>
    <m/>
  </r>
  <r>
    <x v="1"/>
    <s v="dic"/>
    <x v="27"/>
    <d v="2023-12-21T00:00:00"/>
    <x v="0"/>
    <s v="Turno Dia"/>
    <s v="Paletizadora"/>
    <s v="Ajuste o cambio de sensor - Paletizadora"/>
    <x v="1"/>
    <n v="9.0500000000000007"/>
    <m/>
  </r>
  <r>
    <x v="0"/>
    <s v="dic"/>
    <x v="27"/>
    <d v="2023-12-21T00:00:00"/>
    <x v="0"/>
    <s v="Turno Dia"/>
    <s v="Codificador"/>
    <s v="cabezal sucio"/>
    <x v="2"/>
    <n v="7.02"/>
    <m/>
  </r>
  <r>
    <x v="1"/>
    <s v="dic"/>
    <x v="27"/>
    <d v="2023-12-21T00:00:00"/>
    <x v="0"/>
    <s v="Turno Tarde"/>
    <s v="Etiquetadora"/>
    <s v="Falla Etiquetadora"/>
    <x v="1"/>
    <n v="5.52"/>
    <m/>
  </r>
  <r>
    <x v="1"/>
    <s v="dic"/>
    <x v="27"/>
    <d v="2023-12-21T00:00:00"/>
    <x v="0"/>
    <s v="Turno Tarde"/>
    <s v="Sopladora"/>
    <s v="Problema en el Chiller"/>
    <x v="1"/>
    <n v="5.45"/>
    <m/>
  </r>
  <r>
    <x v="1"/>
    <s v="dic"/>
    <x v="27"/>
    <d v="2023-12-21T00:00:00"/>
    <x v="0"/>
    <s v="Turno Noche"/>
    <s v="Capsuladora"/>
    <s v="Tapa girada cabezal N 3"/>
    <x v="1"/>
    <n v="4.8099999999999996"/>
    <m/>
  </r>
  <r>
    <x v="1"/>
    <s v="dic"/>
    <x v="27"/>
    <d v="2023-12-21T00:00:00"/>
    <x v="0"/>
    <s v="Turno Dia"/>
    <s v="Tunel"/>
    <s v="Falla en motor"/>
    <x v="1"/>
    <n v="4.1500000000000004"/>
    <m/>
  </r>
  <r>
    <x v="0"/>
    <s v="dic"/>
    <x v="27"/>
    <d v="2023-12-21T00:00:00"/>
    <x v="0"/>
    <s v="Turno Dia"/>
    <s v="Llenadora"/>
    <s v="Lubricacion de pedestales - Llenadora"/>
    <x v="1"/>
    <n v="3.3"/>
    <m/>
  </r>
  <r>
    <x v="0"/>
    <s v="dic"/>
    <x v="27"/>
    <d v="2023-12-21T00:00:00"/>
    <x v="0"/>
    <s v="Turno Dia"/>
    <s v="Llenadora"/>
    <s v="Limpieza valvula de llenado - Mantenimiento"/>
    <x v="1"/>
    <n v="3.23"/>
    <m/>
  </r>
  <r>
    <x v="1"/>
    <s v="dic"/>
    <x v="27"/>
    <d v="2023-12-21T00:00:00"/>
    <x v="0"/>
    <s v="Turno Dia"/>
    <s v="Transporte"/>
    <s v="Divisor de paquetes"/>
    <x v="1"/>
    <n v="2.64"/>
    <m/>
  </r>
  <r>
    <x v="0"/>
    <s v="dic"/>
    <x v="27"/>
    <d v="2023-12-21T00:00:00"/>
    <x v="0"/>
    <s v="Turno Noche"/>
    <s v="Lavadora de Botellas"/>
    <s v="Trabamiento de botellas en la salida - Mantenimiento"/>
    <x v="1"/>
    <n v="1.93"/>
    <m/>
  </r>
  <r>
    <x v="1"/>
    <s v="dic"/>
    <x v="27"/>
    <d v="2023-12-21T00:00:00"/>
    <x v="0"/>
    <s v="Turno Tarde"/>
    <s v="Sopladora"/>
    <s v="Problema en el Chiller"/>
    <x v="1"/>
    <n v="1.92"/>
    <m/>
  </r>
  <r>
    <x v="1"/>
    <s v="dic"/>
    <x v="27"/>
    <d v="2023-12-21T00:00:00"/>
    <x v="0"/>
    <s v="Turno Dia"/>
    <s v="Prime"/>
    <s v="Trabamiento de producto"/>
    <x v="1"/>
    <n v="1.82"/>
    <m/>
  </r>
  <r>
    <x v="0"/>
    <s v="dic"/>
    <x v="27"/>
    <d v="2023-12-21T00:00:00"/>
    <x v="0"/>
    <s v="Turno Dia"/>
    <s v="Coronador"/>
    <s v="Trancones reiterados pista de bajada"/>
    <x v="1"/>
    <n v="1.75"/>
    <m/>
  </r>
  <r>
    <x v="1"/>
    <s v="dic"/>
    <x v="27"/>
    <d v="2023-12-21T00:00:00"/>
    <x v="0"/>
    <s v="Turno Noche"/>
    <s v="Transporte"/>
    <s v="Divisor de paquetes"/>
    <x v="1"/>
    <n v="1.71"/>
    <m/>
  </r>
  <r>
    <x v="0"/>
    <s v="dic"/>
    <x v="27"/>
    <d v="2023-12-21T00:00:00"/>
    <x v="0"/>
    <s v="Turno Noche"/>
    <s v="Codificador"/>
    <s v="Problema en encoder"/>
    <x v="1"/>
    <n v="1.63"/>
    <m/>
  </r>
  <r>
    <x v="1"/>
    <s v="dic"/>
    <x v="27"/>
    <d v="2023-12-21T00:00:00"/>
    <x v="0"/>
    <s v="Turno Tarde"/>
    <s v="Sopladora"/>
    <s v="Problema en el Chiller"/>
    <x v="1"/>
    <n v="1.41"/>
    <m/>
  </r>
  <r>
    <x v="0"/>
    <s v="dic"/>
    <x v="27"/>
    <d v="2023-12-21T00:00:00"/>
    <x v="0"/>
    <s v="Turno Noche"/>
    <s v="Omnivision"/>
    <s v="Ajuste electrico o mecanico"/>
    <x v="1"/>
    <n v="1.1299999999999999"/>
    <m/>
  </r>
  <r>
    <x v="0"/>
    <s v="dic"/>
    <x v="27"/>
    <d v="2023-12-21T00:00:00"/>
    <x v="0"/>
    <s v="Turno Dia"/>
    <s v="Coronador"/>
    <s v="Trancones reiterados pista de bajada"/>
    <x v="1"/>
    <n v="1.1299999999999999"/>
    <m/>
  </r>
  <r>
    <x v="0"/>
    <s v="dic"/>
    <x v="27"/>
    <d v="2023-12-21T00:00:00"/>
    <x v="0"/>
    <s v="Turno Noche"/>
    <s v="Codificador"/>
    <s v="Problema en encoder"/>
    <x v="1"/>
    <n v="1"/>
    <m/>
  </r>
  <r>
    <x v="1"/>
    <s v="dic"/>
    <x v="27"/>
    <d v="2023-12-21T00:00:00"/>
    <x v="0"/>
    <s v="Turno Tarde"/>
    <s v="Sopladora"/>
    <s v="Trabamiento de Preformas"/>
    <x v="1"/>
    <n v="0.85"/>
    <m/>
  </r>
  <r>
    <x v="1"/>
    <s v="dic"/>
    <x v="27"/>
    <d v="2023-12-21T00:00:00"/>
    <x v="0"/>
    <s v="Turno Noche"/>
    <s v="Transporte"/>
    <s v="Divisor de paquetes"/>
    <x v="1"/>
    <n v="0.75"/>
    <m/>
  </r>
  <r>
    <x v="1"/>
    <s v="dic"/>
    <x v="27"/>
    <d v="2023-12-21T00:00:00"/>
    <x v="0"/>
    <s v="Turno Tarde"/>
    <s v="Sopladora"/>
    <s v="Problema en el Chiller"/>
    <x v="1"/>
    <n v="0.69"/>
    <m/>
  </r>
  <r>
    <x v="0"/>
    <s v="dic"/>
    <x v="27"/>
    <d v="2023-12-21T00:00:00"/>
    <x v="0"/>
    <s v="Turno Noche"/>
    <s v="Omnivision"/>
    <s v="Ajuste electrico o mecanico"/>
    <x v="1"/>
    <n v="0.38"/>
    <m/>
  </r>
  <r>
    <x v="0"/>
    <s v="dic"/>
    <x v="27"/>
    <d v="2023-12-21T00:00:00"/>
    <x v="0"/>
    <s v="Turno Noche"/>
    <s v="Lavadora de Botellas"/>
    <s v="Trabamiento de botellas en la salida - Mantenimiento"/>
    <x v="1"/>
    <n v="0.15"/>
    <m/>
  </r>
  <r>
    <x v="1"/>
    <s v="dic"/>
    <x v="27"/>
    <d v="2023-12-22T00:00:00"/>
    <x v="0"/>
    <s v="Turno Tarde"/>
    <s v="Etiquetadora"/>
    <s v="Falla Etiquetadora"/>
    <x v="0"/>
    <n v="49.39"/>
    <m/>
  </r>
  <r>
    <x v="1"/>
    <s v="dic"/>
    <x v="27"/>
    <d v="2023-12-22T00:00:00"/>
    <x v="0"/>
    <s v="Turno Dia"/>
    <s v="Transporte"/>
    <s v="Divisor de paquetes"/>
    <x v="0"/>
    <n v="19.399999999999999"/>
    <m/>
  </r>
  <r>
    <x v="1"/>
    <s v="dic"/>
    <x v="27"/>
    <d v="2023-12-22T00:00:00"/>
    <x v="0"/>
    <s v="Turno Tarde"/>
    <s v="Llenadora"/>
    <s v="Lubricacion de pedestales - Llenadora"/>
    <x v="0"/>
    <n v="14.08"/>
    <m/>
  </r>
  <r>
    <x v="0"/>
    <s v="dic"/>
    <x v="27"/>
    <d v="2023-12-22T00:00:00"/>
    <x v="0"/>
    <s v="Turno Noche"/>
    <s v="Capsuladora"/>
    <s v="Ajuste o cambio de sensor - Capsuladora"/>
    <x v="1"/>
    <n v="9.0500000000000007"/>
    <m/>
  </r>
  <r>
    <x v="1"/>
    <s v="dic"/>
    <x v="27"/>
    <d v="2023-12-22T00:00:00"/>
    <x v="0"/>
    <s v="Turno Dia"/>
    <s v="Llenadora"/>
    <s v="Espumado al inicio de proceso"/>
    <x v="1"/>
    <n v="8.4600000000000009"/>
    <m/>
  </r>
  <r>
    <x v="1"/>
    <s v="dic"/>
    <x v="27"/>
    <d v="2023-12-22T00:00:00"/>
    <x v="0"/>
    <s v="Turno Dia"/>
    <s v="Etiquetadora"/>
    <s v="Falla Etiquetadora"/>
    <x v="1"/>
    <n v="6.57"/>
    <m/>
  </r>
  <r>
    <x v="1"/>
    <s v="dic"/>
    <x v="27"/>
    <d v="2023-12-22T00:00:00"/>
    <x v="0"/>
    <s v="Turno Tarde"/>
    <s v="Sopladora"/>
    <s v="Trabamiento de Preformas"/>
    <x v="1"/>
    <n v="3.93"/>
    <m/>
  </r>
  <r>
    <x v="1"/>
    <s v="dic"/>
    <x v="27"/>
    <d v="2023-12-22T00:00:00"/>
    <x v="0"/>
    <s v="Turno Tarde"/>
    <s v="Sopladora"/>
    <s v="Trabamiento de Preformas"/>
    <x v="1"/>
    <n v="3.4"/>
    <m/>
  </r>
  <r>
    <x v="1"/>
    <s v="dic"/>
    <x v="27"/>
    <d v="2023-12-22T00:00:00"/>
    <x v="0"/>
    <s v="Turno Dia"/>
    <s v="Grua"/>
    <s v="Falla griºa"/>
    <x v="1"/>
    <n v="3.38"/>
    <m/>
  </r>
  <r>
    <x v="2"/>
    <s v="dic"/>
    <x v="27"/>
    <d v="2023-12-22T00:00:00"/>
    <x v="0"/>
    <s v="Turno Noche"/>
    <s v="Paletizadora"/>
    <s v="Falla en Paracai­da"/>
    <x v="1"/>
    <n v="3.22"/>
    <m/>
  </r>
  <r>
    <x v="0"/>
    <s v="dic"/>
    <x v="27"/>
    <d v="2023-12-22T00:00:00"/>
    <x v="0"/>
    <s v="Turno Noche"/>
    <s v="Decapsuladora"/>
    <s v="Ajustes por falla"/>
    <x v="1"/>
    <n v="3.2"/>
    <m/>
  </r>
  <r>
    <x v="0"/>
    <s v="dic"/>
    <x v="27"/>
    <d v="2023-12-22T00:00:00"/>
    <x v="0"/>
    <s v="Turno Noche"/>
    <s v="Decapsuladora"/>
    <s v="Ajustes por falla"/>
    <x v="1"/>
    <n v="2.7"/>
    <m/>
  </r>
  <r>
    <x v="1"/>
    <s v="dic"/>
    <x v="27"/>
    <d v="2023-12-22T00:00:00"/>
    <x v="0"/>
    <s v="Turno Noche"/>
    <s v="Transporte"/>
    <s v="Divisor de paquetes"/>
    <x v="1"/>
    <n v="1.85"/>
    <m/>
  </r>
  <r>
    <x v="2"/>
    <s v="dic"/>
    <x v="27"/>
    <d v="2023-12-22T00:00:00"/>
    <x v="0"/>
    <s v="Turno Noche"/>
    <s v="Paletizadora"/>
    <s v="Falla en Paracai­da"/>
    <x v="1"/>
    <n v="1.76"/>
    <m/>
  </r>
  <r>
    <x v="1"/>
    <s v="dic"/>
    <x v="27"/>
    <d v="2023-12-22T00:00:00"/>
    <x v="0"/>
    <s v="Turno Noche"/>
    <s v="Transporte"/>
    <s v="Divisor de paquetes"/>
    <x v="1"/>
    <n v="1.73"/>
    <m/>
  </r>
  <r>
    <x v="2"/>
    <s v="dic"/>
    <x v="27"/>
    <d v="2023-12-22T00:00:00"/>
    <x v="0"/>
    <s v="Turno Noche"/>
    <s v="Paletizadora"/>
    <s v="Falla en Paracai­da"/>
    <x v="1"/>
    <n v="1.49"/>
    <m/>
  </r>
  <r>
    <x v="0"/>
    <s v="dic"/>
    <x v="27"/>
    <d v="2023-12-22T00:00:00"/>
    <x v="0"/>
    <s v="Turno Noche"/>
    <s v="Capsuladora"/>
    <s v="Ajuste o cambio de sensor - Capsuladora"/>
    <x v="1"/>
    <n v="0.8"/>
    <m/>
  </r>
  <r>
    <x v="0"/>
    <s v="dic"/>
    <x v="27"/>
    <d v="2023-12-22T00:00:00"/>
    <x v="0"/>
    <s v="Turno Noche"/>
    <s v="Decapsuladora"/>
    <s v="Ajustes por falla"/>
    <x v="1"/>
    <n v="0.65"/>
    <m/>
  </r>
  <r>
    <x v="0"/>
    <s v="dic"/>
    <x v="27"/>
    <d v="2023-12-22T00:00:00"/>
    <x v="0"/>
    <s v="Turno Noche"/>
    <s v="Decapsuladora"/>
    <s v="Ajustes por falla"/>
    <x v="1"/>
    <n v="0.15"/>
    <m/>
  </r>
  <r>
    <x v="0"/>
    <s v="dic"/>
    <x v="27"/>
    <d v="2023-12-23T00:00:00"/>
    <x v="0"/>
    <s v="Turno Dia"/>
    <s v="Codificador"/>
    <s v="cabezal sucio"/>
    <x v="2"/>
    <n v="35.22"/>
    <m/>
  </r>
  <r>
    <x v="0"/>
    <s v="dic"/>
    <x v="27"/>
    <d v="2023-12-23T00:00:00"/>
    <x v="0"/>
    <s v="Turno Dia"/>
    <s v="Codificador"/>
    <s v="cabezal sucio"/>
    <x v="2"/>
    <n v="10.9"/>
    <m/>
  </r>
  <r>
    <x v="0"/>
    <s v="dic"/>
    <x v="27"/>
    <d v="2023-12-23T00:00:00"/>
    <x v="0"/>
    <s v="Turno Noche"/>
    <s v="Transporte"/>
    <s v="Falla de Motor - Transporte"/>
    <x v="2"/>
    <n v="9.35"/>
    <m/>
  </r>
  <r>
    <x v="0"/>
    <s v="dic"/>
    <x v="27"/>
    <d v="2023-12-23T00:00:00"/>
    <x v="0"/>
    <s v="Turno Noche"/>
    <s v="Llenadora"/>
    <s v="Lubricacion de pedestales - Llenadora"/>
    <x v="1"/>
    <n v="5.4"/>
    <m/>
  </r>
  <r>
    <x v="1"/>
    <s v="dic"/>
    <x v="27"/>
    <d v="2023-12-23T00:00:00"/>
    <x v="0"/>
    <s v="Turno Noche"/>
    <s v="Llenadora"/>
    <s v="Salida llenadora, cai­da gui­a seguridad - Mantenimiento"/>
    <x v="1"/>
    <n v="4.95"/>
    <m/>
  </r>
  <r>
    <x v="1"/>
    <s v="dic"/>
    <x v="27"/>
    <d v="2023-12-23T00:00:00"/>
    <x v="0"/>
    <s v="Turno Noche"/>
    <s v="Llenadora"/>
    <s v="Salida llenadora, cai­da gui­a seguridad - Mantenimiento"/>
    <x v="1"/>
    <n v="3.36"/>
    <m/>
  </r>
  <r>
    <x v="1"/>
    <s v="dic"/>
    <x v="27"/>
    <d v="2023-12-23T00:00:00"/>
    <x v="0"/>
    <s v="Turno Noche"/>
    <s v="Llenadora"/>
    <s v="Trabamiento de botellas en salida"/>
    <x v="1"/>
    <n v="3.17"/>
    <m/>
  </r>
  <r>
    <x v="0"/>
    <s v="dic"/>
    <x v="27"/>
    <d v="2023-12-23T00:00:00"/>
    <x v="0"/>
    <s v="Turno Noche"/>
    <s v="Llenadora"/>
    <s v="Lubricacion de pedestales - Llenadora"/>
    <x v="1"/>
    <n v="0.33"/>
    <m/>
  </r>
  <r>
    <x v="0"/>
    <s v="dic"/>
    <x v="27"/>
    <d v="2023-12-23T00:00:00"/>
    <x v="0"/>
    <s v="Turno Noche"/>
    <s v="Transporte"/>
    <s v="Falla de Motor - Transporte"/>
    <x v="1"/>
    <n v="0.3"/>
    <m/>
  </r>
  <r>
    <x v="1"/>
    <s v="dic"/>
    <x v="28"/>
    <d v="2023-12-26T00:00:00"/>
    <x v="0"/>
    <s v="Turno Dia"/>
    <s v="Llenadora"/>
    <s v="Defectos Nudos PLC"/>
    <x v="2"/>
    <n v="47.27"/>
    <m/>
  </r>
  <r>
    <x v="1"/>
    <s v="dic"/>
    <x v="28"/>
    <d v="2023-12-26T00:00:00"/>
    <x v="0"/>
    <s v="Turno Dia"/>
    <s v="Sopladora"/>
    <s v="Regulacion de molde N 12"/>
    <x v="0"/>
    <n v="38.89"/>
    <m/>
  </r>
  <r>
    <x v="1"/>
    <s v="dic"/>
    <x v="28"/>
    <d v="2023-12-26T00:00:00"/>
    <x v="0"/>
    <s v="Turno Dia"/>
    <s v="Etiquetadora"/>
    <s v="Falla Etiquetadora"/>
    <x v="2"/>
    <n v="19.04"/>
    <m/>
  </r>
  <r>
    <x v="1"/>
    <s v="dic"/>
    <x v="28"/>
    <d v="2023-12-26T00:00:00"/>
    <x v="0"/>
    <s v="Turno Dia"/>
    <s v="Sopladora"/>
    <s v="Regulacion de molde N 12"/>
    <x v="0"/>
    <n v="12.97"/>
    <m/>
  </r>
  <r>
    <x v="2"/>
    <s v="dic"/>
    <x v="28"/>
    <d v="2023-12-26T00:00:00"/>
    <x v="0"/>
    <s v="Turno Dia"/>
    <s v="Lavadora de Botellas"/>
    <s v="Cai­da de automatico - Lavadora de Botellas"/>
    <x v="2"/>
    <n v="11.64"/>
    <m/>
  </r>
  <r>
    <x v="2"/>
    <s v="dic"/>
    <x v="28"/>
    <d v="2023-12-26T00:00:00"/>
    <x v="0"/>
    <s v="Turno Noche"/>
    <s v="Codificador"/>
    <s v="Problema en encoder"/>
    <x v="2"/>
    <n v="10.54"/>
    <m/>
  </r>
  <r>
    <x v="2"/>
    <s v="dic"/>
    <x v="28"/>
    <d v="2023-12-26T00:00:00"/>
    <x v="0"/>
    <s v="Turno Noche"/>
    <s v="Lavadora de Botellas"/>
    <s v="Cai­da de botellas salida de la lavadora"/>
    <x v="0"/>
    <n v="10.17"/>
    <m/>
  </r>
  <r>
    <x v="1"/>
    <s v="dic"/>
    <x v="28"/>
    <d v="2023-12-26T00:00:00"/>
    <x v="0"/>
    <s v="Turno Dia"/>
    <s v="Llenadora"/>
    <s v="Defectos Nudos PLC"/>
    <x v="2"/>
    <n v="9.57"/>
    <m/>
  </r>
  <r>
    <x v="1"/>
    <s v="dic"/>
    <x v="28"/>
    <d v="2023-12-26T00:00:00"/>
    <x v="0"/>
    <s v="Turno Tarde"/>
    <s v="Capsuladora"/>
    <s v="Tapa girada cabezal N 6"/>
    <x v="1"/>
    <n v="6.99"/>
    <m/>
  </r>
  <r>
    <x v="1"/>
    <s v="dic"/>
    <x v="28"/>
    <d v="2023-12-26T00:00:00"/>
    <x v="0"/>
    <s v="Turno Tarde"/>
    <s v="Llenadora"/>
    <s v="Lubricacion de pedestales - Llenadora"/>
    <x v="1"/>
    <n v="5.85"/>
    <m/>
  </r>
  <r>
    <x v="2"/>
    <s v="dic"/>
    <x v="28"/>
    <d v="2023-12-26T00:00:00"/>
    <x v="0"/>
    <s v="Turno Noche"/>
    <s v="Omnivision"/>
    <s v="Ajuste electrico o mecanico"/>
    <x v="1"/>
    <n v="5.5"/>
    <m/>
  </r>
  <r>
    <x v="2"/>
    <s v="dic"/>
    <x v="28"/>
    <d v="2023-12-26T00:00:00"/>
    <x v="0"/>
    <s v="Turno Dia"/>
    <s v="Etiquetadora"/>
    <s v="Falla Etiquetadora"/>
    <x v="1"/>
    <n v="5.34"/>
    <m/>
  </r>
  <r>
    <x v="2"/>
    <s v="dic"/>
    <x v="28"/>
    <d v="2023-12-26T00:00:00"/>
    <x v="0"/>
    <s v="Turno Noche"/>
    <s v="Lavadora de Botellas"/>
    <s v="Cai­da de botellas salida de la lavadora"/>
    <x v="1"/>
    <n v="4.16"/>
    <m/>
  </r>
  <r>
    <x v="2"/>
    <s v="dic"/>
    <x v="28"/>
    <d v="2023-12-26T00:00:00"/>
    <x v="0"/>
    <s v="Turno Noche"/>
    <s v="Omnivision"/>
    <s v="Ajuste electrico o mecanico"/>
    <x v="1"/>
    <n v="4.12"/>
    <m/>
  </r>
  <r>
    <x v="1"/>
    <s v="dic"/>
    <x v="28"/>
    <d v="2023-12-26T00:00:00"/>
    <x v="0"/>
    <s v="Turno Tarde"/>
    <s v="Llenadora"/>
    <s v="Lubricacion de pedestales - Llenadora"/>
    <x v="1"/>
    <n v="4.08"/>
    <m/>
  </r>
  <r>
    <x v="0"/>
    <s v="dic"/>
    <x v="28"/>
    <d v="2023-12-26T00:00:00"/>
    <x v="0"/>
    <s v="Turno Dia"/>
    <s v="Mixer"/>
    <s v="Sistema de refrigeracion"/>
    <x v="1"/>
    <n v="3.83"/>
    <m/>
  </r>
  <r>
    <x v="0"/>
    <s v="dic"/>
    <x v="28"/>
    <d v="2023-12-26T00:00:00"/>
    <x v="0"/>
    <s v="Turno Dia"/>
    <s v="Mixer"/>
    <s v="Sistema de refrigeracion"/>
    <x v="1"/>
    <n v="2.98"/>
    <m/>
  </r>
  <r>
    <x v="0"/>
    <s v="dic"/>
    <x v="28"/>
    <d v="2023-12-26T00:00:00"/>
    <x v="0"/>
    <s v="Turno Dia"/>
    <s v="Mixer"/>
    <s v="Sistema de refrigeracion"/>
    <x v="1"/>
    <n v="2.57"/>
    <m/>
  </r>
  <r>
    <x v="2"/>
    <s v="dic"/>
    <x v="28"/>
    <d v="2023-12-26T00:00:00"/>
    <x v="0"/>
    <s v="Turno Noche"/>
    <s v="Lavadora de Botellas"/>
    <s v="Cai­da de botellas salida de la lavadora"/>
    <x v="1"/>
    <n v="2.56"/>
    <m/>
  </r>
  <r>
    <x v="2"/>
    <s v="dic"/>
    <x v="28"/>
    <d v="2023-12-26T00:00:00"/>
    <x v="0"/>
    <s v="Turno Noche"/>
    <s v="Lavadora de Botellas"/>
    <s v="Cai­da de botellas salida de la lavadora"/>
    <x v="1"/>
    <n v="2.02"/>
    <m/>
  </r>
  <r>
    <x v="2"/>
    <s v="dic"/>
    <x v="28"/>
    <d v="2023-12-26T00:00:00"/>
    <x v="0"/>
    <s v="Turno Noche"/>
    <s v="Lavadora de Botellas"/>
    <s v="Cai­da de botellas salida de la lavadora"/>
    <x v="1"/>
    <n v="1.93"/>
    <m/>
  </r>
  <r>
    <x v="2"/>
    <s v="dic"/>
    <x v="28"/>
    <d v="2023-12-26T00:00:00"/>
    <x v="0"/>
    <s v="Turno Dia"/>
    <s v="Etiquetadora"/>
    <s v="Falla Etiquetadora"/>
    <x v="1"/>
    <n v="1.59"/>
    <m/>
  </r>
  <r>
    <x v="1"/>
    <s v="dic"/>
    <x v="28"/>
    <d v="2023-12-26T00:00:00"/>
    <x v="0"/>
    <s v="Turno Dia"/>
    <s v="Transporte"/>
    <s v="Trabamiento entrada curva encausador"/>
    <x v="1"/>
    <n v="1.43"/>
    <m/>
  </r>
  <r>
    <x v="2"/>
    <s v="dic"/>
    <x v="28"/>
    <d v="2023-12-26T00:00:00"/>
    <x v="0"/>
    <s v="Turno Noche"/>
    <s v="Lavadora de Botellas"/>
    <s v="Cai­da de botellas salida de la lavadora"/>
    <x v="1"/>
    <n v="1.34"/>
    <m/>
  </r>
  <r>
    <x v="0"/>
    <s v="dic"/>
    <x v="28"/>
    <d v="2023-12-26T00:00:00"/>
    <x v="0"/>
    <s v="Turno Dia"/>
    <s v="Transporte"/>
    <s v="Cai­da Termico"/>
    <x v="1"/>
    <n v="1.33"/>
    <m/>
  </r>
  <r>
    <x v="2"/>
    <s v="dic"/>
    <x v="28"/>
    <d v="2023-12-26T00:00:00"/>
    <x v="0"/>
    <s v="Turno Dia"/>
    <s v="Etiquetadora"/>
    <s v="Falla Etiquetadora"/>
    <x v="1"/>
    <n v="1.1100000000000001"/>
    <m/>
  </r>
  <r>
    <x v="0"/>
    <s v="dic"/>
    <x v="28"/>
    <d v="2023-12-26T00:00:00"/>
    <x v="0"/>
    <s v="Turno Dia"/>
    <s v="Mixer"/>
    <s v="Sistema de refrigeracion"/>
    <x v="1"/>
    <n v="0.57999999999999996"/>
    <m/>
  </r>
  <r>
    <x v="0"/>
    <s v="dic"/>
    <x v="28"/>
    <d v="2023-12-26T00:00:00"/>
    <x v="0"/>
    <s v="Turno Dia"/>
    <s v="Mixer"/>
    <s v="Sistema de refrigeracion"/>
    <x v="1"/>
    <n v="0.55000000000000004"/>
    <m/>
  </r>
  <r>
    <x v="1"/>
    <s v="dic"/>
    <x v="28"/>
    <d v="2023-12-26T00:00:00"/>
    <x v="0"/>
    <s v="Turno Tarde"/>
    <s v="Sopladora"/>
    <s v="Trabamiento de Preformas"/>
    <x v="1"/>
    <n v="0.26"/>
    <m/>
  </r>
  <r>
    <x v="0"/>
    <s v="dic"/>
    <x v="28"/>
    <d v="2023-12-27T00:00:00"/>
    <x v="0"/>
    <s v="Turno Noche"/>
    <s v="Omnivision"/>
    <s v="Ajuste electrico o mecanico"/>
    <x v="2"/>
    <n v="37.409999999999997"/>
    <m/>
  </r>
  <r>
    <x v="0"/>
    <s v="dic"/>
    <x v="28"/>
    <d v="2023-12-27T00:00:00"/>
    <x v="0"/>
    <s v="Turno Noche"/>
    <s v="Llenadora"/>
    <s v="Falla motor principal"/>
    <x v="0"/>
    <n v="14.5"/>
    <m/>
  </r>
  <r>
    <x v="1"/>
    <s v="dic"/>
    <x v="28"/>
    <d v="2023-12-27T00:00:00"/>
    <x v="0"/>
    <s v="Turno Noche"/>
    <s v="Sopladora"/>
    <s v="Problema comunicacion sopladora"/>
    <x v="2"/>
    <n v="12.84"/>
    <m/>
  </r>
  <r>
    <x v="1"/>
    <s v="dic"/>
    <x v="28"/>
    <d v="2023-12-27T00:00:00"/>
    <x v="0"/>
    <s v="Turno Tarde"/>
    <s v="Capsuladora"/>
    <s v="Tapa girada cabezal N 7"/>
    <x v="1"/>
    <n v="8.9700000000000006"/>
    <m/>
  </r>
  <r>
    <x v="1"/>
    <s v="dic"/>
    <x v="28"/>
    <d v="2023-12-27T00:00:00"/>
    <x v="0"/>
    <s v="Turno Tarde"/>
    <s v="Paletizadora"/>
    <s v="Ajuste o cambio de sensor - Paletizadora"/>
    <x v="1"/>
    <n v="8.2799999999999994"/>
    <m/>
  </r>
  <r>
    <x v="2"/>
    <s v="dic"/>
    <x v="28"/>
    <d v="2023-12-27T00:00:00"/>
    <x v="0"/>
    <s v="Turno Noche"/>
    <s v="Etiquetadora"/>
    <s v="Empalme defectuoso - Etiquetadora"/>
    <x v="1"/>
    <n v="4.4800000000000004"/>
    <m/>
  </r>
  <r>
    <x v="1"/>
    <s v="dic"/>
    <x v="28"/>
    <d v="2023-12-27T00:00:00"/>
    <x v="0"/>
    <s v="Turno Noche"/>
    <s v="Prime"/>
    <s v="Trabamiento de producto"/>
    <x v="1"/>
    <n v="3.92"/>
    <m/>
  </r>
  <r>
    <x v="0"/>
    <s v="dic"/>
    <x v="28"/>
    <d v="2023-12-27T00:00:00"/>
    <x v="0"/>
    <s v="Turno Dia"/>
    <s v="Lavadora de Botellas"/>
    <s v="Trabamiento de botellas en la salida - Mantenimiento"/>
    <x v="1"/>
    <n v="3.1"/>
    <m/>
  </r>
  <r>
    <x v="0"/>
    <s v="dic"/>
    <x v="28"/>
    <d v="2023-12-27T00:00:00"/>
    <x v="0"/>
    <s v="Turno Dia"/>
    <s v="Lavadora de Botellas"/>
    <s v="Trabamiento de botellas en la salida - Mantenimiento"/>
    <x v="1"/>
    <n v="2.85"/>
    <m/>
  </r>
  <r>
    <x v="2"/>
    <s v="dic"/>
    <x v="28"/>
    <d v="2023-12-27T00:00:00"/>
    <x v="0"/>
    <s v="Turno Noche"/>
    <s v="Omnivision"/>
    <s v="Ajuste electrico o mecanico"/>
    <x v="1"/>
    <n v="2.6"/>
    <m/>
  </r>
  <r>
    <x v="1"/>
    <s v="dic"/>
    <x v="28"/>
    <d v="2023-12-27T00:00:00"/>
    <x v="0"/>
    <s v="Turno Noche"/>
    <s v="Prime"/>
    <s v="Trabamiento de producto"/>
    <x v="1"/>
    <n v="2.52"/>
    <m/>
  </r>
  <r>
    <x v="2"/>
    <s v="dic"/>
    <x v="28"/>
    <d v="2023-12-27T00:00:00"/>
    <x v="0"/>
    <s v="Turno Noche"/>
    <s v="Lavadora de Botellas"/>
    <s v="Cai­da de botellas salida de la lavadora"/>
    <x v="1"/>
    <n v="1.58"/>
    <m/>
  </r>
  <r>
    <x v="1"/>
    <s v="dic"/>
    <x v="28"/>
    <d v="2023-12-27T00:00:00"/>
    <x v="0"/>
    <s v="Turno Tarde"/>
    <s v="Mixer"/>
    <s v="Error de Mezcla"/>
    <x v="1"/>
    <n v="1.2"/>
    <m/>
  </r>
  <r>
    <x v="1"/>
    <s v="dic"/>
    <x v="28"/>
    <d v="2023-12-27T00:00:00"/>
    <x v="0"/>
    <s v="Turno Tarde"/>
    <s v="Transporte"/>
    <s v="Trabamiento de encausador de botellas"/>
    <x v="1"/>
    <n v="1.02"/>
    <m/>
  </r>
  <r>
    <x v="1"/>
    <s v="dic"/>
    <x v="28"/>
    <d v="2023-12-27T00:00:00"/>
    <x v="0"/>
    <s v="Turno Dia"/>
    <s v="Mixer"/>
    <s v="Error de Mezcla"/>
    <x v="1"/>
    <n v="0.87"/>
    <m/>
  </r>
  <r>
    <x v="1"/>
    <s v="dic"/>
    <x v="28"/>
    <d v="2023-12-27T00:00:00"/>
    <x v="0"/>
    <s v="Turno Dia"/>
    <s v="Sopladora"/>
    <s v="Trabamiento de Preformas"/>
    <x v="1"/>
    <n v="0.64"/>
    <m/>
  </r>
  <r>
    <x v="1"/>
    <s v="dic"/>
    <x v="28"/>
    <d v="2023-12-27T00:00:00"/>
    <x v="0"/>
    <s v="Turno Dia"/>
    <s v="Sopladora"/>
    <s v="Trabamiento de Preformas"/>
    <x v="1"/>
    <n v="0.56999999999999995"/>
    <m/>
  </r>
  <r>
    <x v="1"/>
    <s v="dic"/>
    <x v="28"/>
    <d v="2023-12-27T00:00:00"/>
    <x v="0"/>
    <s v="Turno Tarde"/>
    <s v="Sopladora"/>
    <s v="Trabamiento de Preformas"/>
    <x v="1"/>
    <n v="0.2"/>
    <m/>
  </r>
  <r>
    <x v="1"/>
    <s v="dic"/>
    <x v="28"/>
    <d v="2023-12-27T00:00:00"/>
    <x v="0"/>
    <s v="Turno Noche"/>
    <s v="Sopladora"/>
    <s v="Trabamiento de Preformas"/>
    <x v="1"/>
    <n v="0.01"/>
    <m/>
  </r>
  <r>
    <x v="2"/>
    <s v="dic"/>
    <x v="28"/>
    <d v="2023-12-28T00:00:00"/>
    <x v="0"/>
    <s v="Turno Noche"/>
    <s v="Transporte"/>
    <s v="Cambio de motor - Transporte"/>
    <x v="2"/>
    <n v="158.43"/>
    <m/>
  </r>
  <r>
    <x v="0"/>
    <s v="dic"/>
    <x v="28"/>
    <d v="2023-12-28T00:00:00"/>
    <x v="0"/>
    <s v="Turno Dia"/>
    <s v="Decapsuladora"/>
    <s v="Ajustes por falla"/>
    <x v="2"/>
    <n v="22.29"/>
    <m/>
  </r>
  <r>
    <x v="0"/>
    <s v="dic"/>
    <x v="28"/>
    <d v="2023-12-28T00:00:00"/>
    <x v="0"/>
    <s v="Turno Dia"/>
    <s v="Llenadora"/>
    <s v="Cai­da de envase salida Llenadora"/>
    <x v="1"/>
    <n v="8.9499999999999993"/>
    <m/>
  </r>
  <r>
    <x v="1"/>
    <s v="dic"/>
    <x v="28"/>
    <d v="2023-12-28T00:00:00"/>
    <x v="0"/>
    <s v="Turno Dia"/>
    <s v="Paletizadora"/>
    <s v="Ajuste o cambio de sensor - Paletizadora"/>
    <x v="1"/>
    <n v="8.34"/>
    <m/>
  </r>
  <r>
    <x v="1"/>
    <s v="dic"/>
    <x v="28"/>
    <d v="2023-12-28T00:00:00"/>
    <x v="0"/>
    <s v="Turno Dia"/>
    <s v="Llenadora"/>
    <s v="Revision de pinzas - Mantenimiento"/>
    <x v="1"/>
    <n v="6.06"/>
    <m/>
  </r>
  <r>
    <x v="1"/>
    <s v="dic"/>
    <x v="28"/>
    <d v="2023-12-28T00:00:00"/>
    <x v="0"/>
    <s v="Turno Tarde"/>
    <s v="Prime"/>
    <s v="Trabamiento de producto"/>
    <x v="1"/>
    <n v="3.94"/>
    <m/>
  </r>
  <r>
    <x v="0"/>
    <s v="dic"/>
    <x v="28"/>
    <d v="2023-12-28T00:00:00"/>
    <x v="0"/>
    <s v="Turno Dia"/>
    <s v="Llenadora"/>
    <s v="Cai­da de envase salida Llenadora"/>
    <x v="1"/>
    <n v="3.85"/>
    <m/>
  </r>
  <r>
    <x v="0"/>
    <s v="dic"/>
    <x v="28"/>
    <d v="2023-12-28T00:00:00"/>
    <x v="0"/>
    <s v="Turno Noche"/>
    <s v="Lavadora de Botellas"/>
    <s v="Trabamiento de botellas en la salida - Mantenimiento"/>
    <x v="1"/>
    <n v="3.8"/>
    <m/>
  </r>
  <r>
    <x v="1"/>
    <s v="dic"/>
    <x v="28"/>
    <d v="2023-12-28T00:00:00"/>
    <x v="0"/>
    <s v="Turno Dia"/>
    <s v="Transporte"/>
    <s v="Trabamiento curva salida pulmon"/>
    <x v="1"/>
    <n v="3.6"/>
    <m/>
  </r>
  <r>
    <x v="2"/>
    <s v="dic"/>
    <x v="28"/>
    <d v="2023-12-28T00:00:00"/>
    <x v="0"/>
    <s v="Turno Dia"/>
    <s v="Etiquetadora"/>
    <s v="Empalme defectuoso - Etiquetadora"/>
    <x v="1"/>
    <n v="2.93"/>
    <m/>
  </r>
  <r>
    <x v="1"/>
    <s v="dic"/>
    <x v="28"/>
    <d v="2023-12-28T00:00:00"/>
    <x v="0"/>
    <s v="Turno Noche"/>
    <s v="Prime"/>
    <s v="Trabamiento brazo"/>
    <x v="1"/>
    <n v="2.77"/>
    <m/>
  </r>
  <r>
    <x v="1"/>
    <s v="dic"/>
    <x v="28"/>
    <d v="2023-12-28T00:00:00"/>
    <x v="0"/>
    <s v="Turno Dia"/>
    <s v="Etiquetadora"/>
    <s v="Empalme defectuoso - Etiquetadora"/>
    <x v="1"/>
    <n v="2.21"/>
    <m/>
  </r>
  <r>
    <x v="1"/>
    <s v="dic"/>
    <x v="28"/>
    <d v="2023-12-28T00:00:00"/>
    <x v="0"/>
    <s v="Turno Noche"/>
    <s v="Codificador"/>
    <s v="Ajuste por cambio de formato - Codificador"/>
    <x v="1"/>
    <n v="1.99"/>
    <m/>
  </r>
  <r>
    <x v="2"/>
    <s v="dic"/>
    <x v="28"/>
    <d v="2023-12-28T00:00:00"/>
    <x v="0"/>
    <s v="Turno Noche"/>
    <s v="Lavadora de Botellas"/>
    <s v="Cai­da de botellas salida de la lavadora"/>
    <x v="1"/>
    <n v="1.95"/>
    <m/>
  </r>
  <r>
    <x v="0"/>
    <s v="dic"/>
    <x v="28"/>
    <d v="2023-12-28T00:00:00"/>
    <x v="0"/>
    <s v="Turno Dia"/>
    <s v="Llenadora"/>
    <s v="Cai­da de envase salida Llenadora"/>
    <x v="1"/>
    <n v="1.93"/>
    <m/>
  </r>
  <r>
    <x v="0"/>
    <s v="dic"/>
    <x v="28"/>
    <d v="2023-12-28T00:00:00"/>
    <x v="0"/>
    <s v="Turno Noche"/>
    <s v="Llenadora"/>
    <s v="Lubricacion de pedestales - Llenadora"/>
    <x v="1"/>
    <n v="1.93"/>
    <m/>
  </r>
  <r>
    <x v="1"/>
    <s v="dic"/>
    <x v="28"/>
    <d v="2023-12-28T00:00:00"/>
    <x v="0"/>
    <s v="Turno Dia"/>
    <s v="Etiquetadora"/>
    <s v="Empalme defectuoso - Etiquetadora"/>
    <x v="1"/>
    <n v="1.84"/>
    <m/>
  </r>
  <r>
    <x v="0"/>
    <s v="dic"/>
    <x v="28"/>
    <d v="2023-12-28T00:00:00"/>
    <x v="0"/>
    <s v="Turno Noche"/>
    <s v="Lavadora de Botellas"/>
    <s v="Trabamiento de botellas en la salida - Mantenimiento"/>
    <x v="1"/>
    <n v="1.83"/>
    <m/>
  </r>
  <r>
    <x v="0"/>
    <s v="dic"/>
    <x v="28"/>
    <d v="2023-12-28T00:00:00"/>
    <x v="0"/>
    <s v="Turno Dia"/>
    <s v="Llenadora"/>
    <s v="Cai­da de envase salida Llenadora"/>
    <x v="1"/>
    <n v="1.68"/>
    <m/>
  </r>
  <r>
    <x v="1"/>
    <s v="dic"/>
    <x v="28"/>
    <d v="2023-12-28T00:00:00"/>
    <x v="0"/>
    <s v="Turno Noche"/>
    <s v="Llenadora"/>
    <s v="Espumado al inicio de proceso"/>
    <x v="1"/>
    <n v="1.59"/>
    <m/>
  </r>
  <r>
    <x v="1"/>
    <s v="dic"/>
    <x v="28"/>
    <d v="2023-12-28T00:00:00"/>
    <x v="0"/>
    <s v="Turno Dia"/>
    <s v="Sopladora"/>
    <s v="Trabamiento de Preformas"/>
    <x v="1"/>
    <n v="1.41"/>
    <m/>
  </r>
  <r>
    <x v="0"/>
    <s v="dic"/>
    <x v="28"/>
    <d v="2023-12-28T00:00:00"/>
    <x v="0"/>
    <s v="Turno Noche"/>
    <s v="Lavadora de Botellas"/>
    <s v="Cai­da de botellas salida de la lavadora"/>
    <x v="1"/>
    <n v="1.4"/>
    <m/>
  </r>
  <r>
    <x v="1"/>
    <s v="dic"/>
    <x v="28"/>
    <d v="2023-12-28T00:00:00"/>
    <x v="0"/>
    <s v="Turno Noche"/>
    <s v="Prime"/>
    <s v="Trabamiento brazo"/>
    <x v="1"/>
    <n v="1.36"/>
    <m/>
  </r>
  <r>
    <x v="0"/>
    <s v="dic"/>
    <x v="28"/>
    <d v="2023-12-28T00:00:00"/>
    <x v="0"/>
    <s v="Turno Noche"/>
    <s v="Omnivision"/>
    <s v="Ajuste electrico o mecanico"/>
    <x v="1"/>
    <n v="1.35"/>
    <m/>
  </r>
  <r>
    <x v="1"/>
    <s v="dic"/>
    <x v="28"/>
    <d v="2023-12-28T00:00:00"/>
    <x v="0"/>
    <s v="Turno Noche"/>
    <s v="Sopladora"/>
    <s v="Trabamiento de elevador de preformas"/>
    <x v="1"/>
    <n v="1.1399999999999999"/>
    <m/>
  </r>
  <r>
    <x v="1"/>
    <s v="dic"/>
    <x v="28"/>
    <d v="2023-12-28T00:00:00"/>
    <x v="0"/>
    <s v="Turno Noche"/>
    <s v="Sopladora"/>
    <s v="Trabamiento de Preformas"/>
    <x v="1"/>
    <n v="0.99"/>
    <m/>
  </r>
  <r>
    <x v="1"/>
    <s v="dic"/>
    <x v="28"/>
    <d v="2023-12-28T00:00:00"/>
    <x v="0"/>
    <s v="Turno Noche"/>
    <s v="Sopladora"/>
    <s v="Trabamiento de Preformas"/>
    <x v="1"/>
    <n v="0.9"/>
    <m/>
  </r>
  <r>
    <x v="1"/>
    <s v="dic"/>
    <x v="28"/>
    <d v="2023-12-28T00:00:00"/>
    <x v="0"/>
    <s v="Turno Noche"/>
    <s v="Sopladora"/>
    <s v="Trabamiento de Preformas"/>
    <x v="1"/>
    <n v="0.9"/>
    <m/>
  </r>
  <r>
    <x v="1"/>
    <s v="dic"/>
    <x v="28"/>
    <d v="2023-12-28T00:00:00"/>
    <x v="0"/>
    <s v="Turno Dia"/>
    <s v="Sopladora"/>
    <s v="Trabamiento de Preformas"/>
    <x v="1"/>
    <n v="0.8"/>
    <m/>
  </r>
  <r>
    <x v="0"/>
    <s v="dic"/>
    <x v="28"/>
    <d v="2023-12-28T00:00:00"/>
    <x v="0"/>
    <s v="Turno Dia"/>
    <s v="Llenadora"/>
    <s v="Cai­da de envase salida Llenadora"/>
    <x v="1"/>
    <n v="0.55000000000000004"/>
    <m/>
  </r>
  <r>
    <x v="0"/>
    <s v="dic"/>
    <x v="28"/>
    <d v="2023-12-28T00:00:00"/>
    <x v="0"/>
    <s v="Turno Noche"/>
    <s v="Lavadora de Botellas"/>
    <s v="Trabamiento de botellas en la salida - Mantenimiento"/>
    <x v="1"/>
    <n v="0.5"/>
    <m/>
  </r>
  <r>
    <x v="1"/>
    <s v="dic"/>
    <x v="28"/>
    <d v="2023-12-29T00:00:00"/>
    <x v="0"/>
    <s v="Turno Noche"/>
    <s v="Tunel"/>
    <s v="Producto desplazado salida recubrimiento - Mantenimiento"/>
    <x v="0"/>
    <n v="47.81"/>
    <m/>
  </r>
  <r>
    <x v="2"/>
    <s v="dic"/>
    <x v="28"/>
    <d v="2023-12-29T00:00:00"/>
    <x v="0"/>
    <s v="Turno Noche"/>
    <s v="Paletizadora"/>
    <s v="Cambio o reparacion de rodillos"/>
    <x v="0"/>
    <n v="15.44"/>
    <m/>
  </r>
  <r>
    <x v="2"/>
    <s v="dic"/>
    <x v="28"/>
    <d v="2023-12-29T00:00:00"/>
    <x v="0"/>
    <s v="Turno Dia"/>
    <s v="Encajonadora"/>
    <s v="Cambio o reparacion manguera de aire"/>
    <x v="0"/>
    <n v="13.48"/>
    <m/>
  </r>
  <r>
    <x v="1"/>
    <s v="dic"/>
    <x v="28"/>
    <d v="2023-12-29T00:00:00"/>
    <x v="0"/>
    <s v="Turno Noche"/>
    <s v="Prime"/>
    <s v="Trabamiento de producto"/>
    <x v="1"/>
    <n v="9.2799999999999994"/>
    <m/>
  </r>
  <r>
    <x v="0"/>
    <s v="dic"/>
    <x v="28"/>
    <d v="2023-12-29T00:00:00"/>
    <x v="0"/>
    <s v="Turno Noche"/>
    <s v="Llenadora"/>
    <s v="Falla motor principal"/>
    <x v="1"/>
    <n v="7.02"/>
    <m/>
  </r>
  <r>
    <x v="1"/>
    <s v="dic"/>
    <x v="28"/>
    <d v="2023-12-29T00:00:00"/>
    <x v="0"/>
    <s v="Turno Tarde"/>
    <s v="Sopladora"/>
    <s v="PLC de sopladora (bloqueo general)"/>
    <x v="1"/>
    <n v="6.94"/>
    <m/>
  </r>
  <r>
    <x v="1"/>
    <s v="dic"/>
    <x v="28"/>
    <d v="2023-12-29T00:00:00"/>
    <x v="0"/>
    <s v="Turno Tarde"/>
    <s v="Capsuladora"/>
    <s v="Tapa girada cabezal N 5"/>
    <x v="1"/>
    <n v="4.47"/>
    <m/>
  </r>
  <r>
    <x v="1"/>
    <s v="dic"/>
    <x v="28"/>
    <d v="2023-12-29T00:00:00"/>
    <x v="0"/>
    <s v="Turno Tarde"/>
    <s v="Prime"/>
    <s v="Ajuste de parametros por electrico"/>
    <x v="1"/>
    <n v="4.4000000000000004"/>
    <m/>
  </r>
  <r>
    <x v="1"/>
    <s v="dic"/>
    <x v="28"/>
    <d v="2023-12-29T00:00:00"/>
    <x v="0"/>
    <s v="Turno Tarde"/>
    <s v="Capsuladora"/>
    <s v="Tapa girada cabezal N 2"/>
    <x v="1"/>
    <n v="3.8"/>
    <m/>
  </r>
  <r>
    <x v="1"/>
    <s v="dic"/>
    <x v="28"/>
    <d v="2023-12-29T00:00:00"/>
    <x v="0"/>
    <s v="Turno Noche"/>
    <s v="Tunel"/>
    <s v="Falla en motor"/>
    <x v="1"/>
    <n v="3.33"/>
    <m/>
  </r>
  <r>
    <x v="1"/>
    <s v="dic"/>
    <x v="28"/>
    <d v="2023-12-29T00:00:00"/>
    <x v="0"/>
    <s v="Turno Dia"/>
    <s v="Paletizadora"/>
    <s v="Cai­da de automatico - Paletizadora"/>
    <x v="1"/>
    <n v="2.58"/>
    <m/>
  </r>
  <r>
    <x v="1"/>
    <s v="dic"/>
    <x v="28"/>
    <d v="2023-12-29T00:00:00"/>
    <x v="0"/>
    <s v="Turno Noche"/>
    <s v="Tunel"/>
    <s v="Falla en motor"/>
    <x v="1"/>
    <n v="1.28"/>
    <m/>
  </r>
  <r>
    <x v="1"/>
    <s v="dic"/>
    <x v="28"/>
    <d v="2023-12-29T00:00:00"/>
    <x v="0"/>
    <s v="Turno Noche"/>
    <s v="Transporte"/>
    <s v="Divisor de paquetes"/>
    <x v="1"/>
    <n v="1.1499999999999999"/>
    <m/>
  </r>
  <r>
    <x v="1"/>
    <s v="dic"/>
    <x v="28"/>
    <d v="2023-12-29T00:00:00"/>
    <x v="0"/>
    <s v="Turno Dia"/>
    <s v="Sopladora"/>
    <s v="Trabamiento de Preformas"/>
    <x v="1"/>
    <n v="0.68"/>
    <m/>
  </r>
  <r>
    <x v="1"/>
    <s v="dic"/>
    <x v="28"/>
    <d v="2023-12-29T00:00:00"/>
    <x v="0"/>
    <s v="Turno Dia"/>
    <s v="Sopladora"/>
    <s v="Trabamiento de Preformas"/>
    <x v="1"/>
    <n v="0.05"/>
    <m/>
  </r>
  <r>
    <x v="2"/>
    <s v="dic"/>
    <x v="28"/>
    <d v="2023-12-30T00:00:00"/>
    <x v="0"/>
    <s v="Turno Dia"/>
    <s v="Alexus"/>
    <s v="Problema rechazador"/>
    <x v="1"/>
    <n v="5.41"/>
    <m/>
  </r>
  <r>
    <x v="1"/>
    <s v="dic"/>
    <x v="28"/>
    <d v="2023-12-30T00:00:00"/>
    <x v="0"/>
    <s v="Turno Dia"/>
    <s v="Etiquetadora"/>
    <s v="Empalme defectuoso - Etiquetadora"/>
    <x v="1"/>
    <n v="5.22"/>
    <m/>
  </r>
  <r>
    <x v="0"/>
    <s v="dic"/>
    <x v="28"/>
    <d v="2023-12-30T00:00:00"/>
    <x v="0"/>
    <s v="Turno Noche"/>
    <s v="Lavadora de Botellas"/>
    <s v="Trabamiento de botellas en la salida - Mantenimiento"/>
    <x v="1"/>
    <n v="5.03"/>
    <m/>
  </r>
  <r>
    <x v="1"/>
    <s v="dic"/>
    <x v="28"/>
    <d v="2023-12-30T00:00:00"/>
    <x v="0"/>
    <s v="Turno Noche"/>
    <s v="Llenadora"/>
    <s v="Espumado al inicio de proceso"/>
    <x v="1"/>
    <n v="4.2300000000000004"/>
    <m/>
  </r>
  <r>
    <x v="0"/>
    <s v="dic"/>
    <x v="28"/>
    <d v="2023-12-30T00:00:00"/>
    <x v="0"/>
    <s v="Turno Noche"/>
    <s v="Llenadora"/>
    <s v="Lubricacion de pedestales - Llenadora"/>
    <x v="1"/>
    <n v="3.83"/>
    <m/>
  </r>
  <r>
    <x v="1"/>
    <s v="dic"/>
    <x v="28"/>
    <d v="2023-12-30T00:00:00"/>
    <x v="0"/>
    <s v="Turno Dia"/>
    <s v="Etiquetadora"/>
    <s v="Empalme defectuoso - Etiquetadora"/>
    <x v="1"/>
    <n v="3.72"/>
    <m/>
  </r>
  <r>
    <x v="1"/>
    <s v="dic"/>
    <x v="28"/>
    <d v="2023-12-30T00:00:00"/>
    <x v="0"/>
    <s v="Turno Dia"/>
    <s v="Etiquetadora"/>
    <s v="Empalme defectuoso - Etiquetadora"/>
    <x v="1"/>
    <n v="3.66"/>
    <m/>
  </r>
  <r>
    <x v="0"/>
    <s v="dic"/>
    <x v="28"/>
    <d v="2023-12-30T00:00:00"/>
    <x v="0"/>
    <s v="Turno Noche"/>
    <s v="Lavadora de Botellas"/>
    <s v="Trabamiento de botellas en la salida - Mantenimiento"/>
    <x v="1"/>
    <n v="2.9"/>
    <m/>
  </r>
  <r>
    <x v="0"/>
    <s v="dic"/>
    <x v="28"/>
    <d v="2023-12-30T00:00:00"/>
    <x v="0"/>
    <s v="Turno Noche"/>
    <s v="Coronador"/>
    <s v="Trancones reiterados pista de bajada"/>
    <x v="1"/>
    <n v="1.48"/>
    <m/>
  </r>
  <r>
    <x v="2"/>
    <s v="dic"/>
    <x v="28"/>
    <d v="2023-12-30T00:00:00"/>
    <x v="0"/>
    <s v="Turno Noche"/>
    <s v="Omnivision"/>
    <s v="Ajuste electrico o mecanico"/>
    <x v="1"/>
    <n v="1.2"/>
    <m/>
  </r>
  <r>
    <x v="1"/>
    <s v="dic"/>
    <x v="28"/>
    <d v="2023-12-30T00:00:00"/>
    <x v="0"/>
    <s v="Turno Dia"/>
    <s v="Sopladora"/>
    <s v="Trabamiento de Preformas"/>
    <x v="1"/>
    <n v="0.89"/>
    <m/>
  </r>
  <r>
    <x v="1"/>
    <s v="dic"/>
    <x v="28"/>
    <d v="2023-12-30T00:00:00"/>
    <x v="0"/>
    <s v="Turno Dia"/>
    <s v="Sopladora"/>
    <s v="Trabamiento de Preformas"/>
    <x v="1"/>
    <n v="0.64"/>
    <m/>
  </r>
  <r>
    <x v="1"/>
    <s v="dic"/>
    <x v="28"/>
    <d v="2023-12-30T00:00:00"/>
    <x v="0"/>
    <s v="Turno Dia"/>
    <s v="Sopladora"/>
    <s v="Trabamiento de Preformas"/>
    <x v="1"/>
    <n v="0.16"/>
    <m/>
  </r>
  <r>
    <x v="1"/>
    <s v="ene"/>
    <x v="29"/>
    <d v="2024-01-02T00:00:00"/>
    <x v="1"/>
    <s v="Turno Tarde"/>
    <s v="Paletizadora"/>
    <s v="Problema en compactador"/>
    <x v="0"/>
    <n v="13.47"/>
    <s v="SIN REPORTE"/>
  </r>
  <r>
    <x v="1"/>
    <s v="ene"/>
    <x v="29"/>
    <d v="2024-01-02T00:00:00"/>
    <x v="1"/>
    <s v="Turno Dia"/>
    <s v="Sopladora"/>
    <s v="PLC de sopladora (bloqueo general)"/>
    <x v="2"/>
    <n v="11.97"/>
    <s v="falla F02 UPS SOPLADORA"/>
  </r>
  <r>
    <x v="1"/>
    <s v="ene"/>
    <x v="29"/>
    <d v="2024-01-02T00:00:00"/>
    <x v="1"/>
    <s v="Turno Dia"/>
    <s v="Llenadora"/>
    <s v="Cambio o reparacion de pinzas - Llenadora"/>
    <x v="0"/>
    <n v="10.99"/>
    <s v="se revisan pinzas en valvulas 30 a la 35 y se reemplaza la numero 32 ya que estaba agripada. "/>
  </r>
  <r>
    <x v="2"/>
    <s v="ene"/>
    <x v="29"/>
    <d v="2024-01-02T00:00:00"/>
    <x v="1"/>
    <s v="Turno Tarde"/>
    <s v="Lavadora de Botellas"/>
    <s v="Cai­da de botellas salida de la lavadora"/>
    <x v="1"/>
    <n v="7.57"/>
    <m/>
  </r>
  <r>
    <x v="1"/>
    <s v="ene"/>
    <x v="29"/>
    <d v="2024-01-02T00:00:00"/>
    <x v="1"/>
    <s v="Turno Tarde"/>
    <s v="Llenadora"/>
    <s v="Espumado al inicio de proceso"/>
    <x v="1"/>
    <n v="4.45"/>
    <m/>
  </r>
  <r>
    <x v="1"/>
    <s v="ene"/>
    <x v="29"/>
    <d v="2024-01-02T00:00:00"/>
    <x v="1"/>
    <s v="Turno Tarde"/>
    <s v="Prime"/>
    <s v="Trabamiento de producto"/>
    <x v="1"/>
    <n v="4.24"/>
    <m/>
  </r>
  <r>
    <x v="2"/>
    <s v="ene"/>
    <x v="29"/>
    <d v="2024-01-02T00:00:00"/>
    <x v="1"/>
    <s v="Turno Tarde"/>
    <s v="Lavadora de Botellas"/>
    <s v="Cai­da de botellas salida de la lavadora"/>
    <x v="1"/>
    <n v="3.96"/>
    <m/>
  </r>
  <r>
    <x v="2"/>
    <s v="ene"/>
    <x v="29"/>
    <d v="2024-01-02T00:00:00"/>
    <x v="1"/>
    <s v="Turno Tarde"/>
    <s v="Lavadora de Botellas"/>
    <s v="Cai­da de botellas salida de la lavadora"/>
    <x v="1"/>
    <n v="3.67"/>
    <m/>
  </r>
  <r>
    <x v="1"/>
    <s v="ene"/>
    <x v="29"/>
    <d v="2024-01-02T00:00:00"/>
    <x v="1"/>
    <s v="Turno Tarde"/>
    <s v="Llenadora"/>
    <s v="Espumado al inicio de proceso"/>
    <x v="1"/>
    <n v="3.17"/>
    <m/>
  </r>
  <r>
    <x v="2"/>
    <s v="ene"/>
    <x v="29"/>
    <d v="2024-01-02T00:00:00"/>
    <x v="1"/>
    <s v="Turno Tarde"/>
    <s v="Transporte"/>
    <s v="Falla en transporte entrada de Etiquetadora"/>
    <x v="1"/>
    <n v="2.72"/>
    <m/>
  </r>
  <r>
    <x v="1"/>
    <s v="ene"/>
    <x v="29"/>
    <d v="2024-01-02T00:00:00"/>
    <x v="1"/>
    <s v="Turno Tarde"/>
    <s v="Sopladora"/>
    <s v="Trabamiento entrada de preformas a maquina soplado"/>
    <x v="1"/>
    <n v="0.75"/>
    <m/>
  </r>
  <r>
    <x v="2"/>
    <s v="ene"/>
    <x v="29"/>
    <d v="2024-01-02T00:00:00"/>
    <x v="1"/>
    <s v="Turno Tarde"/>
    <s v="Lavadora de Botellas"/>
    <s v="Cai­da de botellas salida de la lavadora"/>
    <x v="1"/>
    <n v="0.55000000000000004"/>
    <m/>
  </r>
  <r>
    <x v="2"/>
    <s v="ene"/>
    <x v="29"/>
    <d v="2024-01-02T00:00:00"/>
    <x v="1"/>
    <s v="Turno Tarde"/>
    <s v="Lavadora de Botellas"/>
    <s v="Cai­da de botellas salida de la lavadora"/>
    <x v="1"/>
    <n v="0.08"/>
    <m/>
  </r>
  <r>
    <x v="2"/>
    <s v="ene"/>
    <x v="29"/>
    <d v="2024-01-02T00:00:00"/>
    <x v="1"/>
    <s v="Turno Tarde"/>
    <s v="Lavadora de Botellas"/>
    <s v="Cai­da de botellas salida de la lavadora"/>
    <x v="1"/>
    <n v="0.02"/>
    <m/>
  </r>
  <r>
    <x v="2"/>
    <s v="ene"/>
    <x v="29"/>
    <d v="2024-01-03T00:00:00"/>
    <x v="1"/>
    <s v="Turno Tarde"/>
    <s v="Transporte"/>
    <s v="Cambio o reparacion - Transporte"/>
    <x v="0"/>
    <n v="52.44"/>
    <s v="cajas trabadas en salida encajonadora despues de curva magnetica"/>
  </r>
  <r>
    <x v="2"/>
    <s v="ene"/>
    <x v="29"/>
    <d v="2024-01-03T00:00:00"/>
    <x v="1"/>
    <s v="Turno Tarde"/>
    <s v="Llenadora"/>
    <s v="Cambio de valvula"/>
    <x v="0"/>
    <n v="48.16"/>
    <s v="Cambio valvula n°34 ( rompe la botella y espumaba) Resorte dañado en valvula de alivio"/>
  </r>
  <r>
    <x v="2"/>
    <s v="ene"/>
    <x v="29"/>
    <d v="2024-01-03T00:00:00"/>
    <x v="1"/>
    <s v="Turno Dia"/>
    <s v="Lavadora de Botellas"/>
    <s v="Falla de Motor - Lavadora de Botellas"/>
    <x v="2"/>
    <n v="27.51"/>
    <s v="Alarma de alto nivel estanque 2"/>
  </r>
  <r>
    <x v="2"/>
    <s v="ene"/>
    <x v="29"/>
    <d v="2024-01-03T00:00:00"/>
    <x v="1"/>
    <s v="Turno Tarde"/>
    <s v="Decapsuladora"/>
    <s v="Lubricacion de cabezales"/>
    <x v="0"/>
    <n v="25.93"/>
    <s v="base de lubricador doblada"/>
  </r>
  <r>
    <x v="2"/>
    <s v="ene"/>
    <x v="29"/>
    <d v="2024-01-03T00:00:00"/>
    <x v="1"/>
    <s v="Turno Dia"/>
    <s v="Llenadora"/>
    <s v="Cambio de valvula"/>
    <x v="2"/>
    <n v="19.89"/>
    <s v="Caja de pilotaje de valvula dañada"/>
  </r>
  <r>
    <x v="1"/>
    <s v="ene"/>
    <x v="29"/>
    <d v="2024-01-03T00:00:00"/>
    <x v="1"/>
    <s v="Turno Dia"/>
    <s v="Etiquetadora"/>
    <s v="Falla Etiquetadora"/>
    <x v="0"/>
    <n v="12.76"/>
    <s v="se marca etiqueta en rodillos de contraste encoder, lado desbobinador."/>
  </r>
  <r>
    <x v="1"/>
    <s v="ene"/>
    <x v="29"/>
    <d v="2024-01-03T00:00:00"/>
    <x v="1"/>
    <s v="Turno Dia"/>
    <s v="Paletizadora"/>
    <s v="Perdida de ciclo"/>
    <x v="2"/>
    <n v="10.199999999999999"/>
    <s v="SIN REPORTE"/>
  </r>
  <r>
    <x v="2"/>
    <s v="ene"/>
    <x v="29"/>
    <d v="2024-01-03T00:00:00"/>
    <x v="1"/>
    <s v="Turno Dia"/>
    <s v="Transporte"/>
    <s v="Cambio o Reparacion de pinon"/>
    <x v="0"/>
    <n v="9.18"/>
    <s v="cadena engomada no avanza."/>
  </r>
  <r>
    <x v="1"/>
    <s v="ene"/>
    <x v="29"/>
    <d v="2024-01-03T00:00:00"/>
    <x v="1"/>
    <s v="Turno Tarde"/>
    <s v="Capsuladora"/>
    <s v="Botellas sin tapas"/>
    <x v="1"/>
    <n v="8.5399999999999991"/>
    <m/>
  </r>
  <r>
    <x v="1"/>
    <s v="ene"/>
    <x v="29"/>
    <d v="2024-01-03T00:00:00"/>
    <x v="1"/>
    <s v="Turno Tarde"/>
    <s v="Capsuladora"/>
    <s v="Botellas sin tapas"/>
    <x v="1"/>
    <n v="8.0500000000000007"/>
    <m/>
  </r>
  <r>
    <x v="1"/>
    <s v="ene"/>
    <x v="29"/>
    <d v="2024-01-03T00:00:00"/>
    <x v="1"/>
    <s v="Turno Tarde"/>
    <s v="Prime"/>
    <s v="Trabamiento brazo"/>
    <x v="1"/>
    <n v="7.15"/>
    <m/>
  </r>
  <r>
    <x v="2"/>
    <s v="ene"/>
    <x v="29"/>
    <d v="2024-01-03T00:00:00"/>
    <x v="1"/>
    <s v="Turno Tarde"/>
    <s v="Filtec Lleno"/>
    <s v="Falla rechazador"/>
    <x v="1"/>
    <n v="6.59"/>
    <m/>
  </r>
  <r>
    <x v="1"/>
    <s v="ene"/>
    <x v="29"/>
    <d v="2024-01-03T00:00:00"/>
    <x v="1"/>
    <s v="Turno Tarde"/>
    <s v="Paletizadora"/>
    <s v="Cai­da de automatico - Paletizadora"/>
    <x v="1"/>
    <n v="5.83"/>
    <m/>
  </r>
  <r>
    <x v="2"/>
    <s v="ene"/>
    <x v="29"/>
    <d v="2024-01-03T00:00:00"/>
    <x v="1"/>
    <s v="Turno Dia"/>
    <s v="Llenadora"/>
    <s v="Reparacion - Llenadora"/>
    <x v="1"/>
    <n v="5.83"/>
    <m/>
  </r>
  <r>
    <x v="2"/>
    <s v="ene"/>
    <x v="29"/>
    <d v="2024-01-03T00:00:00"/>
    <x v="1"/>
    <s v="Turno Tarde"/>
    <s v="Filtec Lleno"/>
    <s v="Falla rechazador"/>
    <x v="1"/>
    <n v="4.63"/>
    <m/>
  </r>
  <r>
    <x v="1"/>
    <s v="ene"/>
    <x v="29"/>
    <d v="2024-01-03T00:00:00"/>
    <x v="1"/>
    <s v="Turno Dia"/>
    <s v="Prime"/>
    <s v="Trabamiento de producto"/>
    <x v="1"/>
    <n v="3.46"/>
    <m/>
  </r>
  <r>
    <x v="2"/>
    <s v="ene"/>
    <x v="29"/>
    <d v="2024-01-03T00:00:00"/>
    <x v="1"/>
    <s v="Turno Tarde"/>
    <s v="Filtec Lleno"/>
    <s v="Falla rechazador"/>
    <x v="1"/>
    <n v="3.09"/>
    <m/>
  </r>
  <r>
    <x v="2"/>
    <s v="ene"/>
    <x v="29"/>
    <d v="2024-01-03T00:00:00"/>
    <x v="1"/>
    <s v="Turno Dia"/>
    <s v="Lavadora de Botellas"/>
    <s v="Cai­da de botellas salida de la lavadora"/>
    <x v="1"/>
    <n v="2.98"/>
    <m/>
  </r>
  <r>
    <x v="1"/>
    <s v="ene"/>
    <x v="29"/>
    <d v="2024-01-03T00:00:00"/>
    <x v="1"/>
    <s v="Turno Tarde"/>
    <s v="Paletizadora"/>
    <s v="Cai­da de automatico - Paletizadora"/>
    <x v="1"/>
    <n v="2.52"/>
    <m/>
  </r>
  <r>
    <x v="1"/>
    <s v="ene"/>
    <x v="29"/>
    <d v="2024-01-03T00:00:00"/>
    <x v="1"/>
    <s v="Turno Tarde"/>
    <s v="Prime"/>
    <s v="Trabamiento brazo"/>
    <x v="1"/>
    <n v="2.35"/>
    <m/>
  </r>
  <r>
    <x v="2"/>
    <s v="ene"/>
    <x v="29"/>
    <d v="2024-01-03T00:00:00"/>
    <x v="1"/>
    <s v="Turno Tarde"/>
    <s v="Filtec Lleno"/>
    <s v="Falla rechazador"/>
    <x v="1"/>
    <n v="2.2799999999999998"/>
    <m/>
  </r>
  <r>
    <x v="1"/>
    <s v="ene"/>
    <x v="29"/>
    <d v="2024-01-03T00:00:00"/>
    <x v="1"/>
    <s v="Turno Tarde"/>
    <s v="Llenadora"/>
    <s v="Espumado al inicio de proceso"/>
    <x v="1"/>
    <n v="1.53"/>
    <m/>
  </r>
  <r>
    <x v="1"/>
    <s v="ene"/>
    <x v="29"/>
    <d v="2024-01-03T00:00:00"/>
    <x v="1"/>
    <s v="Turno Dia"/>
    <s v="Etiquetadora"/>
    <s v="Falla Etiquetadora"/>
    <x v="1"/>
    <n v="1.48"/>
    <m/>
  </r>
  <r>
    <x v="2"/>
    <s v="ene"/>
    <x v="29"/>
    <d v="2024-01-03T00:00:00"/>
    <x v="1"/>
    <s v="Turno Dia"/>
    <s v="Llenadora"/>
    <s v="Reparacion - Llenadora"/>
    <x v="1"/>
    <n v="0.75"/>
    <m/>
  </r>
  <r>
    <x v="2"/>
    <s v="ene"/>
    <x v="29"/>
    <d v="2024-01-03T00:00:00"/>
    <x v="1"/>
    <s v="Turno Tarde"/>
    <s v="Filtec Lleno"/>
    <s v="Falla rechazador"/>
    <x v="1"/>
    <n v="0.38"/>
    <m/>
  </r>
  <r>
    <x v="1"/>
    <s v="ene"/>
    <x v="29"/>
    <d v="2024-01-03T00:00:00"/>
    <x v="1"/>
    <s v="Turno Dia"/>
    <s v="Prime"/>
    <s v="Trabamiento de producto"/>
    <x v="1"/>
    <n v="0.11"/>
    <m/>
  </r>
  <r>
    <x v="1"/>
    <s v="ene"/>
    <x v="29"/>
    <d v="2024-01-04T00:00:00"/>
    <x v="1"/>
    <s v="Turno Dia"/>
    <s v="Paletizadora"/>
    <s v="Ajuste o cambio de sensor - Paletizadora"/>
    <x v="2"/>
    <n v="67.81"/>
    <s v="se ajustan sensores de fin de carrera y se repara mesa."/>
  </r>
  <r>
    <x v="1"/>
    <s v="ene"/>
    <x v="29"/>
    <d v="2024-01-04T00:00:00"/>
    <x v="1"/>
    <s v="Turno Noche"/>
    <s v="Etiquetadora"/>
    <s v="Falla Etiquetadora"/>
    <x v="0"/>
    <n v="51.6"/>
    <s v="llega a su altura maxima dado por la receta pero la etiqueta no queda centrada en la botella"/>
  </r>
  <r>
    <x v="2"/>
    <s v="ene"/>
    <x v="29"/>
    <d v="2024-01-04T00:00:00"/>
    <x v="1"/>
    <s v="Turno Tarde"/>
    <s v="Transporte"/>
    <s v="Cambio o reparacion - Transporte"/>
    <x v="0"/>
    <n v="36.979999999999997"/>
    <s v="cadena se traba, desgaste en conjunto piñon-cadena"/>
  </r>
  <r>
    <x v="1"/>
    <s v="ene"/>
    <x v="29"/>
    <d v="2024-01-04T00:00:00"/>
    <x v="1"/>
    <s v="Turno Noche"/>
    <s v="Corte EnergÃ­a"/>
    <s v="Externo"/>
    <x v="2"/>
    <n v="36.909999999999997"/>
    <s v="CORTE DE ENERGIA EXTERNO"/>
  </r>
  <r>
    <x v="1"/>
    <s v="ene"/>
    <x v="29"/>
    <d v="2024-01-04T00:00:00"/>
    <x v="1"/>
    <s v="Turno Dia"/>
    <s v="Etiquetadora"/>
    <s v="Falla Etiquetadora"/>
    <x v="0"/>
    <n v="32.64"/>
    <s v="En produccion aveces no gira rodillo provocando marcar en la etiquetas."/>
  </r>
  <r>
    <x v="1"/>
    <s v="ene"/>
    <x v="29"/>
    <d v="2024-01-04T00:00:00"/>
    <x v="1"/>
    <s v="Turno Noche"/>
    <s v="Llenadora"/>
    <s v="Defectos Nudos PLC"/>
    <x v="2"/>
    <n v="21.87"/>
    <s v="Falla seguridad puertas nodo plc"/>
  </r>
  <r>
    <x v="1"/>
    <s v="ene"/>
    <x v="29"/>
    <d v="2024-01-04T00:00:00"/>
    <x v="1"/>
    <s v="Turno Tarde"/>
    <s v="Transporte"/>
    <s v="Cambio o reparacion - Transporte"/>
    <x v="0"/>
    <n v="18.600000000000001"/>
    <s v="Se reemplaza tramo de cadena defectuoso"/>
  </r>
  <r>
    <x v="1"/>
    <s v="ene"/>
    <x v="29"/>
    <d v="2024-01-04T00:00:00"/>
    <x v="1"/>
    <s v="Turno Tarde"/>
    <s v="Prime"/>
    <s v="Trabamiento brazo"/>
    <x v="0"/>
    <n v="16.850000000000001"/>
    <s v="SIN REPORTE"/>
  </r>
  <r>
    <x v="1"/>
    <s v="ene"/>
    <x v="29"/>
    <d v="2024-01-04T00:00:00"/>
    <x v="1"/>
    <s v="Turno Noche"/>
    <s v="Llenadora"/>
    <s v="Espumado al inicio de proceso"/>
    <x v="2"/>
    <n v="13.66"/>
    <s v="SIN REPORTE"/>
  </r>
  <r>
    <x v="2"/>
    <s v="ene"/>
    <x v="29"/>
    <d v="2024-01-04T00:00:00"/>
    <x v="1"/>
    <s v="Turno Dia"/>
    <s v="Desencajonadora"/>
    <s v="Falla contactor - Desencajonadora"/>
    <x v="2"/>
    <n v="12.21"/>
    <s v="falla 135 elau / CORTE ENERGIA EXTERNO"/>
  </r>
  <r>
    <x v="1"/>
    <s v="ene"/>
    <x v="29"/>
    <d v="2024-01-04T00:00:00"/>
    <x v="1"/>
    <s v="Turno Tarde"/>
    <s v="Llenadora"/>
    <s v="Espumado al inicio de proceso"/>
    <x v="2"/>
    <n v="11.03"/>
    <s v="SIN REPORTE"/>
  </r>
  <r>
    <x v="2"/>
    <s v="ene"/>
    <x v="29"/>
    <d v="2024-01-04T00:00:00"/>
    <x v="1"/>
    <s v="Turno Dia"/>
    <s v="Filtec Pre Lavado"/>
    <s v="Ajuste de velocidad de transporte"/>
    <x v="1"/>
    <n v="7.37"/>
    <m/>
  </r>
  <r>
    <x v="1"/>
    <s v="ene"/>
    <x v="29"/>
    <d v="2024-01-04T00:00:00"/>
    <x v="1"/>
    <s v="Turno Tarde"/>
    <s v="Paletizadora"/>
    <s v="Problema en compactador"/>
    <x v="1"/>
    <n v="6.52"/>
    <m/>
  </r>
  <r>
    <x v="1"/>
    <s v="ene"/>
    <x v="29"/>
    <d v="2024-01-04T00:00:00"/>
    <x v="1"/>
    <s v="Turno Tarde"/>
    <s v="Etiquetadora"/>
    <s v="Cambio de Sensor - Etiquetadora"/>
    <x v="1"/>
    <n v="5.67"/>
    <m/>
  </r>
  <r>
    <x v="1"/>
    <s v="ene"/>
    <x v="29"/>
    <d v="2024-01-04T00:00:00"/>
    <x v="1"/>
    <s v="Turno Noche"/>
    <s v="Transporte"/>
    <s v="Falla de Motor - Transporte"/>
    <x v="1"/>
    <n v="4.95"/>
    <m/>
  </r>
  <r>
    <x v="1"/>
    <s v="ene"/>
    <x v="29"/>
    <d v="2024-01-04T00:00:00"/>
    <x v="1"/>
    <s v="Turno Noche"/>
    <s v="Llenadora"/>
    <s v="Espumado al inicio de proceso"/>
    <x v="1"/>
    <n v="2.46"/>
    <m/>
  </r>
  <r>
    <x v="2"/>
    <s v="ene"/>
    <x v="29"/>
    <d v="2024-01-04T00:00:00"/>
    <x v="1"/>
    <s v="Turno Dia"/>
    <s v="Lavadora de Botellas"/>
    <s v="Cai­da de botellas salida de la lavadora"/>
    <x v="1"/>
    <n v="2.41"/>
    <m/>
  </r>
  <r>
    <x v="0"/>
    <s v="ene"/>
    <x v="29"/>
    <d v="2024-01-04T00:00:00"/>
    <x v="1"/>
    <s v="Turno Dia"/>
    <s v="Omnivision"/>
    <s v="Ajuste electrico o mecanico"/>
    <x v="1"/>
    <n v="2.1800000000000002"/>
    <m/>
  </r>
  <r>
    <x v="1"/>
    <s v="ene"/>
    <x v="29"/>
    <d v="2024-01-04T00:00:00"/>
    <x v="1"/>
    <s v="Turno Dia"/>
    <s v="Prime"/>
    <s v="Ajuste de parametros por electrico"/>
    <x v="1"/>
    <n v="2.13"/>
    <m/>
  </r>
  <r>
    <x v="2"/>
    <s v="ene"/>
    <x v="29"/>
    <d v="2024-01-04T00:00:00"/>
    <x v="1"/>
    <s v="Turno Dia"/>
    <s v="Lavadora de Botellas"/>
    <s v="Cai­da de botellas salida de la lavadora"/>
    <x v="1"/>
    <n v="1.91"/>
    <m/>
  </r>
  <r>
    <x v="0"/>
    <s v="ene"/>
    <x v="29"/>
    <d v="2024-01-04T00:00:00"/>
    <x v="1"/>
    <s v="Turno Dia"/>
    <s v="Omnivision"/>
    <s v="Ajuste electrico o mecanico"/>
    <x v="1"/>
    <n v="1.6"/>
    <m/>
  </r>
  <r>
    <x v="2"/>
    <s v="ene"/>
    <x v="29"/>
    <d v="2024-01-04T00:00:00"/>
    <x v="1"/>
    <s v="Turno Dia"/>
    <s v="Lavadora de Botellas"/>
    <s v="Cai­da de botellas salida de la lavadora"/>
    <x v="1"/>
    <n v="1.34"/>
    <m/>
  </r>
  <r>
    <x v="1"/>
    <s v="ene"/>
    <x v="29"/>
    <d v="2024-01-04T00:00:00"/>
    <x v="1"/>
    <s v="Turno Noche"/>
    <s v="Sopladora"/>
    <s v="Trabamiento de Preformas"/>
    <x v="1"/>
    <n v="0.85"/>
    <m/>
  </r>
  <r>
    <x v="1"/>
    <s v="ene"/>
    <x v="29"/>
    <d v="2024-01-04T00:00:00"/>
    <x v="1"/>
    <s v="Turno Noche"/>
    <s v="Sopladora"/>
    <s v="Trabamiento de Preformas"/>
    <x v="1"/>
    <n v="0.57999999999999996"/>
    <m/>
  </r>
  <r>
    <x v="1"/>
    <s v="ene"/>
    <x v="29"/>
    <d v="2024-01-04T00:00:00"/>
    <x v="1"/>
    <s v="Turno Noche"/>
    <s v="Sopladora"/>
    <s v="Trabamiento de Preformas"/>
    <x v="1"/>
    <n v="0.51"/>
    <m/>
  </r>
  <r>
    <x v="1"/>
    <s v="ene"/>
    <x v="29"/>
    <d v="2024-01-05T00:00:00"/>
    <x v="1"/>
    <s v="Turno Dia"/>
    <s v="Etiquetadora"/>
    <s v="Ajuste o cambio de cuchillo"/>
    <x v="0"/>
    <n v="49.69"/>
    <s v="SIN REPORTE "/>
  </r>
  <r>
    <x v="1"/>
    <s v="ene"/>
    <x v="29"/>
    <d v="2024-01-05T00:00:00"/>
    <x v="1"/>
    <s v="Turno Tarde"/>
    <s v="Paletizadora"/>
    <s v="Problema en compactador"/>
    <x v="2"/>
    <n v="21.59"/>
    <s v="SIN REPORTE"/>
  </r>
  <r>
    <x v="2"/>
    <s v="ene"/>
    <x v="29"/>
    <d v="2024-01-05T00:00:00"/>
    <x v="1"/>
    <s v="Turno Dia"/>
    <s v="Lavadora de Botellas"/>
    <s v="Reparacion en la entrada"/>
    <x v="2"/>
    <n v="17.54"/>
    <s v="alarma alto nivel estanque 2"/>
  </r>
  <r>
    <x v="0"/>
    <s v="ene"/>
    <x v="29"/>
    <d v="2024-01-05T00:00:00"/>
    <x v="1"/>
    <s v="Turno Dia"/>
    <s v="Omnivision"/>
    <s v="Ajuste electrico o mecanico"/>
    <x v="2"/>
    <n v="11.7"/>
    <s v="SIN REPORTE"/>
  </r>
  <r>
    <x v="1"/>
    <s v="ene"/>
    <x v="29"/>
    <d v="2024-01-05T00:00:00"/>
    <x v="1"/>
    <s v="Turno Tarde"/>
    <s v="Llenadora"/>
    <s v="Espumado al inicio de proceso"/>
    <x v="1"/>
    <n v="7.19"/>
    <m/>
  </r>
  <r>
    <x v="1"/>
    <s v="ene"/>
    <x v="29"/>
    <d v="2024-01-05T00:00:00"/>
    <x v="1"/>
    <s v="Turno Noche"/>
    <s v="Tunel"/>
    <s v="Falla en motor"/>
    <x v="1"/>
    <n v="5.61"/>
    <m/>
  </r>
  <r>
    <x v="2"/>
    <s v="ene"/>
    <x v="29"/>
    <d v="2024-01-05T00:00:00"/>
    <x v="1"/>
    <s v="Turno Dia"/>
    <s v="Lavadora de Botellas"/>
    <s v="Cai­da de botellas salida de la lavadora"/>
    <x v="1"/>
    <n v="5.3"/>
    <m/>
  </r>
  <r>
    <x v="0"/>
    <s v="ene"/>
    <x v="29"/>
    <d v="2024-01-05T00:00:00"/>
    <x v="1"/>
    <s v="Turno Dia"/>
    <s v="Lavadora de Botellas"/>
    <s v="Trabamiento de botellas en la salida - Mantenimiento"/>
    <x v="1"/>
    <n v="4.8"/>
    <m/>
  </r>
  <r>
    <x v="1"/>
    <s v="ene"/>
    <x v="29"/>
    <d v="2024-01-05T00:00:00"/>
    <x v="1"/>
    <s v="Turno Dia"/>
    <s v="Capsuladora"/>
    <s v="Tapa girada cabezal N 8"/>
    <x v="1"/>
    <n v="4.6900000000000004"/>
    <m/>
  </r>
  <r>
    <x v="2"/>
    <s v="ene"/>
    <x v="29"/>
    <d v="2024-01-05T00:00:00"/>
    <x v="1"/>
    <s v="Turno Dia"/>
    <s v="Lavadora de Botellas"/>
    <s v="Cai­da de botellas salida de la lavadora"/>
    <x v="1"/>
    <n v="4.5"/>
    <m/>
  </r>
  <r>
    <x v="1"/>
    <s v="ene"/>
    <x v="29"/>
    <d v="2024-01-05T00:00:00"/>
    <x v="1"/>
    <s v="Turno Dia"/>
    <s v="Etiquetadora"/>
    <s v="Falla Etiquetadora"/>
    <x v="1"/>
    <n v="4.38"/>
    <m/>
  </r>
  <r>
    <x v="1"/>
    <s v="ene"/>
    <x v="29"/>
    <d v="2024-01-05T00:00:00"/>
    <x v="1"/>
    <s v="Turno Tarde"/>
    <s v="Prime"/>
    <s v="Trabamiento brazo"/>
    <x v="1"/>
    <n v="4.17"/>
    <m/>
  </r>
  <r>
    <x v="2"/>
    <s v="ene"/>
    <x v="29"/>
    <d v="2024-01-05T00:00:00"/>
    <x v="1"/>
    <s v="Turno Dia"/>
    <s v="Lavadora de Cajas"/>
    <s v="Cai­da de guias de caja"/>
    <x v="1"/>
    <n v="2.98"/>
    <m/>
  </r>
  <r>
    <x v="2"/>
    <s v="ene"/>
    <x v="29"/>
    <d v="2024-01-05T00:00:00"/>
    <x v="1"/>
    <s v="Turno Tarde"/>
    <s v="Lavadora de Botellas"/>
    <s v="Cai­da de envase en descarga - Mantenimiento"/>
    <x v="1"/>
    <n v="2.25"/>
    <m/>
  </r>
  <r>
    <x v="2"/>
    <s v="ene"/>
    <x v="29"/>
    <d v="2024-01-05T00:00:00"/>
    <x v="1"/>
    <s v="Turno Tarde"/>
    <s v="Lavadora de Botellas"/>
    <s v="Cai­da de envase en descarga - Mantenimiento"/>
    <x v="1"/>
    <n v="2.23"/>
    <m/>
  </r>
  <r>
    <x v="2"/>
    <s v="ene"/>
    <x v="29"/>
    <d v="2024-01-05T00:00:00"/>
    <x v="1"/>
    <s v="Turno Tarde"/>
    <s v="Lavadora de Botellas"/>
    <s v="Cai­da de envase en descarga - Mantenimiento"/>
    <x v="1"/>
    <n v="1.89"/>
    <m/>
  </r>
  <r>
    <x v="0"/>
    <s v="ene"/>
    <x v="29"/>
    <d v="2024-01-05T00:00:00"/>
    <x v="1"/>
    <s v="Turno Dia"/>
    <s v="Lavadora de Botellas"/>
    <s v="Trabamiento de botellas en la salida - Mantenimiento"/>
    <x v="1"/>
    <n v="1.87"/>
    <m/>
  </r>
  <r>
    <x v="0"/>
    <s v="ene"/>
    <x v="29"/>
    <d v="2024-01-05T00:00:00"/>
    <x v="1"/>
    <s v="Turno Dia"/>
    <s v="Lavadora de Botellas"/>
    <s v="Trabamiento de botellas en la salida - Mantenimiento"/>
    <x v="1"/>
    <n v="1.8"/>
    <m/>
  </r>
  <r>
    <x v="0"/>
    <s v="ene"/>
    <x v="29"/>
    <d v="2024-01-05T00:00:00"/>
    <x v="1"/>
    <s v="Turno Dia"/>
    <s v="Lavadora de Botellas"/>
    <s v="Trabamiento de botellas en la salida - Mantenimiento"/>
    <x v="1"/>
    <n v="1.43"/>
    <m/>
  </r>
  <r>
    <x v="1"/>
    <s v="ene"/>
    <x v="29"/>
    <d v="2024-01-05T00:00:00"/>
    <x v="1"/>
    <s v="Turno Dia"/>
    <s v="Etiquetadora"/>
    <s v="Limpieza de filtro pegamento"/>
    <x v="1"/>
    <n v="1.22"/>
    <m/>
  </r>
  <r>
    <x v="2"/>
    <s v="ene"/>
    <x v="29"/>
    <d v="2024-01-05T00:00:00"/>
    <x v="1"/>
    <s v="Turno Tarde"/>
    <s v="Lavadora de Botellas"/>
    <s v="Cai­da de envase en descarga - Mantenimiento"/>
    <x v="1"/>
    <n v="1.1499999999999999"/>
    <m/>
  </r>
  <r>
    <x v="2"/>
    <s v="ene"/>
    <x v="29"/>
    <d v="2024-01-05T00:00:00"/>
    <x v="1"/>
    <s v="Turno Tarde"/>
    <s v="Filtec Lleno"/>
    <s v="Falla rechazador"/>
    <x v="1"/>
    <n v="1.1200000000000001"/>
    <m/>
  </r>
  <r>
    <x v="1"/>
    <s v="ene"/>
    <x v="29"/>
    <d v="2024-01-05T00:00:00"/>
    <x v="1"/>
    <s v="Turno Noche"/>
    <s v="Sopladora"/>
    <s v="Trabamiento de Preformas"/>
    <x v="1"/>
    <n v="0.89"/>
    <m/>
  </r>
  <r>
    <x v="0"/>
    <s v="ene"/>
    <x v="29"/>
    <d v="2024-01-05T00:00:00"/>
    <x v="1"/>
    <s v="Turno Dia"/>
    <s v="Lavadora de Botellas"/>
    <s v="Trabamiento de botellas en la salida - Mantenimiento"/>
    <x v="1"/>
    <n v="0.85"/>
    <m/>
  </r>
  <r>
    <x v="0"/>
    <s v="ene"/>
    <x v="29"/>
    <d v="2024-01-05T00:00:00"/>
    <x v="1"/>
    <s v="Turno Dia"/>
    <s v="Omnivision"/>
    <s v="Ajuste electrico o mecanico"/>
    <x v="1"/>
    <n v="0.25"/>
    <m/>
  </r>
  <r>
    <x v="1"/>
    <s v="ene"/>
    <x v="29"/>
    <d v="2024-01-05T00:00:00"/>
    <x v="1"/>
    <s v="Turno Noche"/>
    <s v="Sopladora"/>
    <s v="Trabamiento de Preformas"/>
    <x v="1"/>
    <n v="0.24"/>
    <m/>
  </r>
  <r>
    <x v="0"/>
    <s v="ene"/>
    <x v="29"/>
    <d v="2024-01-05T00:00:00"/>
    <x v="1"/>
    <s v="Turno Dia"/>
    <s v="Lavadora de Botellas"/>
    <s v="Trabamiento de botellas en la salida - Mantenimiento"/>
    <x v="1"/>
    <n v="0.2"/>
    <m/>
  </r>
  <r>
    <x v="1"/>
    <s v="ene"/>
    <x v="29"/>
    <d v="2024-01-06T00:00:00"/>
    <x v="1"/>
    <s v="Turno Dia"/>
    <s v="Sopladora"/>
    <s v="Caudal insuficiente refrigeracion moldes"/>
    <x v="2"/>
    <n v="25.54"/>
    <s v="SIN REPORTE"/>
  </r>
  <r>
    <x v="2"/>
    <s v="ene"/>
    <x v="29"/>
    <d v="2024-01-06T00:00:00"/>
    <x v="1"/>
    <s v="Turno Dia"/>
    <s v="Llenadora"/>
    <s v="Cambio de valvula"/>
    <x v="0"/>
    <n v="17.23"/>
    <s v="problema llenado valvula 48"/>
  </r>
  <r>
    <x v="2"/>
    <s v="ene"/>
    <x v="29"/>
    <d v="2024-01-06T00:00:00"/>
    <x v="1"/>
    <s v="Turno Dia"/>
    <s v="Lavadora de Botellas"/>
    <s v="Trabamiento de botellas en la salida - Mantenimiento"/>
    <x v="1"/>
    <n v="10.5"/>
    <m/>
  </r>
  <r>
    <x v="1"/>
    <s v="ene"/>
    <x v="29"/>
    <d v="2024-01-06T00:00:00"/>
    <x v="1"/>
    <s v="Turno Dia"/>
    <s v="Sopladora"/>
    <s v="Caudal insuficiente refrigeracion moldes"/>
    <x v="1"/>
    <n v="6.74"/>
    <m/>
  </r>
  <r>
    <x v="0"/>
    <s v="ene"/>
    <x v="29"/>
    <d v="2024-01-06T00:00:00"/>
    <x v="1"/>
    <s v="Turno Dia"/>
    <s v="Lavadora de Botellas"/>
    <s v="Trabamiento de botellas en la salida - Mantenimiento"/>
    <x v="1"/>
    <n v="5.69"/>
    <m/>
  </r>
  <r>
    <x v="0"/>
    <s v="ene"/>
    <x v="29"/>
    <d v="2024-01-06T00:00:00"/>
    <x v="1"/>
    <s v="Turno Dia"/>
    <s v="Lavadora de Botellas"/>
    <s v="Trabamiento de botellas en la salida - Mantenimiento"/>
    <x v="1"/>
    <n v="3.62"/>
    <m/>
  </r>
  <r>
    <x v="2"/>
    <s v="ene"/>
    <x v="29"/>
    <d v="2024-01-06T00:00:00"/>
    <x v="1"/>
    <s v="Turno Dia"/>
    <s v="Lavadora de Botellas"/>
    <s v="Trabamiento de botellas en la salida - Mantenimiento"/>
    <x v="1"/>
    <n v="3.57"/>
    <m/>
  </r>
  <r>
    <x v="2"/>
    <s v="ene"/>
    <x v="29"/>
    <d v="2024-01-06T00:00:00"/>
    <x v="1"/>
    <s v="Turno Dia"/>
    <s v="Lavadora de Botellas"/>
    <s v="Trabamiento de botellas en la salida - Mantenimiento"/>
    <x v="1"/>
    <n v="3.01"/>
    <m/>
  </r>
  <r>
    <x v="0"/>
    <s v="ene"/>
    <x v="29"/>
    <d v="2024-01-06T00:00:00"/>
    <x v="1"/>
    <s v="Turno Dia"/>
    <s v="Lavadora de Botellas"/>
    <s v="Trabamiento de botellas en la salida - Mantenimiento"/>
    <x v="1"/>
    <n v="2.35"/>
    <m/>
  </r>
  <r>
    <x v="0"/>
    <s v="ene"/>
    <x v="29"/>
    <d v="2024-01-06T00:00:00"/>
    <x v="1"/>
    <s v="Turno Dia"/>
    <s v="Llenadora"/>
    <s v="Lubricacion de pedestales - Llenadora"/>
    <x v="1"/>
    <n v="2.08"/>
    <m/>
  </r>
  <r>
    <x v="1"/>
    <s v="ene"/>
    <x v="29"/>
    <d v="2024-01-06T00:00:00"/>
    <x v="1"/>
    <s v="Turno Noche"/>
    <s v="Sopladora"/>
    <s v="Trabamiento de Preformas"/>
    <x v="1"/>
    <n v="1.94"/>
    <m/>
  </r>
  <r>
    <x v="2"/>
    <s v="ene"/>
    <x v="29"/>
    <d v="2024-01-06T00:00:00"/>
    <x v="1"/>
    <s v="Turno Dia"/>
    <s v="Lavadora de Botellas"/>
    <s v="Trabamiento de botellas en la salida - Mantenimiento"/>
    <x v="1"/>
    <n v="0.68"/>
    <m/>
  </r>
  <r>
    <x v="1"/>
    <s v="ene"/>
    <x v="29"/>
    <d v="2024-01-06T00:00:00"/>
    <x v="1"/>
    <s v="Turno Noche"/>
    <s v="Sopladora"/>
    <s v="Trabamiento de Preformas"/>
    <x v="1"/>
    <n v="0.39"/>
    <m/>
  </r>
  <r>
    <x v="2"/>
    <s v="ene"/>
    <x v="29"/>
    <d v="2024-01-06T00:00:00"/>
    <x v="1"/>
    <s v="Turno Dia"/>
    <s v="Lavadora de Botellas"/>
    <s v="Trabamiento de botellas en la salida - Mantenimiento"/>
    <x v="1"/>
    <n v="0.32"/>
    <m/>
  </r>
  <r>
    <x v="1"/>
    <s v="ene"/>
    <x v="29"/>
    <d v="2024-01-07T00:00:00"/>
    <x v="1"/>
    <s v="Turno Tarde"/>
    <s v="Prime"/>
    <s v="Trabamiento brazo"/>
    <x v="1"/>
    <n v="7.34"/>
    <m/>
  </r>
  <r>
    <x v="1"/>
    <s v="ene"/>
    <x v="29"/>
    <d v="2024-01-07T00:00:00"/>
    <x v="1"/>
    <s v="Turno Dia"/>
    <s v="Paletizadora"/>
    <s v="Ajuste o cambio de sensor - Paletizadora"/>
    <x v="1"/>
    <n v="6.91"/>
    <m/>
  </r>
  <r>
    <x v="1"/>
    <s v="ene"/>
    <x v="29"/>
    <d v="2024-01-07T00:00:00"/>
    <x v="1"/>
    <s v="Turno Tarde"/>
    <s v="Prime"/>
    <s v="Trabamiento brazo"/>
    <x v="1"/>
    <n v="6.52"/>
    <m/>
  </r>
  <r>
    <x v="1"/>
    <s v="ene"/>
    <x v="29"/>
    <d v="2024-01-07T00:00:00"/>
    <x v="1"/>
    <s v="Turno Noche"/>
    <s v="Etiquetadora"/>
    <s v="Empalme defectuoso - Etiquetadora"/>
    <x v="1"/>
    <n v="4.87"/>
    <m/>
  </r>
  <r>
    <x v="1"/>
    <s v="ene"/>
    <x v="29"/>
    <d v="2024-01-07T00:00:00"/>
    <x v="1"/>
    <s v="Turno Tarde"/>
    <s v="Prime"/>
    <s v="Trabamiento brazo"/>
    <x v="1"/>
    <n v="2.98"/>
    <m/>
  </r>
  <r>
    <x v="1"/>
    <s v="ene"/>
    <x v="29"/>
    <d v="2024-01-07T00:00:00"/>
    <x v="1"/>
    <s v="Turno Tarde"/>
    <s v="Prime"/>
    <s v="Trabamiento brazo"/>
    <x v="1"/>
    <n v="2.57"/>
    <m/>
  </r>
  <r>
    <x v="1"/>
    <s v="ene"/>
    <x v="29"/>
    <d v="2024-01-07T00:00:00"/>
    <x v="1"/>
    <s v="Turno Tarde"/>
    <s v="Prime"/>
    <s v="Trabamiento brazo"/>
    <x v="1"/>
    <n v="2.21"/>
    <m/>
  </r>
  <r>
    <x v="1"/>
    <s v="ene"/>
    <x v="29"/>
    <d v="2024-01-07T00:00:00"/>
    <x v="1"/>
    <s v="Turno Noche"/>
    <s v="Sopladora"/>
    <s v="Trabamiento de Preformas"/>
    <x v="1"/>
    <n v="1.82"/>
    <m/>
  </r>
  <r>
    <x v="1"/>
    <s v="ene"/>
    <x v="29"/>
    <d v="2024-01-07T00:00:00"/>
    <x v="1"/>
    <s v="Turno Noche"/>
    <s v="Sopladora"/>
    <s v="Trabamiento de Preformas"/>
    <x v="1"/>
    <n v="0.42"/>
    <m/>
  </r>
  <r>
    <x v="1"/>
    <s v="ene"/>
    <x v="30"/>
    <d v="2024-01-08T00:00:00"/>
    <x v="1"/>
    <s v="Turno Tarde"/>
    <s v="Paletizadora"/>
    <s v="Ajuste o cambio de sensor - Paletizadora"/>
    <x v="2"/>
    <n v="13.69"/>
    <s v="sensor inductivo de recorrido mesa desenfocado"/>
  </r>
  <r>
    <x v="1"/>
    <s v="ene"/>
    <x v="30"/>
    <d v="2024-01-08T00:00:00"/>
    <x v="1"/>
    <s v="Turno Dia"/>
    <s v="Tunel"/>
    <s v="Cai­da de botellas, ajuste de traspasos"/>
    <x v="1"/>
    <n v="9.2200000000000006"/>
    <m/>
  </r>
  <r>
    <x v="1"/>
    <s v="ene"/>
    <x v="30"/>
    <d v="2024-01-08T00:00:00"/>
    <x v="1"/>
    <s v="Turno Tarde"/>
    <s v="Sopladora"/>
    <s v="Limitador de desempolvado disparado"/>
    <x v="1"/>
    <n v="3.87"/>
    <m/>
  </r>
  <r>
    <x v="1"/>
    <s v="ene"/>
    <x v="30"/>
    <d v="2024-01-08T00:00:00"/>
    <x v="1"/>
    <s v="Turno Noche"/>
    <s v="Prime"/>
    <s v="Ajuste de parametros por electrico"/>
    <x v="1"/>
    <n v="3.58"/>
    <m/>
  </r>
  <r>
    <x v="0"/>
    <s v="ene"/>
    <x v="30"/>
    <d v="2024-01-08T00:00:00"/>
    <x v="1"/>
    <s v="Turno Noche"/>
    <s v="Lavadora de Botellas"/>
    <s v="Cai­da de botellas salida de la lavadora"/>
    <x v="1"/>
    <n v="2.73"/>
    <m/>
  </r>
  <r>
    <x v="0"/>
    <s v="ene"/>
    <x v="30"/>
    <d v="2024-01-08T00:00:00"/>
    <x v="1"/>
    <s v="Turno Noche"/>
    <s v="Lavadora de Botellas"/>
    <s v="Cai­da de botellas salida de la lavadora"/>
    <x v="1"/>
    <n v="2.73"/>
    <m/>
  </r>
  <r>
    <x v="0"/>
    <s v="ene"/>
    <x v="30"/>
    <d v="2024-01-08T00:00:00"/>
    <x v="1"/>
    <s v="Turno Noche"/>
    <s v="Lavadora de Botellas"/>
    <s v="Cai­da de botellas salida de la lavadora"/>
    <x v="1"/>
    <n v="2.5"/>
    <m/>
  </r>
  <r>
    <x v="2"/>
    <s v="ene"/>
    <x v="30"/>
    <d v="2024-01-08T00:00:00"/>
    <x v="1"/>
    <s v="Turno Noche"/>
    <s v="Lavadora de Botellas"/>
    <s v="Cai­da de botellas salida de la lavadora"/>
    <x v="1"/>
    <n v="2.04"/>
    <m/>
  </r>
  <r>
    <x v="1"/>
    <s v="ene"/>
    <x v="30"/>
    <d v="2024-01-08T00:00:00"/>
    <x v="1"/>
    <s v="Turno Tarde"/>
    <s v="Transporte"/>
    <s v="Cai­da de automatico - Transporte"/>
    <x v="1"/>
    <n v="1.93"/>
    <m/>
  </r>
  <r>
    <x v="0"/>
    <s v="ene"/>
    <x v="30"/>
    <d v="2024-01-08T00:00:00"/>
    <x v="1"/>
    <s v="Turno Dia"/>
    <s v="Lavadora de Botellas"/>
    <s v="Trabamiento de botellas en la salida - Mantenimiento"/>
    <x v="1"/>
    <n v="1.8"/>
    <m/>
  </r>
  <r>
    <x v="1"/>
    <s v="ene"/>
    <x v="30"/>
    <d v="2024-01-08T00:00:00"/>
    <x v="1"/>
    <s v="Turno Dia"/>
    <s v="Llenadora"/>
    <s v="Espumado al inicio de proceso"/>
    <x v="1"/>
    <n v="1.78"/>
    <m/>
  </r>
  <r>
    <x v="1"/>
    <s v="ene"/>
    <x v="30"/>
    <d v="2024-01-08T00:00:00"/>
    <x v="1"/>
    <s v="Turno Tarde"/>
    <s v="Capsuladora"/>
    <s v="Tapa girada cabezal N 2"/>
    <x v="1"/>
    <n v="1.63"/>
    <m/>
  </r>
  <r>
    <x v="0"/>
    <s v="ene"/>
    <x v="30"/>
    <d v="2024-01-08T00:00:00"/>
    <x v="1"/>
    <s v="Turno Noche"/>
    <s v="Lavadora de Botellas"/>
    <s v="Cai­da de botellas salida de la lavadora"/>
    <x v="1"/>
    <n v="0.68"/>
    <m/>
  </r>
  <r>
    <x v="2"/>
    <s v="ene"/>
    <x v="30"/>
    <d v="2024-01-08T00:00:00"/>
    <x v="1"/>
    <s v="Turno Noche"/>
    <s v="Lavadora de Botellas"/>
    <s v="Cai­da de botellas salida de la lavadora"/>
    <x v="1"/>
    <n v="0.65"/>
    <m/>
  </r>
  <r>
    <x v="2"/>
    <s v="ene"/>
    <x v="30"/>
    <d v="2024-01-08T00:00:00"/>
    <x v="1"/>
    <s v="Turno Noche"/>
    <s v="Lavadora de Botellas"/>
    <s v="Cai­da de botellas salida de la lavadora"/>
    <x v="1"/>
    <n v="0.39"/>
    <m/>
  </r>
  <r>
    <x v="0"/>
    <s v="ene"/>
    <x v="30"/>
    <d v="2024-01-08T00:00:00"/>
    <x v="1"/>
    <s v="Turno Dia"/>
    <s v="Lavadora de Botellas"/>
    <s v="Trabamiento de botellas en la salida - Mantenimiento"/>
    <x v="1"/>
    <n v="0.08"/>
    <m/>
  </r>
  <r>
    <x v="1"/>
    <s v="ene"/>
    <x v="30"/>
    <d v="2024-01-08T00:00:00"/>
    <x v="1"/>
    <s v="Turno Tarde"/>
    <s v="Sopladora"/>
    <s v="Trabamiento de Preformas"/>
    <x v="1"/>
    <n v="0.03"/>
    <m/>
  </r>
  <r>
    <x v="2"/>
    <s v="ene"/>
    <x v="30"/>
    <d v="2024-01-09T00:00:00"/>
    <x v="1"/>
    <s v="Turno Noche"/>
    <s v="Transporte"/>
    <s v="Transporte lleno reparacion cadena"/>
    <x v="0"/>
    <n v="28.15"/>
    <s v="Se corta cadena plastica salida etiquetadora."/>
  </r>
  <r>
    <x v="0"/>
    <s v="ene"/>
    <x v="30"/>
    <d v="2024-01-09T00:00:00"/>
    <x v="1"/>
    <s v="Turno Dia"/>
    <s v="Codificador"/>
    <s v="falla de impresion reiteradas"/>
    <x v="2"/>
    <n v="25.87"/>
    <s v="Se habilita codificador que fe utilizado en linea 3 / NO ES FALLA."/>
  </r>
  <r>
    <x v="1"/>
    <s v="ene"/>
    <x v="30"/>
    <d v="2024-01-09T00:00:00"/>
    <x v="1"/>
    <s v="Turno Dia"/>
    <s v="Etiquetadora"/>
    <s v="Falla Etiquetadora"/>
    <x v="0"/>
    <n v="21.14"/>
    <s v="opeprador informa que filtro de pegamento tiene 1 perno rodado por el cual provova que escurra pegamento. favor revisar hilo para evitar futuras detenciones."/>
  </r>
  <r>
    <x v="1"/>
    <s v="ene"/>
    <x v="30"/>
    <d v="2024-01-09T00:00:00"/>
    <x v="1"/>
    <s v="Turno Dia"/>
    <s v="Etiquetadora"/>
    <s v="Falla Etiquetadora"/>
    <x v="0"/>
    <n v="13.19"/>
    <s v="opeprador informa que filtro de pegamento tiene 1 perno rodado por el cual provova que escurra pegamento. favor revisar hilo para evitar futuras detenciones."/>
  </r>
  <r>
    <x v="0"/>
    <s v="ene"/>
    <x v="30"/>
    <d v="2024-01-09T00:00:00"/>
    <x v="1"/>
    <s v="Turno Noche"/>
    <s v="Llenadora"/>
    <s v="Reparacion - Llenadora"/>
    <x v="0"/>
    <n v="10.029999999999999"/>
    <s v="se sale pasador de cilindro neumatico tope abre y cierre de valvulas."/>
  </r>
  <r>
    <x v="0"/>
    <s v="ene"/>
    <x v="30"/>
    <d v="2024-01-09T00:00:00"/>
    <x v="1"/>
    <s v="Turno Dia"/>
    <s v="Decapsuladora"/>
    <s v="Cambio o reparacion de cadenas"/>
    <x v="1"/>
    <n v="8.0299999999999994"/>
    <m/>
  </r>
  <r>
    <x v="0"/>
    <s v="ene"/>
    <x v="30"/>
    <d v="2024-01-09T00:00:00"/>
    <x v="1"/>
    <s v="Turno Noche"/>
    <s v="Llenadora"/>
    <s v="Lubricacion de pedestales - Llenadora"/>
    <x v="1"/>
    <n v="4.6500000000000004"/>
    <m/>
  </r>
  <r>
    <x v="1"/>
    <s v="ene"/>
    <x v="30"/>
    <d v="2024-01-09T00:00:00"/>
    <x v="1"/>
    <s v="Turno Noche"/>
    <s v="Prime"/>
    <s v="Ajuste de parametros por electrico"/>
    <x v="1"/>
    <n v="4"/>
    <m/>
  </r>
  <r>
    <x v="0"/>
    <s v="ene"/>
    <x v="30"/>
    <d v="2024-01-09T00:00:00"/>
    <x v="1"/>
    <s v="Turno Noche"/>
    <s v="Lavadora de Botellas"/>
    <s v="Trabamiento de botellas en la salida - Mantenimiento"/>
    <x v="1"/>
    <n v="4"/>
    <m/>
  </r>
  <r>
    <x v="1"/>
    <s v="ene"/>
    <x v="30"/>
    <d v="2024-01-09T00:00:00"/>
    <x v="1"/>
    <s v="Turno Dia"/>
    <s v="Sopladora"/>
    <s v="Relex de seguridad puerta de transferencia"/>
    <x v="1"/>
    <n v="2.3199999999999998"/>
    <m/>
  </r>
  <r>
    <x v="0"/>
    <s v="ene"/>
    <x v="30"/>
    <d v="2024-01-09T00:00:00"/>
    <x v="1"/>
    <s v="Turno Dia"/>
    <s v="Decapsuladora"/>
    <s v="Cambio o reparacion de cadenas"/>
    <x v="1"/>
    <n v="1.32"/>
    <m/>
  </r>
  <r>
    <x v="0"/>
    <s v="ene"/>
    <x v="30"/>
    <d v="2024-01-09T00:00:00"/>
    <x v="1"/>
    <s v="Turno Dia"/>
    <s v="Codificador"/>
    <s v="falla de impresion reiteradas"/>
    <x v="1"/>
    <n v="1.24"/>
    <m/>
  </r>
  <r>
    <x v="1"/>
    <s v="ene"/>
    <x v="30"/>
    <d v="2024-01-09T00:00:00"/>
    <x v="1"/>
    <s v="Turno Tarde"/>
    <s v="Sopladora"/>
    <s v="Trabamiento de Preformas"/>
    <x v="1"/>
    <n v="1.1399999999999999"/>
    <m/>
  </r>
  <r>
    <x v="0"/>
    <s v="ene"/>
    <x v="30"/>
    <d v="2024-01-09T00:00:00"/>
    <x v="1"/>
    <s v="Turno Noche"/>
    <s v="Coronador"/>
    <s v="Trancones reiterados pista de bajada"/>
    <x v="1"/>
    <n v="1.1299999999999999"/>
    <m/>
  </r>
  <r>
    <x v="0"/>
    <s v="ene"/>
    <x v="30"/>
    <d v="2024-01-09T00:00:00"/>
    <x v="1"/>
    <s v="Turno Dia"/>
    <s v="Decapsuladora"/>
    <s v="Cambio o reparacion de cadenas"/>
    <x v="1"/>
    <n v="0.85"/>
    <m/>
  </r>
  <r>
    <x v="1"/>
    <s v="ene"/>
    <x v="30"/>
    <d v="2024-01-09T00:00:00"/>
    <x v="1"/>
    <s v="Turno Dia"/>
    <s v="Sopladora"/>
    <s v="Trabamiento de Preformas"/>
    <x v="1"/>
    <n v="0.8"/>
    <m/>
  </r>
  <r>
    <x v="1"/>
    <s v="ene"/>
    <x v="30"/>
    <d v="2024-01-09T00:00:00"/>
    <x v="1"/>
    <s v="Turno Tarde"/>
    <s v="Sopladora"/>
    <s v="Trabamiento de Preformas"/>
    <x v="1"/>
    <n v="0.66"/>
    <m/>
  </r>
  <r>
    <x v="0"/>
    <s v="ene"/>
    <x v="30"/>
    <d v="2024-01-09T00:00:00"/>
    <x v="1"/>
    <s v="Turno Dia"/>
    <s v="Codificador"/>
    <s v="falla de impresion reiteradas"/>
    <x v="1"/>
    <n v="0.65"/>
    <m/>
  </r>
  <r>
    <x v="0"/>
    <s v="ene"/>
    <x v="30"/>
    <d v="2024-01-09T00:00:00"/>
    <x v="1"/>
    <s v="Turno Noche"/>
    <s v="Codificador"/>
    <s v="Parada codificacion"/>
    <x v="1"/>
    <n v="0.3"/>
    <m/>
  </r>
  <r>
    <x v="0"/>
    <s v="ene"/>
    <x v="30"/>
    <d v="2024-01-09T00:00:00"/>
    <x v="1"/>
    <s v="Turno Noche"/>
    <s v="Llenadora"/>
    <s v="Reparacion - Llenadora"/>
    <x v="1"/>
    <n v="0.13"/>
    <m/>
  </r>
  <r>
    <x v="1"/>
    <s v="ene"/>
    <x v="30"/>
    <d v="2024-01-09T00:00:00"/>
    <x v="1"/>
    <s v="Turno Tarde"/>
    <s v="Sopladora"/>
    <s v="Trabamiento de Preformas"/>
    <x v="1"/>
    <n v="0.12"/>
    <m/>
  </r>
  <r>
    <x v="0"/>
    <s v="ene"/>
    <x v="30"/>
    <d v="2024-01-09T00:00:00"/>
    <x v="1"/>
    <s v="Turno Noche"/>
    <s v="Codificador"/>
    <s v="Parada codificacion"/>
    <x v="1"/>
    <n v="0.01"/>
    <m/>
  </r>
  <r>
    <x v="0"/>
    <s v="ene"/>
    <x v="30"/>
    <d v="2024-01-10T00:00:00"/>
    <x v="1"/>
    <s v="Turno Dia"/>
    <s v="Decapsuladora"/>
    <s v="Ajustes por falla"/>
    <x v="2"/>
    <n v="95.35"/>
    <s v="sensor de seguridad cabezal con cable mordido y sensor de posicion piston de tope de cajaa final no detecta"/>
  </r>
  <r>
    <x v="0"/>
    <s v="ene"/>
    <x v="30"/>
    <d v="2024-01-10T00:00:00"/>
    <x v="1"/>
    <s v="Turno Noche"/>
    <s v="Mixer"/>
    <s v="Error de Mezcla"/>
    <x v="2"/>
    <n v="27.71"/>
    <s v="conector rvn304 mojado ( dispositivo marcaba cuando no se encontraba conectado)"/>
  </r>
  <r>
    <x v="1"/>
    <s v="ene"/>
    <x v="30"/>
    <d v="2024-01-10T00:00:00"/>
    <x v="1"/>
    <s v="Turno Dia"/>
    <s v="Tunel"/>
    <s v="Ajuste de casette - Mantenimiento"/>
    <x v="1"/>
    <n v="8.0299999999999994"/>
    <m/>
  </r>
  <r>
    <x v="0"/>
    <s v="ene"/>
    <x v="30"/>
    <d v="2024-01-10T00:00:00"/>
    <x v="1"/>
    <s v="Turno Dia"/>
    <s v="Mixer"/>
    <s v="Brix jarabe bajo"/>
    <x v="1"/>
    <n v="7.6"/>
    <m/>
  </r>
  <r>
    <x v="1"/>
    <s v="ene"/>
    <x v="30"/>
    <d v="2024-01-10T00:00:00"/>
    <x v="1"/>
    <s v="Turno Dia"/>
    <s v="Prime"/>
    <s v="Trabamiento brazo"/>
    <x v="1"/>
    <n v="6.23"/>
    <m/>
  </r>
  <r>
    <x v="1"/>
    <s v="ene"/>
    <x v="30"/>
    <d v="2024-01-10T00:00:00"/>
    <x v="1"/>
    <s v="Turno Dia"/>
    <s v="Transporte"/>
    <s v="Divisor de paquetes"/>
    <x v="1"/>
    <n v="4.3499999999999996"/>
    <m/>
  </r>
  <r>
    <x v="0"/>
    <s v="ene"/>
    <x v="30"/>
    <d v="2024-01-10T00:00:00"/>
    <x v="1"/>
    <s v="Turno Noche"/>
    <s v="Llenadora"/>
    <s v="Lubricacion de pedestales - Llenadora"/>
    <x v="1"/>
    <n v="4.0199999999999996"/>
    <m/>
  </r>
  <r>
    <x v="2"/>
    <s v="ene"/>
    <x v="30"/>
    <d v="2024-01-10T00:00:00"/>
    <x v="1"/>
    <s v="Turno Noche"/>
    <s v="Lavadora de Botellas"/>
    <s v="Cai­da de botellas salida de la lavadora"/>
    <x v="1"/>
    <n v="3.25"/>
    <m/>
  </r>
  <r>
    <x v="1"/>
    <s v="ene"/>
    <x v="30"/>
    <d v="2024-01-10T00:00:00"/>
    <x v="1"/>
    <s v="Turno Tarde"/>
    <s v="Tunel"/>
    <s v="Producto desplazado salida recubrimiento - Mantenimiento"/>
    <x v="1"/>
    <n v="2.64"/>
    <m/>
  </r>
  <r>
    <x v="1"/>
    <s v="ene"/>
    <x v="30"/>
    <d v="2024-01-10T00:00:00"/>
    <x v="1"/>
    <s v="Turno Tarde"/>
    <s v="Robopac"/>
    <s v="Corte de Film en Robopack"/>
    <x v="1"/>
    <n v="2.12"/>
    <m/>
  </r>
  <r>
    <x v="0"/>
    <s v="ene"/>
    <x v="30"/>
    <d v="2024-01-10T00:00:00"/>
    <x v="1"/>
    <s v="Turno Dia"/>
    <s v="Decapsuladora"/>
    <s v="Ajustes por falla"/>
    <x v="1"/>
    <n v="1.35"/>
    <m/>
  </r>
  <r>
    <x v="2"/>
    <s v="ene"/>
    <x v="30"/>
    <d v="2024-01-10T00:00:00"/>
    <x v="1"/>
    <s v="Turno Noche"/>
    <s v="Omnivision"/>
    <s v="Ajuste electrico o mecanico"/>
    <x v="1"/>
    <n v="1.18"/>
    <m/>
  </r>
  <r>
    <x v="0"/>
    <s v="ene"/>
    <x v="30"/>
    <d v="2024-01-10T00:00:00"/>
    <x v="1"/>
    <s v="Turno Dia"/>
    <s v="Decapsuladora"/>
    <s v="Ajustes por falla"/>
    <x v="1"/>
    <n v="1.1000000000000001"/>
    <m/>
  </r>
  <r>
    <x v="1"/>
    <s v="ene"/>
    <x v="30"/>
    <d v="2024-01-10T00:00:00"/>
    <x v="1"/>
    <s v="Turno Tarde"/>
    <s v="Sopladora"/>
    <s v="Trabamiento de Preformas"/>
    <x v="1"/>
    <n v="0.9"/>
    <m/>
  </r>
  <r>
    <x v="0"/>
    <s v="ene"/>
    <x v="30"/>
    <d v="2024-01-10T00:00:00"/>
    <x v="1"/>
    <s v="Turno Noche"/>
    <s v="Decapsuladora"/>
    <s v="Ajustes por falla"/>
    <x v="1"/>
    <n v="0.86"/>
    <m/>
  </r>
  <r>
    <x v="1"/>
    <s v="ene"/>
    <x v="30"/>
    <d v="2024-01-10T00:00:00"/>
    <x v="1"/>
    <s v="Turno Tarde"/>
    <s v="Sopladora"/>
    <s v="Trabamiento de Preformas"/>
    <x v="1"/>
    <n v="0.81"/>
    <m/>
  </r>
  <r>
    <x v="0"/>
    <s v="ene"/>
    <x v="30"/>
    <d v="2024-01-10T00:00:00"/>
    <x v="1"/>
    <s v="Turno Dia"/>
    <s v="Decapsuladora"/>
    <s v="Ajustes por falla"/>
    <x v="1"/>
    <n v="0.4"/>
    <m/>
  </r>
  <r>
    <x v="0"/>
    <s v="ene"/>
    <x v="30"/>
    <d v="2024-01-10T00:00:00"/>
    <x v="1"/>
    <s v="Turno Dia"/>
    <s v="Mixer"/>
    <s v="Brix jarabe bajo"/>
    <x v="1"/>
    <n v="0.25"/>
    <m/>
  </r>
  <r>
    <x v="1"/>
    <s v="ene"/>
    <x v="30"/>
    <d v="2024-01-11T00:00:00"/>
    <x v="1"/>
    <s v="Turno Tarde"/>
    <s v="Tunel"/>
    <s v="Cai­da de botellas, ajuste de traspasos"/>
    <x v="0"/>
    <n v="31.14"/>
    <s v="SIN REPORTAR"/>
  </r>
  <r>
    <x v="1"/>
    <s v="ene"/>
    <x v="30"/>
    <d v="2024-01-11T00:00:00"/>
    <x v="1"/>
    <s v="Turno Tarde"/>
    <s v="Etiquetadora"/>
    <s v="Cambio o reparacion de sensor - Etiquetadora"/>
    <x v="2"/>
    <n v="27.69"/>
    <s v="se revisa sensor inductivo que va en el piston y se adiciona aceite al deposito. no vuelve a fallar"/>
  </r>
  <r>
    <x v="1"/>
    <s v="ene"/>
    <x v="30"/>
    <d v="2024-01-11T00:00:00"/>
    <x v="1"/>
    <s v="Turno Noche"/>
    <s v="Etiquetadora"/>
    <s v="Cambio de Sensor - Etiquetadora"/>
    <x v="2"/>
    <n v="23.85"/>
    <s v="sensor quebrado en conector"/>
  </r>
  <r>
    <x v="1"/>
    <s v="ene"/>
    <x v="30"/>
    <d v="2024-01-11T00:00:00"/>
    <x v="1"/>
    <s v="Turno Tarde"/>
    <s v="Etiquetadora"/>
    <s v="Cambio o reparacion de sensor - Etiquetadora"/>
    <x v="2"/>
    <n v="18.77"/>
    <s v="se revisa sensor inductivo que va en el piston y se adiciona aceite al deposito. no vuelve a fallar"/>
  </r>
  <r>
    <x v="1"/>
    <s v="ene"/>
    <x v="30"/>
    <d v="2024-01-11T00:00:00"/>
    <x v="1"/>
    <s v="Turno Tarde"/>
    <s v="Etiquetadora"/>
    <s v="Cambio o reparacion de sensor - Etiquetadora"/>
    <x v="2"/>
    <n v="10.87"/>
    <s v="se revisa sensor inductivo que va en el piston y se adiciona aceite al deposito. no vuelve a fallar"/>
  </r>
  <r>
    <x v="1"/>
    <s v="ene"/>
    <x v="30"/>
    <d v="2024-01-11T00:00:00"/>
    <x v="1"/>
    <s v="Turno Noche"/>
    <s v="Sopladora"/>
    <s v="Temperatura sobre los cuerpos de los moldes fuera"/>
    <x v="1"/>
    <n v="6.51"/>
    <m/>
  </r>
  <r>
    <x v="1"/>
    <s v="ene"/>
    <x v="30"/>
    <d v="2024-01-11T00:00:00"/>
    <x v="1"/>
    <s v="Turno Noche"/>
    <s v="Tunel"/>
    <s v="Falla en motor"/>
    <x v="1"/>
    <n v="6.07"/>
    <m/>
  </r>
  <r>
    <x v="1"/>
    <s v="ene"/>
    <x v="30"/>
    <d v="2024-01-11T00:00:00"/>
    <x v="1"/>
    <s v="Turno Tarde"/>
    <s v="Etiquetadora"/>
    <s v="Cambio o reparacion de sensor - Etiquetadora"/>
    <x v="1"/>
    <n v="5"/>
    <m/>
  </r>
  <r>
    <x v="1"/>
    <s v="ene"/>
    <x v="30"/>
    <d v="2024-01-11T00:00:00"/>
    <x v="1"/>
    <s v="Turno Noche"/>
    <s v="Sopladora"/>
    <s v="Trabamiento de botella en sopladora- llenadora"/>
    <x v="1"/>
    <n v="4.79"/>
    <m/>
  </r>
  <r>
    <x v="1"/>
    <s v="ene"/>
    <x v="30"/>
    <d v="2024-01-11T00:00:00"/>
    <x v="1"/>
    <s v="Turno Noche"/>
    <s v="Llenadora"/>
    <s v="Falla motor principal"/>
    <x v="1"/>
    <n v="4.41"/>
    <m/>
  </r>
  <r>
    <x v="1"/>
    <s v="ene"/>
    <x v="30"/>
    <d v="2024-01-11T00:00:00"/>
    <x v="1"/>
    <s v="Turno Tarde"/>
    <s v="Etiquetadora"/>
    <s v="Empalme defectuoso - Etiquetadora"/>
    <x v="1"/>
    <n v="4.2"/>
    <m/>
  </r>
  <r>
    <x v="1"/>
    <s v="ene"/>
    <x v="30"/>
    <d v="2024-01-11T00:00:00"/>
    <x v="1"/>
    <s v="Turno Noche"/>
    <s v="Sopladora"/>
    <s v="Temperatura sobre los cuerpos de los moldes fuera"/>
    <x v="1"/>
    <n v="4"/>
    <m/>
  </r>
  <r>
    <x v="2"/>
    <s v="ene"/>
    <x v="30"/>
    <d v="2024-01-11T00:00:00"/>
    <x v="1"/>
    <s v="Turno Dia"/>
    <s v="Omnivision"/>
    <s v="Ajuste electrico o mecanico"/>
    <x v="1"/>
    <n v="3.9"/>
    <m/>
  </r>
  <r>
    <x v="1"/>
    <s v="ene"/>
    <x v="30"/>
    <d v="2024-01-11T00:00:00"/>
    <x v="1"/>
    <s v="Turno Tarde"/>
    <s v="Etiquetadora"/>
    <s v="Empalme defectuoso - Etiquetadora"/>
    <x v="1"/>
    <n v="2.98"/>
    <m/>
  </r>
  <r>
    <x v="1"/>
    <s v="ene"/>
    <x v="30"/>
    <d v="2024-01-11T00:00:00"/>
    <x v="1"/>
    <s v="Turno Tarde"/>
    <s v="Sopladora"/>
    <s v="Trabamiento de Preformas"/>
    <x v="1"/>
    <n v="1.1399999999999999"/>
    <m/>
  </r>
  <r>
    <x v="1"/>
    <s v="ene"/>
    <x v="30"/>
    <d v="2024-01-11T00:00:00"/>
    <x v="1"/>
    <s v="Turno Tarde"/>
    <s v="Etiquetadora"/>
    <s v="Falla Etiquetadora"/>
    <x v="1"/>
    <n v="1.0900000000000001"/>
    <m/>
  </r>
  <r>
    <x v="1"/>
    <s v="ene"/>
    <x v="30"/>
    <d v="2024-01-11T00:00:00"/>
    <x v="1"/>
    <s v="Turno Dia"/>
    <s v="Sopladora"/>
    <s v="Trabamiento de Preformas"/>
    <x v="1"/>
    <n v="0.84"/>
    <m/>
  </r>
  <r>
    <x v="2"/>
    <s v="ene"/>
    <x v="30"/>
    <d v="2024-01-11T00:00:00"/>
    <x v="1"/>
    <s v="Turno Dia"/>
    <s v="Omnivision"/>
    <s v="Ajuste electrico o mecanico"/>
    <x v="1"/>
    <n v="0.38"/>
    <m/>
  </r>
  <r>
    <x v="1"/>
    <s v="ene"/>
    <x v="30"/>
    <d v="2024-01-11T00:00:00"/>
    <x v="1"/>
    <s v="Turno Tarde"/>
    <s v="Sopladora"/>
    <s v="Trabamiento de elevador de preformas"/>
    <x v="1"/>
    <n v="0.28999999999999998"/>
    <m/>
  </r>
  <r>
    <x v="1"/>
    <s v="ene"/>
    <x v="30"/>
    <d v="2024-01-11T00:00:00"/>
    <x v="1"/>
    <s v="Turno Tarde"/>
    <s v="Sopladora"/>
    <s v="Trabamiento de elevador de preformas"/>
    <x v="1"/>
    <n v="0.08"/>
    <m/>
  </r>
  <r>
    <x v="0"/>
    <s v="ene"/>
    <x v="30"/>
    <d v="2024-01-12T00:00:00"/>
    <x v="1"/>
    <s v="Turno Noche"/>
    <s v="Etiquetadora"/>
    <s v="Falla Etiquetadora"/>
    <x v="0"/>
    <n v="51.7"/>
    <s v="etiqueta defectuosa salida magazine"/>
  </r>
  <r>
    <x v="0"/>
    <s v="ene"/>
    <x v="30"/>
    <d v="2024-01-12T00:00:00"/>
    <x v="1"/>
    <s v="Turno Noche"/>
    <s v="Etiquetadora"/>
    <s v="Falla Etiquetadora"/>
    <x v="0"/>
    <n v="47.62"/>
    <s v="etiqueta defectuosa salida magazine"/>
  </r>
  <r>
    <x v="1"/>
    <s v="ene"/>
    <x v="30"/>
    <d v="2024-01-12T00:00:00"/>
    <x v="1"/>
    <s v="Turno Tarde"/>
    <s v="Transporte"/>
    <s v="Transporte lleno reparacion cadena"/>
    <x v="1"/>
    <n v="8.94"/>
    <m/>
  </r>
  <r>
    <x v="1"/>
    <s v="ene"/>
    <x v="30"/>
    <d v="2024-01-12T00:00:00"/>
    <x v="1"/>
    <s v="Turno Tarde"/>
    <s v="Transporte"/>
    <s v="Trabamiento entrada curva etiquetadora"/>
    <x v="1"/>
    <n v="3.77"/>
    <m/>
  </r>
  <r>
    <x v="0"/>
    <s v="ene"/>
    <x v="30"/>
    <d v="2024-01-12T00:00:00"/>
    <x v="1"/>
    <s v="Turno Noche"/>
    <s v="Etiquetadora"/>
    <s v="Falla Etiquetadora"/>
    <x v="1"/>
    <n v="3.54"/>
    <m/>
  </r>
  <r>
    <x v="2"/>
    <s v="ene"/>
    <x v="30"/>
    <d v="2024-01-12T00:00:00"/>
    <x v="1"/>
    <s v="Turno Noche"/>
    <s v="Lavadora de Botellas"/>
    <s v="Cai­da de botellas salida de la lavadora"/>
    <x v="1"/>
    <n v="2"/>
    <m/>
  </r>
  <r>
    <x v="2"/>
    <s v="ene"/>
    <x v="30"/>
    <d v="2024-01-12T00:00:00"/>
    <x v="1"/>
    <s v="Turno Noche"/>
    <s v="Omnivision"/>
    <s v="Ajuste electrico o mecanico"/>
    <x v="1"/>
    <n v="1.95"/>
    <m/>
  </r>
  <r>
    <x v="2"/>
    <s v="ene"/>
    <x v="30"/>
    <d v="2024-01-12T00:00:00"/>
    <x v="1"/>
    <s v="Turno Noche"/>
    <s v="Lavadora de Botellas"/>
    <s v="Cai­da de botellas salida de la lavadora"/>
    <x v="1"/>
    <n v="1.75"/>
    <m/>
  </r>
  <r>
    <x v="1"/>
    <s v="ene"/>
    <x v="30"/>
    <d v="2024-01-12T00:00:00"/>
    <x v="1"/>
    <s v="Turno Noche"/>
    <s v="Codificador"/>
    <s v="Ajuste por cambio de formato - Codificador"/>
    <x v="1"/>
    <n v="1.6"/>
    <m/>
  </r>
  <r>
    <x v="1"/>
    <s v="ene"/>
    <x v="30"/>
    <d v="2024-01-12T00:00:00"/>
    <x v="1"/>
    <s v="Turno Tarde"/>
    <s v="Sopladora"/>
    <s v="Trabamiento de Preformas"/>
    <x v="1"/>
    <n v="1.19"/>
    <m/>
  </r>
  <r>
    <x v="1"/>
    <s v="ene"/>
    <x v="30"/>
    <d v="2024-01-12T00:00:00"/>
    <x v="1"/>
    <s v="Turno Tarde"/>
    <s v="Transporte"/>
    <s v="Transporte lleno reparacion cadena"/>
    <x v="1"/>
    <n v="1.04"/>
    <m/>
  </r>
  <r>
    <x v="1"/>
    <s v="ene"/>
    <x v="30"/>
    <d v="2024-01-12T00:00:00"/>
    <x v="1"/>
    <s v="Turno Tarde"/>
    <s v="Sopladora"/>
    <s v="Trabamiento de Preformas"/>
    <x v="1"/>
    <n v="0.93"/>
    <m/>
  </r>
  <r>
    <x v="1"/>
    <s v="ene"/>
    <x v="30"/>
    <d v="2024-01-12T00:00:00"/>
    <x v="1"/>
    <s v="Turno Noche"/>
    <s v="Sopladora"/>
    <s v="Trabamiento de Preformas"/>
    <x v="1"/>
    <n v="0.43"/>
    <m/>
  </r>
  <r>
    <x v="0"/>
    <s v="ene"/>
    <x v="30"/>
    <d v="2024-01-12T00:00:00"/>
    <x v="1"/>
    <s v="Turno Noche"/>
    <s v="Etiquetadora"/>
    <s v="Falla Etiquetadora"/>
    <x v="1"/>
    <n v="0.18"/>
    <m/>
  </r>
  <r>
    <x v="1"/>
    <s v="ene"/>
    <x v="30"/>
    <d v="2024-01-13T00:00:00"/>
    <x v="1"/>
    <s v="Turno Noche"/>
    <s v="Capsuladora"/>
    <s v="Tapa girada cabezal N 1"/>
    <x v="1"/>
    <n v="4.7"/>
    <m/>
  </r>
  <r>
    <x v="2"/>
    <s v="ene"/>
    <x v="31"/>
    <d v="2024-01-15T00:00:00"/>
    <x v="1"/>
    <s v="Turno Dia"/>
    <s v="Transporte"/>
    <s v="Cambio o Reparacion de pinon"/>
    <x v="0"/>
    <n v="50.3"/>
    <s v="Cajas trabadas, se cambia tramo."/>
  </r>
  <r>
    <x v="1"/>
    <s v="ene"/>
    <x v="31"/>
    <d v="2024-01-15T00:00:00"/>
    <x v="1"/>
    <s v="Turno Noche"/>
    <s v="Tunel"/>
    <s v="Ajuste de casette - Mantenimiento"/>
    <x v="0"/>
    <n v="14.39"/>
    <s v="se realiza ajuste de altura transporte SDR  en 2 hileras"/>
  </r>
  <r>
    <x v="1"/>
    <s v="ene"/>
    <x v="31"/>
    <d v="2024-01-15T00:00:00"/>
    <x v="1"/>
    <s v="Turno Noche"/>
    <s v="Mixer"/>
    <s v="Reseteo tablero electrico"/>
    <x v="2"/>
    <n v="12.09"/>
    <s v="SIN REPORTAR"/>
  </r>
  <r>
    <x v="1"/>
    <s v="ene"/>
    <x v="31"/>
    <d v="2024-01-15T00:00:00"/>
    <x v="1"/>
    <s v="Turno Dia"/>
    <s v="Paletizadora"/>
    <s v="Ajuste o cambio de sensor - Paletizadora"/>
    <x v="1"/>
    <n v="9.84"/>
    <m/>
  </r>
  <r>
    <x v="1"/>
    <s v="ene"/>
    <x v="31"/>
    <d v="2024-01-15T00:00:00"/>
    <x v="1"/>
    <s v="Turno Dia"/>
    <s v="Paletizadora"/>
    <s v="Ajuste o cambio de sensor - Paletizadora"/>
    <x v="1"/>
    <n v="5.98"/>
    <m/>
  </r>
  <r>
    <x v="1"/>
    <s v="ene"/>
    <x v="31"/>
    <d v="2024-01-15T00:00:00"/>
    <x v="1"/>
    <s v="Turno Dia"/>
    <s v="Sopladora"/>
    <s v="Regulacion de molde N 11"/>
    <x v="1"/>
    <n v="4.8"/>
    <m/>
  </r>
  <r>
    <x v="2"/>
    <s v="ene"/>
    <x v="31"/>
    <d v="2024-01-15T00:00:00"/>
    <x v="1"/>
    <s v="Turno Dia"/>
    <s v="Transporte"/>
    <s v="Cambio o Reparacion de pinon"/>
    <x v="1"/>
    <n v="4.24"/>
    <m/>
  </r>
  <r>
    <x v="1"/>
    <s v="ene"/>
    <x v="31"/>
    <d v="2024-01-15T00:00:00"/>
    <x v="1"/>
    <s v="Turno Noche"/>
    <s v="Llenadora"/>
    <s v="Espumado al inicio de proceso"/>
    <x v="1"/>
    <n v="0.83"/>
    <m/>
  </r>
  <r>
    <x v="1"/>
    <s v="ene"/>
    <x v="31"/>
    <d v="2024-01-15T00:00:00"/>
    <x v="1"/>
    <s v="Turno Dia"/>
    <s v="Sopladora"/>
    <s v="Trabamiento de Preformas"/>
    <x v="1"/>
    <n v="0.62"/>
    <m/>
  </r>
  <r>
    <x v="1"/>
    <s v="ene"/>
    <x v="31"/>
    <d v="2024-01-15T00:00:00"/>
    <x v="1"/>
    <s v="Turno Dia"/>
    <s v="Sopladora"/>
    <s v="Trabamiento de Preformas"/>
    <x v="1"/>
    <n v="0.02"/>
    <m/>
  </r>
  <r>
    <x v="0"/>
    <s v="ene"/>
    <x v="31"/>
    <d v="2024-01-16T00:00:00"/>
    <x v="1"/>
    <s v="Turno Dia"/>
    <s v="Transporte"/>
    <s v="Falla de Motor - Transporte"/>
    <x v="2"/>
    <n v="23.96"/>
    <s v="FALLA MOTOR 307 CURVA DE ENTRADA OMNIVISION"/>
  </r>
  <r>
    <x v="0"/>
    <s v="ene"/>
    <x v="31"/>
    <d v="2024-01-16T00:00:00"/>
    <x v="1"/>
    <s v="Turno Dia"/>
    <s v="Transporte"/>
    <s v="Falla de Motor - Transporte"/>
    <x v="1"/>
    <n v="8.8000000000000007"/>
    <m/>
  </r>
  <r>
    <x v="1"/>
    <s v="ene"/>
    <x v="31"/>
    <d v="2024-01-16T00:00:00"/>
    <x v="1"/>
    <s v="Turno Tarde"/>
    <s v="Llenadora"/>
    <s v="Cambio de valvula"/>
    <x v="1"/>
    <n v="5"/>
    <m/>
  </r>
  <r>
    <x v="0"/>
    <s v="ene"/>
    <x v="31"/>
    <d v="2024-01-16T00:00:00"/>
    <x v="1"/>
    <s v="Turno Tarde"/>
    <s v="Capsuladora"/>
    <s v="Falla elevador de tapas"/>
    <x v="1"/>
    <n v="4.3"/>
    <m/>
  </r>
  <r>
    <x v="0"/>
    <s v="ene"/>
    <x v="31"/>
    <d v="2024-01-16T00:00:00"/>
    <x v="1"/>
    <s v="Turno Tarde"/>
    <s v="Capsuladora"/>
    <s v="Falla elevador de tapas"/>
    <x v="1"/>
    <n v="2.86"/>
    <m/>
  </r>
  <r>
    <x v="0"/>
    <s v="ene"/>
    <x v="31"/>
    <d v="2024-01-16T00:00:00"/>
    <x v="1"/>
    <s v="Turno Tarde"/>
    <s v="Desencajonadora"/>
    <s v="Cai­da envase, salida mesa de carga (zona muerta)"/>
    <x v="1"/>
    <n v="1.85"/>
    <m/>
  </r>
  <r>
    <x v="1"/>
    <s v="ene"/>
    <x v="31"/>
    <d v="2024-01-16T00:00:00"/>
    <x v="1"/>
    <s v="Turno Tarde"/>
    <s v="Llenadora"/>
    <s v="Cambio de valvula"/>
    <x v="1"/>
    <n v="1.2"/>
    <m/>
  </r>
  <r>
    <x v="0"/>
    <s v="ene"/>
    <x v="31"/>
    <d v="2024-01-16T00:00:00"/>
    <x v="1"/>
    <s v="Turno Tarde"/>
    <s v="Capsuladora"/>
    <s v="Falla elevador de tapas"/>
    <x v="1"/>
    <n v="1.05"/>
    <m/>
  </r>
  <r>
    <x v="1"/>
    <s v="ene"/>
    <x v="31"/>
    <d v="2024-01-16T00:00:00"/>
    <x v="1"/>
    <s v="Turno Dia"/>
    <s v="Sopladora"/>
    <s v="Trabamiento de Preformas"/>
    <x v="1"/>
    <n v="0.5"/>
    <m/>
  </r>
  <r>
    <x v="1"/>
    <s v="ene"/>
    <x v="31"/>
    <d v="2024-01-16T00:00:00"/>
    <x v="1"/>
    <s v="Turno Dia"/>
    <s v="Sopladora"/>
    <s v="Trabamiento de Preformas"/>
    <x v="1"/>
    <n v="0.17"/>
    <m/>
  </r>
  <r>
    <x v="1"/>
    <s v="ene"/>
    <x v="31"/>
    <d v="2024-01-17T00:00:00"/>
    <x v="1"/>
    <s v="Turno Dia"/>
    <s v="Etiquetadora"/>
    <s v="Falla Etiquetadora"/>
    <x v="0"/>
    <n v="30.48"/>
    <s v="Regulación y ajuste sistema encolado / Trabajo se realiza en cambio formato."/>
  </r>
  <r>
    <x v="1"/>
    <s v="ene"/>
    <x v="31"/>
    <d v="2024-01-17T00:00:00"/>
    <x v="1"/>
    <s v="Turno Dia"/>
    <s v="Etiquetadora"/>
    <s v="Falla Etiquetadora"/>
    <x v="0"/>
    <n v="28.8"/>
    <s v="Regulación y ajuste sistema encolado / Trabajo se realiza en cambio formato."/>
  </r>
  <r>
    <x v="1"/>
    <s v="ene"/>
    <x v="31"/>
    <d v="2024-01-17T00:00:00"/>
    <x v="1"/>
    <s v="Turno Dia"/>
    <s v="Etiquetadora"/>
    <s v="Falla Etiquetadora"/>
    <x v="0"/>
    <n v="24.16"/>
    <s v="Regulación y ajuste sistema encolado / Trabajo se realiza en cambio formato."/>
  </r>
  <r>
    <x v="1"/>
    <s v="ene"/>
    <x v="31"/>
    <d v="2024-01-17T00:00:00"/>
    <x v="1"/>
    <s v="Turno Dia"/>
    <s v="Prime"/>
    <s v="Trabamiento de producto"/>
    <x v="2"/>
    <n v="21.21"/>
    <s v="SIN REPORTAR"/>
  </r>
  <r>
    <x v="2"/>
    <s v="ene"/>
    <x v="31"/>
    <d v="2024-01-17T00:00:00"/>
    <x v="1"/>
    <s v="Turno Dia"/>
    <s v="Codificador"/>
    <s v="Mantencion realizada por tecnico externo - Codificador"/>
    <x v="2"/>
    <n v="18.45"/>
    <s v="LAINK"/>
  </r>
  <r>
    <x v="2"/>
    <s v="ene"/>
    <x v="31"/>
    <d v="2024-01-17T00:00:00"/>
    <x v="1"/>
    <s v="Turno Dia"/>
    <s v="Codificador"/>
    <s v="Mantencion realizada por tecnico externo - Codificador"/>
    <x v="1"/>
    <n v="9.07"/>
    <m/>
  </r>
  <r>
    <x v="2"/>
    <s v="ene"/>
    <x v="31"/>
    <d v="2024-01-17T00:00:00"/>
    <x v="1"/>
    <s v="Turno Dia"/>
    <s v="Codificador"/>
    <s v="Mantencion realizada por tecnico externo - Codificador"/>
    <x v="1"/>
    <n v="7.56"/>
    <m/>
  </r>
  <r>
    <x v="1"/>
    <s v="ene"/>
    <x v="31"/>
    <d v="2024-01-17T00:00:00"/>
    <x v="1"/>
    <s v="Turno Tarde"/>
    <s v="Sopladora"/>
    <s v="Trabamiento de elevador de preformas"/>
    <x v="1"/>
    <n v="2.85"/>
    <m/>
  </r>
  <r>
    <x v="2"/>
    <s v="ene"/>
    <x v="31"/>
    <d v="2024-01-17T00:00:00"/>
    <x v="1"/>
    <s v="Turno Dia"/>
    <s v="Lavadora de Botellas"/>
    <s v="Cai­da de botellas salida de la lavadora"/>
    <x v="1"/>
    <n v="2.65"/>
    <m/>
  </r>
  <r>
    <x v="2"/>
    <s v="ene"/>
    <x v="31"/>
    <d v="2024-01-17T00:00:00"/>
    <x v="1"/>
    <s v="Turno Dia"/>
    <s v="Lavadora de Botellas"/>
    <s v="Cai­da de botellas salida de la lavadora"/>
    <x v="1"/>
    <n v="2.23"/>
    <m/>
  </r>
  <r>
    <x v="2"/>
    <s v="ene"/>
    <x v="31"/>
    <d v="2024-01-17T00:00:00"/>
    <x v="1"/>
    <s v="Turno Dia"/>
    <s v="Codificador"/>
    <s v="Mantencion realizada por tecnico externo - Codificador"/>
    <x v="1"/>
    <n v="2.04"/>
    <m/>
  </r>
  <r>
    <x v="2"/>
    <s v="ene"/>
    <x v="31"/>
    <d v="2024-01-17T00:00:00"/>
    <x v="1"/>
    <s v="Turno Dia"/>
    <s v="Codificador"/>
    <s v="Mantencion realizada por tecnico externo - Codificador"/>
    <x v="1"/>
    <n v="1.79"/>
    <m/>
  </r>
  <r>
    <x v="1"/>
    <s v="ene"/>
    <x v="31"/>
    <d v="2024-01-17T00:00:00"/>
    <x v="1"/>
    <s v="Turno Tarde"/>
    <s v="Sopladora"/>
    <s v="Trabamiento de elevador de preformas"/>
    <x v="1"/>
    <n v="1.27"/>
    <m/>
  </r>
  <r>
    <x v="2"/>
    <s v="ene"/>
    <x v="31"/>
    <d v="2024-01-17T00:00:00"/>
    <x v="1"/>
    <s v="Turno Dia"/>
    <s v="Codificador"/>
    <s v="Mantencion realizada por tecnico externo - Codificador"/>
    <x v="1"/>
    <n v="0.84"/>
    <m/>
  </r>
  <r>
    <x v="2"/>
    <s v="ene"/>
    <x v="31"/>
    <d v="2024-01-17T00:00:00"/>
    <x v="1"/>
    <s v="Turno Dia"/>
    <s v="Lavadora de Botellas"/>
    <s v="Cai­da de botellas salida de la lavadora"/>
    <x v="1"/>
    <n v="0.39"/>
    <m/>
  </r>
  <r>
    <x v="2"/>
    <s v="ene"/>
    <x v="31"/>
    <d v="2024-01-17T00:00:00"/>
    <x v="1"/>
    <s v="Turno Dia"/>
    <s v="Lavadora de Botellas"/>
    <s v="Cai­da de botellas salida de la lavadora"/>
    <x v="1"/>
    <n v="0.09"/>
    <m/>
  </r>
  <r>
    <x v="1"/>
    <s v="ene"/>
    <x v="31"/>
    <d v="2024-01-17T00:00:00"/>
    <x v="1"/>
    <s v="Turno Dia"/>
    <s v="Sopladora"/>
    <s v="Trabamiento de Preformas"/>
    <x v="1"/>
    <n v="0.08"/>
    <m/>
  </r>
  <r>
    <x v="1"/>
    <s v="ene"/>
    <x v="31"/>
    <d v="2024-01-17T00:00:00"/>
    <x v="1"/>
    <s v="Turno Dia"/>
    <s v="Sopladora"/>
    <s v="Trabamiento de Preformas"/>
    <x v="1"/>
    <n v="0.05"/>
    <m/>
  </r>
  <r>
    <x v="2"/>
    <s v="ene"/>
    <x v="31"/>
    <d v="2024-01-18T00:00:00"/>
    <x v="1"/>
    <s v="Turno Dia"/>
    <s v="Mixer"/>
    <s v="Presion de Co2 - Mantenimiento"/>
    <x v="2"/>
    <n v="39.72"/>
    <s v="SIN REPORTAR"/>
  </r>
  <r>
    <x v="1"/>
    <s v="ene"/>
    <x v="31"/>
    <d v="2024-01-18T00:00:00"/>
    <x v="1"/>
    <s v="Turno Tarde"/>
    <s v="Etiquetadora"/>
    <s v="Falla Etiquetadora"/>
    <x v="0"/>
    <n v="38.909999999999997"/>
    <s v="CAMBIO DE RODAMIENTO 6005 2RS"/>
  </r>
  <r>
    <x v="1"/>
    <s v="ene"/>
    <x v="31"/>
    <d v="2024-01-18T00:00:00"/>
    <x v="1"/>
    <s v="Turno Tarde"/>
    <s v="Etiquetadora"/>
    <s v="Falla Etiquetadora"/>
    <x v="0"/>
    <n v="19.79"/>
    <s v="CAMBIO DE RODAMIENTO 6005 2RS"/>
  </r>
  <r>
    <x v="2"/>
    <s v="ene"/>
    <x v="31"/>
    <d v="2024-01-18T00:00:00"/>
    <x v="1"/>
    <s v="Turno Dia"/>
    <s v="Mixer"/>
    <s v="Presion de Co2 - Mantenimiento"/>
    <x v="2"/>
    <n v="14.27"/>
    <s v="SIN REPORTAR"/>
  </r>
  <r>
    <x v="1"/>
    <s v="ene"/>
    <x v="31"/>
    <d v="2024-01-18T00:00:00"/>
    <x v="1"/>
    <s v="Turno Tarde"/>
    <s v="Capsuladora"/>
    <s v="Tapa girada cabezal N 1"/>
    <x v="0"/>
    <n v="12.45"/>
    <s v="SIN REPORTAR"/>
  </r>
  <r>
    <x v="1"/>
    <s v="ene"/>
    <x v="31"/>
    <d v="2024-01-18T00:00:00"/>
    <x v="1"/>
    <s v="Turno Dia"/>
    <s v="Etiquetadora"/>
    <s v="Falla Etiquetadora"/>
    <x v="0"/>
    <n v="11.89"/>
    <s v="SIN REPORTAR"/>
  </r>
  <r>
    <x v="1"/>
    <s v="ene"/>
    <x v="31"/>
    <d v="2024-01-18T00:00:00"/>
    <x v="1"/>
    <s v="Turno Tarde"/>
    <s v="Sopladora"/>
    <s v="Problema compresor de alta"/>
    <x v="1"/>
    <n v="9.9700000000000006"/>
    <m/>
  </r>
  <r>
    <x v="1"/>
    <s v="ene"/>
    <x v="31"/>
    <d v="2024-01-18T00:00:00"/>
    <x v="1"/>
    <s v="Turno Dia"/>
    <s v="Etiquetadora"/>
    <s v="Empalme defectuoso - Etiquetadora"/>
    <x v="1"/>
    <n v="8.65"/>
    <m/>
  </r>
  <r>
    <x v="1"/>
    <s v="ene"/>
    <x v="31"/>
    <d v="2024-01-18T00:00:00"/>
    <x v="1"/>
    <s v="Turno Tarde"/>
    <s v="Capsuladora"/>
    <s v="Tapa girada cabezal N 6"/>
    <x v="1"/>
    <n v="6.7"/>
    <m/>
  </r>
  <r>
    <x v="1"/>
    <s v="ene"/>
    <x v="31"/>
    <d v="2024-01-18T00:00:00"/>
    <x v="1"/>
    <s v="Turno Tarde"/>
    <s v="Sopladora"/>
    <s v="Regulacion de molde N 4"/>
    <x v="1"/>
    <n v="5.73"/>
    <m/>
  </r>
  <r>
    <x v="1"/>
    <s v="ene"/>
    <x v="31"/>
    <d v="2024-01-18T00:00:00"/>
    <x v="1"/>
    <s v="Turno Noche"/>
    <s v="Llenadora"/>
    <s v="Espumado al inicio de proceso"/>
    <x v="1"/>
    <n v="4.83"/>
    <m/>
  </r>
  <r>
    <x v="0"/>
    <s v="ene"/>
    <x v="31"/>
    <d v="2024-01-18T00:00:00"/>
    <x v="1"/>
    <s v="Turno Noche"/>
    <s v="Lavadora de Botellas"/>
    <s v="Cai­da de botellas salida de la lavadora"/>
    <x v="1"/>
    <n v="4.3499999999999996"/>
    <m/>
  </r>
  <r>
    <x v="1"/>
    <s v="ene"/>
    <x v="31"/>
    <d v="2024-01-18T00:00:00"/>
    <x v="1"/>
    <s v="Turno Tarde"/>
    <s v="Capsuladora"/>
    <s v="Tapa girada cabezal N 10"/>
    <x v="1"/>
    <n v="4.29"/>
    <m/>
  </r>
  <r>
    <x v="1"/>
    <s v="ene"/>
    <x v="31"/>
    <d v="2024-01-18T00:00:00"/>
    <x v="1"/>
    <s v="Turno Tarde"/>
    <s v="Capsuladora"/>
    <s v="Tapa girada cabezal N 12"/>
    <x v="1"/>
    <n v="3.42"/>
    <m/>
  </r>
  <r>
    <x v="1"/>
    <s v="ene"/>
    <x v="31"/>
    <d v="2024-01-18T00:00:00"/>
    <x v="1"/>
    <s v="Turno Noche"/>
    <s v="Llenadora"/>
    <s v="Espumado al inicio de proceso"/>
    <x v="1"/>
    <n v="1.5"/>
    <m/>
  </r>
  <r>
    <x v="1"/>
    <s v="ene"/>
    <x v="31"/>
    <d v="2024-01-18T00:00:00"/>
    <x v="1"/>
    <s v="Turno Dia"/>
    <s v="Sopladora"/>
    <s v="Trabamiento de Preformas"/>
    <x v="1"/>
    <n v="1.4"/>
    <m/>
  </r>
  <r>
    <x v="1"/>
    <s v="ene"/>
    <x v="31"/>
    <d v="2024-01-18T00:00:00"/>
    <x v="1"/>
    <s v="Turno Dia"/>
    <s v="Etiquetadora"/>
    <s v="Empalme defectuoso - Etiquetadora"/>
    <x v="1"/>
    <n v="1.3"/>
    <m/>
  </r>
  <r>
    <x v="1"/>
    <s v="ene"/>
    <x v="31"/>
    <d v="2024-01-18T00:00:00"/>
    <x v="1"/>
    <s v="Turno Dia"/>
    <s v="Sopladora"/>
    <s v="Trabamiento de Preformas"/>
    <x v="1"/>
    <n v="0.77"/>
    <m/>
  </r>
  <r>
    <x v="1"/>
    <s v="ene"/>
    <x v="31"/>
    <d v="2024-01-18T00:00:00"/>
    <x v="1"/>
    <s v="Turno Dia"/>
    <s v="Sopladora"/>
    <s v="Trabamiento de Preformas"/>
    <x v="1"/>
    <n v="0.75"/>
    <m/>
  </r>
  <r>
    <x v="1"/>
    <s v="ene"/>
    <x v="31"/>
    <d v="2024-01-18T00:00:00"/>
    <x v="1"/>
    <s v="Turno Dia"/>
    <s v="Sopladora"/>
    <s v="Trabamiento de Preformas"/>
    <x v="1"/>
    <n v="0.41"/>
    <m/>
  </r>
  <r>
    <x v="2"/>
    <s v="ene"/>
    <x v="31"/>
    <d v="2024-01-19T00:00:00"/>
    <x v="1"/>
    <s v="Turno Dia"/>
    <s v="Omnivision"/>
    <s v="Ajuste electrico o mecanico"/>
    <x v="1"/>
    <n v="6.79"/>
    <m/>
  </r>
  <r>
    <x v="1"/>
    <s v="ene"/>
    <x v="31"/>
    <d v="2024-01-19T00:00:00"/>
    <x v="1"/>
    <s v="Turno Dia"/>
    <s v="Tunel"/>
    <s v="Falla en motor"/>
    <x v="1"/>
    <n v="5.9"/>
    <m/>
  </r>
  <r>
    <x v="2"/>
    <s v="ene"/>
    <x v="31"/>
    <d v="2024-01-19T00:00:00"/>
    <x v="1"/>
    <s v="Turno Dia"/>
    <s v="Omnivision"/>
    <s v="Ajuste electrico o mecanico"/>
    <x v="1"/>
    <n v="5.54"/>
    <m/>
  </r>
  <r>
    <x v="1"/>
    <s v="ene"/>
    <x v="31"/>
    <d v="2024-01-19T00:00:00"/>
    <x v="1"/>
    <s v="Turno Dia"/>
    <s v="Sopladora"/>
    <s v="Trabamiento de Preformas"/>
    <x v="1"/>
    <n v="2.1"/>
    <m/>
  </r>
  <r>
    <x v="1"/>
    <s v="ene"/>
    <x v="31"/>
    <d v="2024-01-19T00:00:00"/>
    <x v="1"/>
    <s v="Turno Tarde"/>
    <s v="Mixer"/>
    <s v="Brix jarabe bajo"/>
    <x v="1"/>
    <n v="2.0699999999999998"/>
    <m/>
  </r>
  <r>
    <x v="1"/>
    <s v="ene"/>
    <x v="31"/>
    <d v="2024-01-19T00:00:00"/>
    <x v="1"/>
    <s v="Turno Dia"/>
    <s v="Robopac"/>
    <s v="Corte de Film en Robopack"/>
    <x v="1"/>
    <n v="1.56"/>
    <m/>
  </r>
  <r>
    <x v="1"/>
    <s v="ene"/>
    <x v="31"/>
    <d v="2024-01-19T00:00:00"/>
    <x v="1"/>
    <s v="Turno Tarde"/>
    <s v="Mixer"/>
    <s v="Error de Mezcla"/>
    <x v="1"/>
    <n v="1.41"/>
    <m/>
  </r>
  <r>
    <x v="1"/>
    <s v="ene"/>
    <x v="31"/>
    <d v="2024-01-19T00:00:00"/>
    <x v="1"/>
    <s v="Turno Dia"/>
    <s v="Sopladora"/>
    <s v="Trabamiento de Preformas"/>
    <x v="1"/>
    <n v="1.23"/>
    <m/>
  </r>
  <r>
    <x v="1"/>
    <s v="ene"/>
    <x v="31"/>
    <d v="2024-01-19T00:00:00"/>
    <x v="1"/>
    <s v="Turno Dia"/>
    <s v="Sopladora"/>
    <s v="Trabamiento de Preformas"/>
    <x v="1"/>
    <n v="0.79"/>
    <m/>
  </r>
  <r>
    <x v="2"/>
    <s v="ene"/>
    <x v="31"/>
    <d v="2024-01-19T00:00:00"/>
    <x v="1"/>
    <s v="Turno Dia"/>
    <s v="Omnivision"/>
    <s v="Ajuste electrico o mecanico"/>
    <x v="1"/>
    <n v="0.27"/>
    <m/>
  </r>
  <r>
    <x v="0"/>
    <s v="ene"/>
    <x v="31"/>
    <d v="2024-01-20T00:00:00"/>
    <x v="1"/>
    <s v="Turno Dia"/>
    <s v="Paletizadora"/>
    <s v="Cambio de rodillo en paletizadora"/>
    <x v="0"/>
    <n v="25.03"/>
    <s v="FALLA EMPUJADOR DE CAJAS POR RODILLOS MALOS."/>
  </r>
  <r>
    <x v="1"/>
    <s v="ene"/>
    <x v="31"/>
    <d v="2024-01-20T00:00:00"/>
    <x v="1"/>
    <s v="Turno Noche"/>
    <s v="Tunel"/>
    <s v="Cambio o reparacion de sensor - Tiºnel"/>
    <x v="2"/>
    <n v="11.08"/>
    <s v="SIN REPORTAR"/>
  </r>
  <r>
    <x v="1"/>
    <s v="ene"/>
    <x v="31"/>
    <d v="2024-01-20T00:00:00"/>
    <x v="1"/>
    <s v="Turno Noche"/>
    <s v="Llenadora"/>
    <s v="Espumado al inicio de proceso"/>
    <x v="0"/>
    <n v="10.26"/>
    <s v="SIN REPORTAR"/>
  </r>
  <r>
    <x v="1"/>
    <s v="ene"/>
    <x v="31"/>
    <d v="2024-01-20T00:00:00"/>
    <x v="1"/>
    <s v="Turno Noche"/>
    <s v="Tunel"/>
    <s v="Cambio o reparacion de sensor - Tiºnel"/>
    <x v="1"/>
    <n v="4.29"/>
    <m/>
  </r>
  <r>
    <x v="1"/>
    <s v="ene"/>
    <x v="31"/>
    <d v="2024-01-20T00:00:00"/>
    <x v="1"/>
    <s v="Turno Noche"/>
    <s v="Prime"/>
    <s v="Trabamiento brazo"/>
    <x v="1"/>
    <n v="3.54"/>
    <m/>
  </r>
  <r>
    <x v="1"/>
    <s v="ene"/>
    <x v="31"/>
    <d v="2024-01-20T00:00:00"/>
    <x v="1"/>
    <s v="Turno Dia"/>
    <s v="Paletizadora"/>
    <s v="Arana toma carton en falla"/>
    <x v="1"/>
    <n v="3.22"/>
    <m/>
  </r>
  <r>
    <x v="1"/>
    <s v="ene"/>
    <x v="31"/>
    <d v="2024-01-20T00:00:00"/>
    <x v="1"/>
    <s v="Turno Dia"/>
    <s v="Sopladora"/>
    <s v="Trabamiento de Preformas"/>
    <x v="1"/>
    <n v="2.57"/>
    <m/>
  </r>
  <r>
    <x v="1"/>
    <s v="ene"/>
    <x v="31"/>
    <d v="2024-01-20T00:00:00"/>
    <x v="1"/>
    <s v="Turno Dia"/>
    <s v="Sopladora"/>
    <s v="Trabamiento de Preformas"/>
    <x v="1"/>
    <n v="1.1399999999999999"/>
    <m/>
  </r>
  <r>
    <x v="1"/>
    <s v="ene"/>
    <x v="31"/>
    <d v="2024-01-20T00:00:00"/>
    <x v="1"/>
    <s v="Turno Dia"/>
    <s v="Sopladora"/>
    <s v="Trabamiento de Preformas"/>
    <x v="1"/>
    <n v="1.05"/>
    <m/>
  </r>
  <r>
    <x v="1"/>
    <s v="ene"/>
    <x v="31"/>
    <d v="2024-01-20T00:00:00"/>
    <x v="1"/>
    <s v="Turno Dia"/>
    <s v="Sopladora"/>
    <s v="Trabamiento de Preformas"/>
    <x v="1"/>
    <n v="0.46"/>
    <m/>
  </r>
  <r>
    <x v="2"/>
    <s v="ene"/>
    <x v="31"/>
    <d v="2024-01-21T00:00:00"/>
    <x v="1"/>
    <s v="Turno Tarde"/>
    <s v="Transporte"/>
    <s v="Cambio o reparacion - Transporte"/>
    <x v="0"/>
    <n v="20.98"/>
    <s v="Instalación de pernos y manillas faltantes / SIN DETENCION DE LINEA"/>
  </r>
  <r>
    <x v="2"/>
    <s v="ene"/>
    <x v="31"/>
    <d v="2024-01-21T00:00:00"/>
    <x v="1"/>
    <s v="Turno Tarde"/>
    <s v="Transporte"/>
    <s v="Transporte lleno reparacion cadena"/>
    <x v="1"/>
    <n v="6.1"/>
    <m/>
  </r>
  <r>
    <x v="0"/>
    <s v="ene"/>
    <x v="31"/>
    <d v="2024-01-21T00:00:00"/>
    <x v="1"/>
    <s v="Turno Tarde"/>
    <s v="Omnivision"/>
    <s v="Ajuste electrico o mecanico"/>
    <x v="1"/>
    <n v="3.03"/>
    <m/>
  </r>
  <r>
    <x v="2"/>
    <s v="ene"/>
    <x v="31"/>
    <d v="2024-01-21T00:00:00"/>
    <x v="1"/>
    <s v="Turno Tarde"/>
    <s v="Transporte"/>
    <s v="Transporte lleno reparacion cadena"/>
    <x v="1"/>
    <n v="0.62"/>
    <m/>
  </r>
  <r>
    <x v="0"/>
    <s v="ene"/>
    <x v="31"/>
    <d v="2024-01-21T00:00:00"/>
    <x v="1"/>
    <s v="Turno Tarde"/>
    <s v="Omnivision"/>
    <s v="Ajuste electrico o mecanico"/>
    <x v="1"/>
    <n v="0.53"/>
    <m/>
  </r>
  <r>
    <x v="1"/>
    <s v="ene"/>
    <x v="32"/>
    <d v="2024-01-22T00:00:00"/>
    <x v="1"/>
    <s v="Turno Tarde"/>
    <s v="Sopladora"/>
    <s v="PLC de sopladora (bloqueo general)"/>
    <x v="2"/>
    <n v="18.29"/>
    <s v="Problema de comunicación se apaga monitor soplador."/>
  </r>
  <r>
    <x v="1"/>
    <s v="ene"/>
    <x v="32"/>
    <d v="2024-01-22T00:00:00"/>
    <x v="1"/>
    <s v="Turno Tarde"/>
    <s v="Mixer"/>
    <s v="Problema presion bomba de agua"/>
    <x v="0"/>
    <n v="14.9"/>
    <s v="Mixer Falta Capacidad Flujo."/>
  </r>
  <r>
    <x v="0"/>
    <s v="ene"/>
    <x v="32"/>
    <d v="2024-01-22T00:00:00"/>
    <x v="1"/>
    <s v="Turno Dia"/>
    <s v="Decapsuladora"/>
    <s v="Ajustes por falla"/>
    <x v="2"/>
    <n v="14.11"/>
    <s v="Desincronización Rink."/>
  </r>
  <r>
    <x v="1"/>
    <s v="ene"/>
    <x v="32"/>
    <d v="2024-01-22T00:00:00"/>
    <x v="1"/>
    <s v="Turno Dia"/>
    <s v="Mixer"/>
    <s v="Problema presion bomba de agua"/>
    <x v="0"/>
    <n v="10"/>
    <s v="Mixer Falta Capacidad Flujo."/>
  </r>
  <r>
    <x v="2"/>
    <s v="ene"/>
    <x v="32"/>
    <d v="2024-01-22T00:00:00"/>
    <x v="1"/>
    <s v="Turno Dia"/>
    <s v="Transporte"/>
    <s v="Cambio o reparacion - Transporte"/>
    <x v="1"/>
    <n v="8.73"/>
    <m/>
  </r>
  <r>
    <x v="2"/>
    <s v="ene"/>
    <x v="32"/>
    <d v="2024-01-22T00:00:00"/>
    <x v="1"/>
    <s v="Turno Dia"/>
    <s v="Transporte"/>
    <s v="Cambio o Reparacion de pinon"/>
    <x v="1"/>
    <n v="8.59"/>
    <m/>
  </r>
  <r>
    <x v="1"/>
    <s v="ene"/>
    <x v="32"/>
    <d v="2024-01-22T00:00:00"/>
    <x v="1"/>
    <s v="Turno Tarde"/>
    <s v="Llenadora"/>
    <s v="Pruebas realizadas por tecnico Sidel - Llenadora"/>
    <x v="1"/>
    <n v="8.49"/>
    <m/>
  </r>
  <r>
    <x v="1"/>
    <s v="ene"/>
    <x v="32"/>
    <d v="2024-01-22T00:00:00"/>
    <x v="1"/>
    <s v="Turno Dia"/>
    <s v="Transporte"/>
    <s v="Regulacion de velocidad"/>
    <x v="1"/>
    <n v="8.1199999999999992"/>
    <m/>
  </r>
  <r>
    <x v="1"/>
    <s v="ene"/>
    <x v="32"/>
    <d v="2024-01-22T00:00:00"/>
    <x v="1"/>
    <s v="Turno Tarde"/>
    <s v="Paletizadora"/>
    <s v="Arana toma carton en falla"/>
    <x v="1"/>
    <n v="5.61"/>
    <m/>
  </r>
  <r>
    <x v="1"/>
    <s v="ene"/>
    <x v="32"/>
    <d v="2024-01-22T00:00:00"/>
    <x v="1"/>
    <s v="Turno Dia"/>
    <s v="Transporte"/>
    <s v="Regulacion de velocidad"/>
    <x v="1"/>
    <n v="5.58"/>
    <m/>
  </r>
  <r>
    <x v="2"/>
    <s v="ene"/>
    <x v="32"/>
    <d v="2024-01-22T00:00:00"/>
    <x v="1"/>
    <s v="Turno Dia"/>
    <s v="Paletizadora"/>
    <s v="Cai­da de automatico - Paletizadora"/>
    <x v="1"/>
    <n v="5.5"/>
    <m/>
  </r>
  <r>
    <x v="2"/>
    <s v="ene"/>
    <x v="32"/>
    <d v="2024-01-22T00:00:00"/>
    <x v="1"/>
    <s v="Turno Dia"/>
    <s v="Transporte"/>
    <s v="Cambio o reparacion - Transporte"/>
    <x v="1"/>
    <n v="5.12"/>
    <m/>
  </r>
  <r>
    <x v="1"/>
    <s v="ene"/>
    <x v="32"/>
    <d v="2024-01-22T00:00:00"/>
    <x v="1"/>
    <s v="Turno Tarde"/>
    <s v="Mixer"/>
    <s v="Problema presion bomba de agua"/>
    <x v="1"/>
    <n v="5.08"/>
    <m/>
  </r>
  <r>
    <x v="1"/>
    <s v="ene"/>
    <x v="32"/>
    <d v="2024-01-22T00:00:00"/>
    <x v="1"/>
    <s v="Turno Tarde"/>
    <s v="Mixer"/>
    <s v="Problema presion bomba de agua"/>
    <x v="1"/>
    <n v="3.15"/>
    <m/>
  </r>
  <r>
    <x v="1"/>
    <s v="ene"/>
    <x v="32"/>
    <d v="2024-01-22T00:00:00"/>
    <x v="1"/>
    <s v="Turno Tarde"/>
    <s v="Mixer"/>
    <s v="Problema presion bomba de agua"/>
    <x v="1"/>
    <n v="3.02"/>
    <m/>
  </r>
  <r>
    <x v="2"/>
    <s v="ene"/>
    <x v="32"/>
    <d v="2024-01-22T00:00:00"/>
    <x v="1"/>
    <s v="Turno Dia"/>
    <s v="Paletizadora"/>
    <s v="Cai­da de automatico - Paletizadora"/>
    <x v="1"/>
    <n v="2.4900000000000002"/>
    <m/>
  </r>
  <r>
    <x v="1"/>
    <s v="ene"/>
    <x v="32"/>
    <d v="2024-01-23T00:00:00"/>
    <x v="1"/>
    <s v="Turno Noche"/>
    <s v="Etiquetadora"/>
    <s v="Limpieza de filtro pegamento"/>
    <x v="0"/>
    <n v="33.74"/>
    <s v="Se apoya en regulaciones, se termina bajando el conjunto de etiquetado para poder terminar producción."/>
  </r>
  <r>
    <x v="0"/>
    <s v="ene"/>
    <x v="32"/>
    <d v="2024-01-23T00:00:00"/>
    <x v="1"/>
    <s v="Turno Dia"/>
    <s v="Coronador"/>
    <s v="Reparacion - Coronador"/>
    <x v="2"/>
    <n v="30.06"/>
    <s v="Alarma nudo 19, falta monitorear señal plc al realizar cambio."/>
  </r>
  <r>
    <x v="1"/>
    <s v="ene"/>
    <x v="32"/>
    <d v="2024-01-23T00:00:00"/>
    <x v="1"/>
    <s v="Turno Tarde"/>
    <s v="Sopladora"/>
    <s v="Limitador de desempolvado disparado"/>
    <x v="0"/>
    <n v="27.64"/>
    <s v="SIN REPORTAR"/>
  </r>
  <r>
    <x v="0"/>
    <s v="ene"/>
    <x v="32"/>
    <d v="2024-01-23T00:00:00"/>
    <x v="1"/>
    <s v="Turno Noche"/>
    <s v="Encajonadora"/>
    <s v="Ajuste o cambio - Encajonadora"/>
    <x v="0"/>
    <n v="20.88"/>
    <s v="Falla en vástagos"/>
  </r>
  <r>
    <x v="0"/>
    <s v="ene"/>
    <x v="32"/>
    <d v="2024-01-23T00:00:00"/>
    <x v="1"/>
    <s v="Turno Dia"/>
    <s v="Codificador"/>
    <s v="Ajuste por cambio de formato - Codificador"/>
    <x v="2"/>
    <n v="15.55"/>
    <s v="Codificacion poco visible, ajustes menores."/>
  </r>
  <r>
    <x v="1"/>
    <s v="ene"/>
    <x v="32"/>
    <d v="2024-01-23T00:00:00"/>
    <x v="1"/>
    <s v="Turno Tarde"/>
    <s v="Paletizadora"/>
    <s v="Arana toma carton en falla"/>
    <x v="2"/>
    <n v="14.23"/>
    <s v="Válvula de aire, se encuentra pegada, lo cual araña no toma el cartón."/>
  </r>
  <r>
    <x v="1"/>
    <s v="ene"/>
    <x v="32"/>
    <d v="2024-01-23T00:00:00"/>
    <x v="1"/>
    <s v="Turno Tarde"/>
    <s v="Sopladora"/>
    <s v="Limitador de desempolvado disparado"/>
    <x v="0"/>
    <n v="12.04"/>
    <s v="SIN REPORTAR"/>
  </r>
  <r>
    <x v="0"/>
    <s v="ene"/>
    <x v="32"/>
    <d v="2024-01-23T00:00:00"/>
    <x v="1"/>
    <s v="Turno Noche"/>
    <s v="Encajonadora"/>
    <s v="Ajuste o cambio - Encajonadora"/>
    <x v="0"/>
    <n v="9.3800000000000008"/>
    <s v="Falla en vástagos"/>
  </r>
  <r>
    <x v="1"/>
    <s v="ene"/>
    <x v="32"/>
    <d v="2024-01-23T00:00:00"/>
    <x v="1"/>
    <s v="Turno Dia"/>
    <s v="Capsuladora"/>
    <s v="Ajuste de torques en capsuladora"/>
    <x v="1"/>
    <n v="9.2200000000000006"/>
    <m/>
  </r>
  <r>
    <x v="0"/>
    <s v="ene"/>
    <x v="32"/>
    <d v="2024-01-23T00:00:00"/>
    <x v="1"/>
    <s v="Turno Dia"/>
    <s v="Omnivision"/>
    <s v="Ajuste electrico o mecanico"/>
    <x v="1"/>
    <n v="9.15"/>
    <m/>
  </r>
  <r>
    <x v="1"/>
    <s v="ene"/>
    <x v="32"/>
    <d v="2024-01-23T00:00:00"/>
    <x v="1"/>
    <s v="Turno Dia"/>
    <s v="Capsuladora"/>
    <s v="Tapa girada cabezal N 11"/>
    <x v="1"/>
    <n v="8.1199999999999992"/>
    <m/>
  </r>
  <r>
    <x v="1"/>
    <s v="ene"/>
    <x v="32"/>
    <d v="2024-01-23T00:00:00"/>
    <x v="1"/>
    <s v="Turno Dia"/>
    <s v="Tunel"/>
    <s v="Rectificacion de dientes de cuchillo"/>
    <x v="1"/>
    <n v="7.14"/>
    <m/>
  </r>
  <r>
    <x v="0"/>
    <s v="ene"/>
    <x v="32"/>
    <d v="2024-01-23T00:00:00"/>
    <x v="1"/>
    <s v="Turno Dia"/>
    <s v="Coronador"/>
    <s v="Reparacion - Coronador"/>
    <x v="1"/>
    <n v="6.73"/>
    <m/>
  </r>
  <r>
    <x v="1"/>
    <s v="ene"/>
    <x v="32"/>
    <d v="2024-01-23T00:00:00"/>
    <x v="1"/>
    <s v="Turno Noche"/>
    <s v="Etiquetadora"/>
    <s v="Falla Etiquetadora"/>
    <x v="1"/>
    <n v="6.42"/>
    <m/>
  </r>
  <r>
    <x v="1"/>
    <s v="ene"/>
    <x v="32"/>
    <d v="2024-01-23T00:00:00"/>
    <x v="1"/>
    <s v="Turno Dia"/>
    <s v="Tunel"/>
    <s v="Cai­da de botellas, ajuste de traspasos"/>
    <x v="1"/>
    <n v="6.2"/>
    <m/>
  </r>
  <r>
    <x v="1"/>
    <s v="ene"/>
    <x v="32"/>
    <d v="2024-01-23T00:00:00"/>
    <x v="1"/>
    <s v="Turno Dia"/>
    <s v="Sopladora"/>
    <s v="Limitador de desempolvado disparado"/>
    <x v="1"/>
    <n v="5.69"/>
    <m/>
  </r>
  <r>
    <x v="1"/>
    <s v="ene"/>
    <x v="32"/>
    <d v="2024-01-23T00:00:00"/>
    <x v="1"/>
    <s v="Turno Tarde"/>
    <s v="Paletizadora"/>
    <s v="Arana toma carton en falla"/>
    <x v="1"/>
    <n v="4.9800000000000004"/>
    <m/>
  </r>
  <r>
    <x v="0"/>
    <s v="ene"/>
    <x v="32"/>
    <d v="2024-01-23T00:00:00"/>
    <x v="1"/>
    <s v="Turno Dia"/>
    <s v="Coronador"/>
    <s v="Reparacion - Coronador"/>
    <x v="1"/>
    <n v="3.81"/>
    <m/>
  </r>
  <r>
    <x v="1"/>
    <s v="ene"/>
    <x v="32"/>
    <d v="2024-01-23T00:00:00"/>
    <x v="1"/>
    <s v="Turno Noche"/>
    <s v="Sopladora"/>
    <s v="Trabamiento de Preformas"/>
    <x v="1"/>
    <n v="3.59"/>
    <m/>
  </r>
  <r>
    <x v="2"/>
    <s v="ene"/>
    <x v="32"/>
    <d v="2024-01-23T00:00:00"/>
    <x v="1"/>
    <s v="Turno Dia"/>
    <s v="Decapsuladora"/>
    <s v="Lubricacion de cabezales"/>
    <x v="1"/>
    <n v="3.39"/>
    <m/>
  </r>
  <r>
    <x v="0"/>
    <s v="ene"/>
    <x v="32"/>
    <d v="2024-01-23T00:00:00"/>
    <x v="1"/>
    <s v="Turno Dia"/>
    <s v="Codificador"/>
    <s v="Ajuste por cambio de formato - Codificador"/>
    <x v="1"/>
    <n v="1.85"/>
    <m/>
  </r>
  <r>
    <x v="1"/>
    <s v="ene"/>
    <x v="32"/>
    <d v="2024-01-23T00:00:00"/>
    <x v="1"/>
    <s v="Turno Noche"/>
    <s v="Sopladora"/>
    <s v="Trabamiento de Preformas"/>
    <x v="1"/>
    <n v="1.48"/>
    <m/>
  </r>
  <r>
    <x v="0"/>
    <s v="ene"/>
    <x v="32"/>
    <d v="2024-01-23T00:00:00"/>
    <x v="1"/>
    <s v="Turno Dia"/>
    <s v="Omnivision"/>
    <s v="Ajuste electrico o mecanico"/>
    <x v="1"/>
    <n v="1.38"/>
    <m/>
  </r>
  <r>
    <x v="0"/>
    <s v="ene"/>
    <x v="32"/>
    <d v="2024-01-23T00:00:00"/>
    <x v="1"/>
    <s v="Turno Dia"/>
    <s v="Coronador"/>
    <s v="Reparacion - Coronador"/>
    <x v="1"/>
    <n v="1.23"/>
    <m/>
  </r>
  <r>
    <x v="0"/>
    <s v="ene"/>
    <x v="32"/>
    <d v="2024-01-23T00:00:00"/>
    <x v="1"/>
    <s v="Turno Dia"/>
    <s v="Coronador"/>
    <s v="Reparacion - Coronador"/>
    <x v="1"/>
    <n v="1.1499999999999999"/>
    <m/>
  </r>
  <r>
    <x v="0"/>
    <s v="ene"/>
    <x v="32"/>
    <d v="2024-01-23T00:00:00"/>
    <x v="1"/>
    <s v="Turno Dia"/>
    <s v="Coronador"/>
    <s v="Reparacion - Coronador"/>
    <x v="1"/>
    <n v="0.99"/>
    <m/>
  </r>
  <r>
    <x v="1"/>
    <s v="ene"/>
    <x v="32"/>
    <d v="2024-01-23T00:00:00"/>
    <x v="1"/>
    <s v="Turno Dia"/>
    <s v="Tunel"/>
    <s v="Rectificacion de dientes de cuchillo"/>
    <x v="1"/>
    <n v="0.83"/>
    <m/>
  </r>
  <r>
    <x v="1"/>
    <s v="ene"/>
    <x v="32"/>
    <d v="2024-01-23T00:00:00"/>
    <x v="1"/>
    <s v="Turno Noche"/>
    <s v="Sopladora"/>
    <s v="Trabamiento de Preformas"/>
    <x v="1"/>
    <n v="0.59"/>
    <m/>
  </r>
  <r>
    <x v="0"/>
    <s v="ene"/>
    <x v="32"/>
    <d v="2024-01-23T00:00:00"/>
    <x v="1"/>
    <s v="Turno Dia"/>
    <s v="Omnivision"/>
    <s v="Ajuste electrico o mecanico"/>
    <x v="1"/>
    <n v="0.3"/>
    <m/>
  </r>
  <r>
    <x v="1"/>
    <s v="ene"/>
    <x v="32"/>
    <d v="2024-01-24T00:00:00"/>
    <x v="1"/>
    <s v="Turno Noche"/>
    <s v="Etiquetadora"/>
    <s v="Falla Etiquetadora"/>
    <x v="0"/>
    <n v="35.979999999999997"/>
    <s v="ETIQUETAS MAL PEGADAS, SE ENCUENTRA TAMBOR ANTIGUO Y SE OCUPAN SUS PATINES"/>
  </r>
  <r>
    <x v="1"/>
    <s v="ene"/>
    <x v="32"/>
    <d v="2024-01-24T00:00:00"/>
    <x v="1"/>
    <s v="Turno Noche"/>
    <s v="Etiquetadora"/>
    <s v="Falla Etiquetadora"/>
    <x v="0"/>
    <n v="24.58"/>
    <s v="ETIQUETAS MAL PEGADAS, SE ENCUENTRA TAMBOR ANTIGUO Y SE OCUPAN SUS PATINES"/>
  </r>
  <r>
    <x v="0"/>
    <s v="ene"/>
    <x v="32"/>
    <d v="2024-01-24T00:00:00"/>
    <x v="1"/>
    <s v="Turno Dia"/>
    <s v="Lavadora de Botellas"/>
    <s v="Cai­da de botellas salida de la lavadora"/>
    <x v="0"/>
    <n v="12.92"/>
    <s v="Caída constante de envase a la salida de la máquina."/>
  </r>
  <r>
    <x v="0"/>
    <s v="ene"/>
    <x v="32"/>
    <d v="2024-01-24T00:00:00"/>
    <x v="1"/>
    <s v="Turno Dia"/>
    <s v="Lavadora de Botellas"/>
    <s v="Cai­da de botellas salida de la lavadora"/>
    <x v="0"/>
    <n v="9.58"/>
    <s v="Caída constante de envase a la salida de la máquina."/>
  </r>
  <r>
    <x v="1"/>
    <s v="ene"/>
    <x v="32"/>
    <d v="2024-01-24T00:00:00"/>
    <x v="1"/>
    <s v="Turno Tarde"/>
    <s v="Etiquetadora"/>
    <s v="Falla Etiquetadora"/>
    <x v="1"/>
    <n v="8.07"/>
    <m/>
  </r>
  <r>
    <x v="0"/>
    <s v="ene"/>
    <x v="32"/>
    <d v="2024-01-24T00:00:00"/>
    <x v="1"/>
    <s v="Turno Dia"/>
    <s v="Lavadora de Botellas"/>
    <s v="Cai­da de botellas salida de la lavadora"/>
    <x v="1"/>
    <n v="3.28"/>
    <m/>
  </r>
  <r>
    <x v="0"/>
    <s v="ene"/>
    <x v="32"/>
    <d v="2024-01-24T00:00:00"/>
    <x v="1"/>
    <s v="Turno Dia"/>
    <s v="Lavadora de Botellas"/>
    <s v="Cai­da de botellas salida de la lavadora"/>
    <x v="1"/>
    <n v="3.05"/>
    <m/>
  </r>
  <r>
    <x v="0"/>
    <s v="ene"/>
    <x v="32"/>
    <d v="2024-01-24T00:00:00"/>
    <x v="1"/>
    <s v="Turno Dia"/>
    <s v="Lavadora de Botellas"/>
    <s v="Cai­da de botellas salida de la lavadora"/>
    <x v="1"/>
    <n v="2.96"/>
    <m/>
  </r>
  <r>
    <x v="0"/>
    <s v="ene"/>
    <x v="32"/>
    <d v="2024-01-24T00:00:00"/>
    <x v="1"/>
    <s v="Turno Dia"/>
    <s v="Lavadora de Botellas"/>
    <s v="Cai­da de botellas salida de la lavadora"/>
    <x v="1"/>
    <n v="1.1499999999999999"/>
    <m/>
  </r>
  <r>
    <x v="1"/>
    <s v="ene"/>
    <x v="32"/>
    <d v="2024-01-24T00:00:00"/>
    <x v="1"/>
    <s v="Turno Tarde"/>
    <s v="Prime"/>
    <s v="Trabamiento brazo"/>
    <x v="1"/>
    <n v="0.95"/>
    <m/>
  </r>
  <r>
    <x v="0"/>
    <s v="ene"/>
    <x v="32"/>
    <d v="2024-01-24T00:00:00"/>
    <x v="1"/>
    <s v="Turno Dia"/>
    <s v="Lavadora de Botellas"/>
    <s v="Cai­da de botellas salida de la lavadora"/>
    <x v="1"/>
    <n v="0.85"/>
    <m/>
  </r>
  <r>
    <x v="0"/>
    <s v="ene"/>
    <x v="32"/>
    <d v="2024-01-24T00:00:00"/>
    <x v="1"/>
    <s v="Turno Dia"/>
    <s v="Lavadora de Botellas"/>
    <s v="Cai­da de botellas salida de la lavadora"/>
    <x v="1"/>
    <n v="0.65"/>
    <m/>
  </r>
  <r>
    <x v="0"/>
    <s v="ene"/>
    <x v="32"/>
    <d v="2024-01-24T00:00:00"/>
    <x v="1"/>
    <s v="Turno Dia"/>
    <s v="Lavadora de Botellas"/>
    <s v="Cai­da de botellas salida de la lavadora"/>
    <x v="1"/>
    <n v="0.3"/>
    <m/>
  </r>
  <r>
    <x v="1"/>
    <s v="ene"/>
    <x v="32"/>
    <d v="2024-01-24T00:00:00"/>
    <x v="1"/>
    <s v="Turno Noche"/>
    <s v="Sopladora"/>
    <s v="Trabamiento de Preformas"/>
    <x v="1"/>
    <n v="7.0000000000000007E-2"/>
    <m/>
  </r>
  <r>
    <x v="1"/>
    <s v="ene"/>
    <x v="32"/>
    <d v="2024-01-25T00:00:00"/>
    <x v="1"/>
    <s v="Turno Tarde"/>
    <s v="Robopac"/>
    <s v="Problema en Soldadora"/>
    <x v="2"/>
    <n v="25.16"/>
    <s v="Equipo con problemas en soldadura, se encuentra cortada, se realiza reparación."/>
  </r>
  <r>
    <x v="2"/>
    <s v="ene"/>
    <x v="32"/>
    <d v="2024-01-25T00:00:00"/>
    <x v="1"/>
    <s v="Turno Dia"/>
    <s v="Transporte"/>
    <s v="Cambio o reparacion - Transporte"/>
    <x v="0"/>
    <n v="14.23"/>
    <s v="Cadenas con reiteradas fallas transporte krones"/>
  </r>
  <r>
    <x v="1"/>
    <s v="ene"/>
    <x v="32"/>
    <d v="2024-01-25T00:00:00"/>
    <x v="1"/>
    <s v="Turno Tarde"/>
    <s v="Sopladora"/>
    <s v="PLC de sopladora (bloqueo general)"/>
    <x v="2"/>
    <n v="13.9"/>
    <s v="Problema de comunicación se apaga monitor soplador."/>
  </r>
  <r>
    <x v="1"/>
    <s v="ene"/>
    <x v="32"/>
    <d v="2024-01-25T00:00:00"/>
    <x v="1"/>
    <s v="Turno Tarde"/>
    <s v="Robopac"/>
    <s v="Problema en Soldadora"/>
    <x v="1"/>
    <n v="9.07"/>
    <m/>
  </r>
  <r>
    <x v="2"/>
    <s v="ene"/>
    <x v="32"/>
    <d v="2024-01-25T00:00:00"/>
    <x v="1"/>
    <s v="Turno Dia"/>
    <s v="Transporte"/>
    <s v="Transporte lleno reparacion cadena"/>
    <x v="1"/>
    <n v="4.95"/>
    <m/>
  </r>
  <r>
    <x v="1"/>
    <s v="ene"/>
    <x v="32"/>
    <d v="2024-01-25T00:00:00"/>
    <x v="1"/>
    <s v="Turno Tarde"/>
    <s v="Prime"/>
    <s v="Trabamiento brazo"/>
    <x v="1"/>
    <n v="4.78"/>
    <m/>
  </r>
  <r>
    <x v="1"/>
    <s v="ene"/>
    <x v="32"/>
    <d v="2024-01-25T00:00:00"/>
    <x v="1"/>
    <s v="Turno Tarde"/>
    <s v="Sopladora"/>
    <s v="PLC de sopladora (bloqueo general)"/>
    <x v="1"/>
    <n v="2.42"/>
    <m/>
  </r>
  <r>
    <x v="1"/>
    <s v="ene"/>
    <x v="32"/>
    <d v="2024-01-25T00:00:00"/>
    <x v="1"/>
    <s v="Turno Noche"/>
    <s v="Sopladora"/>
    <s v="Trabamiento de Preformas"/>
    <x v="1"/>
    <n v="1.41"/>
    <m/>
  </r>
  <r>
    <x v="1"/>
    <s v="ene"/>
    <x v="32"/>
    <d v="2024-01-25T00:00:00"/>
    <x v="1"/>
    <s v="Turno Noche"/>
    <s v="Sopladora"/>
    <s v="Trabamiento de Preformas"/>
    <x v="1"/>
    <n v="0.97"/>
    <m/>
  </r>
  <r>
    <x v="1"/>
    <s v="ene"/>
    <x v="32"/>
    <d v="2024-01-26T00:00:00"/>
    <x v="1"/>
    <s v="Turno Tarde"/>
    <s v="Paletizadora"/>
    <s v="Sensor entrada divisor"/>
    <x v="2"/>
    <n v="45.37"/>
    <s v="Falla entrada divisor paño verde entrada paquetes. Marcando alarmas control FBK contactores en falla se bloquea máquina"/>
  </r>
  <r>
    <x v="1"/>
    <s v="ene"/>
    <x v="32"/>
    <d v="2024-01-26T00:00:00"/>
    <x v="1"/>
    <s v="Turno Tarde"/>
    <s v="Robopac"/>
    <s v="Falla barrera de seguridad"/>
    <x v="2"/>
    <n v="40.42"/>
    <s v="Falla entrada divisor paño verde entrada paquetes. Marcando alarmas control FBK contactores en falla se bloquea máquina"/>
  </r>
  <r>
    <x v="2"/>
    <s v="ene"/>
    <x v="32"/>
    <d v="2024-01-26T00:00:00"/>
    <x v="1"/>
    <s v="Turno Dia"/>
    <s v="Transporte"/>
    <s v="Ajuste o reparacion de barandas"/>
    <x v="0"/>
    <n v="10.25"/>
    <s v="Baranda de transporte cajas vacías con problemas"/>
  </r>
  <r>
    <x v="1"/>
    <s v="ene"/>
    <x v="32"/>
    <d v="2024-01-26T00:00:00"/>
    <x v="1"/>
    <s v="Turno Tarde"/>
    <s v="Robopac"/>
    <s v="Falla barrera de seguridad"/>
    <x v="2"/>
    <n v="10"/>
    <s v="Falla entrada divisor paño verde entrada paquetes. Marcando alarmas control FBK contactores en falla se bloquea máquina"/>
  </r>
  <r>
    <x v="1"/>
    <s v="ene"/>
    <x v="32"/>
    <d v="2024-01-26T00:00:00"/>
    <x v="1"/>
    <s v="Turno Tarde"/>
    <s v="Paletizadora"/>
    <s v="Sensor entrada divisor"/>
    <x v="2"/>
    <n v="10"/>
    <s v="Falla entrada divisor paño verde entrada paquetes. Marcando alarmas control FBK contactores en falla se bloquea máquina"/>
  </r>
  <r>
    <x v="1"/>
    <s v="ene"/>
    <x v="32"/>
    <d v="2024-01-26T00:00:00"/>
    <x v="1"/>
    <s v="Turno Dia"/>
    <s v="Etiquetadora"/>
    <s v="Falla Etiquetadora"/>
    <x v="1"/>
    <n v="5.68"/>
    <m/>
  </r>
  <r>
    <x v="1"/>
    <s v="ene"/>
    <x v="32"/>
    <d v="2024-01-26T00:00:00"/>
    <x v="1"/>
    <s v="Turno Tarde"/>
    <s v="Llenadora"/>
    <s v="Espumado al inicio de proceso"/>
    <x v="1"/>
    <n v="4.75"/>
    <m/>
  </r>
  <r>
    <x v="1"/>
    <s v="ene"/>
    <x v="32"/>
    <d v="2024-01-26T00:00:00"/>
    <x v="1"/>
    <s v="Turno Noche"/>
    <s v="Llenadora"/>
    <s v="Revision de pinzas - Mantenimiento"/>
    <x v="1"/>
    <n v="4.43"/>
    <m/>
  </r>
  <r>
    <x v="1"/>
    <s v="ene"/>
    <x v="32"/>
    <d v="2024-01-26T00:00:00"/>
    <x v="1"/>
    <s v="Turno Noche"/>
    <s v="Sopladora"/>
    <s v="Trabamiento de Preformas"/>
    <x v="1"/>
    <n v="0.55000000000000004"/>
    <m/>
  </r>
  <r>
    <x v="1"/>
    <s v="ene"/>
    <x v="32"/>
    <d v="2024-01-26T00:00:00"/>
    <x v="1"/>
    <s v="Turno Noche"/>
    <s v="Sopladora"/>
    <s v="Trabamiento de Preformas"/>
    <x v="1"/>
    <n v="0.42"/>
    <m/>
  </r>
  <r>
    <x v="1"/>
    <s v="ene"/>
    <x v="32"/>
    <d v="2024-01-27T00:00:00"/>
    <x v="1"/>
    <s v="Turno Noche"/>
    <s v="Etiquetadora"/>
    <s v="Falla Etiquetadora"/>
    <x v="0"/>
    <n v="16.11"/>
    <s v="Anomalía bomba aceite cuchilla, conector con falla."/>
  </r>
  <r>
    <x v="1"/>
    <s v="ene"/>
    <x v="32"/>
    <d v="2024-01-27T00:00:00"/>
    <x v="1"/>
    <s v="Turno Noche"/>
    <s v="Etiquetadora"/>
    <s v="Falla Etiquetadora"/>
    <x v="1"/>
    <n v="9.35"/>
    <m/>
  </r>
  <r>
    <x v="1"/>
    <s v="ene"/>
    <x v="32"/>
    <d v="2024-01-27T00:00:00"/>
    <x v="1"/>
    <s v="Turno Noche"/>
    <s v="Etiquetadora"/>
    <s v="Empalme defectuoso - Etiquetadora"/>
    <x v="1"/>
    <n v="7.82"/>
    <m/>
  </r>
  <r>
    <x v="1"/>
    <s v="ene"/>
    <x v="32"/>
    <d v="2024-01-27T00:00:00"/>
    <x v="1"/>
    <s v="Turno Noche"/>
    <s v="Llenadora"/>
    <s v="Trabamiento de botellas en salida"/>
    <x v="1"/>
    <n v="6.19"/>
    <m/>
  </r>
  <r>
    <x v="1"/>
    <s v="ene"/>
    <x v="32"/>
    <d v="2024-01-27T00:00:00"/>
    <x v="1"/>
    <s v="Turno Dia"/>
    <s v="Paletizadora"/>
    <s v="Perdida de ciclo"/>
    <x v="1"/>
    <n v="5.47"/>
    <m/>
  </r>
  <r>
    <x v="0"/>
    <s v="ene"/>
    <x v="32"/>
    <d v="2024-01-27T00:00:00"/>
    <x v="1"/>
    <s v="Turno Dia"/>
    <s v="Decapsuladora"/>
    <s v="Ajustes por falla"/>
    <x v="1"/>
    <n v="3.25"/>
    <m/>
  </r>
  <r>
    <x v="1"/>
    <s v="ene"/>
    <x v="32"/>
    <d v="2024-01-27T00:00:00"/>
    <x v="1"/>
    <s v="Turno Noche"/>
    <s v="Sopladora"/>
    <s v="Trabamiento de Preformas"/>
    <x v="1"/>
    <n v="2.14"/>
    <m/>
  </r>
  <r>
    <x v="1"/>
    <s v="ene"/>
    <x v="32"/>
    <d v="2024-01-27T00:00:00"/>
    <x v="1"/>
    <s v="Turno Noche"/>
    <s v="Sopladora"/>
    <s v="Trabamiento de Preformas"/>
    <x v="1"/>
    <n v="0.61"/>
    <m/>
  </r>
  <r>
    <x v="1"/>
    <s v="ene"/>
    <x v="32"/>
    <d v="2024-01-27T00:00:00"/>
    <x v="1"/>
    <s v="Turno Noche"/>
    <s v="Sopladora"/>
    <s v="Trabamiento de Preformas"/>
    <x v="1"/>
    <n v="0.52"/>
    <m/>
  </r>
  <r>
    <x v="1"/>
    <s v="ene"/>
    <x v="33"/>
    <d v="2024-01-29T00:00:00"/>
    <x v="1"/>
    <s v="Turno Noche"/>
    <s v="Sopladora"/>
    <s v="Falla modulo de la fuente"/>
    <x v="2"/>
    <n v="60"/>
    <s v="Activacion de protección por cortocircuito, se reemplaza y se programa variador."/>
  </r>
  <r>
    <x v="1"/>
    <s v="ene"/>
    <x v="33"/>
    <d v="2024-01-29T00:00:00"/>
    <x v="1"/>
    <s v="Turno Noche"/>
    <s v="Sopladora"/>
    <s v="Falla modulo de la fuente"/>
    <x v="2"/>
    <n v="34.880000000000003"/>
    <s v="Activacion de protección por cortocircuito, se reemplaza y se programa variador."/>
  </r>
  <r>
    <x v="2"/>
    <s v="ene"/>
    <x v="33"/>
    <d v="2024-01-29T00:00:00"/>
    <x v="1"/>
    <s v="Turno Dia"/>
    <s v="Transporte"/>
    <s v="Cambio o Reparacion de pinon"/>
    <x v="0"/>
    <n v="25.26"/>
    <s v="Se corre piñon de enfilador de botellas, se posicionan los piñones corridos "/>
  </r>
  <r>
    <x v="1"/>
    <s v="ene"/>
    <x v="33"/>
    <d v="2024-01-29T00:00:00"/>
    <x v="1"/>
    <s v="Turno Noche"/>
    <s v="Sopladora"/>
    <s v="Falla modulo de la fuente"/>
    <x v="2"/>
    <n v="22.76"/>
    <s v="Activacion de protección por cortocircuito, se reemplaza y se programa variador."/>
  </r>
  <r>
    <x v="1"/>
    <s v="ene"/>
    <x v="33"/>
    <d v="2024-01-29T00:00:00"/>
    <x v="1"/>
    <s v="Turno Tarde"/>
    <s v="Capsuladora"/>
    <s v="Cambio de cabezal"/>
    <x v="0"/>
    <n v="18.989999999999998"/>
    <s v="Se cambian cabezales."/>
  </r>
  <r>
    <x v="2"/>
    <s v="ene"/>
    <x v="33"/>
    <d v="2024-01-29T00:00:00"/>
    <x v="1"/>
    <s v="Turno Dia"/>
    <s v="Despaletizadora"/>
    <s v="Falla paracai­das"/>
    <x v="2"/>
    <n v="18.12"/>
    <s v="SIN REPORTAR"/>
  </r>
  <r>
    <x v="0"/>
    <s v="ene"/>
    <x v="33"/>
    <d v="2024-01-29T00:00:00"/>
    <x v="1"/>
    <s v="Turno Dia"/>
    <s v="Coronador"/>
    <s v="Trancones reiterados pista de bajada"/>
    <x v="1"/>
    <n v="5.27"/>
    <m/>
  </r>
  <r>
    <x v="1"/>
    <s v="ene"/>
    <x v="33"/>
    <d v="2024-01-29T00:00:00"/>
    <x v="1"/>
    <s v="Turno Tarde"/>
    <s v="Etiquetadora"/>
    <s v="Empalme defectuoso - Etiquetadora"/>
    <x v="1"/>
    <n v="5.13"/>
    <m/>
  </r>
  <r>
    <x v="2"/>
    <s v="ene"/>
    <x v="33"/>
    <d v="2024-01-29T00:00:00"/>
    <x v="1"/>
    <s v="Turno Dia"/>
    <s v="Codificador"/>
    <s v="Ajuste por cambio de formato - Codificador"/>
    <x v="1"/>
    <n v="3.4"/>
    <m/>
  </r>
  <r>
    <x v="1"/>
    <s v="ene"/>
    <x v="33"/>
    <d v="2024-01-29T00:00:00"/>
    <x v="1"/>
    <s v="Turno Tarde"/>
    <s v="Sopladora"/>
    <s v="Trabamiento de Preformas"/>
    <x v="1"/>
    <n v="3.38"/>
    <m/>
  </r>
  <r>
    <x v="1"/>
    <s v="ene"/>
    <x v="33"/>
    <d v="2024-01-29T00:00:00"/>
    <x v="1"/>
    <s v="Turno Tarde"/>
    <s v="Sopladora"/>
    <s v="Trabamiento de Preformas"/>
    <x v="1"/>
    <n v="3.04"/>
    <m/>
  </r>
  <r>
    <x v="0"/>
    <s v="ene"/>
    <x v="33"/>
    <d v="2024-01-29T00:00:00"/>
    <x v="1"/>
    <s v="Turno Dia"/>
    <s v="Coronador"/>
    <s v="Trancones reiterados pista de bajada"/>
    <x v="1"/>
    <n v="2.93"/>
    <m/>
  </r>
  <r>
    <x v="0"/>
    <s v="ene"/>
    <x v="33"/>
    <d v="2024-01-29T00:00:00"/>
    <x v="1"/>
    <s v="Turno Dia"/>
    <s v="Llenadora"/>
    <s v="Lubricacion de pedestales - Llenadora"/>
    <x v="1"/>
    <n v="2.71"/>
    <m/>
  </r>
  <r>
    <x v="0"/>
    <s v="ene"/>
    <x v="33"/>
    <d v="2024-01-29T00:00:00"/>
    <x v="1"/>
    <s v="Turno Dia"/>
    <s v="Coronador"/>
    <s v="Trancones reiterados pista de bajada"/>
    <x v="1"/>
    <n v="2.5299999999999998"/>
    <m/>
  </r>
  <r>
    <x v="1"/>
    <s v="ene"/>
    <x v="33"/>
    <d v="2024-01-29T00:00:00"/>
    <x v="1"/>
    <s v="Turno Tarde"/>
    <s v="Sopladora"/>
    <s v="Trabamiento de Preformas"/>
    <x v="1"/>
    <n v="2.14"/>
    <m/>
  </r>
  <r>
    <x v="0"/>
    <s v="ene"/>
    <x v="33"/>
    <d v="2024-01-29T00:00:00"/>
    <x v="1"/>
    <s v="Turno Dia"/>
    <s v="Lavadora de Botellas"/>
    <s v="Trabamiento de botellas en la salida - Mantenimiento"/>
    <x v="1"/>
    <n v="1.96"/>
    <m/>
  </r>
  <r>
    <x v="1"/>
    <s v="ene"/>
    <x v="33"/>
    <d v="2024-01-29T00:00:00"/>
    <x v="1"/>
    <s v="Turno Tarde"/>
    <s v="Sopladora"/>
    <s v="Limitador de desenpolvado disparado por trabamiento"/>
    <x v="1"/>
    <n v="1.79"/>
    <m/>
  </r>
  <r>
    <x v="2"/>
    <s v="ene"/>
    <x v="33"/>
    <d v="2024-01-29T00:00:00"/>
    <x v="1"/>
    <s v="Turno Dia"/>
    <s v="Omnivision"/>
    <s v="Ajuste electrico o mecanico"/>
    <x v="1"/>
    <n v="1.1299999999999999"/>
    <m/>
  </r>
  <r>
    <x v="0"/>
    <s v="ene"/>
    <x v="33"/>
    <d v="2024-01-29T00:00:00"/>
    <x v="1"/>
    <s v="Turno Dia"/>
    <s v="Lavadora de Botellas"/>
    <s v="trabamiento de botella en entrada"/>
    <x v="1"/>
    <n v="1.1299999999999999"/>
    <m/>
  </r>
  <r>
    <x v="1"/>
    <s v="ene"/>
    <x v="33"/>
    <d v="2024-01-29T00:00:00"/>
    <x v="1"/>
    <s v="Turno Tarde"/>
    <s v="Sopladora"/>
    <s v="Trabamiento de Preformas"/>
    <x v="1"/>
    <n v="1.07"/>
    <m/>
  </r>
  <r>
    <x v="1"/>
    <s v="ene"/>
    <x v="33"/>
    <d v="2024-01-29T00:00:00"/>
    <x v="1"/>
    <s v="Turno Tarde"/>
    <s v="Sopladora"/>
    <s v="Trabamiento de Preformas"/>
    <x v="1"/>
    <n v="0.95"/>
    <m/>
  </r>
  <r>
    <x v="0"/>
    <s v="ene"/>
    <x v="33"/>
    <d v="2024-01-29T00:00:00"/>
    <x v="1"/>
    <s v="Turno Dia"/>
    <s v="Llenadora"/>
    <s v="Lubricacion de pedestales - Llenadora"/>
    <x v="1"/>
    <n v="0.94"/>
    <m/>
  </r>
  <r>
    <x v="2"/>
    <s v="ene"/>
    <x v="33"/>
    <d v="2024-01-29T00:00:00"/>
    <x v="1"/>
    <s v="Turno Dia"/>
    <s v="Transporte"/>
    <s v="Cambio o Reparacion de pinon"/>
    <x v="1"/>
    <n v="0.36"/>
    <m/>
  </r>
  <r>
    <x v="1"/>
    <s v="ene"/>
    <x v="33"/>
    <d v="2024-01-29T00:00:00"/>
    <x v="1"/>
    <s v="Turno Tarde"/>
    <s v="Sopladora"/>
    <s v="Trabamiento de Preformas"/>
    <x v="1"/>
    <n v="0.3"/>
    <m/>
  </r>
  <r>
    <x v="2"/>
    <s v="ene"/>
    <x v="33"/>
    <d v="2024-01-30T00:00:00"/>
    <x v="1"/>
    <s v="MaÃ±ana"/>
    <s v="Capsuladora"/>
    <s v="Ajuste de torques en capsuladora"/>
    <x v="0"/>
    <n v="24.75"/>
    <s v="SIN REPORTAR"/>
  </r>
  <r>
    <x v="1"/>
    <s v="ene"/>
    <x v="33"/>
    <d v="2024-01-30T00:00:00"/>
    <x v="1"/>
    <s v="Turno Tarde"/>
    <s v="Capsuladora"/>
    <s v="Cambio de cabezal"/>
    <x v="0"/>
    <n v="16.88"/>
    <m/>
  </r>
  <r>
    <x v="1"/>
    <s v="ene"/>
    <x v="33"/>
    <d v="2024-01-30T00:00:00"/>
    <x v="1"/>
    <s v="Turno Noche"/>
    <s v="Etiquetadora"/>
    <s v="Cambio o reparacion de sensor - Etiquetadora"/>
    <x v="2"/>
    <n v="14.77"/>
    <m/>
  </r>
  <r>
    <x v="0"/>
    <s v="ene"/>
    <x v="33"/>
    <d v="2024-01-30T00:00:00"/>
    <x v="1"/>
    <s v="Turno Dia"/>
    <s v="Llenadora"/>
    <s v="Reparacion o cambio tope de valvula"/>
    <x v="2"/>
    <n v="14.11"/>
    <s v="PROBLEMA CON VALVULA MASOUNEILAN"/>
  </r>
  <r>
    <x v="1"/>
    <s v="ene"/>
    <x v="33"/>
    <d v="2024-01-30T00:00:00"/>
    <x v="1"/>
    <s v="Turno Noche"/>
    <s v="Paletizadora"/>
    <s v="Ajuste o cambio de sensor - Paletizadora"/>
    <x v="2"/>
    <n v="12.87"/>
    <s v="Regulación de sensibilidad de sensores de entrada de paquetes"/>
  </r>
  <r>
    <x v="0"/>
    <s v="ene"/>
    <x v="33"/>
    <d v="2024-01-30T00:00:00"/>
    <x v="1"/>
    <s v="Turno Dia"/>
    <s v="Llenadora"/>
    <s v="Reparacion o cambio tope de valvula"/>
    <x v="2"/>
    <n v="10.6"/>
    <s v="PROBLEMA CON VALVULA MASOUNEILAN"/>
  </r>
  <r>
    <x v="2"/>
    <s v="ene"/>
    <x v="33"/>
    <d v="2024-01-30T00:00:00"/>
    <x v="1"/>
    <s v="MaÃ±ana"/>
    <s v="Capsuladora"/>
    <s v="Ajuste de torques en capsuladora"/>
    <x v="0"/>
    <n v="10.34"/>
    <s v="SIN REPORTAR"/>
  </r>
  <r>
    <x v="1"/>
    <s v="ene"/>
    <x v="33"/>
    <d v="2024-01-30T00:00:00"/>
    <x v="1"/>
    <s v="Turno Tarde"/>
    <s v="Sopladora"/>
    <s v="Limitador de desenpolvado disparado por trabamiento"/>
    <x v="1"/>
    <n v="7.59"/>
    <m/>
  </r>
  <r>
    <x v="1"/>
    <s v="ene"/>
    <x v="33"/>
    <d v="2024-01-30T00:00:00"/>
    <x v="1"/>
    <s v="Turno Tarde"/>
    <s v="Sopladora"/>
    <s v="Trabamiento de Preformas"/>
    <x v="1"/>
    <n v="7.17"/>
    <m/>
  </r>
  <r>
    <x v="0"/>
    <s v="ene"/>
    <x v="33"/>
    <d v="2024-01-30T00:00:00"/>
    <x v="1"/>
    <s v="Turno Dia"/>
    <s v="Llenadora"/>
    <s v="Lubricacion de pedestales - Llenadora"/>
    <x v="1"/>
    <n v="4.9000000000000004"/>
    <m/>
  </r>
  <r>
    <x v="2"/>
    <s v="ene"/>
    <x v="33"/>
    <d v="2024-01-30T00:00:00"/>
    <x v="1"/>
    <s v="MaÃ±ana"/>
    <s v="Decapsuladora"/>
    <s v="Ajustes por falla"/>
    <x v="1"/>
    <n v="3.77"/>
    <m/>
  </r>
  <r>
    <x v="0"/>
    <s v="ene"/>
    <x v="33"/>
    <d v="2024-01-30T00:00:00"/>
    <x v="1"/>
    <s v="Turno Dia"/>
    <s v="Llenadora"/>
    <s v="Reparacion o cambio tope de valvula"/>
    <x v="1"/>
    <n v="2.83"/>
    <m/>
  </r>
  <r>
    <x v="2"/>
    <s v="ene"/>
    <x v="33"/>
    <d v="2024-01-30T00:00:00"/>
    <x v="1"/>
    <s v="MaÃ±ana"/>
    <s v="Capsuladora"/>
    <s v="Ajuste de torques en capsuladora"/>
    <x v="1"/>
    <n v="2.4700000000000002"/>
    <m/>
  </r>
  <r>
    <x v="1"/>
    <s v="ene"/>
    <x v="33"/>
    <d v="2024-01-30T00:00:00"/>
    <x v="1"/>
    <s v="Turno Noche"/>
    <s v="Paletizadora"/>
    <s v="Ajuste o cambio de sensor - Paletizadora"/>
    <x v="1"/>
    <n v="2.1800000000000002"/>
    <m/>
  </r>
  <r>
    <x v="0"/>
    <s v="ene"/>
    <x v="33"/>
    <d v="2024-01-30T00:00:00"/>
    <x v="1"/>
    <s v="Turno Dia"/>
    <s v="Lavadora de Botellas"/>
    <s v="Trabamiento de botellas en la salida - Mantenimiento"/>
    <x v="1"/>
    <n v="2.1800000000000002"/>
    <m/>
  </r>
  <r>
    <x v="2"/>
    <s v="ene"/>
    <x v="33"/>
    <d v="2024-01-30T00:00:00"/>
    <x v="1"/>
    <s v="MaÃ±ana"/>
    <s v="Omnivision"/>
    <s v="Ajuste electrico o mecanico"/>
    <x v="1"/>
    <n v="1.97"/>
    <m/>
  </r>
  <r>
    <x v="2"/>
    <s v="ene"/>
    <x v="33"/>
    <d v="2024-01-30T00:00:00"/>
    <x v="1"/>
    <s v="MaÃ±ana"/>
    <s v="Omnivision"/>
    <s v="Ajuste electrico o mecanico"/>
    <x v="1"/>
    <n v="1.64"/>
    <m/>
  </r>
  <r>
    <x v="2"/>
    <s v="ene"/>
    <x v="33"/>
    <d v="2024-01-30T00:00:00"/>
    <x v="1"/>
    <s v="MaÃ±ana"/>
    <s v="Lavadora de Botellas"/>
    <s v="Cai­da de botellas salida de la lavadora"/>
    <x v="1"/>
    <n v="1.61"/>
    <m/>
  </r>
  <r>
    <x v="0"/>
    <s v="ene"/>
    <x v="33"/>
    <d v="2024-01-30T00:00:00"/>
    <x v="1"/>
    <s v="Turno Dia"/>
    <s v="Coronador"/>
    <s v="Trancones reiterados pista de bajada"/>
    <x v="1"/>
    <n v="1.35"/>
    <m/>
  </r>
  <r>
    <x v="0"/>
    <s v="ene"/>
    <x v="33"/>
    <d v="2024-01-30T00:00:00"/>
    <x v="1"/>
    <s v="Turno Dia"/>
    <s v="Coronador"/>
    <s v="Trancones reiterados pista de bajada"/>
    <x v="1"/>
    <n v="1.1299999999999999"/>
    <m/>
  </r>
  <r>
    <x v="2"/>
    <s v="ene"/>
    <x v="33"/>
    <d v="2024-01-30T00:00:00"/>
    <x v="1"/>
    <s v="MaÃ±ana"/>
    <s v="Lavadora de Botellas"/>
    <s v="Cai­da de botellas salida de la lavadora"/>
    <x v="1"/>
    <n v="1.1100000000000001"/>
    <m/>
  </r>
  <r>
    <x v="1"/>
    <s v="ene"/>
    <x v="33"/>
    <d v="2024-01-30T00:00:00"/>
    <x v="1"/>
    <s v="Turno Tarde"/>
    <s v="Sopladora"/>
    <s v="Trabamiento de Preformas"/>
    <x v="1"/>
    <n v="0.65"/>
    <m/>
  </r>
  <r>
    <x v="1"/>
    <s v="ene"/>
    <x v="33"/>
    <d v="2024-01-30T00:00:00"/>
    <x v="1"/>
    <s v="Turno Tarde"/>
    <s v="Sopladora"/>
    <s v="Trabamiento de Preformas"/>
    <x v="1"/>
    <n v="0.15"/>
    <m/>
  </r>
  <r>
    <x v="0"/>
    <s v="ene"/>
    <x v="33"/>
    <d v="2024-01-30T00:00:00"/>
    <x v="1"/>
    <s v="Turno Dia"/>
    <s v="Llenadora"/>
    <s v="Reparacion o cambio tope de valvula"/>
    <x v="1"/>
    <n v="0.02"/>
    <m/>
  </r>
  <r>
    <x v="1"/>
    <s v="ene"/>
    <x v="33"/>
    <d v="2024-01-31T00:00:00"/>
    <x v="1"/>
    <s v="Turno Dia"/>
    <s v="Tunel"/>
    <s v="Producto desplazado salida recubrimiento - Mantenimiento"/>
    <x v="0"/>
    <n v="14.25"/>
    <s v="se cambia union de cadena en guia varilla."/>
  </r>
  <r>
    <x v="0"/>
    <s v="ene"/>
    <x v="33"/>
    <d v="2024-01-31T00:00:00"/>
    <x v="1"/>
    <s v="Turno Dia"/>
    <s v="Desencajonadora"/>
    <s v="Cambio o reparacion - Desencajonadora"/>
    <x v="1"/>
    <n v="8.5"/>
    <m/>
  </r>
  <r>
    <x v="0"/>
    <s v="ene"/>
    <x v="33"/>
    <d v="2024-01-31T00:00:00"/>
    <x v="1"/>
    <s v="Turno Dia"/>
    <s v="Codificador"/>
    <s v="Ajuste por cambio de formato - Codificador"/>
    <x v="1"/>
    <n v="3.8"/>
    <m/>
  </r>
  <r>
    <x v="0"/>
    <s v="ene"/>
    <x v="33"/>
    <d v="2024-01-31T00:00:00"/>
    <x v="1"/>
    <s v="Turno Dia"/>
    <s v="Capsuladora"/>
    <s v="Botellas sin tapas"/>
    <x v="1"/>
    <n v="3.55"/>
    <m/>
  </r>
  <r>
    <x v="0"/>
    <s v="ene"/>
    <x v="33"/>
    <d v="2024-01-31T00:00:00"/>
    <x v="1"/>
    <s v="Turno Dia"/>
    <s v="Capsuladora"/>
    <s v="Trancon de tapas en pista de bajada - Mantenimiento"/>
    <x v="1"/>
    <n v="3.5"/>
    <m/>
  </r>
  <r>
    <x v="2"/>
    <s v="ene"/>
    <x v="33"/>
    <d v="2024-01-31T00:00:00"/>
    <x v="1"/>
    <s v="Turno Dia"/>
    <s v="Capsuladora"/>
    <s v="Tapas giradas en cabezal"/>
    <x v="1"/>
    <n v="2.3199999999999998"/>
    <m/>
  </r>
  <r>
    <x v="2"/>
    <s v="ene"/>
    <x v="33"/>
    <d v="2024-01-31T00:00:00"/>
    <x v="1"/>
    <s v="Turno Dia"/>
    <s v="Lavadora de Botellas"/>
    <s v="Cai­da de botellas salida de la lavadora"/>
    <x v="1"/>
    <n v="2.06"/>
    <m/>
  </r>
  <r>
    <x v="2"/>
    <s v="ene"/>
    <x v="33"/>
    <d v="2024-01-31T00:00:00"/>
    <x v="1"/>
    <s v="Turno Dia"/>
    <s v="Lavadora de Botellas"/>
    <s v="Cai­da de botellas salida de la lavadora"/>
    <x v="1"/>
    <n v="1.37"/>
    <m/>
  </r>
  <r>
    <x v="2"/>
    <s v="ene"/>
    <x v="33"/>
    <d v="2024-01-31T00:00:00"/>
    <x v="1"/>
    <s v="Turno Dia"/>
    <s v="Lavadora de Botellas"/>
    <s v="Cai­da de botellas salida de la lavadora"/>
    <x v="1"/>
    <n v="1.33"/>
    <m/>
  </r>
  <r>
    <x v="1"/>
    <s v="ene"/>
    <x v="33"/>
    <d v="2024-01-31T00:00:00"/>
    <x v="1"/>
    <s v="Turno Tarde"/>
    <s v="Sopladora"/>
    <s v="Trabamiento de Preformas"/>
    <x v="1"/>
    <n v="1.1599999999999999"/>
    <m/>
  </r>
  <r>
    <x v="2"/>
    <s v="ene"/>
    <x v="33"/>
    <d v="2024-01-31T00:00:00"/>
    <x v="1"/>
    <s v="Turno Dia"/>
    <s v="Lavadora de Botellas"/>
    <s v="Cai­da de botellas salida de la lavadora"/>
    <x v="1"/>
    <n v="1.1599999999999999"/>
    <m/>
  </r>
  <r>
    <x v="0"/>
    <s v="ene"/>
    <x v="33"/>
    <d v="2024-01-31T00:00:00"/>
    <x v="1"/>
    <s v="Turno Dia"/>
    <s v="Capsuladora"/>
    <s v="Botellas sin tapas"/>
    <x v="1"/>
    <n v="1.1000000000000001"/>
    <m/>
  </r>
  <r>
    <x v="1"/>
    <s v="ene"/>
    <x v="33"/>
    <d v="2024-01-31T00:00:00"/>
    <x v="1"/>
    <s v="Turno Tarde"/>
    <s v="Sopladora"/>
    <s v="Trabamiento de Preformas"/>
    <x v="1"/>
    <n v="0.93"/>
    <m/>
  </r>
  <r>
    <x v="1"/>
    <s v="ene"/>
    <x v="33"/>
    <d v="2024-01-31T00:00:00"/>
    <x v="1"/>
    <s v="Turno Tarde"/>
    <s v="Sopladora"/>
    <s v="Trabamiento de Preformas"/>
    <x v="1"/>
    <n v="0.93"/>
    <m/>
  </r>
  <r>
    <x v="1"/>
    <s v="ene"/>
    <x v="33"/>
    <d v="2024-01-31T00:00:00"/>
    <x v="1"/>
    <s v="Turno Tarde"/>
    <s v="Sopladora"/>
    <s v="Trabamiento de Preformas"/>
    <x v="1"/>
    <n v="0.71"/>
    <m/>
  </r>
  <r>
    <x v="1"/>
    <s v="ene"/>
    <x v="33"/>
    <d v="2024-01-31T00:00:00"/>
    <x v="1"/>
    <s v="Turno Tarde"/>
    <s v="Sopladora"/>
    <s v="Trabamiento de Preformas"/>
    <x v="1"/>
    <n v="0.14000000000000001"/>
    <m/>
  </r>
  <r>
    <x v="0"/>
    <s v="ene"/>
    <x v="33"/>
    <d v="2024-01-31T00:00:00"/>
    <x v="1"/>
    <s v="Turno Dia"/>
    <s v="Desencajonadora"/>
    <s v="Cambio o reparacion - Desencajonadora"/>
    <x v="1"/>
    <n v="0.1"/>
    <m/>
  </r>
  <r>
    <x v="0"/>
    <s v="feb"/>
    <x v="33"/>
    <d v="2024-02-01T00:00:00"/>
    <x v="1"/>
    <s v="Turno Noche"/>
    <s v="Despaletizadora"/>
    <s v="Falla motor transporte - Despaletizadora"/>
    <x v="2"/>
    <n v="60"/>
    <s v="Alarma Nodo 20, se reemplaza VDF"/>
  </r>
  <r>
    <x v="1"/>
    <s v="feb"/>
    <x v="33"/>
    <d v="2024-02-01T00:00:00"/>
    <x v="1"/>
    <s v="Turno Tarde"/>
    <s v="Sopladora"/>
    <s v="Ajuste encoder - Sopladora"/>
    <x v="2"/>
    <n v="19.16"/>
    <s v="SIN REPORTAR"/>
  </r>
  <r>
    <x v="0"/>
    <s v="feb"/>
    <x v="33"/>
    <d v="2024-02-01T00:00:00"/>
    <x v="1"/>
    <s v="Turno Dia"/>
    <s v="Codificador"/>
    <s v="Parada codificacion"/>
    <x v="2"/>
    <n v="10.63"/>
    <s v="SIN REPORTAR"/>
  </r>
  <r>
    <x v="1"/>
    <s v="feb"/>
    <x v="33"/>
    <d v="2024-02-01T00:00:00"/>
    <x v="1"/>
    <s v="Turno Noche"/>
    <s v="Tunel"/>
    <s v="Cai­da de botellas, ajuste de traspasos"/>
    <x v="0"/>
    <n v="10.34"/>
    <s v="SIN REPORTAR"/>
  </r>
  <r>
    <x v="1"/>
    <s v="feb"/>
    <x v="33"/>
    <d v="2024-02-01T00:00:00"/>
    <x v="1"/>
    <s v="Turno Tarde"/>
    <s v="Etiquetadora"/>
    <s v="Falla Etiquetadora"/>
    <x v="0"/>
    <n v="10.130000000000001"/>
    <s v="SIN REPORTAR"/>
  </r>
  <r>
    <x v="1"/>
    <s v="feb"/>
    <x v="33"/>
    <d v="2024-02-01T00:00:00"/>
    <x v="1"/>
    <s v="Turno Noche"/>
    <s v="Paletizadora"/>
    <s v="Ajuste o cambio de sensor - Paletizadora"/>
    <x v="1"/>
    <n v="8.1199999999999992"/>
    <m/>
  </r>
  <r>
    <x v="0"/>
    <s v="feb"/>
    <x v="33"/>
    <d v="2024-02-01T00:00:00"/>
    <x v="1"/>
    <s v="Turno Dia"/>
    <s v="Lavadora de Botellas"/>
    <s v="Trabamiento de botellas en la salida - Mantenimiento"/>
    <x v="1"/>
    <n v="7.55"/>
    <m/>
  </r>
  <r>
    <x v="1"/>
    <s v="feb"/>
    <x v="33"/>
    <d v="2024-02-01T00:00:00"/>
    <x v="1"/>
    <s v="Turno Noche"/>
    <s v="Sopladora"/>
    <s v="Cambio o reparacion de barillas de presoplado"/>
    <x v="1"/>
    <n v="7.38"/>
    <m/>
  </r>
  <r>
    <x v="0"/>
    <s v="feb"/>
    <x v="33"/>
    <d v="2024-02-01T00:00:00"/>
    <x v="1"/>
    <s v="Turno Dia"/>
    <s v="Lavadora de Botellas"/>
    <s v="Repararacion mecanica Salida lavadora"/>
    <x v="1"/>
    <n v="6.3"/>
    <m/>
  </r>
  <r>
    <x v="1"/>
    <s v="feb"/>
    <x v="33"/>
    <d v="2024-02-01T00:00:00"/>
    <x v="1"/>
    <s v="Turno Dia"/>
    <s v="Llenadora"/>
    <s v="Problema refrigeracion de fondo botellas"/>
    <x v="1"/>
    <n v="4.7699999999999996"/>
    <m/>
  </r>
  <r>
    <x v="2"/>
    <s v="feb"/>
    <x v="33"/>
    <d v="2024-02-01T00:00:00"/>
    <x v="1"/>
    <s v="Turno Dia"/>
    <s v="Lavadora de Botellas"/>
    <s v="Cai­da de botellas salida de la lavadora"/>
    <x v="1"/>
    <n v="4.13"/>
    <m/>
  </r>
  <r>
    <x v="0"/>
    <s v="feb"/>
    <x v="33"/>
    <d v="2024-02-01T00:00:00"/>
    <x v="1"/>
    <s v="Turno Dia"/>
    <s v="Codificador"/>
    <s v="cabezal sucio"/>
    <x v="1"/>
    <n v="4.08"/>
    <m/>
  </r>
  <r>
    <x v="0"/>
    <s v="feb"/>
    <x v="33"/>
    <d v="2024-02-01T00:00:00"/>
    <x v="1"/>
    <s v="Turno Dia"/>
    <s v="Lavadora de Botellas"/>
    <s v="Trabamiento de botellas en la salida - Mantenimiento"/>
    <x v="1"/>
    <n v="3.93"/>
    <m/>
  </r>
  <r>
    <x v="1"/>
    <s v="feb"/>
    <x v="33"/>
    <d v="2024-02-01T00:00:00"/>
    <x v="1"/>
    <s v="Turno Dia"/>
    <s v="Llenadora"/>
    <s v="Problema refrigeracion de fondo botellas"/>
    <x v="1"/>
    <n v="3.9"/>
    <m/>
  </r>
  <r>
    <x v="0"/>
    <s v="feb"/>
    <x v="33"/>
    <d v="2024-02-01T00:00:00"/>
    <x v="1"/>
    <s v="Turno Dia"/>
    <s v="Etiquetadora"/>
    <s v="Ajuste de freno"/>
    <x v="1"/>
    <n v="3.73"/>
    <m/>
  </r>
  <r>
    <x v="2"/>
    <s v="feb"/>
    <x v="33"/>
    <d v="2024-02-01T00:00:00"/>
    <x v="1"/>
    <s v="Turno Dia"/>
    <s v="Lavadora de Botellas"/>
    <s v="Cai­da de botellas salida de la lavadora"/>
    <x v="1"/>
    <n v="2.95"/>
    <m/>
  </r>
  <r>
    <x v="2"/>
    <s v="feb"/>
    <x v="33"/>
    <d v="2024-02-01T00:00:00"/>
    <x v="1"/>
    <s v="Turno Dia"/>
    <s v="Lavadora de Botellas"/>
    <s v="Cai­da de botellas salida de la lavadora"/>
    <x v="1"/>
    <n v="2.66"/>
    <m/>
  </r>
  <r>
    <x v="1"/>
    <s v="feb"/>
    <x v="33"/>
    <d v="2024-02-01T00:00:00"/>
    <x v="1"/>
    <s v="Turno Dia"/>
    <s v="Llenadora"/>
    <s v="Espumado al inicio de proceso"/>
    <x v="1"/>
    <n v="2.5499999999999998"/>
    <m/>
  </r>
  <r>
    <x v="0"/>
    <s v="feb"/>
    <x v="33"/>
    <d v="2024-02-01T00:00:00"/>
    <x v="1"/>
    <s v="Turno Dia"/>
    <s v="Lavadora de Botellas"/>
    <s v="Trabamiento de botellas en la salida - Mantenimiento"/>
    <x v="1"/>
    <n v="2.5499999999999998"/>
    <m/>
  </r>
  <r>
    <x v="1"/>
    <s v="feb"/>
    <x v="33"/>
    <d v="2024-02-01T00:00:00"/>
    <x v="1"/>
    <s v="Turno Tarde"/>
    <s v="Etiquetadora"/>
    <s v="Falla Etiquetadora"/>
    <x v="1"/>
    <n v="2"/>
    <m/>
  </r>
  <r>
    <x v="0"/>
    <s v="feb"/>
    <x v="33"/>
    <d v="2024-02-01T00:00:00"/>
    <x v="1"/>
    <s v="Turno Dia"/>
    <s v="Lavadora de Botellas"/>
    <s v="Repararacion mecanica Salida lavadora"/>
    <x v="1"/>
    <n v="1.85"/>
    <m/>
  </r>
  <r>
    <x v="1"/>
    <s v="feb"/>
    <x v="33"/>
    <d v="2024-02-01T00:00:00"/>
    <x v="1"/>
    <s v="Turno Tarde"/>
    <s v="Sopladora"/>
    <s v="Trabamiento de Preformas"/>
    <x v="1"/>
    <n v="1.55"/>
    <m/>
  </r>
  <r>
    <x v="0"/>
    <s v="feb"/>
    <x v="33"/>
    <d v="2024-02-01T00:00:00"/>
    <x v="1"/>
    <s v="Turno Noche"/>
    <s v="Despaletizadora"/>
    <s v="Falla motor transporte - Despaletizadora"/>
    <x v="1"/>
    <n v="1.38"/>
    <m/>
  </r>
  <r>
    <x v="1"/>
    <s v="feb"/>
    <x v="33"/>
    <d v="2024-02-01T00:00:00"/>
    <x v="1"/>
    <s v="Turno Dia"/>
    <s v="Sopladora"/>
    <s v="Trabamiento de Preformas"/>
    <x v="1"/>
    <n v="1.36"/>
    <m/>
  </r>
  <r>
    <x v="2"/>
    <s v="feb"/>
    <x v="33"/>
    <d v="2024-02-01T00:00:00"/>
    <x v="1"/>
    <s v="Turno Dia"/>
    <s v="Lavadora de Botellas"/>
    <s v="Cai­da de botellas salida de la lavadora"/>
    <x v="1"/>
    <n v="1.29"/>
    <m/>
  </r>
  <r>
    <x v="1"/>
    <s v="feb"/>
    <x v="33"/>
    <d v="2024-02-01T00:00:00"/>
    <x v="1"/>
    <s v="Turno Dia"/>
    <s v="Sopladora"/>
    <s v="Trabamiento de Preformas"/>
    <x v="1"/>
    <n v="1.02"/>
    <m/>
  </r>
  <r>
    <x v="1"/>
    <s v="feb"/>
    <x v="33"/>
    <d v="2024-02-01T00:00:00"/>
    <x v="1"/>
    <s v="Turno Noche"/>
    <s v="Sopladora"/>
    <s v="Trabamiento de Preformas"/>
    <x v="1"/>
    <n v="0.62"/>
    <m/>
  </r>
  <r>
    <x v="1"/>
    <s v="feb"/>
    <x v="33"/>
    <d v="2024-02-02T00:00:00"/>
    <x v="1"/>
    <s v="Turno Noche"/>
    <s v="Tunel"/>
    <s v="Producto desplazado salida recubrimiento - Mantenimiento"/>
    <x v="0"/>
    <n v="16.53"/>
    <s v="Cambio de union de cadena ciclador de film"/>
  </r>
  <r>
    <x v="1"/>
    <s v="feb"/>
    <x v="33"/>
    <d v="2024-02-02T00:00:00"/>
    <x v="1"/>
    <s v="Turno Noche"/>
    <s v="Paletizadora"/>
    <s v="Perdida de ciclo"/>
    <x v="2"/>
    <n v="16.43"/>
    <s v="Continuar con el ciclo manual"/>
  </r>
  <r>
    <x v="1"/>
    <s v="feb"/>
    <x v="33"/>
    <d v="2024-02-02T00:00:00"/>
    <x v="1"/>
    <s v="Turno Dia"/>
    <s v="Paletizadora"/>
    <s v="Cambio o reparacion de rodillos"/>
    <x v="0"/>
    <n v="10.64"/>
    <s v="SIN REPORTAR"/>
  </r>
  <r>
    <x v="1"/>
    <s v="feb"/>
    <x v="33"/>
    <d v="2024-02-02T00:00:00"/>
    <x v="1"/>
    <s v="Turno Noche"/>
    <s v="Paletizadora"/>
    <s v="Perdida de ciclo"/>
    <x v="2"/>
    <n v="10.59"/>
    <s v="Continuar con el ciclo manual"/>
  </r>
  <r>
    <x v="0"/>
    <s v="feb"/>
    <x v="33"/>
    <d v="2024-02-02T00:00:00"/>
    <x v="1"/>
    <s v="Turno Dia"/>
    <s v="Codificador"/>
    <s v="Parada codificacion"/>
    <x v="1"/>
    <n v="9.0500000000000007"/>
    <m/>
  </r>
  <r>
    <x v="0"/>
    <s v="feb"/>
    <x v="33"/>
    <d v="2024-02-02T00:00:00"/>
    <x v="1"/>
    <s v="Turno Dia"/>
    <s v="Llenadora"/>
    <s v="Limpieza de la camara de alivio"/>
    <x v="1"/>
    <n v="7.1"/>
    <m/>
  </r>
  <r>
    <x v="0"/>
    <s v="feb"/>
    <x v="33"/>
    <d v="2024-02-02T00:00:00"/>
    <x v="1"/>
    <s v="Turno Noche"/>
    <s v="Omnivision"/>
    <s v="Ajuste electrico o mecanico"/>
    <x v="1"/>
    <n v="6"/>
    <m/>
  </r>
  <r>
    <x v="1"/>
    <s v="feb"/>
    <x v="33"/>
    <d v="2024-02-02T00:00:00"/>
    <x v="1"/>
    <s v="Turno Tarde"/>
    <s v="Prime"/>
    <s v="Ajuste de parametros por electrico"/>
    <x v="1"/>
    <n v="5.92"/>
    <m/>
  </r>
  <r>
    <x v="1"/>
    <s v="feb"/>
    <x v="33"/>
    <d v="2024-02-02T00:00:00"/>
    <x v="1"/>
    <s v="Turno Dia"/>
    <s v="Prime"/>
    <s v="Trabamiento brazo"/>
    <x v="1"/>
    <n v="5.78"/>
    <m/>
  </r>
  <r>
    <x v="1"/>
    <s v="feb"/>
    <x v="33"/>
    <d v="2024-02-02T00:00:00"/>
    <x v="1"/>
    <s v="Turno Dia"/>
    <s v="Llenadora"/>
    <s v="Espumado al inicio de proceso"/>
    <x v="1"/>
    <n v="5.19"/>
    <m/>
  </r>
  <r>
    <x v="1"/>
    <s v="feb"/>
    <x v="33"/>
    <d v="2024-02-02T00:00:00"/>
    <x v="1"/>
    <s v="Turno Tarde"/>
    <s v="Prime"/>
    <s v="Trabamiento de producto"/>
    <x v="1"/>
    <n v="4.4000000000000004"/>
    <m/>
  </r>
  <r>
    <x v="1"/>
    <s v="feb"/>
    <x v="33"/>
    <d v="2024-02-02T00:00:00"/>
    <x v="1"/>
    <s v="Turno Dia"/>
    <s v="Llenadora"/>
    <s v="Espumado al inicio de proceso"/>
    <x v="1"/>
    <n v="4.29"/>
    <m/>
  </r>
  <r>
    <x v="2"/>
    <s v="feb"/>
    <x v="33"/>
    <d v="2024-02-02T00:00:00"/>
    <x v="1"/>
    <s v="Turno Dia"/>
    <s v="Lavadora de Botellas"/>
    <s v="Cai­da de botellas salida de la lavadora"/>
    <x v="1"/>
    <n v="3.53"/>
    <m/>
  </r>
  <r>
    <x v="2"/>
    <s v="feb"/>
    <x v="33"/>
    <d v="2024-02-02T00:00:00"/>
    <x v="1"/>
    <s v="Turno Dia"/>
    <s v="Lavadora de Botellas"/>
    <s v="Cai­da de botellas salida de la lavadora"/>
    <x v="1"/>
    <n v="3.19"/>
    <m/>
  </r>
  <r>
    <x v="0"/>
    <s v="feb"/>
    <x v="33"/>
    <d v="2024-02-02T00:00:00"/>
    <x v="1"/>
    <s v="Turno Dia"/>
    <s v="Decapsuladora"/>
    <s v="Ajustes por falla"/>
    <x v="1"/>
    <n v="3.15"/>
    <m/>
  </r>
  <r>
    <x v="0"/>
    <s v="feb"/>
    <x v="33"/>
    <d v="2024-02-02T00:00:00"/>
    <x v="1"/>
    <s v="Turno Dia"/>
    <s v="Codificador"/>
    <s v="Parada codificacion"/>
    <x v="1"/>
    <n v="2.35"/>
    <m/>
  </r>
  <r>
    <x v="0"/>
    <s v="feb"/>
    <x v="33"/>
    <d v="2024-02-02T00:00:00"/>
    <x v="1"/>
    <s v="Turno Dia"/>
    <s v="Etiquetadora"/>
    <s v="Falla de piston en la entrada de botellas"/>
    <x v="1"/>
    <n v="2.1"/>
    <m/>
  </r>
  <r>
    <x v="0"/>
    <s v="feb"/>
    <x v="33"/>
    <d v="2024-02-02T00:00:00"/>
    <x v="1"/>
    <s v="Turno Dia"/>
    <s v="Capsuladora"/>
    <s v="Falla sensor"/>
    <x v="1"/>
    <n v="1.85"/>
    <m/>
  </r>
  <r>
    <x v="0"/>
    <s v="feb"/>
    <x v="33"/>
    <d v="2024-02-02T00:00:00"/>
    <x v="1"/>
    <s v="Turno Dia"/>
    <s v="Lavadora de Botellas"/>
    <s v="Trabamiento de botellas en la salida - Mantenimiento"/>
    <x v="1"/>
    <n v="1.65"/>
    <m/>
  </r>
  <r>
    <x v="0"/>
    <s v="feb"/>
    <x v="33"/>
    <d v="2024-02-02T00:00:00"/>
    <x v="1"/>
    <s v="Turno Dia"/>
    <s v="Lavadora de Botellas"/>
    <s v="Trabamiento de botellas en la salida - Mantenimiento"/>
    <x v="1"/>
    <n v="1.5"/>
    <m/>
  </r>
  <r>
    <x v="0"/>
    <s v="feb"/>
    <x v="33"/>
    <d v="2024-02-02T00:00:00"/>
    <x v="1"/>
    <s v="Turno Dia"/>
    <s v="Lavadora de Botellas"/>
    <s v="Trabamiento de botellas en la salida - Mantenimiento"/>
    <x v="1"/>
    <n v="1.1499999999999999"/>
    <m/>
  </r>
  <r>
    <x v="0"/>
    <s v="feb"/>
    <x v="33"/>
    <d v="2024-02-02T00:00:00"/>
    <x v="1"/>
    <s v="Turno Dia"/>
    <s v="Lavadora de Botellas"/>
    <s v="Trabamiento de botellas en la salida - Mantenimiento"/>
    <x v="1"/>
    <n v="1.1000000000000001"/>
    <m/>
  </r>
  <r>
    <x v="0"/>
    <s v="feb"/>
    <x v="33"/>
    <d v="2024-02-02T00:00:00"/>
    <x v="1"/>
    <s v="Turno Dia"/>
    <s v="Capsuladora"/>
    <s v="Botellas sin tapas"/>
    <x v="1"/>
    <n v="1.05"/>
    <m/>
  </r>
  <r>
    <x v="0"/>
    <s v="feb"/>
    <x v="33"/>
    <d v="2024-02-02T00:00:00"/>
    <x v="1"/>
    <s v="Turno Dia"/>
    <s v="Etiquetadora"/>
    <s v="Trancon de botella en la salida - Etiquetadora"/>
    <x v="1"/>
    <n v="1"/>
    <m/>
  </r>
  <r>
    <x v="0"/>
    <s v="feb"/>
    <x v="33"/>
    <d v="2024-02-02T00:00:00"/>
    <x v="1"/>
    <s v="Turno Dia"/>
    <s v="Capsuladora"/>
    <s v="Falla sensor"/>
    <x v="1"/>
    <n v="1"/>
    <m/>
  </r>
  <r>
    <x v="0"/>
    <s v="feb"/>
    <x v="33"/>
    <d v="2024-02-02T00:00:00"/>
    <x v="1"/>
    <s v="Turno Dia"/>
    <s v="Llenadora"/>
    <s v="Limpieza de la camara de alivio"/>
    <x v="1"/>
    <n v="0.75"/>
    <m/>
  </r>
  <r>
    <x v="1"/>
    <s v="feb"/>
    <x v="33"/>
    <d v="2024-02-02T00:00:00"/>
    <x v="1"/>
    <s v="Turno Tarde"/>
    <s v="Sopladora"/>
    <s v="Trabamiento de Preformas"/>
    <x v="1"/>
    <n v="0.1"/>
    <m/>
  </r>
  <r>
    <x v="0"/>
    <s v="feb"/>
    <x v="33"/>
    <d v="2024-02-03T00:00:00"/>
    <x v="1"/>
    <s v="Turno Dia"/>
    <s v="Etiquetadora"/>
    <s v="Trancon de botella en la salida - Etiquetadora"/>
    <x v="1"/>
    <n v="8.8000000000000007"/>
    <m/>
  </r>
  <r>
    <x v="1"/>
    <s v="feb"/>
    <x v="33"/>
    <d v="2024-02-03T00:00:00"/>
    <x v="1"/>
    <s v="Turno Dia"/>
    <s v="Etiquetadora"/>
    <s v="Falla Etiquetadora"/>
    <x v="1"/>
    <n v="7.7"/>
    <m/>
  </r>
  <r>
    <x v="2"/>
    <s v="feb"/>
    <x v="33"/>
    <d v="2024-02-03T00:00:00"/>
    <x v="1"/>
    <s v="Turno Dia"/>
    <s v="Lavadora de Botellas"/>
    <s v="Cai­da de botellas salida de la lavadora"/>
    <x v="1"/>
    <n v="4.7"/>
    <m/>
  </r>
  <r>
    <x v="2"/>
    <s v="feb"/>
    <x v="33"/>
    <d v="2024-02-03T00:00:00"/>
    <x v="1"/>
    <s v="Turno Dia"/>
    <s v="Lavadora de Botellas"/>
    <s v="Cai­da de botellas salida de la lavadora"/>
    <x v="1"/>
    <n v="4.1399999999999997"/>
    <m/>
  </r>
  <r>
    <x v="1"/>
    <s v="feb"/>
    <x v="33"/>
    <d v="2024-02-03T00:00:00"/>
    <x v="1"/>
    <s v="Turno Dia"/>
    <s v="Llenadora"/>
    <s v="Espumado al inicio de proceso"/>
    <x v="1"/>
    <n v="4.07"/>
    <m/>
  </r>
  <r>
    <x v="0"/>
    <s v="feb"/>
    <x v="33"/>
    <d v="2024-02-03T00:00:00"/>
    <x v="1"/>
    <s v="Turno Dia"/>
    <s v="Omnivision"/>
    <s v="Cai­da de velocidad nominal por trabamiento de envase"/>
    <x v="1"/>
    <n v="3.4"/>
    <m/>
  </r>
  <r>
    <x v="2"/>
    <s v="feb"/>
    <x v="33"/>
    <d v="2024-02-03T00:00:00"/>
    <x v="1"/>
    <s v="Turno Dia"/>
    <s v="Lavadora de Botellas"/>
    <s v="Cai­da de botellas salida de la lavadora"/>
    <x v="1"/>
    <n v="3.32"/>
    <m/>
  </r>
  <r>
    <x v="2"/>
    <s v="feb"/>
    <x v="33"/>
    <d v="2024-02-03T00:00:00"/>
    <x v="1"/>
    <s v="Turno Dia"/>
    <s v="Lavadora de Botellas"/>
    <s v="Cai­da de botellas salida de la lavadora"/>
    <x v="1"/>
    <n v="3.09"/>
    <m/>
  </r>
  <r>
    <x v="1"/>
    <s v="feb"/>
    <x v="33"/>
    <d v="2024-02-03T00:00:00"/>
    <x v="1"/>
    <s v="Turno Noche"/>
    <s v="Tunel"/>
    <s v="Falla en motor"/>
    <x v="1"/>
    <n v="2.61"/>
    <m/>
  </r>
  <r>
    <x v="0"/>
    <s v="feb"/>
    <x v="33"/>
    <d v="2024-02-03T00:00:00"/>
    <x v="1"/>
    <s v="Turno Dia"/>
    <s v="Lavadora de Botellas"/>
    <s v="Trabamiento de botellas en la salida - Mantenimiento"/>
    <x v="1"/>
    <n v="2.6"/>
    <m/>
  </r>
  <r>
    <x v="0"/>
    <s v="feb"/>
    <x v="33"/>
    <d v="2024-02-03T00:00:00"/>
    <x v="1"/>
    <s v="Turno Dia"/>
    <s v="Coronador"/>
    <s v="Trancones reiterados pista de bajada"/>
    <x v="1"/>
    <n v="2.58"/>
    <m/>
  </r>
  <r>
    <x v="0"/>
    <s v="feb"/>
    <x v="33"/>
    <d v="2024-02-03T00:00:00"/>
    <x v="1"/>
    <s v="Turno Dia"/>
    <s v="Etiquetadora"/>
    <s v="Ajuste de freno"/>
    <x v="1"/>
    <n v="2.23"/>
    <m/>
  </r>
  <r>
    <x v="0"/>
    <s v="feb"/>
    <x v="33"/>
    <d v="2024-02-03T00:00:00"/>
    <x v="1"/>
    <s v="Turno Dia"/>
    <s v="Omnivision"/>
    <s v="Cai­da de velocidad nominal por trabamiento de envase"/>
    <x v="1"/>
    <n v="1.98"/>
    <m/>
  </r>
  <r>
    <x v="0"/>
    <s v="feb"/>
    <x v="33"/>
    <d v="2024-02-03T00:00:00"/>
    <x v="1"/>
    <s v="Turno Dia"/>
    <s v="Lavadora de Botellas"/>
    <s v="Trabamiento de botellas en la salida - Mantenimiento"/>
    <x v="1"/>
    <n v="1.45"/>
    <m/>
  </r>
  <r>
    <x v="2"/>
    <s v="feb"/>
    <x v="33"/>
    <d v="2024-02-03T00:00:00"/>
    <x v="1"/>
    <s v="Turno Dia"/>
    <s v="Lavadora de Botellas"/>
    <s v="Cai­da de botellas salida de la lavadora"/>
    <x v="1"/>
    <n v="1.04"/>
    <m/>
  </r>
  <r>
    <x v="0"/>
    <s v="feb"/>
    <x v="33"/>
    <d v="2024-02-03T00:00:00"/>
    <x v="1"/>
    <s v="Turno Dia"/>
    <s v="Coronador"/>
    <s v="Trancones reiterados pista de bajada"/>
    <x v="1"/>
    <n v="0.74"/>
    <m/>
  </r>
  <r>
    <x v="2"/>
    <s v="feb"/>
    <x v="33"/>
    <d v="2024-02-03T00:00:00"/>
    <x v="1"/>
    <s v="Turno Dia"/>
    <s v="Lavadora de Botellas"/>
    <s v="Cai­da de botellas salida de la lavadora"/>
    <x v="1"/>
    <n v="0.7"/>
    <m/>
  </r>
  <r>
    <x v="0"/>
    <s v="feb"/>
    <x v="33"/>
    <d v="2024-02-03T00:00:00"/>
    <x v="1"/>
    <s v="Turno Dia"/>
    <s v="Coronador"/>
    <s v="Trancones reiterados pista de bajada"/>
    <x v="1"/>
    <n v="0.4"/>
    <m/>
  </r>
  <r>
    <x v="0"/>
    <s v="feb"/>
    <x v="33"/>
    <d v="2024-02-03T00:00:00"/>
    <x v="1"/>
    <s v="Turno Dia"/>
    <s v="Coronador"/>
    <s v="Trancones reiterados pista de bajada"/>
    <x v="1"/>
    <n v="0.33"/>
    <m/>
  </r>
  <r>
    <x v="0"/>
    <s v="feb"/>
    <x v="33"/>
    <d v="2024-02-03T00:00:00"/>
    <x v="1"/>
    <s v="Turno Dia"/>
    <s v="Coronador"/>
    <s v="Trancones reiterados pista de bajada"/>
    <x v="1"/>
    <n v="0.1"/>
    <m/>
  </r>
  <r>
    <x v="0"/>
    <s v="feb"/>
    <x v="33"/>
    <d v="2024-02-04T00:00:00"/>
    <x v="1"/>
    <s v="Turno Dia"/>
    <s v="Mixer"/>
    <s v="Problema en valvula moduladora"/>
    <x v="2"/>
    <n v="60"/>
    <s v="PROBLEMA CON VALVULA MASOUNEILAN"/>
  </r>
  <r>
    <x v="0"/>
    <s v="feb"/>
    <x v="33"/>
    <d v="2024-02-04T00:00:00"/>
    <x v="1"/>
    <s v="Turno Dia"/>
    <s v="Mixer"/>
    <s v="Problema en valvula moduladora"/>
    <x v="2"/>
    <n v="60"/>
    <s v="PROBLEMA CON VALVULA MASOUNEILAN"/>
  </r>
  <r>
    <x v="0"/>
    <s v="feb"/>
    <x v="33"/>
    <d v="2024-02-04T00:00:00"/>
    <x v="1"/>
    <s v="Turno Dia"/>
    <s v="Mixer"/>
    <s v="Problema en valvula moduladora"/>
    <x v="2"/>
    <n v="60"/>
    <s v="PROBLEMA CON VALVULA MASOUNEILAN"/>
  </r>
  <r>
    <x v="0"/>
    <s v="feb"/>
    <x v="33"/>
    <d v="2024-02-04T00:00:00"/>
    <x v="1"/>
    <s v="Turno Dia"/>
    <s v="Mixer"/>
    <s v="Problema en valvula moduladora"/>
    <x v="2"/>
    <n v="30"/>
    <s v="PROBLEMA CON VALVULA MASOUNEILAN"/>
  </r>
  <r>
    <x v="0"/>
    <s v="feb"/>
    <x v="33"/>
    <d v="2024-02-04T00:00:00"/>
    <x v="1"/>
    <s v="Turno Dia"/>
    <s v="Mixer"/>
    <s v="Problema en valvula moduladora"/>
    <x v="2"/>
    <n v="15.99"/>
    <m/>
  </r>
  <r>
    <x v="0"/>
    <s v="feb"/>
    <x v="33"/>
    <d v="2024-02-04T00:00:00"/>
    <x v="1"/>
    <s v="Turno Dia"/>
    <s v="Etiquetadora"/>
    <s v="Empalme defectuoso - Etiquetadora"/>
    <x v="2"/>
    <n v="11.63"/>
    <m/>
  </r>
  <r>
    <x v="0"/>
    <s v="feb"/>
    <x v="33"/>
    <d v="2024-02-04T00:00:00"/>
    <x v="1"/>
    <s v="Turno Dia"/>
    <s v="Etiquetadora"/>
    <s v="Empalme defectuoso - Etiquetadora"/>
    <x v="2"/>
    <n v="11.5"/>
    <m/>
  </r>
  <r>
    <x v="0"/>
    <s v="feb"/>
    <x v="33"/>
    <d v="2024-02-04T00:00:00"/>
    <x v="1"/>
    <s v="Turno Tarde"/>
    <s v="Decapsuladora"/>
    <s v="Ajustes por falla"/>
    <x v="1"/>
    <n v="5.05"/>
    <m/>
  </r>
  <r>
    <x v="0"/>
    <s v="feb"/>
    <x v="33"/>
    <d v="2024-02-04T00:00:00"/>
    <x v="1"/>
    <s v="Turno Dia"/>
    <s v="Lavadora de Botellas"/>
    <s v="Cai­da de botellas salida de la lavadora"/>
    <x v="1"/>
    <n v="4.68"/>
    <m/>
  </r>
  <r>
    <x v="0"/>
    <s v="feb"/>
    <x v="33"/>
    <d v="2024-02-04T00:00:00"/>
    <x v="1"/>
    <s v="Turno Tarde"/>
    <s v="Omnivision"/>
    <s v="Cai­da de velocidad nominal por trabamiento de envase"/>
    <x v="1"/>
    <n v="4.1500000000000004"/>
    <m/>
  </r>
  <r>
    <x v="0"/>
    <s v="feb"/>
    <x v="33"/>
    <d v="2024-02-04T00:00:00"/>
    <x v="1"/>
    <s v="Turno Tarde"/>
    <s v="Lavadora de Botellas"/>
    <s v="Trabamiento de botellas en la salida - Mantenimiento"/>
    <x v="1"/>
    <n v="3.95"/>
    <m/>
  </r>
  <r>
    <x v="0"/>
    <s v="feb"/>
    <x v="33"/>
    <d v="2024-02-04T00:00:00"/>
    <x v="1"/>
    <s v="Turno Dia"/>
    <s v="Lavadora de Botellas"/>
    <s v="Cai­da de botellas salida de la lavadora"/>
    <x v="1"/>
    <n v="3.82"/>
    <m/>
  </r>
  <r>
    <x v="0"/>
    <s v="feb"/>
    <x v="33"/>
    <d v="2024-02-04T00:00:00"/>
    <x v="1"/>
    <s v="Turno Tarde"/>
    <s v="Llenadora"/>
    <s v="Cai­da de envase salida Llenadora"/>
    <x v="1"/>
    <n v="3.68"/>
    <m/>
  </r>
  <r>
    <x v="0"/>
    <s v="feb"/>
    <x v="33"/>
    <d v="2024-02-04T00:00:00"/>
    <x v="1"/>
    <s v="Turno Tarde"/>
    <s v="Lavadora de Botellas"/>
    <s v="Cai­da de botellas salida de la lavadora"/>
    <x v="1"/>
    <n v="3.08"/>
    <m/>
  </r>
  <r>
    <x v="0"/>
    <s v="feb"/>
    <x v="33"/>
    <d v="2024-02-04T00:00:00"/>
    <x v="1"/>
    <s v="Turno Dia"/>
    <s v="Lavadora de Botellas"/>
    <s v="Trabamiento de botellas en la salida - Mantenimiento"/>
    <x v="1"/>
    <n v="3.05"/>
    <m/>
  </r>
  <r>
    <x v="0"/>
    <s v="feb"/>
    <x v="33"/>
    <d v="2024-02-04T00:00:00"/>
    <x v="1"/>
    <s v="Turno Tarde"/>
    <s v="Lavadora de Botellas"/>
    <s v="Cai­da de botellas salida de la lavadora"/>
    <x v="1"/>
    <n v="2.83"/>
    <m/>
  </r>
  <r>
    <x v="0"/>
    <s v="feb"/>
    <x v="33"/>
    <d v="2024-02-04T00:00:00"/>
    <x v="1"/>
    <s v="Turno Tarde"/>
    <s v="Lavadora de Botellas"/>
    <s v="Trabamiento de botellas en la salida - Mantenimiento"/>
    <x v="1"/>
    <n v="2.5499999999999998"/>
    <m/>
  </r>
  <r>
    <x v="0"/>
    <s v="feb"/>
    <x v="33"/>
    <d v="2024-02-04T00:00:00"/>
    <x v="1"/>
    <s v="Turno Tarde"/>
    <s v="CaÃ­da Velocidad Nominal"/>
    <s v="Cai­da de envase transporte (ajuste velocidad)"/>
    <x v="1"/>
    <n v="2.48"/>
    <m/>
  </r>
  <r>
    <x v="0"/>
    <s v="feb"/>
    <x v="33"/>
    <d v="2024-02-04T00:00:00"/>
    <x v="1"/>
    <s v="Turno Tarde"/>
    <s v="Etiquetadora"/>
    <s v="Trancon de botella en la salida - Etiquetadora"/>
    <x v="1"/>
    <n v="2.25"/>
    <m/>
  </r>
  <r>
    <x v="0"/>
    <s v="feb"/>
    <x v="33"/>
    <d v="2024-02-04T00:00:00"/>
    <x v="1"/>
    <s v="Turno Tarde"/>
    <s v="Coronador"/>
    <s v="Trancones reiterados pista de bajada"/>
    <x v="1"/>
    <n v="2.08"/>
    <m/>
  </r>
  <r>
    <x v="0"/>
    <s v="feb"/>
    <x v="33"/>
    <d v="2024-02-04T00:00:00"/>
    <x v="1"/>
    <s v="Turno Dia"/>
    <s v="Lavadora de Botellas"/>
    <s v="Cai­da de botellas salida de la lavadora"/>
    <x v="1"/>
    <n v="1.58"/>
    <m/>
  </r>
  <r>
    <x v="0"/>
    <s v="feb"/>
    <x v="33"/>
    <d v="2024-02-04T00:00:00"/>
    <x v="1"/>
    <s v="Turno Tarde"/>
    <s v="Omnivision"/>
    <s v="Cai­da de velocidad nominal por trabamiento de envase"/>
    <x v="1"/>
    <n v="1.58"/>
    <m/>
  </r>
  <r>
    <x v="0"/>
    <s v="feb"/>
    <x v="33"/>
    <d v="2024-02-04T00:00:00"/>
    <x v="1"/>
    <s v="Turno Tarde"/>
    <s v="Lavadora de Botellas"/>
    <s v="trabamiento de botella en entrada"/>
    <x v="1"/>
    <n v="1.48"/>
    <m/>
  </r>
  <r>
    <x v="0"/>
    <s v="feb"/>
    <x v="33"/>
    <d v="2024-02-04T00:00:00"/>
    <x v="1"/>
    <s v="Turno Tarde"/>
    <s v="Lavadora de Botellas"/>
    <s v="Trabamiento de botellas en la salida - Mantenimiento"/>
    <x v="1"/>
    <n v="1.33"/>
    <m/>
  </r>
  <r>
    <x v="0"/>
    <s v="feb"/>
    <x v="33"/>
    <d v="2024-02-04T00:00:00"/>
    <x v="1"/>
    <s v="Turno Tarde"/>
    <s v="Lavadora de Botellas"/>
    <s v="Cai­da de botellas salida de la lavadora"/>
    <x v="1"/>
    <n v="1.2"/>
    <m/>
  </r>
  <r>
    <x v="0"/>
    <s v="feb"/>
    <x v="33"/>
    <d v="2024-02-04T00:00:00"/>
    <x v="1"/>
    <s v="Turno Dia"/>
    <s v="Lavadora de Botellas"/>
    <s v="Cai­da de botellas salida de la lavadora"/>
    <x v="1"/>
    <n v="0.18"/>
    <m/>
  </r>
  <r>
    <x v="1"/>
    <s v="feb"/>
    <x v="34"/>
    <d v="2024-02-05T00:00:00"/>
    <x v="1"/>
    <s v="Turno Tarde"/>
    <s v="Robopac"/>
    <s v="Cambio o reparacion de sensor - Robopac"/>
    <x v="2"/>
    <n v="44.36"/>
    <s v="Falla en tarjeta electrónica que controla electroválvula de movimiento retroceso."/>
  </r>
  <r>
    <x v="1"/>
    <s v="feb"/>
    <x v="34"/>
    <d v="2024-02-05T00:00:00"/>
    <x v="1"/>
    <s v="Turno Tarde"/>
    <s v="Robopac"/>
    <s v="Cambio o reparacion de sensor - Robopac"/>
    <x v="2"/>
    <n v="38.94"/>
    <s v="Falla en tarjeta electrónica que controla electroválvula de movimiento retroceso."/>
  </r>
  <r>
    <x v="1"/>
    <s v="feb"/>
    <x v="34"/>
    <d v="2024-02-05T00:00:00"/>
    <x v="1"/>
    <s v="Turno Noche"/>
    <s v="Etiquetadora"/>
    <s v="Falla Etiquetadora"/>
    <x v="0"/>
    <n v="32.18"/>
    <s v="Etiquetadora con problema de falta de pegamento. no sube al tambor. lo que genera que salgan etiquetas sin pegamento"/>
  </r>
  <r>
    <x v="1"/>
    <s v="feb"/>
    <x v="34"/>
    <d v="2024-02-05T00:00:00"/>
    <x v="1"/>
    <s v="Turno Tarde"/>
    <s v="Robopac"/>
    <s v="Cambio o reparacion de sensor - Robopac"/>
    <x v="2"/>
    <n v="30.57"/>
    <s v="Falla en tarjeta electrónica que controla electroválvula de movimiento retroceso."/>
  </r>
  <r>
    <x v="1"/>
    <s v="feb"/>
    <x v="34"/>
    <d v="2024-02-05T00:00:00"/>
    <x v="1"/>
    <s v="Turno Tarde"/>
    <s v="Robopac"/>
    <s v="Cambio o reparacion de sensor - Robopac"/>
    <x v="2"/>
    <n v="20.57"/>
    <s v="Falla en tarjeta electrónica que controla electroválvula de movimiento retroceso."/>
  </r>
  <r>
    <x v="1"/>
    <s v="feb"/>
    <x v="34"/>
    <d v="2024-02-05T00:00:00"/>
    <x v="1"/>
    <s v="Turno Tarde"/>
    <s v="Robopac"/>
    <s v="Cambio o reparacion de sensor - Robopac"/>
    <x v="2"/>
    <n v="20.29"/>
    <s v="Falla en tarjeta electrónica que controla electroválvula de movimiento retroceso."/>
  </r>
  <r>
    <x v="1"/>
    <s v="feb"/>
    <x v="34"/>
    <d v="2024-02-05T00:00:00"/>
    <x v="1"/>
    <s v="Turno Noche"/>
    <s v="Llenadora"/>
    <s v="Defectos Nudos PLC"/>
    <x v="2"/>
    <n v="17.440000000000001"/>
    <s v="SIN REPORTAR"/>
  </r>
  <r>
    <x v="1"/>
    <s v="feb"/>
    <x v="34"/>
    <d v="2024-02-05T00:00:00"/>
    <x v="1"/>
    <s v="Turno Noche"/>
    <s v="Tunel"/>
    <s v="Falla en motor"/>
    <x v="2"/>
    <n v="13.94"/>
    <s v="Error QM7 en Variador de frecuencia"/>
  </r>
  <r>
    <x v="1"/>
    <s v="feb"/>
    <x v="34"/>
    <d v="2024-02-05T00:00:00"/>
    <x v="1"/>
    <s v="Turno Noche"/>
    <s v="Tunel"/>
    <s v="Cambio o reparacion de sensor - Tiºnel"/>
    <x v="2"/>
    <n v="10.23"/>
    <s v="Equipo no sincroniza."/>
  </r>
  <r>
    <x v="1"/>
    <s v="feb"/>
    <x v="34"/>
    <d v="2024-02-05T00:00:00"/>
    <x v="1"/>
    <s v="Turno Tarde"/>
    <s v="Robopac"/>
    <s v="Cambio o reparacion de sensor - Robopac"/>
    <x v="2"/>
    <n v="7.44"/>
    <s v="Falla en tarjeta electrónica que controla electroválvula de movimiento retroceso."/>
  </r>
  <r>
    <x v="2"/>
    <s v="feb"/>
    <x v="34"/>
    <d v="2024-02-05T00:00:00"/>
    <x v="1"/>
    <s v="Turno Dia"/>
    <s v="Capsuladora"/>
    <s v="Ajuste de torques en capsuladora"/>
    <x v="1"/>
    <n v="6.66"/>
    <m/>
  </r>
  <r>
    <x v="0"/>
    <s v="feb"/>
    <x v="34"/>
    <d v="2024-02-05T00:00:00"/>
    <x v="1"/>
    <s v="Turno Noche"/>
    <s v="Lavadora de Botellas"/>
    <s v="Cai­da de botellas salida de la lavadora"/>
    <x v="1"/>
    <n v="6.2"/>
    <m/>
  </r>
  <r>
    <x v="0"/>
    <s v="feb"/>
    <x v="34"/>
    <d v="2024-02-05T00:00:00"/>
    <x v="1"/>
    <s v="Turno Dia"/>
    <s v="Lavadora de Botellas"/>
    <s v="Trabamiento de botellas en la salida - Mantenimiento"/>
    <x v="1"/>
    <n v="6.03"/>
    <m/>
  </r>
  <r>
    <x v="0"/>
    <s v="feb"/>
    <x v="34"/>
    <d v="2024-02-05T00:00:00"/>
    <x v="1"/>
    <s v="Turno Noche"/>
    <s v="Lavadora de Botellas"/>
    <s v="trabamiento de botella en entrada"/>
    <x v="1"/>
    <n v="5.25"/>
    <m/>
  </r>
  <r>
    <x v="0"/>
    <s v="feb"/>
    <x v="34"/>
    <d v="2024-02-05T00:00:00"/>
    <x v="1"/>
    <s v="Turno Dia"/>
    <s v="Desencajonadora"/>
    <s v="Cambio o reparacion de sensor - Desencajonadora"/>
    <x v="1"/>
    <n v="5.03"/>
    <m/>
  </r>
  <r>
    <x v="0"/>
    <s v="feb"/>
    <x v="34"/>
    <d v="2024-02-05T00:00:00"/>
    <x v="1"/>
    <s v="Turno Noche"/>
    <s v="Lavadora de Botellas"/>
    <s v="trabamiento de botella en entrada"/>
    <x v="1"/>
    <n v="4.7300000000000004"/>
    <m/>
  </r>
  <r>
    <x v="0"/>
    <s v="feb"/>
    <x v="34"/>
    <d v="2024-02-05T00:00:00"/>
    <x v="1"/>
    <s v="Turno Noche"/>
    <s v="Lavadora de Botellas"/>
    <s v="Cai­da de botellas salida de la lavadora"/>
    <x v="1"/>
    <n v="4.28"/>
    <m/>
  </r>
  <r>
    <x v="0"/>
    <s v="feb"/>
    <x v="34"/>
    <d v="2024-02-05T00:00:00"/>
    <x v="1"/>
    <s v="Turno Dia"/>
    <s v="Lavadora de Botellas"/>
    <s v="trabamiento de botella en entrada"/>
    <x v="1"/>
    <n v="3.38"/>
    <m/>
  </r>
  <r>
    <x v="0"/>
    <s v="feb"/>
    <x v="34"/>
    <d v="2024-02-05T00:00:00"/>
    <x v="1"/>
    <s v="Turno Dia"/>
    <s v="Lavadora de Botellas"/>
    <s v="trabamiento de botella en entrada"/>
    <x v="1"/>
    <n v="3.13"/>
    <m/>
  </r>
  <r>
    <x v="0"/>
    <s v="feb"/>
    <x v="34"/>
    <d v="2024-02-05T00:00:00"/>
    <x v="1"/>
    <s v="Turno Dia"/>
    <s v="Desencajonadora"/>
    <s v="Cai­da envase. salida mesa de carga (zona muerta)"/>
    <x v="1"/>
    <n v="2.75"/>
    <m/>
  </r>
  <r>
    <x v="0"/>
    <s v="feb"/>
    <x v="34"/>
    <d v="2024-02-05T00:00:00"/>
    <x v="1"/>
    <s v="Turno Dia"/>
    <s v="Omnivision"/>
    <s v="Cai­da de velocidad nominal por trabamiento de envase"/>
    <x v="1"/>
    <n v="2.25"/>
    <m/>
  </r>
  <r>
    <x v="0"/>
    <s v="feb"/>
    <x v="34"/>
    <d v="2024-02-05T00:00:00"/>
    <x v="1"/>
    <s v="Turno Dia"/>
    <s v="Lavadora de Botellas"/>
    <s v="trabamiento de botella en entrada"/>
    <x v="1"/>
    <n v="2.2000000000000002"/>
    <m/>
  </r>
  <r>
    <x v="1"/>
    <s v="feb"/>
    <x v="34"/>
    <d v="2024-02-05T00:00:00"/>
    <x v="1"/>
    <s v="Turno Dia"/>
    <s v="Etiquetadora"/>
    <s v="Empalme defectuoso - Etiquetadora"/>
    <x v="1"/>
    <n v="1.7"/>
    <m/>
  </r>
  <r>
    <x v="0"/>
    <s v="feb"/>
    <x v="34"/>
    <d v="2024-02-05T00:00:00"/>
    <x v="1"/>
    <s v="Turno Noche"/>
    <s v="Lavadora de Botellas"/>
    <s v="trabamiento de botella en entrada"/>
    <x v="1"/>
    <n v="1.44"/>
    <m/>
  </r>
  <r>
    <x v="0"/>
    <s v="feb"/>
    <x v="34"/>
    <d v="2024-02-05T00:00:00"/>
    <x v="1"/>
    <s v="Turno Dia"/>
    <s v="Coronador"/>
    <s v="Trancones reiterados pista de bajada"/>
    <x v="1"/>
    <n v="1.23"/>
    <m/>
  </r>
  <r>
    <x v="1"/>
    <s v="feb"/>
    <x v="34"/>
    <d v="2024-02-05T00:00:00"/>
    <x v="1"/>
    <s v="Turno Dia"/>
    <s v="Sopladora"/>
    <s v="Trabamiento de Preformas"/>
    <x v="1"/>
    <n v="1.21"/>
    <m/>
  </r>
  <r>
    <x v="0"/>
    <s v="feb"/>
    <x v="34"/>
    <d v="2024-02-05T00:00:00"/>
    <x v="1"/>
    <s v="Turno Dia"/>
    <s v="Desencajonadora"/>
    <s v="Cai­da envase. salida mesa de carga (zona muerta)"/>
    <x v="1"/>
    <n v="1.18"/>
    <m/>
  </r>
  <r>
    <x v="0"/>
    <s v="feb"/>
    <x v="34"/>
    <d v="2024-02-05T00:00:00"/>
    <x v="1"/>
    <s v="Turno Dia"/>
    <s v="Lavadora de Botellas"/>
    <s v="Trabamiento de botellas en la salida - Mantenimiento"/>
    <x v="1"/>
    <n v="1.18"/>
    <m/>
  </r>
  <r>
    <x v="0"/>
    <s v="feb"/>
    <x v="34"/>
    <d v="2024-02-05T00:00:00"/>
    <x v="1"/>
    <s v="Turno Dia"/>
    <s v="Desencajonadora"/>
    <s v="Cambio o reparacion de sensor - Desencajonadora"/>
    <x v="1"/>
    <n v="0.2"/>
    <m/>
  </r>
  <r>
    <x v="1"/>
    <s v="feb"/>
    <x v="34"/>
    <d v="2024-02-06T00:00:00"/>
    <x v="1"/>
    <s v="Turno Noche"/>
    <s v="Robopac"/>
    <s v="Cambio o reparacion de sensor - Robopac"/>
    <x v="2"/>
    <n v="27.12"/>
    <s v="Falla en tarjeta eléctronica que controla eléctrovalvula de movimiento retroceso."/>
  </r>
  <r>
    <x v="1"/>
    <s v="feb"/>
    <x v="34"/>
    <d v="2024-02-06T00:00:00"/>
    <x v="1"/>
    <s v="Turno Noche"/>
    <s v="Robopac"/>
    <s v="Cambio o reparacion de sensor - Robopac"/>
    <x v="2"/>
    <n v="19.45"/>
    <s v="Falla en tarjeta eléctronica que controla eléctrovalvula de movimiento retroceso."/>
  </r>
  <r>
    <x v="0"/>
    <s v="feb"/>
    <x v="34"/>
    <d v="2024-02-06T00:00:00"/>
    <x v="1"/>
    <s v="Turno Dia"/>
    <s v="Llenadora"/>
    <s v="Reparacion de valvula electronica"/>
    <x v="0"/>
    <n v="18.420000000000002"/>
    <s v="Valvula Masoneilan, se desarma en zona de purga, se estira resorte y se lubrica."/>
  </r>
  <r>
    <x v="0"/>
    <s v="feb"/>
    <x v="34"/>
    <d v="2024-02-06T00:00:00"/>
    <x v="1"/>
    <s v="Turno Dia"/>
    <s v="Llenadora"/>
    <s v="Reparacion de valvula electronica"/>
    <x v="0"/>
    <n v="18.329999999999998"/>
    <s v="Valvula Masoneilan, se desarma en zona de purga, se estira resorte y se lubrica."/>
  </r>
  <r>
    <x v="1"/>
    <s v="feb"/>
    <x v="34"/>
    <d v="2024-02-06T00:00:00"/>
    <x v="1"/>
    <s v="Turno Dia"/>
    <s v="Tunel"/>
    <s v="Rectificacion de dientes de cuchillo"/>
    <x v="1"/>
    <n v="6.44"/>
    <m/>
  </r>
  <r>
    <x v="1"/>
    <s v="feb"/>
    <x v="34"/>
    <d v="2024-02-06T00:00:00"/>
    <x v="1"/>
    <s v="Turno Noche"/>
    <s v="Llenadora"/>
    <s v="Espumado al inicio de proceso"/>
    <x v="1"/>
    <n v="5.84"/>
    <m/>
  </r>
  <r>
    <x v="0"/>
    <s v="feb"/>
    <x v="34"/>
    <d v="2024-02-06T00:00:00"/>
    <x v="1"/>
    <s v="Turno Noche"/>
    <s v="Omnivision"/>
    <s v="Ajuste electrico o mecanico"/>
    <x v="1"/>
    <n v="4.9800000000000004"/>
    <m/>
  </r>
  <r>
    <x v="0"/>
    <s v="feb"/>
    <x v="34"/>
    <d v="2024-02-06T00:00:00"/>
    <x v="1"/>
    <s v="Turno Dia"/>
    <s v="Llenadora"/>
    <s v="Lubricacion de pedestales - Llenadora"/>
    <x v="1"/>
    <n v="3.85"/>
    <m/>
  </r>
  <r>
    <x v="1"/>
    <s v="feb"/>
    <x v="34"/>
    <d v="2024-02-06T00:00:00"/>
    <x v="1"/>
    <s v="Turno Noche"/>
    <s v="Etiquetadora"/>
    <s v="Cambio de Sensor - Etiquetadora"/>
    <x v="1"/>
    <n v="3.53"/>
    <m/>
  </r>
  <r>
    <x v="0"/>
    <s v="feb"/>
    <x v="34"/>
    <d v="2024-02-06T00:00:00"/>
    <x v="1"/>
    <s v="Turno Noche"/>
    <s v="Lavadora de Botellas"/>
    <s v="Trabamiento de botellas en la salida - Mantenimiento"/>
    <x v="1"/>
    <n v="3.18"/>
    <m/>
  </r>
  <r>
    <x v="1"/>
    <s v="feb"/>
    <x v="34"/>
    <d v="2024-02-06T00:00:00"/>
    <x v="1"/>
    <s v="Turno Dia"/>
    <s v="Paletizadora"/>
    <s v="Cai­da de automatico - Paletizadora"/>
    <x v="1"/>
    <n v="3.13"/>
    <m/>
  </r>
  <r>
    <x v="0"/>
    <s v="feb"/>
    <x v="34"/>
    <d v="2024-02-06T00:00:00"/>
    <x v="1"/>
    <s v="Turno Dia"/>
    <s v="Llenadora"/>
    <s v="Estrella transferencia cai­da de botellas"/>
    <x v="1"/>
    <n v="2.98"/>
    <m/>
  </r>
  <r>
    <x v="0"/>
    <s v="feb"/>
    <x v="34"/>
    <d v="2024-02-06T00:00:00"/>
    <x v="1"/>
    <s v="Turno Dia"/>
    <s v="Coronador"/>
    <s v="Trancones reiterados pista de bajada"/>
    <x v="1"/>
    <n v="2.9"/>
    <m/>
  </r>
  <r>
    <x v="0"/>
    <s v="feb"/>
    <x v="34"/>
    <d v="2024-02-06T00:00:00"/>
    <x v="1"/>
    <s v="Turno Dia"/>
    <s v="Lavadora de Botellas"/>
    <s v="trabamiento de botella en entrada"/>
    <x v="1"/>
    <n v="2.88"/>
    <m/>
  </r>
  <r>
    <x v="0"/>
    <s v="feb"/>
    <x v="34"/>
    <d v="2024-02-06T00:00:00"/>
    <x v="1"/>
    <s v="Turno Dia"/>
    <s v="Coronador"/>
    <s v="Reparacion - Coronador"/>
    <x v="1"/>
    <n v="2.75"/>
    <m/>
  </r>
  <r>
    <x v="0"/>
    <s v="feb"/>
    <x v="34"/>
    <d v="2024-02-06T00:00:00"/>
    <x v="1"/>
    <s v="Turno Noche"/>
    <s v="Lavadora de Botellas"/>
    <s v="Trabamiento de botellas en la salida - Mantenimiento"/>
    <x v="1"/>
    <n v="2.58"/>
    <m/>
  </r>
  <r>
    <x v="0"/>
    <s v="feb"/>
    <x v="34"/>
    <d v="2024-02-06T00:00:00"/>
    <x v="1"/>
    <s v="Turno Dia"/>
    <s v="Coronador"/>
    <s v="Trancones reiterados pista de bajada"/>
    <x v="1"/>
    <n v="2.5299999999999998"/>
    <m/>
  </r>
  <r>
    <x v="0"/>
    <s v="feb"/>
    <x v="34"/>
    <d v="2024-02-06T00:00:00"/>
    <x v="1"/>
    <s v="Turno Dia"/>
    <s v="Coronador"/>
    <s v="Trancones reiterados pista de bajada"/>
    <x v="1"/>
    <n v="2.5299999999999998"/>
    <m/>
  </r>
  <r>
    <x v="0"/>
    <s v="feb"/>
    <x v="34"/>
    <d v="2024-02-06T00:00:00"/>
    <x v="1"/>
    <s v="Turno Dia"/>
    <s v="Lavadora de Botellas"/>
    <s v="Ajuste salida lavadora por cai­da de envase"/>
    <x v="1"/>
    <n v="1.98"/>
    <m/>
  </r>
  <r>
    <x v="0"/>
    <s v="feb"/>
    <x v="34"/>
    <d v="2024-02-06T00:00:00"/>
    <x v="1"/>
    <s v="Turno Noche"/>
    <s v="Lavadora de Botellas"/>
    <s v="Trabamiento de botellas en la salida - Mantenimiento"/>
    <x v="1"/>
    <n v="1.9"/>
    <m/>
  </r>
  <r>
    <x v="0"/>
    <s v="feb"/>
    <x v="34"/>
    <d v="2024-02-06T00:00:00"/>
    <x v="1"/>
    <s v="Turno Dia"/>
    <s v="Lavadora de Botellas"/>
    <s v="Trabamiento de botellas en la salida - Mantenimiento"/>
    <x v="1"/>
    <n v="1.87"/>
    <m/>
  </r>
  <r>
    <x v="0"/>
    <s v="feb"/>
    <x v="34"/>
    <d v="2024-02-06T00:00:00"/>
    <x v="1"/>
    <s v="Turno Dia"/>
    <s v="Llenadora"/>
    <s v="Cai­da de envase salida Llenadora"/>
    <x v="1"/>
    <n v="1.73"/>
    <m/>
  </r>
  <r>
    <x v="0"/>
    <s v="feb"/>
    <x v="34"/>
    <d v="2024-02-06T00:00:00"/>
    <x v="1"/>
    <s v="Turno Noche"/>
    <s v="Omnivision"/>
    <s v="Ajuste electrico o mecanico"/>
    <x v="1"/>
    <n v="1.55"/>
    <m/>
  </r>
  <r>
    <x v="0"/>
    <s v="feb"/>
    <x v="34"/>
    <d v="2024-02-06T00:00:00"/>
    <x v="1"/>
    <s v="Turno Dia"/>
    <s v="Llenadora"/>
    <s v="Cai­da de envase salida Llenadora"/>
    <x v="1"/>
    <n v="1.08"/>
    <m/>
  </r>
  <r>
    <x v="0"/>
    <s v="feb"/>
    <x v="34"/>
    <d v="2024-02-06T00:00:00"/>
    <x v="1"/>
    <s v="Turno Dia"/>
    <s v="Coronador"/>
    <s v="Trancones reiterados pista de bajada"/>
    <x v="1"/>
    <n v="1.08"/>
    <m/>
  </r>
  <r>
    <x v="1"/>
    <s v="feb"/>
    <x v="34"/>
    <d v="2024-02-06T00:00:00"/>
    <x v="1"/>
    <s v="Turno Dia"/>
    <s v="Sopladora"/>
    <s v="Trabamiento de Preformas"/>
    <x v="1"/>
    <n v="0.97"/>
    <m/>
  </r>
  <r>
    <x v="0"/>
    <s v="feb"/>
    <x v="34"/>
    <d v="2024-02-06T00:00:00"/>
    <x v="1"/>
    <s v="Turno Dia"/>
    <s v="Lavadora de Botellas"/>
    <s v="trabamiento de botella en entrada"/>
    <x v="1"/>
    <n v="0.79"/>
    <m/>
  </r>
  <r>
    <x v="0"/>
    <s v="feb"/>
    <x v="34"/>
    <d v="2024-02-06T00:00:00"/>
    <x v="1"/>
    <s v="Turno Dia"/>
    <s v="Coronador"/>
    <s v="Trancones reiterados pista de bajada"/>
    <x v="1"/>
    <n v="0.7"/>
    <m/>
  </r>
  <r>
    <x v="1"/>
    <s v="feb"/>
    <x v="34"/>
    <d v="2024-02-06T00:00:00"/>
    <x v="1"/>
    <s v="Turno Dia"/>
    <s v="Sopladora"/>
    <s v="Trabamiento de Preformas"/>
    <x v="1"/>
    <n v="0.53"/>
    <m/>
  </r>
  <r>
    <x v="1"/>
    <s v="feb"/>
    <x v="34"/>
    <d v="2024-02-06T00:00:00"/>
    <x v="1"/>
    <s v="Turno Noche"/>
    <s v="Sopladora"/>
    <s v="Trabamiento de Preformas"/>
    <x v="1"/>
    <n v="0.32"/>
    <m/>
  </r>
  <r>
    <x v="1"/>
    <s v="feb"/>
    <x v="34"/>
    <d v="2024-02-06T00:00:00"/>
    <x v="1"/>
    <s v="Turno Dia"/>
    <s v="Sopladora"/>
    <s v="Trabamiento de Preformas"/>
    <x v="1"/>
    <n v="0.15"/>
    <m/>
  </r>
  <r>
    <x v="0"/>
    <s v="feb"/>
    <x v="34"/>
    <d v="2024-02-07T00:00:00"/>
    <x v="1"/>
    <s v="Turno Noche"/>
    <s v="Llenadora"/>
    <s v="Problema con elevacion de la taza"/>
    <x v="0"/>
    <n v="30.25"/>
    <s v="Se coloca Chaveta pero queda mal posicionada, IMPORTANTE CORREGIR DESPERFECTO"/>
  </r>
  <r>
    <x v="0"/>
    <s v="feb"/>
    <x v="34"/>
    <d v="2024-02-07T00:00:00"/>
    <x v="1"/>
    <s v="Turno Noche"/>
    <s v="Llenadora"/>
    <s v="Problema con elevacion de la taza"/>
    <x v="0"/>
    <n v="28.92"/>
    <s v="Se coloca Chaveta pero queda mal posicionada, IMPORTANTE CORREGIR DESPERFECTO"/>
  </r>
  <r>
    <x v="1"/>
    <s v="feb"/>
    <x v="34"/>
    <d v="2024-02-07T00:00:00"/>
    <x v="1"/>
    <s v="Turno Noche"/>
    <s v="Robopac"/>
    <s v="Cambio o reparacion de sensor - Tiºnel"/>
    <x v="2"/>
    <n v="11.54"/>
    <s v="Se corta resistencia. no se puede empalmar film ( se empalma con cinta doble contacto )"/>
  </r>
  <r>
    <x v="2"/>
    <s v="feb"/>
    <x v="34"/>
    <d v="2024-02-07T00:00:00"/>
    <x v="1"/>
    <s v="Turno Dia"/>
    <s v="Etiquetadora"/>
    <s v="Falla Etiquetadora"/>
    <x v="1"/>
    <n v="9.1"/>
    <m/>
  </r>
  <r>
    <x v="2"/>
    <s v="feb"/>
    <x v="34"/>
    <d v="2024-02-07T00:00:00"/>
    <x v="1"/>
    <s v="Turno Dia"/>
    <s v="Omnivision"/>
    <s v="Falla Servomotor"/>
    <x v="1"/>
    <n v="7.36"/>
    <m/>
  </r>
  <r>
    <x v="0"/>
    <s v="feb"/>
    <x v="34"/>
    <d v="2024-02-07T00:00:00"/>
    <x v="1"/>
    <s v="Turno Noche"/>
    <s v="Omnivision"/>
    <s v="Ajuste electrico o mecanico"/>
    <x v="1"/>
    <n v="7.2"/>
    <m/>
  </r>
  <r>
    <x v="1"/>
    <s v="feb"/>
    <x v="34"/>
    <d v="2024-02-07T00:00:00"/>
    <x v="1"/>
    <s v="Turno Dia"/>
    <s v="Llenadora"/>
    <s v="Cambio o reparacion de pinzas - Llenadora"/>
    <x v="1"/>
    <n v="5.85"/>
    <m/>
  </r>
  <r>
    <x v="1"/>
    <s v="feb"/>
    <x v="34"/>
    <d v="2024-02-07T00:00:00"/>
    <x v="1"/>
    <s v="Turno Noche"/>
    <s v="Sopladora"/>
    <s v="Seguridad cierre molde"/>
    <x v="1"/>
    <n v="5.85"/>
    <m/>
  </r>
  <r>
    <x v="1"/>
    <s v="feb"/>
    <x v="34"/>
    <d v="2024-02-07T00:00:00"/>
    <x v="1"/>
    <s v="Turno Dia"/>
    <s v="Tunel"/>
    <s v="Producto desplazado salida recubrimiento - Mantenimiento"/>
    <x v="1"/>
    <n v="4.7300000000000004"/>
    <m/>
  </r>
  <r>
    <x v="1"/>
    <s v="feb"/>
    <x v="34"/>
    <d v="2024-02-07T00:00:00"/>
    <x v="1"/>
    <s v="Turno Noche"/>
    <s v="Prime"/>
    <s v="Trabamiento brazo"/>
    <x v="1"/>
    <n v="4.09"/>
    <m/>
  </r>
  <r>
    <x v="2"/>
    <s v="feb"/>
    <x v="34"/>
    <d v="2024-02-07T00:00:00"/>
    <x v="1"/>
    <s v="Turno Dia"/>
    <s v="Desencajonadora"/>
    <s v="Cai­da de automatico - Desencajonadora"/>
    <x v="1"/>
    <n v="3.82"/>
    <m/>
  </r>
  <r>
    <x v="1"/>
    <s v="feb"/>
    <x v="34"/>
    <d v="2024-02-07T00:00:00"/>
    <x v="1"/>
    <s v="Turno Noche"/>
    <s v="Llenadora"/>
    <s v="Espumado al inicio de proceso"/>
    <x v="1"/>
    <n v="3.17"/>
    <m/>
  </r>
  <r>
    <x v="1"/>
    <s v="feb"/>
    <x v="34"/>
    <d v="2024-02-07T00:00:00"/>
    <x v="1"/>
    <s v="Turno Noche"/>
    <s v="Prime"/>
    <s v="Trabamiento brazo"/>
    <x v="1"/>
    <n v="2.87"/>
    <m/>
  </r>
  <r>
    <x v="1"/>
    <s v="feb"/>
    <x v="34"/>
    <d v="2024-02-07T00:00:00"/>
    <x v="1"/>
    <s v="Turno Tarde"/>
    <s v="Llenadora"/>
    <s v="Falla motor principal"/>
    <x v="1"/>
    <n v="2.77"/>
    <m/>
  </r>
  <r>
    <x v="0"/>
    <s v="feb"/>
    <x v="34"/>
    <d v="2024-02-07T00:00:00"/>
    <x v="1"/>
    <s v="Turno Dia"/>
    <s v="Omnivision"/>
    <s v="Ajuste electrico o mecanico"/>
    <x v="1"/>
    <n v="2.6"/>
    <m/>
  </r>
  <r>
    <x v="0"/>
    <s v="feb"/>
    <x v="34"/>
    <d v="2024-02-07T00:00:00"/>
    <x v="1"/>
    <s v="Turno Dia"/>
    <s v="Omnivision"/>
    <s v="Ajuste electrico o mecanico"/>
    <x v="1"/>
    <n v="2.5"/>
    <m/>
  </r>
  <r>
    <x v="2"/>
    <s v="feb"/>
    <x v="34"/>
    <d v="2024-02-07T00:00:00"/>
    <x v="1"/>
    <s v="Turno Dia"/>
    <s v="Desencajonadora"/>
    <s v="Cai­da de automatico - Desencajonadora"/>
    <x v="1"/>
    <n v="2.4700000000000002"/>
    <m/>
  </r>
  <r>
    <x v="0"/>
    <s v="feb"/>
    <x v="34"/>
    <d v="2024-02-07T00:00:00"/>
    <x v="1"/>
    <s v="Turno Dia"/>
    <s v="Etiquetadora"/>
    <s v="Ajuste de freno"/>
    <x v="1"/>
    <n v="2.2999999999999998"/>
    <m/>
  </r>
  <r>
    <x v="0"/>
    <s v="feb"/>
    <x v="34"/>
    <d v="2024-02-07T00:00:00"/>
    <x v="1"/>
    <s v="Turno Dia"/>
    <s v="Capsuladora"/>
    <s v="Falla sensor"/>
    <x v="1"/>
    <n v="2.25"/>
    <m/>
  </r>
  <r>
    <x v="0"/>
    <s v="feb"/>
    <x v="34"/>
    <d v="2024-02-07T00:00:00"/>
    <x v="1"/>
    <s v="Turno Dia"/>
    <s v="Etiquetadora"/>
    <s v="Ajuste de freno"/>
    <x v="1"/>
    <n v="2.15"/>
    <m/>
  </r>
  <r>
    <x v="0"/>
    <s v="feb"/>
    <x v="34"/>
    <d v="2024-02-07T00:00:00"/>
    <x v="1"/>
    <s v="Turno Dia"/>
    <s v="Codificador"/>
    <s v="Parada codificacion"/>
    <x v="1"/>
    <n v="2.1"/>
    <m/>
  </r>
  <r>
    <x v="0"/>
    <s v="feb"/>
    <x v="34"/>
    <d v="2024-02-07T00:00:00"/>
    <x v="1"/>
    <s v="Turno Noche"/>
    <s v="Encajonadora"/>
    <s v="Problema en mesa de entrada"/>
    <x v="1"/>
    <n v="1.95"/>
    <m/>
  </r>
  <r>
    <x v="0"/>
    <s v="feb"/>
    <x v="34"/>
    <d v="2024-02-07T00:00:00"/>
    <x v="1"/>
    <s v="Turno Dia"/>
    <s v="Capsuladora"/>
    <s v="Falla sensor"/>
    <x v="1"/>
    <n v="1.91"/>
    <m/>
  </r>
  <r>
    <x v="0"/>
    <s v="feb"/>
    <x v="34"/>
    <d v="2024-02-07T00:00:00"/>
    <x v="1"/>
    <s v="Turno Dia"/>
    <s v="Lavadora de Botellas"/>
    <s v="Trabamiento de botellas en la salida - Mantenimiento"/>
    <x v="1"/>
    <n v="1.2"/>
    <m/>
  </r>
  <r>
    <x v="0"/>
    <s v="feb"/>
    <x v="34"/>
    <d v="2024-02-07T00:00:00"/>
    <x v="1"/>
    <s v="Turno Noche"/>
    <s v="Encajonadora"/>
    <s v="Problema en mesa de entrada"/>
    <x v="1"/>
    <n v="1.05"/>
    <m/>
  </r>
  <r>
    <x v="0"/>
    <s v="feb"/>
    <x v="34"/>
    <d v="2024-02-07T00:00:00"/>
    <x v="1"/>
    <s v="Turno Dia"/>
    <s v="Etiquetadora"/>
    <s v="Ajuste de freno"/>
    <x v="1"/>
    <n v="1"/>
    <m/>
  </r>
  <r>
    <x v="1"/>
    <s v="feb"/>
    <x v="34"/>
    <d v="2024-02-07T00:00:00"/>
    <x v="1"/>
    <s v="Turno Dia"/>
    <s v="Sopladora"/>
    <s v="Trabamiento de Preformas"/>
    <x v="1"/>
    <n v="0.88"/>
    <m/>
  </r>
  <r>
    <x v="1"/>
    <s v="feb"/>
    <x v="34"/>
    <d v="2024-02-07T00:00:00"/>
    <x v="1"/>
    <s v="Turno Dia"/>
    <s v="Sopladora"/>
    <s v="Trabamiento de Preformas"/>
    <x v="1"/>
    <n v="0.6"/>
    <m/>
  </r>
  <r>
    <x v="1"/>
    <s v="feb"/>
    <x v="34"/>
    <d v="2024-02-07T00:00:00"/>
    <x v="1"/>
    <s v="Turno Noche"/>
    <s v="Prime"/>
    <s v="Trabamiento brazo"/>
    <x v="1"/>
    <n v="0.59"/>
    <m/>
  </r>
  <r>
    <x v="0"/>
    <s v="feb"/>
    <x v="34"/>
    <d v="2024-02-07T00:00:00"/>
    <x v="1"/>
    <s v="Turno Noche"/>
    <s v="Omnivision"/>
    <s v="Ajuste electrico o mecanico"/>
    <x v="1"/>
    <n v="0.35"/>
    <m/>
  </r>
  <r>
    <x v="1"/>
    <s v="feb"/>
    <x v="34"/>
    <d v="2024-02-07T00:00:00"/>
    <x v="1"/>
    <s v="Turno Dia"/>
    <s v="Sopladora"/>
    <s v="Trabamiento de Preformas"/>
    <x v="1"/>
    <n v="0.35"/>
    <m/>
  </r>
  <r>
    <x v="1"/>
    <s v="feb"/>
    <x v="34"/>
    <d v="2024-02-07T00:00:00"/>
    <x v="1"/>
    <s v="Turno Dia"/>
    <s v="Sopladora"/>
    <s v="Trabamiento de Preformas"/>
    <x v="1"/>
    <n v="0.08"/>
    <m/>
  </r>
  <r>
    <x v="1"/>
    <s v="feb"/>
    <x v="34"/>
    <d v="2024-02-07T00:00:00"/>
    <x v="1"/>
    <s v="Turno Dia"/>
    <s v="Sopladora"/>
    <s v="Trabamiento de Preformas"/>
    <x v="1"/>
    <n v="0.05"/>
    <m/>
  </r>
  <r>
    <x v="1"/>
    <s v="feb"/>
    <x v="34"/>
    <d v="2024-02-07T00:00:00"/>
    <x v="1"/>
    <s v="Turno Dia"/>
    <s v="Sopladora"/>
    <s v="Trabamiento de Preformas"/>
    <x v="1"/>
    <n v="0.05"/>
    <m/>
  </r>
  <r>
    <x v="0"/>
    <s v="feb"/>
    <x v="34"/>
    <d v="2024-02-07T00:00:00"/>
    <x v="1"/>
    <s v="Turno Noche"/>
    <s v="Llenadora"/>
    <s v="Problema con elevacion de la taza"/>
    <x v="1"/>
    <n v="0"/>
    <m/>
  </r>
  <r>
    <x v="1"/>
    <s v="feb"/>
    <x v="34"/>
    <d v="2024-02-08T00:00:00"/>
    <x v="1"/>
    <s v="Turno Noche"/>
    <s v="Sopladora"/>
    <s v="Molde con problemas"/>
    <x v="0"/>
    <n v="126.45"/>
    <s v="Falla en tobera. se cambia bloque distribuidor."/>
  </r>
  <r>
    <x v="0"/>
    <s v="feb"/>
    <x v="34"/>
    <d v="2024-02-08T00:00:00"/>
    <x v="1"/>
    <s v="Turno Dia"/>
    <s v="Etiquetadora"/>
    <s v="Falla Etiquetadora"/>
    <x v="0"/>
    <n v="16.399999999999999"/>
    <s v="Entrada sin fin con problemas, Se ajusta"/>
  </r>
  <r>
    <x v="1"/>
    <s v="feb"/>
    <x v="34"/>
    <d v="2024-02-08T00:00:00"/>
    <x v="1"/>
    <s v="Turno Tarde"/>
    <s v="Sopladora"/>
    <s v="PLC de sopladora (bloqueo general)"/>
    <x v="2"/>
    <n v="15"/>
    <s v="Falla HMI. es necesario reemplazarla"/>
  </r>
  <r>
    <x v="0"/>
    <s v="feb"/>
    <x v="34"/>
    <d v="2024-02-08T00:00:00"/>
    <x v="1"/>
    <s v="Turno Dia"/>
    <s v="Encajonadora"/>
    <s v="Problema en mesa de entrada"/>
    <x v="1"/>
    <n v="9.7799999999999994"/>
    <m/>
  </r>
  <r>
    <x v="1"/>
    <s v="feb"/>
    <x v="34"/>
    <d v="2024-02-08T00:00:00"/>
    <x v="1"/>
    <s v="Turno Noche"/>
    <s v="Sopladora"/>
    <s v="Regulacion de molde N 9"/>
    <x v="1"/>
    <n v="9.19"/>
    <m/>
  </r>
  <r>
    <x v="2"/>
    <s v="feb"/>
    <x v="34"/>
    <d v="2024-02-08T00:00:00"/>
    <x v="1"/>
    <s v="Turno Noche"/>
    <s v="Omnivision"/>
    <s v="Ajuste electrico o mecanico"/>
    <x v="1"/>
    <n v="8.93"/>
    <m/>
  </r>
  <r>
    <x v="0"/>
    <s v="feb"/>
    <x v="34"/>
    <d v="2024-02-08T00:00:00"/>
    <x v="1"/>
    <s v="Turno Dia"/>
    <s v="Etiquetadora"/>
    <s v="Falla Etiquetadora"/>
    <x v="1"/>
    <n v="8.0500000000000007"/>
    <m/>
  </r>
  <r>
    <x v="1"/>
    <s v="feb"/>
    <x v="34"/>
    <d v="2024-02-08T00:00:00"/>
    <x v="1"/>
    <s v="Turno Dia"/>
    <s v="Transporte"/>
    <s v="Cambio o reparacion - Transporte"/>
    <x v="1"/>
    <n v="7.49"/>
    <m/>
  </r>
  <r>
    <x v="0"/>
    <s v="feb"/>
    <x v="34"/>
    <d v="2024-02-08T00:00:00"/>
    <x v="1"/>
    <s v="Turno Dia"/>
    <s v="Codificador"/>
    <s v="Parada codificacion"/>
    <x v="1"/>
    <n v="5.65"/>
    <m/>
  </r>
  <r>
    <x v="0"/>
    <s v="feb"/>
    <x v="34"/>
    <d v="2024-02-08T00:00:00"/>
    <x v="1"/>
    <s v="Turno Dia"/>
    <s v="Lavadora de Botellas"/>
    <s v="trabamiento de botella en entrada"/>
    <x v="1"/>
    <n v="3.4"/>
    <m/>
  </r>
  <r>
    <x v="2"/>
    <s v="feb"/>
    <x v="34"/>
    <d v="2024-02-08T00:00:00"/>
    <x v="1"/>
    <s v="Turno Noche"/>
    <s v="Omnivision"/>
    <s v="Ajuste electrico o mecanico"/>
    <x v="1"/>
    <n v="3.35"/>
    <m/>
  </r>
  <r>
    <x v="1"/>
    <s v="feb"/>
    <x v="34"/>
    <d v="2024-02-08T00:00:00"/>
    <x v="1"/>
    <s v="Turno Dia"/>
    <s v="Sopladora"/>
    <s v="Trabamiento de Preformas"/>
    <x v="1"/>
    <n v="3.15"/>
    <m/>
  </r>
  <r>
    <x v="1"/>
    <s v="feb"/>
    <x v="34"/>
    <d v="2024-02-08T00:00:00"/>
    <x v="1"/>
    <s v="Turno Dia"/>
    <s v="Sopladora"/>
    <s v="Trabamiento de Preformas"/>
    <x v="1"/>
    <n v="3.04"/>
    <m/>
  </r>
  <r>
    <x v="1"/>
    <s v="feb"/>
    <x v="34"/>
    <d v="2024-02-08T00:00:00"/>
    <x v="1"/>
    <s v="Turno Noche"/>
    <s v="Llenadora"/>
    <s v="Espumado al inicio de proceso"/>
    <x v="1"/>
    <n v="3.02"/>
    <m/>
  </r>
  <r>
    <x v="0"/>
    <s v="feb"/>
    <x v="34"/>
    <d v="2024-02-08T00:00:00"/>
    <x v="1"/>
    <s v="Turno Dia"/>
    <s v="Capsuladora"/>
    <s v="Falla sensor"/>
    <x v="1"/>
    <n v="2.4500000000000002"/>
    <m/>
  </r>
  <r>
    <x v="0"/>
    <s v="feb"/>
    <x v="34"/>
    <d v="2024-02-08T00:00:00"/>
    <x v="1"/>
    <s v="Turno Dia"/>
    <s v="Omnivision"/>
    <s v="Ajuste electrico o mecanico"/>
    <x v="1"/>
    <n v="2.4"/>
    <m/>
  </r>
  <r>
    <x v="0"/>
    <s v="feb"/>
    <x v="34"/>
    <d v="2024-02-08T00:00:00"/>
    <x v="1"/>
    <s v="Turno Dia"/>
    <s v="Encajonadora"/>
    <s v="Problema en mesa de entrada"/>
    <x v="1"/>
    <n v="2.2799999999999998"/>
    <m/>
  </r>
  <r>
    <x v="1"/>
    <s v="feb"/>
    <x v="34"/>
    <d v="2024-02-08T00:00:00"/>
    <x v="1"/>
    <s v="Turno Dia"/>
    <s v="Sopladora"/>
    <s v="Trabamiento de Preformas"/>
    <x v="1"/>
    <n v="2.27"/>
    <m/>
  </r>
  <r>
    <x v="0"/>
    <s v="feb"/>
    <x v="34"/>
    <d v="2024-02-08T00:00:00"/>
    <x v="1"/>
    <s v="Turno Dia"/>
    <s v="Etiquetadora"/>
    <s v="Cambio de Sensor - Etiquetadora"/>
    <x v="1"/>
    <n v="2.2000000000000002"/>
    <m/>
  </r>
  <r>
    <x v="0"/>
    <s v="feb"/>
    <x v="34"/>
    <d v="2024-02-08T00:00:00"/>
    <x v="1"/>
    <s v="Turno Dia"/>
    <s v="Etiquetadora"/>
    <s v="Ajuste de freno"/>
    <x v="1"/>
    <n v="2"/>
    <m/>
  </r>
  <r>
    <x v="1"/>
    <s v="feb"/>
    <x v="34"/>
    <d v="2024-02-08T00:00:00"/>
    <x v="1"/>
    <s v="Turno Noche"/>
    <s v="Llenadora"/>
    <s v="Espumado al inicio de proceso"/>
    <x v="1"/>
    <n v="1.72"/>
    <m/>
  </r>
  <r>
    <x v="0"/>
    <s v="feb"/>
    <x v="34"/>
    <d v="2024-02-08T00:00:00"/>
    <x v="1"/>
    <s v="Turno Dia"/>
    <s v="Llenadora"/>
    <s v="Lubricacion de pedestales - Llenadora"/>
    <x v="1"/>
    <n v="1.6"/>
    <m/>
  </r>
  <r>
    <x v="0"/>
    <s v="feb"/>
    <x v="34"/>
    <d v="2024-02-08T00:00:00"/>
    <x v="1"/>
    <s v="Turno Dia"/>
    <s v="Capsuladora"/>
    <s v="Falla sensor"/>
    <x v="1"/>
    <n v="1.4"/>
    <m/>
  </r>
  <r>
    <x v="0"/>
    <s v="feb"/>
    <x v="34"/>
    <d v="2024-02-08T00:00:00"/>
    <x v="1"/>
    <s v="Turno Dia"/>
    <s v="Capsuladora"/>
    <s v="Falla sensor"/>
    <x v="1"/>
    <n v="1.4"/>
    <m/>
  </r>
  <r>
    <x v="2"/>
    <s v="feb"/>
    <x v="34"/>
    <d v="2024-02-08T00:00:00"/>
    <x v="1"/>
    <s v="Turno Noche"/>
    <s v="Lavadora de Botellas"/>
    <s v="Cai­da de botellas salida de la lavadora"/>
    <x v="1"/>
    <n v="1.4"/>
    <m/>
  </r>
  <r>
    <x v="0"/>
    <s v="feb"/>
    <x v="34"/>
    <d v="2024-02-08T00:00:00"/>
    <x v="1"/>
    <s v="Turno Dia"/>
    <s v="Capsuladora"/>
    <s v="Falla sensor"/>
    <x v="1"/>
    <n v="1.35"/>
    <m/>
  </r>
  <r>
    <x v="0"/>
    <s v="feb"/>
    <x v="34"/>
    <d v="2024-02-08T00:00:00"/>
    <x v="1"/>
    <s v="Turno Dia"/>
    <s v="Codificador"/>
    <s v="Parada codificacion"/>
    <x v="1"/>
    <n v="1.2"/>
    <m/>
  </r>
  <r>
    <x v="0"/>
    <s v="feb"/>
    <x v="34"/>
    <d v="2024-02-08T00:00:00"/>
    <x v="1"/>
    <s v="Turno Dia"/>
    <s v="Lavadora de Botellas"/>
    <s v="trabamiento de botella en entrada"/>
    <x v="1"/>
    <n v="1.1499999999999999"/>
    <m/>
  </r>
  <r>
    <x v="0"/>
    <s v="feb"/>
    <x v="34"/>
    <d v="2024-02-08T00:00:00"/>
    <x v="1"/>
    <s v="Turno Dia"/>
    <s v="Lavadora de Botellas"/>
    <s v="Trabamiento de botellas en la salida - Mantenimiento"/>
    <x v="1"/>
    <n v="1.1499999999999999"/>
    <m/>
  </r>
  <r>
    <x v="2"/>
    <s v="feb"/>
    <x v="34"/>
    <d v="2024-02-08T00:00:00"/>
    <x v="1"/>
    <s v="Turno Noche"/>
    <s v="Omnivision"/>
    <s v="Ajuste electrico o mecanico"/>
    <x v="1"/>
    <n v="1.04"/>
    <m/>
  </r>
  <r>
    <x v="0"/>
    <s v="feb"/>
    <x v="34"/>
    <d v="2024-02-08T00:00:00"/>
    <x v="1"/>
    <s v="Turno Dia"/>
    <s v="Codificador"/>
    <s v="Parada codificacion"/>
    <x v="1"/>
    <n v="1"/>
    <m/>
  </r>
  <r>
    <x v="2"/>
    <s v="feb"/>
    <x v="34"/>
    <d v="2024-02-08T00:00:00"/>
    <x v="1"/>
    <s v="Turno Noche"/>
    <s v="Omnivision"/>
    <s v="Ajuste electrico o mecanico"/>
    <x v="1"/>
    <n v="0.8"/>
    <m/>
  </r>
  <r>
    <x v="1"/>
    <s v="feb"/>
    <x v="34"/>
    <d v="2024-02-08T00:00:00"/>
    <x v="1"/>
    <s v="Turno Noche"/>
    <s v="Sopladora"/>
    <s v="Molde con problemas"/>
    <x v="1"/>
    <n v="0.04"/>
    <m/>
  </r>
  <r>
    <x v="0"/>
    <s v="feb"/>
    <x v="34"/>
    <d v="2024-02-09T00:00:00"/>
    <x v="1"/>
    <s v="Turno Dia"/>
    <s v="Coronador"/>
    <s v="Cambio o reparacion - Coronador"/>
    <x v="0"/>
    <n v="12.3"/>
    <s v="Se cambian conector dañado."/>
  </r>
  <r>
    <x v="1"/>
    <s v="feb"/>
    <x v="34"/>
    <d v="2024-02-09T00:00:00"/>
    <x v="1"/>
    <s v="Turno Noche"/>
    <s v="Transporte"/>
    <s v="Cai­da de env. transp. lleno salida llenadora"/>
    <x v="1"/>
    <n v="6.42"/>
    <m/>
  </r>
  <r>
    <x v="1"/>
    <s v="feb"/>
    <x v="34"/>
    <d v="2024-02-09T00:00:00"/>
    <x v="1"/>
    <s v="Turno Dia"/>
    <s v="Robopac"/>
    <s v="Problema en Soldadora"/>
    <x v="1"/>
    <n v="4.7"/>
    <m/>
  </r>
  <r>
    <x v="0"/>
    <s v="feb"/>
    <x v="34"/>
    <d v="2024-02-09T00:00:00"/>
    <x v="1"/>
    <s v="Turno Dia"/>
    <s v="Coronador"/>
    <s v="Trancones reiterados pista de bajada"/>
    <x v="1"/>
    <n v="4.7"/>
    <m/>
  </r>
  <r>
    <x v="0"/>
    <s v="feb"/>
    <x v="34"/>
    <d v="2024-02-09T00:00:00"/>
    <x v="1"/>
    <s v="Turno Dia"/>
    <s v="Llenadora"/>
    <s v="Lubricacion de pedestales - Llenadora"/>
    <x v="1"/>
    <n v="4.5999999999999996"/>
    <m/>
  </r>
  <r>
    <x v="1"/>
    <s v="feb"/>
    <x v="34"/>
    <d v="2024-02-09T00:00:00"/>
    <x v="1"/>
    <s v="Turno Noche"/>
    <s v="Prime"/>
    <s v="Trabamiento brazo"/>
    <x v="1"/>
    <n v="4.46"/>
    <m/>
  </r>
  <r>
    <x v="2"/>
    <s v="feb"/>
    <x v="34"/>
    <d v="2024-02-09T00:00:00"/>
    <x v="1"/>
    <s v="Turno Noche"/>
    <s v="Lavadora de Botellas"/>
    <s v="Cai­da de botellas salida de la lavadora"/>
    <x v="1"/>
    <n v="3.59"/>
    <m/>
  </r>
  <r>
    <x v="1"/>
    <s v="feb"/>
    <x v="34"/>
    <d v="2024-02-09T00:00:00"/>
    <x v="1"/>
    <s v="Turno Noche"/>
    <s v="Transporte"/>
    <s v="Cambio o reparacion de sensor - Transporte"/>
    <x v="1"/>
    <n v="2.92"/>
    <m/>
  </r>
  <r>
    <x v="0"/>
    <s v="feb"/>
    <x v="34"/>
    <d v="2024-02-09T00:00:00"/>
    <x v="1"/>
    <s v="Turno Dia"/>
    <s v="Llenadora"/>
    <s v="Cai­da de envase salida Llenadora"/>
    <x v="1"/>
    <n v="2.5499999999999998"/>
    <m/>
  </r>
  <r>
    <x v="1"/>
    <s v="feb"/>
    <x v="34"/>
    <d v="2024-02-09T00:00:00"/>
    <x v="1"/>
    <s v="Turno Noche"/>
    <s v="Transporte"/>
    <s v="Cambio o reparacion de sensor - Transporte"/>
    <x v="1"/>
    <n v="2.42"/>
    <m/>
  </r>
  <r>
    <x v="0"/>
    <s v="feb"/>
    <x v="34"/>
    <d v="2024-02-09T00:00:00"/>
    <x v="1"/>
    <s v="Turno Dia"/>
    <s v="Omnivision"/>
    <s v="Cai­da de velocidad nominal por trabamiento de envase"/>
    <x v="1"/>
    <n v="2.38"/>
    <m/>
  </r>
  <r>
    <x v="0"/>
    <s v="feb"/>
    <x v="34"/>
    <d v="2024-02-09T00:00:00"/>
    <x v="1"/>
    <s v="Turno Dia"/>
    <s v="Coronador"/>
    <s v="Trancones reiterados pista de bajada"/>
    <x v="1"/>
    <n v="2.33"/>
    <m/>
  </r>
  <r>
    <x v="0"/>
    <s v="feb"/>
    <x v="34"/>
    <d v="2024-02-09T00:00:00"/>
    <x v="1"/>
    <s v="Turno Dia"/>
    <s v="Codificador"/>
    <s v="Parada codificacion"/>
    <x v="1"/>
    <n v="2.25"/>
    <m/>
  </r>
  <r>
    <x v="1"/>
    <s v="feb"/>
    <x v="34"/>
    <d v="2024-02-09T00:00:00"/>
    <x v="1"/>
    <s v="Turno Noche"/>
    <s v="Transporte"/>
    <s v="Cai­da de env. transp. lleno salida llenadora"/>
    <x v="1"/>
    <n v="2.17"/>
    <m/>
  </r>
  <r>
    <x v="2"/>
    <s v="feb"/>
    <x v="34"/>
    <d v="2024-02-09T00:00:00"/>
    <x v="1"/>
    <s v="Turno Noche"/>
    <s v="Lavadora de Botellas"/>
    <s v="Cai­da de botellas salida de la lavadora"/>
    <x v="1"/>
    <n v="1.98"/>
    <m/>
  </r>
  <r>
    <x v="0"/>
    <s v="feb"/>
    <x v="34"/>
    <d v="2024-02-09T00:00:00"/>
    <x v="1"/>
    <s v="Turno Dia"/>
    <s v="Codificador"/>
    <s v="Problema en encoder"/>
    <x v="1"/>
    <n v="1.85"/>
    <m/>
  </r>
  <r>
    <x v="2"/>
    <s v="feb"/>
    <x v="34"/>
    <d v="2024-02-09T00:00:00"/>
    <x v="1"/>
    <s v="Turno Noche"/>
    <s v="Lavadora de Botellas"/>
    <s v="Cai­da de botellas salida de la lavadora"/>
    <x v="1"/>
    <n v="1.84"/>
    <m/>
  </r>
  <r>
    <x v="0"/>
    <s v="feb"/>
    <x v="34"/>
    <d v="2024-02-09T00:00:00"/>
    <x v="1"/>
    <s v="Turno Dia"/>
    <s v="Coronador"/>
    <s v="Trancones reiterados pista de bajada"/>
    <x v="1"/>
    <n v="1.75"/>
    <m/>
  </r>
  <r>
    <x v="0"/>
    <s v="feb"/>
    <x v="34"/>
    <d v="2024-02-09T00:00:00"/>
    <x v="1"/>
    <s v="Turno Dia"/>
    <s v="Coronador"/>
    <s v="Trancones reiterados pista de bajada"/>
    <x v="1"/>
    <n v="1.65"/>
    <m/>
  </r>
  <r>
    <x v="0"/>
    <s v="feb"/>
    <x v="34"/>
    <d v="2024-02-09T00:00:00"/>
    <x v="1"/>
    <s v="Turno Dia"/>
    <s v="Lavadora de Botellas"/>
    <s v="Trabamiento de botellas en la salida - Mantenimiento"/>
    <x v="1"/>
    <n v="1.6"/>
    <m/>
  </r>
  <r>
    <x v="0"/>
    <s v="feb"/>
    <x v="34"/>
    <d v="2024-02-09T00:00:00"/>
    <x v="1"/>
    <s v="Turno Dia"/>
    <s v="Coronador"/>
    <s v="Trancones reiterados pista de bajada"/>
    <x v="1"/>
    <n v="1.45"/>
    <m/>
  </r>
  <r>
    <x v="0"/>
    <s v="feb"/>
    <x v="34"/>
    <d v="2024-02-09T00:00:00"/>
    <x v="1"/>
    <s v="Turno Dia"/>
    <s v="Llenadora"/>
    <s v="Cai­da de envase salida Llenadora"/>
    <x v="1"/>
    <n v="1.43"/>
    <m/>
  </r>
  <r>
    <x v="0"/>
    <s v="feb"/>
    <x v="34"/>
    <d v="2024-02-09T00:00:00"/>
    <x v="1"/>
    <s v="Turno Dia"/>
    <s v="Lavadora de Botellas"/>
    <s v="Trabamiento de botellas en la salida - Mantenimiento"/>
    <x v="1"/>
    <n v="1.38"/>
    <m/>
  </r>
  <r>
    <x v="0"/>
    <s v="feb"/>
    <x v="34"/>
    <d v="2024-02-09T00:00:00"/>
    <x v="1"/>
    <s v="Turno Dia"/>
    <s v="Lavadora de Botellas"/>
    <s v="trabamiento de botella en entrada"/>
    <x v="1"/>
    <n v="1.35"/>
    <m/>
  </r>
  <r>
    <x v="1"/>
    <s v="feb"/>
    <x v="34"/>
    <d v="2024-02-09T00:00:00"/>
    <x v="1"/>
    <s v="Turno Dia"/>
    <s v="Sopladora"/>
    <s v="Trabamiento de Preformas"/>
    <x v="1"/>
    <n v="1.34"/>
    <m/>
  </r>
  <r>
    <x v="0"/>
    <s v="feb"/>
    <x v="34"/>
    <d v="2024-02-09T00:00:00"/>
    <x v="1"/>
    <s v="Turno Dia"/>
    <s v="Coronador"/>
    <s v="Trancones reiterados pista de bajada"/>
    <x v="1"/>
    <n v="1.28"/>
    <m/>
  </r>
  <r>
    <x v="0"/>
    <s v="feb"/>
    <x v="34"/>
    <d v="2024-02-09T00:00:00"/>
    <x v="1"/>
    <s v="Turno Dia"/>
    <s v="Lavadora de Botellas"/>
    <s v="Trabamiento de botellas en la salida - Mantenimiento"/>
    <x v="1"/>
    <n v="1.08"/>
    <m/>
  </r>
  <r>
    <x v="0"/>
    <s v="feb"/>
    <x v="34"/>
    <d v="2024-02-09T00:00:00"/>
    <x v="1"/>
    <s v="Turno Dia"/>
    <s v="Coronador"/>
    <s v="Trancones reiterados pista de bajada"/>
    <x v="1"/>
    <n v="0.83"/>
    <m/>
  </r>
  <r>
    <x v="0"/>
    <s v="feb"/>
    <x v="34"/>
    <d v="2024-02-09T00:00:00"/>
    <x v="1"/>
    <s v="Turno Dia"/>
    <s v="Lavadora de Botellas"/>
    <s v="trabamiento de botella en entrada"/>
    <x v="1"/>
    <n v="0.8"/>
    <m/>
  </r>
  <r>
    <x v="0"/>
    <s v="feb"/>
    <x v="34"/>
    <d v="2024-02-09T00:00:00"/>
    <x v="1"/>
    <s v="Turno Dia"/>
    <s v="Coronador"/>
    <s v="Trancones reiterados pista de bajada"/>
    <x v="1"/>
    <n v="0.4"/>
    <m/>
  </r>
  <r>
    <x v="0"/>
    <s v="feb"/>
    <x v="34"/>
    <d v="2024-02-09T00:00:00"/>
    <x v="1"/>
    <s v="Turno Dia"/>
    <s v="Coronador"/>
    <s v="Cambio o reparacion - Coronador"/>
    <x v="1"/>
    <n v="0.37"/>
    <m/>
  </r>
  <r>
    <x v="1"/>
    <s v="feb"/>
    <x v="34"/>
    <d v="2024-02-10T00:00:00"/>
    <x v="1"/>
    <s v="Turno Noche"/>
    <s v="Corte EnergÃ­a"/>
    <s v="Externo"/>
    <x v="2"/>
    <n v="60"/>
    <s v="CORTE DE ENERGÍA EXTERNO"/>
  </r>
  <r>
    <x v="1"/>
    <s v="feb"/>
    <x v="34"/>
    <d v="2024-02-10T00:00:00"/>
    <x v="1"/>
    <s v="Turno Noche"/>
    <s v="Corte EnergÃ­a"/>
    <s v="Externo"/>
    <x v="2"/>
    <n v="24.78"/>
    <s v="CORTE DE ENERGÍA EXTERNO"/>
  </r>
  <r>
    <x v="2"/>
    <s v="feb"/>
    <x v="34"/>
    <d v="2024-02-10T00:00:00"/>
    <x v="1"/>
    <s v="Turno Noche"/>
    <s v="Corte EnergÃ­a"/>
    <s v="Externo"/>
    <x v="2"/>
    <n v="18.309999999999999"/>
    <s v="CORTE DE ENERGÍA EXTERNO"/>
  </r>
  <r>
    <x v="0"/>
    <s v="feb"/>
    <x v="34"/>
    <d v="2024-02-10T00:00:00"/>
    <x v="1"/>
    <s v="Turno Dia"/>
    <s v="Llenadora"/>
    <s v="Problema con elevacion de la taza"/>
    <x v="0"/>
    <n v="17.690000000000001"/>
    <s v="Se coloca Chaveta pero queda mal posicionada, IMPORTANTE CORREGIR DESPERFECTO"/>
  </r>
  <r>
    <x v="2"/>
    <s v="feb"/>
    <x v="34"/>
    <d v="2024-02-10T00:00:00"/>
    <x v="1"/>
    <s v="Turno Noche"/>
    <s v="Corte EnergÃ­a"/>
    <s v="Externo"/>
    <x v="2"/>
    <n v="11.03"/>
    <s v="CORTE DE ENERGÍA EXTERNO"/>
  </r>
  <r>
    <x v="0"/>
    <s v="feb"/>
    <x v="34"/>
    <d v="2024-02-10T00:00:00"/>
    <x v="1"/>
    <s v="Turno Dia"/>
    <s v="Codificador"/>
    <s v="cabezal sucio"/>
    <x v="2"/>
    <n v="9.73"/>
    <s v="Impresión poco visible y en otra ocasión Falla ETH"/>
  </r>
  <r>
    <x v="0"/>
    <s v="feb"/>
    <x v="34"/>
    <d v="2024-02-10T00:00:00"/>
    <x v="1"/>
    <s v="Turno Dia"/>
    <s v="Coronador"/>
    <s v="Trancones reiterados pista de bajada"/>
    <x v="1"/>
    <n v="9.0299999999999994"/>
    <m/>
  </r>
  <r>
    <x v="0"/>
    <s v="feb"/>
    <x v="34"/>
    <d v="2024-02-10T00:00:00"/>
    <x v="1"/>
    <s v="Turno Dia"/>
    <s v="Codificador"/>
    <s v="Parada codificacion"/>
    <x v="1"/>
    <n v="8.14"/>
    <m/>
  </r>
  <r>
    <x v="1"/>
    <s v="feb"/>
    <x v="34"/>
    <d v="2024-02-10T00:00:00"/>
    <x v="1"/>
    <s v="Turno Noche"/>
    <s v="Tunel"/>
    <s v="Falla en motor"/>
    <x v="1"/>
    <n v="7.94"/>
    <m/>
  </r>
  <r>
    <x v="0"/>
    <s v="feb"/>
    <x v="34"/>
    <d v="2024-02-10T00:00:00"/>
    <x v="1"/>
    <s v="Turno Dia"/>
    <s v="Lavadora de Botellas"/>
    <s v="trabamiento de botella en entrada"/>
    <x v="1"/>
    <n v="7.7"/>
    <m/>
  </r>
  <r>
    <x v="1"/>
    <s v="feb"/>
    <x v="34"/>
    <d v="2024-02-10T00:00:00"/>
    <x v="1"/>
    <s v="Turno Noche"/>
    <s v="Corte EnergÃ­a"/>
    <s v="Externo"/>
    <x v="2"/>
    <n v="7.56"/>
    <s v="CORTE DE ENERGÍA EXTERNO"/>
  </r>
  <r>
    <x v="1"/>
    <s v="feb"/>
    <x v="34"/>
    <d v="2024-02-10T00:00:00"/>
    <x v="1"/>
    <s v="Turno Noche"/>
    <s v="Paletizadora"/>
    <s v="Cai­da de automatico - Paletizadora"/>
    <x v="1"/>
    <n v="7.28"/>
    <m/>
  </r>
  <r>
    <x v="0"/>
    <s v="feb"/>
    <x v="34"/>
    <d v="2024-02-10T00:00:00"/>
    <x v="1"/>
    <s v="Turno Dia"/>
    <s v="Coronador"/>
    <s v="Trancones reiterados pista de bajada"/>
    <x v="1"/>
    <n v="6.73"/>
    <m/>
  </r>
  <r>
    <x v="2"/>
    <s v="feb"/>
    <x v="34"/>
    <d v="2024-02-10T00:00:00"/>
    <x v="1"/>
    <s v="Turno Noche"/>
    <s v="Lavadora de Botellas"/>
    <s v="Cai­da de botellas salida de la lavadora"/>
    <x v="1"/>
    <n v="6.5"/>
    <m/>
  </r>
  <r>
    <x v="2"/>
    <s v="feb"/>
    <x v="34"/>
    <d v="2024-02-10T00:00:00"/>
    <x v="1"/>
    <s v="Turno Noche"/>
    <s v="Lavadora de Botellas"/>
    <s v="Cai­da de botellas salida de la lavadora"/>
    <x v="1"/>
    <n v="6.25"/>
    <m/>
  </r>
  <r>
    <x v="0"/>
    <s v="feb"/>
    <x v="34"/>
    <d v="2024-02-10T00:00:00"/>
    <x v="1"/>
    <s v="Turno Dia"/>
    <s v="Codificador"/>
    <s v="Parada codificacion"/>
    <x v="1"/>
    <n v="5.69"/>
    <m/>
  </r>
  <r>
    <x v="1"/>
    <s v="feb"/>
    <x v="34"/>
    <d v="2024-02-10T00:00:00"/>
    <x v="1"/>
    <s v="Turno Noche"/>
    <s v="Paletizadora"/>
    <s v="Cai­da de automatico - Paletizadora"/>
    <x v="1"/>
    <n v="4.2699999999999996"/>
    <m/>
  </r>
  <r>
    <x v="0"/>
    <s v="feb"/>
    <x v="34"/>
    <d v="2024-02-10T00:00:00"/>
    <x v="1"/>
    <s v="Turno Dia"/>
    <s v="Coronador"/>
    <s v="Trancones reiterados pista de bajada"/>
    <x v="1"/>
    <n v="4.2300000000000004"/>
    <m/>
  </r>
  <r>
    <x v="2"/>
    <s v="feb"/>
    <x v="34"/>
    <d v="2024-02-10T00:00:00"/>
    <x v="1"/>
    <s v="Turno Dia"/>
    <s v="Despaletizadora"/>
    <s v="Cai­da de automatico - Despaletizadora"/>
    <x v="1"/>
    <n v="4.05"/>
    <m/>
  </r>
  <r>
    <x v="0"/>
    <s v="feb"/>
    <x v="34"/>
    <d v="2024-02-10T00:00:00"/>
    <x v="1"/>
    <s v="Turno Dia"/>
    <s v="Lavadora de Botellas"/>
    <s v="Trabamiento de botellas en la salida - Mantenimiento"/>
    <x v="1"/>
    <n v="3.83"/>
    <m/>
  </r>
  <r>
    <x v="2"/>
    <s v="feb"/>
    <x v="34"/>
    <d v="2024-02-10T00:00:00"/>
    <x v="1"/>
    <s v="Turno Noche"/>
    <s v="Lavadora de Botellas"/>
    <s v="Cai­da de botellas salida de la lavadora"/>
    <x v="1"/>
    <n v="3.62"/>
    <m/>
  </r>
  <r>
    <x v="0"/>
    <s v="feb"/>
    <x v="34"/>
    <d v="2024-02-10T00:00:00"/>
    <x v="1"/>
    <s v="Turno Dia"/>
    <s v="Lavadora de Botellas"/>
    <s v="trabamiento de botella en entrada"/>
    <x v="1"/>
    <n v="3.47"/>
    <m/>
  </r>
  <r>
    <x v="1"/>
    <s v="feb"/>
    <x v="34"/>
    <d v="2024-02-10T00:00:00"/>
    <x v="1"/>
    <s v="Turno Dia"/>
    <s v="Paletizadora"/>
    <s v="Cai­da de automatico - Paletizadora"/>
    <x v="1"/>
    <n v="3.3"/>
    <m/>
  </r>
  <r>
    <x v="0"/>
    <s v="feb"/>
    <x v="34"/>
    <d v="2024-02-10T00:00:00"/>
    <x v="1"/>
    <s v="Turno Dia"/>
    <s v="Coronador"/>
    <s v="Trancones reiterados pista de bajada"/>
    <x v="1"/>
    <n v="3.1"/>
    <m/>
  </r>
  <r>
    <x v="2"/>
    <s v="feb"/>
    <x v="34"/>
    <d v="2024-02-10T00:00:00"/>
    <x v="1"/>
    <s v="Turno Noche"/>
    <s v="Codificador"/>
    <s v="Ajuste por cambio de formato - Codificador"/>
    <x v="1"/>
    <n v="2.84"/>
    <m/>
  </r>
  <r>
    <x v="0"/>
    <s v="feb"/>
    <x v="34"/>
    <d v="2024-02-10T00:00:00"/>
    <x v="1"/>
    <s v="Turno Dia"/>
    <s v="Llenadora"/>
    <s v="Lubricacion de pedestales - Llenadora"/>
    <x v="1"/>
    <n v="2.2999999999999998"/>
    <m/>
  </r>
  <r>
    <x v="0"/>
    <s v="feb"/>
    <x v="34"/>
    <d v="2024-02-10T00:00:00"/>
    <x v="1"/>
    <s v="Turno Dia"/>
    <s v="Lavadora de Botellas"/>
    <s v="Trabamiento de botellas en la salida - Mantenimiento"/>
    <x v="1"/>
    <n v="2.23"/>
    <m/>
  </r>
  <r>
    <x v="0"/>
    <s v="feb"/>
    <x v="34"/>
    <d v="2024-02-10T00:00:00"/>
    <x v="1"/>
    <s v="Turno Dia"/>
    <s v="Lavadora de Botellas"/>
    <s v="trabamiento de botella en entrada"/>
    <x v="1"/>
    <n v="2.0099999999999998"/>
    <m/>
  </r>
  <r>
    <x v="0"/>
    <s v="feb"/>
    <x v="34"/>
    <d v="2024-02-10T00:00:00"/>
    <x v="1"/>
    <s v="Turno Dia"/>
    <s v="Coronador"/>
    <s v="Trancones reiterados pista de bajada"/>
    <x v="1"/>
    <n v="1.38"/>
    <m/>
  </r>
  <r>
    <x v="2"/>
    <s v="feb"/>
    <x v="34"/>
    <d v="2024-02-10T00:00:00"/>
    <x v="1"/>
    <s v="Turno Noche"/>
    <s v="Omnivision"/>
    <s v="Ajuste electrico o mecanico"/>
    <x v="1"/>
    <n v="1.29"/>
    <m/>
  </r>
  <r>
    <x v="0"/>
    <s v="feb"/>
    <x v="34"/>
    <d v="2024-02-10T00:00:00"/>
    <x v="1"/>
    <s v="Turno Dia"/>
    <s v="Lavadora de Botellas"/>
    <s v="Trabamiento de botellas en la salida - Mantenimiento"/>
    <x v="1"/>
    <n v="1.23"/>
    <m/>
  </r>
  <r>
    <x v="0"/>
    <s v="feb"/>
    <x v="34"/>
    <d v="2024-02-10T00:00:00"/>
    <x v="1"/>
    <s v="Turno Dia"/>
    <s v="Lavadora de Botellas"/>
    <s v="Trabamiento de botellas en la salida - Mantenimiento"/>
    <x v="1"/>
    <n v="1.1000000000000001"/>
    <m/>
  </r>
  <r>
    <x v="2"/>
    <s v="feb"/>
    <x v="34"/>
    <d v="2024-02-10T00:00:00"/>
    <x v="1"/>
    <s v="Turno Noche"/>
    <s v="Codificador"/>
    <s v="Ajuste por cambio de formato - Codificador"/>
    <x v="1"/>
    <n v="0.93"/>
    <m/>
  </r>
  <r>
    <x v="0"/>
    <s v="feb"/>
    <x v="34"/>
    <d v="2024-02-10T00:00:00"/>
    <x v="1"/>
    <s v="Turno Dia"/>
    <s v="Coronador"/>
    <s v="Trancones reiterados pista de bajada"/>
    <x v="1"/>
    <n v="0.8"/>
    <m/>
  </r>
  <r>
    <x v="0"/>
    <s v="feb"/>
    <x v="34"/>
    <d v="2024-02-10T00:00:00"/>
    <x v="1"/>
    <s v="Turno Dia"/>
    <s v="Lavadora de Botellas"/>
    <s v="Trabamiento de botellas en la salida - Mantenimiento"/>
    <x v="1"/>
    <n v="0.7"/>
    <m/>
  </r>
  <r>
    <x v="0"/>
    <s v="feb"/>
    <x v="34"/>
    <d v="2024-02-10T00:00:00"/>
    <x v="1"/>
    <s v="Turno Dia"/>
    <s v="Coronador"/>
    <s v="Trancones reiterados pista de bajada"/>
    <x v="1"/>
    <n v="0.7"/>
    <m/>
  </r>
  <r>
    <x v="0"/>
    <s v="feb"/>
    <x v="34"/>
    <d v="2024-02-10T00:00:00"/>
    <x v="1"/>
    <s v="Turno Dia"/>
    <s v="Lavadora de Botellas"/>
    <s v="trabamiento de botella en entrada"/>
    <x v="1"/>
    <n v="0.69"/>
    <m/>
  </r>
  <r>
    <x v="1"/>
    <s v="feb"/>
    <x v="34"/>
    <d v="2024-02-10T00:00:00"/>
    <x v="1"/>
    <s v="Turno Noche"/>
    <s v="Paletizadora"/>
    <s v="Cai­da de automatico - Paletizadora"/>
    <x v="1"/>
    <n v="0.37"/>
    <m/>
  </r>
  <r>
    <x v="2"/>
    <s v="feb"/>
    <x v="34"/>
    <d v="2024-02-10T00:00:00"/>
    <x v="1"/>
    <s v="Turno Noche"/>
    <s v="Omnivision"/>
    <s v="Ajuste electrico o mecanico"/>
    <x v="1"/>
    <n v="0.23"/>
    <m/>
  </r>
  <r>
    <x v="1"/>
    <s v="feb"/>
    <x v="34"/>
    <d v="2024-02-10T00:00:00"/>
    <x v="1"/>
    <s v="Turno Dia"/>
    <s v="Sopladora"/>
    <s v="Trabamiento de Preformas"/>
    <x v="1"/>
    <n v="0.2"/>
    <m/>
  </r>
  <r>
    <x v="1"/>
    <s v="feb"/>
    <x v="34"/>
    <d v="2024-02-10T00:00:00"/>
    <x v="1"/>
    <s v="Turno Dia"/>
    <s v="Sopladora"/>
    <s v="Trabamiento de Preformas"/>
    <x v="1"/>
    <n v="0.1"/>
    <m/>
  </r>
  <r>
    <x v="0"/>
    <s v="feb"/>
    <x v="35"/>
    <d v="2024-02-12T00:00:00"/>
    <x v="1"/>
    <s v="Turno Noche"/>
    <s v="Capsuladora"/>
    <s v="Trancon de tapas en pista de bajada - Mantenimiento"/>
    <x v="0"/>
    <n v="20.51"/>
    <s v="Se realizan regulaciones de aire y ajustes mecánicos."/>
  </r>
  <r>
    <x v="0"/>
    <s v="feb"/>
    <x v="35"/>
    <d v="2024-02-12T00:00:00"/>
    <x v="1"/>
    <s v="Turno Dia"/>
    <s v="Despaletizadora"/>
    <s v="Reparacion - Despaletizadora"/>
    <x v="2"/>
    <n v="16.649999999999999"/>
    <s v="Se reemplaza variador por uno extraido de la línea 2."/>
  </r>
  <r>
    <x v="1"/>
    <s v="feb"/>
    <x v="35"/>
    <d v="2024-02-12T00:00:00"/>
    <x v="1"/>
    <s v="Turno Tarde"/>
    <s v="Tunel"/>
    <s v="Cambio o reparacion de sensor - Tiºnel"/>
    <x v="1"/>
    <n v="8.34"/>
    <m/>
  </r>
  <r>
    <x v="0"/>
    <s v="feb"/>
    <x v="35"/>
    <d v="2024-02-12T00:00:00"/>
    <x v="1"/>
    <s v="Turno Noche"/>
    <s v="Capsuladora"/>
    <s v="Trancon de tapas en pista de bajada - Mantenimiento"/>
    <x v="1"/>
    <n v="7.15"/>
    <m/>
  </r>
  <r>
    <x v="1"/>
    <s v="feb"/>
    <x v="35"/>
    <d v="2024-02-12T00:00:00"/>
    <x v="1"/>
    <s v="Turno Tarde"/>
    <s v="Tunel"/>
    <s v="Falla en motor"/>
    <x v="1"/>
    <n v="5.89"/>
    <m/>
  </r>
  <r>
    <x v="1"/>
    <s v="feb"/>
    <x v="35"/>
    <d v="2024-02-12T00:00:00"/>
    <x v="1"/>
    <s v="Turno Tarde"/>
    <s v="Mixer"/>
    <s v="Error de Mezcla"/>
    <x v="1"/>
    <n v="4.63"/>
    <m/>
  </r>
  <r>
    <x v="2"/>
    <s v="feb"/>
    <x v="35"/>
    <d v="2024-02-12T00:00:00"/>
    <x v="1"/>
    <s v="Turno Dia"/>
    <s v="Lavadora de Botellas"/>
    <s v="Cai­da de botellas salida de la lavadora"/>
    <x v="1"/>
    <n v="3.84"/>
    <m/>
  </r>
  <r>
    <x v="0"/>
    <s v="feb"/>
    <x v="35"/>
    <d v="2024-02-12T00:00:00"/>
    <x v="1"/>
    <s v="Turno Dia"/>
    <s v="Paletizadora"/>
    <s v="Cai­da de automatico - Paletizadora"/>
    <x v="1"/>
    <n v="3.7"/>
    <m/>
  </r>
  <r>
    <x v="0"/>
    <s v="feb"/>
    <x v="35"/>
    <d v="2024-02-12T00:00:00"/>
    <x v="1"/>
    <s v="Turno Noche"/>
    <s v="Llenadora"/>
    <s v="Lubricacion de pedestales - Llenadora"/>
    <x v="1"/>
    <n v="3.15"/>
    <m/>
  </r>
  <r>
    <x v="0"/>
    <s v="feb"/>
    <x v="35"/>
    <d v="2024-02-12T00:00:00"/>
    <x v="1"/>
    <s v="Turno Noche"/>
    <s v="Llenadora"/>
    <s v="Lubricacion de pedestales - Llenadora"/>
    <x v="1"/>
    <n v="2.35"/>
    <m/>
  </r>
  <r>
    <x v="0"/>
    <s v="feb"/>
    <x v="35"/>
    <d v="2024-02-12T00:00:00"/>
    <x v="1"/>
    <s v="Turno Dia"/>
    <s v="Paletizadora"/>
    <s v="Cai­da de automatico - Paletizadora"/>
    <x v="1"/>
    <n v="2.25"/>
    <m/>
  </r>
  <r>
    <x v="2"/>
    <s v="feb"/>
    <x v="35"/>
    <d v="2024-02-12T00:00:00"/>
    <x v="1"/>
    <s v="Turno Dia"/>
    <s v="Lavadora de Botellas"/>
    <s v="Cai­da de botellas salida de la lavadora"/>
    <x v="1"/>
    <n v="2.23"/>
    <m/>
  </r>
  <r>
    <x v="0"/>
    <s v="feb"/>
    <x v="35"/>
    <d v="2024-02-12T00:00:00"/>
    <x v="1"/>
    <s v="Turno Noche"/>
    <s v="Omnivision"/>
    <s v="Ajuste electrico o mecanico"/>
    <x v="1"/>
    <n v="1.75"/>
    <m/>
  </r>
  <r>
    <x v="2"/>
    <s v="feb"/>
    <x v="35"/>
    <d v="2024-02-12T00:00:00"/>
    <x v="1"/>
    <s v="Turno Dia"/>
    <s v="Lavadora de Botellas"/>
    <s v="Cai­da de botellas salida de la lavadora"/>
    <x v="1"/>
    <n v="1.48"/>
    <m/>
  </r>
  <r>
    <x v="2"/>
    <s v="feb"/>
    <x v="35"/>
    <d v="2024-02-12T00:00:00"/>
    <x v="1"/>
    <s v="Turno Dia"/>
    <s v="Lavadora de Botellas"/>
    <s v="Cai­da de botellas salida de la lavadora"/>
    <x v="1"/>
    <n v="1.03"/>
    <m/>
  </r>
  <r>
    <x v="0"/>
    <s v="feb"/>
    <x v="35"/>
    <d v="2024-02-12T00:00:00"/>
    <x v="1"/>
    <s v="Turno Noche"/>
    <s v="Capsuladora"/>
    <s v="Trancon de tapas en pista de bajada - Mantenimiento"/>
    <x v="1"/>
    <n v="0.8"/>
    <m/>
  </r>
  <r>
    <x v="0"/>
    <s v="feb"/>
    <x v="35"/>
    <d v="2024-02-12T00:00:00"/>
    <x v="1"/>
    <s v="Turno Dia"/>
    <s v="Despaletizadora"/>
    <s v="Reparacion - Despaletizadora"/>
    <x v="1"/>
    <n v="0.7"/>
    <m/>
  </r>
  <r>
    <x v="1"/>
    <s v="feb"/>
    <x v="35"/>
    <d v="2024-02-12T00:00:00"/>
    <x v="1"/>
    <s v="Turno Noche"/>
    <s v="Sopladora"/>
    <s v="Trabamiento de Preformas"/>
    <x v="1"/>
    <n v="0.37"/>
    <m/>
  </r>
  <r>
    <x v="0"/>
    <s v="feb"/>
    <x v="35"/>
    <d v="2024-02-12T00:00:00"/>
    <x v="1"/>
    <s v="Turno Noche"/>
    <s v="Capsuladora"/>
    <s v="Trancon de tapas en pista de bajada - Mantenimiento"/>
    <x v="1"/>
    <n v="0.1"/>
    <m/>
  </r>
  <r>
    <x v="0"/>
    <s v="feb"/>
    <x v="35"/>
    <d v="2024-02-13T00:00:00"/>
    <x v="1"/>
    <s v="Turno Noche"/>
    <s v="Llenadora"/>
    <s v="Cambio o reparacion de sensor - Llenadora"/>
    <x v="2"/>
    <n v="36.04"/>
    <s v="No cambia por falla de botella caída en la entrada."/>
  </r>
  <r>
    <x v="1"/>
    <s v="feb"/>
    <x v="35"/>
    <d v="2024-02-13T00:00:00"/>
    <x v="1"/>
    <s v="Turno Noche"/>
    <s v="Transporte"/>
    <s v="Transporte vaci­o se sale cadena - Transporte"/>
    <x v="0"/>
    <n v="32.89"/>
    <s v="Rodillo de transporte pallet no giran, soldadura estructural en base piñon tensor."/>
  </r>
  <r>
    <x v="2"/>
    <s v="feb"/>
    <x v="35"/>
    <d v="2024-02-13T00:00:00"/>
    <x v="1"/>
    <s v="Turno Dia"/>
    <s v="Codificador"/>
    <s v="Parada codificacion"/>
    <x v="2"/>
    <n v="22.22"/>
    <s v="Botellas sin codificar, reiniciar y arrancar nuevamente."/>
  </r>
  <r>
    <x v="0"/>
    <s v="feb"/>
    <x v="35"/>
    <d v="2024-02-13T00:00:00"/>
    <x v="1"/>
    <s v="Turno Noche"/>
    <s v="Desencajonadora"/>
    <s v="Problema con piston de aire"/>
    <x v="0"/>
    <n v="13.83"/>
    <s v="Regulación en vástago pistón baranda sujeción."/>
  </r>
  <r>
    <x v="0"/>
    <s v="feb"/>
    <x v="35"/>
    <d v="2024-02-13T00:00:00"/>
    <x v="1"/>
    <s v="Turno Dia"/>
    <s v="Lavadora de Botellas"/>
    <s v="Repararacion mecanica Salida lavadora"/>
    <x v="0"/>
    <n v="9.69"/>
    <s v="Se cambia guía de bajada."/>
  </r>
  <r>
    <x v="0"/>
    <s v="feb"/>
    <x v="35"/>
    <d v="2024-02-13T00:00:00"/>
    <x v="1"/>
    <s v="Turno Dia"/>
    <s v="Lavadora de Botellas"/>
    <s v="Repararacion mecanica Salida lavadora"/>
    <x v="1"/>
    <n v="8.48"/>
    <m/>
  </r>
  <r>
    <x v="0"/>
    <s v="feb"/>
    <x v="35"/>
    <d v="2024-02-13T00:00:00"/>
    <x v="1"/>
    <s v="Turno Noche"/>
    <s v="Lavadora de Botellas"/>
    <s v="Trabamiento de botellas en la salida - Mantenimiento"/>
    <x v="1"/>
    <n v="8.1999999999999993"/>
    <m/>
  </r>
  <r>
    <x v="0"/>
    <s v="feb"/>
    <x v="35"/>
    <d v="2024-02-13T00:00:00"/>
    <x v="1"/>
    <s v="Turno Noche"/>
    <s v="Encajonadora"/>
    <s v="Problema en mesa de entrada"/>
    <x v="1"/>
    <n v="6.15"/>
    <m/>
  </r>
  <r>
    <x v="1"/>
    <s v="feb"/>
    <x v="35"/>
    <d v="2024-02-13T00:00:00"/>
    <x v="1"/>
    <s v="Turno Dia"/>
    <s v="Paletizadora"/>
    <s v="Cai­da de automatico - Paletizadora"/>
    <x v="1"/>
    <n v="4.76"/>
    <m/>
  </r>
  <r>
    <x v="2"/>
    <s v="feb"/>
    <x v="35"/>
    <d v="2024-02-13T00:00:00"/>
    <x v="1"/>
    <s v="Turno Dia"/>
    <s v="Lavadora de Botellas"/>
    <s v="Cai­da de botellas salida de la lavadora"/>
    <x v="1"/>
    <n v="3.93"/>
    <m/>
  </r>
  <r>
    <x v="0"/>
    <s v="feb"/>
    <x v="35"/>
    <d v="2024-02-13T00:00:00"/>
    <x v="1"/>
    <s v="Turno Noche"/>
    <s v="Llenadora"/>
    <s v="Lubricacion de pedestales - Llenadora"/>
    <x v="1"/>
    <n v="3.25"/>
    <m/>
  </r>
  <r>
    <x v="2"/>
    <s v="feb"/>
    <x v="35"/>
    <d v="2024-02-13T00:00:00"/>
    <x v="1"/>
    <s v="Turno Dia"/>
    <s v="Lavadora de Botellas"/>
    <s v="Cai­da de botellas salida de la lavadora"/>
    <x v="1"/>
    <n v="2.72"/>
    <m/>
  </r>
  <r>
    <x v="1"/>
    <s v="feb"/>
    <x v="35"/>
    <d v="2024-02-13T00:00:00"/>
    <x v="1"/>
    <s v="Turno Noche"/>
    <s v="Sopladora"/>
    <s v="Trabamiento de Preformas"/>
    <x v="1"/>
    <n v="2.4500000000000002"/>
    <m/>
  </r>
  <r>
    <x v="0"/>
    <s v="feb"/>
    <x v="35"/>
    <d v="2024-02-13T00:00:00"/>
    <x v="1"/>
    <s v="Turno Noche"/>
    <s v="Coronador"/>
    <s v="Trancones reiterados pista de bajada"/>
    <x v="1"/>
    <n v="2.2799999999999998"/>
    <m/>
  </r>
  <r>
    <x v="1"/>
    <s v="feb"/>
    <x v="35"/>
    <d v="2024-02-13T00:00:00"/>
    <x v="1"/>
    <s v="Turno Tarde"/>
    <s v="Paletizadora"/>
    <s v="Ajuste o cambio de sensor - Paletizadora"/>
    <x v="1"/>
    <n v="2.2200000000000002"/>
    <m/>
  </r>
  <r>
    <x v="0"/>
    <s v="feb"/>
    <x v="35"/>
    <d v="2024-02-13T00:00:00"/>
    <x v="1"/>
    <s v="Turno Noche"/>
    <s v="Coronador"/>
    <s v="Trancones reiterados pista de bajada"/>
    <x v="1"/>
    <n v="1.83"/>
    <m/>
  </r>
  <r>
    <x v="0"/>
    <s v="feb"/>
    <x v="35"/>
    <d v="2024-02-13T00:00:00"/>
    <x v="1"/>
    <s v="Turno Noche"/>
    <s v="Llenadora"/>
    <s v="Cambio o reparacion de sensor - Llenadora"/>
    <x v="1"/>
    <n v="1.6"/>
    <m/>
  </r>
  <r>
    <x v="0"/>
    <s v="feb"/>
    <x v="35"/>
    <d v="2024-02-13T00:00:00"/>
    <x v="1"/>
    <s v="Turno Noche"/>
    <s v="Coronador"/>
    <s v="Trancones reiterados pista de bajada"/>
    <x v="1"/>
    <n v="1.3"/>
    <m/>
  </r>
  <r>
    <x v="1"/>
    <s v="feb"/>
    <x v="35"/>
    <d v="2024-02-13T00:00:00"/>
    <x v="1"/>
    <s v="Turno Dia"/>
    <s v="Paletizadora"/>
    <s v="Cai­da de automatico - Paletizadora"/>
    <x v="1"/>
    <n v="1.17"/>
    <m/>
  </r>
  <r>
    <x v="2"/>
    <s v="feb"/>
    <x v="35"/>
    <d v="2024-02-13T00:00:00"/>
    <x v="1"/>
    <s v="Turno Dia"/>
    <s v="Lavadora de Botellas"/>
    <s v="Cai­da de botellas salida de la lavadora"/>
    <x v="1"/>
    <n v="0.96"/>
    <m/>
  </r>
  <r>
    <x v="1"/>
    <s v="feb"/>
    <x v="35"/>
    <d v="2024-02-13T00:00:00"/>
    <x v="1"/>
    <s v="Turno Noche"/>
    <s v="Sopladora"/>
    <s v="Trabamiento de Preformas"/>
    <x v="1"/>
    <n v="0.72"/>
    <m/>
  </r>
  <r>
    <x v="0"/>
    <s v="feb"/>
    <x v="35"/>
    <d v="2024-02-13T00:00:00"/>
    <x v="1"/>
    <s v="Turno Noche"/>
    <s v="Coronador"/>
    <s v="Trancones reiterados pista de bajada"/>
    <x v="1"/>
    <n v="0.4"/>
    <m/>
  </r>
  <r>
    <x v="0"/>
    <s v="feb"/>
    <x v="35"/>
    <d v="2024-02-13T00:00:00"/>
    <x v="1"/>
    <s v="Turno Noche"/>
    <s v="Encajonadora"/>
    <s v="Problema en mesa de entrada"/>
    <x v="1"/>
    <n v="0.2"/>
    <m/>
  </r>
  <r>
    <x v="1"/>
    <s v="feb"/>
    <x v="35"/>
    <d v="2024-02-13T00:00:00"/>
    <x v="1"/>
    <s v="Turno Noche"/>
    <s v="Sopladora"/>
    <s v="Trabamiento de Preformas"/>
    <x v="1"/>
    <n v="0.19"/>
    <m/>
  </r>
  <r>
    <x v="2"/>
    <s v="feb"/>
    <x v="35"/>
    <d v="2024-02-14T00:00:00"/>
    <x v="1"/>
    <s v="Turno Noche"/>
    <s v="Transporte"/>
    <s v="Cambio o Reparacion de pinon"/>
    <x v="0"/>
    <n v="11.84"/>
    <s v="Falla piñón transporte salida llenadora  "/>
  </r>
  <r>
    <x v="0"/>
    <s v="feb"/>
    <x v="35"/>
    <d v="2024-02-14T00:00:00"/>
    <x v="1"/>
    <s v="Turno Noche"/>
    <s v="Omnivision"/>
    <s v="Ajuste electrico o mecanico"/>
    <x v="2"/>
    <n v="11.38"/>
    <s v="Se ajustan ventanas de inspección en pared externa"/>
  </r>
  <r>
    <x v="0"/>
    <s v="feb"/>
    <x v="35"/>
    <d v="2024-02-14T00:00:00"/>
    <x v="1"/>
    <s v="Turno Dia"/>
    <s v="Lavadora de Botellas"/>
    <s v="Cai­da de botellas salida de la lavadora"/>
    <x v="1"/>
    <n v="9.5500000000000007"/>
    <m/>
  </r>
  <r>
    <x v="1"/>
    <s v="feb"/>
    <x v="35"/>
    <d v="2024-02-14T00:00:00"/>
    <x v="1"/>
    <s v="Turno Dia"/>
    <s v="Tunel"/>
    <s v="Falla en motor"/>
    <x v="1"/>
    <n v="7.91"/>
    <m/>
  </r>
  <r>
    <x v="0"/>
    <s v="feb"/>
    <x v="35"/>
    <d v="2024-02-14T00:00:00"/>
    <x v="1"/>
    <s v="Turno Dia"/>
    <s v="Lavadora de Botellas"/>
    <s v="Cai­da de botellas salida de la lavadora"/>
    <x v="1"/>
    <n v="6.5"/>
    <m/>
  </r>
  <r>
    <x v="1"/>
    <s v="feb"/>
    <x v="35"/>
    <d v="2024-02-14T00:00:00"/>
    <x v="1"/>
    <s v="Turno Noche"/>
    <s v="Capsuladora"/>
    <s v="Tapa girada cabezal N 12"/>
    <x v="1"/>
    <n v="5.29"/>
    <m/>
  </r>
  <r>
    <x v="0"/>
    <s v="feb"/>
    <x v="35"/>
    <d v="2024-02-14T00:00:00"/>
    <x v="1"/>
    <s v="Turno Noche"/>
    <s v="Lavadora de Botellas"/>
    <s v="Cai­da de botellas salida de la lavadora"/>
    <x v="1"/>
    <n v="5"/>
    <m/>
  </r>
  <r>
    <x v="1"/>
    <s v="feb"/>
    <x v="35"/>
    <d v="2024-02-14T00:00:00"/>
    <x v="1"/>
    <s v="Turno Noche"/>
    <s v="Etiquetadora"/>
    <s v="Empalme defectuoso - Etiquetadora"/>
    <x v="1"/>
    <n v="3.5"/>
    <m/>
  </r>
  <r>
    <x v="2"/>
    <s v="feb"/>
    <x v="35"/>
    <d v="2024-02-14T00:00:00"/>
    <x v="1"/>
    <s v="Turno Noche"/>
    <s v="Capsuladora"/>
    <s v="Ajuste o cambio de sensor - Capsuladora"/>
    <x v="1"/>
    <n v="3.36"/>
    <m/>
  </r>
  <r>
    <x v="0"/>
    <s v="feb"/>
    <x v="35"/>
    <d v="2024-02-14T00:00:00"/>
    <x v="1"/>
    <s v="Turno Noche"/>
    <s v="Lavadora de Botellas"/>
    <s v="Cai­da de botellas salida de la lavadora"/>
    <x v="1"/>
    <n v="2.98"/>
    <m/>
  </r>
  <r>
    <x v="0"/>
    <s v="feb"/>
    <x v="35"/>
    <d v="2024-02-14T00:00:00"/>
    <x v="1"/>
    <s v="Turno Noche"/>
    <s v="Coronador"/>
    <s v="Trancones reiterados pista de bajada"/>
    <x v="1"/>
    <n v="2.1"/>
    <m/>
  </r>
  <r>
    <x v="0"/>
    <s v="feb"/>
    <x v="35"/>
    <d v="2024-02-14T00:00:00"/>
    <x v="1"/>
    <s v="Turno Dia"/>
    <s v="Lavadora de Botellas"/>
    <s v="Cai­da de botellas salida de la lavadora"/>
    <x v="1"/>
    <n v="1.98"/>
    <m/>
  </r>
  <r>
    <x v="2"/>
    <s v="feb"/>
    <x v="35"/>
    <d v="2024-02-14T00:00:00"/>
    <x v="1"/>
    <s v="Turno Noche"/>
    <s v="Transporte"/>
    <s v="Cambio o Reparacion de pinon"/>
    <x v="1"/>
    <n v="1.91"/>
    <m/>
  </r>
  <r>
    <x v="0"/>
    <s v="feb"/>
    <x v="35"/>
    <d v="2024-02-14T00:00:00"/>
    <x v="1"/>
    <s v="Turno Noche"/>
    <s v="Omnivision"/>
    <s v="Ajuste electrico o mecanico"/>
    <x v="1"/>
    <n v="1.73"/>
    <m/>
  </r>
  <r>
    <x v="0"/>
    <s v="feb"/>
    <x v="35"/>
    <d v="2024-02-14T00:00:00"/>
    <x v="1"/>
    <s v="Turno Noche"/>
    <s v="Lavadora de Botellas"/>
    <s v="Trabamiento de botellas en la salida - Mantenimiento"/>
    <x v="1"/>
    <n v="1.6"/>
    <m/>
  </r>
  <r>
    <x v="1"/>
    <s v="feb"/>
    <x v="35"/>
    <d v="2024-02-14T00:00:00"/>
    <x v="1"/>
    <s v="Turno Noche"/>
    <s v="Sopladora"/>
    <s v="Trabamiento de Preformas"/>
    <x v="1"/>
    <n v="1.44"/>
    <m/>
  </r>
  <r>
    <x v="2"/>
    <s v="feb"/>
    <x v="35"/>
    <d v="2024-02-14T00:00:00"/>
    <x v="1"/>
    <s v="Turno Dia"/>
    <s v="Omnivision"/>
    <s v="Ajuste electrico o mecanico"/>
    <x v="1"/>
    <n v="1.39"/>
    <m/>
  </r>
  <r>
    <x v="2"/>
    <s v="feb"/>
    <x v="35"/>
    <d v="2024-02-14T00:00:00"/>
    <x v="1"/>
    <s v="Turno Dia"/>
    <s v="Lavadora de Botellas"/>
    <s v="Cai­da de botellas salida de la lavadora"/>
    <x v="1"/>
    <n v="1.38"/>
    <m/>
  </r>
  <r>
    <x v="0"/>
    <s v="feb"/>
    <x v="35"/>
    <d v="2024-02-14T00:00:00"/>
    <x v="1"/>
    <s v="Turno Noche"/>
    <s v="Lavadora de Botellas"/>
    <s v="Trabamiento de botellas en la salida - Mantenimiento"/>
    <x v="1"/>
    <n v="1.28"/>
    <m/>
  </r>
  <r>
    <x v="2"/>
    <s v="feb"/>
    <x v="35"/>
    <d v="2024-02-14T00:00:00"/>
    <x v="1"/>
    <s v="Turno Dia"/>
    <s v="Lavadora de Botellas"/>
    <s v="Cai­da de botellas salida de la lavadora"/>
    <x v="1"/>
    <n v="1.23"/>
    <m/>
  </r>
  <r>
    <x v="2"/>
    <s v="feb"/>
    <x v="35"/>
    <d v="2024-02-14T00:00:00"/>
    <x v="1"/>
    <s v="Turno Noche"/>
    <s v="Paletizadora"/>
    <s v="Cai­da de automatico - Paletizadora"/>
    <x v="1"/>
    <n v="1.18"/>
    <m/>
  </r>
  <r>
    <x v="2"/>
    <s v="feb"/>
    <x v="35"/>
    <d v="2024-02-14T00:00:00"/>
    <x v="1"/>
    <s v="Turno Dia"/>
    <s v="Lavadora de Botellas"/>
    <s v="Cai­da de botellas salida de la lavadora"/>
    <x v="1"/>
    <n v="1.1299999999999999"/>
    <m/>
  </r>
  <r>
    <x v="0"/>
    <s v="feb"/>
    <x v="35"/>
    <d v="2024-02-14T00:00:00"/>
    <x v="1"/>
    <s v="Turno Dia"/>
    <s v="Lavadora de Botellas"/>
    <s v="Cai­da de botellas salida de la lavadora"/>
    <x v="1"/>
    <n v="1"/>
    <m/>
  </r>
  <r>
    <x v="0"/>
    <s v="feb"/>
    <x v="35"/>
    <d v="2024-02-14T00:00:00"/>
    <x v="1"/>
    <s v="Turno Noche"/>
    <s v="Coronador"/>
    <s v="Trancones reiterados pista de bajada"/>
    <x v="1"/>
    <n v="0.97"/>
    <m/>
  </r>
  <r>
    <x v="1"/>
    <s v="feb"/>
    <x v="35"/>
    <d v="2024-02-14T00:00:00"/>
    <x v="1"/>
    <s v="Turno Dia"/>
    <s v="Mixer"/>
    <s v="Brix jarabe bajo"/>
    <x v="1"/>
    <n v="0.95"/>
    <m/>
  </r>
  <r>
    <x v="1"/>
    <s v="feb"/>
    <x v="35"/>
    <d v="2024-02-14T00:00:00"/>
    <x v="1"/>
    <s v="Turno Noche"/>
    <s v="Sopladora"/>
    <s v="Trabamiento de Preformas"/>
    <x v="1"/>
    <n v="0.91"/>
    <m/>
  </r>
  <r>
    <x v="1"/>
    <s v="feb"/>
    <x v="35"/>
    <d v="2024-02-14T00:00:00"/>
    <x v="1"/>
    <s v="Turno Noche"/>
    <s v="Sopladora"/>
    <s v="Trabamiento de Preformas"/>
    <x v="1"/>
    <n v="0.9"/>
    <m/>
  </r>
  <r>
    <x v="0"/>
    <s v="feb"/>
    <x v="35"/>
    <d v="2024-02-14T00:00:00"/>
    <x v="1"/>
    <s v="Turno Noche"/>
    <s v="Coronador"/>
    <s v="Trancones reiterados pista de bajada"/>
    <x v="1"/>
    <n v="0.8"/>
    <m/>
  </r>
  <r>
    <x v="0"/>
    <s v="feb"/>
    <x v="35"/>
    <d v="2024-02-14T00:00:00"/>
    <x v="1"/>
    <s v="Turno Noche"/>
    <s v="Coronador"/>
    <s v="Trancones reiterados pista de bajada"/>
    <x v="1"/>
    <n v="0.78"/>
    <m/>
  </r>
  <r>
    <x v="0"/>
    <s v="feb"/>
    <x v="35"/>
    <d v="2024-02-14T00:00:00"/>
    <x v="1"/>
    <s v="Turno Noche"/>
    <s v="Lavadora de Botellas"/>
    <s v="Trabamiento de botellas en la salida - Mantenimiento"/>
    <x v="1"/>
    <n v="0.6"/>
    <m/>
  </r>
  <r>
    <x v="2"/>
    <s v="feb"/>
    <x v="35"/>
    <d v="2024-02-14T00:00:00"/>
    <x v="1"/>
    <s v="Turno Noche"/>
    <s v="Capsuladora"/>
    <s v="Ajuste o cambio de sensor - Capsuladora"/>
    <x v="1"/>
    <n v="0.48"/>
    <m/>
  </r>
  <r>
    <x v="0"/>
    <s v="feb"/>
    <x v="35"/>
    <d v="2024-02-14T00:00:00"/>
    <x v="1"/>
    <s v="Turno Noche"/>
    <s v="Lavadora de Botellas"/>
    <s v="Trabamiento de botellas en la salida - Mantenimiento"/>
    <x v="1"/>
    <n v="0.48"/>
    <m/>
  </r>
  <r>
    <x v="1"/>
    <s v="feb"/>
    <x v="35"/>
    <d v="2024-02-14T00:00:00"/>
    <x v="1"/>
    <s v="Turno Noche"/>
    <s v="Sopladora"/>
    <s v="Trabamiento de Preformas"/>
    <x v="1"/>
    <n v="0.44"/>
    <m/>
  </r>
  <r>
    <x v="1"/>
    <s v="feb"/>
    <x v="35"/>
    <d v="2024-02-14T00:00:00"/>
    <x v="1"/>
    <s v="Turno Tarde"/>
    <s v="Mixer"/>
    <s v="Error de Mezcla"/>
    <x v="1"/>
    <n v="0.39"/>
    <m/>
  </r>
  <r>
    <x v="0"/>
    <s v="feb"/>
    <x v="35"/>
    <d v="2024-02-14T00:00:00"/>
    <x v="1"/>
    <s v="Turno Noche"/>
    <s v="Lavadora de Botellas"/>
    <s v="Trabamiento de botellas en la salida - Mantenimiento"/>
    <x v="1"/>
    <n v="0.3"/>
    <m/>
  </r>
  <r>
    <x v="0"/>
    <s v="feb"/>
    <x v="35"/>
    <d v="2024-02-14T00:00:00"/>
    <x v="1"/>
    <s v="Turno Noche"/>
    <s v="Lavadora de Botellas"/>
    <s v="Cai­da de botellas salida de la lavadora"/>
    <x v="1"/>
    <n v="0.25"/>
    <m/>
  </r>
  <r>
    <x v="0"/>
    <s v="feb"/>
    <x v="35"/>
    <d v="2024-02-14T00:00:00"/>
    <x v="1"/>
    <s v="Turno Noche"/>
    <s v="Coronador"/>
    <s v="Trancones reiterados pista de bajada"/>
    <x v="1"/>
    <n v="0.15"/>
    <m/>
  </r>
  <r>
    <x v="1"/>
    <s v="feb"/>
    <x v="35"/>
    <d v="2024-02-15T00:00:00"/>
    <x v="1"/>
    <s v="Turno Dia"/>
    <s v="Etiquetadora"/>
    <s v="Cambio de eje"/>
    <x v="0"/>
    <n v="42.61"/>
    <s v="Rodillo encolador no se mueve, se cambia acople."/>
  </r>
  <r>
    <x v="1"/>
    <s v="feb"/>
    <x v="35"/>
    <d v="2024-02-15T00:00:00"/>
    <x v="1"/>
    <s v="Turno Dia"/>
    <s v="Etiquetadora"/>
    <s v="Cambio de eje"/>
    <x v="0"/>
    <n v="24.4"/>
    <s v="Rodillo encolador no se mueve, se cambia acople."/>
  </r>
  <r>
    <x v="0"/>
    <s v="feb"/>
    <x v="35"/>
    <d v="2024-02-15T00:00:00"/>
    <x v="1"/>
    <s v="Turno Dia"/>
    <s v="Capsuladora"/>
    <s v="Ajuste de Buffer"/>
    <x v="0"/>
    <n v="19.41"/>
    <s v="Se regula bajada de tapas."/>
  </r>
  <r>
    <x v="0"/>
    <s v="feb"/>
    <x v="35"/>
    <d v="2024-02-15T00:00:00"/>
    <x v="1"/>
    <s v="Turno Dia"/>
    <s v="Omnivision"/>
    <s v="Ajuste electrico o mecanico"/>
    <x v="2"/>
    <n v="17.75"/>
    <s v="Pared externa no realiza cambio automático"/>
  </r>
  <r>
    <x v="0"/>
    <s v="feb"/>
    <x v="35"/>
    <d v="2024-02-15T00:00:00"/>
    <x v="1"/>
    <s v="Turno Noche"/>
    <s v="Desencajonadora"/>
    <s v="Cambio o reparacion - Desencajonadora"/>
    <x v="0"/>
    <n v="17.600000000000001"/>
    <s v="Ajuste tope de cajas."/>
  </r>
  <r>
    <x v="2"/>
    <s v="feb"/>
    <x v="35"/>
    <d v="2024-02-15T00:00:00"/>
    <x v="1"/>
    <s v="Turno Dia"/>
    <s v="Decapsuladora"/>
    <s v="Ajustes por falla"/>
    <x v="0"/>
    <n v="16.739999999999998"/>
    <s v="Botellas se giran, se cambia correa."/>
  </r>
  <r>
    <x v="1"/>
    <s v="feb"/>
    <x v="35"/>
    <d v="2024-02-15T00:00:00"/>
    <x v="1"/>
    <s v="Turno Noche"/>
    <s v="Etiquetadora"/>
    <s v="Empalme defectuoso - Etiquetadora"/>
    <x v="1"/>
    <n v="8.57"/>
    <m/>
  </r>
  <r>
    <x v="2"/>
    <s v="feb"/>
    <x v="35"/>
    <d v="2024-02-15T00:00:00"/>
    <x v="1"/>
    <s v="Turno Dia"/>
    <s v="Omnivision"/>
    <s v="Cai­da de velocidad nominal por trabamiento de envase"/>
    <x v="1"/>
    <n v="7.56"/>
    <m/>
  </r>
  <r>
    <x v="0"/>
    <s v="feb"/>
    <x v="35"/>
    <d v="2024-02-15T00:00:00"/>
    <x v="1"/>
    <s v="Turno Dia"/>
    <s v="Capsuladora"/>
    <s v="Ajuste de Buffer"/>
    <x v="1"/>
    <n v="5.4"/>
    <m/>
  </r>
  <r>
    <x v="2"/>
    <s v="feb"/>
    <x v="35"/>
    <d v="2024-02-15T00:00:00"/>
    <x v="1"/>
    <s v="Turno Dia"/>
    <s v="Lavadora de Botellas"/>
    <s v="Cai­da de botellas salida de la lavadora"/>
    <x v="1"/>
    <n v="5.3"/>
    <m/>
  </r>
  <r>
    <x v="2"/>
    <s v="feb"/>
    <x v="35"/>
    <d v="2024-02-15T00:00:00"/>
    <x v="1"/>
    <s v="Turno Dia"/>
    <s v="Lavadora de Botellas"/>
    <s v="Cai­da de botellas salida de la lavadora"/>
    <x v="1"/>
    <n v="5.08"/>
    <m/>
  </r>
  <r>
    <x v="2"/>
    <s v="feb"/>
    <x v="35"/>
    <d v="2024-02-15T00:00:00"/>
    <x v="1"/>
    <s v="Turno Dia"/>
    <s v="Lavadora de Botellas"/>
    <s v="Cai­da de botellas salida de la lavadora"/>
    <x v="1"/>
    <n v="3.83"/>
    <m/>
  </r>
  <r>
    <x v="2"/>
    <s v="feb"/>
    <x v="35"/>
    <d v="2024-02-15T00:00:00"/>
    <x v="1"/>
    <s v="Turno Dia"/>
    <s v="Lavadora de Botellas"/>
    <s v="Cai­da de botellas salida de la lavadora"/>
    <x v="1"/>
    <n v="3.68"/>
    <m/>
  </r>
  <r>
    <x v="0"/>
    <s v="feb"/>
    <x v="35"/>
    <d v="2024-02-15T00:00:00"/>
    <x v="1"/>
    <s v="Turno Dia"/>
    <s v="Capsuladora"/>
    <s v="Ajuste de Buffer"/>
    <x v="1"/>
    <n v="3.2"/>
    <m/>
  </r>
  <r>
    <x v="0"/>
    <s v="feb"/>
    <x v="35"/>
    <d v="2024-02-15T00:00:00"/>
    <x v="1"/>
    <s v="Turno Noche"/>
    <s v="Omnivision"/>
    <s v="Ajuste electrico o mecanico"/>
    <x v="1"/>
    <n v="2.75"/>
    <m/>
  </r>
  <r>
    <x v="2"/>
    <s v="feb"/>
    <x v="35"/>
    <d v="2024-02-15T00:00:00"/>
    <x v="1"/>
    <s v="Turno Dia"/>
    <s v="Lavadora de Botellas"/>
    <s v="Cai­da de botellas salida de la lavadora"/>
    <x v="1"/>
    <n v="2.73"/>
    <m/>
  </r>
  <r>
    <x v="0"/>
    <s v="feb"/>
    <x v="35"/>
    <d v="2024-02-15T00:00:00"/>
    <x v="1"/>
    <s v="Turno Noche"/>
    <s v="Llenadora"/>
    <s v="Lubricacion de pedestales - Llenadora"/>
    <x v="1"/>
    <n v="2.4"/>
    <m/>
  </r>
  <r>
    <x v="1"/>
    <s v="feb"/>
    <x v="35"/>
    <d v="2024-02-15T00:00:00"/>
    <x v="1"/>
    <s v="Turno Noche"/>
    <s v="Etiquetadora"/>
    <s v="Falla Etiquetadora"/>
    <x v="1"/>
    <n v="2.15"/>
    <m/>
  </r>
  <r>
    <x v="1"/>
    <s v="feb"/>
    <x v="35"/>
    <d v="2024-02-15T00:00:00"/>
    <x v="1"/>
    <s v="Turno Noche"/>
    <s v="Etiquetadora"/>
    <s v="Empalme defectuoso - Etiquetadora"/>
    <x v="1"/>
    <n v="1.28"/>
    <m/>
  </r>
  <r>
    <x v="0"/>
    <s v="feb"/>
    <x v="35"/>
    <d v="2024-02-15T00:00:00"/>
    <x v="1"/>
    <s v="Turno Dia"/>
    <s v="Capsuladora"/>
    <s v="Ajuste de Buffer"/>
    <x v="1"/>
    <n v="1.1499999999999999"/>
    <m/>
  </r>
  <r>
    <x v="0"/>
    <s v="feb"/>
    <x v="35"/>
    <d v="2024-02-15T00:00:00"/>
    <x v="1"/>
    <s v="Turno Noche"/>
    <s v="Omnivision"/>
    <s v="Ajuste electrico o mecanico"/>
    <x v="1"/>
    <n v="1"/>
    <m/>
  </r>
  <r>
    <x v="0"/>
    <s v="feb"/>
    <x v="35"/>
    <d v="2024-02-15T00:00:00"/>
    <x v="1"/>
    <s v="Turno Noche"/>
    <s v="Omnivision"/>
    <s v="Ajuste electrico o mecanico"/>
    <x v="1"/>
    <n v="0.95"/>
    <m/>
  </r>
  <r>
    <x v="0"/>
    <s v="feb"/>
    <x v="35"/>
    <d v="2024-02-15T00:00:00"/>
    <x v="1"/>
    <s v="Turno Noche"/>
    <s v="Omnivision"/>
    <s v="Ajuste electrico o mecanico"/>
    <x v="1"/>
    <n v="0.7"/>
    <m/>
  </r>
  <r>
    <x v="1"/>
    <s v="feb"/>
    <x v="35"/>
    <d v="2024-02-15T00:00:00"/>
    <x v="1"/>
    <s v="Turno Noche"/>
    <s v="Sopladora"/>
    <s v="Trabamiento de Preformas"/>
    <x v="1"/>
    <n v="0.62"/>
    <m/>
  </r>
  <r>
    <x v="1"/>
    <s v="feb"/>
    <x v="35"/>
    <d v="2024-02-15T00:00:00"/>
    <x v="1"/>
    <s v="Turno Noche"/>
    <s v="Sopladora"/>
    <s v="Trabamiento de Preformas"/>
    <x v="1"/>
    <n v="0.55000000000000004"/>
    <m/>
  </r>
  <r>
    <x v="1"/>
    <s v="feb"/>
    <x v="35"/>
    <d v="2024-02-15T00:00:00"/>
    <x v="1"/>
    <s v="Turno Noche"/>
    <s v="Sopladora"/>
    <s v="Trabamiento de Preformas"/>
    <x v="1"/>
    <n v="0.48"/>
    <m/>
  </r>
  <r>
    <x v="0"/>
    <s v="feb"/>
    <x v="35"/>
    <d v="2024-02-15T00:00:00"/>
    <x v="1"/>
    <s v="Turno Noche"/>
    <s v="Desencajonadora"/>
    <s v="Cambio o reparacion - Desencajonadora"/>
    <x v="1"/>
    <n v="0.3"/>
    <m/>
  </r>
  <r>
    <x v="1"/>
    <s v="feb"/>
    <x v="35"/>
    <d v="2024-02-16T00:00:00"/>
    <x v="1"/>
    <s v="Turno Dia"/>
    <s v="Tunel"/>
    <s v="Producto desplazado salida recubrimiento - Mantenimiento"/>
    <x v="0"/>
    <n v="54.83"/>
    <s v="Se quebra eslabon de cadena ciclador, se tensa cadena sistema de corte"/>
  </r>
  <r>
    <x v="1"/>
    <s v="feb"/>
    <x v="35"/>
    <d v="2024-02-16T00:00:00"/>
    <x v="1"/>
    <s v="Turno Dia"/>
    <s v="Tunel"/>
    <s v="Producto desplazado salida recubrimiento - Mantenimiento"/>
    <x v="0"/>
    <n v="41.17"/>
    <s v="Se quebra eslabon de cadena ciclador, se tensa cadena sistema de corte"/>
  </r>
  <r>
    <x v="2"/>
    <s v="feb"/>
    <x v="35"/>
    <d v="2024-02-16T00:00:00"/>
    <x v="1"/>
    <s v="Turno Dia"/>
    <s v="Lavadora de Botellas"/>
    <s v="Cai­da de botellas salida de la lavadora"/>
    <x v="1"/>
    <n v="5.68"/>
    <m/>
  </r>
  <r>
    <x v="2"/>
    <s v="feb"/>
    <x v="35"/>
    <d v="2024-02-16T00:00:00"/>
    <x v="1"/>
    <s v="Turno Dia"/>
    <s v="Lavadora de Botellas"/>
    <s v="Cai­da de botellas salida de la lavadora"/>
    <x v="1"/>
    <n v="5.2"/>
    <m/>
  </r>
  <r>
    <x v="0"/>
    <s v="feb"/>
    <x v="35"/>
    <d v="2024-02-16T00:00:00"/>
    <x v="1"/>
    <s v="Turno Noche"/>
    <s v="Decapsuladora"/>
    <s v="Ajustes por falla"/>
    <x v="1"/>
    <n v="4.95"/>
    <m/>
  </r>
  <r>
    <x v="2"/>
    <s v="feb"/>
    <x v="35"/>
    <d v="2024-02-16T00:00:00"/>
    <x v="1"/>
    <s v="Turno Dia"/>
    <s v="Lavadora de Botellas"/>
    <s v="Cai­da de botellas salida de la lavadora"/>
    <x v="1"/>
    <n v="4.09"/>
    <m/>
  </r>
  <r>
    <x v="2"/>
    <s v="feb"/>
    <x v="35"/>
    <d v="2024-02-16T00:00:00"/>
    <x v="1"/>
    <s v="Turno Dia"/>
    <s v="Lavadora de Botellas"/>
    <s v="Cai­da de botellas salida de la lavadora"/>
    <x v="1"/>
    <n v="2.72"/>
    <m/>
  </r>
  <r>
    <x v="2"/>
    <s v="feb"/>
    <x v="35"/>
    <d v="2024-02-16T00:00:00"/>
    <x v="1"/>
    <s v="Turno Dia"/>
    <s v="Lavadora de Botellas"/>
    <s v="Cai­da de botellas salida de la lavadora"/>
    <x v="1"/>
    <n v="2.68"/>
    <m/>
  </r>
  <r>
    <x v="2"/>
    <s v="feb"/>
    <x v="35"/>
    <d v="2024-02-16T00:00:00"/>
    <x v="1"/>
    <s v="Turno Dia"/>
    <s v="Lavadora de Botellas"/>
    <s v="Cai­da de botellas salida de la lavadora"/>
    <x v="1"/>
    <n v="2.56"/>
    <m/>
  </r>
  <r>
    <x v="2"/>
    <s v="feb"/>
    <x v="35"/>
    <d v="2024-02-16T00:00:00"/>
    <x v="1"/>
    <s v="Turno Dia"/>
    <s v="Lavadora de Botellas"/>
    <s v="Cai­da de botellas salida de la lavadora"/>
    <x v="1"/>
    <n v="1.56"/>
    <m/>
  </r>
  <r>
    <x v="0"/>
    <s v="feb"/>
    <x v="35"/>
    <d v="2024-02-16T00:00:00"/>
    <x v="1"/>
    <s v="Turno Noche"/>
    <s v="Mixer"/>
    <s v="Problema presion bomba de agua"/>
    <x v="1"/>
    <n v="1.35"/>
    <m/>
  </r>
  <r>
    <x v="1"/>
    <s v="feb"/>
    <x v="35"/>
    <d v="2024-02-16T00:00:00"/>
    <x v="1"/>
    <s v="Turno Noche"/>
    <s v="Sopladora"/>
    <s v="Trabamiento de Preformas"/>
    <x v="1"/>
    <n v="1.1200000000000001"/>
    <m/>
  </r>
  <r>
    <x v="2"/>
    <s v="feb"/>
    <x v="35"/>
    <d v="2024-02-16T00:00:00"/>
    <x v="1"/>
    <s v="Turno Dia"/>
    <s v="Lavadora de Botellas"/>
    <s v="Cai­da de botellas salida de la lavadora"/>
    <x v="1"/>
    <n v="1.1100000000000001"/>
    <m/>
  </r>
  <r>
    <x v="1"/>
    <s v="feb"/>
    <x v="35"/>
    <d v="2024-02-16T00:00:00"/>
    <x v="1"/>
    <s v="Turno Noche"/>
    <s v="Sopladora"/>
    <s v="Trabamiento de Preformas"/>
    <x v="1"/>
    <n v="0.94"/>
    <m/>
  </r>
  <r>
    <x v="1"/>
    <s v="feb"/>
    <x v="35"/>
    <d v="2024-02-16T00:00:00"/>
    <x v="1"/>
    <s v="Turno Noche"/>
    <s v="Sopladora"/>
    <s v="Trabamiento de Preformas"/>
    <x v="1"/>
    <n v="0.88"/>
    <m/>
  </r>
  <r>
    <x v="1"/>
    <s v="feb"/>
    <x v="35"/>
    <d v="2024-02-16T00:00:00"/>
    <x v="1"/>
    <s v="Turno Noche"/>
    <s v="Sopladora"/>
    <s v="Trabamiento de Preformas"/>
    <x v="1"/>
    <n v="0.6"/>
    <m/>
  </r>
  <r>
    <x v="2"/>
    <s v="feb"/>
    <x v="35"/>
    <d v="2024-02-16T00:00:00"/>
    <x v="1"/>
    <s v="Turno Dia"/>
    <s v="Lavadora de Botellas"/>
    <s v="Cai­da de botellas salida de la lavadora"/>
    <x v="1"/>
    <n v="0.22"/>
    <m/>
  </r>
  <r>
    <x v="1"/>
    <s v="feb"/>
    <x v="35"/>
    <d v="2024-02-16T00:00:00"/>
    <x v="1"/>
    <s v="Turno Noche"/>
    <s v="Sopladora"/>
    <s v="Trabamiento de Preformas"/>
    <x v="1"/>
    <n v="0.21"/>
    <m/>
  </r>
  <r>
    <x v="0"/>
    <s v="feb"/>
    <x v="35"/>
    <d v="2024-02-16T00:00:00"/>
    <x v="1"/>
    <s v="Turno Noche"/>
    <s v="Decapsuladora"/>
    <s v="Ajustes por falla"/>
    <x v="1"/>
    <n v="0.1"/>
    <m/>
  </r>
  <r>
    <x v="0"/>
    <s v="feb"/>
    <x v="35"/>
    <d v="2024-02-17T00:00:00"/>
    <x v="1"/>
    <s v="Turno Noche"/>
    <s v="Llenadora"/>
    <s v="Problema con elevacion de la taza"/>
    <x v="0"/>
    <n v="55.16"/>
    <s v="Nivelación de taza, se instala perno 5x40 mm."/>
  </r>
  <r>
    <x v="1"/>
    <s v="feb"/>
    <x v="35"/>
    <d v="2024-02-17T00:00:00"/>
    <x v="1"/>
    <s v="Turno Noche"/>
    <s v="Etiquetadora"/>
    <s v="Limpieza de filtro pegamento"/>
    <x v="0"/>
    <n v="32.130000000000003"/>
    <s v="Regulación en correa - Operador limpia el filtro. Detención OPERACIONAL"/>
  </r>
  <r>
    <x v="2"/>
    <s v="feb"/>
    <x v="35"/>
    <d v="2024-02-17T00:00:00"/>
    <x v="1"/>
    <s v="Turno Noche"/>
    <s v="Lavadora de Botellas"/>
    <s v="Cai­da de botellas salida de la lavadora"/>
    <x v="0"/>
    <n v="10.199999999999999"/>
    <s v="Caída de botellas provoca trancones"/>
  </r>
  <r>
    <x v="0"/>
    <s v="feb"/>
    <x v="35"/>
    <d v="2024-02-17T00:00:00"/>
    <x v="1"/>
    <s v="Turno Dia"/>
    <s v="Omnivision"/>
    <s v="Ajuste electrico o mecanico"/>
    <x v="1"/>
    <n v="9.1"/>
    <m/>
  </r>
  <r>
    <x v="0"/>
    <s v="feb"/>
    <x v="35"/>
    <d v="2024-02-17T00:00:00"/>
    <x v="1"/>
    <s v="Turno Dia"/>
    <s v="Coronador"/>
    <s v="Trancones reiterados pista de bajada"/>
    <x v="1"/>
    <n v="8.25"/>
    <m/>
  </r>
  <r>
    <x v="0"/>
    <s v="feb"/>
    <x v="35"/>
    <d v="2024-02-17T00:00:00"/>
    <x v="1"/>
    <s v="Turno Dia"/>
    <s v="Lavadora de Botellas"/>
    <s v="Trabamiento de botellas en la salida - Mantenimiento"/>
    <x v="1"/>
    <n v="5.23"/>
    <m/>
  </r>
  <r>
    <x v="0"/>
    <s v="feb"/>
    <x v="35"/>
    <d v="2024-02-17T00:00:00"/>
    <x v="1"/>
    <s v="Turno Noche"/>
    <s v="Lavadora de Botellas"/>
    <s v="Trabamiento de botellas en la salida - Mantenimiento"/>
    <x v="1"/>
    <n v="4.0999999999999996"/>
    <m/>
  </r>
  <r>
    <x v="2"/>
    <s v="feb"/>
    <x v="35"/>
    <d v="2024-02-17T00:00:00"/>
    <x v="1"/>
    <s v="Turno Dia"/>
    <s v="Lavadora de Botellas"/>
    <s v="Cai­da de botellas salida de la lavadora"/>
    <x v="1"/>
    <n v="3.71"/>
    <m/>
  </r>
  <r>
    <x v="0"/>
    <s v="feb"/>
    <x v="35"/>
    <d v="2024-02-17T00:00:00"/>
    <x v="1"/>
    <s v="Turno Noche"/>
    <s v="Llenadora"/>
    <s v="Lubricacion de pedestales - Llenadora"/>
    <x v="1"/>
    <n v="3.38"/>
    <m/>
  </r>
  <r>
    <x v="2"/>
    <s v="feb"/>
    <x v="35"/>
    <d v="2024-02-17T00:00:00"/>
    <x v="1"/>
    <s v="Turno Dia"/>
    <s v="Lavadora de Botellas"/>
    <s v="Cai­da de botellas salida de la lavadora"/>
    <x v="1"/>
    <n v="3.05"/>
    <m/>
  </r>
  <r>
    <x v="2"/>
    <s v="feb"/>
    <x v="35"/>
    <d v="2024-02-17T00:00:00"/>
    <x v="1"/>
    <s v="Turno Dia"/>
    <s v="Lavadora de Botellas"/>
    <s v="Cai­da de envase en descarga - Mantenimiento"/>
    <x v="1"/>
    <n v="2.98"/>
    <m/>
  </r>
  <r>
    <x v="2"/>
    <s v="feb"/>
    <x v="35"/>
    <d v="2024-02-17T00:00:00"/>
    <x v="1"/>
    <s v="Turno Dia"/>
    <s v="Lavadora de Botellas"/>
    <s v="Cai­da de botellas salida de la lavadora"/>
    <x v="1"/>
    <n v="2.61"/>
    <m/>
  </r>
  <r>
    <x v="0"/>
    <s v="feb"/>
    <x v="35"/>
    <d v="2024-02-17T00:00:00"/>
    <x v="1"/>
    <s v="Turno Noche"/>
    <s v="Lavadora de Botellas"/>
    <s v="Trabamiento de botellas en la salida - Mantenimiento"/>
    <x v="1"/>
    <n v="2.58"/>
    <m/>
  </r>
  <r>
    <x v="2"/>
    <s v="feb"/>
    <x v="35"/>
    <d v="2024-02-17T00:00:00"/>
    <x v="1"/>
    <s v="Turno Dia"/>
    <s v="Lavadora de Botellas"/>
    <s v="Cai­da de envase en descarga - Mantenimiento"/>
    <x v="1"/>
    <n v="2.57"/>
    <m/>
  </r>
  <r>
    <x v="0"/>
    <s v="feb"/>
    <x v="35"/>
    <d v="2024-02-17T00:00:00"/>
    <x v="1"/>
    <s v="Turno Dia"/>
    <s v="Coronador"/>
    <s v="Trancones reiterados pista de bajada"/>
    <x v="1"/>
    <n v="2.4300000000000002"/>
    <m/>
  </r>
  <r>
    <x v="2"/>
    <s v="feb"/>
    <x v="35"/>
    <d v="2024-02-17T00:00:00"/>
    <x v="1"/>
    <s v="Turno Dia"/>
    <s v="Lavadora de Botellas"/>
    <s v="Cai­da de envase en descarga - Mantenimiento"/>
    <x v="1"/>
    <n v="2.16"/>
    <m/>
  </r>
  <r>
    <x v="2"/>
    <s v="feb"/>
    <x v="35"/>
    <d v="2024-02-17T00:00:00"/>
    <x v="1"/>
    <s v="Turno Noche"/>
    <s v="Lavadora de Botellas"/>
    <s v="Cai­da de botellas salida de la lavadora"/>
    <x v="1"/>
    <n v="2.15"/>
    <m/>
  </r>
  <r>
    <x v="0"/>
    <s v="feb"/>
    <x v="35"/>
    <d v="2024-02-17T00:00:00"/>
    <x v="1"/>
    <s v="Turno Noche"/>
    <s v="Llenadora"/>
    <s v="Problema con elevacion de la taza"/>
    <x v="1"/>
    <n v="1.99"/>
    <m/>
  </r>
  <r>
    <x v="2"/>
    <s v="feb"/>
    <x v="35"/>
    <d v="2024-02-17T00:00:00"/>
    <x v="1"/>
    <s v="Turno Dia"/>
    <s v="Lavadora de Botellas"/>
    <s v="Cai­da de envase en descarga - Mantenimiento"/>
    <x v="1"/>
    <n v="1.98"/>
    <m/>
  </r>
  <r>
    <x v="0"/>
    <s v="feb"/>
    <x v="35"/>
    <d v="2024-02-17T00:00:00"/>
    <x v="1"/>
    <s v="Turno Noche"/>
    <s v="Lavadora de Botellas"/>
    <s v="Trabamiento de botellas en la salida - Mantenimiento"/>
    <x v="1"/>
    <n v="1.4"/>
    <m/>
  </r>
  <r>
    <x v="2"/>
    <s v="feb"/>
    <x v="35"/>
    <d v="2024-02-17T00:00:00"/>
    <x v="1"/>
    <s v="Turno Dia"/>
    <s v="Lavadora de Botellas"/>
    <s v="Cai­da de botellas salida de la lavadora"/>
    <x v="1"/>
    <n v="1.38"/>
    <m/>
  </r>
  <r>
    <x v="0"/>
    <s v="feb"/>
    <x v="35"/>
    <d v="2024-02-17T00:00:00"/>
    <x v="1"/>
    <s v="Turno Noche"/>
    <s v="Coronador"/>
    <s v="Trancones reiterados pista de bajada"/>
    <x v="1"/>
    <n v="1.35"/>
    <m/>
  </r>
  <r>
    <x v="0"/>
    <s v="feb"/>
    <x v="35"/>
    <d v="2024-02-17T00:00:00"/>
    <x v="1"/>
    <s v="Turno Noche"/>
    <s v="Coronador"/>
    <s v="Trancones reiterados pista de bajada"/>
    <x v="1"/>
    <n v="1.1299999999999999"/>
    <m/>
  </r>
  <r>
    <x v="0"/>
    <s v="feb"/>
    <x v="35"/>
    <d v="2024-02-17T00:00:00"/>
    <x v="1"/>
    <s v="Turno Noche"/>
    <s v="Coronador"/>
    <s v="Trancones reiterados pista de bajada"/>
    <x v="1"/>
    <n v="0.88"/>
    <m/>
  </r>
  <r>
    <x v="2"/>
    <s v="feb"/>
    <x v="35"/>
    <d v="2024-02-17T00:00:00"/>
    <x v="1"/>
    <s v="Turno Dia"/>
    <s v="Lavadora de Botellas"/>
    <s v="Cai­da de botellas salida de la lavadora"/>
    <x v="1"/>
    <n v="0.7"/>
    <m/>
  </r>
  <r>
    <x v="0"/>
    <s v="feb"/>
    <x v="35"/>
    <d v="2024-02-17T00:00:00"/>
    <x v="1"/>
    <s v="Turno Noche"/>
    <s v="Coronador"/>
    <s v="Trancones reiterados pista de bajada"/>
    <x v="1"/>
    <n v="0.68"/>
    <m/>
  </r>
  <r>
    <x v="0"/>
    <s v="feb"/>
    <x v="35"/>
    <d v="2024-02-17T00:00:00"/>
    <x v="1"/>
    <s v="Turno Noche"/>
    <s v="Llenadora"/>
    <s v="Problema con elevacion de la taza"/>
    <x v="1"/>
    <n v="0.59"/>
    <m/>
  </r>
  <r>
    <x v="0"/>
    <s v="feb"/>
    <x v="35"/>
    <d v="2024-02-17T00:00:00"/>
    <x v="1"/>
    <s v="Turno Noche"/>
    <s v="Coronador"/>
    <s v="Trancones reiterados pista de bajada"/>
    <x v="1"/>
    <n v="0.5"/>
    <m/>
  </r>
  <r>
    <x v="2"/>
    <s v="feb"/>
    <x v="35"/>
    <d v="2024-02-17T00:00:00"/>
    <x v="1"/>
    <s v="Turno Noche"/>
    <s v="Lavadora de Botellas"/>
    <s v="Cai­da de botellas salida de la lavadora"/>
    <x v="1"/>
    <n v="0.41"/>
    <m/>
  </r>
  <r>
    <x v="0"/>
    <s v="feb"/>
    <x v="35"/>
    <d v="2024-02-17T00:00:00"/>
    <x v="1"/>
    <s v="Turno Noche"/>
    <s v="Coronador"/>
    <s v="Trancones reiterados pista de bajada"/>
    <x v="1"/>
    <n v="0.3"/>
    <m/>
  </r>
  <r>
    <x v="0"/>
    <s v="feb"/>
    <x v="35"/>
    <d v="2024-02-17T00:00:00"/>
    <x v="1"/>
    <s v="Turno Noche"/>
    <s v="Coronador"/>
    <s v="Trancones reiterados pista de bajada"/>
    <x v="1"/>
    <n v="0.15"/>
    <m/>
  </r>
  <r>
    <x v="1"/>
    <s v="feb"/>
    <x v="36"/>
    <d v="2024-02-19T00:00:00"/>
    <x v="1"/>
    <s v="Turno Dia"/>
    <s v="Mixer"/>
    <s v="Problema presion bomba de agua"/>
    <x v="2"/>
    <n v="38.76"/>
    <s v="Baja Capacidad. Acumulador "/>
  </r>
  <r>
    <x v="1"/>
    <s v="feb"/>
    <x v="36"/>
    <d v="2024-02-19T00:00:00"/>
    <x v="1"/>
    <s v="Turno Dia"/>
    <s v="Capsuladora"/>
    <s v="Trancon de tapas en pista de bajada - Mantenimiento"/>
    <x v="0"/>
    <n v="34.03"/>
    <s v="Tapas no ingresan al buffer, se extrae obstrucción en buffer y estrella."/>
  </r>
  <r>
    <x v="1"/>
    <s v="feb"/>
    <x v="36"/>
    <d v="2024-02-19T00:00:00"/>
    <x v="1"/>
    <s v="Turno Dia"/>
    <s v="Etiquetadora"/>
    <s v="Falla Etiquetadora"/>
    <x v="0"/>
    <n v="27.77"/>
    <s v="Se saca raspador e inyectores de pegamento para sacar etiquetas dañadas."/>
  </r>
  <r>
    <x v="1"/>
    <s v="feb"/>
    <x v="36"/>
    <d v="2024-02-19T00:00:00"/>
    <x v="1"/>
    <s v="Turno Dia"/>
    <s v="Transporte"/>
    <s v="Cambio o reparacion - Transporte"/>
    <x v="0"/>
    <n v="19.04"/>
    <s v="Se corta cadena y se cambian eslabones defectuosos."/>
  </r>
  <r>
    <x v="0"/>
    <s v="feb"/>
    <x v="36"/>
    <d v="2024-02-19T00:00:00"/>
    <x v="1"/>
    <s v="Turno Noche"/>
    <s v="Llenadora"/>
    <s v="Ajuste o cambio de sensor - Llenadora"/>
    <x v="0"/>
    <n v="18.829999999999998"/>
    <s v="Reemplazo de 4 cierres en bajada de tapas."/>
  </r>
  <r>
    <x v="1"/>
    <s v="feb"/>
    <x v="36"/>
    <d v="2024-02-19T00:00:00"/>
    <x v="1"/>
    <s v="Turno Tarde"/>
    <s v="Mixer"/>
    <s v="Problema presion bomba de agua"/>
    <x v="2"/>
    <n v="13.04"/>
    <s v="Baja Capacidad. Acumulador"/>
  </r>
  <r>
    <x v="0"/>
    <s v="feb"/>
    <x v="36"/>
    <d v="2024-02-19T00:00:00"/>
    <x v="1"/>
    <s v="Turno Noche"/>
    <s v="Paletizadora"/>
    <s v="Cai­da de automatico - Paletizadora"/>
    <x v="1"/>
    <n v="6.25"/>
    <m/>
  </r>
  <r>
    <x v="1"/>
    <s v="feb"/>
    <x v="36"/>
    <d v="2024-02-19T00:00:00"/>
    <x v="1"/>
    <s v="Turno Tarde"/>
    <s v="Mixer"/>
    <s v="Problema presion bomba de agua"/>
    <x v="1"/>
    <n v="6.07"/>
    <m/>
  </r>
  <r>
    <x v="0"/>
    <s v="feb"/>
    <x v="36"/>
    <d v="2024-02-19T00:00:00"/>
    <x v="1"/>
    <s v="Turno Dia"/>
    <s v="Lavadora de Botellas"/>
    <s v="Trabamiento de botellas en la salida - Mantenimiento"/>
    <x v="1"/>
    <n v="3.41"/>
    <m/>
  </r>
  <r>
    <x v="2"/>
    <s v="feb"/>
    <x v="36"/>
    <d v="2024-02-19T00:00:00"/>
    <x v="1"/>
    <s v="Turno Noche"/>
    <s v="Lavadora de Botellas"/>
    <s v="Cai­da de envase en descarga - Mantenimiento"/>
    <x v="1"/>
    <n v="3.28"/>
    <m/>
  </r>
  <r>
    <x v="2"/>
    <s v="feb"/>
    <x v="36"/>
    <d v="2024-02-19T00:00:00"/>
    <x v="1"/>
    <s v="Turno Noche"/>
    <s v="Lavadora de Botellas"/>
    <s v="Cai­da de envase en descarga - Mantenimiento"/>
    <x v="1"/>
    <n v="3.25"/>
    <m/>
  </r>
  <r>
    <x v="2"/>
    <s v="feb"/>
    <x v="36"/>
    <d v="2024-02-19T00:00:00"/>
    <x v="1"/>
    <s v="Turno Noche"/>
    <s v="Omnivision"/>
    <s v="Ajuste electrico o mecanico"/>
    <x v="1"/>
    <n v="3.15"/>
    <m/>
  </r>
  <r>
    <x v="1"/>
    <s v="feb"/>
    <x v="36"/>
    <d v="2024-02-19T00:00:00"/>
    <x v="1"/>
    <s v="Turno Dia"/>
    <s v="Prime"/>
    <s v="Trabamiento brazo"/>
    <x v="1"/>
    <n v="2.8"/>
    <m/>
  </r>
  <r>
    <x v="0"/>
    <s v="feb"/>
    <x v="36"/>
    <d v="2024-02-19T00:00:00"/>
    <x v="1"/>
    <s v="Turno Dia"/>
    <s v="Llenadora"/>
    <s v="Lubricacion de pedestales - Llenadora"/>
    <x v="1"/>
    <n v="2.7"/>
    <m/>
  </r>
  <r>
    <x v="1"/>
    <s v="feb"/>
    <x v="36"/>
    <d v="2024-02-19T00:00:00"/>
    <x v="1"/>
    <s v="Turno Tarde"/>
    <s v="Sopladora"/>
    <s v="Trabamiento de Preformas"/>
    <x v="1"/>
    <n v="2.4300000000000002"/>
    <m/>
  </r>
  <r>
    <x v="0"/>
    <s v="feb"/>
    <x v="36"/>
    <d v="2024-02-19T00:00:00"/>
    <x v="1"/>
    <s v="Turno Dia"/>
    <s v="Llenadora"/>
    <s v="Lubricacion de pedestales - Llenadora"/>
    <x v="1"/>
    <n v="1.9"/>
    <m/>
  </r>
  <r>
    <x v="0"/>
    <s v="feb"/>
    <x v="36"/>
    <d v="2024-02-19T00:00:00"/>
    <x v="1"/>
    <s v="Turno Noche"/>
    <s v="Llenadora"/>
    <s v="Ajuste o cambio de sensor - Llenadora"/>
    <x v="1"/>
    <n v="1.1000000000000001"/>
    <m/>
  </r>
  <r>
    <x v="1"/>
    <s v="feb"/>
    <x v="36"/>
    <d v="2024-02-19T00:00:00"/>
    <x v="1"/>
    <s v="Turno Tarde"/>
    <s v="Sopladora"/>
    <s v="Trabamiento de Preformas"/>
    <x v="1"/>
    <n v="1.0900000000000001"/>
    <m/>
  </r>
  <r>
    <x v="0"/>
    <s v="feb"/>
    <x v="36"/>
    <d v="2024-02-19T00:00:00"/>
    <x v="1"/>
    <s v="Turno Noche"/>
    <s v="Coronador"/>
    <s v="Trancones reiterados pista de bajada"/>
    <x v="1"/>
    <n v="1.08"/>
    <m/>
  </r>
  <r>
    <x v="0"/>
    <s v="feb"/>
    <x v="36"/>
    <d v="2024-02-19T00:00:00"/>
    <x v="1"/>
    <s v="Turno Dia"/>
    <s v="Coronador"/>
    <s v="Trancones reiterados pista de bajada"/>
    <x v="1"/>
    <n v="0.98"/>
    <m/>
  </r>
  <r>
    <x v="1"/>
    <s v="feb"/>
    <x v="36"/>
    <d v="2024-02-19T00:00:00"/>
    <x v="1"/>
    <s v="Turno Tarde"/>
    <s v="Sopladora"/>
    <s v="Trabamiento de Preformas"/>
    <x v="1"/>
    <n v="0.97"/>
    <m/>
  </r>
  <r>
    <x v="0"/>
    <s v="feb"/>
    <x v="36"/>
    <d v="2024-02-19T00:00:00"/>
    <x v="1"/>
    <s v="Turno Noche"/>
    <s v="Paletizadora"/>
    <s v="Cai­da de automatico - Paletizadora"/>
    <x v="1"/>
    <n v="0.7"/>
    <m/>
  </r>
  <r>
    <x v="1"/>
    <s v="feb"/>
    <x v="36"/>
    <d v="2024-02-19T00:00:00"/>
    <x v="1"/>
    <s v="Turno Tarde"/>
    <s v="Sopladora"/>
    <s v="Trabamiento de Preformas"/>
    <x v="1"/>
    <n v="0.65"/>
    <m/>
  </r>
  <r>
    <x v="1"/>
    <s v="feb"/>
    <x v="36"/>
    <d v="2024-02-19T00:00:00"/>
    <x v="1"/>
    <s v="Turno Tarde"/>
    <s v="Sopladora"/>
    <s v="Trabamiento de Preformas"/>
    <x v="1"/>
    <n v="0.46"/>
    <m/>
  </r>
  <r>
    <x v="1"/>
    <s v="feb"/>
    <x v="36"/>
    <d v="2024-02-19T00:00:00"/>
    <x v="1"/>
    <s v="Turno Dia"/>
    <s v="Etiquetadora"/>
    <s v="Falla Etiquetadora"/>
    <x v="1"/>
    <n v="0.43"/>
    <m/>
  </r>
  <r>
    <x v="0"/>
    <s v="feb"/>
    <x v="36"/>
    <d v="2024-02-19T00:00:00"/>
    <x v="1"/>
    <s v="Turno Noche"/>
    <s v="Llenadora"/>
    <s v="Ajuste o cambio de sensor - Llenadora"/>
    <x v="1"/>
    <n v="0.2"/>
    <m/>
  </r>
  <r>
    <x v="2"/>
    <s v="feb"/>
    <x v="36"/>
    <d v="2024-02-19T00:00:00"/>
    <x v="1"/>
    <s v="Turno Noche"/>
    <s v="Lavadora de Botellas"/>
    <s v="Cai­da de envase en descarga - Mantenimiento"/>
    <x v="1"/>
    <n v="0.15"/>
    <m/>
  </r>
  <r>
    <x v="0"/>
    <s v="feb"/>
    <x v="36"/>
    <d v="2024-02-20T00:00:00"/>
    <x v="1"/>
    <s v="Turno Dia"/>
    <s v="Llenadora"/>
    <s v="Defectos Nudos PLC"/>
    <x v="2"/>
    <n v="12.86"/>
    <s v="SIN REPORTAR"/>
  </r>
  <r>
    <x v="2"/>
    <s v="feb"/>
    <x v="36"/>
    <d v="2024-02-20T00:00:00"/>
    <x v="1"/>
    <s v="Turno Dia"/>
    <s v="Llenadora"/>
    <s v="Cambio de valvula"/>
    <x v="1"/>
    <n v="6.32"/>
    <m/>
  </r>
  <r>
    <x v="2"/>
    <s v="feb"/>
    <x v="36"/>
    <d v="2024-02-20T00:00:00"/>
    <x v="1"/>
    <s v="Turno Dia"/>
    <s v="Llenadora"/>
    <s v="Cambio de valvula"/>
    <x v="1"/>
    <n v="5.0199999999999996"/>
    <m/>
  </r>
  <r>
    <x v="1"/>
    <s v="feb"/>
    <x v="36"/>
    <d v="2024-02-20T00:00:00"/>
    <x v="1"/>
    <s v="Turno Noche"/>
    <s v="Etiquetadora"/>
    <s v="Falla Etiquetadora"/>
    <x v="1"/>
    <n v="4.8499999999999996"/>
    <m/>
  </r>
  <r>
    <x v="2"/>
    <s v="feb"/>
    <x v="36"/>
    <d v="2024-02-20T00:00:00"/>
    <x v="1"/>
    <s v="Turno Noche"/>
    <s v="Lavadora de Botellas"/>
    <s v="Cai­da de envase en descarga - Mantenimiento"/>
    <x v="1"/>
    <n v="2.2200000000000002"/>
    <m/>
  </r>
  <r>
    <x v="2"/>
    <s v="feb"/>
    <x v="36"/>
    <d v="2024-02-20T00:00:00"/>
    <x v="1"/>
    <s v="Turno Noche"/>
    <s v="Lavadora de Botellas"/>
    <s v="Cai­da de envase en descarga - Mantenimiento"/>
    <x v="1"/>
    <n v="1.73"/>
    <m/>
  </r>
  <r>
    <x v="2"/>
    <s v="feb"/>
    <x v="36"/>
    <d v="2024-02-20T00:00:00"/>
    <x v="1"/>
    <s v="Turno Noche"/>
    <s v="Lavadora de Botellas"/>
    <s v="Cai­da de envase en descarga - Mantenimiento"/>
    <x v="1"/>
    <n v="1.27"/>
    <m/>
  </r>
  <r>
    <x v="2"/>
    <s v="feb"/>
    <x v="36"/>
    <d v="2024-02-20T00:00:00"/>
    <x v="1"/>
    <s v="Turno Noche"/>
    <s v="Lavadora de Botellas"/>
    <s v="Cai­da de envase en descarga - Mantenimiento"/>
    <x v="1"/>
    <n v="1.22"/>
    <m/>
  </r>
  <r>
    <x v="1"/>
    <s v="feb"/>
    <x v="36"/>
    <d v="2024-02-20T00:00:00"/>
    <x v="1"/>
    <s v="Turno Tarde"/>
    <s v="Sopladora"/>
    <s v="Trabamiento de Preformas"/>
    <x v="1"/>
    <n v="0.64"/>
    <m/>
  </r>
  <r>
    <x v="0"/>
    <s v="feb"/>
    <x v="36"/>
    <d v="2024-02-21T00:00:00"/>
    <x v="1"/>
    <s v="Turno Dia"/>
    <s v="Coronador"/>
    <s v="Reparacion bajada de tapas"/>
    <x v="0"/>
    <n v="42.77"/>
    <s v="Tapas de coronador no circulan, se ajustan broches y presión del aire."/>
  </r>
  <r>
    <x v="1"/>
    <s v="feb"/>
    <x v="36"/>
    <d v="2024-02-21T00:00:00"/>
    <x v="1"/>
    <s v="Turno Tarde"/>
    <s v="Llenadora"/>
    <s v="Cambio o reparacion de pinzas - Llenadora"/>
    <x v="0"/>
    <n v="13.5"/>
    <s v="Válvula 7 con llenado intermitente, se reemplaza rodillo columnilla."/>
  </r>
  <r>
    <x v="2"/>
    <s v="feb"/>
    <x v="36"/>
    <d v="2024-02-21T00:00:00"/>
    <x v="1"/>
    <s v="Turno Dia"/>
    <s v="Paletizadora"/>
    <s v="Cambio de Sensor - Paletizadora"/>
    <x v="2"/>
    <n v="12.43"/>
    <s v="Sensor con problema de enfoque"/>
  </r>
  <r>
    <x v="1"/>
    <s v="feb"/>
    <x v="36"/>
    <d v="2024-02-21T00:00:00"/>
    <x v="1"/>
    <s v="Turno Tarde"/>
    <s v="Tunel"/>
    <s v="Falla en motor"/>
    <x v="0"/>
    <n v="10.51"/>
    <s v="Rodillo no gira en mesa ordenadora de paquetes. Se instala perno M6X1.0 mm de fijación en rodillo."/>
  </r>
  <r>
    <x v="2"/>
    <s v="feb"/>
    <x v="36"/>
    <d v="2024-02-21T00:00:00"/>
    <x v="1"/>
    <s v="Turno Noche"/>
    <s v="Lavadora de Botellas"/>
    <s v="Cai­da de envase en descarga - Mantenimiento"/>
    <x v="1"/>
    <n v="9.59"/>
    <m/>
  </r>
  <r>
    <x v="1"/>
    <s v="feb"/>
    <x v="36"/>
    <d v="2024-02-21T00:00:00"/>
    <x v="1"/>
    <s v="Turno Dia"/>
    <s v="Robopac"/>
    <s v="Problema en Soldadora"/>
    <x v="1"/>
    <n v="7.72"/>
    <m/>
  </r>
  <r>
    <x v="1"/>
    <s v="feb"/>
    <x v="36"/>
    <d v="2024-02-21T00:00:00"/>
    <x v="1"/>
    <s v="Turno Noche"/>
    <s v="Tunel"/>
    <s v="Cai­da de botellas, ajuste de traspasos"/>
    <x v="1"/>
    <n v="7.72"/>
    <m/>
  </r>
  <r>
    <x v="2"/>
    <s v="feb"/>
    <x v="36"/>
    <d v="2024-02-21T00:00:00"/>
    <x v="1"/>
    <s v="Turno Noche"/>
    <s v="Lavadora de Botellas"/>
    <s v="Cai­da de envase en descarga - Mantenimiento"/>
    <x v="1"/>
    <n v="5.2"/>
    <m/>
  </r>
  <r>
    <x v="2"/>
    <s v="feb"/>
    <x v="36"/>
    <d v="2024-02-21T00:00:00"/>
    <x v="1"/>
    <s v="Turno Noche"/>
    <s v="Omnivision"/>
    <s v="Ajuste electrico o mecanico"/>
    <x v="1"/>
    <n v="3.43"/>
    <m/>
  </r>
  <r>
    <x v="2"/>
    <s v="feb"/>
    <x v="36"/>
    <d v="2024-02-21T00:00:00"/>
    <x v="1"/>
    <s v="Turno Noche"/>
    <s v="Lavadora de Botellas"/>
    <s v="Cai­da de envase en descarga - Mantenimiento"/>
    <x v="1"/>
    <n v="2.95"/>
    <m/>
  </r>
  <r>
    <x v="2"/>
    <s v="feb"/>
    <x v="36"/>
    <d v="2024-02-21T00:00:00"/>
    <x v="1"/>
    <s v="Turno Noche"/>
    <s v="Lavadora de Botellas"/>
    <s v="Cai­da de envase en descarga - Mantenimiento"/>
    <x v="1"/>
    <n v="2.7"/>
    <m/>
  </r>
  <r>
    <x v="0"/>
    <s v="feb"/>
    <x v="36"/>
    <d v="2024-02-21T00:00:00"/>
    <x v="1"/>
    <s v="Turno Noche"/>
    <s v="Llenadora"/>
    <s v="Reparacion de valvula electronica"/>
    <x v="1"/>
    <n v="2.7"/>
    <m/>
  </r>
  <r>
    <x v="1"/>
    <s v="feb"/>
    <x v="36"/>
    <d v="2024-02-21T00:00:00"/>
    <x v="1"/>
    <s v="Turno Tarde"/>
    <s v="Sopladora"/>
    <s v="Trabamiento de Preformas"/>
    <x v="1"/>
    <n v="2.46"/>
    <m/>
  </r>
  <r>
    <x v="0"/>
    <s v="feb"/>
    <x v="36"/>
    <d v="2024-02-21T00:00:00"/>
    <x v="1"/>
    <s v="Turno Dia"/>
    <s v="Decapsuladora"/>
    <s v="Ajustes por falla"/>
    <x v="1"/>
    <n v="2.2000000000000002"/>
    <m/>
  </r>
  <r>
    <x v="2"/>
    <s v="feb"/>
    <x v="36"/>
    <d v="2024-02-21T00:00:00"/>
    <x v="1"/>
    <s v="Turno Noche"/>
    <s v="Lavadora de Botellas"/>
    <s v="Cai­da de envase en descarga - Mantenimiento"/>
    <x v="1"/>
    <n v="1.98"/>
    <m/>
  </r>
  <r>
    <x v="0"/>
    <s v="feb"/>
    <x v="36"/>
    <d v="2024-02-21T00:00:00"/>
    <x v="1"/>
    <s v="Turno Noche"/>
    <s v="Llenadora"/>
    <s v="Reparacion de valvula electronica"/>
    <x v="1"/>
    <n v="1.95"/>
    <m/>
  </r>
  <r>
    <x v="2"/>
    <s v="feb"/>
    <x v="36"/>
    <d v="2024-02-21T00:00:00"/>
    <x v="1"/>
    <s v="Turno Noche"/>
    <s v="Lavadora de Botellas"/>
    <s v="Cai­da de botellas salida de la lavadora"/>
    <x v="1"/>
    <n v="1.45"/>
    <m/>
  </r>
  <r>
    <x v="1"/>
    <s v="feb"/>
    <x v="36"/>
    <d v="2024-02-21T00:00:00"/>
    <x v="1"/>
    <s v="Turno Dia"/>
    <s v="Codificador"/>
    <s v="Regulacion de Altura - Mantenimiento"/>
    <x v="1"/>
    <n v="1.28"/>
    <m/>
  </r>
  <r>
    <x v="2"/>
    <s v="feb"/>
    <x v="36"/>
    <d v="2024-02-21T00:00:00"/>
    <x v="1"/>
    <s v="Turno Noche"/>
    <s v="Lavadora de Botellas"/>
    <s v="Cai­da de envase en descarga - Mantenimiento"/>
    <x v="1"/>
    <n v="1.23"/>
    <m/>
  </r>
  <r>
    <x v="2"/>
    <s v="feb"/>
    <x v="36"/>
    <d v="2024-02-21T00:00:00"/>
    <x v="1"/>
    <s v="Turno Noche"/>
    <s v="Lavadora de Botellas"/>
    <s v="Cai­da de envase en descarga - Mantenimiento"/>
    <x v="1"/>
    <n v="1.23"/>
    <m/>
  </r>
  <r>
    <x v="2"/>
    <s v="feb"/>
    <x v="36"/>
    <d v="2024-02-21T00:00:00"/>
    <x v="1"/>
    <s v="Turno Noche"/>
    <s v="Lavadora de Botellas"/>
    <s v="Cai­da de envase en descarga - Mantenimiento"/>
    <x v="1"/>
    <n v="0.56999999999999995"/>
    <m/>
  </r>
  <r>
    <x v="0"/>
    <s v="feb"/>
    <x v="36"/>
    <d v="2024-02-21T00:00:00"/>
    <x v="1"/>
    <s v="Turno Dia"/>
    <s v="Decapsuladora"/>
    <s v="Ajustes por falla"/>
    <x v="1"/>
    <n v="0.53"/>
    <m/>
  </r>
  <r>
    <x v="1"/>
    <s v="feb"/>
    <x v="36"/>
    <d v="2024-02-21T00:00:00"/>
    <x v="1"/>
    <s v="Turno Tarde"/>
    <s v="Sopladora"/>
    <s v="Trabamiento de Preformas"/>
    <x v="1"/>
    <n v="0.5"/>
    <m/>
  </r>
  <r>
    <x v="1"/>
    <s v="feb"/>
    <x v="36"/>
    <d v="2024-02-21T00:00:00"/>
    <x v="1"/>
    <s v="Turno Tarde"/>
    <s v="Sopladora"/>
    <s v="Trabamiento de Preformas"/>
    <x v="1"/>
    <n v="0.4"/>
    <m/>
  </r>
  <r>
    <x v="0"/>
    <s v="feb"/>
    <x v="36"/>
    <d v="2024-02-21T00:00:00"/>
    <x v="1"/>
    <s v="Turno Dia"/>
    <s v="Decapsuladora"/>
    <s v="Ajustes por falla"/>
    <x v="1"/>
    <n v="0.27"/>
    <m/>
  </r>
  <r>
    <x v="1"/>
    <s v="feb"/>
    <x v="36"/>
    <d v="2024-02-21T00:00:00"/>
    <x v="1"/>
    <s v="Turno Tarde"/>
    <s v="Sopladora"/>
    <s v="Trabamiento de Preformas"/>
    <x v="1"/>
    <n v="0.11"/>
    <m/>
  </r>
  <r>
    <x v="2"/>
    <s v="feb"/>
    <x v="36"/>
    <d v="2024-02-21T00:00:00"/>
    <x v="1"/>
    <s v="Turno Noche"/>
    <s v="Lavadora de Botellas"/>
    <s v="Cai­da de envase en descarga - Mantenimiento"/>
    <x v="1"/>
    <n v="0.09"/>
    <m/>
  </r>
  <r>
    <x v="1"/>
    <s v="feb"/>
    <x v="36"/>
    <d v="2024-02-22T00:00:00"/>
    <x v="1"/>
    <s v="Turno Tarde"/>
    <s v="Capsuladora"/>
    <s v="Ajuste de torques en capsuladora"/>
    <x v="0"/>
    <n v="54.72"/>
    <s v="CMF AJUSTA TORQUE DE CAPSULADORA, BAJANDO EL TORQUE EN 1L/P"/>
  </r>
  <r>
    <x v="1"/>
    <s v="feb"/>
    <x v="36"/>
    <d v="2024-02-22T00:00:00"/>
    <x v="1"/>
    <s v="Turno Tarde"/>
    <s v="Capsuladora"/>
    <s v="Ajuste de torques en capsuladora"/>
    <x v="0"/>
    <n v="32.61"/>
    <s v="CMF AJUSTA TORQUE DE CAPSULADORA, BAJANDO EL TORQUE EN 1L/P"/>
  </r>
  <r>
    <x v="1"/>
    <s v="feb"/>
    <x v="36"/>
    <d v="2024-02-22T00:00:00"/>
    <x v="1"/>
    <s v="Turno Dia"/>
    <s v="Etiquetadora"/>
    <s v="Falla Etiquetadora"/>
    <x v="0"/>
    <n v="18.34"/>
    <s v="Ajuste correa del carrusel"/>
  </r>
  <r>
    <x v="1"/>
    <s v="feb"/>
    <x v="36"/>
    <d v="2024-02-22T00:00:00"/>
    <x v="1"/>
    <s v="Turno Tarde"/>
    <s v="Capsuladora"/>
    <s v="Ajuste de torques en capsuladora"/>
    <x v="0"/>
    <n v="16.010000000000002"/>
    <s v="CMF AJUSTA TORQUE DE CAPSULADORA, BAJANDO EL TORQUE EN 1L/P"/>
  </r>
  <r>
    <x v="2"/>
    <s v="feb"/>
    <x v="36"/>
    <d v="2024-02-22T00:00:00"/>
    <x v="1"/>
    <s v="Turno Noche"/>
    <s v="Omnivision"/>
    <s v="Ajuste electrico o mecanico"/>
    <x v="2"/>
    <n v="11.66"/>
    <s v="Rueda estrella deja de girar en producción."/>
  </r>
  <r>
    <x v="1"/>
    <s v="feb"/>
    <x v="36"/>
    <d v="2024-02-22T00:00:00"/>
    <x v="1"/>
    <s v="Turno Tarde"/>
    <s v="Capsuladora"/>
    <s v="Ajuste de torques en capsuladora"/>
    <x v="0"/>
    <n v="11.14"/>
    <s v="CMF AJUSTA TORQUE DE CAPSULADORA, BAJANDO EL TORQUE EN 1L/P"/>
  </r>
  <r>
    <x v="1"/>
    <s v="feb"/>
    <x v="36"/>
    <d v="2024-02-22T00:00:00"/>
    <x v="1"/>
    <s v="Turno Dia"/>
    <s v="Capsuladora"/>
    <s v="Ajuste de torques en capsuladora"/>
    <x v="1"/>
    <n v="9.67"/>
    <m/>
  </r>
  <r>
    <x v="1"/>
    <s v="feb"/>
    <x v="36"/>
    <d v="2024-02-22T00:00:00"/>
    <x v="1"/>
    <s v="Turno Noche"/>
    <s v="Paletizadora"/>
    <s v="Soldadura de baranda"/>
    <x v="1"/>
    <n v="8.1"/>
    <m/>
  </r>
  <r>
    <x v="0"/>
    <s v="feb"/>
    <x v="36"/>
    <d v="2024-02-22T00:00:00"/>
    <x v="1"/>
    <s v="Turno Noche"/>
    <s v="Coronador"/>
    <s v="Trancones reiterados pista de bajada"/>
    <x v="1"/>
    <n v="6.05"/>
    <m/>
  </r>
  <r>
    <x v="2"/>
    <s v="feb"/>
    <x v="36"/>
    <d v="2024-02-22T00:00:00"/>
    <x v="1"/>
    <s v="Turno Noche"/>
    <s v="Lavadora de Botellas"/>
    <s v="Cai­da de envase en descarga - Mantenimiento"/>
    <x v="1"/>
    <n v="5.86"/>
    <m/>
  </r>
  <r>
    <x v="0"/>
    <s v="feb"/>
    <x v="36"/>
    <d v="2024-02-22T00:00:00"/>
    <x v="1"/>
    <s v="Turno Dia"/>
    <s v="Coronador"/>
    <s v="Cambio o regulacion de regulador de aire"/>
    <x v="1"/>
    <n v="5.83"/>
    <m/>
  </r>
  <r>
    <x v="1"/>
    <s v="feb"/>
    <x v="36"/>
    <d v="2024-02-22T00:00:00"/>
    <x v="1"/>
    <s v="Turno Tarde"/>
    <s v="Transporte"/>
    <s v="Falla en transporte entrada de Etiquetadora"/>
    <x v="1"/>
    <n v="4.92"/>
    <m/>
  </r>
  <r>
    <x v="1"/>
    <s v="feb"/>
    <x v="36"/>
    <d v="2024-02-22T00:00:00"/>
    <x v="1"/>
    <s v="Turno Dia"/>
    <s v="Paletizadora"/>
    <s v="Arana toma carton en falla"/>
    <x v="1"/>
    <n v="4.5999999999999996"/>
    <m/>
  </r>
  <r>
    <x v="0"/>
    <s v="feb"/>
    <x v="36"/>
    <d v="2024-02-22T00:00:00"/>
    <x v="1"/>
    <s v="Turno Dia"/>
    <s v="Coronador"/>
    <s v="Trancones reiterados pista de bajada"/>
    <x v="1"/>
    <n v="4.28"/>
    <m/>
  </r>
  <r>
    <x v="0"/>
    <s v="feb"/>
    <x v="36"/>
    <d v="2024-02-22T00:00:00"/>
    <x v="1"/>
    <s v="Turno Dia"/>
    <s v="Coronador"/>
    <s v="Trancones reiterados pista de bajada"/>
    <x v="1"/>
    <n v="3.23"/>
    <m/>
  </r>
  <r>
    <x v="0"/>
    <s v="feb"/>
    <x v="36"/>
    <d v="2024-02-22T00:00:00"/>
    <x v="1"/>
    <s v="Turno Noche"/>
    <s v="Coronador"/>
    <s v="Trancones reiterados pista de bajada"/>
    <x v="1"/>
    <n v="3.19"/>
    <m/>
  </r>
  <r>
    <x v="0"/>
    <s v="feb"/>
    <x v="36"/>
    <d v="2024-02-22T00:00:00"/>
    <x v="1"/>
    <s v="Turno Noche"/>
    <s v="Coronador"/>
    <s v="Trancones reiterados pista de bajada"/>
    <x v="1"/>
    <n v="2.4"/>
    <m/>
  </r>
  <r>
    <x v="0"/>
    <s v="feb"/>
    <x v="36"/>
    <d v="2024-02-22T00:00:00"/>
    <x v="1"/>
    <s v="Turno Noche"/>
    <s v="Lavadora de Botellas"/>
    <s v="Trabamiento de botellas en la salida - Mantenimiento"/>
    <x v="1"/>
    <n v="2.2799999999999998"/>
    <m/>
  </r>
  <r>
    <x v="0"/>
    <s v="feb"/>
    <x v="36"/>
    <d v="2024-02-22T00:00:00"/>
    <x v="1"/>
    <s v="Turno Noche"/>
    <s v="Coronador"/>
    <s v="Trancones reiterados pista de bajada"/>
    <x v="1"/>
    <n v="2.1800000000000002"/>
    <m/>
  </r>
  <r>
    <x v="2"/>
    <s v="feb"/>
    <x v="36"/>
    <d v="2024-02-22T00:00:00"/>
    <x v="1"/>
    <s v="Turno Noche"/>
    <s v="Omnivision"/>
    <s v="Ajuste electrico o mecanico"/>
    <x v="1"/>
    <n v="2.02"/>
    <m/>
  </r>
  <r>
    <x v="0"/>
    <s v="feb"/>
    <x v="36"/>
    <d v="2024-02-22T00:00:00"/>
    <x v="1"/>
    <s v="Turno Dia"/>
    <s v="Coronador"/>
    <s v="Trancones reiterados pista de bajada"/>
    <x v="1"/>
    <n v="1.88"/>
    <m/>
  </r>
  <r>
    <x v="0"/>
    <s v="feb"/>
    <x v="36"/>
    <d v="2024-02-22T00:00:00"/>
    <x v="1"/>
    <s v="Turno Dia"/>
    <s v="Coronador"/>
    <s v="Trancones reiterados pista de bajada"/>
    <x v="1"/>
    <n v="1.73"/>
    <m/>
  </r>
  <r>
    <x v="0"/>
    <s v="feb"/>
    <x v="36"/>
    <d v="2024-02-22T00:00:00"/>
    <x v="1"/>
    <s v="Turno Noche"/>
    <s v="Coronador"/>
    <s v="Trancones reiterados pista de bajada"/>
    <x v="1"/>
    <n v="1.54"/>
    <m/>
  </r>
  <r>
    <x v="2"/>
    <s v="feb"/>
    <x v="36"/>
    <d v="2024-02-22T00:00:00"/>
    <x v="1"/>
    <s v="Turno Noche"/>
    <s v="Lavadora de Botellas"/>
    <s v="Cai­da de envase en descarga - Mantenimiento"/>
    <x v="1"/>
    <n v="1.52"/>
    <m/>
  </r>
  <r>
    <x v="0"/>
    <s v="feb"/>
    <x v="36"/>
    <d v="2024-02-22T00:00:00"/>
    <x v="1"/>
    <s v="Turno Noche"/>
    <s v="Lavadora de Botellas"/>
    <s v="Trabamiento de botellas en la salida - Mantenimiento"/>
    <x v="1"/>
    <n v="1.33"/>
    <m/>
  </r>
  <r>
    <x v="0"/>
    <s v="feb"/>
    <x v="36"/>
    <d v="2024-02-22T00:00:00"/>
    <x v="1"/>
    <s v="Turno Dia"/>
    <s v="Coronador"/>
    <s v="Trancones reiterados pista de bajada"/>
    <x v="1"/>
    <n v="1.23"/>
    <m/>
  </r>
  <r>
    <x v="1"/>
    <s v="feb"/>
    <x v="36"/>
    <d v="2024-02-22T00:00:00"/>
    <x v="1"/>
    <s v="Turno Tarde"/>
    <s v="Llenadora"/>
    <s v="Cai­da de envase salida Llenadora"/>
    <x v="1"/>
    <n v="1.2"/>
    <m/>
  </r>
  <r>
    <x v="0"/>
    <s v="feb"/>
    <x v="36"/>
    <d v="2024-02-22T00:00:00"/>
    <x v="1"/>
    <s v="Turno Dia"/>
    <s v="Coronador"/>
    <s v="Trancones reiterados pista de bajada"/>
    <x v="1"/>
    <n v="1.1299999999999999"/>
    <m/>
  </r>
  <r>
    <x v="2"/>
    <s v="feb"/>
    <x v="36"/>
    <d v="2024-02-22T00:00:00"/>
    <x v="1"/>
    <s v="Turno Noche"/>
    <s v="Lavadora de Botellas"/>
    <s v="Cai­da de envase en descarga - Mantenimiento"/>
    <x v="1"/>
    <n v="1.1100000000000001"/>
    <m/>
  </r>
  <r>
    <x v="2"/>
    <s v="feb"/>
    <x v="36"/>
    <d v="2024-02-22T00:00:00"/>
    <x v="1"/>
    <s v="Turno Noche"/>
    <s v="Lavadora de Botellas"/>
    <s v="Cai­da de envase en descarga - Mantenimiento"/>
    <x v="1"/>
    <n v="1.1000000000000001"/>
    <m/>
  </r>
  <r>
    <x v="0"/>
    <s v="feb"/>
    <x v="36"/>
    <d v="2024-02-22T00:00:00"/>
    <x v="1"/>
    <s v="Turno Dia"/>
    <s v="Coronador"/>
    <s v="Trancones reiterados pista de bajada"/>
    <x v="1"/>
    <n v="0.4"/>
    <m/>
  </r>
  <r>
    <x v="0"/>
    <s v="feb"/>
    <x v="36"/>
    <d v="2024-02-22T00:00:00"/>
    <x v="1"/>
    <s v="Turno Dia"/>
    <s v="Coronador"/>
    <s v="Trancones reiterados pista de bajada"/>
    <x v="1"/>
    <n v="0.33"/>
    <m/>
  </r>
  <r>
    <x v="2"/>
    <s v="feb"/>
    <x v="36"/>
    <d v="2024-02-22T00:00:00"/>
    <x v="1"/>
    <s v="Turno Noche"/>
    <s v="Omnivision"/>
    <s v="Ajuste electrico o mecanico"/>
    <x v="1"/>
    <n v="0.15"/>
    <m/>
  </r>
  <r>
    <x v="1"/>
    <s v="feb"/>
    <x v="36"/>
    <d v="2024-02-23T00:00:00"/>
    <x v="1"/>
    <s v="Turno Noche"/>
    <s v="Llenadora"/>
    <s v="Ajuste o cambio de encoder - Llenadora"/>
    <x v="2"/>
    <n v="13.75"/>
    <s v="LIMPIEZA DE SENSORES DE HERRADURA."/>
  </r>
  <r>
    <x v="0"/>
    <s v="feb"/>
    <x v="36"/>
    <d v="2024-02-23T00:00:00"/>
    <x v="1"/>
    <s v="Turno Noche"/>
    <s v="Transporte"/>
    <s v="Falla de Motor - Transporte"/>
    <x v="0"/>
    <n v="10.43"/>
    <s v="SIN REPORTAR"/>
  </r>
  <r>
    <x v="2"/>
    <s v="feb"/>
    <x v="36"/>
    <d v="2024-02-23T00:00:00"/>
    <x v="1"/>
    <s v="Turno Noche"/>
    <s v="Lavadora de Botellas"/>
    <s v="Cai­da de envase en descarga - Mantenimiento"/>
    <x v="1"/>
    <n v="9.25"/>
    <m/>
  </r>
  <r>
    <x v="1"/>
    <s v="feb"/>
    <x v="36"/>
    <d v="2024-02-23T00:00:00"/>
    <x v="1"/>
    <s v="Turno Dia"/>
    <s v="Transporte"/>
    <s v="Divisor de paquetes"/>
    <x v="1"/>
    <n v="8.7200000000000006"/>
    <m/>
  </r>
  <r>
    <x v="1"/>
    <s v="feb"/>
    <x v="36"/>
    <d v="2024-02-23T00:00:00"/>
    <x v="1"/>
    <s v="Turno Noche"/>
    <s v="Llenadora"/>
    <s v="Ajuste o cambio de encoder - Llenadora"/>
    <x v="1"/>
    <n v="8.17"/>
    <m/>
  </r>
  <r>
    <x v="0"/>
    <s v="feb"/>
    <x v="36"/>
    <d v="2024-02-23T00:00:00"/>
    <x v="1"/>
    <s v="Turno Noche"/>
    <s v="Lavadora de Botellas"/>
    <s v="Trabamiento de botellas en la salida - Mantenimiento"/>
    <x v="1"/>
    <n v="7.7"/>
    <m/>
  </r>
  <r>
    <x v="2"/>
    <s v="feb"/>
    <x v="36"/>
    <d v="2024-02-23T00:00:00"/>
    <x v="1"/>
    <s v="Turno Noche"/>
    <s v="Lavadora de Botellas"/>
    <s v="Cai­da de envase en descarga - Mantenimiento"/>
    <x v="1"/>
    <n v="7.59"/>
    <m/>
  </r>
  <r>
    <x v="2"/>
    <s v="feb"/>
    <x v="36"/>
    <d v="2024-02-23T00:00:00"/>
    <x v="1"/>
    <s v="Turno Noche"/>
    <s v="Lavadora de Botellas"/>
    <s v="Cai­da de envase en descarga - Mantenimiento"/>
    <x v="1"/>
    <n v="7.27"/>
    <m/>
  </r>
  <r>
    <x v="0"/>
    <s v="feb"/>
    <x v="36"/>
    <d v="2024-02-23T00:00:00"/>
    <x v="1"/>
    <s v="Turno Noche"/>
    <s v="Lavadora de Botellas"/>
    <s v="Trabamiento de botellas en la salida - Mantenimiento"/>
    <x v="1"/>
    <n v="6.05"/>
    <m/>
  </r>
  <r>
    <x v="2"/>
    <s v="feb"/>
    <x v="36"/>
    <d v="2024-02-23T00:00:00"/>
    <x v="1"/>
    <s v="Turno Dia"/>
    <s v="Llenadora"/>
    <s v="Reparacion o cambio tope de valvula"/>
    <x v="1"/>
    <n v="5.13"/>
    <m/>
  </r>
  <r>
    <x v="1"/>
    <s v="feb"/>
    <x v="36"/>
    <d v="2024-02-23T00:00:00"/>
    <x v="1"/>
    <s v="Turno Dia"/>
    <s v="Tunel"/>
    <s v="Falla en motor"/>
    <x v="1"/>
    <n v="5.05"/>
    <m/>
  </r>
  <r>
    <x v="2"/>
    <s v="feb"/>
    <x v="36"/>
    <d v="2024-02-23T00:00:00"/>
    <x v="1"/>
    <s v="Turno Noche"/>
    <s v="Paletizadora"/>
    <s v="Cai­da de automatico - Paletizadora"/>
    <x v="1"/>
    <n v="3.7"/>
    <m/>
  </r>
  <r>
    <x v="2"/>
    <s v="feb"/>
    <x v="36"/>
    <d v="2024-02-23T00:00:00"/>
    <x v="1"/>
    <s v="Turno Noche"/>
    <s v="Lavadora de Botellas"/>
    <s v="Cai­da de envase en descarga - Mantenimiento"/>
    <x v="1"/>
    <n v="3.42"/>
    <m/>
  </r>
  <r>
    <x v="2"/>
    <s v="feb"/>
    <x v="36"/>
    <d v="2024-02-23T00:00:00"/>
    <x v="1"/>
    <s v="Turno Noche"/>
    <s v="Lavadora de Botellas"/>
    <s v="Cai­da de envase en descarga - Mantenimiento"/>
    <x v="1"/>
    <n v="2.11"/>
    <m/>
  </r>
  <r>
    <x v="2"/>
    <s v="feb"/>
    <x v="36"/>
    <d v="2024-02-23T00:00:00"/>
    <x v="1"/>
    <s v="Turno Dia"/>
    <s v="Llenadora"/>
    <s v="Reparacion o cambio tope de valvula"/>
    <x v="1"/>
    <n v="1.1100000000000001"/>
    <m/>
  </r>
  <r>
    <x v="1"/>
    <s v="feb"/>
    <x v="36"/>
    <d v="2024-02-23T00:00:00"/>
    <x v="1"/>
    <s v="Turno Tarde"/>
    <s v="Sopladora"/>
    <s v="Trabamiento de Preformas"/>
    <x v="1"/>
    <n v="0.55000000000000004"/>
    <m/>
  </r>
  <r>
    <x v="0"/>
    <s v="feb"/>
    <x v="36"/>
    <d v="2024-02-23T00:00:00"/>
    <x v="1"/>
    <s v="Turno Noche"/>
    <s v="Lavadora de Botellas"/>
    <s v="Trabamiento de botellas en la salida - Mantenimiento"/>
    <x v="1"/>
    <n v="0.23"/>
    <m/>
  </r>
  <r>
    <x v="1"/>
    <s v="feb"/>
    <x v="36"/>
    <d v="2024-02-23T00:00:00"/>
    <x v="1"/>
    <s v="Turno Tarde"/>
    <s v="Sopladora"/>
    <s v="Trabamiento de Preformas"/>
    <x v="1"/>
    <n v="0.22"/>
    <m/>
  </r>
  <r>
    <x v="1"/>
    <s v="feb"/>
    <x v="36"/>
    <d v="2024-02-23T00:00:00"/>
    <x v="1"/>
    <s v="Turno Tarde"/>
    <s v="Sopladora"/>
    <s v="Trabamiento de Preformas"/>
    <x v="1"/>
    <n v="0.21"/>
    <m/>
  </r>
  <r>
    <x v="2"/>
    <s v="feb"/>
    <x v="36"/>
    <d v="2024-02-23T00:00:00"/>
    <x v="1"/>
    <s v="Turno Noche"/>
    <s v="Lavadora de Botellas"/>
    <s v="Cai­da de envase en descarga - Mantenimiento"/>
    <x v="1"/>
    <n v="0.18"/>
    <m/>
  </r>
  <r>
    <x v="1"/>
    <s v="feb"/>
    <x v="36"/>
    <d v="2024-02-23T00:00:00"/>
    <x v="1"/>
    <s v="Turno Tarde"/>
    <s v="Sopladora"/>
    <s v="Trabamiento de Preformas"/>
    <x v="1"/>
    <n v="0.14000000000000001"/>
    <m/>
  </r>
  <r>
    <x v="1"/>
    <s v="feb"/>
    <x v="36"/>
    <d v="2024-02-24T00:00:00"/>
    <x v="1"/>
    <s v="Turno Dia"/>
    <s v="Corte EnergÃ­a"/>
    <s v="Interno"/>
    <x v="2"/>
    <n v="38.83"/>
    <s v="Corte de energía"/>
  </r>
  <r>
    <x v="2"/>
    <s v="feb"/>
    <x v="36"/>
    <d v="2024-02-24T00:00:00"/>
    <x v="1"/>
    <s v="Turno Dia"/>
    <s v="Llenadora"/>
    <s v="Falla compresor de Aire"/>
    <x v="2"/>
    <n v="25.36"/>
    <s v="Fase r en salida de automático se encuentra cortada por sobrecorriente."/>
  </r>
  <r>
    <x v="2"/>
    <s v="feb"/>
    <x v="36"/>
    <d v="2024-02-24T00:00:00"/>
    <x v="1"/>
    <s v="Turno Dia"/>
    <s v="Llenadora"/>
    <s v="Falla compresor de Aire"/>
    <x v="1"/>
    <n v="9.61"/>
    <m/>
  </r>
  <r>
    <x v="1"/>
    <s v="feb"/>
    <x v="36"/>
    <d v="2024-02-24T00:00:00"/>
    <x v="1"/>
    <s v="Turno Dia"/>
    <s v="Paletizadora"/>
    <s v="Perdida de ciclo"/>
    <x v="1"/>
    <n v="7.59"/>
    <m/>
  </r>
  <r>
    <x v="2"/>
    <s v="feb"/>
    <x v="36"/>
    <d v="2024-02-24T00:00:00"/>
    <x v="1"/>
    <s v="Turno Noche"/>
    <s v="Transporte"/>
    <s v="Falla de Motor - Transporte"/>
    <x v="1"/>
    <n v="5.77"/>
    <m/>
  </r>
  <r>
    <x v="1"/>
    <s v="feb"/>
    <x v="36"/>
    <d v="2024-02-24T00:00:00"/>
    <x v="1"/>
    <s v="Turno Dia"/>
    <s v="Prime"/>
    <s v="Trabamiento de producto"/>
    <x v="1"/>
    <n v="4.07"/>
    <m/>
  </r>
  <r>
    <x v="2"/>
    <s v="feb"/>
    <x v="36"/>
    <d v="2024-02-24T00:00:00"/>
    <x v="1"/>
    <s v="Turno Dia"/>
    <s v="Llenadora"/>
    <s v="Falla compresor de Aire"/>
    <x v="1"/>
    <n v="2.4700000000000002"/>
    <m/>
  </r>
  <r>
    <x v="1"/>
    <s v="feb"/>
    <x v="36"/>
    <d v="2024-02-24T00:00:00"/>
    <x v="1"/>
    <s v="Turno Dia"/>
    <s v="Prime"/>
    <s v="Ajuste de parametros por electrico"/>
    <x v="1"/>
    <n v="1.39"/>
    <m/>
  </r>
  <r>
    <x v="2"/>
    <s v="feb"/>
    <x v="36"/>
    <d v="2024-02-24T00:00:00"/>
    <x v="1"/>
    <s v="Turno Dia"/>
    <s v="Llenadora"/>
    <s v="Falla compresor de Aire"/>
    <x v="1"/>
    <n v="0.09"/>
    <m/>
  </r>
  <r>
    <x v="2"/>
    <s v="feb"/>
    <x v="37"/>
    <d v="2024-02-26T00:00:00"/>
    <x v="1"/>
    <s v="Turno Dia"/>
    <s v="Lavadora de Botellas"/>
    <s v="Cai­da de envase en descarga - Mantenimiento"/>
    <x v="1"/>
    <n v="6.81"/>
    <m/>
  </r>
  <r>
    <x v="0"/>
    <s v="feb"/>
    <x v="37"/>
    <d v="2024-02-26T00:00:00"/>
    <x v="1"/>
    <s v="Turno Dia"/>
    <s v="Lavadora de Botellas"/>
    <s v="Cai­da de envase en descarga - Mantenimiento"/>
    <x v="1"/>
    <n v="6.28"/>
    <m/>
  </r>
  <r>
    <x v="2"/>
    <s v="feb"/>
    <x v="37"/>
    <d v="2024-02-26T00:00:00"/>
    <x v="1"/>
    <s v="Turno Dia"/>
    <s v="Lavadora de Botellas"/>
    <s v="Cai­da de envase en descarga - Mantenimiento"/>
    <x v="1"/>
    <n v="6.09"/>
    <m/>
  </r>
  <r>
    <x v="2"/>
    <s v="feb"/>
    <x v="37"/>
    <d v="2024-02-26T00:00:00"/>
    <x v="1"/>
    <s v="Turno Dia"/>
    <s v="Lavadora de Botellas"/>
    <s v="Cai­da de envase en descarga - Mantenimiento"/>
    <x v="1"/>
    <n v="5.52"/>
    <m/>
  </r>
  <r>
    <x v="2"/>
    <s v="feb"/>
    <x v="37"/>
    <d v="2024-02-26T00:00:00"/>
    <x v="1"/>
    <s v="Turno Dia"/>
    <s v="Lavadora de Botellas"/>
    <s v="Cai­da de envase en descarga - Mantenimiento"/>
    <x v="1"/>
    <n v="5"/>
    <m/>
  </r>
  <r>
    <x v="2"/>
    <s v="feb"/>
    <x v="37"/>
    <d v="2024-02-26T00:00:00"/>
    <x v="1"/>
    <s v="Turno Dia"/>
    <s v="Lavadora de Botellas"/>
    <s v="Cai­da de envase en descarga - Mantenimiento"/>
    <x v="1"/>
    <n v="4.6500000000000004"/>
    <m/>
  </r>
  <r>
    <x v="2"/>
    <s v="feb"/>
    <x v="37"/>
    <d v="2024-02-26T00:00:00"/>
    <x v="1"/>
    <s v="Turno Dia"/>
    <s v="Lavadora de Botellas"/>
    <s v="Cai­da de envase en descarga - Mantenimiento"/>
    <x v="1"/>
    <n v="4.5"/>
    <m/>
  </r>
  <r>
    <x v="1"/>
    <s v="feb"/>
    <x v="37"/>
    <d v="2024-02-26T00:00:00"/>
    <x v="1"/>
    <s v="Turno Tarde"/>
    <s v="Etiquetadora"/>
    <s v="Falla Etiquetadora"/>
    <x v="1"/>
    <n v="4.1900000000000004"/>
    <m/>
  </r>
  <r>
    <x v="2"/>
    <s v="feb"/>
    <x v="37"/>
    <d v="2024-02-26T00:00:00"/>
    <x v="1"/>
    <s v="Turno Dia"/>
    <s v="Lavadora de Botellas"/>
    <s v="Cai­da de envase en descarga - Mantenimiento"/>
    <x v="1"/>
    <n v="2.4300000000000002"/>
    <m/>
  </r>
  <r>
    <x v="2"/>
    <s v="feb"/>
    <x v="37"/>
    <d v="2024-02-26T00:00:00"/>
    <x v="1"/>
    <s v="Turno Dia"/>
    <s v="Lavadora de Botellas"/>
    <s v="Cai­da de envase en descarga - Mantenimiento"/>
    <x v="1"/>
    <n v="2.17"/>
    <m/>
  </r>
  <r>
    <x v="0"/>
    <s v="feb"/>
    <x v="37"/>
    <d v="2024-02-26T00:00:00"/>
    <x v="1"/>
    <s v="Turno Dia"/>
    <s v="Lavadora de Botellas"/>
    <s v="Cai­da de envase en descarga - Mantenimiento"/>
    <x v="1"/>
    <n v="1.78"/>
    <m/>
  </r>
  <r>
    <x v="2"/>
    <s v="feb"/>
    <x v="37"/>
    <d v="2024-02-26T00:00:00"/>
    <x v="1"/>
    <s v="Turno Dia"/>
    <s v="Omnivision"/>
    <s v="Ajuste electrico o mecanico"/>
    <x v="1"/>
    <n v="1.32"/>
    <m/>
  </r>
  <r>
    <x v="2"/>
    <s v="feb"/>
    <x v="37"/>
    <d v="2024-02-26T00:00:00"/>
    <x v="1"/>
    <s v="Turno Dia"/>
    <s v="Lavadora de Botellas"/>
    <s v="Cai­da de envase en descarga - Mantenimiento"/>
    <x v="1"/>
    <n v="0.85"/>
    <m/>
  </r>
  <r>
    <x v="2"/>
    <s v="feb"/>
    <x v="37"/>
    <d v="2024-02-26T00:00:00"/>
    <x v="1"/>
    <s v="Turno Dia"/>
    <s v="Lavadora de Botellas"/>
    <s v="Cai­da de envase en descarga - Mantenimiento"/>
    <x v="1"/>
    <n v="0.74"/>
    <m/>
  </r>
  <r>
    <x v="2"/>
    <s v="feb"/>
    <x v="37"/>
    <d v="2024-02-26T00:00:00"/>
    <x v="1"/>
    <s v="Turno Dia"/>
    <s v="Lavadora de Botellas"/>
    <s v="Cai­da de envase en descarga - Mantenimiento"/>
    <x v="1"/>
    <n v="0.66"/>
    <m/>
  </r>
  <r>
    <x v="1"/>
    <s v="feb"/>
    <x v="37"/>
    <d v="2024-02-26T00:00:00"/>
    <x v="1"/>
    <s v="Turno Dia"/>
    <s v="Sopladora"/>
    <s v="Trabamiento de Preformas"/>
    <x v="1"/>
    <n v="0.25"/>
    <m/>
  </r>
  <r>
    <x v="2"/>
    <s v="feb"/>
    <x v="37"/>
    <d v="2024-02-26T00:00:00"/>
    <x v="1"/>
    <s v="Turno Dia"/>
    <s v="Lavadora de Botellas"/>
    <s v="Cai­da de envase en descarga - Mantenimiento"/>
    <x v="1"/>
    <n v="0.23"/>
    <m/>
  </r>
  <r>
    <x v="2"/>
    <s v="feb"/>
    <x v="37"/>
    <d v="2024-02-26T00:00:00"/>
    <x v="1"/>
    <s v="Turno Dia"/>
    <s v="Lavadora de Botellas"/>
    <s v="Cai­da de envase en descarga - Mantenimiento"/>
    <x v="1"/>
    <n v="0.04"/>
    <m/>
  </r>
  <r>
    <x v="1"/>
    <s v="feb"/>
    <x v="37"/>
    <d v="2024-02-27T00:00:00"/>
    <x v="1"/>
    <s v="Turno Tarde"/>
    <s v="Etiquetadora"/>
    <s v="Falla de Freno Empalmador"/>
    <x v="2"/>
    <n v="44.33"/>
    <s v="Falla freno empalmador rodillo de etiquetas"/>
  </r>
  <r>
    <x v="2"/>
    <s v="feb"/>
    <x v="37"/>
    <d v="2024-02-27T00:00:00"/>
    <x v="1"/>
    <s v="Turno Dia"/>
    <s v="Llenadora"/>
    <s v="Reparacion de valvula electronica"/>
    <x v="2"/>
    <n v="26.18"/>
    <s v="Problema de llenado en válvula 51"/>
  </r>
  <r>
    <x v="1"/>
    <s v="feb"/>
    <x v="37"/>
    <d v="2024-02-27T00:00:00"/>
    <x v="1"/>
    <s v="Turno Dia"/>
    <s v="Llenadora"/>
    <s v="Falla compresor de Aire"/>
    <x v="0"/>
    <n v="22.46"/>
    <s v="Compresor parado por sobretemperatura"/>
  </r>
  <r>
    <x v="1"/>
    <s v="feb"/>
    <x v="37"/>
    <d v="2024-02-27T00:00:00"/>
    <x v="1"/>
    <s v="Turno Tarde"/>
    <s v="Etiquetadora"/>
    <s v="Falla de Freno Empalmador"/>
    <x v="2"/>
    <n v="20.440000000000001"/>
    <s v="Falla freno empalmador rodillo de etiquetas"/>
  </r>
  <r>
    <x v="1"/>
    <s v="feb"/>
    <x v="37"/>
    <d v="2024-02-27T00:00:00"/>
    <x v="1"/>
    <s v="Turno Tarde"/>
    <s v="Paletizadora"/>
    <s v="Cai­da de automatico - Paletizadora"/>
    <x v="0"/>
    <n v="13.37"/>
    <s v="Reemplazo de goma, piola, resistencia y cubierta de soldadura en robopac"/>
  </r>
  <r>
    <x v="2"/>
    <s v="feb"/>
    <x v="37"/>
    <d v="2024-02-27T00:00:00"/>
    <x v="1"/>
    <s v="Turno Dia"/>
    <s v="Llenadora"/>
    <s v="Defectos Nudos PLC"/>
    <x v="2"/>
    <n v="10.89"/>
    <s v="Multifallas en la pantalla."/>
  </r>
  <r>
    <x v="1"/>
    <s v="feb"/>
    <x v="37"/>
    <d v="2024-02-27T00:00:00"/>
    <x v="1"/>
    <s v="Turno Dia"/>
    <s v="Etiquetadora"/>
    <s v="Falla Etiquetadora"/>
    <x v="1"/>
    <n v="8.7899999999999991"/>
    <m/>
  </r>
  <r>
    <x v="2"/>
    <s v="feb"/>
    <x v="37"/>
    <d v="2024-02-27T00:00:00"/>
    <x v="1"/>
    <s v="Turno Dia"/>
    <s v="Lavadora de Botellas"/>
    <s v="Cai­da de envase en descarga - Mantenimiento"/>
    <x v="1"/>
    <n v="8.66"/>
    <m/>
  </r>
  <r>
    <x v="1"/>
    <s v="feb"/>
    <x v="37"/>
    <d v="2024-02-27T00:00:00"/>
    <x v="1"/>
    <s v="Turno Noche"/>
    <s v="Llenadora"/>
    <s v="Espumado al inicio de proceso"/>
    <x v="1"/>
    <n v="7.94"/>
    <m/>
  </r>
  <r>
    <x v="1"/>
    <s v="feb"/>
    <x v="37"/>
    <d v="2024-02-27T00:00:00"/>
    <x v="1"/>
    <s v="Turno Noche"/>
    <s v="Prime"/>
    <s v="Trabamiento de producto"/>
    <x v="1"/>
    <n v="6.88"/>
    <m/>
  </r>
  <r>
    <x v="1"/>
    <s v="feb"/>
    <x v="37"/>
    <d v="2024-02-27T00:00:00"/>
    <x v="1"/>
    <s v="Turno Dia"/>
    <s v="Etiquetadora"/>
    <s v="Empalme defectuoso - Etiquetadora"/>
    <x v="1"/>
    <n v="5.98"/>
    <m/>
  </r>
  <r>
    <x v="2"/>
    <s v="feb"/>
    <x v="37"/>
    <d v="2024-02-27T00:00:00"/>
    <x v="1"/>
    <s v="Turno Dia"/>
    <s v="Lavadora de Botellas"/>
    <s v="Cai­da de envase en descarga - Mantenimiento"/>
    <x v="1"/>
    <n v="4.76"/>
    <m/>
  </r>
  <r>
    <x v="2"/>
    <s v="feb"/>
    <x v="37"/>
    <d v="2024-02-27T00:00:00"/>
    <x v="1"/>
    <s v="Turno Dia"/>
    <s v="Lavadora de Botellas"/>
    <s v="Cai­da de envase en descarga - Mantenimiento"/>
    <x v="1"/>
    <n v="4.2300000000000004"/>
    <m/>
  </r>
  <r>
    <x v="2"/>
    <s v="feb"/>
    <x v="37"/>
    <d v="2024-02-27T00:00:00"/>
    <x v="1"/>
    <s v="Turno Dia"/>
    <s v="CaÃ­da Velocidad Nominal"/>
    <s v="Por problema en la llenadora en formato - 2L"/>
    <x v="1"/>
    <n v="3.93"/>
    <m/>
  </r>
  <r>
    <x v="1"/>
    <s v="feb"/>
    <x v="37"/>
    <d v="2024-02-27T00:00:00"/>
    <x v="1"/>
    <s v="Turno Tarde"/>
    <s v="Etiquetadora"/>
    <s v="Falla Etiquetadora"/>
    <x v="1"/>
    <n v="3.8"/>
    <m/>
  </r>
  <r>
    <x v="2"/>
    <s v="feb"/>
    <x v="37"/>
    <d v="2024-02-27T00:00:00"/>
    <x v="1"/>
    <s v="Turno Dia"/>
    <s v="Lavadora de Botellas"/>
    <s v="Cai­da de envase en descarga - Mantenimiento"/>
    <x v="1"/>
    <n v="3.75"/>
    <m/>
  </r>
  <r>
    <x v="1"/>
    <s v="feb"/>
    <x v="37"/>
    <d v="2024-02-27T00:00:00"/>
    <x v="1"/>
    <s v="Turno Dia"/>
    <s v="Llenadora"/>
    <s v="Salida llenadora, cai­da gui­a seguridad - Mantenimiento"/>
    <x v="1"/>
    <n v="3.1"/>
    <m/>
  </r>
  <r>
    <x v="2"/>
    <s v="feb"/>
    <x v="37"/>
    <d v="2024-02-27T00:00:00"/>
    <x v="1"/>
    <s v="Turno Dia"/>
    <s v="Lavadora de Botellas"/>
    <s v="Cai­da de envase en descarga - Mantenimiento"/>
    <x v="1"/>
    <n v="2.64"/>
    <m/>
  </r>
  <r>
    <x v="2"/>
    <s v="feb"/>
    <x v="37"/>
    <d v="2024-02-27T00:00:00"/>
    <x v="1"/>
    <s v="Turno Dia"/>
    <s v="Lavadora de Botellas"/>
    <s v="Cai­da de envase en descarga - Mantenimiento"/>
    <x v="1"/>
    <n v="2.34"/>
    <m/>
  </r>
  <r>
    <x v="2"/>
    <s v="feb"/>
    <x v="37"/>
    <d v="2024-02-27T00:00:00"/>
    <x v="1"/>
    <s v="Turno Dia"/>
    <s v="Lavadora de Botellas"/>
    <s v="Cai­da de envase en descarga - Mantenimiento"/>
    <x v="1"/>
    <n v="2.02"/>
    <m/>
  </r>
  <r>
    <x v="1"/>
    <s v="feb"/>
    <x v="37"/>
    <d v="2024-02-27T00:00:00"/>
    <x v="1"/>
    <s v="Turno Tarde"/>
    <s v="Paletizadora"/>
    <s v="Cai­da de automatico - Paletizadora"/>
    <x v="1"/>
    <n v="1.95"/>
    <m/>
  </r>
  <r>
    <x v="2"/>
    <s v="feb"/>
    <x v="37"/>
    <d v="2024-02-27T00:00:00"/>
    <x v="1"/>
    <s v="Turno Dia"/>
    <s v="Lavadora de Botellas"/>
    <s v="Cai­da de envase en descarga - Mantenimiento"/>
    <x v="1"/>
    <n v="1.48"/>
    <m/>
  </r>
  <r>
    <x v="2"/>
    <s v="feb"/>
    <x v="37"/>
    <d v="2024-02-27T00:00:00"/>
    <x v="1"/>
    <s v="Turno Dia"/>
    <s v="Lavadora de Botellas"/>
    <s v="Cai­da de envase en descarga - Mantenimiento"/>
    <x v="1"/>
    <n v="1.38"/>
    <m/>
  </r>
  <r>
    <x v="1"/>
    <s v="feb"/>
    <x v="37"/>
    <d v="2024-02-27T00:00:00"/>
    <x v="1"/>
    <s v="Turno Dia"/>
    <s v="Etiquetadora"/>
    <s v="Empalme defectuoso - Etiquetadora"/>
    <x v="1"/>
    <n v="0.45"/>
    <m/>
  </r>
  <r>
    <x v="2"/>
    <s v="feb"/>
    <x v="37"/>
    <d v="2024-02-27T00:00:00"/>
    <x v="1"/>
    <s v="Turno Dia"/>
    <s v="Llenadora"/>
    <s v="Reparacion de valvula electronica"/>
    <x v="1"/>
    <n v="0.43"/>
    <m/>
  </r>
  <r>
    <x v="2"/>
    <s v="feb"/>
    <x v="37"/>
    <d v="2024-02-27T00:00:00"/>
    <x v="1"/>
    <s v="Turno Dia"/>
    <s v="Lavadora de Botellas"/>
    <s v="Cai­da de envase en descarga - Mantenimiento"/>
    <x v="1"/>
    <n v="0.24"/>
    <m/>
  </r>
  <r>
    <x v="1"/>
    <s v="feb"/>
    <x v="37"/>
    <d v="2024-02-28T00:00:00"/>
    <x v="1"/>
    <s v="Turno Dia"/>
    <s v="Llenadora"/>
    <s v="Falla compresor de Aire"/>
    <x v="0"/>
    <n v="60"/>
    <s v="Compresor parado por sobretemperatura"/>
  </r>
  <r>
    <x v="1"/>
    <s v="feb"/>
    <x v="37"/>
    <d v="2024-02-28T00:00:00"/>
    <x v="1"/>
    <s v="Turno Dia"/>
    <s v="Llenadora"/>
    <s v="Falla compresor de Aire"/>
    <x v="0"/>
    <n v="42.34"/>
    <s v="Compresor parado por sobretemperatura"/>
  </r>
  <r>
    <x v="2"/>
    <s v="feb"/>
    <x v="37"/>
    <d v="2024-02-28T00:00:00"/>
    <x v="1"/>
    <s v="Turno Dia"/>
    <s v="Corte EnergÃ­a"/>
    <s v="Interno"/>
    <x v="0"/>
    <n v="32.24"/>
    <s v="Compresor parado por sobretemperatura"/>
  </r>
  <r>
    <x v="0"/>
    <s v="feb"/>
    <x v="37"/>
    <d v="2024-02-28T00:00:00"/>
    <x v="1"/>
    <s v="Turno Dia"/>
    <s v="Corte EnergÃ­a"/>
    <s v="Interno"/>
    <x v="0"/>
    <n v="22.31"/>
    <s v="Compresor parado por sobretemperatura"/>
  </r>
  <r>
    <x v="0"/>
    <s v="feb"/>
    <x v="37"/>
    <d v="2024-02-28T00:00:00"/>
    <x v="1"/>
    <s v="Turno Dia"/>
    <s v="Coronador"/>
    <s v="Trancones reiterados pista de bajada"/>
    <x v="0"/>
    <n v="21.63"/>
    <s v="Ajustes realizados por mecánico de turno"/>
  </r>
  <r>
    <x v="1"/>
    <s v="feb"/>
    <x v="37"/>
    <d v="2024-02-28T00:00:00"/>
    <x v="1"/>
    <s v="Turno Tarde"/>
    <s v="Llenadora"/>
    <s v="Falla compresor de Aire"/>
    <x v="0"/>
    <n v="15.72"/>
    <s v="Compresor parado por sobretemperatura"/>
  </r>
  <r>
    <x v="0"/>
    <s v="feb"/>
    <x v="37"/>
    <d v="2024-02-28T00:00:00"/>
    <x v="1"/>
    <s v="Turno Dia"/>
    <s v="Coronador"/>
    <s v="Trancones reiterados pista de bajada"/>
    <x v="0"/>
    <n v="13.65"/>
    <s v="Ajustes realizados por mecánico de turno"/>
  </r>
  <r>
    <x v="0"/>
    <s v="feb"/>
    <x v="37"/>
    <d v="2024-02-28T00:00:00"/>
    <x v="1"/>
    <s v="Turno Dia"/>
    <s v="Corte EnergÃ­a"/>
    <s v="Interno"/>
    <x v="0"/>
    <n v="13.2"/>
    <s v="Compresor parado por sobretemperatura"/>
  </r>
  <r>
    <x v="2"/>
    <s v="feb"/>
    <x v="37"/>
    <d v="2024-02-28T00:00:00"/>
    <x v="1"/>
    <s v="Turno Noche"/>
    <s v="Llenadora"/>
    <s v="Falla compresor de Aire"/>
    <x v="0"/>
    <n v="10.31"/>
    <s v="Compresor parado por sobretemperatura"/>
  </r>
  <r>
    <x v="2"/>
    <s v="feb"/>
    <x v="37"/>
    <d v="2024-02-28T00:00:00"/>
    <x v="1"/>
    <s v="Turno Dia"/>
    <s v="Lavadora de Botellas"/>
    <s v="Cai­da de envase en descarga - Mantenimiento"/>
    <x v="1"/>
    <n v="9.11"/>
    <m/>
  </r>
  <r>
    <x v="0"/>
    <s v="feb"/>
    <x v="37"/>
    <d v="2024-02-28T00:00:00"/>
    <x v="1"/>
    <s v="Turno Dia"/>
    <s v="Coronador"/>
    <s v="Trancones reiterados pista de bajada"/>
    <x v="1"/>
    <n v="7.47"/>
    <m/>
  </r>
  <r>
    <x v="2"/>
    <s v="feb"/>
    <x v="37"/>
    <d v="2024-02-28T00:00:00"/>
    <x v="1"/>
    <s v="Turno Dia"/>
    <s v="Corte EnergÃ­a"/>
    <s v="Interno"/>
    <x v="1"/>
    <n v="6.67"/>
    <m/>
  </r>
  <r>
    <x v="2"/>
    <s v="feb"/>
    <x v="37"/>
    <d v="2024-02-28T00:00:00"/>
    <x v="1"/>
    <s v="Turno Dia"/>
    <s v="Lavadora de Botellas"/>
    <s v="Cai­da de envase en descarga - Mantenimiento"/>
    <x v="1"/>
    <n v="6.31"/>
    <m/>
  </r>
  <r>
    <x v="1"/>
    <s v="feb"/>
    <x v="37"/>
    <d v="2024-02-28T00:00:00"/>
    <x v="1"/>
    <s v="Turno Dia"/>
    <s v="Codificador"/>
    <s v="Ajuste por cambio de formato - Codificador"/>
    <x v="1"/>
    <n v="6.12"/>
    <m/>
  </r>
  <r>
    <x v="1"/>
    <s v="feb"/>
    <x v="37"/>
    <d v="2024-02-28T00:00:00"/>
    <x v="1"/>
    <s v="Turno Noche"/>
    <s v="Transporte"/>
    <s v="Divisor de paquetes"/>
    <x v="1"/>
    <n v="5.8"/>
    <m/>
  </r>
  <r>
    <x v="1"/>
    <s v="feb"/>
    <x v="37"/>
    <d v="2024-02-28T00:00:00"/>
    <x v="1"/>
    <s v="Turno Noche"/>
    <s v="Llenadora"/>
    <s v="Falla compresor de Aire"/>
    <x v="1"/>
    <n v="5.44"/>
    <m/>
  </r>
  <r>
    <x v="1"/>
    <s v="feb"/>
    <x v="37"/>
    <d v="2024-02-28T00:00:00"/>
    <x v="1"/>
    <s v="Turno Dia"/>
    <s v="Llenadora"/>
    <s v="Falla compresor de Aire"/>
    <x v="1"/>
    <n v="4.83"/>
    <m/>
  </r>
  <r>
    <x v="2"/>
    <s v="feb"/>
    <x v="37"/>
    <d v="2024-02-28T00:00:00"/>
    <x v="1"/>
    <s v="Turno Dia"/>
    <s v="Lavadora de Cajas"/>
    <s v="Reparacion guia de cajas"/>
    <x v="1"/>
    <n v="4.38"/>
    <m/>
  </r>
  <r>
    <x v="1"/>
    <s v="feb"/>
    <x v="37"/>
    <d v="2024-02-28T00:00:00"/>
    <x v="1"/>
    <s v="Turno Noche"/>
    <s v="Transporte"/>
    <s v="Divisor de paquetes"/>
    <x v="1"/>
    <n v="4.2300000000000004"/>
    <m/>
  </r>
  <r>
    <x v="2"/>
    <s v="feb"/>
    <x v="37"/>
    <d v="2024-02-28T00:00:00"/>
    <x v="1"/>
    <s v="Turno Dia"/>
    <s v="Corte EnergÃ­a"/>
    <s v="Interno"/>
    <x v="1"/>
    <n v="3.72"/>
    <m/>
  </r>
  <r>
    <x v="0"/>
    <s v="feb"/>
    <x v="37"/>
    <d v="2024-02-28T00:00:00"/>
    <x v="1"/>
    <s v="Turno Noche"/>
    <s v="Llenadora"/>
    <s v="Lubricacion de pedestales - Llenadora"/>
    <x v="1"/>
    <n v="3.63"/>
    <m/>
  </r>
  <r>
    <x v="0"/>
    <s v="feb"/>
    <x v="37"/>
    <d v="2024-02-28T00:00:00"/>
    <x v="1"/>
    <s v="Turno Noche"/>
    <s v="Llenadora"/>
    <s v="Cambio de valvula"/>
    <x v="1"/>
    <n v="3.05"/>
    <m/>
  </r>
  <r>
    <x v="2"/>
    <s v="feb"/>
    <x v="37"/>
    <d v="2024-02-28T00:00:00"/>
    <x v="1"/>
    <s v="Turno Dia"/>
    <s v="Lavadora de Botellas"/>
    <s v="Cai­da de envase en descarga - Mantenimiento"/>
    <x v="1"/>
    <n v="2.98"/>
    <m/>
  </r>
  <r>
    <x v="1"/>
    <s v="feb"/>
    <x v="37"/>
    <d v="2024-02-28T00:00:00"/>
    <x v="1"/>
    <s v="Turno Noche"/>
    <s v="Transporte"/>
    <s v="Divisor de paquetes"/>
    <x v="1"/>
    <n v="2.93"/>
    <m/>
  </r>
  <r>
    <x v="2"/>
    <s v="feb"/>
    <x v="37"/>
    <d v="2024-02-28T00:00:00"/>
    <x v="1"/>
    <s v="Turno Dia"/>
    <s v="Corte EnergÃ­a"/>
    <s v="Interno"/>
    <x v="1"/>
    <n v="2.91"/>
    <m/>
  </r>
  <r>
    <x v="1"/>
    <s v="feb"/>
    <x v="37"/>
    <d v="2024-02-28T00:00:00"/>
    <x v="1"/>
    <s v="Turno Dia"/>
    <s v="Sopladora"/>
    <s v="Trabamiento de Preformas"/>
    <x v="1"/>
    <n v="2.86"/>
    <m/>
  </r>
  <r>
    <x v="1"/>
    <s v="feb"/>
    <x v="37"/>
    <d v="2024-02-28T00:00:00"/>
    <x v="1"/>
    <s v="Turno Tarde"/>
    <s v="Etiquetadora"/>
    <s v="Empalme defectuoso - Etiquetadora"/>
    <x v="1"/>
    <n v="2.4300000000000002"/>
    <m/>
  </r>
  <r>
    <x v="0"/>
    <s v="feb"/>
    <x v="37"/>
    <d v="2024-02-28T00:00:00"/>
    <x v="1"/>
    <s v="Turno Dia"/>
    <s v="Coronador"/>
    <s v="Trancones reiterados pista de bajada"/>
    <x v="1"/>
    <n v="2.35"/>
    <m/>
  </r>
  <r>
    <x v="0"/>
    <s v="feb"/>
    <x v="37"/>
    <d v="2024-02-28T00:00:00"/>
    <x v="1"/>
    <s v="Turno Noche"/>
    <s v="Lavadora de Botellas"/>
    <s v="Trabamiento de botellas en la salida - Mantenimiento"/>
    <x v="1"/>
    <n v="2.1800000000000002"/>
    <m/>
  </r>
  <r>
    <x v="0"/>
    <s v="feb"/>
    <x v="37"/>
    <d v="2024-02-28T00:00:00"/>
    <x v="1"/>
    <s v="Turno Dia"/>
    <s v="Coronador"/>
    <s v="Trancones reiterados pista de bajada"/>
    <x v="1"/>
    <n v="1.85"/>
    <m/>
  </r>
  <r>
    <x v="2"/>
    <s v="feb"/>
    <x v="37"/>
    <d v="2024-02-28T00:00:00"/>
    <x v="1"/>
    <s v="Turno Noche"/>
    <s v="Llenadora"/>
    <s v="Falla compresor de Aire"/>
    <x v="1"/>
    <n v="1.75"/>
    <m/>
  </r>
  <r>
    <x v="0"/>
    <s v="feb"/>
    <x v="37"/>
    <d v="2024-02-28T00:00:00"/>
    <x v="1"/>
    <s v="Turno Noche"/>
    <s v="Lavadora de Botellas"/>
    <s v="Trabamiento de botellas en la salida - Mantenimiento"/>
    <x v="1"/>
    <n v="1.7"/>
    <m/>
  </r>
  <r>
    <x v="0"/>
    <s v="feb"/>
    <x v="37"/>
    <d v="2024-02-28T00:00:00"/>
    <x v="1"/>
    <s v="Turno Dia"/>
    <s v="Corte EnergÃ­a"/>
    <s v="Interno"/>
    <x v="1"/>
    <n v="1.53"/>
    <m/>
  </r>
  <r>
    <x v="2"/>
    <s v="feb"/>
    <x v="37"/>
    <d v="2024-02-28T00:00:00"/>
    <x v="1"/>
    <s v="Turno Dia"/>
    <s v="Lavadora de Botellas"/>
    <s v="Cai­da de envase en descarga - Mantenimiento"/>
    <x v="1"/>
    <n v="1.45"/>
    <m/>
  </r>
  <r>
    <x v="2"/>
    <s v="feb"/>
    <x v="37"/>
    <d v="2024-02-28T00:00:00"/>
    <x v="1"/>
    <s v="Turno Dia"/>
    <s v="Lavadora de Botellas"/>
    <s v="Cai­da de envase en descarga - Mantenimiento"/>
    <x v="1"/>
    <n v="1.36"/>
    <m/>
  </r>
  <r>
    <x v="0"/>
    <s v="feb"/>
    <x v="37"/>
    <d v="2024-02-28T00:00:00"/>
    <x v="1"/>
    <s v="Turno Dia"/>
    <s v="Corte EnergÃ­a"/>
    <s v="Interno"/>
    <x v="1"/>
    <n v="1.35"/>
    <m/>
  </r>
  <r>
    <x v="2"/>
    <s v="feb"/>
    <x v="37"/>
    <d v="2024-02-28T00:00:00"/>
    <x v="1"/>
    <s v="Turno Noche"/>
    <s v="Llenadora"/>
    <s v="Falla compresor de Aire"/>
    <x v="1"/>
    <n v="1.34"/>
    <m/>
  </r>
  <r>
    <x v="0"/>
    <s v="feb"/>
    <x v="37"/>
    <d v="2024-02-28T00:00:00"/>
    <x v="1"/>
    <s v="Turno Noche"/>
    <s v="Lavadora de Botellas"/>
    <s v="Trabamiento de botellas en la salida - Mantenimiento"/>
    <x v="1"/>
    <n v="1.2"/>
    <m/>
  </r>
  <r>
    <x v="2"/>
    <s v="feb"/>
    <x v="37"/>
    <d v="2024-02-28T00:00:00"/>
    <x v="1"/>
    <s v="Turno Noche"/>
    <s v="Llenadora"/>
    <s v="Falla compresor de Aire"/>
    <x v="1"/>
    <n v="1.1200000000000001"/>
    <m/>
  </r>
  <r>
    <x v="0"/>
    <s v="feb"/>
    <x v="37"/>
    <d v="2024-02-28T00:00:00"/>
    <x v="1"/>
    <s v="Turno Dia"/>
    <s v="Corte EnergÃ­a"/>
    <s v="Interno"/>
    <x v="1"/>
    <n v="1.08"/>
    <m/>
  </r>
  <r>
    <x v="0"/>
    <s v="feb"/>
    <x v="37"/>
    <d v="2024-02-28T00:00:00"/>
    <x v="1"/>
    <s v="Turno Dia"/>
    <s v="Corte EnergÃ­a"/>
    <s v="Interno"/>
    <x v="1"/>
    <n v="0.78"/>
    <m/>
  </r>
  <r>
    <x v="1"/>
    <s v="feb"/>
    <x v="37"/>
    <d v="2024-02-28T00:00:00"/>
    <x v="1"/>
    <s v="Turno Dia"/>
    <s v="Sopladora"/>
    <s v="Trabamiento de Preformas"/>
    <x v="1"/>
    <n v="0.73"/>
    <m/>
  </r>
  <r>
    <x v="2"/>
    <s v="feb"/>
    <x v="37"/>
    <d v="2024-02-28T00:00:00"/>
    <x v="1"/>
    <s v="Turno Dia"/>
    <s v="Corte EnergÃ­a"/>
    <s v="Interno"/>
    <x v="1"/>
    <n v="0.66"/>
    <m/>
  </r>
  <r>
    <x v="0"/>
    <s v="feb"/>
    <x v="37"/>
    <d v="2024-02-28T00:00:00"/>
    <x v="1"/>
    <s v="Turno Dia"/>
    <s v="Corte EnergÃ­a"/>
    <s v="Interno"/>
    <x v="1"/>
    <n v="0.5"/>
    <m/>
  </r>
  <r>
    <x v="0"/>
    <s v="feb"/>
    <x v="37"/>
    <d v="2024-02-28T00:00:00"/>
    <x v="1"/>
    <s v="Turno Dia"/>
    <s v="Coronador"/>
    <s v="Trancones reiterados pista de bajada"/>
    <x v="1"/>
    <n v="0.2"/>
    <m/>
  </r>
  <r>
    <x v="2"/>
    <s v="feb"/>
    <x v="37"/>
    <d v="2024-02-28T00:00:00"/>
    <x v="1"/>
    <s v="Turno Dia"/>
    <s v="Lavadora de Botellas"/>
    <s v="Cai­da de envase en descarga - Mantenimiento"/>
    <x v="1"/>
    <n v="0.08"/>
    <m/>
  </r>
  <r>
    <x v="1"/>
    <s v="feb"/>
    <x v="37"/>
    <d v="2024-02-28T00:00:00"/>
    <x v="1"/>
    <s v="Turno Tarde"/>
    <s v="Mixer"/>
    <s v="Error de Mezcla"/>
    <x v="1"/>
    <n v="0.06"/>
    <m/>
  </r>
  <r>
    <x v="2"/>
    <s v="feb"/>
    <x v="37"/>
    <d v="2024-02-29T00:00:00"/>
    <x v="1"/>
    <s v="Turno Dia"/>
    <s v="Corte EnergÃ­a"/>
    <s v="Interno"/>
    <x v="0"/>
    <n v="60"/>
    <s v="Compresor parado por sobretemperatura"/>
  </r>
  <r>
    <x v="2"/>
    <s v="feb"/>
    <x v="37"/>
    <d v="2024-02-29T00:00:00"/>
    <x v="1"/>
    <s v="Turno Dia"/>
    <s v="Corte EnergÃ­a"/>
    <s v="Interno"/>
    <x v="0"/>
    <n v="59.73"/>
    <s v="Compresor parado por sobretemperatura"/>
  </r>
  <r>
    <x v="2"/>
    <s v="feb"/>
    <x v="37"/>
    <d v="2024-02-29T00:00:00"/>
    <x v="1"/>
    <s v="Turno Dia"/>
    <s v="Corte EnergÃ­a"/>
    <s v="Interno"/>
    <x v="0"/>
    <n v="53.14"/>
    <s v="Compresor parado por sobretemperatura"/>
  </r>
  <r>
    <x v="1"/>
    <s v="feb"/>
    <x v="37"/>
    <d v="2024-02-29T00:00:00"/>
    <x v="1"/>
    <s v="Turno Dia"/>
    <s v="Tunel"/>
    <s v="Falla en motor"/>
    <x v="0"/>
    <n v="44.07"/>
    <s v="Base de vibrador quebrada"/>
  </r>
  <r>
    <x v="1"/>
    <s v="feb"/>
    <x v="37"/>
    <d v="2024-02-29T00:00:00"/>
    <x v="1"/>
    <s v="Turno Noche"/>
    <s v="Llenadora"/>
    <s v="Falla compresor de Aire"/>
    <x v="0"/>
    <n v="31.03"/>
    <s v="Compresor parado por sobretemperatura"/>
  </r>
  <r>
    <x v="2"/>
    <s v="feb"/>
    <x v="37"/>
    <d v="2024-02-29T00:00:00"/>
    <x v="1"/>
    <s v="Turno Dia"/>
    <s v="Corte EnergÃ­a"/>
    <s v="Interno"/>
    <x v="0"/>
    <n v="30"/>
    <s v="Compresor parado por sobretemperatura"/>
  </r>
  <r>
    <x v="2"/>
    <s v="feb"/>
    <x v="37"/>
    <d v="2024-02-29T00:00:00"/>
    <x v="1"/>
    <s v="Turno Noche"/>
    <s v="Llenadora"/>
    <s v="Falla compresor de Aire"/>
    <x v="0"/>
    <n v="26.02"/>
    <s v="Compresor parado por sobretemperatura"/>
  </r>
  <r>
    <x v="1"/>
    <s v="feb"/>
    <x v="37"/>
    <d v="2024-02-29T00:00:00"/>
    <x v="1"/>
    <s v="Turno Noche"/>
    <s v="Llenadora"/>
    <s v="Falla compresor de Aire"/>
    <x v="0"/>
    <n v="14.06"/>
    <s v="Compresor parado por sobretemperatura"/>
  </r>
  <r>
    <x v="1"/>
    <s v="feb"/>
    <x v="37"/>
    <d v="2024-02-29T00:00:00"/>
    <x v="1"/>
    <s v="Turno Noche"/>
    <s v="Llenadora"/>
    <s v="Falla compresor de Aire"/>
    <x v="0"/>
    <n v="13.58"/>
    <s v="Compresor parado por sobretemperatura"/>
  </r>
  <r>
    <x v="1"/>
    <s v="feb"/>
    <x v="37"/>
    <d v="2024-02-29T00:00:00"/>
    <x v="1"/>
    <s v="Turno Noche"/>
    <s v="Llenadora"/>
    <s v="Falla compresor de Aire"/>
    <x v="0"/>
    <n v="10.8"/>
    <s v="Compresor parado por sobretemperatura"/>
  </r>
  <r>
    <x v="2"/>
    <s v="feb"/>
    <x v="37"/>
    <d v="2024-02-29T00:00:00"/>
    <x v="1"/>
    <s v="Turno Dia"/>
    <s v="Lavadora de Botellas"/>
    <s v="Cai­da de envase en descarga - Mantenimiento"/>
    <x v="1"/>
    <n v="8.42"/>
    <m/>
  </r>
  <r>
    <x v="2"/>
    <s v="feb"/>
    <x v="37"/>
    <d v="2024-02-29T00:00:00"/>
    <x v="1"/>
    <s v="Turno Noche"/>
    <s v="Llenadora"/>
    <s v="Falla compresor de Aire"/>
    <x v="1"/>
    <n v="8.31"/>
    <m/>
  </r>
  <r>
    <x v="1"/>
    <s v="feb"/>
    <x v="37"/>
    <d v="2024-02-29T00:00:00"/>
    <x v="1"/>
    <s v="Turno Dia"/>
    <s v="Tunel"/>
    <s v="Producto desplazado salida recubrimiento - Mantenimiento"/>
    <x v="1"/>
    <n v="7.32"/>
    <m/>
  </r>
  <r>
    <x v="1"/>
    <s v="feb"/>
    <x v="37"/>
    <d v="2024-02-29T00:00:00"/>
    <x v="1"/>
    <s v="Turno Noche"/>
    <s v="Prime"/>
    <s v="Trabamiento de producto"/>
    <x v="1"/>
    <n v="5.52"/>
    <m/>
  </r>
  <r>
    <x v="1"/>
    <s v="feb"/>
    <x v="37"/>
    <d v="2024-02-29T00:00:00"/>
    <x v="1"/>
    <s v="Turno Dia"/>
    <s v="Sopladora"/>
    <s v="Trabamiento de Preformas"/>
    <x v="1"/>
    <n v="5.49"/>
    <m/>
  </r>
  <r>
    <x v="1"/>
    <s v="feb"/>
    <x v="37"/>
    <d v="2024-02-29T00:00:00"/>
    <x v="1"/>
    <s v="Turno Tarde"/>
    <s v="Robopac"/>
    <s v="Problema en Soldadora"/>
    <x v="1"/>
    <n v="4.47"/>
    <m/>
  </r>
  <r>
    <x v="2"/>
    <s v="feb"/>
    <x v="37"/>
    <d v="2024-02-29T00:00:00"/>
    <x v="1"/>
    <s v="Turno Dia"/>
    <s v="Corte EnergÃ­a"/>
    <s v="Interno"/>
    <x v="1"/>
    <n v="3.84"/>
    <m/>
  </r>
  <r>
    <x v="1"/>
    <s v="feb"/>
    <x v="37"/>
    <d v="2024-02-29T00:00:00"/>
    <x v="1"/>
    <s v="Turno Tarde"/>
    <s v="Robopac"/>
    <s v="Problema en Soldadora"/>
    <x v="1"/>
    <n v="3.69"/>
    <m/>
  </r>
  <r>
    <x v="1"/>
    <s v="feb"/>
    <x v="37"/>
    <d v="2024-02-29T00:00:00"/>
    <x v="1"/>
    <s v="Turno Noche"/>
    <s v="Llenadora"/>
    <s v="Espumado al inicio de proceso"/>
    <x v="1"/>
    <n v="3.56"/>
    <m/>
  </r>
  <r>
    <x v="2"/>
    <s v="feb"/>
    <x v="37"/>
    <d v="2024-02-29T00:00:00"/>
    <x v="1"/>
    <s v="Turno Dia"/>
    <s v="Lavadora de Botellas"/>
    <s v="Cai­da de botellas salida de la lavadora"/>
    <x v="1"/>
    <n v="3.41"/>
    <m/>
  </r>
  <r>
    <x v="1"/>
    <s v="feb"/>
    <x v="37"/>
    <d v="2024-02-29T00:00:00"/>
    <x v="1"/>
    <s v="Turno Dia"/>
    <s v="Etiquetadora"/>
    <s v="Empalme defectuoso - Etiquetadora"/>
    <x v="1"/>
    <n v="2.92"/>
    <m/>
  </r>
  <r>
    <x v="2"/>
    <s v="feb"/>
    <x v="37"/>
    <d v="2024-02-29T00:00:00"/>
    <x v="1"/>
    <s v="Turno Noche"/>
    <s v="Llenadora"/>
    <s v="Falla compresor de Aire"/>
    <x v="1"/>
    <n v="2.77"/>
    <m/>
  </r>
  <r>
    <x v="2"/>
    <s v="feb"/>
    <x v="37"/>
    <d v="2024-02-29T00:00:00"/>
    <x v="1"/>
    <s v="Turno Noche"/>
    <s v="Llenadora"/>
    <s v="Falla compresor de Aire"/>
    <x v="1"/>
    <n v="2.17"/>
    <m/>
  </r>
  <r>
    <x v="1"/>
    <s v="feb"/>
    <x v="37"/>
    <d v="2024-02-29T00:00:00"/>
    <x v="1"/>
    <s v="Turno Dia"/>
    <s v="Sopladora"/>
    <s v="Trabamiento de Preformas"/>
    <x v="1"/>
    <n v="1.99"/>
    <m/>
  </r>
  <r>
    <x v="1"/>
    <s v="feb"/>
    <x v="37"/>
    <d v="2024-02-29T00:00:00"/>
    <x v="1"/>
    <s v="Turno Dia"/>
    <s v="Etiquetadora"/>
    <s v="Empalme defectuoso - Etiquetadora"/>
    <x v="1"/>
    <n v="1.9"/>
    <m/>
  </r>
  <r>
    <x v="2"/>
    <s v="feb"/>
    <x v="37"/>
    <d v="2024-02-29T00:00:00"/>
    <x v="1"/>
    <s v="Turno Noche"/>
    <s v="Llenadora"/>
    <s v="Falla compresor de Aire"/>
    <x v="1"/>
    <n v="1.76"/>
    <m/>
  </r>
  <r>
    <x v="2"/>
    <s v="feb"/>
    <x v="37"/>
    <d v="2024-02-29T00:00:00"/>
    <x v="1"/>
    <s v="Turno Dia"/>
    <s v="Omnivision"/>
    <s v="Ajuste electrico o mecanico"/>
    <x v="1"/>
    <n v="1.7"/>
    <m/>
  </r>
  <r>
    <x v="2"/>
    <s v="feb"/>
    <x v="37"/>
    <d v="2024-02-29T00:00:00"/>
    <x v="1"/>
    <s v="Turno Noche"/>
    <s v="Llenadora"/>
    <s v="Falla compresor de Aire"/>
    <x v="1"/>
    <n v="1.29"/>
    <m/>
  </r>
  <r>
    <x v="1"/>
    <s v="feb"/>
    <x v="37"/>
    <d v="2024-02-29T00:00:00"/>
    <x v="1"/>
    <s v="Turno Noche"/>
    <s v="Llenadora"/>
    <s v="Espumado al inicio de proceso"/>
    <x v="1"/>
    <n v="1.1599999999999999"/>
    <m/>
  </r>
  <r>
    <x v="1"/>
    <s v="feb"/>
    <x v="37"/>
    <d v="2024-02-29T00:00:00"/>
    <x v="1"/>
    <s v="Turno Dia"/>
    <s v="Sopladora"/>
    <s v="Trabamiento de Preformas"/>
    <x v="1"/>
    <n v="0.85"/>
    <m/>
  </r>
  <r>
    <x v="1"/>
    <s v="feb"/>
    <x v="37"/>
    <d v="2024-02-29T00:00:00"/>
    <x v="1"/>
    <s v="Turno Dia"/>
    <s v="Sopladora"/>
    <s v="Trabamiento de Preformas"/>
    <x v="1"/>
    <n v="0.74"/>
    <m/>
  </r>
  <r>
    <x v="1"/>
    <s v="feb"/>
    <x v="37"/>
    <d v="2024-02-29T00:00:00"/>
    <x v="1"/>
    <s v="Turno Dia"/>
    <s v="Sopladora"/>
    <s v="Trabamiento de Preformas"/>
    <x v="1"/>
    <n v="0.65"/>
    <m/>
  </r>
  <r>
    <x v="2"/>
    <s v="feb"/>
    <x v="37"/>
    <d v="2024-02-29T00:00:00"/>
    <x v="1"/>
    <s v="Turno Noche"/>
    <s v="Llenadora"/>
    <s v="Falla compresor de Aire"/>
    <x v="1"/>
    <n v="0.45"/>
    <m/>
  </r>
  <r>
    <x v="2"/>
    <s v="feb"/>
    <x v="37"/>
    <d v="2024-02-29T00:00:00"/>
    <x v="1"/>
    <s v="Turno Noche"/>
    <s v="Llenadora"/>
    <s v="Falla compresor de Aire"/>
    <x v="1"/>
    <n v="0.37"/>
    <m/>
  </r>
  <r>
    <x v="2"/>
    <s v="feb"/>
    <x v="37"/>
    <d v="2024-02-29T00:00:00"/>
    <x v="1"/>
    <s v="Turno Dia"/>
    <s v="Corte EnergÃ­a"/>
    <s v="Interno"/>
    <x v="1"/>
    <n v="0.23"/>
    <m/>
  </r>
  <r>
    <x v="1"/>
    <s v="feb"/>
    <x v="37"/>
    <d v="2024-02-29T00:00:00"/>
    <x v="1"/>
    <s v="Turno Dia"/>
    <s v="Sopladora"/>
    <s v="Trabamiento de Preformas"/>
    <x v="1"/>
    <n v="0.22"/>
    <m/>
  </r>
  <r>
    <x v="1"/>
    <s v="feb"/>
    <x v="37"/>
    <d v="2024-02-29T00:00:00"/>
    <x v="1"/>
    <s v="Turno Dia"/>
    <s v="Tunel"/>
    <s v="Falla en motor"/>
    <x v="1"/>
    <n v="0.18"/>
    <m/>
  </r>
  <r>
    <x v="1"/>
    <s v="mar"/>
    <x v="37"/>
    <d v="2024-03-01T00:00:00"/>
    <x v="1"/>
    <s v="Turno Dia"/>
    <s v="Tunel"/>
    <s v="Falla en motor"/>
    <x v="0"/>
    <n v="51.25"/>
    <s v="Pernos cortados, se debe extraer motor eléctrico e instalar pernos avellanados M8X1.25"/>
  </r>
  <r>
    <x v="1"/>
    <s v="mar"/>
    <x v="37"/>
    <d v="2024-03-01T00:00:00"/>
    <x v="1"/>
    <s v="Turno Dia"/>
    <s v="Tunel"/>
    <s v="Falla en motor"/>
    <x v="0"/>
    <n v="20.41"/>
    <s v="Pernos cortados, se debe extraer motor eléctrico e instalar pernos avellanados M8X1.25"/>
  </r>
  <r>
    <x v="1"/>
    <s v="mar"/>
    <x v="37"/>
    <d v="2024-03-01T00:00:00"/>
    <x v="1"/>
    <s v="Turno Tarde"/>
    <s v="Prime"/>
    <s v="Trabamiento de producto"/>
    <x v="2"/>
    <n v="13.66"/>
    <s v="Mezclador más lento que la llenadora, se parametriza apertura máxima valvula de 50 a 55"/>
  </r>
  <r>
    <x v="1"/>
    <s v="mar"/>
    <x v="37"/>
    <d v="2024-03-01T00:00:00"/>
    <x v="1"/>
    <s v="Turno Tarde"/>
    <s v="Mixer"/>
    <s v="Presion de Co2 - Mantenimiento"/>
    <x v="1"/>
    <n v="7.12"/>
    <m/>
  </r>
  <r>
    <x v="0"/>
    <s v="mar"/>
    <x v="37"/>
    <d v="2024-03-01T00:00:00"/>
    <x v="1"/>
    <s v="Turno Dia"/>
    <s v="Decapsuladora"/>
    <s v="Ajuste o cambio de sensor - Decapsuladora"/>
    <x v="1"/>
    <n v="6.85"/>
    <m/>
  </r>
  <r>
    <x v="1"/>
    <s v="mar"/>
    <x v="37"/>
    <d v="2024-03-01T00:00:00"/>
    <x v="1"/>
    <s v="Turno Noche"/>
    <s v="Llenadora"/>
    <s v="Defectos Nudos PLC"/>
    <x v="1"/>
    <n v="5.98"/>
    <m/>
  </r>
  <r>
    <x v="0"/>
    <s v="mar"/>
    <x v="37"/>
    <d v="2024-03-01T00:00:00"/>
    <x v="1"/>
    <s v="Turno Noche"/>
    <s v="Codificador"/>
    <s v="Parada codificacion"/>
    <x v="1"/>
    <n v="3.84"/>
    <m/>
  </r>
  <r>
    <x v="1"/>
    <s v="mar"/>
    <x v="37"/>
    <d v="2024-03-01T00:00:00"/>
    <x v="1"/>
    <s v="Turno Tarde"/>
    <s v="Sopladora"/>
    <s v="Trabamiento de Preformas"/>
    <x v="1"/>
    <n v="3.53"/>
    <m/>
  </r>
  <r>
    <x v="1"/>
    <s v="mar"/>
    <x v="37"/>
    <d v="2024-03-01T00:00:00"/>
    <x v="1"/>
    <s v="Turno Tarde"/>
    <s v="Mixer"/>
    <s v="Error de Mezcla"/>
    <x v="1"/>
    <n v="3.35"/>
    <m/>
  </r>
  <r>
    <x v="1"/>
    <s v="mar"/>
    <x v="37"/>
    <d v="2024-03-02T00:00:00"/>
    <x v="1"/>
    <s v="Turno Dia"/>
    <s v="Sopladora"/>
    <s v="Ajuste encoder - Sopladora"/>
    <x v="2"/>
    <n v="57"/>
    <s v="Error de sincronismo"/>
  </r>
  <r>
    <x v="1"/>
    <s v="mar"/>
    <x v="37"/>
    <d v="2024-03-02T00:00:00"/>
    <x v="1"/>
    <s v="Turno Noche"/>
    <s v="Llenadora"/>
    <s v="Ajuste encoder - Llenadora"/>
    <x v="2"/>
    <n v="41.98"/>
    <s v="Problema de llenado en válvulas, se reinicia el sistema."/>
  </r>
  <r>
    <x v="1"/>
    <s v="mar"/>
    <x v="37"/>
    <d v="2024-03-02T00:00:00"/>
    <x v="1"/>
    <s v="Turno Noche"/>
    <s v="Llenadora"/>
    <s v="Ajuste o cambio de sensor - Llenadora"/>
    <x v="2"/>
    <n v="32.86"/>
    <s v="Problema de llenado en válvulas, se reinicia el sistema."/>
  </r>
  <r>
    <x v="1"/>
    <s v="mar"/>
    <x v="37"/>
    <d v="2024-03-02T00:00:00"/>
    <x v="1"/>
    <s v="Turno Noche"/>
    <s v="Llenadora"/>
    <s v="Ajuste encoder - Llenadora"/>
    <x v="2"/>
    <n v="30"/>
    <s v="Problema de llenado en válvulas, se reinicia el sistema."/>
  </r>
  <r>
    <x v="1"/>
    <s v="mar"/>
    <x v="37"/>
    <d v="2024-03-02T00:00:00"/>
    <x v="1"/>
    <s v="Turno Dia"/>
    <s v="Sopladora"/>
    <s v="Ajuste encoder - Sopladora"/>
    <x v="2"/>
    <n v="25.87"/>
    <s v="Error de sincronismo"/>
  </r>
  <r>
    <x v="1"/>
    <s v="mar"/>
    <x v="37"/>
    <d v="2024-03-02T00:00:00"/>
    <x v="1"/>
    <s v="Turno Dia"/>
    <s v="Llenadora"/>
    <s v="Ajuste encoder - Llenadora"/>
    <x v="2"/>
    <n v="20.79"/>
    <s v="Problema de llenado en válvulas, se reinicia el sistema."/>
  </r>
  <r>
    <x v="1"/>
    <s v="mar"/>
    <x v="37"/>
    <d v="2024-03-02T00:00:00"/>
    <x v="1"/>
    <s v="Turno Dia"/>
    <s v="Llenadora"/>
    <s v="Ajuste encoder - Llenadora"/>
    <x v="2"/>
    <n v="19.36"/>
    <s v="Problema de llenado en válvulas, se reinicia el sistema."/>
  </r>
  <r>
    <x v="1"/>
    <s v="mar"/>
    <x v="37"/>
    <d v="2024-03-02T00:00:00"/>
    <x v="1"/>
    <s v="Turno Dia"/>
    <s v="Llenadora"/>
    <s v="Ajuste encoder - Llenadora"/>
    <x v="2"/>
    <n v="10.52"/>
    <s v="Problema de llenado en válvulas, se reinicia el sistema."/>
  </r>
  <r>
    <x v="1"/>
    <s v="mar"/>
    <x v="37"/>
    <d v="2024-03-02T00:00:00"/>
    <x v="1"/>
    <s v="Turno Noche"/>
    <s v="Llenadora"/>
    <s v="Espumado al inicio de proceso"/>
    <x v="1"/>
    <n v="9.16"/>
    <m/>
  </r>
  <r>
    <x v="0"/>
    <s v="mar"/>
    <x v="37"/>
    <d v="2024-03-02T00:00:00"/>
    <x v="1"/>
    <s v="Turno Dia"/>
    <s v="Lavadora de Botellas"/>
    <s v="Cai­da de envase en descarga - Mantenimiento"/>
    <x v="1"/>
    <n v="9.0500000000000007"/>
    <m/>
  </r>
  <r>
    <x v="0"/>
    <s v="mar"/>
    <x v="37"/>
    <d v="2024-03-02T00:00:00"/>
    <x v="1"/>
    <s v="Turno Dia"/>
    <s v="Lavadora de Botellas"/>
    <s v="Cai­da de envase en descarga - Mantenimiento"/>
    <x v="1"/>
    <n v="6.4"/>
    <m/>
  </r>
  <r>
    <x v="1"/>
    <s v="mar"/>
    <x v="37"/>
    <d v="2024-03-02T00:00:00"/>
    <x v="1"/>
    <s v="Turno Dia"/>
    <s v="Sopladora"/>
    <s v="Ajuste encoder - Sopladora"/>
    <x v="1"/>
    <n v="6.37"/>
    <m/>
  </r>
  <r>
    <x v="0"/>
    <s v="mar"/>
    <x v="37"/>
    <d v="2024-03-02T00:00:00"/>
    <x v="1"/>
    <s v="Turno Dia"/>
    <s v="Lavadora de Botellas"/>
    <s v="trabamiento de botella en entrada"/>
    <x v="1"/>
    <n v="5.88"/>
    <m/>
  </r>
  <r>
    <x v="1"/>
    <s v="mar"/>
    <x v="37"/>
    <d v="2024-03-02T00:00:00"/>
    <x v="1"/>
    <s v="Turno Dia"/>
    <s v="Capsuladora"/>
    <s v="Tapa girada cabezal N 12"/>
    <x v="1"/>
    <n v="5.64"/>
    <m/>
  </r>
  <r>
    <x v="0"/>
    <s v="mar"/>
    <x v="37"/>
    <d v="2024-03-02T00:00:00"/>
    <x v="1"/>
    <s v="Turno Dia"/>
    <s v="Lavadora de Botellas"/>
    <s v="Cai­da de envase en descarga - Mantenimiento"/>
    <x v="1"/>
    <n v="4.95"/>
    <m/>
  </r>
  <r>
    <x v="1"/>
    <s v="mar"/>
    <x v="37"/>
    <d v="2024-03-02T00:00:00"/>
    <x v="1"/>
    <s v="Turno Noche"/>
    <s v="Sopladora"/>
    <s v="Trabamiento de Preformas"/>
    <x v="1"/>
    <n v="4.92"/>
    <m/>
  </r>
  <r>
    <x v="0"/>
    <s v="mar"/>
    <x v="37"/>
    <d v="2024-03-02T00:00:00"/>
    <x v="1"/>
    <s v="Turno Dia"/>
    <s v="Lavadora de Botellas"/>
    <s v="trabamiento de botella en entrada"/>
    <x v="1"/>
    <n v="4.9000000000000004"/>
    <m/>
  </r>
  <r>
    <x v="1"/>
    <s v="mar"/>
    <x v="37"/>
    <d v="2024-03-02T00:00:00"/>
    <x v="1"/>
    <s v="Turno Dia"/>
    <s v="Capsuladora"/>
    <s v="Tapa girada cabezal N 6"/>
    <x v="1"/>
    <n v="4.75"/>
    <m/>
  </r>
  <r>
    <x v="1"/>
    <s v="mar"/>
    <x v="37"/>
    <d v="2024-03-02T00:00:00"/>
    <x v="1"/>
    <s v="Turno Dia"/>
    <s v="Capsuladora"/>
    <s v="Tapa girada cabezal N 1"/>
    <x v="1"/>
    <n v="4.07"/>
    <m/>
  </r>
  <r>
    <x v="1"/>
    <s v="mar"/>
    <x v="37"/>
    <d v="2024-03-02T00:00:00"/>
    <x v="1"/>
    <s v="Turno Dia"/>
    <s v="Capsuladora"/>
    <s v="Tapa girada cabezal N 4"/>
    <x v="1"/>
    <n v="3.72"/>
    <m/>
  </r>
  <r>
    <x v="0"/>
    <s v="mar"/>
    <x v="37"/>
    <d v="2024-03-02T00:00:00"/>
    <x v="1"/>
    <s v="Turno Dia"/>
    <s v="Lavadora de Botellas"/>
    <s v="Cai­da de envase en descarga - Mantenimiento"/>
    <x v="1"/>
    <n v="2.9"/>
    <m/>
  </r>
  <r>
    <x v="0"/>
    <s v="mar"/>
    <x v="37"/>
    <d v="2024-03-02T00:00:00"/>
    <x v="1"/>
    <s v="Turno Dia"/>
    <s v="Lavadora de Botellas"/>
    <s v="Cai­da de envase en descarga - Mantenimiento"/>
    <x v="1"/>
    <n v="2.15"/>
    <m/>
  </r>
  <r>
    <x v="0"/>
    <s v="mar"/>
    <x v="37"/>
    <d v="2024-03-02T00:00:00"/>
    <x v="1"/>
    <s v="Turno Dia"/>
    <s v="Lavadora de Botellas"/>
    <s v="Cai­da de envase en descarga - Mantenimiento"/>
    <x v="1"/>
    <n v="2.08"/>
    <m/>
  </r>
  <r>
    <x v="0"/>
    <s v="mar"/>
    <x v="37"/>
    <d v="2024-03-02T00:00:00"/>
    <x v="1"/>
    <s v="Turno Dia"/>
    <s v="Lavadora de Botellas"/>
    <s v="trabamiento de botella en entrada"/>
    <x v="1"/>
    <n v="1.23"/>
    <m/>
  </r>
  <r>
    <x v="0"/>
    <s v="mar"/>
    <x v="37"/>
    <d v="2024-03-02T00:00:00"/>
    <x v="1"/>
    <s v="Turno Dia"/>
    <s v="Lavadora de Botellas"/>
    <s v="Cai­da de envase en descarga - Mantenimiento"/>
    <x v="1"/>
    <n v="0.53"/>
    <m/>
  </r>
  <r>
    <x v="0"/>
    <s v="mar"/>
    <x v="37"/>
    <d v="2024-03-02T00:00:00"/>
    <x v="1"/>
    <s v="Turno Dia"/>
    <s v="Lavadora de Botellas"/>
    <s v="trabamiento de botella en entrada"/>
    <x v="1"/>
    <n v="0.2"/>
    <m/>
  </r>
  <r>
    <x v="1"/>
    <s v="mar"/>
    <x v="37"/>
    <d v="2024-03-02T00:00:00"/>
    <x v="1"/>
    <s v="Turno Dia"/>
    <s v="Sopladora"/>
    <s v="Trabamiento de Preformas"/>
    <x v="1"/>
    <n v="0.12"/>
    <m/>
  </r>
  <r>
    <x v="1"/>
    <s v="mar"/>
    <x v="38"/>
    <d v="2024-03-04T00:00:00"/>
    <x v="1"/>
    <s v="Turno Dia"/>
    <s v="Paletizadora"/>
    <s v="Cai­da de automatico - Paletizadora"/>
    <x v="1"/>
    <n v="5.1513499999999999"/>
    <m/>
  </r>
  <r>
    <x v="1"/>
    <s v="mar"/>
    <x v="38"/>
    <d v="2024-03-04T00:00:00"/>
    <x v="1"/>
    <s v="Turno Tarde"/>
    <s v="Llenadora"/>
    <s v="Espumado al inicio de proceso"/>
    <x v="1"/>
    <n v="5.0749333329999997"/>
    <m/>
  </r>
  <r>
    <x v="2"/>
    <s v="mar"/>
    <x v="38"/>
    <d v="2024-03-04T00:00:00"/>
    <x v="1"/>
    <s v="Turno Dia"/>
    <s v="Lavadora de Botellas"/>
    <s v="Cai­da de envase en descarga - Mantenimiento"/>
    <x v="1"/>
    <n v="4.2418166670000002"/>
    <m/>
  </r>
  <r>
    <x v="0"/>
    <s v="mar"/>
    <x v="38"/>
    <d v="2024-03-04T00:00:00"/>
    <x v="1"/>
    <s v="Turno Dia"/>
    <s v="Coronador"/>
    <s v="Trancones reiterados pista de bajada"/>
    <x v="1"/>
    <n v="4.200583333"/>
    <m/>
  </r>
  <r>
    <x v="0"/>
    <s v="mar"/>
    <x v="38"/>
    <d v="2024-03-04T00:00:00"/>
    <x v="1"/>
    <s v="Turno Dia"/>
    <s v="Lavadora de Botellas"/>
    <s v="Trabamiento de botellas en la salida - Mantenimiento"/>
    <x v="1"/>
    <n v="3.1009833329999998"/>
    <m/>
  </r>
  <r>
    <x v="2"/>
    <s v="mar"/>
    <x v="38"/>
    <d v="2024-03-04T00:00:00"/>
    <x v="1"/>
    <s v="Turno Dia"/>
    <s v="Lavadora de Botellas"/>
    <s v="Cai­da de envase en descarga - Mantenimiento"/>
    <x v="1"/>
    <n v="2.628516667"/>
    <m/>
  </r>
  <r>
    <x v="0"/>
    <s v="mar"/>
    <x v="38"/>
    <d v="2024-03-04T00:00:00"/>
    <x v="1"/>
    <s v="Turno Dia"/>
    <s v="Llenadora"/>
    <s v="Lubricacion de pedestales - Llenadora"/>
    <x v="1"/>
    <n v="2.5008333330000001"/>
    <m/>
  </r>
  <r>
    <x v="0"/>
    <s v="mar"/>
    <x v="38"/>
    <d v="2024-03-04T00:00:00"/>
    <x v="1"/>
    <s v="Turno Dia"/>
    <s v="Lavadora de Botellas"/>
    <s v="trabamiento de botella en entrada"/>
    <x v="1"/>
    <n v="1.8759333330000001"/>
    <m/>
  </r>
  <r>
    <x v="2"/>
    <s v="mar"/>
    <x v="38"/>
    <d v="2024-03-04T00:00:00"/>
    <x v="1"/>
    <s v="Turno Dia"/>
    <s v="Lavadora de Botellas"/>
    <s v="Cai­da de envase en descarga - Mantenimiento"/>
    <x v="1"/>
    <n v="1.834733333"/>
    <m/>
  </r>
  <r>
    <x v="0"/>
    <s v="mar"/>
    <x v="38"/>
    <d v="2024-03-04T00:00:00"/>
    <x v="1"/>
    <s v="Turno Dia"/>
    <s v="Coronador"/>
    <s v="Trancones reiterados pista de bajada"/>
    <x v="1"/>
    <n v="1.5254333330000001"/>
    <m/>
  </r>
  <r>
    <x v="0"/>
    <s v="mar"/>
    <x v="38"/>
    <d v="2024-03-04T00:00:00"/>
    <x v="1"/>
    <s v="Turno Dia"/>
    <s v="Coronador"/>
    <s v="Trancones reiterados pista de bajada"/>
    <x v="1"/>
    <n v="1.450383333"/>
    <m/>
  </r>
  <r>
    <x v="0"/>
    <s v="mar"/>
    <x v="38"/>
    <d v="2024-03-04T00:00:00"/>
    <x v="1"/>
    <s v="Turno Dia"/>
    <s v="Lavadora de Botellas"/>
    <s v="Trabamiento de botellas en la salida - Mantenimiento"/>
    <x v="1"/>
    <n v="1.2254"/>
    <m/>
  </r>
  <r>
    <x v="0"/>
    <s v="mar"/>
    <x v="38"/>
    <d v="2024-03-04T00:00:00"/>
    <x v="1"/>
    <s v="Turno Dia"/>
    <s v="Coronador"/>
    <s v="Trancones reiterados pista de bajada"/>
    <x v="1"/>
    <n v="1.1754833330000001"/>
    <m/>
  </r>
  <r>
    <x v="0"/>
    <s v="mar"/>
    <x v="38"/>
    <d v="2024-03-04T00:00:00"/>
    <x v="1"/>
    <s v="Turno Dia"/>
    <s v="Coronador"/>
    <s v="Trancones reiterados pista de bajada"/>
    <x v="1"/>
    <n v="0.82558333299999997"/>
    <m/>
  </r>
  <r>
    <x v="0"/>
    <s v="mar"/>
    <x v="38"/>
    <d v="2024-03-04T00:00:00"/>
    <x v="1"/>
    <s v="Turno Dia"/>
    <s v="Coronador"/>
    <s v="Trancones reiterados pista de bajada"/>
    <x v="1"/>
    <n v="0.325366667"/>
    <m/>
  </r>
  <r>
    <x v="0"/>
    <s v="mar"/>
    <x v="38"/>
    <d v="2024-03-04T00:00:00"/>
    <x v="1"/>
    <s v="Turno Dia"/>
    <s v="Coronador"/>
    <s v="Trancones reiterados pista de bajada"/>
    <x v="1"/>
    <n v="0.14995"/>
    <m/>
  </r>
  <r>
    <x v="2"/>
    <s v="mar"/>
    <x v="38"/>
    <d v="2024-03-05T00:00:00"/>
    <x v="1"/>
    <s v="Turno Dia"/>
    <s v="Decapsuladora"/>
    <s v="Lubricacion de cabezales"/>
    <x v="0"/>
    <n v="28.75041667"/>
    <s v="NO REPORTADO"/>
  </r>
  <r>
    <x v="1"/>
    <s v="mar"/>
    <x v="38"/>
    <d v="2024-03-05T00:00:00"/>
    <x v="1"/>
    <s v="Turno Noche"/>
    <s v="Paletizadora"/>
    <s v="Problema en compactador"/>
    <x v="0"/>
    <n v="24.583449999999999"/>
    <s v="PERNO CORTADO CENTRAL DE ELEVACION / REPARACION DEFINITIVA"/>
  </r>
  <r>
    <x v="1"/>
    <s v="mar"/>
    <x v="38"/>
    <d v="2024-03-05T00:00:00"/>
    <x v="1"/>
    <s v="Turno Noche"/>
    <s v="Paletizadora"/>
    <s v="Problema en compactador"/>
    <x v="0"/>
    <n v="18.420833330000001"/>
    <s v="PERNO CORTADO CENTRAL DE ELEVACION / REPARACION DEFINITIVA"/>
  </r>
  <r>
    <x v="2"/>
    <s v="mar"/>
    <x v="38"/>
    <d v="2024-03-05T00:00:00"/>
    <x v="1"/>
    <s v="Turno Dia"/>
    <s v="Lavadora de Botellas"/>
    <s v="Repararacion mecanica Salida lavadora"/>
    <x v="1"/>
    <n v="6.7560666669999998"/>
    <m/>
  </r>
  <r>
    <x v="0"/>
    <s v="mar"/>
    <x v="38"/>
    <d v="2024-03-05T00:00:00"/>
    <x v="1"/>
    <s v="Turno Noche"/>
    <s v="Lavadora de Botellas"/>
    <s v="Cai­da de envase en descarga - Mantenimiento"/>
    <x v="1"/>
    <n v="5.177333333"/>
    <m/>
  </r>
  <r>
    <x v="1"/>
    <s v="mar"/>
    <x v="38"/>
    <d v="2024-03-05T00:00:00"/>
    <x v="1"/>
    <s v="Turno Dia"/>
    <s v="Corte EnergÃ­a"/>
    <s v="Interno"/>
    <x v="1"/>
    <n v="4.7539833329999999"/>
    <m/>
  </r>
  <r>
    <x v="0"/>
    <s v="mar"/>
    <x v="38"/>
    <d v="2024-03-05T00:00:00"/>
    <x v="1"/>
    <s v="Turno Dia"/>
    <s v="CaÃ­da Velocidad Nominal"/>
    <s v="Por problema en la llenadora en formato - 237 cc"/>
    <x v="1"/>
    <n v="4.076733333"/>
    <m/>
  </r>
  <r>
    <x v="2"/>
    <s v="mar"/>
    <x v="38"/>
    <d v="2024-03-05T00:00:00"/>
    <x v="1"/>
    <s v="Turno Dia"/>
    <s v="Lavadora de Botellas"/>
    <s v="Repararacion mecanica Salida lavadora"/>
    <x v="1"/>
    <n v="3.7687166670000001"/>
    <m/>
  </r>
  <r>
    <x v="0"/>
    <s v="mar"/>
    <x v="38"/>
    <d v="2024-03-05T00:00:00"/>
    <x v="1"/>
    <s v="Turno Noche"/>
    <s v="Lavadora de Botellas"/>
    <s v="Cai­da de envase en descarga - Mantenimiento"/>
    <x v="1"/>
    <n v="2.8256999999999999"/>
    <m/>
  </r>
  <r>
    <x v="0"/>
    <s v="mar"/>
    <x v="38"/>
    <d v="2024-03-05T00:00:00"/>
    <x v="1"/>
    <s v="Turno Noche"/>
    <s v="Lavadora de Botellas"/>
    <s v="Cai­da de envase en descarga - Mantenimiento"/>
    <x v="1"/>
    <n v="2.701133333"/>
    <m/>
  </r>
  <r>
    <x v="0"/>
    <s v="mar"/>
    <x v="38"/>
    <d v="2024-03-05T00:00:00"/>
    <x v="1"/>
    <s v="Turno Noche"/>
    <s v="Lavadora de Botellas"/>
    <s v="Cai­da de envase en descarga - Mantenimiento"/>
    <x v="1"/>
    <n v="2.4762499999999998"/>
    <m/>
  </r>
  <r>
    <x v="0"/>
    <s v="mar"/>
    <x v="38"/>
    <d v="2024-03-05T00:00:00"/>
    <x v="1"/>
    <s v="Turno Noche"/>
    <s v="Lavadora de Botellas"/>
    <s v="Cai­da de envase en descarga - Mantenimiento"/>
    <x v="1"/>
    <n v="2.0507333330000002"/>
    <m/>
  </r>
  <r>
    <x v="0"/>
    <s v="mar"/>
    <x v="38"/>
    <d v="2024-03-05T00:00:00"/>
    <x v="1"/>
    <s v="Turno Dia"/>
    <s v="Coronador"/>
    <s v="Trancones reiterados pista de bajada"/>
    <x v="1"/>
    <n v="1.9503999999999999"/>
    <m/>
  </r>
  <r>
    <x v="0"/>
    <s v="mar"/>
    <x v="38"/>
    <d v="2024-03-05T00:00:00"/>
    <x v="1"/>
    <s v="Turno Dia"/>
    <s v="Coronador"/>
    <s v="Trancones reiterados pista de bajada"/>
    <x v="1"/>
    <n v="1.3751"/>
    <m/>
  </r>
  <r>
    <x v="0"/>
    <s v="mar"/>
    <x v="38"/>
    <d v="2024-03-05T00:00:00"/>
    <x v="1"/>
    <s v="Turno Noche"/>
    <s v="Lavadora de Botellas"/>
    <s v="Cai­da de envase en descarga - Mantenimiento"/>
    <x v="1"/>
    <n v="1.3404"/>
    <m/>
  </r>
  <r>
    <x v="0"/>
    <s v="mar"/>
    <x v="38"/>
    <d v="2024-03-05T00:00:00"/>
    <x v="1"/>
    <s v="Turno Dia"/>
    <s v="Coronador"/>
    <s v="Trancones reiterados pista de bajada"/>
    <x v="1"/>
    <n v="0.95048333299999999"/>
    <m/>
  </r>
  <r>
    <x v="1"/>
    <s v="mar"/>
    <x v="38"/>
    <d v="2024-03-05T00:00:00"/>
    <x v="1"/>
    <s v="Turno Noche"/>
    <s v="Sopladora"/>
    <s v="Trabamiento de Preformas"/>
    <x v="1"/>
    <n v="0.90015000000000001"/>
    <m/>
  </r>
  <r>
    <x v="1"/>
    <s v="mar"/>
    <x v="38"/>
    <d v="2024-03-05T00:00:00"/>
    <x v="1"/>
    <s v="Turno Noche"/>
    <s v="Sopladora"/>
    <s v="Trabamiento de Preformas"/>
    <x v="1"/>
    <n v="0.34584999999999999"/>
    <m/>
  </r>
  <r>
    <x v="1"/>
    <s v="mar"/>
    <x v="38"/>
    <d v="2024-03-06T00:00:00"/>
    <x v="1"/>
    <s v="Turno Noche"/>
    <s v="Etiquetadora"/>
    <s v="Falla Etiquetadora"/>
    <x v="1"/>
    <n v="4.5702666670000003"/>
    <m/>
  </r>
  <r>
    <x v="1"/>
    <s v="mar"/>
    <x v="38"/>
    <d v="2024-03-06T00:00:00"/>
    <x v="1"/>
    <s v="Turno Noche"/>
    <s v="Sopladora"/>
    <s v="Trabamiento de Preformas"/>
    <x v="1"/>
    <n v="0.60560000000000003"/>
    <m/>
  </r>
  <r>
    <x v="2"/>
    <s v="mar"/>
    <x v="38"/>
    <d v="2024-03-07T00:00:00"/>
    <x v="1"/>
    <s v="Turno Dia"/>
    <s v="Llenadora"/>
    <s v="Reparacion - Llenadora"/>
    <x v="0"/>
    <n v="19.06958333"/>
    <s v="NO REPORTADO"/>
  </r>
  <r>
    <x v="0"/>
    <s v="mar"/>
    <x v="38"/>
    <d v="2024-03-07T00:00:00"/>
    <x v="1"/>
    <s v="Turno Noche"/>
    <s v="Decapsuladora"/>
    <s v="Ajustes por falla"/>
    <x v="0"/>
    <n v="16.456066669999998"/>
    <s v="SE INSTALA PERNO FALTANTE DESPUES DE REGULACION"/>
  </r>
  <r>
    <x v="2"/>
    <s v="mar"/>
    <x v="38"/>
    <d v="2024-03-07T00:00:00"/>
    <x v="1"/>
    <s v="Turno Dia"/>
    <s v="Decapsuladora"/>
    <s v="Ajustes por falla"/>
    <x v="1"/>
    <n v="9.3202166670000004"/>
    <m/>
  </r>
  <r>
    <x v="0"/>
    <s v="mar"/>
    <x v="38"/>
    <d v="2024-03-07T00:00:00"/>
    <x v="1"/>
    <s v="Turno Noche"/>
    <s v="Decapsuladora"/>
    <s v="Ajuste o cambio de sensor - Decapsuladora"/>
    <x v="1"/>
    <n v="5.9522000000000004"/>
    <m/>
  </r>
  <r>
    <x v="0"/>
    <s v="mar"/>
    <x v="38"/>
    <d v="2024-03-07T00:00:00"/>
    <x v="1"/>
    <s v="Turno Noche"/>
    <s v="Codificador"/>
    <s v="Regulacion de Altura - Mantenimiento"/>
    <x v="1"/>
    <n v="3.901166667"/>
    <m/>
  </r>
  <r>
    <x v="1"/>
    <s v="mar"/>
    <x v="38"/>
    <d v="2024-03-07T00:00:00"/>
    <x v="1"/>
    <s v="Turno Noche"/>
    <s v="Robopac"/>
    <s v="Corte de Film en Robopack"/>
    <x v="1"/>
    <n v="3.2945000000000002"/>
    <m/>
  </r>
  <r>
    <x v="1"/>
    <s v="mar"/>
    <x v="38"/>
    <d v="2024-03-07T00:00:00"/>
    <x v="1"/>
    <s v="Turno Noche"/>
    <s v="Sopladora"/>
    <s v="Trabamiento de Preformas"/>
    <x v="1"/>
    <n v="1.82345"/>
    <m/>
  </r>
  <r>
    <x v="0"/>
    <s v="mar"/>
    <x v="38"/>
    <d v="2024-03-07T00:00:00"/>
    <x v="1"/>
    <s v="Turno Noche"/>
    <s v="Codificador"/>
    <s v="Regulacion de Altura - Mantenimiento"/>
    <x v="1"/>
    <n v="1.350433333"/>
    <m/>
  </r>
  <r>
    <x v="1"/>
    <s v="mar"/>
    <x v="38"/>
    <d v="2024-03-07T00:00:00"/>
    <x v="1"/>
    <s v="Turno Noche"/>
    <s v="Sopladora"/>
    <s v="Trabamiento de Preformas"/>
    <x v="1"/>
    <n v="1.2906500000000001"/>
    <m/>
  </r>
  <r>
    <x v="1"/>
    <s v="mar"/>
    <x v="38"/>
    <d v="2024-03-07T00:00:00"/>
    <x v="1"/>
    <s v="Turno Noche"/>
    <s v="Sopladora"/>
    <s v="Trabamiento de Preformas"/>
    <x v="1"/>
    <n v="0.85799999999999998"/>
    <m/>
  </r>
  <r>
    <x v="0"/>
    <s v="mar"/>
    <x v="38"/>
    <d v="2024-03-07T00:00:00"/>
    <x v="1"/>
    <s v="Turno Noche"/>
    <s v="Decapsuladora"/>
    <s v="Ajuste o cambio de sensor - Decapsuladora"/>
    <x v="1"/>
    <n v="5.0133333000000002E-2"/>
    <m/>
  </r>
  <r>
    <x v="1"/>
    <s v="mar"/>
    <x v="38"/>
    <d v="2024-03-08T00:00:00"/>
    <x v="1"/>
    <s v="Turno Tarde"/>
    <s v="Tunel"/>
    <s v="Falla en motor"/>
    <x v="2"/>
    <n v="11.387700000000001"/>
    <s v="M3 DEMANDA DE SINCRONIZACION POR PERDIDA DE CICLO"/>
  </r>
  <r>
    <x v="1"/>
    <s v="mar"/>
    <x v="38"/>
    <d v="2024-03-08T00:00:00"/>
    <x v="1"/>
    <s v="Turno Noche"/>
    <s v="Sopladora"/>
    <s v="Presion de soplado insuficiente"/>
    <x v="0"/>
    <n v="10.15875"/>
    <s v="FALLA DE COMPRESOR "/>
  </r>
  <r>
    <x v="1"/>
    <s v="mar"/>
    <x v="38"/>
    <d v="2024-03-08T00:00:00"/>
    <x v="1"/>
    <s v="Turno Tarde"/>
    <s v="Tunel"/>
    <s v="Falla en motor"/>
    <x v="1"/>
    <n v="7.3022333330000002"/>
    <m/>
  </r>
  <r>
    <x v="1"/>
    <s v="mar"/>
    <x v="38"/>
    <d v="2024-03-08T00:00:00"/>
    <x v="1"/>
    <s v="Turno Tarde"/>
    <s v="Tunel"/>
    <s v="Falla en motor"/>
    <x v="1"/>
    <n v="6.6697499999999996"/>
    <m/>
  </r>
  <r>
    <x v="0"/>
    <s v="mar"/>
    <x v="38"/>
    <d v="2024-03-08T00:00:00"/>
    <x v="1"/>
    <s v="Turno Noche"/>
    <s v="Lavadora de Botellas"/>
    <s v="Cai­da de envase en descarga - Mantenimiento"/>
    <x v="1"/>
    <n v="6.3285833330000001"/>
    <m/>
  </r>
  <r>
    <x v="1"/>
    <s v="mar"/>
    <x v="38"/>
    <d v="2024-03-08T00:00:00"/>
    <x v="1"/>
    <s v="Turno Dia"/>
    <s v="Paletizadora"/>
    <s v="Cai­da de automatico - Paletizadora"/>
    <x v="1"/>
    <n v="4.0943666670000001"/>
    <m/>
  </r>
  <r>
    <x v="1"/>
    <s v="mar"/>
    <x v="38"/>
    <d v="2024-03-08T00:00:00"/>
    <x v="1"/>
    <s v="Turno Noche"/>
    <s v="Etiquetadora"/>
    <s v="Falla Etiquetadora"/>
    <x v="1"/>
    <n v="4.0016666670000003"/>
    <m/>
  </r>
  <r>
    <x v="0"/>
    <s v="mar"/>
    <x v="38"/>
    <d v="2024-03-08T00:00:00"/>
    <x v="1"/>
    <s v="Turno Noche"/>
    <s v="Lavadora de Botellas"/>
    <s v="Cai­da de envase en descarga - Mantenimiento"/>
    <x v="1"/>
    <n v="2.9259499999999998"/>
    <m/>
  </r>
  <r>
    <x v="0"/>
    <s v="mar"/>
    <x v="38"/>
    <d v="2024-03-08T00:00:00"/>
    <x v="1"/>
    <s v="Turno Noche"/>
    <s v="Lavadora de Botellas"/>
    <s v="Cai­da de envase en descarga - Mantenimiento"/>
    <x v="1"/>
    <n v="2.6758000000000002"/>
    <m/>
  </r>
  <r>
    <x v="0"/>
    <s v="mar"/>
    <x v="38"/>
    <d v="2024-03-08T00:00:00"/>
    <x v="1"/>
    <s v="Turno Noche"/>
    <s v="Lavadora de Botellas"/>
    <s v="Trabamiento de botellas en la salida - Mantenimiento"/>
    <x v="1"/>
    <n v="2.476066667"/>
    <m/>
  </r>
  <r>
    <x v="0"/>
    <s v="mar"/>
    <x v="38"/>
    <d v="2024-03-08T00:00:00"/>
    <x v="1"/>
    <s v="Turno Noche"/>
    <s v="Lavadora de Botellas"/>
    <s v="trabamiento de botella en entrada"/>
    <x v="1"/>
    <n v="1.625683333"/>
    <m/>
  </r>
  <r>
    <x v="0"/>
    <s v="mar"/>
    <x v="38"/>
    <d v="2024-03-08T00:00:00"/>
    <x v="1"/>
    <s v="Turno Noche"/>
    <s v="Lavadora de Botellas"/>
    <s v="Cai­da de botellas salida de la lavadora"/>
    <x v="1"/>
    <n v="1.6256166670000001"/>
    <m/>
  </r>
  <r>
    <x v="0"/>
    <s v="mar"/>
    <x v="38"/>
    <d v="2024-03-08T00:00:00"/>
    <x v="1"/>
    <s v="Turno Noche"/>
    <s v="Lavadora de Botellas"/>
    <s v="Cai­da de envase en descarga - Mantenimiento"/>
    <x v="1"/>
    <n v="1.551066667"/>
    <m/>
  </r>
  <r>
    <x v="0"/>
    <s v="mar"/>
    <x v="38"/>
    <d v="2024-03-08T00:00:00"/>
    <x v="1"/>
    <s v="Turno Noche"/>
    <s v="Lavadora de Botellas"/>
    <s v="Cai­da de botellas salida de la lavadora"/>
    <x v="1"/>
    <n v="1.4753499999999999"/>
    <m/>
  </r>
  <r>
    <x v="1"/>
    <s v="mar"/>
    <x v="38"/>
    <d v="2024-03-08T00:00:00"/>
    <x v="1"/>
    <s v="Turno Noche"/>
    <s v="Sopladora"/>
    <s v="Trabamiento de Preformas"/>
    <x v="1"/>
    <n v="1.300883333"/>
    <m/>
  </r>
  <r>
    <x v="0"/>
    <s v="mar"/>
    <x v="38"/>
    <d v="2024-03-08T00:00:00"/>
    <x v="1"/>
    <s v="Turno Noche"/>
    <s v="Lavadora de Botellas"/>
    <s v="trabamiento de botella en entrada"/>
    <x v="1"/>
    <n v="1.3003833330000001"/>
    <m/>
  </r>
  <r>
    <x v="0"/>
    <s v="mar"/>
    <x v="38"/>
    <d v="2024-03-08T00:00:00"/>
    <x v="1"/>
    <s v="Turno Noche"/>
    <s v="Lavadora de Botellas"/>
    <s v="Cai­da de botellas salida de la lavadora"/>
    <x v="1"/>
    <n v="1.0256666670000001"/>
    <m/>
  </r>
  <r>
    <x v="1"/>
    <s v="mar"/>
    <x v="38"/>
    <d v="2024-03-08T00:00:00"/>
    <x v="1"/>
    <s v="Turno Noche"/>
    <s v="Sopladora"/>
    <s v="Trabamiento de Preformas"/>
    <x v="1"/>
    <n v="0.91720000000000002"/>
    <m/>
  </r>
  <r>
    <x v="0"/>
    <s v="mar"/>
    <x v="38"/>
    <d v="2024-03-08T00:00:00"/>
    <x v="1"/>
    <s v="Turno Noche"/>
    <s v="Lavadora de Botellas"/>
    <s v="Cai­da de botellas salida de la lavadora"/>
    <x v="1"/>
    <n v="0.67544999999999999"/>
    <m/>
  </r>
  <r>
    <x v="0"/>
    <s v="mar"/>
    <x v="38"/>
    <d v="2024-03-08T00:00:00"/>
    <x v="1"/>
    <s v="Turno Noche"/>
    <s v="Lavadora de Botellas"/>
    <s v="trabamiento de botella en entrada"/>
    <x v="1"/>
    <n v="0.65026666700000002"/>
    <m/>
  </r>
  <r>
    <x v="0"/>
    <s v="mar"/>
    <x v="38"/>
    <d v="2024-03-08T00:00:00"/>
    <x v="1"/>
    <s v="Turno Noche"/>
    <s v="Lavadora de Botellas"/>
    <s v="trabamiento de botella en entrada"/>
    <x v="1"/>
    <n v="0.100066667"/>
    <m/>
  </r>
  <r>
    <x v="1"/>
    <s v="mar"/>
    <x v="38"/>
    <d v="2024-03-09T00:00:00"/>
    <x v="1"/>
    <s v="Turno Dia"/>
    <s v="Robopac"/>
    <s v="Problema paracai­das"/>
    <x v="0"/>
    <n v="45"/>
    <s v="CORTE DE CADENA / SE COTIZARA Y COMPRARA CADENA"/>
  </r>
  <r>
    <x v="1"/>
    <s v="mar"/>
    <x v="38"/>
    <d v="2024-03-09T00:00:00"/>
    <x v="1"/>
    <s v="Turno Dia"/>
    <s v="Robopac"/>
    <s v="Problema paracai­das"/>
    <x v="0"/>
    <n v="39.768766669999998"/>
    <s v="CORTE DE CADENA / SE COTIZARA Y COMPRARA CADENA"/>
  </r>
  <r>
    <x v="2"/>
    <s v="mar"/>
    <x v="38"/>
    <d v="2024-03-09T00:00:00"/>
    <x v="1"/>
    <s v="Turno Noche"/>
    <s v="Lavadora de Botellas"/>
    <s v="Cai­da de envase en descarga - Mantenimiento"/>
    <x v="0"/>
    <n v="14.622999999999999"/>
    <s v="SE  REGULAN ENPUJADORES"/>
  </r>
  <r>
    <x v="2"/>
    <s v="mar"/>
    <x v="38"/>
    <d v="2024-03-09T00:00:00"/>
    <x v="1"/>
    <s v="Turno Noche"/>
    <s v="Lavadora de Botellas"/>
    <s v="Cai­da de envase en descarga - Mantenimiento"/>
    <x v="1"/>
    <n v="7.0510166669999998"/>
    <m/>
  </r>
  <r>
    <x v="2"/>
    <s v="mar"/>
    <x v="38"/>
    <d v="2024-03-09T00:00:00"/>
    <x v="1"/>
    <s v="Turno Noche"/>
    <s v="Lavadora de Botellas"/>
    <s v="Cai­da de envase en descarga - Mantenimiento"/>
    <x v="1"/>
    <n v="3.9468166669999998"/>
    <m/>
  </r>
  <r>
    <x v="2"/>
    <s v="mar"/>
    <x v="38"/>
    <d v="2024-03-09T00:00:00"/>
    <x v="1"/>
    <s v="Turno Noche"/>
    <s v="Lavadora de Botellas"/>
    <s v="Cai­da de botellas salida de la lavadora"/>
    <x v="1"/>
    <n v="3.6086833330000001"/>
    <m/>
  </r>
  <r>
    <x v="1"/>
    <s v="mar"/>
    <x v="38"/>
    <d v="2024-03-09T00:00:00"/>
    <x v="1"/>
    <s v="Turno Noche"/>
    <s v="Prime"/>
    <s v="Ajuste de parametros por electrico"/>
    <x v="1"/>
    <n v="3.5349333330000001"/>
    <m/>
  </r>
  <r>
    <x v="2"/>
    <s v="mar"/>
    <x v="38"/>
    <d v="2024-03-09T00:00:00"/>
    <x v="1"/>
    <s v="Turno Noche"/>
    <s v="Lavadora de Botellas"/>
    <s v="Cai­da de envase en descarga - Mantenimiento"/>
    <x v="1"/>
    <n v="2.8777166670000001"/>
    <m/>
  </r>
  <r>
    <x v="2"/>
    <s v="mar"/>
    <x v="38"/>
    <d v="2024-03-09T00:00:00"/>
    <x v="1"/>
    <s v="Turno Noche"/>
    <s v="Lavadora de Botellas"/>
    <s v="Cai­da de envase en descarga - Mantenimiento"/>
    <x v="1"/>
    <n v="2.2465833329999998"/>
    <m/>
  </r>
  <r>
    <x v="2"/>
    <s v="mar"/>
    <x v="38"/>
    <d v="2024-03-09T00:00:00"/>
    <x v="1"/>
    <s v="Turno Noche"/>
    <s v="Lavadora de Botellas"/>
    <s v="Cai­da de envase en descarga - Mantenimiento"/>
    <x v="1"/>
    <n v="1.9649833329999999"/>
    <m/>
  </r>
  <r>
    <x v="2"/>
    <s v="mar"/>
    <x v="38"/>
    <d v="2024-03-09T00:00:00"/>
    <x v="1"/>
    <s v="Turno Noche"/>
    <s v="Lavadora de Botellas"/>
    <s v="Cai­da de envase en descarga - Mantenimiento"/>
    <x v="1"/>
    <n v="1.940833333"/>
    <m/>
  </r>
  <r>
    <x v="2"/>
    <s v="mar"/>
    <x v="38"/>
    <d v="2024-03-09T00:00:00"/>
    <x v="1"/>
    <s v="Turno Noche"/>
    <s v="Lavadora de Botellas"/>
    <s v="Cai­da de envase en descarga - Mantenimiento"/>
    <x v="1"/>
    <n v="1.5148333329999999"/>
    <m/>
  </r>
  <r>
    <x v="2"/>
    <s v="mar"/>
    <x v="38"/>
    <d v="2024-03-09T00:00:00"/>
    <x v="1"/>
    <s v="Turno Noche"/>
    <s v="Lavadora de Botellas"/>
    <s v="Cai­da de envase en descarga - Mantenimiento"/>
    <x v="1"/>
    <n v="0.59893333299999996"/>
    <m/>
  </r>
  <r>
    <x v="1"/>
    <s v="mar"/>
    <x v="38"/>
    <d v="2024-03-09T00:00:00"/>
    <x v="1"/>
    <s v="Turno Noche"/>
    <s v="Sopladora"/>
    <s v="Trabamiento de Preformas"/>
    <x v="1"/>
    <n v="0.21679999999999999"/>
    <m/>
  </r>
  <r>
    <x v="1"/>
    <s v="mar"/>
    <x v="38"/>
    <d v="2024-03-09T00:00:00"/>
    <x v="1"/>
    <s v="Turno Noche"/>
    <s v="Sopladora"/>
    <s v="Trabamiento de Preformas"/>
    <x v="1"/>
    <n v="4.9950000000000001E-2"/>
    <m/>
  </r>
  <r>
    <x v="1"/>
    <s v="mar"/>
    <x v="39"/>
    <d v="2024-03-11T00:00:00"/>
    <x v="1"/>
    <s v="Turno Dia"/>
    <s v="Robopac"/>
    <s v="Problema paracai­das"/>
    <x v="0"/>
    <n v="59.46"/>
    <s v="Golpe Anormal nivel en anillo, se corta cadena y se regula."/>
  </r>
  <r>
    <x v="1"/>
    <s v="mar"/>
    <x v="39"/>
    <d v="2024-03-11T00:00:00"/>
    <x v="1"/>
    <s v="Turno Dia"/>
    <s v="Etiquetadora"/>
    <s v="Falla Etiquetadora"/>
    <x v="0"/>
    <n v="31.28"/>
    <s v="Raspador con problemas"/>
  </r>
  <r>
    <x v="1"/>
    <s v="mar"/>
    <x v="39"/>
    <d v="2024-03-11T00:00:00"/>
    <x v="1"/>
    <s v="Turno Dia"/>
    <s v="Mixer"/>
    <s v="Problema presion bomba de agua"/>
    <x v="0"/>
    <n v="27.5"/>
    <s v="Equipo Osmosis en falla."/>
  </r>
  <r>
    <x v="1"/>
    <s v="mar"/>
    <x v="39"/>
    <d v="2024-03-11T00:00:00"/>
    <x v="1"/>
    <s v="Turno Dia"/>
    <s v="Robopac"/>
    <s v="Problema paracai­das"/>
    <x v="0"/>
    <n v="25.19"/>
    <s v="Golpe Anormal nivel en anillo, se corta cadena y se regula."/>
  </r>
  <r>
    <x v="1"/>
    <s v="mar"/>
    <x v="39"/>
    <d v="2024-03-11T00:00:00"/>
    <x v="1"/>
    <s v="Turno Dia"/>
    <s v="Robopac"/>
    <s v="Problema paracai­das"/>
    <x v="0"/>
    <n v="23.26"/>
    <s v="Golpe Anormal nivel en anillo, se corta cadena y se regula."/>
  </r>
  <r>
    <x v="0"/>
    <s v="mar"/>
    <x v="39"/>
    <d v="2024-03-11T00:00:00"/>
    <x v="1"/>
    <s v="Turno Dia"/>
    <s v="Etiquetadora"/>
    <s v="Falla Etiquetadora"/>
    <x v="2"/>
    <n v="21.69"/>
    <s v="Bandeja eléctrica daña sensor entrada etiquetadora."/>
  </r>
  <r>
    <x v="1"/>
    <s v="mar"/>
    <x v="39"/>
    <d v="2024-03-11T00:00:00"/>
    <x v="1"/>
    <s v="Turno Dia"/>
    <s v="Etiquetadora"/>
    <s v="Falla Etiquetadora"/>
    <x v="0"/>
    <n v="9.59"/>
    <s v="Raspador con problemas"/>
  </r>
  <r>
    <x v="1"/>
    <s v="mar"/>
    <x v="39"/>
    <d v="2024-03-11T00:00:00"/>
    <x v="1"/>
    <s v="Turno Tarde"/>
    <s v="Sopladora"/>
    <s v="Molde con problemas"/>
    <x v="1"/>
    <n v="9.5399999999999991"/>
    <m/>
  </r>
  <r>
    <x v="1"/>
    <s v="mar"/>
    <x v="39"/>
    <d v="2024-03-11T00:00:00"/>
    <x v="1"/>
    <s v="Turno Tarde"/>
    <s v="Mixer"/>
    <s v="Problema presion bomba de agua"/>
    <x v="1"/>
    <n v="8.76"/>
    <m/>
  </r>
  <r>
    <x v="0"/>
    <s v="mar"/>
    <x v="39"/>
    <d v="2024-03-11T00:00:00"/>
    <x v="1"/>
    <s v="Turno Dia"/>
    <s v="Etiquetadora"/>
    <s v="Falla Etiquetadora"/>
    <x v="1"/>
    <n v="7.72"/>
    <m/>
  </r>
  <r>
    <x v="1"/>
    <s v="mar"/>
    <x v="39"/>
    <d v="2024-03-11T00:00:00"/>
    <x v="1"/>
    <s v="Turno Tarde"/>
    <s v="Mixer"/>
    <s v="Problema presion bomba de agua"/>
    <x v="1"/>
    <n v="5.04"/>
    <m/>
  </r>
  <r>
    <x v="1"/>
    <s v="mar"/>
    <x v="39"/>
    <d v="2024-03-11T00:00:00"/>
    <x v="1"/>
    <s v="Turno Tarde"/>
    <s v="Mixer"/>
    <s v="Problema presion bomba de agua"/>
    <x v="1"/>
    <n v="5.0199999999999996"/>
    <m/>
  </r>
  <r>
    <x v="1"/>
    <s v="mar"/>
    <x v="39"/>
    <d v="2024-03-11T00:00:00"/>
    <x v="1"/>
    <s v="Turno Tarde"/>
    <s v="Mixer"/>
    <s v="Problema presion bomba de agua"/>
    <x v="1"/>
    <n v="4.6500000000000004"/>
    <m/>
  </r>
  <r>
    <x v="1"/>
    <s v="mar"/>
    <x v="39"/>
    <d v="2024-03-11T00:00:00"/>
    <x v="1"/>
    <s v="Turno Tarde"/>
    <s v="Mixer"/>
    <s v="Problema presion bomba de agua"/>
    <x v="1"/>
    <n v="3.71"/>
    <m/>
  </r>
  <r>
    <x v="1"/>
    <s v="mar"/>
    <x v="39"/>
    <d v="2024-03-11T00:00:00"/>
    <x v="1"/>
    <s v="Turno Tarde"/>
    <s v="Sopladora"/>
    <s v="Trabamiento de Preformas"/>
    <x v="1"/>
    <n v="1.06"/>
    <m/>
  </r>
  <r>
    <x v="1"/>
    <s v="mar"/>
    <x v="39"/>
    <d v="2024-03-11T00:00:00"/>
    <x v="1"/>
    <s v="Turno Tarde"/>
    <s v="Sopladora"/>
    <s v="Trabamiento de Preformas"/>
    <x v="1"/>
    <n v="0.75"/>
    <m/>
  </r>
  <r>
    <x v="0"/>
    <s v="mar"/>
    <x v="39"/>
    <d v="2024-03-11T00:00:00"/>
    <x v="1"/>
    <s v="Turno Dia"/>
    <s v="Etiquetadora"/>
    <s v="Falla Etiquetadora"/>
    <x v="1"/>
    <n v="0.55000000000000004"/>
    <m/>
  </r>
  <r>
    <x v="1"/>
    <s v="mar"/>
    <x v="39"/>
    <d v="2024-03-11T00:00:00"/>
    <x v="1"/>
    <s v="Turno Tarde"/>
    <s v="Sopladora"/>
    <s v="Trabamiento de Preformas"/>
    <x v="1"/>
    <n v="0.16"/>
    <m/>
  </r>
  <r>
    <x v="1"/>
    <s v="mar"/>
    <x v="39"/>
    <d v="2024-03-12T00:00:00"/>
    <x v="1"/>
    <s v="Turno Dia"/>
    <s v="Mixer"/>
    <s v="Cambio o reparacion de sensor - Mixer"/>
    <x v="2"/>
    <n v="45"/>
    <s v="FILTRO UV / Lampara UV fuera de posición"/>
  </r>
  <r>
    <x v="1"/>
    <s v="mar"/>
    <x v="39"/>
    <d v="2024-03-12T00:00:00"/>
    <x v="1"/>
    <s v="Turno Tarde"/>
    <s v="Etiquetadora"/>
    <s v="Limpieza de filtro pegamento"/>
    <x v="0"/>
    <n v="35.369999999999997"/>
    <s v="Raspador con problemas"/>
  </r>
  <r>
    <x v="1"/>
    <s v="mar"/>
    <x v="39"/>
    <d v="2024-03-12T00:00:00"/>
    <x v="1"/>
    <s v="Turno Noche"/>
    <s v="Etiquetadora"/>
    <s v="Limpieza de filtro pegamento"/>
    <x v="0"/>
    <n v="32.49"/>
    <s v="Raspador con problemas"/>
  </r>
  <r>
    <x v="2"/>
    <s v="mar"/>
    <x v="39"/>
    <d v="2024-03-12T00:00:00"/>
    <x v="1"/>
    <s v="Turno Dia"/>
    <s v="Etiquetadora"/>
    <s v="Falla Etiquetadora"/>
    <x v="2"/>
    <n v="21.18"/>
    <s v="Falla variador de frecuencia de tunel de secado."/>
  </r>
  <r>
    <x v="1"/>
    <s v="mar"/>
    <x v="39"/>
    <d v="2024-03-12T00:00:00"/>
    <x v="1"/>
    <s v="Turno Noche"/>
    <s v="Etiquetadora"/>
    <s v="Limpieza de filtro pegamento"/>
    <x v="0"/>
    <n v="9.85"/>
    <s v="Raspador con problemas"/>
  </r>
  <r>
    <x v="1"/>
    <s v="mar"/>
    <x v="39"/>
    <d v="2024-03-12T00:00:00"/>
    <x v="1"/>
    <s v="Turno Dia"/>
    <s v="Mixer"/>
    <s v="Cambio o reparacion de sensor - Mixer"/>
    <x v="1"/>
    <n v="9.1"/>
    <m/>
  </r>
  <r>
    <x v="2"/>
    <s v="mar"/>
    <x v="39"/>
    <d v="2024-03-12T00:00:00"/>
    <x v="1"/>
    <s v="Turno Dia"/>
    <s v="Etiquetadora"/>
    <s v="Falla Etiquetadora"/>
    <x v="1"/>
    <n v="4.9000000000000004"/>
    <m/>
  </r>
  <r>
    <x v="1"/>
    <s v="mar"/>
    <x v="39"/>
    <d v="2024-03-12T00:00:00"/>
    <x v="1"/>
    <s v="Turno Noche"/>
    <s v="Tunel"/>
    <s v="Falla en motor"/>
    <x v="1"/>
    <n v="4.63"/>
    <m/>
  </r>
  <r>
    <x v="1"/>
    <s v="mar"/>
    <x v="39"/>
    <d v="2024-03-12T00:00:00"/>
    <x v="1"/>
    <s v="Turno Dia"/>
    <s v="Prime"/>
    <s v="Trabamiento de producto"/>
    <x v="1"/>
    <n v="4.32"/>
    <m/>
  </r>
  <r>
    <x v="1"/>
    <s v="mar"/>
    <x v="39"/>
    <d v="2024-03-12T00:00:00"/>
    <x v="1"/>
    <s v="Turno Noche"/>
    <s v="Llenadora"/>
    <s v="Trabamiento de tapas entrada capsulador"/>
    <x v="1"/>
    <n v="2.31"/>
    <m/>
  </r>
  <r>
    <x v="1"/>
    <s v="mar"/>
    <x v="39"/>
    <d v="2024-03-12T00:00:00"/>
    <x v="1"/>
    <s v="Turno Noche"/>
    <s v="Etiquetadora"/>
    <s v="Falla Etiquetadora"/>
    <x v="1"/>
    <n v="0.77"/>
    <m/>
  </r>
  <r>
    <x v="1"/>
    <s v="mar"/>
    <x v="39"/>
    <d v="2024-03-12T00:00:00"/>
    <x v="1"/>
    <s v="Turno Tarde"/>
    <s v="Sopladora"/>
    <s v="Trabamiento de Preformas"/>
    <x v="1"/>
    <n v="0.49"/>
    <m/>
  </r>
  <r>
    <x v="1"/>
    <s v="mar"/>
    <x v="39"/>
    <d v="2024-03-12T00:00:00"/>
    <x v="1"/>
    <s v="Turno Tarde"/>
    <s v="Sopladora"/>
    <s v="Trabamiento de Preformas"/>
    <x v="1"/>
    <n v="0.47"/>
    <m/>
  </r>
  <r>
    <x v="2"/>
    <s v="mar"/>
    <x v="39"/>
    <d v="2024-03-13T00:00:00"/>
    <x v="1"/>
    <s v="Turno Dia"/>
    <s v="Llenadora"/>
    <s v="Cambio de valvula"/>
    <x v="0"/>
    <n v="22.28"/>
    <s v="Válvula 67 con problemas, se cambia por 65 y problema persiste."/>
  </r>
  <r>
    <x v="1"/>
    <s v="mar"/>
    <x v="39"/>
    <d v="2024-03-13T00:00:00"/>
    <x v="1"/>
    <s v="Turno Dia"/>
    <s v="Tunel"/>
    <s v="Falla en motor"/>
    <x v="1"/>
    <n v="8.75"/>
    <m/>
  </r>
  <r>
    <x v="1"/>
    <s v="mar"/>
    <x v="39"/>
    <d v="2024-03-13T00:00:00"/>
    <x v="1"/>
    <s v="Turno Tarde"/>
    <s v="Llenadora"/>
    <s v="Cai­da de envase salida Llenadora"/>
    <x v="1"/>
    <n v="7.94"/>
    <m/>
  </r>
  <r>
    <x v="2"/>
    <s v="mar"/>
    <x v="39"/>
    <d v="2024-03-13T00:00:00"/>
    <x v="1"/>
    <s v="Turno Dia"/>
    <s v="Omnivision"/>
    <s v="Ajuste electrico o mecanico"/>
    <x v="1"/>
    <n v="6.73"/>
    <m/>
  </r>
  <r>
    <x v="2"/>
    <s v="mar"/>
    <x v="39"/>
    <d v="2024-03-13T00:00:00"/>
    <x v="1"/>
    <s v="Turno Dia"/>
    <s v="Llenadora"/>
    <s v="Cambio de valvula"/>
    <x v="1"/>
    <n v="6.47"/>
    <m/>
  </r>
  <r>
    <x v="1"/>
    <s v="mar"/>
    <x v="39"/>
    <d v="2024-03-13T00:00:00"/>
    <x v="1"/>
    <s v="Turno Dia"/>
    <s v="Tunel"/>
    <s v="Falla en motor"/>
    <x v="1"/>
    <n v="4.8899999999999997"/>
    <m/>
  </r>
  <r>
    <x v="1"/>
    <s v="mar"/>
    <x v="39"/>
    <d v="2024-03-13T00:00:00"/>
    <x v="1"/>
    <s v="Turno Tarde"/>
    <s v="Llenadora"/>
    <s v="Cai­da de envase salida Llenadora"/>
    <x v="1"/>
    <n v="4.67"/>
    <m/>
  </r>
  <r>
    <x v="2"/>
    <s v="mar"/>
    <x v="39"/>
    <d v="2024-03-13T00:00:00"/>
    <x v="1"/>
    <s v="Turno Dia"/>
    <s v="Omnivision"/>
    <s v="Ajuste electrico o mecanico"/>
    <x v="1"/>
    <n v="3.88"/>
    <m/>
  </r>
  <r>
    <x v="0"/>
    <s v="mar"/>
    <x v="39"/>
    <d v="2024-03-13T00:00:00"/>
    <x v="1"/>
    <s v="Turno Dia"/>
    <s v="Llenadora"/>
    <s v="Lubricacion de pedestales - Llenadora"/>
    <x v="1"/>
    <n v="3.4"/>
    <m/>
  </r>
  <r>
    <x v="2"/>
    <s v="mar"/>
    <x v="39"/>
    <d v="2024-03-13T00:00:00"/>
    <x v="1"/>
    <s v="Turno Dia"/>
    <s v="Omnivision"/>
    <s v="Ajuste electrico o mecanico"/>
    <x v="1"/>
    <n v="2.39"/>
    <m/>
  </r>
  <r>
    <x v="0"/>
    <s v="mar"/>
    <x v="39"/>
    <d v="2024-03-13T00:00:00"/>
    <x v="1"/>
    <s v="Turno Dia"/>
    <s v="Coronador"/>
    <s v="Trancones reiterados pista de bajada"/>
    <x v="1"/>
    <n v="2.15"/>
    <m/>
  </r>
  <r>
    <x v="0"/>
    <s v="mar"/>
    <x v="39"/>
    <d v="2024-03-13T00:00:00"/>
    <x v="1"/>
    <s v="Turno Dia"/>
    <s v="Coronador"/>
    <s v="Trancones reiterados pista de bajada"/>
    <x v="1"/>
    <n v="2"/>
    <m/>
  </r>
  <r>
    <x v="0"/>
    <s v="mar"/>
    <x v="39"/>
    <d v="2024-03-13T00:00:00"/>
    <x v="1"/>
    <s v="Turno Dia"/>
    <s v="Coronador"/>
    <s v="Trancones reiterados pista de bajada"/>
    <x v="1"/>
    <n v="1.68"/>
    <m/>
  </r>
  <r>
    <x v="2"/>
    <s v="mar"/>
    <x v="39"/>
    <d v="2024-03-13T00:00:00"/>
    <x v="1"/>
    <s v="Turno Dia"/>
    <s v="Omnivision"/>
    <s v="Ajuste electrico o mecanico"/>
    <x v="1"/>
    <n v="1.63"/>
    <m/>
  </r>
  <r>
    <x v="2"/>
    <s v="mar"/>
    <x v="39"/>
    <d v="2024-03-13T00:00:00"/>
    <x v="1"/>
    <s v="Turno Dia"/>
    <s v="Llenadora"/>
    <s v="Cambio de valvula"/>
    <x v="1"/>
    <n v="1.25"/>
    <m/>
  </r>
  <r>
    <x v="1"/>
    <s v="mar"/>
    <x v="39"/>
    <d v="2024-03-13T00:00:00"/>
    <x v="1"/>
    <s v="Turno Tarde"/>
    <s v="Sopladora"/>
    <s v="Trabamiento de Preformas"/>
    <x v="1"/>
    <n v="0.95"/>
    <m/>
  </r>
  <r>
    <x v="0"/>
    <s v="mar"/>
    <x v="39"/>
    <d v="2024-03-13T00:00:00"/>
    <x v="1"/>
    <s v="Turno Dia"/>
    <s v="Coronador"/>
    <s v="Trancones reiterados pista de bajada"/>
    <x v="1"/>
    <n v="0.75"/>
    <m/>
  </r>
  <r>
    <x v="1"/>
    <s v="mar"/>
    <x v="39"/>
    <d v="2024-03-13T00:00:00"/>
    <x v="1"/>
    <s v="Turno Dia"/>
    <s v="Prime"/>
    <s v="Ajuste de parametros por electrico"/>
    <x v="1"/>
    <n v="0.45"/>
    <m/>
  </r>
  <r>
    <x v="1"/>
    <s v="mar"/>
    <x v="39"/>
    <d v="2024-03-13T00:00:00"/>
    <x v="1"/>
    <s v="Turno Tarde"/>
    <s v="Sopladora"/>
    <s v="Trabamiento de Preformas"/>
    <x v="1"/>
    <n v="0.38"/>
    <m/>
  </r>
  <r>
    <x v="0"/>
    <s v="mar"/>
    <x v="39"/>
    <d v="2024-03-13T00:00:00"/>
    <x v="1"/>
    <s v="Turno Dia"/>
    <s v="Coronador"/>
    <s v="Trancones reiterados pista de bajada"/>
    <x v="1"/>
    <n v="0.38"/>
    <m/>
  </r>
  <r>
    <x v="2"/>
    <s v="mar"/>
    <x v="39"/>
    <d v="2024-03-13T00:00:00"/>
    <x v="1"/>
    <s v="Turno Dia"/>
    <s v="Llenadora"/>
    <s v="Cambio de valvula"/>
    <x v="1"/>
    <n v="0.13"/>
    <m/>
  </r>
  <r>
    <x v="1"/>
    <s v="mar"/>
    <x v="39"/>
    <d v="2024-03-14T00:00:00"/>
    <x v="1"/>
    <s v="Turno Dia"/>
    <s v="Tunel"/>
    <s v="Producto desplazado salida recubrimiento - Mantenimiento"/>
    <x v="2"/>
    <n v="24.86"/>
    <s v="Cambio de 2 candados por caída de varilla ciclador, por falla pérdida de sincronismo"/>
  </r>
  <r>
    <x v="1"/>
    <s v="mar"/>
    <x v="39"/>
    <d v="2024-03-14T00:00:00"/>
    <x v="1"/>
    <s v="Turno Dia"/>
    <s v="Tunel"/>
    <s v="Falla en motor"/>
    <x v="2"/>
    <n v="21.1"/>
    <s v="Cambio de 2 candados por caída de varilla ciclador, por falla pérdida de sincronismo"/>
  </r>
  <r>
    <x v="1"/>
    <s v="mar"/>
    <x v="39"/>
    <d v="2024-03-14T00:00:00"/>
    <x v="1"/>
    <s v="Turno Dia"/>
    <s v="Etiquetadora"/>
    <s v="Falla Etiquetadora"/>
    <x v="0"/>
    <n v="20.81"/>
    <s v="Raspador con problemas"/>
  </r>
  <r>
    <x v="1"/>
    <s v="mar"/>
    <x v="39"/>
    <d v="2024-03-14T00:00:00"/>
    <x v="1"/>
    <s v="Turno Noche"/>
    <s v="Sopladora"/>
    <s v="Limitador de desenpolvado disparado por trabamiento"/>
    <x v="1"/>
    <n v="6.42"/>
    <m/>
  </r>
  <r>
    <x v="1"/>
    <s v="mar"/>
    <x v="39"/>
    <d v="2024-03-14T00:00:00"/>
    <x v="1"/>
    <s v="Turno Dia"/>
    <s v="Etiquetadora"/>
    <s v="Falla Etiquetadora"/>
    <x v="1"/>
    <n v="4.09"/>
    <m/>
  </r>
  <r>
    <x v="1"/>
    <s v="mar"/>
    <x v="39"/>
    <d v="2024-03-14T00:00:00"/>
    <x v="1"/>
    <s v="Turno Dia"/>
    <s v="Tunel"/>
    <s v="Falla en motor"/>
    <x v="1"/>
    <n v="3.27"/>
    <m/>
  </r>
  <r>
    <x v="1"/>
    <s v="mar"/>
    <x v="39"/>
    <d v="2024-03-14T00:00:00"/>
    <x v="1"/>
    <s v="Turno Tarde"/>
    <s v="Sopladora"/>
    <s v="Trabamiento de Preformas"/>
    <x v="1"/>
    <n v="1.76"/>
    <m/>
  </r>
  <r>
    <x v="1"/>
    <s v="mar"/>
    <x v="39"/>
    <d v="2024-03-14T00:00:00"/>
    <x v="1"/>
    <s v="Turno Tarde"/>
    <s v="Sopladora"/>
    <s v="Trabamiento de Preformas"/>
    <x v="1"/>
    <n v="0.22"/>
    <m/>
  </r>
  <r>
    <x v="1"/>
    <s v="mar"/>
    <x v="39"/>
    <d v="2024-03-14T00:00:00"/>
    <x v="1"/>
    <s v="Turno Tarde"/>
    <s v="Sopladora"/>
    <s v="Trabamiento de Preformas"/>
    <x v="1"/>
    <n v="0.15"/>
    <m/>
  </r>
  <r>
    <x v="1"/>
    <s v="mar"/>
    <x v="39"/>
    <d v="2024-03-15T00:00:00"/>
    <x v="1"/>
    <s v="Turno Dia"/>
    <s v="Tunel"/>
    <s v="Falla en motor"/>
    <x v="2"/>
    <n v="13.99"/>
    <s v="Falla motor M3"/>
  </r>
  <r>
    <x v="1"/>
    <s v="mar"/>
    <x v="39"/>
    <d v="2024-03-15T00:00:00"/>
    <x v="1"/>
    <s v="Turno Dia"/>
    <s v="Tunel"/>
    <s v="Falla en motor"/>
    <x v="2"/>
    <n v="11.48"/>
    <s v="Falla motor M3"/>
  </r>
  <r>
    <x v="1"/>
    <s v="mar"/>
    <x v="39"/>
    <d v="2024-03-15T00:00:00"/>
    <x v="1"/>
    <s v="Turno Dia"/>
    <s v="Tunel"/>
    <s v="Falla en motor"/>
    <x v="1"/>
    <n v="5.75"/>
    <m/>
  </r>
  <r>
    <x v="1"/>
    <s v="mar"/>
    <x v="39"/>
    <d v="2024-03-15T00:00:00"/>
    <x v="1"/>
    <s v="Turno Tarde"/>
    <s v="Llenadora"/>
    <s v="Falla motor principal"/>
    <x v="1"/>
    <n v="2.81"/>
    <m/>
  </r>
  <r>
    <x v="1"/>
    <s v="mar"/>
    <x v="39"/>
    <d v="2024-03-15T00:00:00"/>
    <x v="1"/>
    <s v="Turno Tarde"/>
    <s v="Paletizadora"/>
    <s v="Cai­da de automatico - Paletizadora"/>
    <x v="1"/>
    <n v="1.83"/>
    <m/>
  </r>
  <r>
    <x v="1"/>
    <s v="mar"/>
    <x v="39"/>
    <d v="2024-03-15T00:00:00"/>
    <x v="1"/>
    <s v="Turno Tarde"/>
    <s v="Llenadora"/>
    <s v="Trabamiento de tapas entrada capsulador"/>
    <x v="1"/>
    <n v="0.86"/>
    <m/>
  </r>
  <r>
    <x v="1"/>
    <s v="mar"/>
    <x v="39"/>
    <d v="2024-03-15T00:00:00"/>
    <x v="1"/>
    <s v="Turno Tarde"/>
    <s v="Sopladora"/>
    <s v="Trabamiento de Preformas"/>
    <x v="1"/>
    <n v="0.79"/>
    <m/>
  </r>
  <r>
    <x v="1"/>
    <s v="mar"/>
    <x v="39"/>
    <d v="2024-03-15T00:00:00"/>
    <x v="1"/>
    <s v="Turno Tarde"/>
    <s v="Paletizadora"/>
    <s v="Cai­da de automatico - Paletizadora"/>
    <x v="1"/>
    <n v="0.33"/>
    <m/>
  </r>
  <r>
    <x v="1"/>
    <s v="mar"/>
    <x v="39"/>
    <d v="2024-03-15T00:00:00"/>
    <x v="1"/>
    <s v="Turno Tarde"/>
    <s v="Sopladora"/>
    <s v="Trabamiento de Preformas"/>
    <x v="1"/>
    <n v="0.27"/>
    <m/>
  </r>
  <r>
    <x v="0"/>
    <s v="mar"/>
    <x v="39"/>
    <d v="2024-03-16T00:00:00"/>
    <x v="1"/>
    <s v="Turno Dia"/>
    <s v="Encajonadora"/>
    <s v="Ajuste o cambio - Encajonadora"/>
    <x v="1"/>
    <n v="9.1999999999999993"/>
    <m/>
  </r>
  <r>
    <x v="0"/>
    <s v="mar"/>
    <x v="39"/>
    <d v="2024-03-16T00:00:00"/>
    <x v="1"/>
    <s v="Turno Dia"/>
    <s v="Encajonadora"/>
    <s v="Cambio o reparacion manguera de aire"/>
    <x v="1"/>
    <n v="7.65"/>
    <m/>
  </r>
  <r>
    <x v="0"/>
    <s v="mar"/>
    <x v="39"/>
    <d v="2024-03-16T00:00:00"/>
    <x v="1"/>
    <s v="Turno Dia"/>
    <s v="Encajonadora"/>
    <s v="Cambio de tulipas - Encajonadora"/>
    <x v="1"/>
    <n v="3.5"/>
    <m/>
  </r>
  <r>
    <x v="0"/>
    <s v="mar"/>
    <x v="39"/>
    <d v="2024-03-16T00:00:00"/>
    <x v="1"/>
    <s v="Turno Dia"/>
    <s v="Llenadora"/>
    <s v="Lubricacion de pedestales - Llenadora"/>
    <x v="1"/>
    <n v="3.2"/>
    <m/>
  </r>
  <r>
    <x v="1"/>
    <s v="mar"/>
    <x v="40"/>
    <d v="2024-03-18T00:00:00"/>
    <x v="1"/>
    <s v="Turno Dia"/>
    <s v="Etiquetadora"/>
    <s v="Falla Etiquetadora"/>
    <x v="0"/>
    <n v="48.95"/>
    <s v="Regulación de pegamento, ajustes varios. Problema con formatos grandes (Sprite)"/>
  </r>
  <r>
    <x v="1"/>
    <s v="mar"/>
    <x v="40"/>
    <d v="2024-03-18T00:00:00"/>
    <x v="1"/>
    <s v="Turno Dia"/>
    <s v="Etiquetadora"/>
    <s v="Falla Etiquetadora"/>
    <x v="0"/>
    <n v="38.19"/>
    <s v="Regulación de pegamento, ajustes varios. Problema con formatos grandes (Sprite)"/>
  </r>
  <r>
    <x v="1"/>
    <s v="mar"/>
    <x v="40"/>
    <d v="2024-03-18T00:00:00"/>
    <x v="1"/>
    <s v="Turno Noche"/>
    <s v="Etiquetadora"/>
    <s v="Falla Etiquetadora"/>
    <x v="0"/>
    <n v="32.04"/>
    <s v="Regulación de pegamento, ajustes varios. Problema con formatos grandes (Sprite)"/>
  </r>
  <r>
    <x v="1"/>
    <s v="mar"/>
    <x v="40"/>
    <d v="2024-03-18T00:00:00"/>
    <x v="1"/>
    <s v="Turno Dia"/>
    <s v="Etiquetadora"/>
    <s v="Ajuste o cambio de cuchillo"/>
    <x v="0"/>
    <n v="30"/>
    <s v="Regulación de pegamento, ajustes varios. Problema con formatos grandes (Sprite)"/>
  </r>
  <r>
    <x v="1"/>
    <s v="mar"/>
    <x v="40"/>
    <d v="2024-03-18T00:00:00"/>
    <x v="1"/>
    <s v="Turno Dia"/>
    <s v="Etiquetadora"/>
    <s v="Falla Etiquetadora"/>
    <x v="0"/>
    <n v="28.39"/>
    <s v="Regulación de pegamento, ajustes varios. Problema con formatos grandes (Sprite)"/>
  </r>
  <r>
    <x v="1"/>
    <s v="mar"/>
    <x v="40"/>
    <d v="2024-03-18T00:00:00"/>
    <x v="1"/>
    <s v="Turno Dia"/>
    <s v="Etiquetadora"/>
    <s v="Falla Etiquetadora"/>
    <x v="0"/>
    <n v="25"/>
    <s v="Regulación de pegamento, ajustes varios. Problema con formatos grandes (Sprite)"/>
  </r>
  <r>
    <x v="1"/>
    <s v="mar"/>
    <x v="40"/>
    <d v="2024-03-18T00:00:00"/>
    <x v="1"/>
    <s v="Turno Dia"/>
    <s v="Etiquetadora"/>
    <s v="Falla Etiquetadora"/>
    <x v="0"/>
    <n v="23.86"/>
    <s v="Regulación de pegamento, ajustes varios. Problema con formatos grandes (Sprite)"/>
  </r>
  <r>
    <x v="1"/>
    <s v="mar"/>
    <x v="40"/>
    <d v="2024-03-18T00:00:00"/>
    <x v="1"/>
    <s v="Turno Noche"/>
    <s v="Etiquetadora"/>
    <s v="Falla Etiquetadora"/>
    <x v="0"/>
    <n v="16.32"/>
    <s v="Regulación de pegamento, ajustes varios. Problema con formatos grandes (Sprite)"/>
  </r>
  <r>
    <x v="1"/>
    <s v="mar"/>
    <x v="40"/>
    <d v="2024-03-18T00:00:00"/>
    <x v="1"/>
    <s v="Turno Dia"/>
    <s v="Etiquetadora"/>
    <s v="Falla Etiquetadora"/>
    <x v="0"/>
    <n v="14.41"/>
    <s v="Regulación de pegamento, ajustes varios. Problema con formatos grandes (Sprite)"/>
  </r>
  <r>
    <x v="1"/>
    <s v="mar"/>
    <x v="40"/>
    <d v="2024-03-18T00:00:00"/>
    <x v="1"/>
    <s v="Turno Dia"/>
    <s v="Etiquetadora"/>
    <s v="Ajuste o cambio de cuchillo"/>
    <x v="0"/>
    <n v="13.93"/>
    <s v="Regulación de pegamento, ajustes varios. Problema con formatos grandes (Sprite)"/>
  </r>
  <r>
    <x v="0"/>
    <s v="mar"/>
    <x v="40"/>
    <d v="2024-03-18T00:00:00"/>
    <x v="1"/>
    <s v="Turno Dia"/>
    <s v="Coronador"/>
    <s v="Trancones reiterados pista de bajada"/>
    <x v="0"/>
    <n v="10.76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8.3000000000000007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6.77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5.05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4.03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3.2"/>
    <s v="Problema con pista de bajada, urge MTTO"/>
  </r>
  <r>
    <x v="0"/>
    <s v="mar"/>
    <x v="40"/>
    <d v="2024-03-18T00:00:00"/>
    <x v="1"/>
    <s v="Turno Dia"/>
    <s v="Llenadora"/>
    <s v="Lubricacion de pedestales - Llenadora"/>
    <x v="1"/>
    <n v="2.39"/>
    <m/>
  </r>
  <r>
    <x v="1"/>
    <s v="mar"/>
    <x v="40"/>
    <d v="2024-03-18T00:00:00"/>
    <x v="1"/>
    <s v="Turno Tarde"/>
    <s v="Transporte"/>
    <s v="Falla de Motor - Transporte"/>
    <x v="1"/>
    <n v="2.21"/>
    <m/>
  </r>
  <r>
    <x v="1"/>
    <s v="mar"/>
    <x v="40"/>
    <d v="2024-03-18T00:00:00"/>
    <x v="1"/>
    <s v="Turno Tarde"/>
    <s v="Transporte"/>
    <s v="Divisor de paquetes"/>
    <x v="1"/>
    <n v="2.12"/>
    <m/>
  </r>
  <r>
    <x v="0"/>
    <s v="mar"/>
    <x v="40"/>
    <d v="2024-03-18T00:00:00"/>
    <x v="1"/>
    <s v="Turno Dia"/>
    <s v="Lavadora de Botellas"/>
    <s v="Trabamiento de botellas en la salida - Mantenimiento"/>
    <x v="1"/>
    <n v="2.02"/>
    <m/>
  </r>
  <r>
    <x v="0"/>
    <s v="mar"/>
    <x v="40"/>
    <d v="2024-03-18T00:00:00"/>
    <x v="1"/>
    <s v="Turno Dia"/>
    <s v="Coronador"/>
    <s v="Trancones reiterados pista de bajada"/>
    <x v="1"/>
    <n v="1.95"/>
    <s v="Problema con pista de bajada, urge MTTO"/>
  </r>
  <r>
    <x v="0"/>
    <s v="mar"/>
    <x v="40"/>
    <d v="2024-03-18T00:00:00"/>
    <x v="1"/>
    <s v="Turno Dia"/>
    <s v="Lavadora de Botellas"/>
    <s v="Trabamiento de botellas en la salida - Mantenimiento"/>
    <x v="1"/>
    <n v="1.93"/>
    <m/>
  </r>
  <r>
    <x v="0"/>
    <s v="mar"/>
    <x v="40"/>
    <d v="2024-03-18T00:00:00"/>
    <x v="1"/>
    <s v="Turno Dia"/>
    <s v="Coronador"/>
    <s v="Trancones reiterados pista de bajada"/>
    <x v="1"/>
    <n v="1.65"/>
    <s v="Problema con pista de bajada, urge MTTO"/>
  </r>
  <r>
    <x v="0"/>
    <s v="mar"/>
    <x v="40"/>
    <d v="2024-03-18T00:00:00"/>
    <x v="1"/>
    <s v="Turno Dia"/>
    <s v="Coronador"/>
    <s v="Trancones reiterados pista de bajada"/>
    <x v="1"/>
    <n v="1.4"/>
    <s v="Problema con pista de bajada, urge MTTO"/>
  </r>
  <r>
    <x v="1"/>
    <s v="mar"/>
    <x v="40"/>
    <d v="2024-03-18T00:00:00"/>
    <x v="1"/>
    <s v="Turno Tarde"/>
    <s v="Grua"/>
    <s v="Falla griºa"/>
    <x v="1"/>
    <n v="0.33"/>
    <m/>
  </r>
  <r>
    <x v="1"/>
    <s v="mar"/>
    <x v="40"/>
    <d v="2024-03-18T00:00:00"/>
    <x v="1"/>
    <s v="Turno Noche"/>
    <s v="Llenadora"/>
    <s v="Espumado al inicio de proceso"/>
    <x v="1"/>
    <n v="0.22"/>
    <m/>
  </r>
  <r>
    <x v="0"/>
    <s v="mar"/>
    <x v="40"/>
    <d v="2024-03-19T00:00:00"/>
    <x v="1"/>
    <s v="Turno Noche"/>
    <s v="Omnivision"/>
    <s v="Cai­da de velocidad nominal por trabamiento de envase"/>
    <x v="0"/>
    <n v="17.760000000000002"/>
    <s v="Etiquetas adheridas a cámara de inspección. "/>
  </r>
  <r>
    <x v="1"/>
    <s v="mar"/>
    <x v="40"/>
    <d v="2024-03-19T00:00:00"/>
    <x v="1"/>
    <s v="Turno Dia"/>
    <s v="Tunel"/>
    <s v="Cambio o reparacion de sensor - Tiºnel"/>
    <x v="2"/>
    <n v="16.63"/>
    <s v="Ajuste sensor recubrimiento."/>
  </r>
  <r>
    <x v="0"/>
    <s v="mar"/>
    <x v="40"/>
    <d v="2024-03-19T00:00:00"/>
    <x v="1"/>
    <s v="Turno Dia"/>
    <s v="Coronador"/>
    <s v="Cambio o reparacion - Coronador"/>
    <x v="0"/>
    <n v="13.35"/>
    <s v="Problema con pista de bajada, urge MTTO"/>
  </r>
  <r>
    <x v="0"/>
    <s v="mar"/>
    <x v="40"/>
    <d v="2024-03-19T00:00:00"/>
    <x v="1"/>
    <s v="Turno Noche"/>
    <s v="Encajonadora"/>
    <s v="Problema en mesa de entrada"/>
    <x v="1"/>
    <n v="9.2799999999999994"/>
    <m/>
  </r>
  <r>
    <x v="1"/>
    <s v="mar"/>
    <x v="40"/>
    <d v="2024-03-19T00:00:00"/>
    <x v="1"/>
    <s v="Turno Tarde"/>
    <s v="Transporte"/>
    <s v="Divisor de paquetes"/>
    <x v="1"/>
    <n v="8.08"/>
    <m/>
  </r>
  <r>
    <x v="0"/>
    <s v="mar"/>
    <x v="40"/>
    <d v="2024-03-19T00:00:00"/>
    <x v="1"/>
    <s v="Turno Noche"/>
    <s v="Coronador"/>
    <s v="Trancones reiterados pista de bajada"/>
    <x v="1"/>
    <n v="8.08"/>
    <s v="Problema con pista de bajada, urge MTTO"/>
  </r>
  <r>
    <x v="1"/>
    <s v="mar"/>
    <x v="40"/>
    <d v="2024-03-19T00:00:00"/>
    <x v="1"/>
    <s v="Turno Dia"/>
    <s v="Tunel"/>
    <s v="Falla en motor"/>
    <x v="1"/>
    <n v="7.9"/>
    <m/>
  </r>
  <r>
    <x v="1"/>
    <s v="mar"/>
    <x v="40"/>
    <d v="2024-03-19T00:00:00"/>
    <x v="1"/>
    <s v="Turno Dia"/>
    <s v="Grua"/>
    <s v="Falla griºa"/>
    <x v="1"/>
    <n v="6.91"/>
    <m/>
  </r>
  <r>
    <x v="0"/>
    <s v="mar"/>
    <x v="40"/>
    <d v="2024-03-19T00:00:00"/>
    <x v="1"/>
    <s v="Turno Noche"/>
    <s v="Coronador"/>
    <s v="Trancones reiterados pista de bajada"/>
    <x v="1"/>
    <n v="6.68"/>
    <s v="Problema con pista de bajada, urge MTTO"/>
  </r>
  <r>
    <x v="0"/>
    <s v="mar"/>
    <x v="40"/>
    <d v="2024-03-19T00:00:00"/>
    <x v="1"/>
    <s v="Turno Noche"/>
    <s v="Coronador"/>
    <s v="Trancones reiterados pista de bajada"/>
    <x v="1"/>
    <n v="6.58"/>
    <s v="Problema con pista de bajada, urge MTTO"/>
  </r>
  <r>
    <x v="0"/>
    <s v="mar"/>
    <x v="40"/>
    <d v="2024-03-19T00:00:00"/>
    <x v="1"/>
    <s v="Turno Noche"/>
    <s v="Coronador"/>
    <s v="Trancones reiterados pista de bajada"/>
    <x v="1"/>
    <n v="5.95"/>
    <s v="Problema con pista de bajada, urge MTTO"/>
  </r>
  <r>
    <x v="0"/>
    <s v="mar"/>
    <x v="40"/>
    <d v="2024-03-19T00:00:00"/>
    <x v="1"/>
    <s v="Turno Dia"/>
    <s v="Omnivision"/>
    <s v="Ajuste electrico o mecanico"/>
    <x v="1"/>
    <n v="5.75"/>
    <m/>
  </r>
  <r>
    <x v="0"/>
    <s v="mar"/>
    <x v="40"/>
    <d v="2024-03-19T00:00:00"/>
    <x v="1"/>
    <s v="Turno Dia"/>
    <s v="Llenadora"/>
    <s v="Lubricacion de pedestales - Llenadora"/>
    <x v="1"/>
    <n v="3.83"/>
    <m/>
  </r>
  <r>
    <x v="0"/>
    <s v="mar"/>
    <x v="40"/>
    <d v="2024-03-19T00:00:00"/>
    <x v="1"/>
    <s v="Turno Noche"/>
    <s v="Coronador"/>
    <s v="Trancones reiterados pista de bajada"/>
    <x v="1"/>
    <n v="3.7"/>
    <s v="Problema con pista de bajada, urge MTTO"/>
  </r>
  <r>
    <x v="0"/>
    <s v="mar"/>
    <x v="40"/>
    <d v="2024-03-19T00:00:00"/>
    <x v="1"/>
    <s v="Turno Noche"/>
    <s v="Coronador"/>
    <s v="Trancones reiterados pista de bajada"/>
    <x v="1"/>
    <n v="3.3"/>
    <s v="Problema con pista de bajada, urge MTTO"/>
  </r>
  <r>
    <x v="0"/>
    <s v="mar"/>
    <x v="40"/>
    <d v="2024-03-19T00:00:00"/>
    <x v="1"/>
    <s v="Turno Noche"/>
    <s v="Encajonadora"/>
    <s v="Problema en mesa de entrada"/>
    <x v="1"/>
    <n v="3.18"/>
    <m/>
  </r>
  <r>
    <x v="1"/>
    <s v="mar"/>
    <x v="40"/>
    <d v="2024-03-19T00:00:00"/>
    <x v="1"/>
    <s v="Turno Noche"/>
    <s v="Grua"/>
    <s v="Falla griºa"/>
    <x v="1"/>
    <n v="1.87"/>
    <m/>
  </r>
  <r>
    <x v="0"/>
    <s v="mar"/>
    <x v="40"/>
    <d v="2024-03-19T00:00:00"/>
    <x v="1"/>
    <s v="Turno Noche"/>
    <s v="Encajonadora"/>
    <s v="Problema en mesa de entrada"/>
    <x v="1"/>
    <n v="1.55"/>
    <m/>
  </r>
  <r>
    <x v="0"/>
    <s v="mar"/>
    <x v="40"/>
    <d v="2024-03-19T00:00:00"/>
    <x v="1"/>
    <s v="Turno Dia"/>
    <s v="Coronador"/>
    <s v="Trancones reiterados pista de bajada"/>
    <x v="1"/>
    <n v="1.33"/>
    <s v="Problema con pista de bajada, urge MTTO"/>
  </r>
  <r>
    <x v="0"/>
    <s v="mar"/>
    <x v="40"/>
    <d v="2024-03-19T00:00:00"/>
    <x v="1"/>
    <s v="Turno Noche"/>
    <s v="Omnivision"/>
    <s v="Cai­da de velocidad nominal por trabamiento de envase"/>
    <x v="1"/>
    <n v="1.33"/>
    <m/>
  </r>
  <r>
    <x v="1"/>
    <s v="mar"/>
    <x v="40"/>
    <d v="2024-03-19T00:00:00"/>
    <x v="1"/>
    <s v="Turno Dia"/>
    <s v="Sopladora"/>
    <s v="Trabamiento de Preformas"/>
    <x v="1"/>
    <n v="1.1599999999999999"/>
    <m/>
  </r>
  <r>
    <x v="0"/>
    <s v="mar"/>
    <x v="40"/>
    <d v="2024-03-19T00:00:00"/>
    <x v="1"/>
    <s v="Turno Noche"/>
    <s v="Coronador"/>
    <s v="Trancones reiterados pista de bajada"/>
    <x v="1"/>
    <n v="1.05"/>
    <s v="Problema con pista de bajada, urge MTTO"/>
  </r>
  <r>
    <x v="0"/>
    <s v="mar"/>
    <x v="40"/>
    <d v="2024-03-19T00:00:00"/>
    <x v="1"/>
    <s v="Turno Noche"/>
    <s v="Omnivision"/>
    <s v="Cai­da de velocidad nominal por trabamiento de envase"/>
    <x v="1"/>
    <n v="0.85"/>
    <m/>
  </r>
  <r>
    <x v="0"/>
    <s v="mar"/>
    <x v="40"/>
    <d v="2024-03-19T00:00:00"/>
    <x v="1"/>
    <s v="Turno Dia"/>
    <s v="Coronador"/>
    <s v="Trancones reiterados pista de bajada"/>
    <x v="1"/>
    <n v="0.6"/>
    <s v="Problema con pista de bajada, urge MTTO"/>
  </r>
  <r>
    <x v="1"/>
    <s v="mar"/>
    <x v="40"/>
    <d v="2024-03-19T00:00:00"/>
    <x v="1"/>
    <s v="Turno Dia"/>
    <s v="Sopladora"/>
    <s v="Trabamiento de Preformas"/>
    <x v="1"/>
    <n v="0.59"/>
    <m/>
  </r>
  <r>
    <x v="0"/>
    <s v="mar"/>
    <x v="40"/>
    <d v="2024-03-19T00:00:00"/>
    <x v="1"/>
    <s v="Turno Dia"/>
    <s v="Coronador"/>
    <s v="Trancones reiterados pista de bajada"/>
    <x v="1"/>
    <n v="0.43"/>
    <s v="Problema con pista de bajada, urge MTTO"/>
  </r>
  <r>
    <x v="0"/>
    <s v="mar"/>
    <x v="40"/>
    <d v="2024-03-19T00:00:00"/>
    <x v="1"/>
    <s v="Turno Noche"/>
    <s v="Encajonadora"/>
    <s v="Problema en mesa de entrada"/>
    <x v="1"/>
    <n v="0.38"/>
    <m/>
  </r>
  <r>
    <x v="0"/>
    <s v="mar"/>
    <x v="40"/>
    <d v="2024-03-19T00:00:00"/>
    <x v="1"/>
    <s v="Turno Noche"/>
    <s v="Coronador"/>
    <s v="Trancones reiterados pista de bajada"/>
    <x v="1"/>
    <n v="0.25"/>
    <s v="Problema con pista de bajada, urge MTTO"/>
  </r>
  <r>
    <x v="1"/>
    <s v="mar"/>
    <x v="40"/>
    <d v="2024-03-19T00:00:00"/>
    <x v="1"/>
    <s v="Turno Dia"/>
    <s v="Sopladora"/>
    <s v="Trabamiento de Preformas"/>
    <x v="1"/>
    <n v="0.24"/>
    <m/>
  </r>
  <r>
    <x v="0"/>
    <s v="mar"/>
    <x v="40"/>
    <d v="2024-03-19T00:00:00"/>
    <x v="1"/>
    <s v="Turno Dia"/>
    <s v="Coronador"/>
    <s v="Trancones reiterados pista de bajada"/>
    <x v="1"/>
    <n v="0.23"/>
    <s v="Problema con pista de bajada, urge MTTO"/>
  </r>
  <r>
    <x v="0"/>
    <s v="mar"/>
    <x v="40"/>
    <d v="2024-03-19T00:00:00"/>
    <x v="1"/>
    <s v="Turno Dia"/>
    <s v="Omnivision"/>
    <s v="Ajuste electrico o mecanico"/>
    <x v="1"/>
    <n v="0.15"/>
    <m/>
  </r>
  <r>
    <x v="1"/>
    <s v="mar"/>
    <x v="40"/>
    <d v="2024-03-20T00:00:00"/>
    <x v="1"/>
    <s v="Turno Dia"/>
    <s v="Etiquetadora"/>
    <s v="Falla Etiquetadora"/>
    <x v="0"/>
    <n v="60"/>
    <s v="Regulación de pegamento, ajustes varios. Problema con formatos grandes (Sprite)"/>
  </r>
  <r>
    <x v="1"/>
    <s v="mar"/>
    <x v="40"/>
    <d v="2024-03-20T00:00:00"/>
    <x v="1"/>
    <s v="Turno Tarde"/>
    <s v="Etiquetadora"/>
    <s v="Falla Etiquetadora"/>
    <x v="0"/>
    <n v="60"/>
    <s v="Regulación de pegamento, ajustes varios. Problema con formatos grandes (Sprite)"/>
  </r>
  <r>
    <x v="1"/>
    <s v="mar"/>
    <x v="40"/>
    <d v="2024-03-20T00:00:00"/>
    <x v="1"/>
    <s v="Turno Dia"/>
    <s v="Etiquetadora"/>
    <s v="Falla Etiquetadora"/>
    <x v="0"/>
    <n v="55.15"/>
    <s v="Regulación de pegamento, ajustes varios. Problema con formatos grandes (Sprite)"/>
  </r>
  <r>
    <x v="1"/>
    <s v="mar"/>
    <x v="40"/>
    <d v="2024-03-20T00:00:00"/>
    <x v="1"/>
    <s v="Turno Dia"/>
    <s v="Etiquetadora"/>
    <s v="Falla Etiquetadora"/>
    <x v="0"/>
    <n v="50.49"/>
    <s v="Regulación de pegamento, ajustes varios. Problema con formatos grandes (Sprite)"/>
  </r>
  <r>
    <x v="1"/>
    <s v="mar"/>
    <x v="40"/>
    <d v="2024-03-20T00:00:00"/>
    <x v="1"/>
    <s v="Turno Tarde"/>
    <s v="Etiquetadora"/>
    <s v="Falla Etiquetadora"/>
    <x v="0"/>
    <n v="43.75"/>
    <s v="Regulación de pegamento, ajustes varios. Problema con formatos grandes (Sprite)"/>
  </r>
  <r>
    <x v="1"/>
    <s v="mar"/>
    <x v="40"/>
    <d v="2024-03-20T00:00:00"/>
    <x v="1"/>
    <s v="Turno Dia"/>
    <s v="Etiquetadora"/>
    <s v="Falla Etiquetadora"/>
    <x v="0"/>
    <n v="37.33"/>
    <s v="Regulación de pegamento, ajustes varios. Problema con formatos grandes (Sprite)"/>
  </r>
  <r>
    <x v="1"/>
    <s v="mar"/>
    <x v="40"/>
    <d v="2024-03-20T00:00:00"/>
    <x v="1"/>
    <s v="Turno Tarde"/>
    <s v="Etiquetadora"/>
    <s v="Falla Etiquetadora"/>
    <x v="0"/>
    <n v="28.57"/>
    <s v="Regulación de pegamento, ajustes varios. Problema con formatos grandes (Sprite)"/>
  </r>
  <r>
    <x v="1"/>
    <s v="mar"/>
    <x v="40"/>
    <d v="2024-03-20T00:00:00"/>
    <x v="1"/>
    <s v="Turno Tarde"/>
    <s v="Llenadora"/>
    <s v="Problema al cargar la receta"/>
    <x v="2"/>
    <n v="15.25"/>
    <s v="SIN REPORTAR"/>
  </r>
  <r>
    <x v="1"/>
    <s v="mar"/>
    <x v="40"/>
    <d v="2024-03-20T00:00:00"/>
    <x v="1"/>
    <s v="Turno Dia"/>
    <s v="Llenadora"/>
    <s v="Cambio de valvula"/>
    <x v="0"/>
    <n v="12.46"/>
    <s v="Válvula 29 con problemas de llenado contenido"/>
  </r>
  <r>
    <x v="1"/>
    <s v="mar"/>
    <x v="40"/>
    <d v="2024-03-20T00:00:00"/>
    <x v="1"/>
    <s v="Turno Dia"/>
    <s v="Etiquetadora"/>
    <s v="Falla Etiquetadora"/>
    <x v="0"/>
    <n v="6.37"/>
    <s v="Regulación de pegamento, ajustes varios. Problema con formatos grandes (Sprite)"/>
  </r>
  <r>
    <x v="1"/>
    <s v="mar"/>
    <x v="40"/>
    <d v="2024-03-20T00:00:00"/>
    <x v="1"/>
    <s v="Turno Tarde"/>
    <s v="Llenadora"/>
    <s v="Cambio de valvula"/>
    <x v="1"/>
    <n v="1.1000000000000001"/>
    <m/>
  </r>
  <r>
    <x v="1"/>
    <s v="mar"/>
    <x v="40"/>
    <d v="2024-03-20T00:00:00"/>
    <x v="1"/>
    <s v="Turno Dia"/>
    <s v="Etiquetadora"/>
    <s v="Falla Etiquetadora"/>
    <x v="0"/>
    <n v="0.46"/>
    <s v="Regulación de pegamento, ajustes varios. Problema con formatos grandes (Sprite)"/>
  </r>
  <r>
    <x v="2"/>
    <s v="mar"/>
    <x v="40"/>
    <d v="2024-03-21T00:00:00"/>
    <x v="1"/>
    <s v="Turno Dia"/>
    <s v="Paletizadora"/>
    <s v="Perdida de ciclo"/>
    <x v="2"/>
    <n v="42.62"/>
    <s v="Multifallas ejes (x,y,z) Reemplazar ELLAU"/>
  </r>
  <r>
    <x v="2"/>
    <s v="mar"/>
    <x v="40"/>
    <d v="2024-03-21T00:00:00"/>
    <x v="1"/>
    <s v="Turno Dia"/>
    <s v="Paletizadora"/>
    <s v="Perdida de ciclo"/>
    <x v="2"/>
    <n v="37.4"/>
    <s v="Multifallas ejes (x,y,z) Reemplazar ELLAU"/>
  </r>
  <r>
    <x v="0"/>
    <s v="mar"/>
    <x v="40"/>
    <d v="2024-03-21T00:00:00"/>
    <x v="1"/>
    <s v="Turno Noche"/>
    <s v="Capsuladora"/>
    <s v="Ajuste de Buffer"/>
    <x v="0"/>
    <n v="21.36"/>
    <s v="Problema con pista de bajada, urge MTTO"/>
  </r>
  <r>
    <x v="0"/>
    <s v="mar"/>
    <x v="40"/>
    <d v="2024-03-21T00:00:00"/>
    <x v="1"/>
    <s v="Turno Noche"/>
    <s v="Capsuladora"/>
    <s v="Ajuste de Buffer"/>
    <x v="0"/>
    <n v="12.9"/>
    <s v="Problema con pista de bajada, urge MTTO"/>
  </r>
  <r>
    <x v="1"/>
    <s v="mar"/>
    <x v="40"/>
    <d v="2024-03-21T00:00:00"/>
    <x v="1"/>
    <s v="Turno Tarde"/>
    <s v="Etiquetadora"/>
    <s v="Falla Etiquetadora"/>
    <x v="0"/>
    <n v="11.56"/>
    <s v="Regulación de pegamento, ajustes varios. Problema con formatos grandes (Sprite)"/>
  </r>
  <r>
    <x v="1"/>
    <s v="mar"/>
    <x v="40"/>
    <d v="2024-03-21T00:00:00"/>
    <x v="1"/>
    <s v="Turno Dia"/>
    <s v="Etiquetadora"/>
    <s v="Falla Etiquetadora"/>
    <x v="0"/>
    <n v="9.66"/>
    <s v="Regulación de pegamento, ajustes varios. Problema con formatos grandes (Sprite)"/>
  </r>
  <r>
    <x v="1"/>
    <s v="mar"/>
    <x v="40"/>
    <d v="2024-03-21T00:00:00"/>
    <x v="1"/>
    <s v="Turno Noche"/>
    <s v="Etiquetadora"/>
    <s v="Falla Etiquetadora"/>
    <x v="0"/>
    <n v="9.41"/>
    <s v="Regulación de pegamento, ajustes varios. Problema con formatos grandes (Sprite)"/>
  </r>
  <r>
    <x v="1"/>
    <s v="mar"/>
    <x v="40"/>
    <d v="2024-03-21T00:00:00"/>
    <x v="1"/>
    <s v="Turno Noche"/>
    <s v="Tunel"/>
    <s v="problema casette sincronizacion y ajuste punto cero"/>
    <x v="1"/>
    <n v="9.34"/>
    <m/>
  </r>
  <r>
    <x v="1"/>
    <s v="mar"/>
    <x v="40"/>
    <d v="2024-03-21T00:00:00"/>
    <x v="1"/>
    <s v="Turno Tarde"/>
    <s v="Etiquetadora"/>
    <s v="Falla Etiquetadora"/>
    <x v="0"/>
    <n v="9.1199999999999992"/>
    <s v="Regulación de pegamento, ajustes varios. Problema con formatos grandes (Sprite)"/>
  </r>
  <r>
    <x v="1"/>
    <s v="mar"/>
    <x v="40"/>
    <d v="2024-03-21T00:00:00"/>
    <x v="1"/>
    <s v="Turno Noche"/>
    <s v="Paletizadora"/>
    <s v="Cai­da de automatico - Paletizadora"/>
    <x v="1"/>
    <n v="6.92"/>
    <m/>
  </r>
  <r>
    <x v="1"/>
    <s v="mar"/>
    <x v="40"/>
    <d v="2024-03-21T00:00:00"/>
    <x v="1"/>
    <s v="Turno Dia"/>
    <s v="Llenadora"/>
    <s v="Cambio o reparacion de pinzas - Llenadora"/>
    <x v="1"/>
    <n v="6.41"/>
    <m/>
  </r>
  <r>
    <x v="1"/>
    <s v="mar"/>
    <x v="40"/>
    <d v="2024-03-21T00:00:00"/>
    <x v="1"/>
    <s v="Turno Tarde"/>
    <s v="Paletizadora"/>
    <s v="Cai­da de automatico - Paletizadora"/>
    <x v="1"/>
    <n v="5.77"/>
    <m/>
  </r>
  <r>
    <x v="2"/>
    <s v="mar"/>
    <x v="40"/>
    <d v="2024-03-21T00:00:00"/>
    <x v="1"/>
    <s v="Turno Dia"/>
    <s v="Paletizadora"/>
    <s v="Falla en Paracai­da"/>
    <x v="1"/>
    <n v="5.0999999999999996"/>
    <m/>
  </r>
  <r>
    <x v="2"/>
    <s v="mar"/>
    <x v="40"/>
    <d v="2024-03-21T00:00:00"/>
    <x v="1"/>
    <s v="Turno Dia"/>
    <s v="Paletizadora"/>
    <s v="Perdida de ciclo"/>
    <x v="1"/>
    <n v="5.04"/>
    <m/>
  </r>
  <r>
    <x v="1"/>
    <s v="mar"/>
    <x v="40"/>
    <d v="2024-03-21T00:00:00"/>
    <x v="1"/>
    <s v="Turno Tarde"/>
    <s v="Paletizadora"/>
    <s v="Cai­da de automatico - Paletizadora"/>
    <x v="1"/>
    <n v="4.71"/>
    <m/>
  </r>
  <r>
    <x v="1"/>
    <s v="mar"/>
    <x v="40"/>
    <d v="2024-03-21T00:00:00"/>
    <x v="1"/>
    <s v="Turno Noche"/>
    <s v="Tunel"/>
    <s v="Falla en motor"/>
    <x v="1"/>
    <n v="4.67"/>
    <m/>
  </r>
  <r>
    <x v="0"/>
    <s v="mar"/>
    <x v="40"/>
    <d v="2024-03-21T00:00:00"/>
    <x v="1"/>
    <s v="Turno Dia"/>
    <s v="Etiquetadora"/>
    <s v="Falla Etiquetadora"/>
    <x v="1"/>
    <n v="4.6500000000000004"/>
    <m/>
  </r>
  <r>
    <x v="2"/>
    <s v="mar"/>
    <x v="40"/>
    <d v="2024-03-21T00:00:00"/>
    <x v="1"/>
    <s v="Turno Dia"/>
    <s v="Paletizadora"/>
    <s v="Falla en Paracai­da"/>
    <x v="1"/>
    <n v="3.97"/>
    <m/>
  </r>
  <r>
    <x v="2"/>
    <s v="mar"/>
    <x v="40"/>
    <d v="2024-03-21T00:00:00"/>
    <x v="1"/>
    <s v="Turno Dia"/>
    <s v="Paletizadora"/>
    <s v="Falla en Paracai­da"/>
    <x v="1"/>
    <n v="3.81"/>
    <m/>
  </r>
  <r>
    <x v="0"/>
    <s v="mar"/>
    <x v="40"/>
    <d v="2024-03-21T00:00:00"/>
    <x v="1"/>
    <s v="Turno Dia"/>
    <s v="Llenadora"/>
    <s v="Lubricacion de pedestales - Llenadora"/>
    <x v="1"/>
    <n v="3.35"/>
    <m/>
  </r>
  <r>
    <x v="0"/>
    <s v="mar"/>
    <x v="40"/>
    <d v="2024-03-21T00:00:00"/>
    <x v="1"/>
    <s v="Turno Dia"/>
    <s v="Capsuladora"/>
    <s v="Trancones reiterados pista de bajada"/>
    <x v="1"/>
    <n v="3.2"/>
    <s v="Problema con pista de bajada, urge MTTO"/>
  </r>
  <r>
    <x v="0"/>
    <s v="mar"/>
    <x v="40"/>
    <d v="2024-03-21T00:00:00"/>
    <x v="1"/>
    <s v="Turno Dia"/>
    <s v="Llenadora"/>
    <s v="Trancones reiterados pista de bajada"/>
    <x v="1"/>
    <n v="3"/>
    <m/>
  </r>
  <r>
    <x v="1"/>
    <s v="mar"/>
    <x v="40"/>
    <d v="2024-03-21T00:00:00"/>
    <x v="1"/>
    <s v="Turno Tarde"/>
    <s v="Paletizadora"/>
    <s v="Cai­da de automatico - Paletizadora"/>
    <x v="1"/>
    <n v="2.82"/>
    <m/>
  </r>
  <r>
    <x v="0"/>
    <s v="mar"/>
    <x v="40"/>
    <d v="2024-03-21T00:00:00"/>
    <x v="1"/>
    <s v="Turno Dia"/>
    <s v="Paletizadora"/>
    <s v="Ajuste o cambio de sensor - Paletizadora"/>
    <x v="1"/>
    <n v="2.8"/>
    <m/>
  </r>
  <r>
    <x v="1"/>
    <s v="mar"/>
    <x v="40"/>
    <d v="2024-03-21T00:00:00"/>
    <x v="1"/>
    <s v="Turno Noche"/>
    <s v="Tunel"/>
    <s v="problema casette sincronizacion y ajuste punto cero"/>
    <x v="1"/>
    <n v="2.4300000000000002"/>
    <m/>
  </r>
  <r>
    <x v="1"/>
    <s v="mar"/>
    <x v="40"/>
    <d v="2024-03-21T00:00:00"/>
    <x v="1"/>
    <s v="Turno Tarde"/>
    <s v="Paletizadora"/>
    <s v="Cai­da de automatico - Paletizadora"/>
    <x v="1"/>
    <n v="2.42"/>
    <m/>
  </r>
  <r>
    <x v="0"/>
    <s v="mar"/>
    <x v="40"/>
    <d v="2024-03-21T00:00:00"/>
    <x v="1"/>
    <s v="Turno Noche"/>
    <s v="Capsuladora"/>
    <s v="Ajuste de Buffer"/>
    <x v="1"/>
    <n v="2.2999999999999998"/>
    <m/>
  </r>
  <r>
    <x v="0"/>
    <s v="mar"/>
    <x v="40"/>
    <d v="2024-03-21T00:00:00"/>
    <x v="1"/>
    <s v="Turno Dia"/>
    <s v="Capsuladora"/>
    <s v="Trancones reiterados pista de bajada"/>
    <x v="1"/>
    <n v="2.25"/>
    <s v="Problema con pista de bajada, urge MTTO"/>
  </r>
  <r>
    <x v="1"/>
    <s v="mar"/>
    <x v="40"/>
    <d v="2024-03-21T00:00:00"/>
    <x v="1"/>
    <s v="Turno Tarde"/>
    <s v="Llenadora"/>
    <s v="Trancones reiterados pista de bajada"/>
    <x v="1"/>
    <n v="2.16"/>
    <m/>
  </r>
  <r>
    <x v="1"/>
    <s v="mar"/>
    <x v="40"/>
    <d v="2024-03-21T00:00:00"/>
    <x v="1"/>
    <s v="Turno Tarde"/>
    <s v="Paletizadora"/>
    <s v="Cai­da de automatico - Paletizadora"/>
    <x v="1"/>
    <n v="2"/>
    <m/>
  </r>
  <r>
    <x v="2"/>
    <s v="mar"/>
    <x v="40"/>
    <d v="2024-03-21T00:00:00"/>
    <x v="1"/>
    <s v="Turno Dia"/>
    <s v="Paletizadora"/>
    <s v="Falla en Paracai­da"/>
    <x v="1"/>
    <n v="1.1599999999999999"/>
    <m/>
  </r>
  <r>
    <x v="2"/>
    <s v="mar"/>
    <x v="40"/>
    <d v="2024-03-21T00:00:00"/>
    <x v="1"/>
    <s v="Turno Dia"/>
    <s v="Paletizadora"/>
    <s v="Falla en Paracai­da"/>
    <x v="1"/>
    <n v="1.0900000000000001"/>
    <m/>
  </r>
  <r>
    <x v="0"/>
    <s v="mar"/>
    <x v="40"/>
    <d v="2024-03-21T00:00:00"/>
    <x v="1"/>
    <s v="Turno Dia"/>
    <s v="Capsuladora"/>
    <s v="Trancones reiterados pista de bajada"/>
    <x v="1"/>
    <n v="1"/>
    <s v="Problema con pista de bajada, urge MTTO"/>
  </r>
  <r>
    <x v="0"/>
    <s v="mar"/>
    <x v="40"/>
    <d v="2024-03-21T00:00:00"/>
    <x v="1"/>
    <s v="Turno Dia"/>
    <s v="Lavadora de Botellas"/>
    <s v="Trancones reiterados pista de bajada"/>
    <x v="1"/>
    <n v="1"/>
    <m/>
  </r>
  <r>
    <x v="1"/>
    <s v="mar"/>
    <x v="40"/>
    <d v="2024-03-21T00:00:00"/>
    <x v="1"/>
    <s v="Turno Tarde"/>
    <s v="Mixer"/>
    <s v="Error de Mezcla"/>
    <x v="1"/>
    <n v="0.72"/>
    <m/>
  </r>
  <r>
    <x v="1"/>
    <s v="mar"/>
    <x v="40"/>
    <d v="2024-03-21T00:00:00"/>
    <x v="1"/>
    <s v="Turno Dia"/>
    <s v="Sopladora"/>
    <s v="Trabamiento de Preformas"/>
    <x v="1"/>
    <n v="0.3"/>
    <m/>
  </r>
  <r>
    <x v="2"/>
    <s v="mar"/>
    <x v="40"/>
    <d v="2024-03-21T00:00:00"/>
    <x v="1"/>
    <s v="Turno Dia"/>
    <s v="Paletizadora"/>
    <s v="Falla en Paracai­da"/>
    <x v="1"/>
    <n v="0.23"/>
    <m/>
  </r>
  <r>
    <x v="1"/>
    <s v="mar"/>
    <x v="40"/>
    <d v="2024-03-21T00:00:00"/>
    <x v="1"/>
    <s v="Turno Dia"/>
    <s v="Sopladora"/>
    <s v="Trabamiento de Preformas"/>
    <x v="1"/>
    <n v="0.23"/>
    <m/>
  </r>
  <r>
    <x v="0"/>
    <s v="mar"/>
    <x v="40"/>
    <d v="2024-03-21T00:00:00"/>
    <x v="1"/>
    <s v="Turno Dia"/>
    <s v="Capsuladora"/>
    <s v="Trancones reiterados pista de bajada"/>
    <x v="1"/>
    <n v="0.2"/>
    <s v="Problema con pista de bajada, urge MTTO"/>
  </r>
  <r>
    <x v="0"/>
    <s v="mar"/>
    <x v="40"/>
    <d v="2024-03-22T00:00:00"/>
    <x v="1"/>
    <s v="Turno Noche"/>
    <s v="Coronador"/>
    <s v="Trancones reiterados pista de bajada"/>
    <x v="0"/>
    <n v="43.93"/>
    <s v="Problema con pista de bajada, urge MTTO"/>
  </r>
  <r>
    <x v="0"/>
    <s v="mar"/>
    <x v="40"/>
    <d v="2024-03-22T00:00:00"/>
    <x v="1"/>
    <s v="Turno Noche"/>
    <s v="Lavadora de Botellas"/>
    <s v="Reparacion en la entrada"/>
    <x v="0"/>
    <n v="25.41"/>
    <s v="Paleta de leva fuera de posición"/>
  </r>
  <r>
    <x v="0"/>
    <s v="mar"/>
    <x v="40"/>
    <d v="2024-03-22T00:00:00"/>
    <x v="1"/>
    <s v="Turno Noche"/>
    <s v="Lavadora de Botellas"/>
    <s v="Reparacion en la entrada"/>
    <x v="0"/>
    <n v="14.65"/>
    <s v="Paleta de leva fuera de posición"/>
  </r>
  <r>
    <x v="0"/>
    <s v="mar"/>
    <x v="40"/>
    <d v="2024-03-22T00:00:00"/>
    <x v="1"/>
    <s v="Turno Noche"/>
    <s v="Coronador"/>
    <s v="Trancones reiterados pista de bajada"/>
    <x v="0"/>
    <n v="11.6"/>
    <s v="Problema con pista de bajada, urge MTTO"/>
  </r>
  <r>
    <x v="1"/>
    <s v="mar"/>
    <x v="40"/>
    <d v="2024-03-22T00:00:00"/>
    <x v="1"/>
    <s v="Turno Noche"/>
    <s v="Tunel"/>
    <s v="problema casette sincronizacion y ajuste punto cero"/>
    <x v="1"/>
    <n v="9.9499999999999993"/>
    <m/>
  </r>
  <r>
    <x v="1"/>
    <s v="mar"/>
    <x v="40"/>
    <d v="2024-03-22T00:00:00"/>
    <x v="1"/>
    <s v="Turno Tarde"/>
    <s v="Paletizadora"/>
    <s v="Reparacion mesa paletizadora"/>
    <x v="1"/>
    <n v="6.47"/>
    <m/>
  </r>
  <r>
    <x v="0"/>
    <s v="mar"/>
    <x v="40"/>
    <d v="2024-03-22T00:00:00"/>
    <x v="1"/>
    <s v="Turno Noche"/>
    <s v="Coronador"/>
    <s v="Trancones reiterados pista de bajada"/>
    <x v="1"/>
    <n v="6.36"/>
    <s v="Problema con pista de bajada, urge MTTO"/>
  </r>
  <r>
    <x v="1"/>
    <s v="mar"/>
    <x v="40"/>
    <d v="2024-03-22T00:00:00"/>
    <x v="1"/>
    <s v="Turno Dia"/>
    <s v="Robopac"/>
    <s v="Problema en Soldadora"/>
    <x v="1"/>
    <n v="6.18"/>
    <m/>
  </r>
  <r>
    <x v="2"/>
    <s v="mar"/>
    <x v="40"/>
    <d v="2024-03-22T00:00:00"/>
    <x v="1"/>
    <s v="Turno Dia"/>
    <s v="Capsuladora"/>
    <s v="Botellas sin tapas"/>
    <x v="1"/>
    <n v="5.68"/>
    <m/>
  </r>
  <r>
    <x v="0"/>
    <s v="mar"/>
    <x v="40"/>
    <d v="2024-03-22T00:00:00"/>
    <x v="1"/>
    <s v="Turno Noche"/>
    <s v="Coronador"/>
    <s v="Trancones reiterados pista de bajada"/>
    <x v="1"/>
    <n v="4.83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4.7"/>
    <s v="Problema con pista de bajada, urge MTTO"/>
  </r>
  <r>
    <x v="1"/>
    <s v="mar"/>
    <x v="40"/>
    <d v="2024-03-22T00:00:00"/>
    <x v="1"/>
    <s v="Turno Noche"/>
    <s v="Paletizadora"/>
    <s v="Cai­da de automatico - Paletizadora"/>
    <x v="1"/>
    <n v="4.5"/>
    <m/>
  </r>
  <r>
    <x v="0"/>
    <s v="mar"/>
    <x v="40"/>
    <d v="2024-03-22T00:00:00"/>
    <x v="1"/>
    <s v="Turno Noche"/>
    <s v="Coronador"/>
    <s v="Trancones reiterados pista de bajada"/>
    <x v="1"/>
    <n v="3.8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3.45"/>
    <s v="Problema con pista de bajada, urge MTTO"/>
  </r>
  <r>
    <x v="0"/>
    <s v="mar"/>
    <x v="40"/>
    <d v="2024-03-22T00:00:00"/>
    <x v="1"/>
    <s v="Turno Dia"/>
    <s v="Lavadora de Botellas"/>
    <s v="trabamiento de botella en entrada"/>
    <x v="1"/>
    <n v="3.2"/>
    <m/>
  </r>
  <r>
    <x v="2"/>
    <s v="mar"/>
    <x v="40"/>
    <d v="2024-03-22T00:00:00"/>
    <x v="1"/>
    <s v="Turno Dia"/>
    <s v="Capsuladora"/>
    <s v="Botellas sin tapas"/>
    <x v="1"/>
    <n v="3.14"/>
    <m/>
  </r>
  <r>
    <x v="0"/>
    <s v="mar"/>
    <x v="40"/>
    <d v="2024-03-22T00:00:00"/>
    <x v="1"/>
    <s v="Turno Dia"/>
    <s v="Llenadora"/>
    <s v="Lubricacion de pedestales - Llenadora"/>
    <x v="1"/>
    <n v="2.73"/>
    <m/>
  </r>
  <r>
    <x v="0"/>
    <s v="mar"/>
    <x v="40"/>
    <d v="2024-03-22T00:00:00"/>
    <x v="1"/>
    <s v="Turno Noche"/>
    <s v="Lavadora de Botellas"/>
    <s v="Reparacion en la entrada"/>
    <x v="1"/>
    <n v="2.68"/>
    <m/>
  </r>
  <r>
    <x v="0"/>
    <s v="mar"/>
    <x v="40"/>
    <d v="2024-03-22T00:00:00"/>
    <x v="1"/>
    <s v="Turno Noche"/>
    <s v="Coronador"/>
    <s v="Trancones reiterados pista de bajada"/>
    <x v="1"/>
    <n v="2.5499999999999998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2.5299999999999998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1.78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1.73"/>
    <s v="Problema con pista de bajada, urge MTTO"/>
  </r>
  <r>
    <x v="0"/>
    <s v="mar"/>
    <x v="40"/>
    <d v="2024-03-22T00:00:00"/>
    <x v="1"/>
    <s v="Turno Dia"/>
    <s v="Coronador"/>
    <s v="Trancones reiterados pista de bajada"/>
    <x v="1"/>
    <n v="1.73"/>
    <s v="Problema con pista de bajada, urge MTTO"/>
  </r>
  <r>
    <x v="0"/>
    <s v="mar"/>
    <x v="40"/>
    <d v="2024-03-22T00:00:00"/>
    <x v="1"/>
    <s v="Turno Dia"/>
    <s v="Coronador"/>
    <s v="Trancones reiterados pista de bajada"/>
    <x v="1"/>
    <n v="1.58"/>
    <s v="Problema con pista de bajada, urge MTTO"/>
  </r>
  <r>
    <x v="0"/>
    <s v="mar"/>
    <x v="40"/>
    <d v="2024-03-22T00:00:00"/>
    <x v="1"/>
    <s v="Turno Dia"/>
    <s v="Lavadora de Botellas"/>
    <s v="trabamiento de botella en entrada"/>
    <x v="1"/>
    <n v="1.03"/>
    <m/>
  </r>
  <r>
    <x v="2"/>
    <s v="mar"/>
    <x v="40"/>
    <d v="2024-03-22T00:00:00"/>
    <x v="1"/>
    <s v="Turno Dia"/>
    <s v="Capsuladora"/>
    <s v="Botellas sin tapas"/>
    <x v="1"/>
    <n v="1.02"/>
    <m/>
  </r>
  <r>
    <x v="2"/>
    <s v="mar"/>
    <x v="40"/>
    <d v="2024-03-22T00:00:00"/>
    <x v="1"/>
    <s v="Turno Dia"/>
    <s v="Capsuladora"/>
    <s v="Botellas sin tapas"/>
    <x v="1"/>
    <n v="1"/>
    <m/>
  </r>
  <r>
    <x v="0"/>
    <s v="mar"/>
    <x v="40"/>
    <d v="2024-03-22T00:00:00"/>
    <x v="1"/>
    <s v="Turno Noche"/>
    <s v="Coronador"/>
    <s v="Trancones reiterados pista de bajada"/>
    <x v="1"/>
    <n v="0.78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0.45"/>
    <s v="Problema con pista de bajada, urge MTTO"/>
  </r>
  <r>
    <x v="0"/>
    <s v="mar"/>
    <x v="40"/>
    <d v="2024-03-22T00:00:00"/>
    <x v="1"/>
    <s v="Turno Noche"/>
    <s v="Coronador"/>
    <s v="Trancones reiterados pista de bajada"/>
    <x v="1"/>
    <n v="0.08"/>
    <s v="Problema con pista de bajada, urge MTTO"/>
  </r>
  <r>
    <x v="2"/>
    <s v="mar"/>
    <x v="40"/>
    <d v="2024-03-23T00:00:00"/>
    <x v="1"/>
    <s v="Turno Dia"/>
    <s v="Capsuladora"/>
    <s v="Falla sensor"/>
    <x v="1"/>
    <n v="7.05"/>
    <m/>
  </r>
  <r>
    <x v="1"/>
    <s v="mar"/>
    <x v="40"/>
    <d v="2024-03-23T00:00:00"/>
    <x v="1"/>
    <s v="Turno Noche"/>
    <s v="Tunel"/>
    <s v="Falla en motor"/>
    <x v="1"/>
    <n v="4.32"/>
    <m/>
  </r>
  <r>
    <x v="1"/>
    <s v="mar"/>
    <x v="40"/>
    <d v="2024-03-23T00:00:00"/>
    <x v="1"/>
    <s v="Turno Noche"/>
    <s v="Prime"/>
    <s v="Trabamiento de producto"/>
    <x v="1"/>
    <n v="4.1100000000000003"/>
    <m/>
  </r>
  <r>
    <x v="1"/>
    <s v="mar"/>
    <x v="40"/>
    <d v="2024-03-23T00:00:00"/>
    <x v="1"/>
    <s v="Turno Noche"/>
    <s v="Tunel"/>
    <s v="Falla en motor"/>
    <x v="1"/>
    <n v="3.07"/>
    <m/>
  </r>
  <r>
    <x v="1"/>
    <s v="mar"/>
    <x v="40"/>
    <d v="2024-03-23T00:00:00"/>
    <x v="1"/>
    <s v="Turno Noche"/>
    <s v="Transporte"/>
    <s v="Divisor de paquetes"/>
    <x v="1"/>
    <n v="1.95"/>
    <m/>
  </r>
  <r>
    <x v="2"/>
    <s v="mar"/>
    <x v="40"/>
    <d v="2024-03-23T00:00:00"/>
    <x v="1"/>
    <s v="Turno Dia"/>
    <s v="Capsuladora"/>
    <s v="Falla sensor"/>
    <x v="1"/>
    <n v="0.33"/>
    <m/>
  </r>
  <r>
    <x v="1"/>
    <s v="mar"/>
    <x v="41"/>
    <d v="2024-03-25T00:00:00"/>
    <x v="1"/>
    <s v="Turno Tarde"/>
    <s v="Sopladora"/>
    <s v="Regulacion de molde N 3"/>
    <x v="1"/>
    <n v="6.55"/>
    <m/>
  </r>
  <r>
    <x v="1"/>
    <s v="mar"/>
    <x v="41"/>
    <d v="2024-03-25T00:00:00"/>
    <x v="1"/>
    <s v="Turno Dia"/>
    <s v="Tunel"/>
    <s v="Falla en motor"/>
    <x v="1"/>
    <n v="6.54"/>
    <m/>
  </r>
  <r>
    <x v="1"/>
    <s v="mar"/>
    <x v="41"/>
    <d v="2024-03-25T00:00:00"/>
    <x v="1"/>
    <s v="Turno Tarde"/>
    <s v="Tunel"/>
    <s v="Falla en motor"/>
    <x v="1"/>
    <n v="5.79"/>
    <m/>
  </r>
  <r>
    <x v="1"/>
    <s v="mar"/>
    <x v="41"/>
    <d v="2024-03-25T00:00:00"/>
    <x v="1"/>
    <s v="Turno Tarde"/>
    <s v="Robopac"/>
    <s v="Falla barrera de seguridad"/>
    <x v="1"/>
    <n v="5.37"/>
    <m/>
  </r>
  <r>
    <x v="1"/>
    <s v="mar"/>
    <x v="41"/>
    <d v="2024-03-25T00:00:00"/>
    <x v="1"/>
    <s v="Turno Dia"/>
    <s v="Sopladora"/>
    <s v="Regulacion de molde N 3"/>
    <x v="1"/>
    <n v="4.37"/>
    <m/>
  </r>
  <r>
    <x v="1"/>
    <s v="mar"/>
    <x v="41"/>
    <d v="2024-03-25T00:00:00"/>
    <x v="1"/>
    <s v="Turno Tarde"/>
    <s v="Tunel"/>
    <s v="Falla en motor"/>
    <x v="1"/>
    <n v="4.0199999999999996"/>
    <m/>
  </r>
  <r>
    <x v="1"/>
    <s v="mar"/>
    <x v="41"/>
    <d v="2024-03-25T00:00:00"/>
    <x v="1"/>
    <s v="Turno Tarde"/>
    <s v="Tunel"/>
    <s v="Falla en motor"/>
    <x v="1"/>
    <n v="3.02"/>
    <m/>
  </r>
  <r>
    <x v="1"/>
    <s v="mar"/>
    <x v="41"/>
    <d v="2024-03-25T00:00:00"/>
    <x v="1"/>
    <s v="Turno Tarde"/>
    <s v="Tunel"/>
    <s v="Falla en motor"/>
    <x v="1"/>
    <n v="0.38"/>
    <m/>
  </r>
  <r>
    <x v="1"/>
    <s v="mar"/>
    <x v="41"/>
    <d v="2024-03-26T00:00:00"/>
    <x v="1"/>
    <s v="Turno Dia"/>
    <s v="Etiquetadora"/>
    <s v="Falla Etiquetadora"/>
    <x v="0"/>
    <n v="43.19"/>
    <s v="Modificacion angulo inclinación de tambor transferencia, encolador y raspador"/>
  </r>
  <r>
    <x v="2"/>
    <s v="mar"/>
    <x v="41"/>
    <d v="2024-03-26T00:00:00"/>
    <x v="1"/>
    <s v="Turno Dia"/>
    <s v="Paletizadora"/>
    <s v="Falla en Paracai­da"/>
    <x v="2"/>
    <n v="35.58"/>
    <s v="Reemplazo de elau motor de elevación"/>
  </r>
  <r>
    <x v="1"/>
    <s v="mar"/>
    <x v="41"/>
    <d v="2024-03-26T00:00:00"/>
    <x v="1"/>
    <s v="Turno Dia"/>
    <s v="Etiquetadora"/>
    <s v="Falla Etiquetadora"/>
    <x v="0"/>
    <n v="35"/>
    <s v="Modificacion angulo inclinación de tambor transferencia, encolador y raspador"/>
  </r>
  <r>
    <x v="1"/>
    <s v="mar"/>
    <x v="41"/>
    <d v="2024-03-26T00:00:00"/>
    <x v="1"/>
    <s v="Turno Dia"/>
    <s v="Etiquetadora"/>
    <s v="Falla Etiquetadora"/>
    <x v="0"/>
    <n v="25"/>
    <s v="Modificacion angulo inclinación de tambor transferencia, encolador y raspador"/>
  </r>
  <r>
    <x v="1"/>
    <s v="mar"/>
    <x v="41"/>
    <d v="2024-03-26T00:00:00"/>
    <x v="1"/>
    <s v="Turno Dia"/>
    <s v="Etiquetadora"/>
    <s v="Falla Etiquetadora"/>
    <x v="0"/>
    <n v="19.7"/>
    <s v="Modificacion angulo inclinación de tambor transferencia, encolador y raspador"/>
  </r>
  <r>
    <x v="1"/>
    <s v="mar"/>
    <x v="41"/>
    <d v="2024-03-26T00:00:00"/>
    <x v="1"/>
    <s v="Turno Dia"/>
    <s v="Etiquetadora"/>
    <s v="Falla Etiquetadora"/>
    <x v="0"/>
    <n v="19.23"/>
    <s v="Modificacion angulo inclinación de tambor transferencia, encolador y raspador"/>
  </r>
  <r>
    <x v="1"/>
    <s v="mar"/>
    <x v="41"/>
    <d v="2024-03-26T00:00:00"/>
    <x v="1"/>
    <s v="Turno Dia"/>
    <s v="Etiquetadora"/>
    <s v="Falla Etiquetadora"/>
    <x v="0"/>
    <n v="17.12"/>
    <s v="Modificacion angulo inclinación de tambor transferencia, encolador y raspador"/>
  </r>
  <r>
    <x v="1"/>
    <s v="mar"/>
    <x v="41"/>
    <d v="2024-03-26T00:00:00"/>
    <x v="1"/>
    <s v="Turno Noche"/>
    <s v="Sopladora"/>
    <s v="Problema de presoplado (botellas defectuosas)"/>
    <x v="0"/>
    <n v="16.73"/>
    <s v="Reemplazo amortiguador de estirado N°3"/>
  </r>
  <r>
    <x v="0"/>
    <s v="mar"/>
    <x v="41"/>
    <d v="2024-03-26T00:00:00"/>
    <x v="1"/>
    <s v="Turno Dia"/>
    <s v="Llenadora"/>
    <s v="Problema al cargar la receta"/>
    <x v="0"/>
    <n v="14.64"/>
    <s v="No se llega a presión de trabajo. Se fabrica membrana y se regula altura de llenadora."/>
  </r>
  <r>
    <x v="1"/>
    <s v="mar"/>
    <x v="41"/>
    <d v="2024-03-26T00:00:00"/>
    <x v="1"/>
    <s v="Turno Dia"/>
    <s v="Etiquetadora"/>
    <s v="Falla Etiquetadora"/>
    <x v="0"/>
    <n v="9.82"/>
    <s v="Modificacion angulo inclinación de tambor transferencia, encolador y raspador"/>
  </r>
  <r>
    <x v="1"/>
    <s v="mar"/>
    <x v="41"/>
    <d v="2024-03-26T00:00:00"/>
    <x v="1"/>
    <s v="Turno Dia"/>
    <s v="Tunel"/>
    <s v="Falla en motor"/>
    <x v="1"/>
    <n v="8.52"/>
    <m/>
  </r>
  <r>
    <x v="2"/>
    <s v="mar"/>
    <x v="41"/>
    <d v="2024-03-26T00:00:00"/>
    <x v="1"/>
    <s v="Turno Dia"/>
    <s v="Paletizadora"/>
    <s v="Falla en Paracai­da"/>
    <x v="1"/>
    <n v="7.97"/>
    <m/>
  </r>
  <r>
    <x v="1"/>
    <s v="mar"/>
    <x v="41"/>
    <d v="2024-03-26T00:00:00"/>
    <x v="1"/>
    <s v="Turno Noche"/>
    <s v="Etiquetadora"/>
    <s v="Falla Etiquetadora"/>
    <x v="1"/>
    <n v="6.45"/>
    <m/>
  </r>
  <r>
    <x v="0"/>
    <s v="mar"/>
    <x v="41"/>
    <d v="2024-03-26T00:00:00"/>
    <x v="1"/>
    <s v="Turno Dia"/>
    <s v="Codificador"/>
    <s v="Ajuste por cambio de formato - Codificador"/>
    <x v="1"/>
    <n v="6.05"/>
    <m/>
  </r>
  <r>
    <x v="0"/>
    <s v="mar"/>
    <x v="41"/>
    <d v="2024-03-26T00:00:00"/>
    <x v="1"/>
    <s v="Turno Dia"/>
    <s v="Llenadora"/>
    <s v="Cambio de valvula"/>
    <x v="1"/>
    <n v="4.55"/>
    <m/>
  </r>
  <r>
    <x v="0"/>
    <s v="mar"/>
    <x v="41"/>
    <d v="2024-03-26T00:00:00"/>
    <x v="1"/>
    <s v="Turno Dia"/>
    <s v="Llenadora"/>
    <s v="Lubricacion de pedestales - Llenadora"/>
    <x v="1"/>
    <n v="2.71"/>
    <m/>
  </r>
  <r>
    <x v="0"/>
    <s v="mar"/>
    <x v="41"/>
    <d v="2024-03-26T00:00:00"/>
    <x v="1"/>
    <s v="Turno Dia"/>
    <s v="Llenadora"/>
    <s v="Lubricacion de pedestales - Llenadora"/>
    <x v="1"/>
    <n v="1.65"/>
    <m/>
  </r>
  <r>
    <x v="0"/>
    <s v="mar"/>
    <x v="41"/>
    <d v="2024-03-26T00:00:00"/>
    <x v="1"/>
    <s v="Turno Dia"/>
    <s v="Omnivision"/>
    <s v="Ajuste electrico o mecanico"/>
    <x v="1"/>
    <n v="1.35"/>
    <m/>
  </r>
  <r>
    <x v="1"/>
    <s v="mar"/>
    <x v="41"/>
    <d v="2024-03-26T00:00:00"/>
    <x v="1"/>
    <s v="Turno Noche"/>
    <s v="Sopladora"/>
    <s v="Trabamiento de Preformas"/>
    <x v="1"/>
    <n v="1.27"/>
    <m/>
  </r>
  <r>
    <x v="2"/>
    <s v="mar"/>
    <x v="41"/>
    <d v="2024-03-26T00:00:00"/>
    <x v="1"/>
    <s v="Turno Dia"/>
    <s v="Paletizadora"/>
    <s v="Falla en Paracai­da"/>
    <x v="1"/>
    <n v="1.1599999999999999"/>
    <m/>
  </r>
  <r>
    <x v="0"/>
    <s v="mar"/>
    <x v="41"/>
    <d v="2024-03-26T00:00:00"/>
    <x v="1"/>
    <s v="Turno Dia"/>
    <s v="Codificador"/>
    <s v="Ajuste por cambio de formato - Codificador"/>
    <x v="1"/>
    <n v="1.08"/>
    <m/>
  </r>
  <r>
    <x v="2"/>
    <s v="mar"/>
    <x v="41"/>
    <d v="2024-03-26T00:00:00"/>
    <x v="1"/>
    <s v="Turno Dia"/>
    <s v="Paletizadora"/>
    <s v="Falla en Paracai­da"/>
    <x v="1"/>
    <n v="1.04"/>
    <m/>
  </r>
  <r>
    <x v="1"/>
    <s v="mar"/>
    <x v="41"/>
    <d v="2024-03-26T00:00:00"/>
    <x v="1"/>
    <s v="Turno Noche"/>
    <s v="Sopladora"/>
    <s v="Trabamiento de Preformas"/>
    <x v="1"/>
    <n v="0.99"/>
    <m/>
  </r>
  <r>
    <x v="0"/>
    <s v="mar"/>
    <x v="41"/>
    <d v="2024-03-26T00:00:00"/>
    <x v="1"/>
    <s v="Turno Dia"/>
    <s v="Omnivision"/>
    <s v="Ajuste electrico o mecanico"/>
    <x v="1"/>
    <n v="0.8"/>
    <m/>
  </r>
  <r>
    <x v="1"/>
    <s v="mar"/>
    <x v="41"/>
    <d v="2024-03-26T00:00:00"/>
    <x v="1"/>
    <s v="Turno Dia"/>
    <s v="Etiquetadora"/>
    <s v="Falla Etiquetadora"/>
    <x v="1"/>
    <n v="0.56999999999999995"/>
    <m/>
  </r>
  <r>
    <x v="2"/>
    <s v="mar"/>
    <x v="41"/>
    <d v="2024-03-26T00:00:00"/>
    <x v="1"/>
    <s v="Turno Dia"/>
    <s v="Paletizadora"/>
    <s v="Falla en Paracai­da"/>
    <x v="1"/>
    <n v="0.32"/>
    <m/>
  </r>
  <r>
    <x v="0"/>
    <s v="mar"/>
    <x v="41"/>
    <d v="2024-03-26T00:00:00"/>
    <x v="1"/>
    <s v="Turno Dia"/>
    <s v="Llenadora"/>
    <s v="Problema al cargar la receta"/>
    <x v="1"/>
    <n v="0.2"/>
    <m/>
  </r>
  <r>
    <x v="0"/>
    <s v="mar"/>
    <x v="41"/>
    <d v="2024-03-26T00:00:00"/>
    <x v="1"/>
    <s v="Turno Dia"/>
    <s v="Codificador"/>
    <s v="Ajuste por cambio de formato - Codificador"/>
    <x v="1"/>
    <n v="0.15"/>
    <m/>
  </r>
  <r>
    <x v="0"/>
    <s v="mar"/>
    <x v="41"/>
    <d v="2024-03-26T00:00:00"/>
    <x v="1"/>
    <s v="Turno Dia"/>
    <s v="Codificador"/>
    <s v="Ajuste por cambio de formato - Codificador"/>
    <x v="1"/>
    <n v="0.1"/>
    <m/>
  </r>
  <r>
    <x v="1"/>
    <s v="mar"/>
    <x v="41"/>
    <d v="2024-03-26T00:00:00"/>
    <x v="1"/>
    <s v="Turno Noche"/>
    <s v="Sopladora"/>
    <s v="Trabamiento de Preformas"/>
    <x v="1"/>
    <n v="0.1"/>
    <m/>
  </r>
  <r>
    <x v="1"/>
    <s v="mar"/>
    <x v="41"/>
    <d v="2024-03-27T00:00:00"/>
    <x v="1"/>
    <s v="Turno Noche"/>
    <s v="Etiquetadora"/>
    <s v="Falla Etiquetadora"/>
    <x v="0"/>
    <n v="32.729999999999997"/>
    <s v="Regulaciones de inyectores, regleta. Ajustes menores"/>
  </r>
  <r>
    <x v="1"/>
    <s v="mar"/>
    <x v="41"/>
    <d v="2024-03-27T00:00:00"/>
    <x v="1"/>
    <s v="Turno Dia"/>
    <s v="Tunel"/>
    <s v="Ajuste de Sensor en Las Puertas"/>
    <x v="2"/>
    <n v="30.84"/>
    <s v="Movigear salida paquetes no parte, se corta energía a movifist y se resetea"/>
  </r>
  <r>
    <x v="1"/>
    <s v="mar"/>
    <x v="41"/>
    <d v="2024-03-27T00:00:00"/>
    <x v="1"/>
    <s v="Turno Noche"/>
    <s v="Etiquetadora"/>
    <s v="Falla Etiquetadora"/>
    <x v="0"/>
    <n v="26.93"/>
    <s v="Regulaciones de inyectores, regleta. Ajustes menores"/>
  </r>
  <r>
    <x v="1"/>
    <s v="mar"/>
    <x v="41"/>
    <d v="2024-03-27T00:00:00"/>
    <x v="1"/>
    <s v="Turno Noche"/>
    <s v="Etiquetadora"/>
    <s v="Falla Etiquetadora"/>
    <x v="0"/>
    <n v="22.29"/>
    <s v="Regulaciones de inyectores, regleta. Ajustes menores"/>
  </r>
  <r>
    <x v="0"/>
    <s v="mar"/>
    <x v="41"/>
    <d v="2024-03-27T00:00:00"/>
    <x v="1"/>
    <s v="Turno Dia"/>
    <s v="Coronador"/>
    <s v="Trancones reiterados pista de bajada"/>
    <x v="0"/>
    <n v="18.61"/>
    <s v="Nivel de tapas es discontinuo."/>
  </r>
  <r>
    <x v="1"/>
    <s v="mar"/>
    <x v="41"/>
    <d v="2024-03-27T00:00:00"/>
    <x v="1"/>
    <s v="Turno Dia"/>
    <s v="Tunel"/>
    <s v="Ajuste de Sensor en Las Puertas"/>
    <x v="2"/>
    <n v="16.96"/>
    <s v="Movigear salida paquetes no parte, se corta energía a movifist y se resetea"/>
  </r>
  <r>
    <x v="2"/>
    <s v="mar"/>
    <x v="41"/>
    <d v="2024-03-27T00:00:00"/>
    <x v="1"/>
    <s v="Turno Dia"/>
    <s v="Codificador"/>
    <s v="Ajuste por cambio de formato - Codificador"/>
    <x v="1"/>
    <n v="8.9499999999999993"/>
    <m/>
  </r>
  <r>
    <x v="1"/>
    <s v="mar"/>
    <x v="41"/>
    <d v="2024-03-27T00:00:00"/>
    <x v="1"/>
    <s v="Turno Dia"/>
    <s v="Etiquetadora"/>
    <s v="Falla Etiquetadora"/>
    <x v="1"/>
    <n v="5.97"/>
    <m/>
  </r>
  <r>
    <x v="1"/>
    <s v="mar"/>
    <x v="41"/>
    <d v="2024-03-27T00:00:00"/>
    <x v="1"/>
    <s v="Turno Noche"/>
    <s v="Etiquetadora"/>
    <s v="Empalme defectuoso - Etiquetadora"/>
    <x v="1"/>
    <n v="4.91"/>
    <m/>
  </r>
  <r>
    <x v="1"/>
    <s v="mar"/>
    <x v="41"/>
    <d v="2024-03-27T00:00:00"/>
    <x v="1"/>
    <s v="Turno Tarde"/>
    <s v="Tunel"/>
    <s v="Falla en motor"/>
    <x v="1"/>
    <n v="3.76"/>
    <m/>
  </r>
  <r>
    <x v="0"/>
    <s v="mar"/>
    <x v="41"/>
    <d v="2024-03-27T00:00:00"/>
    <x v="1"/>
    <s v="Turno Dia"/>
    <s v="Capsuladora"/>
    <s v="Trancon de tapas en pista de bajada - Mantenimiento"/>
    <x v="1"/>
    <n v="3.65"/>
    <m/>
  </r>
  <r>
    <x v="1"/>
    <s v="mar"/>
    <x v="41"/>
    <d v="2024-03-27T00:00:00"/>
    <x v="1"/>
    <s v="Turno Noche"/>
    <s v="Etiquetadora"/>
    <s v="Empalme defectuoso - Etiquetadora"/>
    <x v="1"/>
    <n v="3.39"/>
    <m/>
  </r>
  <r>
    <x v="0"/>
    <s v="mar"/>
    <x v="41"/>
    <d v="2024-03-27T00:00:00"/>
    <x v="1"/>
    <s v="Turno Dia"/>
    <s v="Llenadora"/>
    <s v="Lubricacion de pedestales - Llenadora"/>
    <x v="1"/>
    <n v="2.95"/>
    <m/>
  </r>
  <r>
    <x v="1"/>
    <s v="mar"/>
    <x v="41"/>
    <d v="2024-03-27T00:00:00"/>
    <x v="1"/>
    <s v="Turno Noche"/>
    <s v="Etiquetadora"/>
    <s v="Empalme defectuoso - Etiquetadora"/>
    <x v="1"/>
    <n v="2.02"/>
    <m/>
  </r>
  <r>
    <x v="2"/>
    <s v="mar"/>
    <x v="41"/>
    <d v="2024-03-27T00:00:00"/>
    <x v="1"/>
    <s v="Turno Dia"/>
    <s v="Codificador"/>
    <s v="Ajuste por cambio de formato - Codificador"/>
    <x v="1"/>
    <n v="1.81"/>
    <m/>
  </r>
  <r>
    <x v="1"/>
    <s v="mar"/>
    <x v="41"/>
    <d v="2024-03-27T00:00:00"/>
    <x v="1"/>
    <s v="Turno Noche"/>
    <s v="Sopladora"/>
    <s v="Trabamiento de Preformas"/>
    <x v="1"/>
    <n v="0.83"/>
    <m/>
  </r>
  <r>
    <x v="1"/>
    <s v="mar"/>
    <x v="41"/>
    <d v="2024-03-27T00:00:00"/>
    <x v="1"/>
    <s v="Turno Noche"/>
    <s v="Sopladora"/>
    <s v="Trabamiento de Preformas"/>
    <x v="1"/>
    <n v="0.19"/>
    <m/>
  </r>
  <r>
    <x v="1"/>
    <s v="mar"/>
    <x v="41"/>
    <d v="2024-03-28T00:00:00"/>
    <x v="1"/>
    <s v="Turno Tarde"/>
    <s v="Etiquetadora"/>
    <s v="Falla Etiquetadora"/>
    <x v="0"/>
    <n v="28.64"/>
    <s v="Ajustes de los grados del tambor por desfase con la botella."/>
  </r>
  <r>
    <x v="0"/>
    <s v="mar"/>
    <x v="41"/>
    <d v="2024-03-28T00:00:00"/>
    <x v="1"/>
    <s v="Turno Dia"/>
    <s v="Coronador"/>
    <s v="Trancones reiterados pista de bajada"/>
    <x v="0"/>
    <n v="23.46"/>
    <s v="Regulaciones de flujo, presión neumatica y altura de entrada a coronador."/>
  </r>
  <r>
    <x v="2"/>
    <s v="mar"/>
    <x v="41"/>
    <d v="2024-03-28T00:00:00"/>
    <x v="1"/>
    <s v="Turno Dia"/>
    <s v="Lavadora de Cajas"/>
    <s v="Reparacion guia de cajas"/>
    <x v="0"/>
    <n v="14.51"/>
    <s v="Soldadura guía de cajas"/>
  </r>
  <r>
    <x v="2"/>
    <s v="mar"/>
    <x v="41"/>
    <d v="2024-03-28T00:00:00"/>
    <x v="1"/>
    <s v="Turno Dia"/>
    <s v="Lavadora de Botellas"/>
    <s v="Cai­da de botellas salida de la lavadora"/>
    <x v="1"/>
    <n v="9.75"/>
    <m/>
  </r>
  <r>
    <x v="0"/>
    <s v="mar"/>
    <x v="41"/>
    <d v="2024-03-28T00:00:00"/>
    <x v="1"/>
    <s v="Turno Dia"/>
    <s v="Coronador"/>
    <s v="Cambio o reparacion - Coronador"/>
    <x v="1"/>
    <n v="9.26"/>
    <m/>
  </r>
  <r>
    <x v="1"/>
    <s v="mar"/>
    <x v="41"/>
    <d v="2024-03-28T00:00:00"/>
    <x v="1"/>
    <s v="Turno Noche"/>
    <s v="Sopladora"/>
    <s v="Limitador de desenpolvado disparado por trabamiento"/>
    <x v="1"/>
    <n v="8.65"/>
    <m/>
  </r>
  <r>
    <x v="2"/>
    <s v="mar"/>
    <x v="41"/>
    <d v="2024-03-28T00:00:00"/>
    <x v="1"/>
    <s v="Turno Dia"/>
    <s v="Lavadora de Botellas"/>
    <s v="Cai­da de botellas salida de la lavadora"/>
    <x v="1"/>
    <n v="8.19"/>
    <m/>
  </r>
  <r>
    <x v="2"/>
    <s v="mar"/>
    <x v="41"/>
    <d v="2024-03-28T00:00:00"/>
    <x v="1"/>
    <s v="Turno Dia"/>
    <s v="Lavadora de Cajas"/>
    <s v="Reparacion guia de cajas"/>
    <x v="1"/>
    <n v="7.6"/>
    <m/>
  </r>
  <r>
    <x v="0"/>
    <s v="mar"/>
    <x v="41"/>
    <d v="2024-03-28T00:00:00"/>
    <x v="1"/>
    <s v="Turno Dia"/>
    <s v="Lavadora de Botellas"/>
    <s v="trabamiento de botella en entrada"/>
    <x v="1"/>
    <n v="5.73"/>
    <m/>
  </r>
  <r>
    <x v="0"/>
    <s v="mar"/>
    <x v="41"/>
    <d v="2024-03-28T00:00:00"/>
    <x v="1"/>
    <s v="Turno Dia"/>
    <s v="Coronador"/>
    <s v="Cambio o reparacion - Coronador"/>
    <x v="1"/>
    <n v="5.0999999999999996"/>
    <m/>
  </r>
  <r>
    <x v="1"/>
    <s v="mar"/>
    <x v="41"/>
    <d v="2024-03-28T00:00:00"/>
    <x v="1"/>
    <s v="Turno Tarde"/>
    <s v="Tunel"/>
    <s v="Falla en motor"/>
    <x v="1"/>
    <n v="4.74"/>
    <m/>
  </r>
  <r>
    <x v="1"/>
    <s v="mar"/>
    <x v="41"/>
    <d v="2024-03-28T00:00:00"/>
    <x v="1"/>
    <s v="Turno Dia"/>
    <s v="Tunel"/>
    <s v="Falla en motor"/>
    <x v="1"/>
    <n v="4.6500000000000004"/>
    <m/>
  </r>
  <r>
    <x v="1"/>
    <s v="mar"/>
    <x v="41"/>
    <d v="2024-03-28T00:00:00"/>
    <x v="1"/>
    <s v="Turno Dia"/>
    <s v="Paletizadora"/>
    <s v="Cai­da de automatico - Paletizadora"/>
    <x v="1"/>
    <n v="4.25"/>
    <m/>
  </r>
  <r>
    <x v="1"/>
    <s v="mar"/>
    <x v="41"/>
    <d v="2024-03-28T00:00:00"/>
    <x v="1"/>
    <s v="Turno Dia"/>
    <s v="Sopladora"/>
    <s v="Trabamiento de elevador de preformas"/>
    <x v="1"/>
    <n v="3.89"/>
    <m/>
  </r>
  <r>
    <x v="2"/>
    <s v="mar"/>
    <x v="41"/>
    <d v="2024-03-28T00:00:00"/>
    <x v="1"/>
    <s v="Turno Dia"/>
    <s v="Lavadora de Botellas"/>
    <s v="Cai­da de botellas salida de la lavadora"/>
    <x v="1"/>
    <n v="3.85"/>
    <m/>
  </r>
  <r>
    <x v="1"/>
    <s v="mar"/>
    <x v="41"/>
    <d v="2024-03-28T00:00:00"/>
    <x v="1"/>
    <s v="Turno Tarde"/>
    <s v="Tunel"/>
    <s v="Falla en motor"/>
    <x v="1"/>
    <n v="3.28"/>
    <m/>
  </r>
  <r>
    <x v="2"/>
    <s v="mar"/>
    <x v="41"/>
    <d v="2024-03-28T00:00:00"/>
    <x v="1"/>
    <s v="Turno Dia"/>
    <s v="Lavadora de Botellas"/>
    <s v="Cai­da de botellas salida de la lavadora"/>
    <x v="1"/>
    <n v="2.8"/>
    <m/>
  </r>
  <r>
    <x v="1"/>
    <s v="mar"/>
    <x v="41"/>
    <d v="2024-03-28T00:00:00"/>
    <x v="1"/>
    <s v="Turno Noche"/>
    <s v="Etiquetadora"/>
    <s v="Empalme defectuoso - Etiquetadora"/>
    <x v="1"/>
    <n v="2.5499999999999998"/>
    <m/>
  </r>
  <r>
    <x v="0"/>
    <s v="mar"/>
    <x v="41"/>
    <d v="2024-03-28T00:00:00"/>
    <x v="1"/>
    <s v="Turno Dia"/>
    <s v="Coronador"/>
    <s v="Trancones reiterados pista de bajada"/>
    <x v="1"/>
    <n v="2.33"/>
    <m/>
  </r>
  <r>
    <x v="2"/>
    <s v="mar"/>
    <x v="41"/>
    <d v="2024-03-28T00:00:00"/>
    <x v="1"/>
    <s v="Turno Dia"/>
    <s v="Lavadora de Botellas"/>
    <s v="Cai­da de botellas salida de la lavadora"/>
    <x v="1"/>
    <n v="2.2599999999999998"/>
    <m/>
  </r>
  <r>
    <x v="0"/>
    <s v="mar"/>
    <x v="41"/>
    <d v="2024-03-28T00:00:00"/>
    <x v="1"/>
    <s v="Turno Dia"/>
    <s v="Lavadora de Botellas"/>
    <s v="trabamiento de botella en entrada"/>
    <x v="1"/>
    <n v="2.2000000000000002"/>
    <m/>
  </r>
  <r>
    <x v="0"/>
    <s v="mar"/>
    <x v="41"/>
    <d v="2024-03-28T00:00:00"/>
    <x v="1"/>
    <s v="Turno Dia"/>
    <s v="Lavadora de Botellas"/>
    <s v="Trabamiento de botellas en la salida - Mantenimiento"/>
    <x v="1"/>
    <n v="1.8"/>
    <m/>
  </r>
  <r>
    <x v="0"/>
    <s v="mar"/>
    <x v="41"/>
    <d v="2024-03-28T00:00:00"/>
    <x v="1"/>
    <s v="Turno Dia"/>
    <s v="Llenadora"/>
    <s v="Cai­da de envase salida Llenadora"/>
    <x v="1"/>
    <n v="1.73"/>
    <m/>
  </r>
  <r>
    <x v="0"/>
    <s v="mar"/>
    <x v="41"/>
    <d v="2024-03-28T00:00:00"/>
    <x v="1"/>
    <s v="Turno Dia"/>
    <s v="Llenadora"/>
    <s v="Trabamiento de botellas en salida"/>
    <x v="1"/>
    <n v="1.73"/>
    <m/>
  </r>
  <r>
    <x v="0"/>
    <s v="mar"/>
    <x v="41"/>
    <d v="2024-03-28T00:00:00"/>
    <x v="1"/>
    <s v="Turno Dia"/>
    <s v="Lavadora de Botellas"/>
    <s v="trabamiento de botella en entrada"/>
    <x v="1"/>
    <n v="1.55"/>
    <m/>
  </r>
  <r>
    <x v="1"/>
    <s v="mar"/>
    <x v="41"/>
    <d v="2024-03-28T00:00:00"/>
    <x v="1"/>
    <s v="Turno Noche"/>
    <s v="Sopladora"/>
    <s v="Trabamiento de Preformas"/>
    <x v="1"/>
    <n v="1.51"/>
    <m/>
  </r>
  <r>
    <x v="2"/>
    <s v="mar"/>
    <x v="41"/>
    <d v="2024-03-28T00:00:00"/>
    <x v="1"/>
    <s v="Turno Dia"/>
    <s v="Lavadora de Botellas"/>
    <s v="trabamiento de botella en entrada"/>
    <x v="1"/>
    <n v="1.31"/>
    <m/>
  </r>
  <r>
    <x v="1"/>
    <s v="mar"/>
    <x v="41"/>
    <d v="2024-03-28T00:00:00"/>
    <x v="1"/>
    <s v="Turno Noche"/>
    <s v="Sopladora"/>
    <s v="Trabamiento de Preformas"/>
    <x v="1"/>
    <n v="1.2"/>
    <m/>
  </r>
  <r>
    <x v="2"/>
    <s v="mar"/>
    <x v="41"/>
    <d v="2024-03-28T00:00:00"/>
    <x v="1"/>
    <s v="Turno Dia"/>
    <s v="Lavadora de Botellas"/>
    <s v="trabamiento de botella en entrada"/>
    <x v="1"/>
    <n v="1.17"/>
    <m/>
  </r>
  <r>
    <x v="0"/>
    <s v="mar"/>
    <x v="41"/>
    <d v="2024-03-28T00:00:00"/>
    <x v="1"/>
    <s v="Turno Dia"/>
    <s v="Llenadora"/>
    <s v="Salida llenadora, cai­da gui­a seguridad - Mantenimiento"/>
    <x v="1"/>
    <n v="1.1299999999999999"/>
    <m/>
  </r>
  <r>
    <x v="2"/>
    <s v="mar"/>
    <x v="41"/>
    <d v="2024-03-28T00:00:00"/>
    <x v="1"/>
    <s v="Turno Dia"/>
    <s v="Lavadora de Botellas"/>
    <s v="trabamiento de botella en entrada"/>
    <x v="1"/>
    <n v="1.04"/>
    <m/>
  </r>
  <r>
    <x v="2"/>
    <s v="mar"/>
    <x v="41"/>
    <d v="2024-03-28T00:00:00"/>
    <x v="1"/>
    <s v="Turno Dia"/>
    <s v="Lavadora de Botellas"/>
    <s v="trabamiento de botella en entrada"/>
    <x v="1"/>
    <n v="0.78"/>
    <m/>
  </r>
  <r>
    <x v="1"/>
    <s v="mar"/>
    <x v="41"/>
    <d v="2024-03-28T00:00:00"/>
    <x v="1"/>
    <s v="Turno Noche"/>
    <s v="Sopladora"/>
    <s v="Trabamiento de Preformas"/>
    <x v="1"/>
    <n v="0.75"/>
    <m/>
  </r>
  <r>
    <x v="2"/>
    <s v="mar"/>
    <x v="41"/>
    <d v="2024-03-28T00:00:00"/>
    <x v="1"/>
    <s v="Turno Dia"/>
    <s v="Lavadora de Botellas"/>
    <s v="Cai­da de botellas salida de la lavadora"/>
    <x v="1"/>
    <n v="0.18"/>
    <m/>
  </r>
  <r>
    <x v="2"/>
    <s v="mar"/>
    <x v="41"/>
    <d v="2024-03-28T00:00:00"/>
    <x v="1"/>
    <s v="Turno Dia"/>
    <s v="Lavadora de Cajas"/>
    <s v="Reparacion guia de cajas"/>
    <x v="1"/>
    <n v="0.18"/>
    <m/>
  </r>
  <r>
    <x v="1"/>
    <s v="mar"/>
    <x v="41"/>
    <d v="2024-03-28T00:00:00"/>
    <x v="1"/>
    <s v="Turno Noche"/>
    <s v="Sopladora"/>
    <s v="Trabamiento de Preformas"/>
    <x v="1"/>
    <n v="0.11"/>
    <m/>
  </r>
  <r>
    <x v="0"/>
    <s v="abr"/>
    <x v="42"/>
    <d v="2024-04-01T00:00:00"/>
    <x v="1"/>
    <s v="Turno Dia"/>
    <s v="Llenadora"/>
    <s v="Defectos Nudos PLC"/>
    <x v="2"/>
    <n v="11.65"/>
    <s v="defecto red i/o PLC NUDO 19"/>
  </r>
  <r>
    <x v="1"/>
    <s v="abr"/>
    <x v="42"/>
    <d v="2024-04-01T00:00:00"/>
    <x v="1"/>
    <s v="Turno Dia"/>
    <s v="Tunel"/>
    <s v="Falla en motor"/>
    <x v="1"/>
    <n v="8.2799999999999994"/>
    <m/>
  </r>
  <r>
    <x v="1"/>
    <s v="abr"/>
    <x v="42"/>
    <d v="2024-04-01T00:00:00"/>
    <x v="1"/>
    <s v="Turno Dia"/>
    <s v="Transporte"/>
    <s v="Cai­da Termico"/>
    <x v="1"/>
    <n v="6.1"/>
    <m/>
  </r>
  <r>
    <x v="1"/>
    <s v="abr"/>
    <x v="42"/>
    <d v="2024-04-01T00:00:00"/>
    <x v="1"/>
    <s v="Turno Dia"/>
    <s v="Tunel"/>
    <s v="Falla en motor"/>
    <x v="1"/>
    <n v="3.63"/>
    <m/>
  </r>
  <r>
    <x v="1"/>
    <s v="abr"/>
    <x v="42"/>
    <d v="2024-04-01T00:00:00"/>
    <x v="1"/>
    <s v="Turno Dia"/>
    <s v="Etiquetadora"/>
    <s v="Empalme defectuoso - Etiquetadora"/>
    <x v="1"/>
    <n v="3.29"/>
    <m/>
  </r>
  <r>
    <x v="1"/>
    <s v="abr"/>
    <x v="42"/>
    <d v="2024-04-01T00:00:00"/>
    <x v="1"/>
    <s v="Turno Dia"/>
    <s v="Sopladora"/>
    <s v="Trabamiento de Preformas"/>
    <x v="1"/>
    <n v="2.12"/>
    <m/>
  </r>
  <r>
    <x v="1"/>
    <s v="abr"/>
    <x v="42"/>
    <d v="2024-04-01T00:00:00"/>
    <x v="1"/>
    <s v="Turno Dia"/>
    <s v="Sopladora"/>
    <s v="Trabamiento de Preformas"/>
    <x v="1"/>
    <n v="1.39"/>
    <m/>
  </r>
  <r>
    <x v="1"/>
    <s v="abr"/>
    <x v="42"/>
    <d v="2024-04-01T00:00:00"/>
    <x v="1"/>
    <s v="Turno Dia"/>
    <s v="Etiquetadora"/>
    <s v="Empalme defectuoso - Etiquetadora"/>
    <x v="1"/>
    <n v="1.26"/>
    <m/>
  </r>
  <r>
    <x v="0"/>
    <s v="abr"/>
    <x v="42"/>
    <d v="2024-04-01T00:00:00"/>
    <x v="1"/>
    <s v="Turno Dia"/>
    <s v="Llenadora"/>
    <s v="Lubricacion de pedestales - Llenadora"/>
    <x v="1"/>
    <n v="1.2"/>
    <m/>
  </r>
  <r>
    <x v="1"/>
    <s v="abr"/>
    <x v="42"/>
    <d v="2024-04-01T00:00:00"/>
    <x v="1"/>
    <s v="Turno Dia"/>
    <s v="Sopladora"/>
    <s v="Trabamiento de Preformas"/>
    <x v="1"/>
    <n v="0.88"/>
    <m/>
  </r>
  <r>
    <x v="1"/>
    <s v="abr"/>
    <x v="42"/>
    <d v="2024-04-01T00:00:00"/>
    <x v="1"/>
    <s v="Turno Dia"/>
    <s v="Sopladora"/>
    <s v="Trabamiento de Preformas"/>
    <x v="1"/>
    <n v="0.19"/>
    <m/>
  </r>
  <r>
    <x v="1"/>
    <s v="abr"/>
    <x v="42"/>
    <d v="2024-04-02T00:00:00"/>
    <x v="1"/>
    <s v="Turno Dia"/>
    <s v="Capsuladora"/>
    <s v="Cambio de cabezal"/>
    <x v="0"/>
    <n v="26.58"/>
    <s v="Regulación de cabezales, por técnicos AROL-CMF"/>
  </r>
  <r>
    <x v="1"/>
    <s v="abr"/>
    <x v="42"/>
    <d v="2024-04-02T00:00:00"/>
    <x v="1"/>
    <s v="Turno Noche"/>
    <s v="Tunel"/>
    <s v="Cambio cuchillo"/>
    <x v="0"/>
    <n v="25.75"/>
    <s v="Cambio de cuchillo"/>
  </r>
  <r>
    <x v="1"/>
    <s v="abr"/>
    <x v="42"/>
    <d v="2024-04-02T00:00:00"/>
    <x v="1"/>
    <s v="Turno Dia"/>
    <s v="Capsuladora"/>
    <s v="Cambio de cabezal"/>
    <x v="0"/>
    <n v="25.01"/>
    <s v="Regulación de cabezales, por técnicos AROL-CMF"/>
  </r>
  <r>
    <x v="1"/>
    <s v="abr"/>
    <x v="42"/>
    <d v="2024-04-02T00:00:00"/>
    <x v="1"/>
    <s v="Turno Dia"/>
    <s v="Capsuladora"/>
    <s v="Cambio de cabezal"/>
    <x v="0"/>
    <n v="18.739999999999998"/>
    <s v="Regulación de cabezales, por técnicos AROL-CMF"/>
  </r>
  <r>
    <x v="2"/>
    <s v="abr"/>
    <x v="42"/>
    <d v="2024-04-02T00:00:00"/>
    <x v="1"/>
    <s v="Turno Dia"/>
    <s v="Despaletizadora"/>
    <s v="Sensor separador de cajas"/>
    <x v="2"/>
    <n v="17.41"/>
    <s v="Caída de cajas por pallets malo, genera alarma en sensor"/>
  </r>
  <r>
    <x v="1"/>
    <s v="abr"/>
    <x v="42"/>
    <d v="2024-04-02T00:00:00"/>
    <x v="1"/>
    <s v="Turno Dia"/>
    <s v="Capsuladora"/>
    <s v="Cambio de cabezal"/>
    <x v="0"/>
    <n v="14.81"/>
    <s v="Regulación de cabezales, por técnicos AROL-CMF"/>
  </r>
  <r>
    <x v="1"/>
    <s v="abr"/>
    <x v="42"/>
    <d v="2024-04-02T00:00:00"/>
    <x v="1"/>
    <s v="Turno Noche"/>
    <s v="Tunel"/>
    <s v="Cambio cuchillo"/>
    <x v="0"/>
    <n v="13.49"/>
    <s v="Cambio de cuchillo"/>
  </r>
  <r>
    <x v="1"/>
    <s v="abr"/>
    <x v="42"/>
    <d v="2024-04-02T00:00:00"/>
    <x v="1"/>
    <s v="Turno Dia"/>
    <s v="Capsuladora"/>
    <s v="Cambio de cabezal"/>
    <x v="0"/>
    <n v="12.09"/>
    <s v="Regulación de cabezales, por técnicos AROL-CMF"/>
  </r>
  <r>
    <x v="1"/>
    <s v="abr"/>
    <x v="42"/>
    <d v="2024-04-02T00:00:00"/>
    <x v="1"/>
    <s v="Turno Dia"/>
    <s v="Capsuladora"/>
    <s v="Cambio de cabezal"/>
    <x v="0"/>
    <n v="10.23"/>
    <s v="Regulación de cabezales, por técnicos AROL-CMF"/>
  </r>
  <r>
    <x v="1"/>
    <s v="abr"/>
    <x v="42"/>
    <d v="2024-04-02T00:00:00"/>
    <x v="1"/>
    <s v="Turno Noche"/>
    <s v="Tunel"/>
    <s v="Cambio o reparacion de sensor - Tiºnel"/>
    <x v="1"/>
    <n v="6.05"/>
    <m/>
  </r>
  <r>
    <x v="1"/>
    <s v="abr"/>
    <x v="42"/>
    <d v="2024-04-02T00:00:00"/>
    <x v="1"/>
    <s v="Turno Dia"/>
    <s v="Capsuladora"/>
    <s v="Reparacion de cabezal"/>
    <x v="1"/>
    <n v="3.67"/>
    <m/>
  </r>
  <r>
    <x v="2"/>
    <s v="abr"/>
    <x v="42"/>
    <d v="2024-04-02T00:00:00"/>
    <x v="1"/>
    <s v="Turno Dia"/>
    <s v="Omnivision"/>
    <s v="Ajuste electrico o mecanico"/>
    <x v="1"/>
    <n v="3.29"/>
    <m/>
  </r>
  <r>
    <x v="1"/>
    <s v="abr"/>
    <x v="42"/>
    <d v="2024-04-02T00:00:00"/>
    <x v="1"/>
    <s v="Turno Noche"/>
    <s v="Mixer"/>
    <s v="Presion de Co2 - Mantenimiento"/>
    <x v="1"/>
    <n v="2.64"/>
    <m/>
  </r>
  <r>
    <x v="2"/>
    <s v="abr"/>
    <x v="42"/>
    <d v="2024-04-02T00:00:00"/>
    <x v="1"/>
    <s v="Turno Dia"/>
    <s v="Omnivision"/>
    <s v="Ajuste electrico o mecanico"/>
    <x v="1"/>
    <n v="2.34"/>
    <m/>
  </r>
  <r>
    <x v="1"/>
    <s v="abr"/>
    <x v="42"/>
    <d v="2024-04-02T00:00:00"/>
    <x v="1"/>
    <s v="Turno Noche"/>
    <s v="Prime"/>
    <s v="Ajuste de parametros por electrico"/>
    <x v="1"/>
    <n v="1.98"/>
    <m/>
  </r>
  <r>
    <x v="0"/>
    <s v="abr"/>
    <x v="42"/>
    <d v="2024-04-02T00:00:00"/>
    <x v="1"/>
    <s v="Turno Dia"/>
    <s v="Llenadora"/>
    <s v="Lubricacion de pedestales - Llenadora"/>
    <x v="1"/>
    <n v="1.98"/>
    <m/>
  </r>
  <r>
    <x v="0"/>
    <s v="abr"/>
    <x v="42"/>
    <d v="2024-04-02T00:00:00"/>
    <x v="1"/>
    <s v="Turno Dia"/>
    <s v="Coronador"/>
    <s v="Trancones reiterados pista de bajada"/>
    <x v="1"/>
    <n v="1.88"/>
    <m/>
  </r>
  <r>
    <x v="0"/>
    <s v="abr"/>
    <x v="42"/>
    <d v="2024-04-02T00:00:00"/>
    <x v="1"/>
    <s v="Turno Dia"/>
    <s v="Coronador"/>
    <s v="Trancones reiterados pista de bajada"/>
    <x v="1"/>
    <n v="1.8"/>
    <m/>
  </r>
  <r>
    <x v="0"/>
    <s v="abr"/>
    <x v="42"/>
    <d v="2024-04-02T00:00:00"/>
    <x v="1"/>
    <s v="Turno Dia"/>
    <s v="Coronador"/>
    <s v="Trancones reiterados pista de bajada"/>
    <x v="1"/>
    <n v="1.5"/>
    <m/>
  </r>
  <r>
    <x v="1"/>
    <s v="abr"/>
    <x v="42"/>
    <d v="2024-04-02T00:00:00"/>
    <x v="1"/>
    <s v="Turno Dia"/>
    <s v="Sopladora"/>
    <s v="Trabamiento de Preformas"/>
    <x v="1"/>
    <n v="0.9"/>
    <m/>
  </r>
  <r>
    <x v="1"/>
    <s v="abr"/>
    <x v="42"/>
    <d v="2024-04-02T00:00:00"/>
    <x v="1"/>
    <s v="Turno Noche"/>
    <s v="Prime"/>
    <s v="Ajuste de parametros por electrico"/>
    <x v="1"/>
    <n v="0.57999999999999996"/>
    <m/>
  </r>
  <r>
    <x v="0"/>
    <s v="abr"/>
    <x v="42"/>
    <d v="2024-04-02T00:00:00"/>
    <x v="1"/>
    <s v="Turno Dia"/>
    <s v="Coronador"/>
    <s v="Trancones reiterados pista de bajada"/>
    <x v="1"/>
    <n v="0.53"/>
    <m/>
  </r>
  <r>
    <x v="0"/>
    <s v="abr"/>
    <x v="42"/>
    <d v="2024-04-02T00:00:00"/>
    <x v="1"/>
    <s v="Turno Dia"/>
    <s v="Coronador"/>
    <s v="Trancones reiterados pista de bajada"/>
    <x v="1"/>
    <n v="0.45"/>
    <m/>
  </r>
  <r>
    <x v="2"/>
    <s v="abr"/>
    <x v="42"/>
    <d v="2024-04-02T00:00:00"/>
    <x v="1"/>
    <s v="Turno Dia"/>
    <s v="Despaletizadora"/>
    <s v="Sensor separador de cajas"/>
    <x v="1"/>
    <n v="0.22"/>
    <m/>
  </r>
  <r>
    <x v="1"/>
    <s v="abr"/>
    <x v="42"/>
    <d v="2024-04-02T00:00:00"/>
    <x v="1"/>
    <s v="Turno Dia"/>
    <s v="Sopladora"/>
    <s v="Trabamiento de Preformas"/>
    <x v="1"/>
    <n v="0.2"/>
    <m/>
  </r>
  <r>
    <x v="1"/>
    <s v="abr"/>
    <x v="42"/>
    <d v="2024-04-02T00:00:00"/>
    <x v="1"/>
    <s v="Turno Dia"/>
    <s v="Sopladora"/>
    <s v="Trabamiento de Preformas"/>
    <x v="1"/>
    <n v="0.16"/>
    <m/>
  </r>
  <r>
    <x v="1"/>
    <s v="abr"/>
    <x v="42"/>
    <d v="2024-04-02T00:00:00"/>
    <x v="1"/>
    <s v="Turno Dia"/>
    <s v="Sopladora"/>
    <s v="Trabamiento de Preformas"/>
    <x v="1"/>
    <n v="0.12"/>
    <m/>
  </r>
  <r>
    <x v="0"/>
    <s v="abr"/>
    <x v="42"/>
    <d v="2024-04-03T00:00:00"/>
    <x v="1"/>
    <s v="Turno Dia"/>
    <s v="Lavadora de Botellas"/>
    <s v="Reparacion en la entrada"/>
    <x v="2"/>
    <n v="22.96"/>
    <s v="Ajuste de sensor."/>
  </r>
  <r>
    <x v="0"/>
    <s v="abr"/>
    <x v="42"/>
    <d v="2024-04-03T00:00:00"/>
    <x v="1"/>
    <s v="Turno Noche"/>
    <s v="Coronador"/>
    <s v="Trancones reiterados pista de bajada"/>
    <x v="0"/>
    <n v="19.04"/>
    <s v="Se fija bajada y se corrijen guias dobladas"/>
  </r>
  <r>
    <x v="0"/>
    <s v="abr"/>
    <x v="42"/>
    <d v="2024-04-03T00:00:00"/>
    <x v="1"/>
    <s v="Turno Noche"/>
    <s v="Lavadora de Botellas"/>
    <s v="Reparacion en la entrada"/>
    <x v="2"/>
    <n v="12.57"/>
    <s v="Ajuste de sensor."/>
  </r>
  <r>
    <x v="2"/>
    <s v="abr"/>
    <x v="42"/>
    <d v="2024-04-03T00:00:00"/>
    <x v="1"/>
    <s v="Turno de Dia"/>
    <s v="Etiquetadora"/>
    <s v="Falla Etiquetadora"/>
    <x v="1"/>
    <n v="5.86"/>
    <m/>
  </r>
  <r>
    <x v="1"/>
    <s v="abr"/>
    <x v="42"/>
    <d v="2024-04-03T00:00:00"/>
    <x v="1"/>
    <s v="Turno Noche"/>
    <s v="Llenadora"/>
    <s v="Ajuste o cambio de sensor - Llenadora"/>
    <x v="1"/>
    <n v="5.07"/>
    <m/>
  </r>
  <r>
    <x v="1"/>
    <s v="abr"/>
    <x v="42"/>
    <d v="2024-04-03T00:00:00"/>
    <x v="1"/>
    <s v="Turno Noche"/>
    <s v="Prime"/>
    <s v="Ajuste de parametros por electrico"/>
    <x v="1"/>
    <n v="4.01"/>
    <m/>
  </r>
  <r>
    <x v="0"/>
    <s v="abr"/>
    <x v="42"/>
    <d v="2024-04-03T00:00:00"/>
    <x v="1"/>
    <s v="Turno Dia"/>
    <s v="Llenadora"/>
    <s v="Lubricacion de pedestales - Llenadora"/>
    <x v="1"/>
    <n v="3.5"/>
    <m/>
  </r>
  <r>
    <x v="0"/>
    <s v="abr"/>
    <x v="42"/>
    <d v="2024-04-03T00:00:00"/>
    <x v="1"/>
    <s v="Turno Dia"/>
    <s v="Lavadora de Botellas"/>
    <s v="Reparacion en la entrada"/>
    <x v="1"/>
    <n v="2.6"/>
    <m/>
  </r>
  <r>
    <x v="1"/>
    <s v="abr"/>
    <x v="42"/>
    <d v="2024-04-03T00:00:00"/>
    <x v="1"/>
    <s v="Turno Noche"/>
    <s v="Llenadora"/>
    <s v="Espumado al inicio de proceso"/>
    <x v="1"/>
    <n v="2.13"/>
    <m/>
  </r>
  <r>
    <x v="0"/>
    <s v="abr"/>
    <x v="42"/>
    <d v="2024-04-03T00:00:00"/>
    <x v="1"/>
    <s v="Turno Noche"/>
    <s v="Lavadora de Botellas"/>
    <s v="Reparacion en la entrada"/>
    <x v="1"/>
    <n v="1.64"/>
    <m/>
  </r>
  <r>
    <x v="1"/>
    <s v="abr"/>
    <x v="42"/>
    <d v="2024-04-03T00:00:00"/>
    <x v="1"/>
    <s v="Turno Noche"/>
    <s v="Llenadora"/>
    <s v="Ajuste o cambio de sensor - Llenadora"/>
    <x v="1"/>
    <n v="1.37"/>
    <m/>
  </r>
  <r>
    <x v="0"/>
    <s v="abr"/>
    <x v="42"/>
    <d v="2024-04-03T00:00:00"/>
    <x v="1"/>
    <s v="Turno Noche"/>
    <s v="Lavadora de Botellas"/>
    <s v="Reparacion en la entrada"/>
    <x v="1"/>
    <n v="1.35"/>
    <m/>
  </r>
  <r>
    <x v="0"/>
    <s v="abr"/>
    <x v="42"/>
    <d v="2024-04-03T00:00:00"/>
    <x v="1"/>
    <s v="Turno Noche"/>
    <s v="Capsuladora"/>
    <s v="Trancon de tapas en pista de bajada - Mantenimiento"/>
    <x v="1"/>
    <n v="1.1100000000000001"/>
    <m/>
  </r>
  <r>
    <x v="0"/>
    <s v="abr"/>
    <x v="42"/>
    <d v="2024-04-03T00:00:00"/>
    <x v="1"/>
    <s v="Turno Dia"/>
    <s v="Capsuladora"/>
    <s v="Trancon de tapas en pista de bajada - Mantenimiento"/>
    <x v="1"/>
    <n v="0.95"/>
    <m/>
  </r>
  <r>
    <x v="0"/>
    <s v="abr"/>
    <x v="42"/>
    <d v="2024-04-03T00:00:00"/>
    <x v="1"/>
    <s v="Turno Dia"/>
    <s v="Lavadora de Botellas"/>
    <s v="Reparacion en la entrada"/>
    <x v="1"/>
    <n v="0.85"/>
    <m/>
  </r>
  <r>
    <x v="0"/>
    <s v="abr"/>
    <x v="42"/>
    <d v="2024-04-03T00:00:00"/>
    <x v="1"/>
    <s v="Turno Noche"/>
    <s v="Coronador"/>
    <s v="Trancones reiterados pista de bajada"/>
    <x v="1"/>
    <n v="0.45"/>
    <m/>
  </r>
  <r>
    <x v="0"/>
    <s v="abr"/>
    <x v="42"/>
    <d v="2024-04-03T00:00:00"/>
    <x v="1"/>
    <s v="Turno Dia"/>
    <s v="Lavadora de Botellas"/>
    <s v="Reparacion en la entrada"/>
    <x v="1"/>
    <n v="0.15"/>
    <m/>
  </r>
  <r>
    <x v="0"/>
    <s v="abr"/>
    <x v="42"/>
    <d v="2024-04-03T00:00:00"/>
    <x v="1"/>
    <s v="Turno Noche"/>
    <s v="Lavadora de Botellas"/>
    <s v="Reparacion en la entrada"/>
    <x v="1"/>
    <n v="0.05"/>
    <m/>
  </r>
  <r>
    <x v="2"/>
    <s v="abr"/>
    <x v="42"/>
    <d v="2024-04-04T00:00:00"/>
    <x v="1"/>
    <s v="Turno Noche"/>
    <s v="Lavadora de Cajas"/>
    <s v="Cai­da de guias de caja"/>
    <x v="1"/>
    <n v="7.06"/>
    <m/>
  </r>
  <r>
    <x v="2"/>
    <s v="abr"/>
    <x v="42"/>
    <d v="2024-04-04T00:00:00"/>
    <x v="1"/>
    <s v="Turno Noche"/>
    <s v="Lavadora de Botellas"/>
    <s v="Trabamiento de botellas en la salida - Mantenimiento"/>
    <x v="1"/>
    <n v="6.64"/>
    <m/>
  </r>
  <r>
    <x v="2"/>
    <s v="abr"/>
    <x v="42"/>
    <d v="2024-04-04T00:00:00"/>
    <x v="1"/>
    <s v="Turno Noche"/>
    <s v="Lavadora de Botellas"/>
    <s v="Cai­da de botellas salida de la lavadora"/>
    <x v="1"/>
    <n v="5.97"/>
    <m/>
  </r>
  <r>
    <x v="2"/>
    <s v="abr"/>
    <x v="42"/>
    <d v="2024-04-04T00:00:00"/>
    <x v="1"/>
    <s v="Turno Dia"/>
    <s v="Omnivision"/>
    <s v="Ajuste electrico o mecanico"/>
    <x v="1"/>
    <n v="3.58"/>
    <m/>
  </r>
  <r>
    <x v="2"/>
    <s v="abr"/>
    <x v="42"/>
    <d v="2024-04-04T00:00:00"/>
    <x v="1"/>
    <s v="Turno Dia"/>
    <s v="Omnivision"/>
    <s v="Ajuste electrico o mecanico"/>
    <x v="1"/>
    <n v="3.42"/>
    <m/>
  </r>
  <r>
    <x v="0"/>
    <s v="abr"/>
    <x v="42"/>
    <d v="2024-04-04T00:00:00"/>
    <x v="1"/>
    <s v="Turno Dia"/>
    <s v="Llenadora"/>
    <s v="Lubricacion de pedestales - Llenadora"/>
    <x v="1"/>
    <n v="2.5"/>
    <m/>
  </r>
  <r>
    <x v="2"/>
    <s v="abr"/>
    <x v="42"/>
    <d v="2024-04-04T00:00:00"/>
    <x v="1"/>
    <s v="Turno Noche"/>
    <s v="Lavadora de Cajas"/>
    <s v="Cai­da de guias de caja"/>
    <x v="1"/>
    <n v="1.94"/>
    <m/>
  </r>
  <r>
    <x v="2"/>
    <s v="abr"/>
    <x v="42"/>
    <d v="2024-04-04T00:00:00"/>
    <x v="1"/>
    <s v="Turno Noche"/>
    <s v="Lavadora de Botellas"/>
    <s v="Cai­da de botellas salida de la lavadora"/>
    <x v="1"/>
    <n v="1.69"/>
    <m/>
  </r>
  <r>
    <x v="2"/>
    <s v="abr"/>
    <x v="42"/>
    <d v="2024-04-04T00:00:00"/>
    <x v="1"/>
    <s v="Turno Noche"/>
    <s v="Lavadora de Botellas"/>
    <s v="Cai­da de botellas salida de la lavadora"/>
    <x v="1"/>
    <n v="0.16"/>
    <m/>
  </r>
  <r>
    <x v="2"/>
    <s v="abr"/>
    <x v="42"/>
    <d v="2024-04-04T00:00:00"/>
    <x v="1"/>
    <s v="Turno Noche"/>
    <s v="Lavadora de Botellas"/>
    <s v="Trabamiento de botellas en la salida - Mantenimiento"/>
    <x v="1"/>
    <n v="0.11"/>
    <m/>
  </r>
  <r>
    <x v="0"/>
    <s v="abr"/>
    <x v="42"/>
    <d v="2024-04-05T00:00:00"/>
    <x v="1"/>
    <s v="Turno Dia"/>
    <s v="Lavadora de Botellas"/>
    <s v="Reparacion en la entrada"/>
    <x v="0"/>
    <n v="11.93"/>
    <s v="Regulación sistema de embrague"/>
  </r>
  <r>
    <x v="0"/>
    <s v="abr"/>
    <x v="42"/>
    <d v="2024-04-05T00:00:00"/>
    <x v="1"/>
    <s v="Turno Dia"/>
    <s v="Lavadora de Botellas"/>
    <s v="Reparacion en la entrada"/>
    <x v="0"/>
    <n v="11.53"/>
    <s v="Regulación sistema de embrague"/>
  </r>
  <r>
    <x v="0"/>
    <s v="abr"/>
    <x v="42"/>
    <d v="2024-04-05T00:00:00"/>
    <x v="1"/>
    <s v="Turno Noche"/>
    <s v="Lavadora de Botellas"/>
    <s v="trabamiento de botella en entrada"/>
    <x v="0"/>
    <n v="11.3"/>
    <s v="Se retira protección dañada "/>
  </r>
  <r>
    <x v="0"/>
    <s v="abr"/>
    <x v="42"/>
    <d v="2024-04-05T00:00:00"/>
    <x v="1"/>
    <s v="Turno Dia"/>
    <s v="Lavadora de Botellas"/>
    <s v="Reparacion en la entrada"/>
    <x v="0"/>
    <n v="10.43"/>
    <s v="Regulación sistema de embrague"/>
  </r>
  <r>
    <x v="0"/>
    <s v="abr"/>
    <x v="42"/>
    <d v="2024-04-05T00:00:00"/>
    <x v="1"/>
    <s v="Turno Noche"/>
    <s v="Codificador"/>
    <s v="Parada codificacion"/>
    <x v="1"/>
    <n v="9.1300000000000008"/>
    <m/>
  </r>
  <r>
    <x v="0"/>
    <s v="abr"/>
    <x v="42"/>
    <d v="2024-04-05T00:00:00"/>
    <x v="1"/>
    <s v="Turno Noche"/>
    <s v="Lavadora de Botellas"/>
    <s v="Trabamiento de botellas en la salida - Mantenimiento"/>
    <x v="1"/>
    <n v="8.3800000000000008"/>
    <m/>
  </r>
  <r>
    <x v="2"/>
    <s v="abr"/>
    <x v="42"/>
    <d v="2024-04-05T00:00:00"/>
    <x v="1"/>
    <s v="Turno Dia"/>
    <s v="Transporte"/>
    <s v="Transporte lleno reparacion cadena"/>
    <x v="1"/>
    <n v="6.45"/>
    <m/>
  </r>
  <r>
    <x v="0"/>
    <s v="abr"/>
    <x v="42"/>
    <d v="2024-04-05T00:00:00"/>
    <x v="1"/>
    <s v="Turno Noche"/>
    <s v="Lavadora de Botellas"/>
    <s v="Trabamiento de botellas en la salida - Mantenimiento"/>
    <x v="1"/>
    <n v="5.28"/>
    <m/>
  </r>
  <r>
    <x v="0"/>
    <s v="abr"/>
    <x v="42"/>
    <d v="2024-04-05T00:00:00"/>
    <x v="1"/>
    <s v="Turno Dia"/>
    <s v="Lavadora de Botellas"/>
    <s v="Reparacion en la entrada"/>
    <x v="1"/>
    <n v="4.68"/>
    <m/>
  </r>
  <r>
    <x v="0"/>
    <s v="abr"/>
    <x v="42"/>
    <d v="2024-04-05T00:00:00"/>
    <x v="1"/>
    <s v="Turno Dia"/>
    <s v="Coronador"/>
    <s v="Reparacion - Coronador"/>
    <x v="1"/>
    <n v="3.18"/>
    <m/>
  </r>
  <r>
    <x v="0"/>
    <s v="abr"/>
    <x v="42"/>
    <d v="2024-04-05T00:00:00"/>
    <x v="1"/>
    <s v="Turno Dia"/>
    <s v="Llenadora"/>
    <s v="Lubricacion de pedestales - Llenadora"/>
    <x v="1"/>
    <n v="2.78"/>
    <m/>
  </r>
  <r>
    <x v="0"/>
    <s v="abr"/>
    <x v="42"/>
    <d v="2024-04-05T00:00:00"/>
    <x v="1"/>
    <s v="Turno Dia"/>
    <s v="Coronador"/>
    <s v="Reparacion - Coronador"/>
    <x v="1"/>
    <n v="2.6"/>
    <m/>
  </r>
  <r>
    <x v="0"/>
    <s v="abr"/>
    <x v="42"/>
    <d v="2024-04-05T00:00:00"/>
    <x v="1"/>
    <s v="Turno Noche"/>
    <s v="Lavadora de Botellas"/>
    <s v="trabamiento de botella en entrada"/>
    <x v="1"/>
    <n v="2.23"/>
    <m/>
  </r>
  <r>
    <x v="0"/>
    <s v="abr"/>
    <x v="42"/>
    <d v="2024-04-05T00:00:00"/>
    <x v="1"/>
    <s v="Turno Noche"/>
    <s v="Lavadora de Botellas"/>
    <s v="trabamiento de botella en entrada"/>
    <x v="1"/>
    <n v="1.75"/>
    <m/>
  </r>
  <r>
    <x v="0"/>
    <s v="abr"/>
    <x v="42"/>
    <d v="2024-04-05T00:00:00"/>
    <x v="1"/>
    <s v="Turno Dia"/>
    <s v="Lavadora de Botellas"/>
    <s v="Reparacion en la entrada"/>
    <x v="1"/>
    <n v="1.73"/>
    <m/>
  </r>
  <r>
    <x v="0"/>
    <s v="abr"/>
    <x v="42"/>
    <d v="2024-04-05T00:00:00"/>
    <x v="1"/>
    <s v="Turno Dia"/>
    <s v="Lavadora de Botellas"/>
    <s v="Trabamiento de botellas en la salida - Mantenimiento"/>
    <x v="1"/>
    <n v="1.62"/>
    <m/>
  </r>
  <r>
    <x v="0"/>
    <s v="abr"/>
    <x v="42"/>
    <d v="2024-04-05T00:00:00"/>
    <x v="1"/>
    <s v="Turno Dia"/>
    <s v="Lavadora de Botellas"/>
    <s v="Reparacion en la entrada"/>
    <x v="1"/>
    <n v="1.6"/>
    <m/>
  </r>
  <r>
    <x v="0"/>
    <s v="abr"/>
    <x v="42"/>
    <d v="2024-04-05T00:00:00"/>
    <x v="1"/>
    <s v="Turno Noche"/>
    <s v="Coronador"/>
    <s v="Trancones reiterados pista de bajada"/>
    <x v="1"/>
    <n v="1.43"/>
    <m/>
  </r>
  <r>
    <x v="0"/>
    <s v="abr"/>
    <x v="42"/>
    <d v="2024-04-05T00:00:00"/>
    <x v="1"/>
    <s v="Turno Dia"/>
    <s v="Coronador"/>
    <s v="Trancones reiterados pista de bajada"/>
    <x v="1"/>
    <n v="1.2"/>
    <m/>
  </r>
  <r>
    <x v="0"/>
    <s v="abr"/>
    <x v="42"/>
    <d v="2024-04-05T00:00:00"/>
    <x v="1"/>
    <s v="Turno Dia"/>
    <s v="Coronador"/>
    <s v="Trancones reiterados pista de bajada"/>
    <x v="1"/>
    <n v="1.1499999999999999"/>
    <m/>
  </r>
  <r>
    <x v="0"/>
    <s v="abr"/>
    <x v="42"/>
    <d v="2024-04-05T00:00:00"/>
    <x v="1"/>
    <s v="Turno Noche"/>
    <s v="Lavadora de Botellas"/>
    <s v="trabamiento de botella en entrada"/>
    <x v="1"/>
    <n v="1.08"/>
    <m/>
  </r>
  <r>
    <x v="0"/>
    <s v="abr"/>
    <x v="42"/>
    <d v="2024-04-05T00:00:00"/>
    <x v="1"/>
    <s v="Turno Noche"/>
    <s v="Lavadora de Botellas"/>
    <s v="Trabamiento de botellas en la salida - Mantenimiento"/>
    <x v="1"/>
    <n v="0.9"/>
    <m/>
  </r>
  <r>
    <x v="0"/>
    <s v="abr"/>
    <x v="42"/>
    <d v="2024-04-05T00:00:00"/>
    <x v="1"/>
    <s v="Turno Dia"/>
    <s v="Coronador"/>
    <s v="Trancones reiterados pista de bajada"/>
    <x v="1"/>
    <n v="0.63"/>
    <m/>
  </r>
  <r>
    <x v="0"/>
    <s v="abr"/>
    <x v="42"/>
    <d v="2024-04-05T00:00:00"/>
    <x v="1"/>
    <s v="Turno Dia"/>
    <s v="Coronador"/>
    <s v="Reparacion - Coronador"/>
    <x v="1"/>
    <n v="0.53"/>
    <m/>
  </r>
  <r>
    <x v="0"/>
    <s v="abr"/>
    <x v="42"/>
    <d v="2024-04-05T00:00:00"/>
    <x v="1"/>
    <s v="Turno Noche"/>
    <s v="Lavadora de Botellas"/>
    <s v="Trabamiento de botellas en la salida - Mantenimiento"/>
    <x v="1"/>
    <n v="0.53"/>
    <m/>
  </r>
  <r>
    <x v="0"/>
    <s v="abr"/>
    <x v="42"/>
    <d v="2024-04-05T00:00:00"/>
    <x v="1"/>
    <s v="Turno Dia"/>
    <s v="Lavadora de Botellas"/>
    <s v="Reparacion en la entrada"/>
    <x v="1"/>
    <n v="0.45"/>
    <m/>
  </r>
  <r>
    <x v="0"/>
    <s v="abr"/>
    <x v="42"/>
    <d v="2024-04-05T00:00:00"/>
    <x v="1"/>
    <s v="Turno Dia"/>
    <s v="Lavadora de Botellas"/>
    <s v="Trabamiento de botellas en la salida - Mantenimiento"/>
    <x v="1"/>
    <n v="0.45"/>
    <m/>
  </r>
  <r>
    <x v="0"/>
    <s v="abr"/>
    <x v="42"/>
    <d v="2024-04-05T00:00:00"/>
    <x v="1"/>
    <s v="Turno Dia"/>
    <s v="Transporte"/>
    <s v="Cai­da de envase frecuente en sala de embotellado por velocidad"/>
    <x v="1"/>
    <n v="0.2"/>
    <m/>
  </r>
  <r>
    <x v="2"/>
    <s v="abr"/>
    <x v="42"/>
    <d v="2024-04-06T00:00:00"/>
    <x v="1"/>
    <s v="Turno Noche"/>
    <s v="Llenadora"/>
    <s v="Defectos Nudos PLC"/>
    <x v="2"/>
    <n v="45.9"/>
    <s v="Alarma Nodo 1, coordinar reemplazo sensor."/>
  </r>
  <r>
    <x v="2"/>
    <s v="abr"/>
    <x v="42"/>
    <d v="2024-04-06T00:00:00"/>
    <x v="1"/>
    <s v="Turno Noche"/>
    <s v="Llenadora"/>
    <s v="Cambio o reparacion de sensor - Llenadora"/>
    <x v="0"/>
    <n v="30.98"/>
    <s v="Cambio de patines deslizantes salida llenadora"/>
  </r>
  <r>
    <x v="2"/>
    <s v="abr"/>
    <x v="42"/>
    <d v="2024-04-06T00:00:00"/>
    <x v="1"/>
    <s v="Turno Noche"/>
    <s v="Lavadora de Botellas"/>
    <s v="Repararacion mecanica Salida lavadora"/>
    <x v="0"/>
    <n v="19.8"/>
    <s v="Trabamiento eje de empujadores."/>
  </r>
  <r>
    <x v="2"/>
    <s v="abr"/>
    <x v="42"/>
    <d v="2024-04-06T00:00:00"/>
    <x v="1"/>
    <s v="Turno Noche"/>
    <s v="Omnivision"/>
    <s v="Ajuste electrico o mecanico"/>
    <x v="2"/>
    <n v="15.08"/>
    <s v="Ajustes inicio de turno, reinicio de pantalla. "/>
  </r>
  <r>
    <x v="2"/>
    <s v="abr"/>
    <x v="42"/>
    <d v="2024-04-06T00:00:00"/>
    <x v="1"/>
    <s v="Turno Noche"/>
    <s v="Etiquetadora"/>
    <s v="Cambio o reparacion de sensor - Etiquetadora"/>
    <x v="2"/>
    <n v="11.88"/>
    <s v="Ajuste sensor botella caída. "/>
  </r>
  <r>
    <x v="0"/>
    <s v="abr"/>
    <x v="42"/>
    <d v="2024-04-06T00:00:00"/>
    <x v="1"/>
    <s v="Turno Dia"/>
    <s v="Lavadora de Botellas"/>
    <s v="Trabamiento de botellas en la salida - Mantenimiento"/>
    <x v="1"/>
    <n v="8.15"/>
    <m/>
  </r>
  <r>
    <x v="2"/>
    <s v="abr"/>
    <x v="42"/>
    <d v="2024-04-06T00:00:00"/>
    <x v="1"/>
    <s v="Turno Noche"/>
    <s v="Lavadora de Botellas"/>
    <s v="Repararacion mecanica Salida lavadora"/>
    <x v="1"/>
    <n v="7.88"/>
    <m/>
  </r>
  <r>
    <x v="0"/>
    <s v="abr"/>
    <x v="42"/>
    <d v="2024-04-06T00:00:00"/>
    <x v="1"/>
    <s v="Turno Dia"/>
    <s v="Lavadora de Botellas"/>
    <s v="Trabamiento de botellas en la salida - Mantenimiento"/>
    <x v="1"/>
    <n v="7.73"/>
    <m/>
  </r>
  <r>
    <x v="2"/>
    <s v="abr"/>
    <x v="42"/>
    <d v="2024-04-06T00:00:00"/>
    <x v="1"/>
    <s v="Turno Noche"/>
    <s v="Lavadora de Botellas"/>
    <s v="Cai­da de envase en descarga - Mantenimiento"/>
    <x v="1"/>
    <n v="5.79"/>
    <m/>
  </r>
  <r>
    <x v="0"/>
    <s v="abr"/>
    <x v="42"/>
    <d v="2024-04-06T00:00:00"/>
    <x v="1"/>
    <s v="Turno Dia"/>
    <s v="Coronador"/>
    <s v="Trancones reiterados pista de bajada"/>
    <x v="1"/>
    <n v="5.53"/>
    <m/>
  </r>
  <r>
    <x v="2"/>
    <s v="abr"/>
    <x v="42"/>
    <d v="2024-04-06T00:00:00"/>
    <x v="1"/>
    <s v="Turno Noche"/>
    <s v="Lavadora de Botellas"/>
    <s v="Cai­da de envase en descarga - Mantenimiento"/>
    <x v="1"/>
    <n v="2.96"/>
    <m/>
  </r>
  <r>
    <x v="2"/>
    <s v="abr"/>
    <x v="42"/>
    <d v="2024-04-06T00:00:00"/>
    <x v="1"/>
    <s v="Turno Noche"/>
    <s v="Lavadora de Botellas"/>
    <s v="Cai­da de envase en descarga - Mantenimiento"/>
    <x v="1"/>
    <n v="2.4300000000000002"/>
    <m/>
  </r>
  <r>
    <x v="2"/>
    <s v="abr"/>
    <x v="42"/>
    <d v="2024-04-06T00:00:00"/>
    <x v="1"/>
    <s v="Turno Noche"/>
    <s v="Lavadora de Botellas"/>
    <s v="Cai­da de envase en descarga - Mantenimiento"/>
    <x v="1"/>
    <n v="1.99"/>
    <m/>
  </r>
  <r>
    <x v="0"/>
    <s v="abr"/>
    <x v="42"/>
    <d v="2024-04-06T00:00:00"/>
    <x v="1"/>
    <s v="Turno Dia"/>
    <s v="Llenadora"/>
    <s v="Lubricacion de pedestales - Llenadora"/>
    <x v="1"/>
    <n v="1.93"/>
    <m/>
  </r>
  <r>
    <x v="0"/>
    <s v="abr"/>
    <x v="42"/>
    <d v="2024-04-06T00:00:00"/>
    <x v="1"/>
    <s v="Turno Dia"/>
    <s v="Coronador"/>
    <s v="Trancones reiterados pista de bajada"/>
    <x v="1"/>
    <n v="1.8"/>
    <m/>
  </r>
  <r>
    <x v="2"/>
    <s v="abr"/>
    <x v="42"/>
    <d v="2024-04-06T00:00:00"/>
    <x v="1"/>
    <s v="Turno Noche"/>
    <s v="Lavadora de Botellas"/>
    <s v="Cai­da de envase en descarga - Mantenimiento"/>
    <x v="1"/>
    <n v="1.73"/>
    <m/>
  </r>
  <r>
    <x v="2"/>
    <s v="abr"/>
    <x v="42"/>
    <d v="2024-04-06T00:00:00"/>
    <x v="1"/>
    <s v="Turno Noche"/>
    <s v="Lavadora de Botellas"/>
    <s v="Cai­da de envase en descarga - Mantenimiento"/>
    <x v="1"/>
    <n v="1.1599999999999999"/>
    <m/>
  </r>
  <r>
    <x v="2"/>
    <s v="abr"/>
    <x v="42"/>
    <d v="2024-04-06T00:00:00"/>
    <x v="1"/>
    <s v="Turno Noche"/>
    <s v="Lavadora de Botellas"/>
    <s v="Cai­da de envase en descarga - Mantenimiento"/>
    <x v="1"/>
    <n v="1.07"/>
    <m/>
  </r>
  <r>
    <x v="2"/>
    <s v="abr"/>
    <x v="42"/>
    <d v="2024-04-06T00:00:00"/>
    <x v="1"/>
    <s v="Turno Noche"/>
    <s v="Llenadora"/>
    <s v="Defectos Nudos PLC"/>
    <x v="1"/>
    <n v="0.95"/>
    <m/>
  </r>
  <r>
    <x v="2"/>
    <s v="abr"/>
    <x v="42"/>
    <d v="2024-04-06T00:00:00"/>
    <x v="1"/>
    <s v="Turno Noche"/>
    <s v="Llenadora"/>
    <s v="Cambio o reparacion de sensor - Llenadora"/>
    <x v="1"/>
    <n v="0.73"/>
    <m/>
  </r>
  <r>
    <x v="2"/>
    <s v="abr"/>
    <x v="42"/>
    <d v="2024-04-06T00:00:00"/>
    <x v="1"/>
    <s v="Turno Noche"/>
    <s v="Lavadora de Botellas"/>
    <s v="Cai­da de envase en descarga - Mantenimiento"/>
    <x v="1"/>
    <n v="0.4"/>
    <m/>
  </r>
  <r>
    <x v="2"/>
    <s v="abr"/>
    <x v="42"/>
    <d v="2024-04-06T00:00:00"/>
    <x v="1"/>
    <s v="Turno Noche"/>
    <s v="Etiquetadora"/>
    <s v="Cambio o reparacion de sensor - Etiquetadora"/>
    <x v="1"/>
    <n v="0.2"/>
    <m/>
  </r>
  <r>
    <x v="2"/>
    <s v="abr"/>
    <x v="42"/>
    <d v="2024-04-06T00:00:00"/>
    <x v="1"/>
    <s v="Turno Noche"/>
    <s v="Lavadora de Botellas"/>
    <s v="Cai­da de envase en descarga - Mantenimiento"/>
    <x v="1"/>
    <n v="7.0000000000000007E-2"/>
    <m/>
  </r>
  <r>
    <x v="1"/>
    <s v="abr"/>
    <x v="43"/>
    <d v="2024-04-08T00:00:00"/>
    <x v="1"/>
    <s v="Turno Dia"/>
    <s v="Etiquetadora"/>
    <s v="Falla Etiquetadora"/>
    <x v="0"/>
    <n v="57.77"/>
    <s v="SEGUIMIENTO Y AJUSTE RODILLO ENCOLADOR"/>
  </r>
  <r>
    <x v="1"/>
    <s v="abr"/>
    <x v="43"/>
    <d v="2024-04-08T00:00:00"/>
    <x v="1"/>
    <s v="Turno Dia"/>
    <s v="Etiquetadora"/>
    <s v="Falla Etiquetadora"/>
    <x v="0"/>
    <n v="44.51"/>
    <s v="SEGUIMIENTO Y AJUSTE RODILLO ENCOLADOR"/>
  </r>
  <r>
    <x v="1"/>
    <s v="abr"/>
    <x v="43"/>
    <d v="2024-04-08T00:00:00"/>
    <x v="1"/>
    <s v="Turno Dia"/>
    <s v="Etiquetadora"/>
    <s v="Falla Etiquetadora"/>
    <x v="0"/>
    <n v="43.09"/>
    <s v="SEGUIMIENTO Y AJUSTE RODILLO ENCOLADOR"/>
  </r>
  <r>
    <x v="1"/>
    <s v="abr"/>
    <x v="43"/>
    <d v="2024-04-08T00:00:00"/>
    <x v="1"/>
    <s v="Turno Dia"/>
    <s v="Etiquetadora"/>
    <s v="Falla Etiquetadora"/>
    <x v="0"/>
    <n v="39.700000000000003"/>
    <s v="SEGUIMIENTO Y AJUSTE RODILLO ENCOLADOR"/>
  </r>
  <r>
    <x v="1"/>
    <s v="abr"/>
    <x v="43"/>
    <d v="2024-04-08T00:00:00"/>
    <x v="1"/>
    <s v="Turno Dia"/>
    <s v="Tunel"/>
    <s v="Rectificacion de dientes de cuchillo"/>
    <x v="0"/>
    <n v="25.11"/>
    <s v="REGULACION SISTEMA DE CORTE"/>
  </r>
  <r>
    <x v="1"/>
    <s v="abr"/>
    <x v="43"/>
    <d v="2024-04-08T00:00:00"/>
    <x v="1"/>
    <s v="Turno Dia"/>
    <s v="Etiquetadora"/>
    <s v="Falla Etiquetadora"/>
    <x v="0"/>
    <n v="23.97"/>
    <s v="SEGUIMIENTO Y AJUSTE RODILLO ENCOLADOR"/>
  </r>
  <r>
    <x v="0"/>
    <s v="abr"/>
    <x v="43"/>
    <d v="2024-04-08T00:00:00"/>
    <x v="1"/>
    <s v="Turno Dia"/>
    <s v="Llenadora"/>
    <s v="Cambio de valvula"/>
    <x v="0"/>
    <n v="20.81"/>
    <s v="BAJA PRESIÓN CO2 CAMARA ANULAR LLENADORA"/>
  </r>
  <r>
    <x v="1"/>
    <s v="abr"/>
    <x v="43"/>
    <d v="2024-04-08T00:00:00"/>
    <x v="1"/>
    <s v="Turno Dia"/>
    <s v="Etiquetadora"/>
    <s v="Falla Etiquetadora"/>
    <x v="0"/>
    <n v="15"/>
    <s v="SEGUIMIENTO Y AJUSTE RODILLO ENCOLADOR"/>
  </r>
  <r>
    <x v="1"/>
    <s v="abr"/>
    <x v="43"/>
    <d v="2024-04-08T00:00:00"/>
    <x v="1"/>
    <s v="Turno Dia"/>
    <s v="Etiquetadora"/>
    <s v="Falla Etiquetadora"/>
    <x v="0"/>
    <n v="14.92"/>
    <s v="SEGUIMIENTO Y AJUSTE RODILLO ENCOLADOR"/>
  </r>
  <r>
    <x v="1"/>
    <s v="abr"/>
    <x v="43"/>
    <d v="2024-04-08T00:00:00"/>
    <x v="1"/>
    <s v="Turno Dia"/>
    <s v="Tunel"/>
    <s v="Rectificacion de dientes de cuchillo"/>
    <x v="0"/>
    <n v="13.22"/>
    <s v="REGULACION SISTEMA DE CORTE"/>
  </r>
  <r>
    <x v="0"/>
    <s v="abr"/>
    <x v="43"/>
    <d v="2024-04-08T00:00:00"/>
    <x v="1"/>
    <s v="Turno Dia"/>
    <s v="Llenadora"/>
    <s v="Cambio de valvula"/>
    <x v="0"/>
    <n v="10.81"/>
    <s v="BAJA PRESIÓN CO2 CAMARA ANULAR LLENADORA"/>
  </r>
  <r>
    <x v="2"/>
    <s v="abr"/>
    <x v="43"/>
    <d v="2024-04-08T00:00:00"/>
    <x v="1"/>
    <s v="Turno Dia"/>
    <s v="Lavadora de Botellas"/>
    <s v="Cai­da de envase en descarga - Mantenimiento"/>
    <x v="1"/>
    <n v="4.76"/>
    <m/>
  </r>
  <r>
    <x v="1"/>
    <s v="abr"/>
    <x v="43"/>
    <d v="2024-04-08T00:00:00"/>
    <x v="1"/>
    <s v="Turno Dia"/>
    <s v="Tunel"/>
    <s v="Falla en motor"/>
    <x v="1"/>
    <n v="2.84"/>
    <m/>
  </r>
  <r>
    <x v="2"/>
    <s v="abr"/>
    <x v="43"/>
    <d v="2024-04-08T00:00:00"/>
    <x v="1"/>
    <s v="Turno Dia"/>
    <s v="Lavadora de Botellas"/>
    <s v="Cai­da de botellas salida de la lavadora"/>
    <x v="1"/>
    <n v="2.58"/>
    <m/>
  </r>
  <r>
    <x v="0"/>
    <s v="abr"/>
    <x v="43"/>
    <d v="2024-04-08T00:00:00"/>
    <x v="1"/>
    <s v="Turno Dia"/>
    <s v="Llenadora"/>
    <s v="Lubricacion de pedestales - Llenadora"/>
    <x v="1"/>
    <n v="2.23"/>
    <m/>
  </r>
  <r>
    <x v="0"/>
    <s v="abr"/>
    <x v="43"/>
    <d v="2024-04-08T00:00:00"/>
    <x v="1"/>
    <s v="Turno Dia"/>
    <s v="Coronador"/>
    <s v="Trancones reiterados pista de bajada"/>
    <x v="1"/>
    <n v="2.08"/>
    <m/>
  </r>
  <r>
    <x v="2"/>
    <s v="abr"/>
    <x v="43"/>
    <d v="2024-04-08T00:00:00"/>
    <x v="1"/>
    <s v="Turno Dia"/>
    <s v="Lavadora de Botellas"/>
    <s v="Trabamiento de botellas en la salida - Mantenimiento"/>
    <x v="1"/>
    <n v="1.91"/>
    <m/>
  </r>
  <r>
    <x v="2"/>
    <s v="abr"/>
    <x v="43"/>
    <d v="2024-04-08T00:00:00"/>
    <x v="1"/>
    <s v="Turno Dia"/>
    <s v="Lavadora de Botellas"/>
    <s v="trabamiento de botella en entrada"/>
    <x v="1"/>
    <n v="1.43"/>
    <m/>
  </r>
  <r>
    <x v="0"/>
    <s v="abr"/>
    <x v="43"/>
    <d v="2024-04-08T00:00:00"/>
    <x v="1"/>
    <s v="Turno Dia"/>
    <s v="Coronador"/>
    <s v="Trancones reiterados pista de bajada"/>
    <x v="1"/>
    <n v="0.57999999999999996"/>
    <m/>
  </r>
  <r>
    <x v="2"/>
    <s v="abr"/>
    <x v="43"/>
    <d v="2024-04-08T00:00:00"/>
    <x v="1"/>
    <s v="Turno Dia"/>
    <s v="Lavadora de Botellas"/>
    <s v="Cai­da de botellas salida de la lavadora"/>
    <x v="1"/>
    <n v="0.56000000000000005"/>
    <m/>
  </r>
  <r>
    <x v="0"/>
    <s v="abr"/>
    <x v="43"/>
    <d v="2024-04-08T00:00:00"/>
    <x v="1"/>
    <s v="Turno Dia"/>
    <s v="Coronador"/>
    <s v="Trancones reiterados pista de bajada"/>
    <x v="1"/>
    <n v="0.28000000000000003"/>
    <m/>
  </r>
  <r>
    <x v="0"/>
    <s v="abr"/>
    <x v="43"/>
    <d v="2024-04-08T00:00:00"/>
    <x v="1"/>
    <s v="Turno Dia"/>
    <s v="Llenadora"/>
    <s v="Cambio de valvula"/>
    <x v="1"/>
    <n v="0.22"/>
    <m/>
  </r>
  <r>
    <x v="0"/>
    <s v="abr"/>
    <x v="43"/>
    <d v="2024-04-08T00:00:00"/>
    <x v="1"/>
    <s v="Turno Dia"/>
    <s v="Coronador"/>
    <s v="Trancones reiterados pista de bajada"/>
    <x v="1"/>
    <n v="0.1"/>
    <m/>
  </r>
  <r>
    <x v="1"/>
    <s v="abr"/>
    <x v="43"/>
    <d v="2024-04-09T00:00:00"/>
    <x v="1"/>
    <s v="Turno Dia"/>
    <s v="Sopladora"/>
    <s v="Cambio o reparacion de pinzas - Sopladora"/>
    <x v="0"/>
    <n v="24.75"/>
    <s v="REGULACION ESTRELLA TRANSFERENCIA SALIDA, PINZA N°11 CON PERNO FIJACION SUELTO"/>
  </r>
  <r>
    <x v="0"/>
    <s v="abr"/>
    <x v="43"/>
    <d v="2024-04-09T00:00:00"/>
    <x v="1"/>
    <s v="Turno Noche"/>
    <s v="Transporte"/>
    <s v="Cai­da de automatico - Transporte"/>
    <x v="2"/>
    <n v="22.53"/>
    <s v="FALLA TRANSPORTE KRONES (SEGÚN OPERADOR, NO ESPECIFICA FALLA)"/>
  </r>
  <r>
    <x v="1"/>
    <s v="abr"/>
    <x v="43"/>
    <d v="2024-04-09T00:00:00"/>
    <x v="1"/>
    <s v="Turno Dia"/>
    <s v="Tunel"/>
    <s v="Falla en motor"/>
    <x v="1"/>
    <n v="5.97"/>
    <m/>
  </r>
  <r>
    <x v="0"/>
    <s v="abr"/>
    <x v="43"/>
    <d v="2024-04-09T00:00:00"/>
    <x v="1"/>
    <s v="Turno Noche"/>
    <s v="Llenadora"/>
    <s v="Falla medidor presion tasa (des-calibrado)"/>
    <x v="1"/>
    <n v="4.9000000000000004"/>
    <m/>
  </r>
  <r>
    <x v="2"/>
    <s v="abr"/>
    <x v="43"/>
    <d v="2024-04-09T00:00:00"/>
    <x v="1"/>
    <s v="Turno Dia"/>
    <s v="Omnivision"/>
    <s v="Ajuste electrico o mecanico"/>
    <x v="1"/>
    <n v="4.0599999999999996"/>
    <m/>
  </r>
  <r>
    <x v="2"/>
    <s v="abr"/>
    <x v="43"/>
    <d v="2024-04-09T00:00:00"/>
    <x v="1"/>
    <s v="Turno Dia"/>
    <s v="Lavadora de Botellas"/>
    <s v="Trabamiento de botellas en la salida - Mantenimiento"/>
    <x v="1"/>
    <n v="3.83"/>
    <m/>
  </r>
  <r>
    <x v="0"/>
    <s v="abr"/>
    <x v="43"/>
    <d v="2024-04-09T00:00:00"/>
    <x v="1"/>
    <s v="Turno Dia"/>
    <s v="Llenadora"/>
    <s v="Lubricacion de pedestales - Llenadora"/>
    <x v="1"/>
    <n v="3.35"/>
    <m/>
  </r>
  <r>
    <x v="0"/>
    <s v="abr"/>
    <x v="43"/>
    <d v="2024-04-09T00:00:00"/>
    <x v="1"/>
    <s v="Turno Dia"/>
    <s v="Llenadora"/>
    <s v="Lubricacion de pedestales - Llenadora"/>
    <x v="1"/>
    <n v="2.65"/>
    <m/>
  </r>
  <r>
    <x v="2"/>
    <s v="abr"/>
    <x v="43"/>
    <d v="2024-04-09T00:00:00"/>
    <x v="1"/>
    <s v="Turno Dia"/>
    <s v="Lavadora de Botellas"/>
    <s v="Trabamiento de botellas en la salida - Mantenimiento"/>
    <x v="1"/>
    <n v="1.99"/>
    <m/>
  </r>
  <r>
    <x v="1"/>
    <s v="abr"/>
    <x v="43"/>
    <d v="2024-04-09T00:00:00"/>
    <x v="1"/>
    <s v="Turno Dia"/>
    <s v="Sopladora"/>
    <s v="Ajuste y reparacion de pinzas"/>
    <x v="1"/>
    <n v="1.49"/>
    <m/>
  </r>
  <r>
    <x v="2"/>
    <s v="abr"/>
    <x v="43"/>
    <d v="2024-04-09T00:00:00"/>
    <x v="1"/>
    <s v="Turno Dia"/>
    <s v="Lavadora de Botellas"/>
    <s v="Trabamiento de botellas en la salida - Mantenimiento"/>
    <x v="1"/>
    <n v="1.0900000000000001"/>
    <m/>
  </r>
  <r>
    <x v="1"/>
    <s v="abr"/>
    <x v="43"/>
    <d v="2024-04-09T00:00:00"/>
    <x v="1"/>
    <s v="Turno Noche"/>
    <s v="Etiquetadora"/>
    <s v="Empalme defectuoso - Etiquetadora"/>
    <x v="1"/>
    <n v="1.03"/>
    <m/>
  </r>
  <r>
    <x v="2"/>
    <s v="abr"/>
    <x v="43"/>
    <d v="2024-04-09T00:00:00"/>
    <x v="1"/>
    <s v="Turno Dia"/>
    <s v="Omnivision"/>
    <s v="Ajuste electrico o mecanico"/>
    <x v="1"/>
    <n v="0.9"/>
    <m/>
  </r>
  <r>
    <x v="1"/>
    <s v="abr"/>
    <x v="43"/>
    <d v="2024-04-09T00:00:00"/>
    <x v="1"/>
    <s v="Turno Noche"/>
    <s v="Etiquetadora"/>
    <s v="Empalme defectuoso - Etiquetadora"/>
    <x v="1"/>
    <n v="0.82"/>
    <m/>
  </r>
  <r>
    <x v="2"/>
    <s v="abr"/>
    <x v="43"/>
    <d v="2024-04-09T00:00:00"/>
    <x v="1"/>
    <s v="Turno Dia"/>
    <s v="Omnivision"/>
    <s v="Ajuste electrico o mecanico"/>
    <x v="1"/>
    <n v="0.64"/>
    <m/>
  </r>
  <r>
    <x v="2"/>
    <s v="abr"/>
    <x v="43"/>
    <d v="2024-04-09T00:00:00"/>
    <x v="1"/>
    <s v="Turno Dia"/>
    <s v="Lavadora de Botellas"/>
    <s v="Trabamiento de botellas en la salida - Mantenimiento"/>
    <x v="1"/>
    <n v="0.63"/>
    <m/>
  </r>
  <r>
    <x v="1"/>
    <s v="abr"/>
    <x v="43"/>
    <d v="2024-04-09T00:00:00"/>
    <x v="1"/>
    <s v="Turno Noche"/>
    <s v="Sopladora"/>
    <s v="Trabamiento de Preformas"/>
    <x v="1"/>
    <n v="0.53"/>
    <m/>
  </r>
  <r>
    <x v="2"/>
    <s v="abr"/>
    <x v="43"/>
    <d v="2024-04-09T00:00:00"/>
    <x v="1"/>
    <s v="Turno Dia"/>
    <s v="Lavadora de Botellas"/>
    <s v="Trabamiento de botellas en la salida - Mantenimiento"/>
    <x v="1"/>
    <n v="0.35"/>
    <m/>
  </r>
  <r>
    <x v="1"/>
    <s v="abr"/>
    <x v="43"/>
    <d v="2024-04-09T00:00:00"/>
    <x v="1"/>
    <s v="Turno Noche"/>
    <s v="Sopladora"/>
    <s v="Trabamiento de Preformas"/>
    <x v="1"/>
    <n v="0.22"/>
    <m/>
  </r>
  <r>
    <x v="0"/>
    <s v="abr"/>
    <x v="43"/>
    <d v="2024-04-09T00:00:00"/>
    <x v="1"/>
    <s v="Turno Dia"/>
    <s v="Llenadora"/>
    <s v="Lubricacion de pedestales - Llenadora"/>
    <x v="1"/>
    <n v="0.2"/>
    <m/>
  </r>
  <r>
    <x v="2"/>
    <s v="abr"/>
    <x v="43"/>
    <d v="2024-04-10T00:00:00"/>
    <x v="1"/>
    <s v="Turno Dia"/>
    <s v="Llenadora"/>
    <s v="Cambio o reparacion de sensor - Llenadora"/>
    <x v="2"/>
    <n v="47.69"/>
    <s v="SISTEMA SEGURIDAD DE PUERTAS ACTIVADO, CAMBIO DE SENSOR"/>
  </r>
  <r>
    <x v="1"/>
    <s v="abr"/>
    <x v="43"/>
    <d v="2024-04-10T00:00:00"/>
    <x v="1"/>
    <s v="Turno Dia"/>
    <s v="Etiquetadora"/>
    <s v="Falla Etiquetadora"/>
    <x v="0"/>
    <n v="35.409999999999997"/>
    <s v="SEGUIMIENTO Y AJUSTE RODILLO ENCOLADOR"/>
  </r>
  <r>
    <x v="1"/>
    <s v="abr"/>
    <x v="43"/>
    <d v="2024-04-10T00:00:00"/>
    <x v="1"/>
    <s v="Turno Dia"/>
    <s v="Etiquetadora"/>
    <s v="Falla Etiquetadora"/>
    <x v="0"/>
    <n v="31.71"/>
    <s v="SEGUIMIENTO Y AJUSTE RODILLO ENCOLADOR"/>
  </r>
  <r>
    <x v="1"/>
    <s v="abr"/>
    <x v="43"/>
    <d v="2024-04-10T00:00:00"/>
    <x v="1"/>
    <s v="Turno Dia"/>
    <s v="Etiquetadora"/>
    <s v="Falla Etiquetadora"/>
    <x v="0"/>
    <n v="29.98"/>
    <s v="SEGUIMIENTO Y AJUSTE RODILLO ENCOLADOR"/>
  </r>
  <r>
    <x v="2"/>
    <s v="abr"/>
    <x v="43"/>
    <d v="2024-04-10T00:00:00"/>
    <x v="1"/>
    <s v="Turno Dia"/>
    <s v="Omnivision"/>
    <s v="Ajuste electrico o mecanico"/>
    <x v="2"/>
    <n v="24.55"/>
    <s v="REGULACIÓN CÁMARA VENTANA PARED EXTERNA"/>
  </r>
  <r>
    <x v="1"/>
    <s v="abr"/>
    <x v="43"/>
    <d v="2024-04-10T00:00:00"/>
    <x v="1"/>
    <s v="Turno Dia"/>
    <s v="Etiquetadora"/>
    <s v="Falla Etiquetadora"/>
    <x v="0"/>
    <n v="23.71"/>
    <s v="SEGUIMIENTO Y AJUSTE RODILLO ENCOLADOR"/>
  </r>
  <r>
    <x v="2"/>
    <s v="abr"/>
    <x v="43"/>
    <d v="2024-04-10T00:00:00"/>
    <x v="1"/>
    <s v="Turno Dia"/>
    <s v="Paletizadora"/>
    <s v="Cambio o reparacion de rodillos"/>
    <x v="0"/>
    <n v="16.2"/>
    <s v="RODILLOS TRANSPORTE PALLETS SIN MOVIMIENTO MOTRIZ"/>
  </r>
  <r>
    <x v="1"/>
    <s v="abr"/>
    <x v="43"/>
    <d v="2024-04-10T00:00:00"/>
    <x v="1"/>
    <s v="Turno Dia"/>
    <s v="Etiquetadora"/>
    <s v="Falla Etiquetadora"/>
    <x v="0"/>
    <n v="15.72"/>
    <s v="SEGUIMIENTO Y AJUSTE RODILLO ENCOLADOR"/>
  </r>
  <r>
    <x v="0"/>
    <s v="abr"/>
    <x v="43"/>
    <d v="2024-04-10T00:00:00"/>
    <x v="1"/>
    <s v="Turno Noche"/>
    <s v="Transporte"/>
    <s v="Cai­da de automatico - Transporte"/>
    <x v="2"/>
    <n v="15.49"/>
    <s v="SE REPONE AUTOMÁTICO"/>
  </r>
  <r>
    <x v="1"/>
    <s v="abr"/>
    <x v="43"/>
    <d v="2024-04-10T00:00:00"/>
    <x v="1"/>
    <s v="Turno Noche"/>
    <s v="Etiquetadora"/>
    <s v="Falla Etiquetadora"/>
    <x v="0"/>
    <n v="13.87"/>
    <s v="FALTA DE PEGAMENTO EN ETIQUETA"/>
  </r>
  <r>
    <x v="1"/>
    <s v="abr"/>
    <x v="43"/>
    <d v="2024-04-10T00:00:00"/>
    <x v="1"/>
    <s v="Turno Noche"/>
    <s v="Etiquetadora"/>
    <s v="Falla Etiquetadora"/>
    <x v="0"/>
    <n v="10.119999999999999"/>
    <s v="FALTA DE PEGAMENTO EN ETIQUETA"/>
  </r>
  <r>
    <x v="2"/>
    <s v="abr"/>
    <x v="43"/>
    <d v="2024-04-10T00:00:00"/>
    <x v="1"/>
    <s v="Turno Dia"/>
    <s v="Omnivision"/>
    <s v="Ajuste electrico o mecanico"/>
    <x v="2"/>
    <n v="9.93"/>
    <s v="REGULACIÓN CÁMARA VENTANA PARED EXTERNA"/>
  </r>
  <r>
    <x v="1"/>
    <s v="abr"/>
    <x v="43"/>
    <d v="2024-04-10T00:00:00"/>
    <x v="1"/>
    <s v="Turno Noche"/>
    <s v="Etiquetadora"/>
    <s v="Falla Etiquetadora"/>
    <x v="1"/>
    <n v="9.23"/>
    <m/>
  </r>
  <r>
    <x v="1"/>
    <s v="abr"/>
    <x v="43"/>
    <d v="2024-04-10T00:00:00"/>
    <x v="1"/>
    <s v="Turno Dia"/>
    <s v="Etiquetadora"/>
    <s v="Falla Etiquetadora"/>
    <x v="1"/>
    <n v="7.65"/>
    <m/>
  </r>
  <r>
    <x v="0"/>
    <s v="abr"/>
    <x v="43"/>
    <d v="2024-04-10T00:00:00"/>
    <x v="1"/>
    <s v="Turno Noche"/>
    <s v="Lavadora de Botellas"/>
    <s v="Reparacion en la entrada"/>
    <x v="1"/>
    <n v="6.95"/>
    <m/>
  </r>
  <r>
    <x v="2"/>
    <s v="abr"/>
    <x v="43"/>
    <d v="2024-04-10T00:00:00"/>
    <x v="1"/>
    <s v="Turno Dia"/>
    <s v="Llenadora"/>
    <s v="Cambio o reparacion de sensor - Llenadora"/>
    <x v="1"/>
    <n v="5"/>
    <m/>
  </r>
  <r>
    <x v="1"/>
    <s v="abr"/>
    <x v="43"/>
    <d v="2024-04-10T00:00:00"/>
    <x v="1"/>
    <s v="Turno Noche"/>
    <s v="Capsuladora"/>
    <s v="Tapa girada cabezal N 5"/>
    <x v="1"/>
    <n v="4.05"/>
    <m/>
  </r>
  <r>
    <x v="1"/>
    <s v="abr"/>
    <x v="43"/>
    <d v="2024-04-10T00:00:00"/>
    <x v="1"/>
    <s v="Turno Noche"/>
    <s v="Etiquetadora"/>
    <s v="Empalme defectuoso - Etiquetadora"/>
    <x v="1"/>
    <n v="2.2599999999999998"/>
    <m/>
  </r>
  <r>
    <x v="0"/>
    <s v="abr"/>
    <x v="43"/>
    <d v="2024-04-10T00:00:00"/>
    <x v="1"/>
    <s v="Turno Noche"/>
    <s v="Lavadora de Botellas"/>
    <s v="Reparacion en la entrada"/>
    <x v="1"/>
    <n v="2.1800000000000002"/>
    <m/>
  </r>
  <r>
    <x v="1"/>
    <s v="abr"/>
    <x v="43"/>
    <d v="2024-04-10T00:00:00"/>
    <x v="1"/>
    <s v="Turno Noche"/>
    <s v="Sopladora"/>
    <s v="Trabamiento de Preformas"/>
    <x v="1"/>
    <n v="2.15"/>
    <m/>
  </r>
  <r>
    <x v="1"/>
    <s v="abr"/>
    <x v="43"/>
    <d v="2024-04-10T00:00:00"/>
    <x v="1"/>
    <s v="Turno Dia"/>
    <s v="Prime"/>
    <s v="Ajuste de parametros por electrico"/>
    <x v="1"/>
    <n v="2.02"/>
    <m/>
  </r>
  <r>
    <x v="1"/>
    <s v="abr"/>
    <x v="43"/>
    <d v="2024-04-10T00:00:00"/>
    <x v="1"/>
    <s v="Turno Noche"/>
    <s v="Sopladora"/>
    <s v="Trabamiento de Preformas"/>
    <x v="1"/>
    <n v="1.9"/>
    <m/>
  </r>
  <r>
    <x v="2"/>
    <s v="abr"/>
    <x v="43"/>
    <d v="2024-04-10T00:00:00"/>
    <x v="1"/>
    <s v="Turno Dia"/>
    <s v="Lavadora de Botellas"/>
    <s v="Trabamiento de botellas en la salida - Mantenimiento"/>
    <x v="1"/>
    <n v="1.86"/>
    <m/>
  </r>
  <r>
    <x v="2"/>
    <s v="abr"/>
    <x v="43"/>
    <d v="2024-04-10T00:00:00"/>
    <x v="1"/>
    <s v="Turno Dia"/>
    <s v="Omnivision"/>
    <s v="Ajuste electrico o mecanico"/>
    <x v="1"/>
    <n v="1.26"/>
    <m/>
  </r>
  <r>
    <x v="0"/>
    <s v="abr"/>
    <x v="43"/>
    <d v="2024-04-10T00:00:00"/>
    <x v="1"/>
    <s v="Turno Noche"/>
    <s v="Lavadora de Botellas"/>
    <s v="Reparacion en la entrada"/>
    <x v="1"/>
    <n v="1.05"/>
    <m/>
  </r>
  <r>
    <x v="0"/>
    <s v="abr"/>
    <x v="43"/>
    <d v="2024-04-10T00:00:00"/>
    <x v="1"/>
    <s v="Turno Dia"/>
    <s v="Llenadora"/>
    <s v="Lubricacion de pedestales - Llenadora"/>
    <x v="1"/>
    <n v="1.03"/>
    <m/>
  </r>
  <r>
    <x v="2"/>
    <s v="abr"/>
    <x v="43"/>
    <d v="2024-04-10T00:00:00"/>
    <x v="1"/>
    <s v="Turno Dia"/>
    <s v="Paletizadora"/>
    <s v="Cambio o reparacion de rodillos"/>
    <x v="1"/>
    <n v="0.79"/>
    <m/>
  </r>
  <r>
    <x v="2"/>
    <s v="abr"/>
    <x v="43"/>
    <d v="2024-04-10T00:00:00"/>
    <x v="1"/>
    <s v="Turno Dia"/>
    <s v="Llenadora"/>
    <s v="Cambio o reparacion de sensor - Llenadora"/>
    <x v="1"/>
    <n v="0.32"/>
    <m/>
  </r>
  <r>
    <x v="2"/>
    <s v="abr"/>
    <x v="43"/>
    <d v="2024-04-10T00:00:00"/>
    <x v="1"/>
    <s v="Turno Dia"/>
    <s v="Omnivision"/>
    <s v="Ajuste electrico o mecanico"/>
    <x v="1"/>
    <n v="0.14000000000000001"/>
    <m/>
  </r>
  <r>
    <x v="0"/>
    <s v="abr"/>
    <x v="43"/>
    <d v="2024-04-11T00:00:00"/>
    <x v="1"/>
    <s v="Turno Dia"/>
    <s v="Llenadora"/>
    <s v="Reparacion - Llenadora"/>
    <x v="0"/>
    <n v="60"/>
    <s v="PROBLEMA PRESIÓN DE CO2 EN SISTEMA CIP"/>
  </r>
  <r>
    <x v="0"/>
    <s v="abr"/>
    <x v="43"/>
    <d v="2024-04-11T00:00:00"/>
    <x v="1"/>
    <s v="Turno Noche"/>
    <s v="Llenadora"/>
    <s v="Limpieza de la camara de alivio"/>
    <x v="0"/>
    <n v="51.17"/>
    <s v="AJUSTE CINTURON DE ALIVIOS"/>
  </r>
  <r>
    <x v="0"/>
    <s v="abr"/>
    <x v="43"/>
    <d v="2024-04-11T00:00:00"/>
    <x v="1"/>
    <s v="Turno Noche"/>
    <s v="Llenadora"/>
    <s v="Limpieza de la camara de alivio"/>
    <x v="0"/>
    <n v="45"/>
    <s v="AJUSTE CINTURON DE ALIVIOS"/>
  </r>
  <r>
    <x v="0"/>
    <s v="abr"/>
    <x v="43"/>
    <d v="2024-04-11T00:00:00"/>
    <x v="1"/>
    <s v="Turno Dia"/>
    <s v="Llenadora"/>
    <s v="Reparacion - Llenadora"/>
    <x v="0"/>
    <n v="30.59"/>
    <s v="PROBLEMA PRESIÓN DE CO2 EN SISTEMA CIP"/>
  </r>
  <r>
    <x v="0"/>
    <s v="abr"/>
    <x v="43"/>
    <d v="2024-04-11T00:00:00"/>
    <x v="1"/>
    <s v="Turno Noche"/>
    <s v="Llenadora"/>
    <s v="Problema con elevacion de la taza"/>
    <x v="0"/>
    <n v="29.72"/>
    <s v="AJUSTE ALTURA DE TAZA"/>
  </r>
  <r>
    <x v="0"/>
    <s v="abr"/>
    <x v="43"/>
    <d v="2024-04-11T00:00:00"/>
    <x v="1"/>
    <s v="Turno Dia"/>
    <s v="Llenadora"/>
    <s v="Reparacion - Llenadora"/>
    <x v="0"/>
    <n v="13.99"/>
    <s v="PROBLEMA PRESIÓN DE CO2 EN SISTEMA CIP"/>
  </r>
  <r>
    <x v="0"/>
    <s v="abr"/>
    <x v="43"/>
    <d v="2024-04-11T00:00:00"/>
    <x v="1"/>
    <s v="Turno Noche"/>
    <s v="Llenadora"/>
    <s v="Limpieza de la camara de alivio"/>
    <x v="0"/>
    <n v="12.13"/>
    <s v="AJUSTE CINTURON DE ALIVIOS"/>
  </r>
  <r>
    <x v="0"/>
    <s v="abr"/>
    <x v="43"/>
    <d v="2024-04-11T00:00:00"/>
    <x v="1"/>
    <s v="Turno Noche"/>
    <s v="Llenadora"/>
    <s v="Problema con elevacion de la taza"/>
    <x v="0"/>
    <n v="10.62"/>
    <s v="AJUSTE ALTURA DE TAZA"/>
  </r>
  <r>
    <x v="0"/>
    <s v="abr"/>
    <x v="43"/>
    <d v="2024-04-11T00:00:00"/>
    <x v="1"/>
    <s v="Turno Noche"/>
    <s v="Llenadora"/>
    <s v="Limpieza de la camara de alivio"/>
    <x v="0"/>
    <n v="10.49"/>
    <s v="AJUSTE CINTURON DE ALIVIOS"/>
  </r>
  <r>
    <x v="0"/>
    <s v="abr"/>
    <x v="43"/>
    <d v="2024-04-11T00:00:00"/>
    <x v="1"/>
    <s v="Turno Noche"/>
    <s v="Llenadora"/>
    <s v="Limpieza de la camara de alivio"/>
    <x v="0"/>
    <n v="9.99"/>
    <s v="AJUSTE CINTURON DE ALIVIOS"/>
  </r>
  <r>
    <x v="0"/>
    <s v="abr"/>
    <x v="43"/>
    <d v="2024-04-11T00:00:00"/>
    <x v="1"/>
    <s v="Turno Noche"/>
    <s v="Llenadora"/>
    <s v="Reparacion o cambio tope de valvula"/>
    <x v="1"/>
    <n v="8.84"/>
    <m/>
  </r>
  <r>
    <x v="0"/>
    <s v="abr"/>
    <x v="43"/>
    <d v="2024-04-11T00:00:00"/>
    <x v="1"/>
    <s v="Turno Noche"/>
    <s v="Llenadora"/>
    <s v="Limpieza de la camara de alivio"/>
    <x v="1"/>
    <n v="8.42"/>
    <m/>
  </r>
  <r>
    <x v="0"/>
    <s v="abr"/>
    <x v="43"/>
    <d v="2024-04-11T00:00:00"/>
    <x v="1"/>
    <s v="Turno Dia"/>
    <s v="Llenadora"/>
    <s v="Reparacion - Llenadora"/>
    <x v="1"/>
    <n v="6.8"/>
    <m/>
  </r>
  <r>
    <x v="2"/>
    <s v="abr"/>
    <x v="43"/>
    <d v="2024-04-11T00:00:00"/>
    <x v="1"/>
    <s v="Turno Dia"/>
    <s v="Lavadora de Botellas"/>
    <s v="Cai­da de botellas salida de la lavadora"/>
    <x v="1"/>
    <n v="6.08"/>
    <m/>
  </r>
  <r>
    <x v="2"/>
    <s v="abr"/>
    <x v="43"/>
    <d v="2024-04-11T00:00:00"/>
    <x v="1"/>
    <s v="Turno Dia"/>
    <s v="Omnivision"/>
    <s v="Ajuste electrico o mecanico"/>
    <x v="1"/>
    <n v="5.87"/>
    <m/>
  </r>
  <r>
    <x v="2"/>
    <s v="abr"/>
    <x v="43"/>
    <d v="2024-04-11T00:00:00"/>
    <x v="1"/>
    <s v="Turno Dia"/>
    <s v="Lavadora de Botellas"/>
    <s v="Cai­da de botellas salida de la lavadora"/>
    <x v="1"/>
    <n v="4.9800000000000004"/>
    <m/>
  </r>
  <r>
    <x v="1"/>
    <s v="abr"/>
    <x v="43"/>
    <d v="2024-04-11T00:00:00"/>
    <x v="1"/>
    <s v="Turno Noche"/>
    <s v="Llenadora"/>
    <s v="Cai­da de envase salida Llenadora"/>
    <x v="1"/>
    <n v="4.78"/>
    <m/>
  </r>
  <r>
    <x v="2"/>
    <s v="abr"/>
    <x v="43"/>
    <d v="2024-04-11T00:00:00"/>
    <x v="1"/>
    <s v="Turno Dia"/>
    <s v="Lavadora de Botellas"/>
    <s v="trabamiento de botella en entrada"/>
    <x v="1"/>
    <n v="4.66"/>
    <m/>
  </r>
  <r>
    <x v="0"/>
    <s v="abr"/>
    <x v="43"/>
    <d v="2024-04-11T00:00:00"/>
    <x v="1"/>
    <s v="Turno Noche"/>
    <s v="Llenadora"/>
    <s v="Reparacion o cambio tope de valvula"/>
    <x v="1"/>
    <n v="4.42"/>
    <m/>
  </r>
  <r>
    <x v="0"/>
    <s v="abr"/>
    <x v="43"/>
    <d v="2024-04-11T00:00:00"/>
    <x v="1"/>
    <s v="Turno Dia"/>
    <s v="Lavadora de Botellas"/>
    <s v="Trabamiento de botellas en la salida - Mantenimiento"/>
    <x v="1"/>
    <n v="4.2"/>
    <m/>
  </r>
  <r>
    <x v="1"/>
    <s v="abr"/>
    <x v="43"/>
    <d v="2024-04-11T00:00:00"/>
    <x v="1"/>
    <s v="Turno Noche"/>
    <s v="Tunel"/>
    <s v="Ajuste de Sensor en Las Puertas"/>
    <x v="1"/>
    <n v="3.44"/>
    <m/>
  </r>
  <r>
    <x v="2"/>
    <s v="abr"/>
    <x v="43"/>
    <d v="2024-04-11T00:00:00"/>
    <x v="1"/>
    <s v="Turno Dia"/>
    <s v="Omnivision"/>
    <s v="Ajuste electrico o mecanico"/>
    <x v="1"/>
    <n v="3.33"/>
    <m/>
  </r>
  <r>
    <x v="0"/>
    <s v="abr"/>
    <x v="43"/>
    <d v="2024-04-11T00:00:00"/>
    <x v="1"/>
    <s v="Turno Dia"/>
    <s v="Coronador"/>
    <s v="Trancones reiterados pista de bajada"/>
    <x v="1"/>
    <n v="2.98"/>
    <m/>
  </r>
  <r>
    <x v="1"/>
    <s v="abr"/>
    <x v="43"/>
    <d v="2024-04-11T00:00:00"/>
    <x v="1"/>
    <s v="Turno Noche"/>
    <s v="Etiquetadora"/>
    <s v="Empalme defectuoso - Etiquetadora"/>
    <x v="1"/>
    <n v="2.92"/>
    <m/>
  </r>
  <r>
    <x v="2"/>
    <s v="abr"/>
    <x v="43"/>
    <d v="2024-04-11T00:00:00"/>
    <x v="1"/>
    <s v="Turno Dia"/>
    <s v="Lavadora de Botellas"/>
    <s v="Cai­da de botellas salida de la lavadora"/>
    <x v="1"/>
    <n v="2.77"/>
    <m/>
  </r>
  <r>
    <x v="1"/>
    <s v="abr"/>
    <x v="43"/>
    <d v="2024-04-11T00:00:00"/>
    <x v="1"/>
    <s v="Turno Noche"/>
    <s v="Etiquetadora"/>
    <s v="Temperatura baja de calentamiento"/>
    <x v="1"/>
    <n v="2.66"/>
    <m/>
  </r>
  <r>
    <x v="0"/>
    <s v="abr"/>
    <x v="43"/>
    <d v="2024-04-11T00:00:00"/>
    <x v="1"/>
    <s v="Turno Noche"/>
    <s v="Llenadora"/>
    <s v="Limpieza de la camara de alivio"/>
    <x v="1"/>
    <n v="2.5"/>
    <m/>
  </r>
  <r>
    <x v="2"/>
    <s v="abr"/>
    <x v="43"/>
    <d v="2024-04-11T00:00:00"/>
    <x v="1"/>
    <s v="Turno Dia"/>
    <s v="Lavadora de Botellas"/>
    <s v="Trabamiento de botellas en la salida - Mantenimiento"/>
    <x v="1"/>
    <n v="2.35"/>
    <m/>
  </r>
  <r>
    <x v="0"/>
    <s v="abr"/>
    <x v="43"/>
    <d v="2024-04-11T00:00:00"/>
    <x v="1"/>
    <s v="Turno Noche"/>
    <s v="Llenadora"/>
    <s v="Alivios doblados por roce con cinturon"/>
    <x v="1"/>
    <n v="2.34"/>
    <m/>
  </r>
  <r>
    <x v="0"/>
    <s v="abr"/>
    <x v="43"/>
    <d v="2024-04-11T00:00:00"/>
    <x v="1"/>
    <s v="Turno Dia"/>
    <s v="Lavadora de Botellas"/>
    <s v="Trabamiento de botellas en la salida - Mantenimiento"/>
    <x v="1"/>
    <n v="2.25"/>
    <m/>
  </r>
  <r>
    <x v="0"/>
    <s v="abr"/>
    <x v="43"/>
    <d v="2024-04-11T00:00:00"/>
    <x v="1"/>
    <s v="Turno Dia"/>
    <s v="Llenadora"/>
    <s v="Lubricacion de pedestales - Llenadora"/>
    <x v="1"/>
    <n v="2.21"/>
    <m/>
  </r>
  <r>
    <x v="2"/>
    <s v="abr"/>
    <x v="43"/>
    <d v="2024-04-11T00:00:00"/>
    <x v="1"/>
    <s v="Turno Dia"/>
    <s v="Lavadora de Botellas"/>
    <s v="Cai­da de botellas salida de la lavadora"/>
    <x v="1"/>
    <n v="2.15"/>
    <m/>
  </r>
  <r>
    <x v="0"/>
    <s v="abr"/>
    <x v="43"/>
    <d v="2024-04-11T00:00:00"/>
    <x v="1"/>
    <s v="Turno Dia"/>
    <s v="Llenadora"/>
    <s v="Reparacion - Llenadora"/>
    <x v="1"/>
    <n v="2.0299999999999998"/>
    <m/>
  </r>
  <r>
    <x v="2"/>
    <s v="abr"/>
    <x v="43"/>
    <d v="2024-04-11T00:00:00"/>
    <x v="1"/>
    <s v="Turno Dia"/>
    <s v="Lavadora de Botellas"/>
    <s v="trabamiento de botella en entrada"/>
    <x v="1"/>
    <n v="1.68"/>
    <m/>
  </r>
  <r>
    <x v="1"/>
    <s v="abr"/>
    <x v="43"/>
    <d v="2024-04-11T00:00:00"/>
    <x v="1"/>
    <s v="Turno Dia"/>
    <s v="Mixer"/>
    <s v="Error de Mezcla"/>
    <x v="1"/>
    <n v="1.47"/>
    <m/>
  </r>
  <r>
    <x v="2"/>
    <s v="abr"/>
    <x v="43"/>
    <d v="2024-04-11T00:00:00"/>
    <x v="1"/>
    <s v="Turno Dia"/>
    <s v="Lavadora de Botellas"/>
    <s v="Cai­da de botellas salida de la lavadora"/>
    <x v="1"/>
    <n v="1.39"/>
    <m/>
  </r>
  <r>
    <x v="0"/>
    <s v="abr"/>
    <x v="43"/>
    <d v="2024-04-11T00:00:00"/>
    <x v="1"/>
    <s v="Turno Noche"/>
    <s v="Llenadora"/>
    <s v="Reparacion o cambio tope de valvula"/>
    <x v="1"/>
    <n v="1.33"/>
    <m/>
  </r>
  <r>
    <x v="0"/>
    <s v="abr"/>
    <x v="43"/>
    <d v="2024-04-11T00:00:00"/>
    <x v="1"/>
    <s v="Turno Noche"/>
    <s v="Llenadora"/>
    <s v="Reparacion - Llenadora"/>
    <x v="1"/>
    <n v="1.25"/>
    <m/>
  </r>
  <r>
    <x v="2"/>
    <s v="abr"/>
    <x v="43"/>
    <d v="2024-04-11T00:00:00"/>
    <x v="1"/>
    <s v="Turno Dia"/>
    <s v="Lavadora de Botellas"/>
    <s v="Cai­da de botellas salida de la lavadora"/>
    <x v="1"/>
    <n v="1.1000000000000001"/>
    <m/>
  </r>
  <r>
    <x v="0"/>
    <s v="abr"/>
    <x v="43"/>
    <d v="2024-04-11T00:00:00"/>
    <x v="1"/>
    <s v="Turno Dia"/>
    <s v="Llenadora"/>
    <s v="Lubricacion de pedestales - Llenadora"/>
    <x v="1"/>
    <n v="1.07"/>
    <m/>
  </r>
  <r>
    <x v="2"/>
    <s v="abr"/>
    <x v="43"/>
    <d v="2024-04-11T00:00:00"/>
    <x v="1"/>
    <s v="Turno Dia"/>
    <s v="Lavadora de Botellas"/>
    <s v="Cai­da de botellas salida de la lavadora"/>
    <x v="1"/>
    <n v="0.86"/>
    <m/>
  </r>
  <r>
    <x v="0"/>
    <s v="abr"/>
    <x v="43"/>
    <d v="2024-04-11T00:00:00"/>
    <x v="1"/>
    <s v="Turno Dia"/>
    <s v="Llenadora"/>
    <s v="Reparacion - Llenadora"/>
    <x v="1"/>
    <n v="0.8"/>
    <m/>
  </r>
  <r>
    <x v="0"/>
    <s v="abr"/>
    <x v="43"/>
    <d v="2024-04-11T00:00:00"/>
    <x v="1"/>
    <s v="Turno Noche"/>
    <s v="Llenadora"/>
    <s v="Reparacion o cambio tope de valvula"/>
    <x v="1"/>
    <n v="0.78"/>
    <m/>
  </r>
  <r>
    <x v="2"/>
    <s v="abr"/>
    <x v="43"/>
    <d v="2024-04-11T00:00:00"/>
    <x v="1"/>
    <s v="Turno Dia"/>
    <s v="Lavadora de Botellas"/>
    <s v="trabamiento de botella en entrada"/>
    <x v="1"/>
    <n v="0.71"/>
    <m/>
  </r>
  <r>
    <x v="0"/>
    <s v="abr"/>
    <x v="43"/>
    <d v="2024-04-11T00:00:00"/>
    <x v="1"/>
    <s v="Turno Noche"/>
    <s v="Llenadora"/>
    <s v="Limpieza de la camara de alivio"/>
    <x v="1"/>
    <n v="0.71"/>
    <m/>
  </r>
  <r>
    <x v="1"/>
    <s v="abr"/>
    <x v="43"/>
    <d v="2024-04-11T00:00:00"/>
    <x v="1"/>
    <s v="Turno Noche"/>
    <s v="Sopladora"/>
    <s v="Trabamiento de Preformas"/>
    <x v="1"/>
    <n v="0.56000000000000005"/>
    <m/>
  </r>
  <r>
    <x v="2"/>
    <s v="abr"/>
    <x v="43"/>
    <d v="2024-04-11T00:00:00"/>
    <x v="1"/>
    <s v="Turno Dia"/>
    <s v="Omnivision"/>
    <s v="Ajuste electrico o mecanico"/>
    <x v="1"/>
    <n v="0.4"/>
    <m/>
  </r>
  <r>
    <x v="0"/>
    <s v="abr"/>
    <x v="43"/>
    <d v="2024-04-11T00:00:00"/>
    <x v="1"/>
    <s v="Turno Noche"/>
    <s v="Llenadora"/>
    <s v="Limpieza de la camara de alivio"/>
    <x v="1"/>
    <n v="0.37"/>
    <m/>
  </r>
  <r>
    <x v="0"/>
    <s v="abr"/>
    <x v="43"/>
    <d v="2024-04-11T00:00:00"/>
    <x v="1"/>
    <s v="Turno Noche"/>
    <s v="Llenadora"/>
    <s v="Problema con elevacion de la taza"/>
    <x v="1"/>
    <n v="0.35"/>
    <m/>
  </r>
  <r>
    <x v="2"/>
    <s v="abr"/>
    <x v="43"/>
    <d v="2024-04-11T00:00:00"/>
    <x v="1"/>
    <s v="Turno Dia"/>
    <s v="Lavadora de Botellas"/>
    <s v="Trabamiento de botellas en la salida - Mantenimiento"/>
    <x v="1"/>
    <n v="0.31"/>
    <m/>
  </r>
  <r>
    <x v="1"/>
    <s v="abr"/>
    <x v="43"/>
    <d v="2024-04-11T00:00:00"/>
    <x v="1"/>
    <s v="Turno Noche"/>
    <s v="Llenadora"/>
    <s v="Cai­da de envase salida Llenadora"/>
    <x v="1"/>
    <n v="0.13"/>
    <m/>
  </r>
  <r>
    <x v="1"/>
    <s v="abr"/>
    <x v="43"/>
    <d v="2024-04-11T00:00:00"/>
    <x v="1"/>
    <s v="Turno Noche"/>
    <s v="Sopladora"/>
    <s v="Trabamiento de Preformas"/>
    <x v="1"/>
    <n v="0.12"/>
    <m/>
  </r>
  <r>
    <x v="0"/>
    <s v="abr"/>
    <x v="43"/>
    <d v="2024-04-11T00:00:00"/>
    <x v="1"/>
    <s v="Turno Noche"/>
    <s v="Llenadora"/>
    <s v="Reparacion - Llenadora"/>
    <x v="1"/>
    <n v="7.0000000000000007E-2"/>
    <m/>
  </r>
  <r>
    <x v="0"/>
    <s v="abr"/>
    <x v="43"/>
    <d v="2024-04-11T00:00:00"/>
    <x v="1"/>
    <s v="Turno Dia"/>
    <s v="Llenadora"/>
    <s v="Reparacion - Llenadora"/>
    <x v="1"/>
    <n v="0.05"/>
    <m/>
  </r>
  <r>
    <x v="2"/>
    <s v="abr"/>
    <x v="43"/>
    <d v="2024-04-12T00:00:00"/>
    <x v="1"/>
    <s v="Turno Dia"/>
    <s v="Paletizadora"/>
    <s v="Falla en Paracai­da"/>
    <x v="2"/>
    <n v="49.44"/>
    <s v="REUBICAR SENSOR PARACAIDAS, RECONEXIÓN CABLE DE FRENO DE MOTOR."/>
  </r>
  <r>
    <x v="1"/>
    <s v="abr"/>
    <x v="43"/>
    <d v="2024-04-12T00:00:00"/>
    <x v="1"/>
    <s v="Turno Dia"/>
    <s v="Sopladora"/>
    <s v="Limitador de desenpolvado disparado por trabamiento"/>
    <x v="0"/>
    <n v="39.04"/>
    <s v="SE ACTIVA EMBRAGUE SISTEMA DESEMPOLVADO, TRABAMIENTO."/>
  </r>
  <r>
    <x v="1"/>
    <s v="abr"/>
    <x v="43"/>
    <d v="2024-04-12T00:00:00"/>
    <x v="1"/>
    <s v="Turno Dia"/>
    <s v="Llenadora"/>
    <s v="Ajuste o cambio de sensor - Llenadora"/>
    <x v="2"/>
    <n v="31.05"/>
    <s v="SENSOR ULTRASONIDO DAÑADO"/>
  </r>
  <r>
    <x v="1"/>
    <s v="abr"/>
    <x v="43"/>
    <d v="2024-04-12T00:00:00"/>
    <x v="1"/>
    <s v="Turno Dia"/>
    <s v="Etiquetadora"/>
    <s v="Falla Etiquetadora"/>
    <x v="0"/>
    <n v="20.48"/>
    <s v="SEGUIMIENTO Y AJUSTE RODILLO ENCOLADOR"/>
  </r>
  <r>
    <x v="1"/>
    <s v="abr"/>
    <x v="43"/>
    <d v="2024-04-12T00:00:00"/>
    <x v="1"/>
    <s v="Turno Dia"/>
    <s v="Etiquetadora"/>
    <s v="Falla Etiquetadora"/>
    <x v="0"/>
    <n v="18"/>
    <s v="SEGUIMIENTO Y AJUSTE RODILLO ENCOLADOR"/>
  </r>
  <r>
    <x v="2"/>
    <s v="abr"/>
    <x v="43"/>
    <d v="2024-04-12T00:00:00"/>
    <x v="1"/>
    <s v="Turno Dia"/>
    <s v="Paletizadora"/>
    <s v="Falla en Paracai­da"/>
    <x v="2"/>
    <n v="15.12"/>
    <s v="REUBICAR SENSOR PARACAIDAS, RECONEXIÓN CABLE DE FRENO DE MOTOR."/>
  </r>
  <r>
    <x v="1"/>
    <s v="abr"/>
    <x v="43"/>
    <d v="2024-04-12T00:00:00"/>
    <x v="1"/>
    <s v="Turno Dia"/>
    <s v="Etiquetadora"/>
    <s v="Falla Etiquetadora"/>
    <x v="0"/>
    <n v="11.19"/>
    <s v="SEGUIMIENTO Y AJUSTE RODILLO ENCOLADOR"/>
  </r>
  <r>
    <x v="1"/>
    <s v="abr"/>
    <x v="43"/>
    <d v="2024-04-12T00:00:00"/>
    <x v="1"/>
    <s v="Turno Dia"/>
    <s v="Llenadora"/>
    <s v="Cambio o reparacion de sensor - Llenadora"/>
    <x v="2"/>
    <n v="10.28"/>
    <s v="SENSOR ULTRASONIDO DAÑADO"/>
  </r>
  <r>
    <x v="2"/>
    <s v="abr"/>
    <x v="43"/>
    <d v="2024-04-12T00:00:00"/>
    <x v="1"/>
    <s v="Turno Dia"/>
    <s v="Omnivision"/>
    <s v="Ajuste electrico o mecanico"/>
    <x v="1"/>
    <n v="7.84"/>
    <m/>
  </r>
  <r>
    <x v="1"/>
    <s v="abr"/>
    <x v="43"/>
    <d v="2024-04-12T00:00:00"/>
    <x v="1"/>
    <s v="Turno Noche"/>
    <s v="Tunel"/>
    <s v="Producto desplazado salida recubrimiento - Mantenimiento"/>
    <x v="1"/>
    <n v="7.8"/>
    <m/>
  </r>
  <r>
    <x v="1"/>
    <s v="abr"/>
    <x v="43"/>
    <d v="2024-04-12T00:00:00"/>
    <x v="1"/>
    <s v="Turno Dia"/>
    <s v="Etiquetadora"/>
    <s v="Falla Etiquetadora"/>
    <x v="1"/>
    <n v="5.19"/>
    <m/>
  </r>
  <r>
    <x v="0"/>
    <s v="abr"/>
    <x v="43"/>
    <d v="2024-04-12T00:00:00"/>
    <x v="1"/>
    <s v="Turno Dia"/>
    <s v="Capsuladora"/>
    <s v="Trancon de tapas en pista de bajada - Mantenimiento"/>
    <x v="1"/>
    <n v="4.7"/>
    <m/>
  </r>
  <r>
    <x v="0"/>
    <s v="abr"/>
    <x v="43"/>
    <d v="2024-04-12T00:00:00"/>
    <x v="1"/>
    <s v="Turno Dia"/>
    <s v="Llenadora"/>
    <s v="Lubricacion de pedestales - Llenadora"/>
    <x v="1"/>
    <n v="2.1"/>
    <m/>
  </r>
  <r>
    <x v="1"/>
    <s v="abr"/>
    <x v="43"/>
    <d v="2024-04-12T00:00:00"/>
    <x v="1"/>
    <s v="Turno Dia"/>
    <s v="Etiquetadora"/>
    <s v="Falla Etiquetadora"/>
    <x v="1"/>
    <n v="1.77"/>
    <m/>
  </r>
  <r>
    <x v="0"/>
    <s v="abr"/>
    <x v="43"/>
    <d v="2024-04-12T00:00:00"/>
    <x v="1"/>
    <s v="Turno Noche"/>
    <s v="Omnivision"/>
    <s v="Ajuste electrico o mecanico"/>
    <x v="1"/>
    <n v="1.7"/>
    <m/>
  </r>
  <r>
    <x v="0"/>
    <s v="abr"/>
    <x v="43"/>
    <d v="2024-04-12T00:00:00"/>
    <x v="1"/>
    <s v="Turno Dia"/>
    <s v="Lavadora de Botellas"/>
    <s v="Trabamiento de botellas en la salida - Mantenimiento"/>
    <x v="1"/>
    <n v="1.35"/>
    <m/>
  </r>
  <r>
    <x v="0"/>
    <s v="abr"/>
    <x v="43"/>
    <d v="2024-04-12T00:00:00"/>
    <x v="1"/>
    <s v="Turno Noche"/>
    <s v="Omnivision"/>
    <s v="Ajuste electrico o mecanico"/>
    <x v="1"/>
    <n v="1.3"/>
    <m/>
  </r>
  <r>
    <x v="0"/>
    <s v="abr"/>
    <x v="43"/>
    <d v="2024-04-12T00:00:00"/>
    <x v="1"/>
    <s v="Turno Noche"/>
    <s v="Omnivision"/>
    <s v="Ajuste electrico o mecanico"/>
    <x v="1"/>
    <n v="1.1499999999999999"/>
    <m/>
  </r>
  <r>
    <x v="1"/>
    <s v="abr"/>
    <x v="43"/>
    <d v="2024-04-12T00:00:00"/>
    <x v="1"/>
    <s v="Turno Noche"/>
    <s v="Sopladora"/>
    <s v="Trabamiento de Preformas"/>
    <x v="1"/>
    <n v="0.88"/>
    <m/>
  </r>
  <r>
    <x v="1"/>
    <s v="abr"/>
    <x v="43"/>
    <d v="2024-04-12T00:00:00"/>
    <x v="1"/>
    <s v="Turno Dia"/>
    <s v="Etiquetadora"/>
    <s v="Falla Etiquetadora"/>
    <x v="1"/>
    <n v="0.76"/>
    <m/>
  </r>
  <r>
    <x v="0"/>
    <s v="abr"/>
    <x v="43"/>
    <d v="2024-04-12T00:00:00"/>
    <x v="1"/>
    <s v="Turno Noche"/>
    <s v="Omnivision"/>
    <s v="Ajuste electrico o mecanico"/>
    <x v="1"/>
    <n v="0.45"/>
    <m/>
  </r>
  <r>
    <x v="1"/>
    <s v="abr"/>
    <x v="43"/>
    <d v="2024-04-12T00:00:00"/>
    <x v="1"/>
    <s v="Turno Noche"/>
    <s v="Sopladora"/>
    <s v="Trabamiento de Preformas"/>
    <x v="1"/>
    <n v="0.3"/>
    <m/>
  </r>
  <r>
    <x v="1"/>
    <s v="abr"/>
    <x v="43"/>
    <d v="2024-04-13T00:00:00"/>
    <x v="1"/>
    <s v="Turno Dia"/>
    <s v="Etiquetadora"/>
    <s v="Falla Etiquetadora"/>
    <x v="0"/>
    <n v="18"/>
    <s v="SEGUIMIENTO Y AJUSTE RODILLO ENCOLADOR"/>
  </r>
  <r>
    <x v="1"/>
    <s v="abr"/>
    <x v="43"/>
    <d v="2024-04-13T00:00:00"/>
    <x v="1"/>
    <s v="Turno Dia"/>
    <s v="Etiquetadora"/>
    <s v="Falla Etiquetadora"/>
    <x v="1"/>
    <n v="5.0199999999999996"/>
    <m/>
  </r>
  <r>
    <x v="1"/>
    <s v="abr"/>
    <x v="43"/>
    <d v="2024-04-13T00:00:00"/>
    <x v="1"/>
    <s v="Turno Dia"/>
    <s v="Etiquetadora"/>
    <s v="Falla Etiquetadora"/>
    <x v="1"/>
    <n v="4.3099999999999996"/>
    <m/>
  </r>
  <r>
    <x v="1"/>
    <s v="abr"/>
    <x v="43"/>
    <d v="2024-04-13T00:00:00"/>
    <x v="1"/>
    <s v="Turno Noche"/>
    <s v="Etiquetadora"/>
    <s v="Empalme defectuoso - Etiquetadora"/>
    <x v="1"/>
    <n v="2.65"/>
    <m/>
  </r>
  <r>
    <x v="0"/>
    <s v="abr"/>
    <x v="43"/>
    <d v="2024-04-13T00:00:00"/>
    <x v="1"/>
    <s v="Turno Noche"/>
    <s v="Paletizadora"/>
    <s v="Cai­da de automatico - Paletizadora"/>
    <x v="1"/>
    <n v="2.5499999999999998"/>
    <m/>
  </r>
  <r>
    <x v="1"/>
    <s v="abr"/>
    <x v="43"/>
    <d v="2024-04-13T00:00:00"/>
    <x v="1"/>
    <s v="Turno Noche"/>
    <s v="Codificador"/>
    <s v="Regulacion de Altura - Mantenimiento"/>
    <x v="1"/>
    <n v="1.48"/>
    <m/>
  </r>
  <r>
    <x v="1"/>
    <s v="abr"/>
    <x v="43"/>
    <d v="2024-04-13T00:00:00"/>
    <x v="1"/>
    <s v="Turno Noche"/>
    <s v="Sopladora"/>
    <s v="Trabamiento de Preformas"/>
    <x v="1"/>
    <n v="1.3"/>
    <m/>
  </r>
  <r>
    <x v="1"/>
    <s v="abr"/>
    <x v="43"/>
    <d v="2024-04-13T00:00:00"/>
    <x v="1"/>
    <s v="Turno Noche"/>
    <s v="Llenadora"/>
    <s v="Trabamiento de tapas entrada capsulador"/>
    <x v="1"/>
    <n v="1.04"/>
    <m/>
  </r>
  <r>
    <x v="1"/>
    <s v="abr"/>
    <x v="43"/>
    <d v="2024-04-13T00:00:00"/>
    <x v="1"/>
    <s v="Turno Noche"/>
    <s v="Sopladora"/>
    <s v="Trabamiento de Preformas"/>
    <x v="1"/>
    <n v="0.19"/>
    <m/>
  </r>
  <r>
    <x v="1"/>
    <s v="abr"/>
    <x v="43"/>
    <d v="2024-04-13T00:00:00"/>
    <x v="1"/>
    <s v="Turno Noche"/>
    <s v="Sopladora"/>
    <s v="Trabamiento de Preformas"/>
    <x v="1"/>
    <n v="0.19"/>
    <m/>
  </r>
  <r>
    <x v="1"/>
    <s v="abr"/>
    <x v="44"/>
    <d v="2024-04-15T00:00:00"/>
    <x v="1"/>
    <s v="Turno Dia"/>
    <s v="Tunel"/>
    <s v="Producto desplazado salida recubrimiento - Mantenimiento"/>
    <x v="0"/>
    <n v="24.88"/>
    <s v="Amortiguadores con mayor capacidad a los originales, se requieren de 15 Kg."/>
  </r>
  <r>
    <x v="2"/>
    <s v="abr"/>
    <x v="44"/>
    <d v="2024-04-15T00:00:00"/>
    <x v="1"/>
    <s v="Turno Dia"/>
    <s v="Paletizadora"/>
    <s v="Cai­da de automatico - Paletizadora"/>
    <x v="2"/>
    <n v="15.91"/>
    <s v="SIN REPORTAR"/>
  </r>
  <r>
    <x v="2"/>
    <s v="abr"/>
    <x v="44"/>
    <d v="2024-04-15T00:00:00"/>
    <x v="1"/>
    <s v="Turno Noche"/>
    <s v="Lavadora de Botellas"/>
    <s v="Cai­da de envase en descarga - Mantenimiento"/>
    <x v="0"/>
    <n v="15.35"/>
    <s v="provoca trancones constantes en pulmón de salida."/>
  </r>
  <r>
    <x v="2"/>
    <s v="abr"/>
    <x v="44"/>
    <d v="2024-04-15T00:00:00"/>
    <x v="1"/>
    <s v="Turno Noche"/>
    <s v="Lavadora de Botellas"/>
    <s v="Cai­da de envase en descarga - Mantenimiento"/>
    <x v="1"/>
    <n v="8.1300000000000008"/>
    <m/>
  </r>
  <r>
    <x v="2"/>
    <s v="abr"/>
    <x v="44"/>
    <d v="2024-04-15T00:00:00"/>
    <x v="1"/>
    <s v="Turno Noche"/>
    <s v="Lavadora de Botellas"/>
    <s v="Cai­da de botellas salida de la lavadora"/>
    <x v="1"/>
    <n v="7.79"/>
    <m/>
  </r>
  <r>
    <x v="1"/>
    <s v="abr"/>
    <x v="44"/>
    <d v="2024-04-15T00:00:00"/>
    <x v="1"/>
    <s v="Turno Dia"/>
    <s v="Tunel"/>
    <s v="Producto desplazado salida recubrimiento - Mantenimiento"/>
    <x v="1"/>
    <n v="7.67"/>
    <m/>
  </r>
  <r>
    <x v="0"/>
    <s v="abr"/>
    <x v="44"/>
    <d v="2024-04-15T00:00:00"/>
    <x v="1"/>
    <s v="Turno Dia"/>
    <s v="Omnivision"/>
    <s v="Ajuste electrico o mecanico"/>
    <x v="1"/>
    <n v="5.43"/>
    <m/>
  </r>
  <r>
    <x v="0"/>
    <s v="abr"/>
    <x v="44"/>
    <d v="2024-04-15T00:00:00"/>
    <x v="1"/>
    <s v="Turno Dia"/>
    <s v="Omnivision"/>
    <s v="Ajuste electrico o mecanico"/>
    <x v="1"/>
    <n v="5.28"/>
    <m/>
  </r>
  <r>
    <x v="0"/>
    <s v="abr"/>
    <x v="44"/>
    <d v="2024-04-15T00:00:00"/>
    <x v="1"/>
    <s v="Turno Dia"/>
    <s v="Omnivision"/>
    <s v="Ajuste electrico o mecanico"/>
    <x v="1"/>
    <n v="4.18"/>
    <m/>
  </r>
  <r>
    <x v="2"/>
    <s v="abr"/>
    <x v="44"/>
    <d v="2024-04-15T00:00:00"/>
    <x v="1"/>
    <s v="Turno Noche"/>
    <s v="Lavadora de Botellas"/>
    <s v="Cai­da de envase en descarga - Mantenimiento"/>
    <x v="1"/>
    <n v="3.61"/>
    <m/>
  </r>
  <r>
    <x v="2"/>
    <s v="abr"/>
    <x v="44"/>
    <d v="2024-04-15T00:00:00"/>
    <x v="1"/>
    <s v="Turno Noche"/>
    <s v="Lavadora de Botellas"/>
    <s v="Cai­da de envase en descarga - Mantenimiento"/>
    <x v="1"/>
    <n v="3.61"/>
    <m/>
  </r>
  <r>
    <x v="2"/>
    <s v="abr"/>
    <x v="44"/>
    <d v="2024-04-15T00:00:00"/>
    <x v="1"/>
    <s v="Turno Noche"/>
    <s v="Lavadora de Botellas"/>
    <s v="Cai­da de envase en descarga - Mantenimiento"/>
    <x v="1"/>
    <n v="3.34"/>
    <m/>
  </r>
  <r>
    <x v="2"/>
    <s v="abr"/>
    <x v="44"/>
    <d v="2024-04-15T00:00:00"/>
    <x v="1"/>
    <s v="Turno Noche"/>
    <s v="Lavadora de Botellas"/>
    <s v="Cai­da de envase en descarga - Mantenimiento"/>
    <x v="1"/>
    <n v="3.02"/>
    <m/>
  </r>
  <r>
    <x v="2"/>
    <s v="abr"/>
    <x v="44"/>
    <d v="2024-04-15T00:00:00"/>
    <x v="1"/>
    <s v="Turno Noche"/>
    <s v="Lavadora de Botellas"/>
    <s v="Cai­da de envase en descarga - Mantenimiento"/>
    <x v="1"/>
    <n v="2.1800000000000002"/>
    <m/>
  </r>
  <r>
    <x v="2"/>
    <s v="abr"/>
    <x v="44"/>
    <d v="2024-04-15T00:00:00"/>
    <x v="1"/>
    <s v="Turno Noche"/>
    <s v="Lavadora de Botellas"/>
    <s v="Cai­da de envase en descarga - Mantenimiento"/>
    <x v="1"/>
    <n v="1.98"/>
    <m/>
  </r>
  <r>
    <x v="2"/>
    <s v="abr"/>
    <x v="44"/>
    <d v="2024-04-15T00:00:00"/>
    <x v="1"/>
    <s v="Turno Noche"/>
    <s v="Lavadora de Botellas"/>
    <s v="Cai­da de botellas salida de la lavadora"/>
    <x v="1"/>
    <n v="1.92"/>
    <m/>
  </r>
  <r>
    <x v="2"/>
    <s v="abr"/>
    <x v="44"/>
    <d v="2024-04-15T00:00:00"/>
    <x v="1"/>
    <s v="Turno Noche"/>
    <s v="Lavadora de Botellas"/>
    <s v="Cai­da de envase en descarga - Mantenimiento"/>
    <x v="1"/>
    <n v="1.84"/>
    <m/>
  </r>
  <r>
    <x v="0"/>
    <s v="abr"/>
    <x v="44"/>
    <d v="2024-04-15T00:00:00"/>
    <x v="1"/>
    <s v="Turno Dia"/>
    <s v="Lavadora de Botellas"/>
    <s v="Trabamiento de botellas en la salida - Mantenimiento"/>
    <x v="1"/>
    <n v="1.45"/>
    <m/>
  </r>
  <r>
    <x v="1"/>
    <s v="abr"/>
    <x v="44"/>
    <d v="2024-04-15T00:00:00"/>
    <x v="1"/>
    <s v="Turno Dia"/>
    <s v="Sopladora"/>
    <s v="Trabamiento de Preformas"/>
    <x v="1"/>
    <n v="1.44"/>
    <m/>
  </r>
  <r>
    <x v="0"/>
    <s v="abr"/>
    <x v="44"/>
    <d v="2024-04-15T00:00:00"/>
    <x v="1"/>
    <s v="Turno Dia"/>
    <s v="Lavadora de Botellas"/>
    <s v="Trabamiento de botellas en la salida - Mantenimiento"/>
    <x v="1"/>
    <n v="1.23"/>
    <m/>
  </r>
  <r>
    <x v="2"/>
    <s v="abr"/>
    <x v="44"/>
    <d v="2024-04-15T00:00:00"/>
    <x v="1"/>
    <s v="Turno Dia"/>
    <s v="Lavadora de Botellas"/>
    <s v="Cai­da de envase en descarga - Mantenimiento"/>
    <x v="1"/>
    <n v="1.1599999999999999"/>
    <m/>
  </r>
  <r>
    <x v="2"/>
    <s v="abr"/>
    <x v="44"/>
    <d v="2024-04-15T00:00:00"/>
    <x v="1"/>
    <s v="Turno Noche"/>
    <s v="Lavadora de Botellas"/>
    <s v="Cai­da de botellas salida de la lavadora"/>
    <x v="1"/>
    <n v="1.1399999999999999"/>
    <m/>
  </r>
  <r>
    <x v="2"/>
    <s v="abr"/>
    <x v="44"/>
    <d v="2024-04-15T00:00:00"/>
    <x v="1"/>
    <s v="Turno Noche"/>
    <s v="Lavadora de Botellas"/>
    <s v="Cai­da de envase en descarga - Mantenimiento"/>
    <x v="1"/>
    <n v="1.0900000000000001"/>
    <m/>
  </r>
  <r>
    <x v="2"/>
    <s v="abr"/>
    <x v="44"/>
    <d v="2024-04-15T00:00:00"/>
    <x v="1"/>
    <s v="Turno Dia"/>
    <s v="Lavadora de Botellas"/>
    <s v="Cai­da de envase en descarga - Mantenimiento"/>
    <x v="1"/>
    <n v="1.07"/>
    <m/>
  </r>
  <r>
    <x v="1"/>
    <s v="abr"/>
    <x v="44"/>
    <d v="2024-04-15T00:00:00"/>
    <x v="1"/>
    <s v="Turno Dia"/>
    <s v="Etiquetadora"/>
    <s v="Falla Etiquetadora"/>
    <x v="1"/>
    <n v="0.48"/>
    <m/>
  </r>
  <r>
    <x v="2"/>
    <s v="abr"/>
    <x v="44"/>
    <d v="2024-04-15T00:00:00"/>
    <x v="1"/>
    <s v="Turno Noche"/>
    <s v="Lavadora de Botellas"/>
    <s v="Cai­da de envase en descarga - Mantenimiento"/>
    <x v="1"/>
    <n v="0.39"/>
    <m/>
  </r>
  <r>
    <x v="1"/>
    <s v="abr"/>
    <x v="44"/>
    <d v="2024-04-15T00:00:00"/>
    <x v="1"/>
    <s v="Turno Dia"/>
    <s v="Sopladora"/>
    <s v="Trabamiento de Preformas"/>
    <x v="1"/>
    <n v="0.22"/>
    <m/>
  </r>
  <r>
    <x v="2"/>
    <s v="abr"/>
    <x v="44"/>
    <d v="2024-04-15T00:00:00"/>
    <x v="1"/>
    <s v="Turno Noche"/>
    <s v="Lavadora de Botellas"/>
    <s v="Cai­da de envase en descarga - Mantenimiento"/>
    <x v="1"/>
    <n v="7.0000000000000007E-2"/>
    <m/>
  </r>
  <r>
    <x v="2"/>
    <s v="abr"/>
    <x v="44"/>
    <d v="2024-04-15T00:00:00"/>
    <x v="1"/>
    <s v="Turno Noche"/>
    <s v="Lavadora de Botellas"/>
    <s v="Cai­da de botellas salida de la lavadora"/>
    <x v="1"/>
    <n v="0.04"/>
    <m/>
  </r>
  <r>
    <x v="2"/>
    <s v="abr"/>
    <x v="44"/>
    <d v="2024-04-16T00:00:00"/>
    <x v="1"/>
    <s v="Turno Noche"/>
    <s v="Omnivision"/>
    <s v="Ajuste electrico o mecanico"/>
    <x v="2"/>
    <n v="21.76"/>
    <s v="SIN REPORTAR"/>
  </r>
  <r>
    <x v="1"/>
    <s v="abr"/>
    <x v="44"/>
    <d v="2024-04-16T00:00:00"/>
    <x v="1"/>
    <s v="Turno Noche"/>
    <s v="Tunel"/>
    <s v="Cambio o reparacion de sensor - Tiºnel"/>
    <x v="2"/>
    <n v="17.75"/>
    <s v="Resistencia de soldadura cortada"/>
  </r>
  <r>
    <x v="2"/>
    <s v="abr"/>
    <x v="44"/>
    <d v="2024-04-16T00:00:00"/>
    <x v="1"/>
    <s v="Turno Dia"/>
    <s v="Lavadora de Cajas"/>
    <s v="Reparacion guia de cajas"/>
    <x v="0"/>
    <n v="15.99"/>
    <s v="Se solda guía"/>
  </r>
  <r>
    <x v="2"/>
    <s v="abr"/>
    <x v="44"/>
    <d v="2024-04-16T00:00:00"/>
    <x v="1"/>
    <s v="Turno Dia"/>
    <s v="Lavadora de Cajas"/>
    <s v="Reparacion guia de cajas"/>
    <x v="0"/>
    <n v="15.34"/>
    <s v="Se solda guía"/>
  </r>
  <r>
    <x v="2"/>
    <s v="abr"/>
    <x v="44"/>
    <d v="2024-04-16T00:00:00"/>
    <x v="1"/>
    <s v="Turno Noche"/>
    <s v="Alexus"/>
    <s v="Problema canal 1"/>
    <x v="1"/>
    <n v="8.98"/>
    <m/>
  </r>
  <r>
    <x v="2"/>
    <s v="abr"/>
    <x v="44"/>
    <d v="2024-04-16T00:00:00"/>
    <x v="1"/>
    <s v="Turno Dia"/>
    <s v="Transporte"/>
    <s v="Transporte vaci­o se sale cadena - Transporte"/>
    <x v="1"/>
    <n v="8.8800000000000008"/>
    <m/>
  </r>
  <r>
    <x v="1"/>
    <s v="abr"/>
    <x v="44"/>
    <d v="2024-04-16T00:00:00"/>
    <x v="1"/>
    <s v="Turno Noche"/>
    <s v="Paletizadora"/>
    <s v="Ajuste o cambio de sensor - Paletizadora"/>
    <x v="1"/>
    <n v="7.37"/>
    <m/>
  </r>
  <r>
    <x v="1"/>
    <s v="abr"/>
    <x v="44"/>
    <d v="2024-04-16T00:00:00"/>
    <x v="1"/>
    <s v="Turno Dia"/>
    <s v="Etiquetadora"/>
    <s v="Empalme defectuoso - Etiquetadora"/>
    <x v="1"/>
    <n v="5.45"/>
    <m/>
  </r>
  <r>
    <x v="2"/>
    <s v="abr"/>
    <x v="44"/>
    <d v="2024-04-16T00:00:00"/>
    <x v="1"/>
    <s v="Turno Noche"/>
    <s v="Lavadora de Botellas"/>
    <s v="Cai­da de envase en descarga - Mantenimiento"/>
    <x v="1"/>
    <n v="4.37"/>
    <m/>
  </r>
  <r>
    <x v="0"/>
    <s v="abr"/>
    <x v="44"/>
    <d v="2024-04-16T00:00:00"/>
    <x v="1"/>
    <s v="Turno Dia"/>
    <s v="Omnivision"/>
    <s v="Ajuste electrico o mecanico"/>
    <x v="1"/>
    <n v="4.3"/>
    <m/>
  </r>
  <r>
    <x v="1"/>
    <s v="abr"/>
    <x v="44"/>
    <d v="2024-04-16T00:00:00"/>
    <x v="1"/>
    <s v="Turno Dia"/>
    <s v="Robopac"/>
    <s v="Problema en Soldadora"/>
    <x v="1"/>
    <n v="4.1500000000000004"/>
    <m/>
  </r>
  <r>
    <x v="2"/>
    <s v="abr"/>
    <x v="44"/>
    <d v="2024-04-16T00:00:00"/>
    <x v="1"/>
    <s v="Turno Noche"/>
    <s v="Omnivision"/>
    <s v="Ajuste electrico o mecanico"/>
    <x v="1"/>
    <n v="3.35"/>
    <m/>
  </r>
  <r>
    <x v="2"/>
    <s v="abr"/>
    <x v="44"/>
    <d v="2024-04-16T00:00:00"/>
    <x v="1"/>
    <s v="Turno Noche"/>
    <s v="Lavadora de Botellas"/>
    <s v="Cai­da de envase en descarga - Mantenimiento"/>
    <x v="1"/>
    <n v="3.23"/>
    <m/>
  </r>
  <r>
    <x v="2"/>
    <s v="abr"/>
    <x v="44"/>
    <d v="2024-04-16T00:00:00"/>
    <x v="1"/>
    <s v="Turno Noche"/>
    <s v="Lavadora de Botellas"/>
    <s v="Cai­da de envase en descarga - Mantenimiento"/>
    <x v="1"/>
    <n v="2.88"/>
    <m/>
  </r>
  <r>
    <x v="0"/>
    <s v="abr"/>
    <x v="44"/>
    <d v="2024-04-16T00:00:00"/>
    <x v="1"/>
    <s v="Turno Dia"/>
    <s v="Llenadora"/>
    <s v="Lubricacion de pedestales - Llenadora"/>
    <x v="1"/>
    <n v="2.78"/>
    <m/>
  </r>
  <r>
    <x v="2"/>
    <s v="abr"/>
    <x v="44"/>
    <d v="2024-04-16T00:00:00"/>
    <x v="1"/>
    <s v="Turno Noche"/>
    <s v="Lavadora de Botellas"/>
    <s v="Cai­da de envase en descarga - Mantenimiento"/>
    <x v="1"/>
    <n v="2.48"/>
    <m/>
  </r>
  <r>
    <x v="0"/>
    <s v="abr"/>
    <x v="44"/>
    <d v="2024-04-16T00:00:00"/>
    <x v="1"/>
    <s v="Turno Dia"/>
    <s v="Lavadora de Botellas"/>
    <s v="Trabamiento de botellas en la salida - Mantenimiento"/>
    <x v="1"/>
    <n v="2.1800000000000002"/>
    <m/>
  </r>
  <r>
    <x v="0"/>
    <s v="abr"/>
    <x v="44"/>
    <d v="2024-04-16T00:00:00"/>
    <x v="1"/>
    <s v="Turno Dia"/>
    <s v="Omnivision"/>
    <s v="Ajuste electrico o mecanico"/>
    <x v="1"/>
    <n v="1.55"/>
    <m/>
  </r>
  <r>
    <x v="0"/>
    <s v="abr"/>
    <x v="44"/>
    <d v="2024-04-16T00:00:00"/>
    <x v="1"/>
    <s v="Turno Dia"/>
    <s v="Lavadora de Botellas"/>
    <s v="Trabamiento de botellas en la salida - Mantenimiento"/>
    <x v="1"/>
    <n v="1.45"/>
    <m/>
  </r>
  <r>
    <x v="0"/>
    <s v="abr"/>
    <x v="44"/>
    <d v="2024-04-16T00:00:00"/>
    <x v="1"/>
    <s v="Turno Dia"/>
    <s v="Lavadora de Botellas"/>
    <s v="Trabamiento de botellas en la salida - Mantenimiento"/>
    <x v="1"/>
    <n v="1.33"/>
    <m/>
  </r>
  <r>
    <x v="2"/>
    <s v="abr"/>
    <x v="44"/>
    <d v="2024-04-16T00:00:00"/>
    <x v="1"/>
    <s v="Turno Noche"/>
    <s v="Lavadora de Botellas"/>
    <s v="Cai­da de envase en descarga - Mantenimiento"/>
    <x v="1"/>
    <n v="1.1200000000000001"/>
    <m/>
  </r>
  <r>
    <x v="0"/>
    <s v="abr"/>
    <x v="44"/>
    <d v="2024-04-16T00:00:00"/>
    <x v="1"/>
    <s v="Turno Dia"/>
    <s v="Omnivision"/>
    <s v="Ajuste electrico o mecanico"/>
    <x v="1"/>
    <n v="0.38"/>
    <m/>
  </r>
  <r>
    <x v="1"/>
    <s v="abr"/>
    <x v="44"/>
    <d v="2024-04-16T00:00:00"/>
    <x v="1"/>
    <s v="Turno Dia"/>
    <s v="Sopladora"/>
    <s v="Trabamiento de Preformas"/>
    <x v="1"/>
    <n v="0.18"/>
    <m/>
  </r>
  <r>
    <x v="2"/>
    <s v="abr"/>
    <x v="44"/>
    <d v="2024-04-16T00:00:00"/>
    <x v="1"/>
    <s v="Turno Noche"/>
    <s v="Lavadora de Botellas"/>
    <s v="Cai­da de envase en descarga - Mantenimiento"/>
    <x v="1"/>
    <n v="0.17"/>
    <m/>
  </r>
  <r>
    <x v="0"/>
    <s v="abr"/>
    <x v="44"/>
    <d v="2024-04-16T00:00:00"/>
    <x v="1"/>
    <s v="Turno Dia"/>
    <s v="Omnivision"/>
    <s v="Ajuste electrico o mecanico"/>
    <x v="1"/>
    <n v="0.1"/>
    <m/>
  </r>
  <r>
    <x v="1"/>
    <s v="abr"/>
    <x v="44"/>
    <d v="2024-04-16T00:00:00"/>
    <x v="1"/>
    <s v="Turno Dia"/>
    <s v="Sopladora"/>
    <s v="Trabamiento de Preformas"/>
    <x v="1"/>
    <n v="0.08"/>
    <m/>
  </r>
  <r>
    <x v="0"/>
    <s v="abr"/>
    <x v="44"/>
    <d v="2024-04-17T00:00:00"/>
    <x v="1"/>
    <s v="Turno Noche"/>
    <s v="Llenadora"/>
    <s v="Reparacion - Llenadora"/>
    <x v="0"/>
    <n v="10"/>
    <s v="Ajuste elevación de la taza"/>
  </r>
  <r>
    <x v="0"/>
    <s v="abr"/>
    <x v="44"/>
    <d v="2024-04-17T00:00:00"/>
    <x v="1"/>
    <s v="Turno Noche"/>
    <s v="Llenadora"/>
    <s v="Reparacion - Llenadora"/>
    <x v="1"/>
    <n v="7.56"/>
    <m/>
  </r>
  <r>
    <x v="1"/>
    <s v="abr"/>
    <x v="44"/>
    <d v="2024-04-17T00:00:00"/>
    <x v="1"/>
    <s v="Turno Noche"/>
    <s v="Sopladora"/>
    <s v="Limitador de desempolvado disparado"/>
    <x v="1"/>
    <n v="7.09"/>
    <m/>
  </r>
  <r>
    <x v="0"/>
    <s v="abr"/>
    <x v="44"/>
    <d v="2024-04-17T00:00:00"/>
    <x v="1"/>
    <s v="Turno Dia"/>
    <s v="Coronador"/>
    <s v="Trancones reiterados pista de bajada"/>
    <x v="1"/>
    <n v="5.48"/>
    <m/>
  </r>
  <r>
    <x v="0"/>
    <s v="abr"/>
    <x v="44"/>
    <d v="2024-04-17T00:00:00"/>
    <x v="1"/>
    <s v="Turno Dia"/>
    <s v="Llenadora"/>
    <s v="Lubricacion de pedestales - Llenadora"/>
    <x v="1"/>
    <n v="3.33"/>
    <m/>
  </r>
  <r>
    <x v="0"/>
    <s v="abr"/>
    <x v="44"/>
    <d v="2024-04-17T00:00:00"/>
    <x v="1"/>
    <s v="Turno Dia"/>
    <s v="Lavadora de Botellas"/>
    <s v="Trabamiento de botellas en la salida - Mantenimiento"/>
    <x v="1"/>
    <n v="2.8"/>
    <m/>
  </r>
  <r>
    <x v="1"/>
    <s v="abr"/>
    <x v="44"/>
    <d v="2024-04-17T00:00:00"/>
    <x v="1"/>
    <s v="Turno Dia"/>
    <s v="Etiquetadora"/>
    <s v="Empalme defectuoso - Etiquetadora"/>
    <x v="1"/>
    <n v="2.12"/>
    <m/>
  </r>
  <r>
    <x v="0"/>
    <s v="abr"/>
    <x v="44"/>
    <d v="2024-04-17T00:00:00"/>
    <x v="1"/>
    <s v="Turno Dia"/>
    <s v="Coronador"/>
    <s v="Trancones reiterados pista de bajada"/>
    <x v="1"/>
    <n v="2"/>
    <m/>
  </r>
  <r>
    <x v="0"/>
    <s v="abr"/>
    <x v="44"/>
    <d v="2024-04-17T00:00:00"/>
    <x v="1"/>
    <s v="Turno Dia"/>
    <s v="Coronador"/>
    <s v="Trancones reiterados pista de bajada"/>
    <x v="1"/>
    <n v="1.63"/>
    <m/>
  </r>
  <r>
    <x v="1"/>
    <s v="abr"/>
    <x v="44"/>
    <d v="2024-04-17T00:00:00"/>
    <x v="1"/>
    <s v="Turno Dia"/>
    <s v="Sopladora"/>
    <s v="Trabamiento de Preformas"/>
    <x v="1"/>
    <n v="1.42"/>
    <m/>
  </r>
  <r>
    <x v="0"/>
    <s v="abr"/>
    <x v="44"/>
    <d v="2024-04-17T00:00:00"/>
    <x v="1"/>
    <s v="Turno Dia"/>
    <s v="Encajonadora"/>
    <s v="Problema en mesa de entrada"/>
    <x v="1"/>
    <n v="1.38"/>
    <m/>
  </r>
  <r>
    <x v="0"/>
    <s v="abr"/>
    <x v="44"/>
    <d v="2024-04-17T00:00:00"/>
    <x v="1"/>
    <s v="Turno Dia"/>
    <s v="Lavadora de Botellas"/>
    <s v="Trabamiento de botellas en la salida - Mantenimiento"/>
    <x v="1"/>
    <n v="1.3"/>
    <m/>
  </r>
  <r>
    <x v="0"/>
    <s v="abr"/>
    <x v="44"/>
    <d v="2024-04-17T00:00:00"/>
    <x v="1"/>
    <s v="Turno Dia"/>
    <s v="Encajonadora"/>
    <s v="Problema en mesa de entrada"/>
    <x v="1"/>
    <n v="1.23"/>
    <m/>
  </r>
  <r>
    <x v="0"/>
    <s v="abr"/>
    <x v="44"/>
    <d v="2024-04-17T00:00:00"/>
    <x v="1"/>
    <s v="Turno Dia"/>
    <s v="Coronador"/>
    <s v="Trancones reiterados pista de bajada"/>
    <x v="1"/>
    <n v="1.03"/>
    <m/>
  </r>
  <r>
    <x v="1"/>
    <s v="abr"/>
    <x v="44"/>
    <d v="2024-04-17T00:00:00"/>
    <x v="1"/>
    <s v="Turno Dia"/>
    <s v="Sopladora"/>
    <s v="Trabamiento de Preformas"/>
    <x v="1"/>
    <n v="0.77"/>
    <m/>
  </r>
  <r>
    <x v="0"/>
    <s v="abr"/>
    <x v="44"/>
    <d v="2024-04-17T00:00:00"/>
    <x v="1"/>
    <s v="Turno Dia"/>
    <s v="Coronador"/>
    <s v="Trancones reiterados pista de bajada"/>
    <x v="1"/>
    <n v="0.63"/>
    <m/>
  </r>
  <r>
    <x v="1"/>
    <s v="abr"/>
    <x v="44"/>
    <d v="2024-04-17T00:00:00"/>
    <x v="1"/>
    <s v="Turno Dia"/>
    <s v="Sopladora"/>
    <s v="Trabamiento de Preformas"/>
    <x v="1"/>
    <n v="0.45"/>
    <m/>
  </r>
  <r>
    <x v="0"/>
    <s v="abr"/>
    <x v="44"/>
    <d v="2024-04-17T00:00:00"/>
    <x v="1"/>
    <s v="Turno Dia"/>
    <s v="Coronador"/>
    <s v="Trancones reiterados pista de bajada"/>
    <x v="1"/>
    <n v="0.45"/>
    <m/>
  </r>
  <r>
    <x v="0"/>
    <s v="abr"/>
    <x v="44"/>
    <d v="2024-04-17T00:00:00"/>
    <x v="1"/>
    <s v="Turno Noche"/>
    <s v="Llenadora"/>
    <s v="Reparacion - Llenadora"/>
    <x v="1"/>
    <n v="0.43"/>
    <m/>
  </r>
  <r>
    <x v="0"/>
    <s v="abr"/>
    <x v="44"/>
    <d v="2024-04-17T00:00:00"/>
    <x v="1"/>
    <s v="Turno Dia"/>
    <s v="Coronador"/>
    <s v="Trancones reiterados pista de bajada"/>
    <x v="1"/>
    <n v="0.38"/>
    <m/>
  </r>
  <r>
    <x v="0"/>
    <s v="abr"/>
    <x v="44"/>
    <d v="2024-04-17T00:00:00"/>
    <x v="1"/>
    <s v="Turno Dia"/>
    <s v="Coronador"/>
    <s v="Trancones reiterados pista de bajada"/>
    <x v="1"/>
    <n v="0.35"/>
    <m/>
  </r>
  <r>
    <x v="1"/>
    <s v="abr"/>
    <x v="44"/>
    <d v="2024-04-17T00:00:00"/>
    <x v="1"/>
    <s v="Turno Dia"/>
    <s v="Llenadora"/>
    <s v="Trabamiento de tapas entrada capsulador"/>
    <x v="1"/>
    <n v="0.3"/>
    <m/>
  </r>
  <r>
    <x v="1"/>
    <s v="abr"/>
    <x v="44"/>
    <d v="2024-04-17T00:00:00"/>
    <x v="1"/>
    <s v="Turno Dia"/>
    <s v="Sopladora"/>
    <s v="Trabamiento de Preformas"/>
    <x v="1"/>
    <n v="0.03"/>
    <m/>
  </r>
  <r>
    <x v="2"/>
    <s v="abr"/>
    <x v="44"/>
    <d v="2024-04-18T00:00:00"/>
    <x v="1"/>
    <s v="Turno Dia"/>
    <s v="Decapsuladora"/>
    <s v="Cambio Pinon de Cabezal"/>
    <x v="0"/>
    <n v="27.3"/>
    <s v="Problema con cabezales, se raya rosca de embase"/>
  </r>
  <r>
    <x v="1"/>
    <s v="abr"/>
    <x v="44"/>
    <d v="2024-04-18T00:00:00"/>
    <x v="1"/>
    <s v="Turno Noche"/>
    <s v="Tunel"/>
    <s v="Cambio conector de aire por fuga"/>
    <x v="0"/>
    <n v="13.26"/>
    <s v="Se aumenta presión de aire de 2 bar a 3.5 bar, ¿Por qué? "/>
  </r>
  <r>
    <x v="1"/>
    <s v="abr"/>
    <x v="44"/>
    <d v="2024-04-18T00:00:00"/>
    <x v="1"/>
    <s v="Turno Noche"/>
    <s v="Sopladora"/>
    <s v="Presion de soplado insuficiente"/>
    <x v="0"/>
    <n v="11.93"/>
    <s v="Presión de aire insuficiente en 14 Moldes."/>
  </r>
  <r>
    <x v="1"/>
    <s v="abr"/>
    <x v="44"/>
    <d v="2024-04-18T00:00:00"/>
    <x v="1"/>
    <s v="Turno Dia"/>
    <s v="Llenadora"/>
    <s v="Cambio o reparacion de pinzas - Llenadora"/>
    <x v="1"/>
    <n v="8.0299999999999994"/>
    <m/>
  </r>
  <r>
    <x v="0"/>
    <s v="abr"/>
    <x v="44"/>
    <d v="2024-04-18T00:00:00"/>
    <x v="1"/>
    <s v="Turno Dia"/>
    <s v="Llenadora"/>
    <s v="Sensor de Tapa Humedo"/>
    <x v="1"/>
    <n v="7.38"/>
    <m/>
  </r>
  <r>
    <x v="2"/>
    <s v="abr"/>
    <x v="44"/>
    <d v="2024-04-18T00:00:00"/>
    <x v="1"/>
    <s v="Turno Dia"/>
    <s v="Decapsuladora"/>
    <s v="Lubricacion de cabezales"/>
    <x v="1"/>
    <n v="5.8"/>
    <m/>
  </r>
  <r>
    <x v="0"/>
    <s v="abr"/>
    <x v="44"/>
    <d v="2024-04-18T00:00:00"/>
    <x v="1"/>
    <s v="Turno Dia"/>
    <s v="Paletizadora"/>
    <s v="Cajas giradas - Paletizadora"/>
    <x v="1"/>
    <n v="5.08"/>
    <m/>
  </r>
  <r>
    <x v="1"/>
    <s v="abr"/>
    <x v="44"/>
    <d v="2024-04-18T00:00:00"/>
    <x v="1"/>
    <s v="Turno Noche"/>
    <s v="Sopladora"/>
    <s v="Limitador de desenpolvado disparado por trabamiento"/>
    <x v="1"/>
    <n v="4.8600000000000003"/>
    <m/>
  </r>
  <r>
    <x v="2"/>
    <s v="abr"/>
    <x v="44"/>
    <d v="2024-04-18T00:00:00"/>
    <x v="1"/>
    <s v="Turno Dia"/>
    <s v="Decapsuladora"/>
    <s v="Cambio Pinon de Cabezal"/>
    <x v="1"/>
    <n v="3.83"/>
    <m/>
  </r>
  <r>
    <x v="0"/>
    <s v="abr"/>
    <x v="44"/>
    <d v="2024-04-18T00:00:00"/>
    <x v="1"/>
    <s v="Turno Dia"/>
    <s v="Omnivision"/>
    <s v="Ajuste electrico o mecanico"/>
    <x v="1"/>
    <n v="3.82"/>
    <m/>
  </r>
  <r>
    <x v="2"/>
    <s v="abr"/>
    <x v="44"/>
    <d v="2024-04-18T00:00:00"/>
    <x v="1"/>
    <s v="Turno Dia"/>
    <s v="Capsuladora"/>
    <s v="Lubricacion capsulador"/>
    <x v="1"/>
    <n v="3.02"/>
    <m/>
  </r>
  <r>
    <x v="1"/>
    <s v="abr"/>
    <x v="44"/>
    <d v="2024-04-18T00:00:00"/>
    <x v="1"/>
    <s v="Turno Noche"/>
    <s v="Sopladora"/>
    <s v="Presion de soplado insuficiente"/>
    <x v="1"/>
    <n v="2.2200000000000002"/>
    <m/>
  </r>
  <r>
    <x v="2"/>
    <s v="abr"/>
    <x v="44"/>
    <d v="2024-04-18T00:00:00"/>
    <x v="1"/>
    <s v="Turno Dia"/>
    <s v="Capsuladora"/>
    <s v="Lubricacion capsulador"/>
    <x v="1"/>
    <n v="2.19"/>
    <m/>
  </r>
  <r>
    <x v="1"/>
    <s v="abr"/>
    <x v="44"/>
    <d v="2024-04-18T00:00:00"/>
    <x v="1"/>
    <s v="Turno Noche"/>
    <s v="Sopladora"/>
    <s v="Presion de soplado insuficiente"/>
    <x v="1"/>
    <n v="1.97"/>
    <m/>
  </r>
  <r>
    <x v="2"/>
    <s v="abr"/>
    <x v="44"/>
    <d v="2024-04-18T00:00:00"/>
    <x v="1"/>
    <s v="Turno Dia"/>
    <s v="Decapsuladora"/>
    <s v="Lubricacion de cabezales"/>
    <x v="1"/>
    <n v="1.83"/>
    <m/>
  </r>
  <r>
    <x v="1"/>
    <s v="abr"/>
    <x v="44"/>
    <d v="2024-04-18T00:00:00"/>
    <x v="1"/>
    <s v="Turno Dia"/>
    <s v="Sopladora"/>
    <s v="Trabamiento de Preformas"/>
    <x v="1"/>
    <n v="1.82"/>
    <m/>
  </r>
  <r>
    <x v="1"/>
    <s v="abr"/>
    <x v="44"/>
    <d v="2024-04-18T00:00:00"/>
    <x v="1"/>
    <s v="Turno Dia"/>
    <s v="Llenadora"/>
    <s v="Cambio o reparacion de pinzas - Llenadora"/>
    <x v="1"/>
    <n v="1.66"/>
    <m/>
  </r>
  <r>
    <x v="0"/>
    <s v="abr"/>
    <x v="44"/>
    <d v="2024-04-18T00:00:00"/>
    <x v="1"/>
    <s v="Turno Dia"/>
    <s v="Llenadora"/>
    <s v="Lubricacion de pedestales - Llenadora"/>
    <x v="1"/>
    <n v="1.65"/>
    <m/>
  </r>
  <r>
    <x v="1"/>
    <s v="abr"/>
    <x v="44"/>
    <d v="2024-04-18T00:00:00"/>
    <x v="1"/>
    <s v="Turno Dia"/>
    <s v="Transporte"/>
    <s v="Divisor de paquetes"/>
    <x v="1"/>
    <n v="1.65"/>
    <m/>
  </r>
  <r>
    <x v="1"/>
    <s v="abr"/>
    <x v="44"/>
    <d v="2024-04-18T00:00:00"/>
    <x v="1"/>
    <s v="Turno Noche"/>
    <s v="Prime"/>
    <s v="Trabamiento de producto"/>
    <x v="1"/>
    <n v="1.32"/>
    <m/>
  </r>
  <r>
    <x v="0"/>
    <s v="abr"/>
    <x v="44"/>
    <d v="2024-04-18T00:00:00"/>
    <x v="1"/>
    <s v="Turno Dia"/>
    <s v="Paletizadora"/>
    <s v="Cajas giradas - Paletizadora"/>
    <x v="1"/>
    <n v="1.05"/>
    <m/>
  </r>
  <r>
    <x v="2"/>
    <s v="abr"/>
    <x v="44"/>
    <d v="2024-04-18T00:00:00"/>
    <x v="1"/>
    <s v="Turno Dia"/>
    <s v="Decapsuladora"/>
    <s v="Lubricacion de cabezales"/>
    <x v="1"/>
    <n v="0.94"/>
    <m/>
  </r>
  <r>
    <x v="1"/>
    <s v="abr"/>
    <x v="44"/>
    <d v="2024-04-18T00:00:00"/>
    <x v="1"/>
    <s v="Turno Dia"/>
    <s v="Sopladora"/>
    <s v="Trabamiento de Preformas"/>
    <x v="1"/>
    <n v="0.82"/>
    <m/>
  </r>
  <r>
    <x v="1"/>
    <s v="abr"/>
    <x v="44"/>
    <d v="2024-04-18T00:00:00"/>
    <x v="1"/>
    <s v="Turno Dia"/>
    <s v="Sopladora"/>
    <s v="Trabamiento de Preformas"/>
    <x v="1"/>
    <n v="0.64"/>
    <m/>
  </r>
  <r>
    <x v="0"/>
    <s v="abr"/>
    <x v="44"/>
    <d v="2024-04-18T00:00:00"/>
    <x v="1"/>
    <s v="Turno Dia"/>
    <s v="Llenadora"/>
    <s v="Sensor de Tapa Humedo"/>
    <x v="1"/>
    <n v="0.43"/>
    <m/>
  </r>
  <r>
    <x v="1"/>
    <s v="abr"/>
    <x v="44"/>
    <d v="2024-04-18T00:00:00"/>
    <x v="1"/>
    <s v="Turno Dia"/>
    <s v="Sopladora"/>
    <s v="Trabamiento de Preformas"/>
    <x v="1"/>
    <n v="0.21"/>
    <m/>
  </r>
  <r>
    <x v="0"/>
    <s v="abr"/>
    <x v="44"/>
    <d v="2024-04-18T00:00:00"/>
    <x v="1"/>
    <s v="Turno Dia"/>
    <s v="Omnivision"/>
    <s v="Ajuste electrico o mecanico"/>
    <x v="1"/>
    <n v="0.08"/>
    <m/>
  </r>
  <r>
    <x v="0"/>
    <s v="abr"/>
    <x v="44"/>
    <d v="2024-04-19T00:00:00"/>
    <x v="1"/>
    <s v="Turno Dia"/>
    <s v="Desencajonadora"/>
    <s v="Cambio o reparacion - Desencajonadora"/>
    <x v="2"/>
    <n v="54.5"/>
    <s v="Fin de carrera defectuoso. "/>
  </r>
  <r>
    <x v="0"/>
    <s v="abr"/>
    <x v="44"/>
    <d v="2024-04-19T00:00:00"/>
    <x v="1"/>
    <s v="Turno Noche"/>
    <s v="Mixer"/>
    <s v="Presion de Co2 - Mantenimiento"/>
    <x v="2"/>
    <n v="28.9"/>
    <s v="CO2 ALTO, se reinicia y se borra error."/>
  </r>
  <r>
    <x v="0"/>
    <s v="abr"/>
    <x v="44"/>
    <d v="2024-04-19T00:00:00"/>
    <x v="1"/>
    <s v="Turno Noche"/>
    <s v="Llenadora"/>
    <s v="Problema con elevacion de la taza"/>
    <x v="0"/>
    <n v="24.91"/>
    <s v="Ajuste elevación de la taza"/>
  </r>
  <r>
    <x v="0"/>
    <s v="abr"/>
    <x v="44"/>
    <d v="2024-04-19T00:00:00"/>
    <x v="1"/>
    <s v="Turno Noche"/>
    <s v="Mixer"/>
    <s v="Presion de Co2 - Mantenimiento"/>
    <x v="2"/>
    <n v="17.809999999999999"/>
    <s v="CO2 ALTO, se reinicia y se borra error."/>
  </r>
  <r>
    <x v="2"/>
    <s v="abr"/>
    <x v="44"/>
    <d v="2024-04-19T00:00:00"/>
    <x v="1"/>
    <s v="Turno Dia"/>
    <s v="Decapsuladora"/>
    <s v="Cambio de resortes de cabezales"/>
    <x v="0"/>
    <n v="15.79"/>
    <s v="Problema con cabezales, se raya rosca de embase"/>
  </r>
  <r>
    <x v="0"/>
    <s v="abr"/>
    <x v="44"/>
    <d v="2024-04-19T00:00:00"/>
    <x v="1"/>
    <s v="Turno Noche"/>
    <s v="Encajonadora"/>
    <s v="Problema en mesa de entrada"/>
    <x v="0"/>
    <n v="15.36"/>
    <s v="Se lubrica electrovalvula y actuador neumático en tope de cajas"/>
  </r>
  <r>
    <x v="2"/>
    <s v="abr"/>
    <x v="44"/>
    <d v="2024-04-19T00:00:00"/>
    <x v="1"/>
    <s v="Turno Dia"/>
    <s v="Decapsuladora"/>
    <s v="Lubricacion de cabezales"/>
    <x v="0"/>
    <n v="15.21"/>
    <s v="Problema con cabezales, se raya rosca de embase"/>
  </r>
  <r>
    <x v="2"/>
    <s v="abr"/>
    <x v="44"/>
    <d v="2024-04-19T00:00:00"/>
    <x v="1"/>
    <s v="Turno Dia"/>
    <s v="Omnivision"/>
    <s v="Falla Servomotor"/>
    <x v="2"/>
    <n v="13.56"/>
    <s v="SIN REPORTAR"/>
  </r>
  <r>
    <x v="1"/>
    <s v="abr"/>
    <x v="44"/>
    <d v="2024-04-19T00:00:00"/>
    <x v="1"/>
    <s v="Turno Dia"/>
    <s v="Tunel"/>
    <s v="Falla en motor"/>
    <x v="1"/>
    <n v="9.25"/>
    <m/>
  </r>
  <r>
    <x v="1"/>
    <s v="abr"/>
    <x v="44"/>
    <d v="2024-04-19T00:00:00"/>
    <x v="1"/>
    <s v="Turno Dia"/>
    <s v="Capsuladora"/>
    <s v="Tapa girada cabezal N 2"/>
    <x v="1"/>
    <n v="8.27"/>
    <m/>
  </r>
  <r>
    <x v="2"/>
    <s v="abr"/>
    <x v="44"/>
    <d v="2024-04-19T00:00:00"/>
    <x v="1"/>
    <s v="Turno Dia"/>
    <s v="Decapsuladora"/>
    <s v="Lubricacion de cabezales"/>
    <x v="1"/>
    <n v="6.19"/>
    <m/>
  </r>
  <r>
    <x v="2"/>
    <s v="abr"/>
    <x v="44"/>
    <d v="2024-04-19T00:00:00"/>
    <x v="1"/>
    <s v="Turno Dia"/>
    <s v="Decapsuladora"/>
    <s v="Cambio de resortes de cabezales"/>
    <x v="1"/>
    <n v="5.99"/>
    <m/>
  </r>
  <r>
    <x v="1"/>
    <s v="abr"/>
    <x v="44"/>
    <d v="2024-04-19T00:00:00"/>
    <x v="1"/>
    <s v="Turno Dia"/>
    <s v="Capsuladora"/>
    <s v="Tapa girada cabezal N 12"/>
    <x v="1"/>
    <n v="5.25"/>
    <m/>
  </r>
  <r>
    <x v="2"/>
    <s v="abr"/>
    <x v="44"/>
    <d v="2024-04-19T00:00:00"/>
    <x v="1"/>
    <s v="Turno Dia"/>
    <s v="Decapsuladora"/>
    <s v="Lubricacion de cabezales"/>
    <x v="1"/>
    <n v="4.96"/>
    <m/>
  </r>
  <r>
    <x v="0"/>
    <s v="abr"/>
    <x v="44"/>
    <d v="2024-04-19T00:00:00"/>
    <x v="1"/>
    <s v="Turno Dia"/>
    <s v="Desencajonadora"/>
    <s v="Cambio o reparacion - Desencajonadora"/>
    <x v="1"/>
    <n v="4.91"/>
    <m/>
  </r>
  <r>
    <x v="0"/>
    <s v="abr"/>
    <x v="44"/>
    <d v="2024-04-19T00:00:00"/>
    <x v="1"/>
    <s v="Turno Noche"/>
    <s v="Omnivision"/>
    <s v="Ajuste electrico o mecanico"/>
    <x v="1"/>
    <n v="3.95"/>
    <m/>
  </r>
  <r>
    <x v="0"/>
    <s v="abr"/>
    <x v="44"/>
    <d v="2024-04-19T00:00:00"/>
    <x v="1"/>
    <s v="Turno Dia"/>
    <s v="Llenadora"/>
    <s v="Lubricacion de pedestales - Llenadora"/>
    <x v="1"/>
    <n v="3.7"/>
    <m/>
  </r>
  <r>
    <x v="1"/>
    <s v="abr"/>
    <x v="44"/>
    <d v="2024-04-19T00:00:00"/>
    <x v="1"/>
    <s v="Turno Dia"/>
    <s v="Paletizadora"/>
    <s v="Cai­da de automatico - Paletizadora"/>
    <x v="1"/>
    <n v="3.37"/>
    <m/>
  </r>
  <r>
    <x v="0"/>
    <s v="abr"/>
    <x v="44"/>
    <d v="2024-04-19T00:00:00"/>
    <x v="1"/>
    <s v="Turno Dia"/>
    <s v="Llenadora"/>
    <s v="Lubricacion de pedestales - Llenadora"/>
    <x v="1"/>
    <n v="3.3"/>
    <m/>
  </r>
  <r>
    <x v="0"/>
    <s v="abr"/>
    <x v="44"/>
    <d v="2024-04-19T00:00:00"/>
    <x v="1"/>
    <s v="Turno Noche"/>
    <s v="Encajonadora"/>
    <s v="Problema en mesa de entrada"/>
    <x v="1"/>
    <n v="2.65"/>
    <m/>
  </r>
  <r>
    <x v="2"/>
    <s v="abr"/>
    <x v="44"/>
    <d v="2024-04-19T00:00:00"/>
    <x v="1"/>
    <s v="Turno Dia"/>
    <s v="Decapsuladora"/>
    <s v="Lubricacion de cabezales"/>
    <x v="1"/>
    <n v="2.61"/>
    <m/>
  </r>
  <r>
    <x v="2"/>
    <s v="abr"/>
    <x v="44"/>
    <d v="2024-04-19T00:00:00"/>
    <x v="1"/>
    <s v="Turno Dia"/>
    <s v="Decapsuladora"/>
    <s v="Cambio Pinon de Cabezal"/>
    <x v="1"/>
    <n v="2.4500000000000002"/>
    <m/>
  </r>
  <r>
    <x v="1"/>
    <s v="abr"/>
    <x v="44"/>
    <d v="2024-04-19T00:00:00"/>
    <x v="1"/>
    <s v="Turno Noche"/>
    <s v="Prime"/>
    <s v="Trabamiento de producto"/>
    <x v="1"/>
    <n v="2.2599999999999998"/>
    <m/>
  </r>
  <r>
    <x v="2"/>
    <s v="abr"/>
    <x v="44"/>
    <d v="2024-04-19T00:00:00"/>
    <x v="1"/>
    <s v="Turno Dia"/>
    <s v="Decapsuladora"/>
    <s v="Cambio Pinon de Cabezal"/>
    <x v="1"/>
    <n v="2.23"/>
    <m/>
  </r>
  <r>
    <x v="2"/>
    <s v="abr"/>
    <x v="44"/>
    <d v="2024-04-19T00:00:00"/>
    <x v="1"/>
    <s v="Turno Dia"/>
    <s v="Decapsuladora"/>
    <s v="Cambio Pinon de Cabezal"/>
    <x v="1"/>
    <n v="2.2200000000000002"/>
    <m/>
  </r>
  <r>
    <x v="2"/>
    <s v="abr"/>
    <x v="44"/>
    <d v="2024-04-19T00:00:00"/>
    <x v="1"/>
    <s v="Turno Dia"/>
    <s v="Decapsuladora"/>
    <s v="Cambio Pinon de Cabezal"/>
    <x v="1"/>
    <n v="2.2200000000000002"/>
    <m/>
  </r>
  <r>
    <x v="2"/>
    <s v="abr"/>
    <x v="44"/>
    <d v="2024-04-19T00:00:00"/>
    <x v="1"/>
    <s v="Turno Dia"/>
    <s v="Decapsuladora"/>
    <s v="Cambio de resortes de cabezales"/>
    <x v="1"/>
    <n v="1.7"/>
    <m/>
  </r>
  <r>
    <x v="2"/>
    <s v="abr"/>
    <x v="44"/>
    <d v="2024-04-19T00:00:00"/>
    <x v="1"/>
    <s v="Turno Dia"/>
    <s v="Omnivision"/>
    <s v="Falla Servomotor"/>
    <x v="1"/>
    <n v="1.65"/>
    <m/>
  </r>
  <r>
    <x v="0"/>
    <s v="abr"/>
    <x v="44"/>
    <d v="2024-04-19T00:00:00"/>
    <x v="1"/>
    <s v="Turno Dia"/>
    <s v="Omnivision"/>
    <s v="Ajuste electrico o mecanico"/>
    <x v="1"/>
    <n v="1.47"/>
    <m/>
  </r>
  <r>
    <x v="0"/>
    <s v="abr"/>
    <x v="44"/>
    <d v="2024-04-19T00:00:00"/>
    <x v="1"/>
    <s v="Turno Noche"/>
    <s v="Lavadora de Botellas"/>
    <s v="trabamiento de botella en entrada"/>
    <x v="1"/>
    <n v="1.4"/>
    <m/>
  </r>
  <r>
    <x v="2"/>
    <s v="abr"/>
    <x v="44"/>
    <d v="2024-04-19T00:00:00"/>
    <x v="1"/>
    <s v="Turno Dia"/>
    <s v="Decapsuladora"/>
    <s v="Cambio de resortes de cabezales"/>
    <x v="1"/>
    <n v="1.2"/>
    <m/>
  </r>
  <r>
    <x v="2"/>
    <s v="abr"/>
    <x v="44"/>
    <d v="2024-04-19T00:00:00"/>
    <x v="1"/>
    <s v="Turno Dia"/>
    <s v="Decapsuladora"/>
    <s v="Lubricacion de cabezales"/>
    <x v="1"/>
    <n v="1.1299999999999999"/>
    <m/>
  </r>
  <r>
    <x v="0"/>
    <s v="abr"/>
    <x v="44"/>
    <d v="2024-04-19T00:00:00"/>
    <x v="1"/>
    <s v="Turno Dia"/>
    <s v="Capsuladora"/>
    <s v="Trancon de tapas en pista de bajada - Mantenimiento"/>
    <x v="1"/>
    <n v="1.05"/>
    <m/>
  </r>
  <r>
    <x v="0"/>
    <s v="abr"/>
    <x v="44"/>
    <d v="2024-04-19T00:00:00"/>
    <x v="1"/>
    <s v="Turno Noche"/>
    <s v="Encajonadora"/>
    <s v="Problema en mesa de entrada"/>
    <x v="1"/>
    <n v="1"/>
    <m/>
  </r>
  <r>
    <x v="1"/>
    <s v="abr"/>
    <x v="44"/>
    <d v="2024-04-19T00:00:00"/>
    <x v="1"/>
    <s v="Turno Noche"/>
    <s v="Llenadora"/>
    <s v="Espumado al inicio de proceso"/>
    <x v="1"/>
    <n v="0.72"/>
    <m/>
  </r>
  <r>
    <x v="0"/>
    <s v="abr"/>
    <x v="44"/>
    <d v="2024-04-19T00:00:00"/>
    <x v="1"/>
    <s v="Turno Noche"/>
    <s v="Encajonadora"/>
    <s v="Problema en mesa de entrada"/>
    <x v="1"/>
    <n v="0.6"/>
    <m/>
  </r>
  <r>
    <x v="0"/>
    <s v="abr"/>
    <x v="44"/>
    <d v="2024-04-19T00:00:00"/>
    <x v="1"/>
    <s v="Turno Noche"/>
    <s v="Mixer"/>
    <s v="Presion de Co2 - Mantenimiento"/>
    <x v="1"/>
    <n v="0.6"/>
    <m/>
  </r>
  <r>
    <x v="0"/>
    <s v="abr"/>
    <x v="44"/>
    <d v="2024-04-19T00:00:00"/>
    <x v="1"/>
    <s v="Turno Noche"/>
    <s v="Lavadora de Botellas"/>
    <s v="trabamiento de botella en entrada"/>
    <x v="1"/>
    <n v="0.55000000000000004"/>
    <m/>
  </r>
  <r>
    <x v="1"/>
    <s v="abr"/>
    <x v="44"/>
    <d v="2024-04-19T00:00:00"/>
    <x v="1"/>
    <s v="Turno Dia"/>
    <s v="Sopladora"/>
    <s v="Trabamiento de Preformas"/>
    <x v="1"/>
    <n v="0.51"/>
    <m/>
  </r>
  <r>
    <x v="0"/>
    <s v="abr"/>
    <x v="44"/>
    <d v="2024-04-19T00:00:00"/>
    <x v="1"/>
    <s v="Turno Noche"/>
    <s v="Encajonadora"/>
    <s v="Problema en mesa de entrada"/>
    <x v="1"/>
    <n v="0.45"/>
    <m/>
  </r>
  <r>
    <x v="2"/>
    <s v="abr"/>
    <x v="44"/>
    <d v="2024-04-19T00:00:00"/>
    <x v="1"/>
    <s v="Turno Dia"/>
    <s v="Decapsuladora"/>
    <s v="Cambio Pinon de Cabezal"/>
    <x v="1"/>
    <n v="0.45"/>
    <m/>
  </r>
  <r>
    <x v="2"/>
    <s v="abr"/>
    <x v="44"/>
    <d v="2024-04-19T00:00:00"/>
    <x v="1"/>
    <s v="Turno Dia"/>
    <s v="Decapsuladora"/>
    <s v="Cambio de resortes de cabezales"/>
    <x v="1"/>
    <n v="0.36"/>
    <m/>
  </r>
  <r>
    <x v="0"/>
    <s v="abr"/>
    <x v="44"/>
    <d v="2024-04-19T00:00:00"/>
    <x v="1"/>
    <s v="Turno Dia"/>
    <s v="Desencajonadora"/>
    <s v="Cambio o reparacion - Desencajonadora"/>
    <x v="1"/>
    <n v="0.35"/>
    <m/>
  </r>
  <r>
    <x v="0"/>
    <s v="abr"/>
    <x v="44"/>
    <d v="2024-04-19T00:00:00"/>
    <x v="1"/>
    <s v="Turno Dia"/>
    <s v="Desencajonadora"/>
    <s v="Cambio o reparacion - Desencajonadora"/>
    <x v="1"/>
    <n v="0.25"/>
    <m/>
  </r>
  <r>
    <x v="1"/>
    <s v="abr"/>
    <x v="44"/>
    <d v="2024-04-19T00:00:00"/>
    <x v="1"/>
    <s v="Turno Dia"/>
    <s v="Sopladora"/>
    <s v="Trabamiento de Preformas"/>
    <x v="1"/>
    <n v="0.03"/>
    <m/>
  </r>
  <r>
    <x v="0"/>
    <s v="abr"/>
    <x v="44"/>
    <d v="2024-04-19T00:00:00"/>
    <x v="1"/>
    <s v="Turno Dia"/>
    <s v="Desencajonadora"/>
    <s v="Cambio o reparacion - Desencajonadora"/>
    <x v="1"/>
    <n v="0.01"/>
    <m/>
  </r>
  <r>
    <x v="2"/>
    <s v="abr"/>
    <x v="44"/>
    <d v="2024-04-20T00:00:00"/>
    <x v="1"/>
    <s v="Turno Dia"/>
    <s v="Decapsuladora"/>
    <s v="Cambio Pinon de Cabezal"/>
    <x v="0"/>
    <n v="16.899999999999999"/>
    <s v="Problema con cabezales, se raya rosca de embase"/>
  </r>
  <r>
    <x v="2"/>
    <s v="abr"/>
    <x v="44"/>
    <d v="2024-04-20T00:00:00"/>
    <x v="1"/>
    <s v="Turno Dia"/>
    <s v="Decapsuladora"/>
    <s v="Lubricacion de cabezales"/>
    <x v="0"/>
    <n v="12.5"/>
    <s v="Problema con cabezales, se raya rosca de embase"/>
  </r>
  <r>
    <x v="1"/>
    <s v="abr"/>
    <x v="44"/>
    <d v="2024-04-20T00:00:00"/>
    <x v="1"/>
    <s v="Turno Noche"/>
    <s v="Etiquetadora"/>
    <s v="Falla Etiquetadora"/>
    <x v="0"/>
    <n v="10.82"/>
    <s v="Demasiada cola en etiquetas, se limpia tambor de transferencia de etiquetas"/>
  </r>
  <r>
    <x v="0"/>
    <s v="abr"/>
    <x v="44"/>
    <d v="2024-04-20T00:00:00"/>
    <x v="1"/>
    <s v="Turno Dia"/>
    <s v="Paletizadora"/>
    <s v="Cajas giradas - Paletizadora"/>
    <x v="1"/>
    <n v="9.19"/>
    <m/>
  </r>
  <r>
    <x v="2"/>
    <s v="abr"/>
    <x v="44"/>
    <d v="2024-04-20T00:00:00"/>
    <x v="1"/>
    <s v="Turno Dia"/>
    <s v="Decapsuladora"/>
    <s v="Cambio Pinon de Cabezal"/>
    <x v="1"/>
    <n v="5.01"/>
    <m/>
  </r>
  <r>
    <x v="0"/>
    <s v="abr"/>
    <x v="44"/>
    <d v="2024-04-20T00:00:00"/>
    <x v="1"/>
    <s v="Turno Dia"/>
    <s v="Paletizadora"/>
    <s v="Cajas giradas - Paletizadora"/>
    <x v="1"/>
    <n v="4.8600000000000003"/>
    <m/>
  </r>
  <r>
    <x v="2"/>
    <s v="abr"/>
    <x v="44"/>
    <d v="2024-04-20T00:00:00"/>
    <x v="1"/>
    <s v="Turno Dia"/>
    <s v="Decapsuladora"/>
    <s v="Lubricacion de cabezales"/>
    <x v="1"/>
    <n v="4.68"/>
    <m/>
  </r>
  <r>
    <x v="0"/>
    <s v="abr"/>
    <x v="44"/>
    <d v="2024-04-20T00:00:00"/>
    <x v="1"/>
    <s v="Turno Noche"/>
    <s v="Encajonadora"/>
    <s v="Problema en mesa de entrada"/>
    <x v="1"/>
    <n v="4.3499999999999996"/>
    <m/>
  </r>
  <r>
    <x v="0"/>
    <s v="abr"/>
    <x v="44"/>
    <d v="2024-04-20T00:00:00"/>
    <x v="1"/>
    <s v="Turno Dia"/>
    <s v="Llenadora"/>
    <s v="Lubricacion de pedestales - Llenadora"/>
    <x v="1"/>
    <n v="2.95"/>
    <m/>
  </r>
  <r>
    <x v="0"/>
    <s v="abr"/>
    <x v="44"/>
    <d v="2024-04-20T00:00:00"/>
    <x v="1"/>
    <s v="Turno Noche"/>
    <s v="Etiquetadora"/>
    <s v="Trancon de botella en la salida - Etiquetadora"/>
    <x v="1"/>
    <n v="2.35"/>
    <m/>
  </r>
  <r>
    <x v="2"/>
    <s v="abr"/>
    <x v="44"/>
    <d v="2024-04-20T00:00:00"/>
    <x v="1"/>
    <s v="Turno Dia"/>
    <s v="Decapsuladora"/>
    <s v="Lubricacion de cabezales"/>
    <x v="1"/>
    <n v="1.91"/>
    <m/>
  </r>
  <r>
    <x v="0"/>
    <s v="abr"/>
    <x v="44"/>
    <d v="2024-04-20T00:00:00"/>
    <x v="1"/>
    <s v="Turno Dia"/>
    <s v="Capsuladora"/>
    <s v="Trancon de tapas en pista de bajada - Mantenimiento"/>
    <x v="1"/>
    <n v="1.35"/>
    <m/>
  </r>
  <r>
    <x v="1"/>
    <s v="abr"/>
    <x v="44"/>
    <d v="2024-04-20T00:00:00"/>
    <x v="1"/>
    <s v="Turno Dia"/>
    <s v="Sopladora"/>
    <s v="Trabamiento de Preformas"/>
    <x v="1"/>
    <n v="1.34"/>
    <m/>
  </r>
  <r>
    <x v="2"/>
    <s v="abr"/>
    <x v="44"/>
    <d v="2024-04-20T00:00:00"/>
    <x v="1"/>
    <s v="Turno Dia"/>
    <s v="Decapsuladora"/>
    <s v="Lubricacion de cabezales"/>
    <x v="1"/>
    <n v="1.1299999999999999"/>
    <m/>
  </r>
  <r>
    <x v="2"/>
    <s v="abr"/>
    <x v="44"/>
    <d v="2024-04-20T00:00:00"/>
    <x v="1"/>
    <s v="Turno Dia"/>
    <s v="Decapsuladora"/>
    <s v="Lubricacion de cabezales"/>
    <x v="1"/>
    <n v="0.91"/>
    <m/>
  </r>
  <r>
    <x v="2"/>
    <s v="abr"/>
    <x v="44"/>
    <d v="2024-04-20T00:00:00"/>
    <x v="1"/>
    <s v="Turno Dia"/>
    <s v="Decapsuladora"/>
    <s v="Lubricacion de cabezales"/>
    <x v="1"/>
    <n v="0.84"/>
    <m/>
  </r>
  <r>
    <x v="1"/>
    <s v="abr"/>
    <x v="44"/>
    <d v="2024-04-20T00:00:00"/>
    <x v="1"/>
    <s v="Turno Dia"/>
    <s v="Robopac"/>
    <s v="Corte de Film en Robopack"/>
    <x v="1"/>
    <n v="0.79"/>
    <m/>
  </r>
  <r>
    <x v="2"/>
    <s v="abr"/>
    <x v="44"/>
    <d v="2024-04-20T00:00:00"/>
    <x v="1"/>
    <s v="Turno Dia"/>
    <s v="Decapsuladora"/>
    <s v="Cambio Pinon de Cabezal"/>
    <x v="1"/>
    <n v="0.77"/>
    <m/>
  </r>
  <r>
    <x v="1"/>
    <s v="abr"/>
    <x v="44"/>
    <d v="2024-04-20T00:00:00"/>
    <x v="1"/>
    <s v="Turno Dia"/>
    <s v="Sopladora"/>
    <s v="Trabamiento de Preformas"/>
    <x v="1"/>
    <n v="0.41"/>
    <m/>
  </r>
  <r>
    <x v="0"/>
    <s v="abr"/>
    <x v="44"/>
    <d v="2024-04-20T00:00:00"/>
    <x v="1"/>
    <s v="Turno Dia"/>
    <s v="Paletizadora"/>
    <s v="Cajas giradas - Paletizadora"/>
    <x v="1"/>
    <n v="0.38"/>
    <m/>
  </r>
  <r>
    <x v="2"/>
    <s v="abr"/>
    <x v="44"/>
    <d v="2024-04-20T00:00:00"/>
    <x v="1"/>
    <s v="Turno Dia"/>
    <s v="Decapsuladora"/>
    <s v="Lubricacion de cabezales"/>
    <x v="1"/>
    <n v="0.31"/>
    <m/>
  </r>
  <r>
    <x v="1"/>
    <s v="abr"/>
    <x v="44"/>
    <d v="2024-04-20T00:00:00"/>
    <x v="1"/>
    <s v="Turno Dia"/>
    <s v="Sopladora"/>
    <s v="Trabamiento de Preformas"/>
    <x v="1"/>
    <n v="0.08"/>
    <m/>
  </r>
  <r>
    <x v="1"/>
    <s v="abr"/>
    <x v="45"/>
    <d v="2024-04-22T00:00:00"/>
    <x v="1"/>
    <s v="Turno Dia"/>
    <s v="Etiquetadora"/>
    <s v="Falla Etiquetadora"/>
    <x v="1"/>
    <n v="6.05"/>
    <m/>
  </r>
  <r>
    <x v="1"/>
    <s v="abr"/>
    <x v="45"/>
    <d v="2024-04-22T00:00:00"/>
    <x v="1"/>
    <s v="Turno Dia"/>
    <s v="Etiquetadora"/>
    <s v="Falla Etiquetadora"/>
    <x v="1"/>
    <n v="5.01"/>
    <m/>
  </r>
  <r>
    <x v="1"/>
    <s v="abr"/>
    <x v="45"/>
    <d v="2024-04-22T00:00:00"/>
    <x v="1"/>
    <s v="Turno Dia"/>
    <s v="Etiquetadora"/>
    <s v="Falla Etiquetadora"/>
    <x v="1"/>
    <n v="4.17"/>
    <m/>
  </r>
  <r>
    <x v="0"/>
    <s v="abr"/>
    <x v="45"/>
    <d v="2024-04-22T00:00:00"/>
    <x v="1"/>
    <s v="Turno Dia"/>
    <s v="Capsuladora"/>
    <s v="Trancon de tapas en pista de bajada - Mantenimiento"/>
    <x v="1"/>
    <n v="4.1500000000000004"/>
    <m/>
  </r>
  <r>
    <x v="1"/>
    <s v="abr"/>
    <x v="45"/>
    <d v="2024-04-22T00:00:00"/>
    <x v="1"/>
    <s v="Turno Dia"/>
    <s v="Etiquetadora"/>
    <s v="Falla Etiquetadora"/>
    <x v="1"/>
    <n v="2.72"/>
    <m/>
  </r>
  <r>
    <x v="2"/>
    <s v="abr"/>
    <x v="45"/>
    <d v="2024-04-22T00:00:00"/>
    <x v="1"/>
    <s v="Turno Dia"/>
    <s v="Lavadora de Botellas"/>
    <s v="Trabamiento de botellas en la salida - Mantenimiento"/>
    <x v="1"/>
    <n v="2.52"/>
    <m/>
  </r>
  <r>
    <x v="0"/>
    <s v="abr"/>
    <x v="45"/>
    <d v="2024-04-22T00:00:00"/>
    <x v="1"/>
    <s v="Turno Dia"/>
    <s v="Capsuladora"/>
    <s v="Trancon de tapas en pista de bajada - Mantenimiento"/>
    <x v="1"/>
    <n v="2.2000000000000002"/>
    <m/>
  </r>
  <r>
    <x v="1"/>
    <s v="abr"/>
    <x v="45"/>
    <d v="2024-04-22T00:00:00"/>
    <x v="1"/>
    <s v="Turno Dia"/>
    <s v="Prime"/>
    <s v="Trabamiento brazo"/>
    <x v="1"/>
    <n v="1.66"/>
    <m/>
  </r>
  <r>
    <x v="1"/>
    <s v="abr"/>
    <x v="45"/>
    <d v="2024-04-22T00:00:00"/>
    <x v="1"/>
    <s v="Turno Dia"/>
    <s v="Etiquetadora"/>
    <s v="Falla Etiquetadora"/>
    <x v="1"/>
    <n v="1.31"/>
    <m/>
  </r>
  <r>
    <x v="1"/>
    <s v="abr"/>
    <x v="45"/>
    <d v="2024-04-23T00:00:00"/>
    <x v="1"/>
    <s v="Turno Dia"/>
    <s v="Etiquetadora"/>
    <s v="Falla Etiquetadora"/>
    <x v="2"/>
    <n v="47.6"/>
    <s v="FALLA EN VACIO DE TRANSFERENCIA / REEMPLAZO DE VÁLVULA PROPORCIONAL "/>
  </r>
  <r>
    <x v="0"/>
    <s v="abr"/>
    <x v="45"/>
    <d v="2024-04-23T00:00:00"/>
    <x v="1"/>
    <s v="Turno Dia"/>
    <s v="Encajonadora"/>
    <s v="Problemas con cambio de formato (Sincronizacion)"/>
    <x v="0"/>
    <n v="31.3"/>
    <s v="TRABAMIENTO SOPORTE Y GUÍAS DOBLADAS, AJUSTES VARIOS."/>
  </r>
  <r>
    <x v="2"/>
    <s v="abr"/>
    <x v="45"/>
    <d v="2024-04-23T00:00:00"/>
    <x v="1"/>
    <s v="Turno Dia"/>
    <s v="Omnivision"/>
    <s v="Ajuste electrico o mecanico"/>
    <x v="2"/>
    <n v="17.37"/>
    <s v="RECHAZO EXCESIVO / REINSTALACIÓN DE ESTRELLA"/>
  </r>
  <r>
    <x v="1"/>
    <s v="abr"/>
    <x v="45"/>
    <d v="2024-04-23T00:00:00"/>
    <x v="1"/>
    <s v="Turno Dia"/>
    <s v="Etiquetadora"/>
    <s v="Falla Etiquetadora"/>
    <x v="2"/>
    <n v="16.14"/>
    <s v="FALLA EN VACIO DE TRANSFERENCIA / REEMPLAZO DE VÁLVULA PROPORCIONAL "/>
  </r>
  <r>
    <x v="1"/>
    <s v="abr"/>
    <x v="45"/>
    <d v="2024-04-23T00:00:00"/>
    <x v="1"/>
    <s v="Turno Dia"/>
    <s v="Etiquetadora"/>
    <s v="Falla Etiquetadora"/>
    <x v="2"/>
    <n v="13.16"/>
    <s v="FALLA EN VACIO DE TRANSFERENCIA / REEMPLAZO DE VÁLVULA PROPORCIONAL "/>
  </r>
  <r>
    <x v="0"/>
    <s v="abr"/>
    <x v="45"/>
    <d v="2024-04-23T00:00:00"/>
    <x v="1"/>
    <s v="Turno Dia"/>
    <s v="Encajonadora"/>
    <s v="Problema en mesa de entrada"/>
    <x v="1"/>
    <n v="8.5500000000000007"/>
    <m/>
  </r>
  <r>
    <x v="0"/>
    <s v="abr"/>
    <x v="45"/>
    <d v="2024-04-23T00:00:00"/>
    <x v="1"/>
    <s v="Turno Dia"/>
    <s v="Encajonadora"/>
    <s v="Problemas con cambio de formato (Sincronizacion)"/>
    <x v="1"/>
    <n v="6.54"/>
    <m/>
  </r>
  <r>
    <x v="1"/>
    <s v="abr"/>
    <x v="45"/>
    <d v="2024-04-23T00:00:00"/>
    <x v="1"/>
    <s v="Turno Dia"/>
    <s v="Etiquetadora"/>
    <s v="Falla Etiquetadora"/>
    <x v="1"/>
    <n v="4.8099999999999996"/>
    <m/>
  </r>
  <r>
    <x v="1"/>
    <s v="abr"/>
    <x v="45"/>
    <d v="2024-04-23T00:00:00"/>
    <x v="1"/>
    <s v="Turno Dia"/>
    <s v="Etiquetadora"/>
    <s v="Falla Etiquetadora"/>
    <x v="1"/>
    <n v="3.98"/>
    <m/>
  </r>
  <r>
    <x v="2"/>
    <s v="abr"/>
    <x v="45"/>
    <d v="2024-04-23T00:00:00"/>
    <x v="1"/>
    <s v="Turno Dia"/>
    <s v="Lavadora de Botellas"/>
    <s v="Trabamiento de botellas en la salida - Mantenimiento"/>
    <x v="1"/>
    <n v="3.71"/>
    <m/>
  </r>
  <r>
    <x v="0"/>
    <s v="abr"/>
    <x v="45"/>
    <d v="2024-04-23T00:00:00"/>
    <x v="1"/>
    <s v="Turno Dia"/>
    <s v="Llenadora"/>
    <s v="Lubricacion de pedestales - Llenadora"/>
    <x v="1"/>
    <n v="3.65"/>
    <m/>
  </r>
  <r>
    <x v="1"/>
    <s v="abr"/>
    <x v="45"/>
    <d v="2024-04-23T00:00:00"/>
    <x v="1"/>
    <s v="Turno Dia"/>
    <s v="Etiquetadora"/>
    <s v="Falla Etiquetadora"/>
    <x v="1"/>
    <n v="3.23"/>
    <m/>
  </r>
  <r>
    <x v="1"/>
    <s v="abr"/>
    <x v="45"/>
    <d v="2024-04-23T00:00:00"/>
    <x v="1"/>
    <s v="Turno Dia"/>
    <s v="Prime"/>
    <s v="Trabamiento de producto"/>
    <x v="1"/>
    <n v="3.22"/>
    <m/>
  </r>
  <r>
    <x v="1"/>
    <s v="abr"/>
    <x v="45"/>
    <d v="2024-04-23T00:00:00"/>
    <x v="1"/>
    <s v="Turno Noche"/>
    <s v="Etiquetadora"/>
    <s v="Empalme defectuoso - Etiquetadora"/>
    <x v="1"/>
    <n v="3.08"/>
    <m/>
  </r>
  <r>
    <x v="2"/>
    <s v="abr"/>
    <x v="45"/>
    <d v="2024-04-23T00:00:00"/>
    <x v="1"/>
    <s v="Turno Dia"/>
    <s v="Lavadora de Botellas"/>
    <s v="Trabamiento de botellas en la salida - Mantenimiento"/>
    <x v="1"/>
    <n v="2.88"/>
    <m/>
  </r>
  <r>
    <x v="1"/>
    <s v="abr"/>
    <x v="45"/>
    <d v="2024-04-23T00:00:00"/>
    <x v="1"/>
    <s v="Turno Noche"/>
    <s v="Sopladora"/>
    <s v="Trabamiento de Preformas"/>
    <x v="1"/>
    <n v="2.21"/>
    <m/>
  </r>
  <r>
    <x v="1"/>
    <s v="abr"/>
    <x v="45"/>
    <d v="2024-04-23T00:00:00"/>
    <x v="1"/>
    <s v="Turno Dia"/>
    <s v="Prime"/>
    <s v="Ajuste de parametros por electrico"/>
    <x v="1"/>
    <n v="1.95"/>
    <m/>
  </r>
  <r>
    <x v="0"/>
    <s v="abr"/>
    <x v="45"/>
    <d v="2024-04-23T00:00:00"/>
    <x v="1"/>
    <s v="Turno Dia"/>
    <s v="Omnivision"/>
    <s v="Ajuste electrico o mecanico"/>
    <x v="1"/>
    <n v="1.58"/>
    <m/>
  </r>
  <r>
    <x v="0"/>
    <s v="abr"/>
    <x v="45"/>
    <d v="2024-04-23T00:00:00"/>
    <x v="1"/>
    <s v="Turno Dia"/>
    <s v="Encajonadora"/>
    <s v="Problema en mesa de entrada"/>
    <x v="1"/>
    <n v="1.28"/>
    <m/>
  </r>
  <r>
    <x v="2"/>
    <s v="abr"/>
    <x v="45"/>
    <d v="2024-04-23T00:00:00"/>
    <x v="1"/>
    <s v="Turno Dia"/>
    <s v="Lavadora de Botellas"/>
    <s v="Trabamiento de botellas en la salida - Mantenimiento"/>
    <x v="1"/>
    <n v="1.23"/>
    <m/>
  </r>
  <r>
    <x v="2"/>
    <s v="abr"/>
    <x v="45"/>
    <d v="2024-04-23T00:00:00"/>
    <x v="1"/>
    <s v="Turno Dia"/>
    <s v="Lavadora de Botellas"/>
    <s v="Trabamiento de botellas en la salida - Mantenimiento"/>
    <x v="1"/>
    <n v="1.1100000000000001"/>
    <m/>
  </r>
  <r>
    <x v="2"/>
    <s v="abr"/>
    <x v="45"/>
    <d v="2024-04-23T00:00:00"/>
    <x v="1"/>
    <s v="Turno Dia"/>
    <s v="Lavadora de Botellas"/>
    <s v="Trabamiento de botellas en la salida - Mantenimiento"/>
    <x v="1"/>
    <n v="1.06"/>
    <m/>
  </r>
  <r>
    <x v="0"/>
    <s v="abr"/>
    <x v="45"/>
    <d v="2024-04-23T00:00:00"/>
    <x v="1"/>
    <s v="Turno Dia"/>
    <s v="Encajonadora"/>
    <s v="Problemas con cambio de formato (Sincronizacion)"/>
    <x v="1"/>
    <n v="0.78"/>
    <m/>
  </r>
  <r>
    <x v="0"/>
    <s v="abr"/>
    <x v="45"/>
    <d v="2024-04-23T00:00:00"/>
    <x v="1"/>
    <s v="Turno Dia"/>
    <s v="Encajonadora"/>
    <s v="Problemas con cambio de formato (Sincronizacion)"/>
    <x v="1"/>
    <n v="0.25"/>
    <m/>
  </r>
  <r>
    <x v="1"/>
    <s v="abr"/>
    <x v="45"/>
    <d v="2024-04-23T00:00:00"/>
    <x v="1"/>
    <s v="Turno Noche"/>
    <s v="Sopladora"/>
    <s v="Trabamiento de Preformas"/>
    <x v="1"/>
    <n v="0.21"/>
    <m/>
  </r>
  <r>
    <x v="2"/>
    <s v="abr"/>
    <x v="45"/>
    <d v="2024-04-23T00:00:00"/>
    <x v="1"/>
    <s v="Turno Dia"/>
    <s v="Lavadora de Botellas"/>
    <s v="Trabamiento de botellas en la salida - Mantenimiento"/>
    <x v="1"/>
    <n v="0.11"/>
    <m/>
  </r>
  <r>
    <x v="2"/>
    <s v="abr"/>
    <x v="45"/>
    <d v="2024-04-23T00:00:00"/>
    <x v="1"/>
    <s v="Turno Dia"/>
    <s v="Omnivision"/>
    <s v="Ajuste electrico o mecanico"/>
    <x v="1"/>
    <n v="0.04"/>
    <m/>
  </r>
  <r>
    <x v="1"/>
    <s v="abr"/>
    <x v="45"/>
    <d v="2024-04-24T00:00:00"/>
    <x v="1"/>
    <s v="Turno Dia"/>
    <s v="Paletizadora"/>
    <s v="Cambio o reparacion de rodillos"/>
    <x v="0"/>
    <n v="17.71"/>
    <s v="CAMBIO DE 2 RODILLOS MESA"/>
  </r>
  <r>
    <x v="1"/>
    <s v="abr"/>
    <x v="45"/>
    <d v="2024-04-24T00:00:00"/>
    <x v="1"/>
    <s v="Turno Noche"/>
    <s v="Tunel"/>
    <s v="Cai­da de botellas, ajuste de traspasos"/>
    <x v="0"/>
    <n v="14"/>
    <s v="FALLA EN SINCRONIZACIÓN / DEDO DE SDR DOBLADO"/>
  </r>
  <r>
    <x v="1"/>
    <s v="abr"/>
    <x v="45"/>
    <d v="2024-04-24T00:00:00"/>
    <x v="1"/>
    <s v="Turno Dia"/>
    <s v="Llenadora"/>
    <s v="Defectos Nudos PLC"/>
    <x v="2"/>
    <n v="10.54"/>
    <s v="DEFECTO PLC"/>
  </r>
  <r>
    <x v="1"/>
    <s v="abr"/>
    <x v="45"/>
    <d v="2024-04-24T00:00:00"/>
    <x v="1"/>
    <s v="Turno Dia"/>
    <s v="Sopladora"/>
    <s v="Trabamiento estrella transferencia"/>
    <x v="1"/>
    <n v="9.77"/>
    <m/>
  </r>
  <r>
    <x v="1"/>
    <s v="abr"/>
    <x v="45"/>
    <d v="2024-04-24T00:00:00"/>
    <x v="1"/>
    <s v="Turno Noche"/>
    <s v="Paletizadora"/>
    <s v="Pack girados"/>
    <x v="1"/>
    <n v="7.38"/>
    <m/>
  </r>
  <r>
    <x v="1"/>
    <s v="abr"/>
    <x v="45"/>
    <d v="2024-04-24T00:00:00"/>
    <x v="1"/>
    <s v="Turno Noche"/>
    <s v="Sopladora"/>
    <s v="Caudal insuficiente refrigeracion moldes"/>
    <x v="1"/>
    <n v="6.55"/>
    <m/>
  </r>
  <r>
    <x v="1"/>
    <s v="abr"/>
    <x v="45"/>
    <d v="2024-04-24T00:00:00"/>
    <x v="1"/>
    <s v="Turno Dia"/>
    <s v="Sopladora"/>
    <s v="Trabamiento estrella transferencia"/>
    <x v="1"/>
    <n v="5.71"/>
    <m/>
  </r>
  <r>
    <x v="1"/>
    <s v="abr"/>
    <x v="45"/>
    <d v="2024-04-24T00:00:00"/>
    <x v="1"/>
    <s v="Turno Noche"/>
    <s v="Codificador"/>
    <s v="Regulacion de Altura - Mantenimiento"/>
    <x v="1"/>
    <n v="5.25"/>
    <m/>
  </r>
  <r>
    <x v="1"/>
    <s v="abr"/>
    <x v="45"/>
    <d v="2024-04-24T00:00:00"/>
    <x v="1"/>
    <s v="Turno Noche"/>
    <s v="Tunel"/>
    <s v="Cai­da de botellas, ajuste de traspasos"/>
    <x v="1"/>
    <n v="5.09"/>
    <m/>
  </r>
  <r>
    <x v="1"/>
    <s v="abr"/>
    <x v="45"/>
    <d v="2024-04-24T00:00:00"/>
    <x v="1"/>
    <s v="Turno Dia"/>
    <s v="Robopac"/>
    <s v="Problema paracai­das"/>
    <x v="1"/>
    <n v="4.29"/>
    <m/>
  </r>
  <r>
    <x v="1"/>
    <s v="abr"/>
    <x v="45"/>
    <d v="2024-04-24T00:00:00"/>
    <x v="1"/>
    <s v="Turno Dia"/>
    <s v="Robopac"/>
    <s v="Corte de Film en Robopack"/>
    <x v="1"/>
    <n v="2.06"/>
    <m/>
  </r>
  <r>
    <x v="1"/>
    <s v="abr"/>
    <x v="45"/>
    <d v="2024-04-24T00:00:00"/>
    <x v="1"/>
    <s v="Turno Noche"/>
    <s v="Sopladora"/>
    <s v="Trabamiento de Preformas"/>
    <x v="1"/>
    <n v="0.57999999999999996"/>
    <m/>
  </r>
  <r>
    <x v="1"/>
    <s v="abr"/>
    <x v="45"/>
    <d v="2024-04-24T00:00:00"/>
    <x v="1"/>
    <s v="Turno Dia"/>
    <s v="Robopac"/>
    <s v="Trabamiento paracai­das"/>
    <x v="1"/>
    <n v="0.18"/>
    <m/>
  </r>
  <r>
    <x v="1"/>
    <s v="abr"/>
    <x v="45"/>
    <d v="2024-04-25T00:00:00"/>
    <x v="1"/>
    <s v="Turno Noche"/>
    <s v="Sopladora"/>
    <s v="Trabamiento de botella en sopladora- llenadora"/>
    <x v="0"/>
    <n v="60"/>
    <s v="REGULACIONES POR TRABAMIENTOS EN EL EMBRIAGUE"/>
  </r>
  <r>
    <x v="2"/>
    <s v="abr"/>
    <x v="45"/>
    <d v="2024-04-25T00:00:00"/>
    <x v="1"/>
    <s v="Turno Dia"/>
    <s v="Llenadora"/>
    <s v="Falla medidor presion tasa (des-calibrado)"/>
    <x v="2"/>
    <n v="59.73"/>
    <s v="SE LIMPIA Y SE REAPRIETAN LOS TERMINALES"/>
  </r>
  <r>
    <x v="1"/>
    <s v="abr"/>
    <x v="45"/>
    <d v="2024-04-25T00:00:00"/>
    <x v="1"/>
    <s v="Turno Noche"/>
    <s v="Sopladora"/>
    <s v="Trabamiento de botella en sopladora- llenadora"/>
    <x v="0"/>
    <n v="58.93"/>
    <s v="REGULACIONES POR TRABAMIENTOS EN EL EMBRIAGUE"/>
  </r>
  <r>
    <x v="1"/>
    <s v="abr"/>
    <x v="45"/>
    <d v="2024-04-25T00:00:00"/>
    <x v="1"/>
    <s v="Turno Dia"/>
    <s v="Sopladora"/>
    <s v="Trabamiento de botella en sopladora- llenadora"/>
    <x v="0"/>
    <n v="39.36"/>
    <s v="REGULACIONES POR TRABAMIENTOS EN EL EMBRIAGUE"/>
  </r>
  <r>
    <x v="1"/>
    <s v="abr"/>
    <x v="45"/>
    <d v="2024-04-25T00:00:00"/>
    <x v="1"/>
    <s v="Turno Dia"/>
    <s v="Sopladora"/>
    <s v="Trabamiento de botella en sopladora- llenadora"/>
    <x v="0"/>
    <n v="36.51"/>
    <s v="REGULACIONES POR TRABAMIENTOS EN EL EMBRIAGUE"/>
  </r>
  <r>
    <x v="2"/>
    <s v="abr"/>
    <x v="45"/>
    <d v="2024-04-25T00:00:00"/>
    <x v="1"/>
    <s v="Turno Dia"/>
    <s v="Llenadora"/>
    <s v="Falla medidor presion tasa (des-calibrado)"/>
    <x v="2"/>
    <n v="29.99"/>
    <s v="SE LIMPIA Y SE REAPRIETAN LOS TERMINALES"/>
  </r>
  <r>
    <x v="1"/>
    <s v="abr"/>
    <x v="45"/>
    <d v="2024-04-25T00:00:00"/>
    <x v="1"/>
    <s v="Turno Noche"/>
    <s v="Sopladora"/>
    <s v="Trabamiento de botella en sopladora- llenadora"/>
    <x v="0"/>
    <n v="29.09"/>
    <s v="REGULACIONES POR TRABAMIENTOS EN EL EMBRIAGUE"/>
  </r>
  <r>
    <x v="1"/>
    <s v="abr"/>
    <x v="45"/>
    <d v="2024-04-25T00:00:00"/>
    <x v="1"/>
    <s v="Turno Dia"/>
    <s v="Sopladora"/>
    <s v="Trabamiento de botella en sopladora- llenadora"/>
    <x v="0"/>
    <n v="26.27"/>
    <s v="REGULACIONES POR TRABAMIENTOS EN EL EMBRIAGUE"/>
  </r>
  <r>
    <x v="0"/>
    <s v="abr"/>
    <x v="45"/>
    <d v="2024-04-25T00:00:00"/>
    <x v="1"/>
    <s v="Turno Noche"/>
    <s v="Transporte"/>
    <s v="Regulacion de velocidad"/>
    <x v="2"/>
    <n v="18.53"/>
    <s v="FALLA DE SENSORES "/>
  </r>
  <r>
    <x v="2"/>
    <s v="abr"/>
    <x v="45"/>
    <d v="2024-04-25T00:00:00"/>
    <x v="1"/>
    <s v="Turno Dia"/>
    <s v="Llenadora"/>
    <s v="Falla medidor presion tasa (des-calibrado)"/>
    <x v="1"/>
    <n v="6.58"/>
    <m/>
  </r>
  <r>
    <x v="0"/>
    <s v="abr"/>
    <x v="45"/>
    <d v="2024-04-25T00:00:00"/>
    <x v="1"/>
    <s v="Turno Dia"/>
    <s v="Omnivision"/>
    <s v="Parada reiteradas por ventosas en mal estado"/>
    <x v="1"/>
    <n v="5.93"/>
    <m/>
  </r>
  <r>
    <x v="1"/>
    <s v="abr"/>
    <x v="45"/>
    <d v="2024-04-25T00:00:00"/>
    <x v="1"/>
    <s v="Turno Dia"/>
    <s v="Etiquetadora"/>
    <s v="Falla Etiquetadora"/>
    <x v="1"/>
    <n v="5.38"/>
    <m/>
  </r>
  <r>
    <x v="0"/>
    <s v="abr"/>
    <x v="45"/>
    <d v="2024-04-25T00:00:00"/>
    <x v="1"/>
    <s v="Turno Noche"/>
    <s v="Transporte"/>
    <s v="Regulacion de velocidad"/>
    <x v="1"/>
    <n v="4.75"/>
    <m/>
  </r>
  <r>
    <x v="0"/>
    <s v="abr"/>
    <x v="45"/>
    <d v="2024-04-25T00:00:00"/>
    <x v="1"/>
    <s v="Turno Dia"/>
    <s v="Lavadora de Botellas"/>
    <s v="trabamiento de botella en entrada"/>
    <x v="1"/>
    <n v="4.3"/>
    <m/>
  </r>
  <r>
    <x v="0"/>
    <s v="abr"/>
    <x v="45"/>
    <d v="2024-04-25T00:00:00"/>
    <x v="1"/>
    <s v="Turno Noche"/>
    <s v="Transporte"/>
    <s v="Regulacion de velocidad"/>
    <x v="1"/>
    <n v="3.2"/>
    <m/>
  </r>
  <r>
    <x v="0"/>
    <s v="abr"/>
    <x v="45"/>
    <d v="2024-04-25T00:00:00"/>
    <x v="1"/>
    <s v="Turno Noche"/>
    <s v="Transporte"/>
    <s v="Regulacion de velocidad"/>
    <x v="1"/>
    <n v="1.5"/>
    <m/>
  </r>
  <r>
    <x v="0"/>
    <s v="abr"/>
    <x v="45"/>
    <d v="2024-04-25T00:00:00"/>
    <x v="1"/>
    <s v="Turno Noche"/>
    <s v="Transporte"/>
    <s v="Regulacion de velocidad"/>
    <x v="1"/>
    <n v="1.5"/>
    <m/>
  </r>
  <r>
    <x v="0"/>
    <s v="abr"/>
    <x v="45"/>
    <d v="2024-04-25T00:00:00"/>
    <x v="1"/>
    <s v="Turno Dia"/>
    <s v="Omnivision"/>
    <s v="Parada reiteradas por ventosas en mal estado"/>
    <x v="1"/>
    <n v="1.1299999999999999"/>
    <m/>
  </r>
  <r>
    <x v="1"/>
    <s v="abr"/>
    <x v="45"/>
    <d v="2024-04-25T00:00:00"/>
    <x v="1"/>
    <s v="Turno Dia"/>
    <s v="Etiquetadora"/>
    <s v="Falla Etiquetadora"/>
    <x v="1"/>
    <n v="0.68"/>
    <m/>
  </r>
  <r>
    <x v="1"/>
    <s v="abr"/>
    <x v="45"/>
    <d v="2024-04-25T00:00:00"/>
    <x v="1"/>
    <s v="Turno Noche"/>
    <s v="Sopladora"/>
    <s v="Trabamiento de Preformas"/>
    <x v="1"/>
    <n v="0.36"/>
    <m/>
  </r>
  <r>
    <x v="1"/>
    <s v="abr"/>
    <x v="45"/>
    <d v="2024-04-25T00:00:00"/>
    <x v="1"/>
    <s v="Turno Noche"/>
    <s v="Sopladora"/>
    <s v="Trabamiento de Preformas"/>
    <x v="1"/>
    <n v="0.34"/>
    <m/>
  </r>
  <r>
    <x v="2"/>
    <s v="abr"/>
    <x v="45"/>
    <d v="2024-04-25T00:00:00"/>
    <x v="1"/>
    <s v="Turno Dia"/>
    <s v="Llenadora"/>
    <s v="Falla medidor presion tasa (des-calibrado)"/>
    <x v="1"/>
    <n v="0.18"/>
    <m/>
  </r>
  <r>
    <x v="1"/>
    <s v="abr"/>
    <x v="45"/>
    <d v="2024-04-26T00:00:00"/>
    <x v="1"/>
    <s v="Turno Noche"/>
    <s v="Sopladora"/>
    <s v="Trabamiento de botella en sopladora- llenadora"/>
    <x v="0"/>
    <n v="48.94"/>
    <s v="REGULACIONES POR TRABAMIENTOS EN EL EMBRIAGUE"/>
  </r>
  <r>
    <x v="1"/>
    <s v="abr"/>
    <x v="45"/>
    <d v="2024-04-26T00:00:00"/>
    <x v="1"/>
    <s v="Turno Dia"/>
    <s v="Sopladora"/>
    <s v="Trabamiento de botella en sopladora- llenadora"/>
    <x v="0"/>
    <n v="45.68"/>
    <s v="REGULACIONES POR TRABAMIENTOS EN EL EMBRIAGUE"/>
  </r>
  <r>
    <x v="0"/>
    <s v="abr"/>
    <x v="45"/>
    <d v="2024-04-26T00:00:00"/>
    <x v="1"/>
    <s v="Turno Dia"/>
    <s v="Transporte"/>
    <s v="Falla de Motor - Transporte"/>
    <x v="2"/>
    <n v="31.71"/>
    <s v="FALLA MOTOR DE TRANSPORTE (NO SE ESPECIFICA CUAL) "/>
  </r>
  <r>
    <x v="1"/>
    <s v="abr"/>
    <x v="45"/>
    <d v="2024-04-26T00:00:00"/>
    <x v="1"/>
    <s v="Turno Dia"/>
    <s v="Sopladora"/>
    <s v="Trabamiento de botella en sopladora- llenadora"/>
    <x v="0"/>
    <n v="29.74"/>
    <s v="REGULACIONES POR TRABAMIENTOS EN EL EMBRIAGUE"/>
  </r>
  <r>
    <x v="1"/>
    <s v="abr"/>
    <x v="45"/>
    <d v="2024-04-26T00:00:00"/>
    <x v="1"/>
    <s v="Turno Noche"/>
    <s v="Sopladora"/>
    <s v="Trabamiento de botella en sopladora- llenadora"/>
    <x v="0"/>
    <n v="29.54"/>
    <s v="REGULACIONES POR TRABAMIENTOS EN EL EMBRIAGUE"/>
  </r>
  <r>
    <x v="1"/>
    <s v="abr"/>
    <x v="45"/>
    <d v="2024-04-26T00:00:00"/>
    <x v="1"/>
    <s v="Turno Noche"/>
    <s v="Sopladora"/>
    <s v="Presion de soplado insuficiente"/>
    <x v="0"/>
    <n v="18.04"/>
    <s v="PRESIÓN INSUFICIENTE, SE AUMENTA A 32 BAR"/>
  </r>
  <r>
    <x v="2"/>
    <s v="abr"/>
    <x v="45"/>
    <d v="2024-04-26T00:00:00"/>
    <x v="1"/>
    <s v="Turno Dia"/>
    <s v="Lavadora de Botellas"/>
    <s v="Trabamiento de botellas en la salida - Mantenimiento"/>
    <x v="0"/>
    <n v="15.23"/>
    <s v="SIN REPORTAR"/>
  </r>
  <r>
    <x v="0"/>
    <s v="abr"/>
    <x v="45"/>
    <d v="2024-04-26T00:00:00"/>
    <x v="1"/>
    <s v="Turno Noche"/>
    <s v="Coronador"/>
    <s v="Trancones reiterados pista de bajada"/>
    <x v="0"/>
    <n v="14.25"/>
    <s v="REGULACIÓN DE PRESIÓN, SE DESCONECTA VIBRADOR Y SE CAMBIAN MANGUERAS"/>
  </r>
  <r>
    <x v="0"/>
    <s v="abr"/>
    <x v="45"/>
    <d v="2024-04-26T00:00:00"/>
    <x v="1"/>
    <s v="Turno Noche"/>
    <s v="Coronador"/>
    <s v="Trancones reiterados pista de bajada"/>
    <x v="0"/>
    <n v="12.13"/>
    <s v="REGULACIÓN DE PRESIÓN, SE DESCONECTA VIBRADOR Y SE CAMBIAN MANGUERAS"/>
  </r>
  <r>
    <x v="1"/>
    <s v="abr"/>
    <x v="45"/>
    <d v="2024-04-26T00:00:00"/>
    <x v="1"/>
    <s v="Turno Noche"/>
    <s v="Sopladora"/>
    <s v="Presion de soplado insuficiente"/>
    <x v="0"/>
    <n v="11.16"/>
    <s v="PRESIÓN INSUFICIENTE, SE AUMENTA A 32 BAR"/>
  </r>
  <r>
    <x v="1"/>
    <s v="abr"/>
    <x v="45"/>
    <d v="2024-04-26T00:00:00"/>
    <x v="1"/>
    <s v="Turno Dia"/>
    <s v="Prime"/>
    <s v="Trabamiento de producto"/>
    <x v="1"/>
    <n v="3.19"/>
    <m/>
  </r>
  <r>
    <x v="1"/>
    <s v="abr"/>
    <x v="45"/>
    <d v="2024-04-26T00:00:00"/>
    <x v="1"/>
    <s v="Turno Dia"/>
    <s v="Etiquetadora"/>
    <s v="Falla Etiquetadora"/>
    <x v="1"/>
    <n v="2.0699999999999998"/>
    <m/>
  </r>
  <r>
    <x v="0"/>
    <s v="abr"/>
    <x v="45"/>
    <d v="2024-04-26T00:00:00"/>
    <x v="1"/>
    <s v="Turno Noche"/>
    <s v="Coronador"/>
    <s v="Trancones reiterados pista de bajada"/>
    <x v="1"/>
    <n v="1.8"/>
    <m/>
  </r>
  <r>
    <x v="1"/>
    <s v="abr"/>
    <x v="45"/>
    <d v="2024-04-26T00:00:00"/>
    <x v="1"/>
    <s v="Turno Dia"/>
    <s v="Mixer"/>
    <s v="Error de Mezcla"/>
    <x v="1"/>
    <n v="1.6"/>
    <m/>
  </r>
  <r>
    <x v="1"/>
    <s v="abr"/>
    <x v="45"/>
    <d v="2024-04-26T00:00:00"/>
    <x v="1"/>
    <s v="Turno Noche"/>
    <s v="Codificador"/>
    <s v="Regulacion de Altura - Mantenimiento"/>
    <x v="1"/>
    <n v="1.59"/>
    <m/>
  </r>
  <r>
    <x v="1"/>
    <s v="abr"/>
    <x v="45"/>
    <d v="2024-04-26T00:00:00"/>
    <x v="1"/>
    <s v="Turno Dia"/>
    <s v="Etiquetadora"/>
    <s v="Falla Etiquetadora"/>
    <x v="1"/>
    <n v="1.05"/>
    <m/>
  </r>
  <r>
    <x v="1"/>
    <s v="abr"/>
    <x v="45"/>
    <d v="2024-04-26T00:00:00"/>
    <x v="1"/>
    <s v="Turno Noche"/>
    <s v="Sopladora"/>
    <s v="Trabamiento de Preformas"/>
    <x v="1"/>
    <n v="0.9"/>
    <m/>
  </r>
  <r>
    <x v="0"/>
    <s v="abr"/>
    <x v="45"/>
    <d v="2024-04-26T00:00:00"/>
    <x v="1"/>
    <s v="Turno Noche"/>
    <s v="Coronador"/>
    <s v="Trancones reiterados pista de bajada"/>
    <x v="1"/>
    <n v="0.48"/>
    <m/>
  </r>
  <r>
    <x v="1"/>
    <s v="abr"/>
    <x v="45"/>
    <d v="2024-04-26T00:00:00"/>
    <x v="1"/>
    <s v="Turno Noche"/>
    <s v="Sopladora"/>
    <s v="Trabamiento de Preformas"/>
    <x v="1"/>
    <n v="0.22"/>
    <m/>
  </r>
  <r>
    <x v="1"/>
    <s v="abr"/>
    <x v="45"/>
    <d v="2024-04-27T00:00:00"/>
    <x v="1"/>
    <s v="Turno Noche"/>
    <s v="Sopladora"/>
    <s v="Trabamiento de botella en sopladora- llenadora"/>
    <x v="0"/>
    <n v="30"/>
    <s v="REGULACIONES POR TRABAMIENTOS EN EL EMBRIAGUE"/>
  </r>
  <r>
    <x v="1"/>
    <s v="abr"/>
    <x v="45"/>
    <d v="2024-04-27T00:00:00"/>
    <x v="1"/>
    <s v="Turno Noche"/>
    <s v="Sopladora"/>
    <s v="Trabamiento de botella en sopladora- llenadora"/>
    <x v="0"/>
    <n v="29.7"/>
    <s v="REGULACIONES POR TRABAMIENTOS EN EL EMBRIAGUE"/>
  </r>
  <r>
    <x v="1"/>
    <s v="abr"/>
    <x v="45"/>
    <d v="2024-04-27T00:00:00"/>
    <x v="1"/>
    <s v="Turno Dia"/>
    <s v="Transporte"/>
    <s v="Divisor de paquetes"/>
    <x v="1"/>
    <n v="7.29"/>
    <m/>
  </r>
  <r>
    <x v="1"/>
    <s v="abr"/>
    <x v="45"/>
    <d v="2024-04-27T00:00:00"/>
    <x v="1"/>
    <s v="Turno Dia"/>
    <s v="Transporte"/>
    <s v="Divisor de paquetes"/>
    <x v="1"/>
    <n v="6.5"/>
    <m/>
  </r>
  <r>
    <x v="1"/>
    <s v="abr"/>
    <x v="45"/>
    <d v="2024-04-27T00:00:00"/>
    <x v="1"/>
    <s v="Turno Dia"/>
    <s v="Tunel"/>
    <s v="Cambio o reparacion de sensor - Tiºnel"/>
    <x v="1"/>
    <n v="3.65"/>
    <m/>
  </r>
  <r>
    <x v="0"/>
    <s v="abr"/>
    <x v="45"/>
    <d v="2024-04-27T00:00:00"/>
    <x v="1"/>
    <s v="Turno Dia"/>
    <s v="Etiquetadora"/>
    <s v="Falla de piston en la entrada de botellas"/>
    <x v="1"/>
    <n v="2.25"/>
    <m/>
  </r>
  <r>
    <x v="1"/>
    <s v="abr"/>
    <x v="45"/>
    <d v="2024-04-27T00:00:00"/>
    <x v="1"/>
    <s v="Turno Noche"/>
    <s v="Etiquetadora"/>
    <s v="Empalme defectuoso - Etiquetadora"/>
    <x v="1"/>
    <n v="1.73"/>
    <m/>
  </r>
  <r>
    <x v="1"/>
    <s v="abr"/>
    <x v="45"/>
    <d v="2024-04-27T00:00:00"/>
    <x v="1"/>
    <s v="Turno Noche"/>
    <s v="Sopladora"/>
    <s v="Trabamiento de Preformas"/>
    <x v="1"/>
    <n v="1.5"/>
    <m/>
  </r>
  <r>
    <x v="1"/>
    <s v="abr"/>
    <x v="45"/>
    <d v="2024-04-27T00:00:00"/>
    <x v="1"/>
    <s v="Turno Dia"/>
    <s v="Transporte"/>
    <s v="Divisor de paquetes"/>
    <x v="1"/>
    <n v="1.18"/>
    <m/>
  </r>
  <r>
    <x v="1"/>
    <s v="abr"/>
    <x v="45"/>
    <d v="2024-04-27T00:00:00"/>
    <x v="1"/>
    <s v="Turno Noche"/>
    <s v="Sopladora"/>
    <s v="Trabamiento de Preformas"/>
    <x v="1"/>
    <n v="0.62"/>
    <m/>
  </r>
  <r>
    <x v="1"/>
    <s v="abr"/>
    <x v="45"/>
    <d v="2024-04-27T00:00:00"/>
    <x v="1"/>
    <s v="Turno Dia"/>
    <s v="Transporte"/>
    <s v="Divisor de paquetes"/>
    <x v="1"/>
    <n v="0.43"/>
    <m/>
  </r>
  <r>
    <x v="1"/>
    <s v="abr"/>
    <x v="46"/>
    <d v="2024-04-29T00:00:00"/>
    <x v="1"/>
    <s v="Turno Dia"/>
    <s v="Llenadora"/>
    <s v="Cambio de valvula"/>
    <x v="0"/>
    <n v="21.52"/>
    <s v="Filtración en Válvulas de llenado 20, 22 y 29"/>
  </r>
  <r>
    <x v="1"/>
    <s v="abr"/>
    <x v="46"/>
    <d v="2024-04-29T00:00:00"/>
    <x v="1"/>
    <s v="Turno Dia"/>
    <s v="Sopladora"/>
    <s v="Trabamiento de botella en sopladora- llenadora"/>
    <x v="0"/>
    <n v="15.22"/>
    <s v="Ajuste estrella de transferencia y escotes"/>
  </r>
  <r>
    <x v="1"/>
    <s v="abr"/>
    <x v="46"/>
    <d v="2024-04-29T00:00:00"/>
    <x v="1"/>
    <s v="Turno Dia"/>
    <s v="Llenadora"/>
    <s v="Cambio de valvula"/>
    <x v="0"/>
    <n v="12.5"/>
    <s v="Filtración en Válvulas de llenado 20, 22 y 29"/>
  </r>
  <r>
    <x v="1"/>
    <s v="abr"/>
    <x v="46"/>
    <d v="2024-04-29T00:00:00"/>
    <x v="1"/>
    <s v="Turno Dia"/>
    <s v="Sopladora"/>
    <s v="Trabamiento de botella en sopladora- llenadora"/>
    <x v="1"/>
    <n v="6.5"/>
    <m/>
  </r>
  <r>
    <x v="2"/>
    <s v="abr"/>
    <x v="46"/>
    <d v="2024-04-29T00:00:00"/>
    <x v="1"/>
    <s v="Turno Dia"/>
    <s v="Omnivision"/>
    <s v="Falla Servomotor"/>
    <x v="1"/>
    <n v="6.02"/>
    <m/>
  </r>
  <r>
    <x v="1"/>
    <s v="abr"/>
    <x v="46"/>
    <d v="2024-04-29T00:00:00"/>
    <x v="1"/>
    <s v="Turno Dia"/>
    <s v="Sopladora"/>
    <s v="Presion de soplado insuficiente"/>
    <x v="1"/>
    <n v="5.88"/>
    <m/>
  </r>
  <r>
    <x v="2"/>
    <s v="abr"/>
    <x v="46"/>
    <d v="2024-04-29T00:00:00"/>
    <x v="1"/>
    <s v="Turno Dia"/>
    <s v="Omnivision"/>
    <s v="Falla Servomotor"/>
    <x v="1"/>
    <n v="5.41"/>
    <m/>
  </r>
  <r>
    <x v="2"/>
    <s v="abr"/>
    <x v="46"/>
    <d v="2024-04-29T00:00:00"/>
    <x v="1"/>
    <s v="Turno Dia"/>
    <s v="Omnivision"/>
    <s v="Falla Servomotor"/>
    <x v="1"/>
    <n v="4.76"/>
    <m/>
  </r>
  <r>
    <x v="2"/>
    <s v="abr"/>
    <x v="46"/>
    <d v="2024-04-29T00:00:00"/>
    <x v="1"/>
    <s v="Turno Dia"/>
    <s v="Omnivision"/>
    <s v="Falla Servomotor"/>
    <x v="1"/>
    <n v="4.4800000000000004"/>
    <m/>
  </r>
  <r>
    <x v="2"/>
    <s v="abr"/>
    <x v="46"/>
    <d v="2024-04-29T00:00:00"/>
    <x v="1"/>
    <s v="Turno Dia"/>
    <s v="Omnivision"/>
    <s v="Falla Servomotor"/>
    <x v="1"/>
    <n v="2.81"/>
    <m/>
  </r>
  <r>
    <x v="2"/>
    <s v="abr"/>
    <x v="46"/>
    <d v="2024-04-29T00:00:00"/>
    <x v="1"/>
    <s v="Turno Dia"/>
    <s v="Omnivision"/>
    <s v="Falla Servomotor"/>
    <x v="1"/>
    <n v="2.72"/>
    <m/>
  </r>
  <r>
    <x v="2"/>
    <s v="abr"/>
    <x v="46"/>
    <d v="2024-04-29T00:00:00"/>
    <x v="1"/>
    <s v="Turno Dia"/>
    <s v="Omnivision"/>
    <s v="Falla Servomotor"/>
    <x v="1"/>
    <n v="2.68"/>
    <m/>
  </r>
  <r>
    <x v="2"/>
    <s v="abr"/>
    <x v="46"/>
    <d v="2024-04-29T00:00:00"/>
    <x v="1"/>
    <s v="Turno Dia"/>
    <s v="Omnivision"/>
    <s v="Falla Servomotor"/>
    <x v="1"/>
    <n v="1.74"/>
    <m/>
  </r>
  <r>
    <x v="2"/>
    <s v="abr"/>
    <x v="46"/>
    <d v="2024-04-29T00:00:00"/>
    <x v="1"/>
    <s v="Turno Dia"/>
    <s v="Omnivision"/>
    <s v="Falla Servomotor"/>
    <x v="1"/>
    <n v="1.63"/>
    <m/>
  </r>
  <r>
    <x v="2"/>
    <s v="abr"/>
    <x v="46"/>
    <d v="2024-04-29T00:00:00"/>
    <x v="1"/>
    <s v="Turno Dia"/>
    <s v="Omnivision"/>
    <s v="Falla Servomotor"/>
    <x v="1"/>
    <n v="1.61"/>
    <m/>
  </r>
  <r>
    <x v="2"/>
    <s v="abr"/>
    <x v="46"/>
    <d v="2024-04-29T00:00:00"/>
    <x v="1"/>
    <s v="Turno Dia"/>
    <s v="Omnivision"/>
    <s v="Falla Servomotor"/>
    <x v="1"/>
    <n v="0.92"/>
    <m/>
  </r>
  <r>
    <x v="1"/>
    <s v="abr"/>
    <x v="46"/>
    <d v="2024-04-29T00:00:00"/>
    <x v="1"/>
    <s v="Turno Dia"/>
    <s v="Sopladora"/>
    <s v="Trabamiento de Preformas"/>
    <x v="1"/>
    <n v="0.34"/>
    <m/>
  </r>
  <r>
    <x v="1"/>
    <s v="abr"/>
    <x v="46"/>
    <d v="2024-04-30T00:00:00"/>
    <x v="1"/>
    <s v="Turno Noche"/>
    <s v="Etiquetadora"/>
    <s v="Falla Etiquetadora"/>
    <x v="0"/>
    <n v="52.67"/>
    <s v="Ajustes en acercamiento de rodillo encolador."/>
  </r>
  <r>
    <x v="1"/>
    <s v="abr"/>
    <x v="46"/>
    <d v="2024-04-30T00:00:00"/>
    <x v="1"/>
    <s v="Turno Dia"/>
    <s v="Llenadora"/>
    <s v="Cambio de valvula"/>
    <x v="0"/>
    <n v="29.35"/>
    <s v="Filtración en Válvulas de llenado 17,23,25 y 26"/>
  </r>
  <r>
    <x v="1"/>
    <s v="abr"/>
    <x v="46"/>
    <d v="2024-04-30T00:00:00"/>
    <x v="1"/>
    <s v="Turno Noche"/>
    <s v="Sopladora"/>
    <s v="Trabamiento de botella en sopladora- llenadora"/>
    <x v="0"/>
    <n v="21.87"/>
    <s v="Se ajusta embriague para disminuir sensibilidad."/>
  </r>
  <r>
    <x v="1"/>
    <s v="abr"/>
    <x v="46"/>
    <d v="2024-04-30T00:00:00"/>
    <x v="1"/>
    <s v="Turno Noche"/>
    <s v="Etiquetadora"/>
    <s v="Falla Etiquetadora"/>
    <x v="0"/>
    <n v="13.53"/>
    <s v="Ajustes en acercamiento de rodillo encolador."/>
  </r>
  <r>
    <x v="1"/>
    <s v="abr"/>
    <x v="46"/>
    <d v="2024-04-30T00:00:00"/>
    <x v="1"/>
    <s v="Turno Dia"/>
    <s v="Sopladora"/>
    <s v="Trabamiento de botella en sopladora- llenadora"/>
    <x v="1"/>
    <n v="9.31"/>
    <m/>
  </r>
  <r>
    <x v="1"/>
    <s v="abr"/>
    <x v="46"/>
    <d v="2024-04-30T00:00:00"/>
    <x v="1"/>
    <s v="Turno Noche"/>
    <s v="Llenadora"/>
    <s v="Espumado al inicio de proceso"/>
    <x v="1"/>
    <n v="6.54"/>
    <m/>
  </r>
  <r>
    <x v="1"/>
    <s v="abr"/>
    <x v="46"/>
    <d v="2024-04-30T00:00:00"/>
    <x v="1"/>
    <s v="Turno Noche"/>
    <s v="Sopladora"/>
    <s v="Trabamiento de botella en sopladora- llenadora"/>
    <x v="1"/>
    <n v="6.06"/>
    <m/>
  </r>
  <r>
    <x v="1"/>
    <s v="abr"/>
    <x v="46"/>
    <d v="2024-04-30T00:00:00"/>
    <x v="1"/>
    <s v="Turno Noche"/>
    <s v="Etiquetadora"/>
    <s v="Falla Etiquetadora"/>
    <x v="1"/>
    <n v="5.21"/>
    <m/>
  </r>
  <r>
    <x v="1"/>
    <s v="abr"/>
    <x v="46"/>
    <d v="2024-04-30T00:00:00"/>
    <x v="1"/>
    <s v="Turno Noche"/>
    <s v="Sopladora"/>
    <s v="Bloqueo de molde N 14"/>
    <x v="1"/>
    <n v="4.41"/>
    <m/>
  </r>
  <r>
    <x v="1"/>
    <s v="abr"/>
    <x v="46"/>
    <d v="2024-04-30T00:00:00"/>
    <x v="1"/>
    <s v="Turno Dia"/>
    <s v="Sopladora"/>
    <s v="Desempolvado"/>
    <x v="1"/>
    <n v="4.1500000000000004"/>
    <m/>
  </r>
  <r>
    <x v="2"/>
    <s v="abr"/>
    <x v="46"/>
    <d v="2024-04-30T00:00:00"/>
    <x v="1"/>
    <s v="Turno Dia"/>
    <s v="Decapsuladora"/>
    <s v="Lubricacion de cabezales"/>
    <x v="1"/>
    <n v="3.4"/>
    <m/>
  </r>
  <r>
    <x v="1"/>
    <s v="abr"/>
    <x v="46"/>
    <d v="2024-04-30T00:00:00"/>
    <x v="1"/>
    <s v="Turno Dia"/>
    <s v="Etiquetadora"/>
    <s v="Empalme defectuoso - Etiquetadora"/>
    <x v="1"/>
    <n v="3.36"/>
    <m/>
  </r>
  <r>
    <x v="2"/>
    <s v="abr"/>
    <x v="46"/>
    <d v="2024-04-30T00:00:00"/>
    <x v="1"/>
    <s v="Turno Dia"/>
    <s v="Decapsuladora"/>
    <s v="Lubricacion de cabezales"/>
    <x v="1"/>
    <n v="2.33"/>
    <m/>
  </r>
  <r>
    <x v="1"/>
    <s v="abr"/>
    <x v="46"/>
    <d v="2024-04-30T00:00:00"/>
    <x v="1"/>
    <s v="Turno Dia"/>
    <s v="Sopladora"/>
    <s v="Trabamiento de Preformas"/>
    <x v="1"/>
    <n v="1.96"/>
    <m/>
  </r>
  <r>
    <x v="1"/>
    <s v="abr"/>
    <x v="46"/>
    <d v="2024-04-30T00:00:00"/>
    <x v="1"/>
    <s v="Turno Dia"/>
    <s v="Sopladora"/>
    <s v="Trabamiento de Preformas"/>
    <x v="1"/>
    <n v="1.74"/>
    <m/>
  </r>
  <r>
    <x v="1"/>
    <s v="abr"/>
    <x v="46"/>
    <d v="2024-04-30T00:00:00"/>
    <x v="1"/>
    <s v="Turno Dia"/>
    <s v="Sopladora"/>
    <s v="Trabamiento de Preformas"/>
    <x v="1"/>
    <n v="1.1599999999999999"/>
    <m/>
  </r>
  <r>
    <x v="1"/>
    <s v="abr"/>
    <x v="46"/>
    <d v="2024-04-30T00:00:00"/>
    <x v="1"/>
    <s v="Turno Dia"/>
    <s v="Sopladora"/>
    <s v="Trabamiento de Preformas"/>
    <x v="1"/>
    <n v="0.88"/>
    <m/>
  </r>
  <r>
    <x v="1"/>
    <s v="abr"/>
    <x v="46"/>
    <d v="2024-04-30T00:00:00"/>
    <x v="1"/>
    <s v="Turno Dia"/>
    <s v="Sopladora"/>
    <s v="Trabamiento de Preformas"/>
    <x v="1"/>
    <n v="0.54"/>
    <m/>
  </r>
  <r>
    <x v="1"/>
    <s v="abr"/>
    <x v="46"/>
    <d v="2024-04-30T00:00:00"/>
    <x v="1"/>
    <s v="Turno Dia"/>
    <s v="Sopladora"/>
    <s v="Trabamiento de Preformas"/>
    <x v="1"/>
    <n v="0.38"/>
    <m/>
  </r>
  <r>
    <x v="1"/>
    <s v="may"/>
    <x v="46"/>
    <d v="2024-05-02T00:00:00"/>
    <x v="1"/>
    <s v="Turno Dia"/>
    <s v="Robopac"/>
    <s v="Problema carga de bateri­a"/>
    <x v="2"/>
    <n v="21.64"/>
    <s v="SIN REPORTAR"/>
  </r>
  <r>
    <x v="2"/>
    <s v="may"/>
    <x v="46"/>
    <d v="2024-05-02T00:00:00"/>
    <x v="1"/>
    <s v="Turno Dia"/>
    <s v="Codificador"/>
    <s v="Parada codificacion"/>
    <x v="2"/>
    <n v="9.75"/>
    <s v="Limpieza de boquilla"/>
  </r>
  <r>
    <x v="1"/>
    <s v="may"/>
    <x v="46"/>
    <d v="2024-05-02T00:00:00"/>
    <x v="1"/>
    <s v="Turno Dia"/>
    <s v="Paletizadora"/>
    <s v="Reparacion mesa paletizadora"/>
    <x v="1"/>
    <n v="4.51"/>
    <m/>
  </r>
  <r>
    <x v="1"/>
    <s v="may"/>
    <x v="46"/>
    <d v="2024-05-03T00:00:00"/>
    <x v="1"/>
    <s v="Turno Dia"/>
    <s v="Etiquetadora"/>
    <s v="Falla Etiquetadora"/>
    <x v="0"/>
    <n v="49.26"/>
    <s v="Seguimiento y ajuste rodillo encolador.."/>
  </r>
  <r>
    <x v="1"/>
    <s v="may"/>
    <x v="46"/>
    <d v="2024-05-03T00:00:00"/>
    <x v="1"/>
    <s v="Turno Dia"/>
    <s v="Etiquetadora"/>
    <s v="Falla Etiquetadora"/>
    <x v="0"/>
    <n v="37.6"/>
    <s v="Seguimiento y ajuste rodillo encolador.."/>
  </r>
  <r>
    <x v="1"/>
    <s v="may"/>
    <x v="46"/>
    <d v="2024-05-03T00:00:00"/>
    <x v="1"/>
    <s v="Turno Noche"/>
    <s v="Etiquetadora"/>
    <s v="Falla Etiquetadora"/>
    <x v="0"/>
    <n v="32.06"/>
    <s v="Etiqueta doblada por falta pegamento / Ajustes varios en raspador."/>
  </r>
  <r>
    <x v="1"/>
    <s v="may"/>
    <x v="46"/>
    <d v="2024-05-03T00:00:00"/>
    <x v="1"/>
    <s v="Turno Noche"/>
    <s v="Sopladora"/>
    <s v="Problema comunicacion sopladora"/>
    <x v="2"/>
    <n v="27.23"/>
    <s v="Alarma de sincronización / Se regula hasta alcanzar velocidad objetivo."/>
  </r>
  <r>
    <x v="1"/>
    <s v="may"/>
    <x v="46"/>
    <d v="2024-05-03T00:00:00"/>
    <x v="1"/>
    <s v="Turno Dia"/>
    <s v="Etiquetadora"/>
    <s v="Falla Etiquetadora"/>
    <x v="0"/>
    <n v="19.850000000000001"/>
    <s v="Seguimiento y ajuste rodillo encolador.."/>
  </r>
  <r>
    <x v="2"/>
    <s v="may"/>
    <x v="46"/>
    <d v="2024-05-03T00:00:00"/>
    <x v="1"/>
    <s v="Turno Dia"/>
    <s v="Decapsuladora"/>
    <s v="Lubricacion de cabezales"/>
    <x v="0"/>
    <n v="16.77"/>
    <s v="Baja de velocidad nominal por problemas en decapsulador"/>
  </r>
  <r>
    <x v="1"/>
    <s v="may"/>
    <x v="46"/>
    <d v="2024-05-03T00:00:00"/>
    <x v="1"/>
    <s v="Turno Dia"/>
    <s v="Etiquetadora"/>
    <s v="Falla Etiquetadora"/>
    <x v="0"/>
    <n v="15.89"/>
    <s v="Seguimiento y ajuste rodillo encolador.."/>
  </r>
  <r>
    <x v="1"/>
    <s v="may"/>
    <x v="46"/>
    <d v="2024-05-03T00:00:00"/>
    <x v="1"/>
    <s v="Turno Noche"/>
    <s v="Etiquetadora"/>
    <s v="Falla Etiquetadora"/>
    <x v="0"/>
    <n v="13.99"/>
    <s v="Etiqueta doblada por falta pegamento / Ajustes varios en raspador."/>
  </r>
  <r>
    <x v="2"/>
    <s v="may"/>
    <x v="46"/>
    <d v="2024-05-03T00:00:00"/>
    <x v="1"/>
    <s v="Turno Dia"/>
    <s v="Decapsuladora"/>
    <s v="Ajustes por falla"/>
    <x v="0"/>
    <n v="13.3"/>
    <s v="Correa H-1100 cortada."/>
  </r>
  <r>
    <x v="2"/>
    <s v="may"/>
    <x v="46"/>
    <d v="2024-05-03T00:00:00"/>
    <x v="1"/>
    <s v="Turno Dia"/>
    <s v="Decapsuladora"/>
    <s v="Lubricacion de cabezales"/>
    <x v="0"/>
    <n v="10.23"/>
    <s v="Baja de velocidad nominal por problemas en decapsulador"/>
  </r>
  <r>
    <x v="2"/>
    <s v="may"/>
    <x v="46"/>
    <d v="2024-05-03T00:00:00"/>
    <x v="1"/>
    <s v="Turno Dia"/>
    <s v="Decapsuladora"/>
    <s v="Lubricacion de cabezales"/>
    <x v="0"/>
    <n v="9.85"/>
    <s v="Baja de velocidad nominal por problemas en decapsulador"/>
  </r>
  <r>
    <x v="0"/>
    <s v="may"/>
    <x v="46"/>
    <d v="2024-05-03T00:00:00"/>
    <x v="1"/>
    <s v="Turno Dia"/>
    <s v="Coronador"/>
    <s v="Cambio o reparacion - Coronador"/>
    <x v="1"/>
    <n v="8.6999999999999993"/>
    <m/>
  </r>
  <r>
    <x v="1"/>
    <s v="may"/>
    <x v="46"/>
    <d v="2024-05-03T00:00:00"/>
    <x v="1"/>
    <s v="Turno Noche"/>
    <s v="Etiquetadora"/>
    <s v="Falla de Freno Empalmador"/>
    <x v="1"/>
    <n v="8.66"/>
    <m/>
  </r>
  <r>
    <x v="2"/>
    <s v="may"/>
    <x v="46"/>
    <d v="2024-05-03T00:00:00"/>
    <x v="1"/>
    <s v="Turno Noche"/>
    <s v="Decapsuladora"/>
    <s v="Ajustes por falla"/>
    <x v="1"/>
    <n v="7.34"/>
    <m/>
  </r>
  <r>
    <x v="2"/>
    <s v="may"/>
    <x v="46"/>
    <d v="2024-05-03T00:00:00"/>
    <x v="1"/>
    <s v="Turno Dia"/>
    <s v="Decapsuladora"/>
    <s v="Lubricacion de cabezales"/>
    <x v="1"/>
    <n v="6.94"/>
    <m/>
  </r>
  <r>
    <x v="1"/>
    <s v="may"/>
    <x v="46"/>
    <d v="2024-05-03T00:00:00"/>
    <x v="1"/>
    <s v="Turno Dia"/>
    <s v="Etiquetadora"/>
    <s v="Empalme defectuoso - Etiquetadora"/>
    <x v="1"/>
    <n v="6.6"/>
    <m/>
  </r>
  <r>
    <x v="0"/>
    <s v="may"/>
    <x v="46"/>
    <d v="2024-05-03T00:00:00"/>
    <x v="1"/>
    <s v="Turno Dia"/>
    <s v="Llenadora"/>
    <s v="Reparacion - Llenadora"/>
    <x v="1"/>
    <n v="5.13"/>
    <m/>
  </r>
  <r>
    <x v="2"/>
    <s v="may"/>
    <x v="46"/>
    <d v="2024-05-03T00:00:00"/>
    <x v="1"/>
    <s v="Turno Dia"/>
    <s v="Decapsuladora"/>
    <s v="Lubricacion de cabezales"/>
    <x v="1"/>
    <n v="4.22"/>
    <m/>
  </r>
  <r>
    <x v="0"/>
    <s v="may"/>
    <x v="46"/>
    <d v="2024-05-03T00:00:00"/>
    <x v="1"/>
    <s v="Turno Dia"/>
    <s v="Llenadora"/>
    <s v="Lubricacion de pedestales - Llenadora"/>
    <x v="1"/>
    <n v="3.83"/>
    <m/>
  </r>
  <r>
    <x v="1"/>
    <s v="may"/>
    <x v="46"/>
    <d v="2024-05-03T00:00:00"/>
    <x v="1"/>
    <s v="Turno Noche"/>
    <s v="Prime"/>
    <s v="Trabamiento de producto"/>
    <x v="1"/>
    <n v="3.67"/>
    <m/>
  </r>
  <r>
    <x v="2"/>
    <s v="may"/>
    <x v="46"/>
    <d v="2024-05-03T00:00:00"/>
    <x v="1"/>
    <s v="Turno Dia"/>
    <s v="Decapsuladora"/>
    <s v="Lubricacion de cabezales"/>
    <x v="1"/>
    <n v="3.61"/>
    <m/>
  </r>
  <r>
    <x v="2"/>
    <s v="may"/>
    <x v="46"/>
    <d v="2024-05-03T00:00:00"/>
    <x v="1"/>
    <s v="Turno Dia"/>
    <s v="Decapsuladora"/>
    <s v="Lubricacion de cabezales"/>
    <x v="1"/>
    <n v="3.13"/>
    <m/>
  </r>
  <r>
    <x v="2"/>
    <s v="may"/>
    <x v="46"/>
    <d v="2024-05-03T00:00:00"/>
    <x v="1"/>
    <s v="Turno Noche"/>
    <s v="Decapsuladora"/>
    <s v="Ajustes por falla"/>
    <x v="1"/>
    <n v="3.12"/>
    <m/>
  </r>
  <r>
    <x v="0"/>
    <s v="may"/>
    <x v="46"/>
    <d v="2024-05-03T00:00:00"/>
    <x v="1"/>
    <s v="Turno Dia"/>
    <s v="Coronador"/>
    <s v="Cambio o reparacion - Coronador"/>
    <x v="1"/>
    <n v="3.1"/>
    <m/>
  </r>
  <r>
    <x v="2"/>
    <s v="may"/>
    <x v="46"/>
    <d v="2024-05-03T00:00:00"/>
    <x v="1"/>
    <s v="Turno Dia"/>
    <s v="Decapsuladora"/>
    <s v="Lubricacion de cabezales"/>
    <x v="1"/>
    <n v="3.04"/>
    <m/>
  </r>
  <r>
    <x v="2"/>
    <s v="may"/>
    <x v="46"/>
    <d v="2024-05-03T00:00:00"/>
    <x v="1"/>
    <s v="Turno Dia"/>
    <s v="Decapsuladora"/>
    <s v="Lubricacion de cabezales"/>
    <x v="1"/>
    <n v="3.01"/>
    <m/>
  </r>
  <r>
    <x v="0"/>
    <s v="may"/>
    <x v="46"/>
    <d v="2024-05-03T00:00:00"/>
    <x v="1"/>
    <s v="Turno Dia"/>
    <s v="Coronador"/>
    <s v="Trancones reiterados pista de bajada"/>
    <x v="1"/>
    <n v="1.68"/>
    <m/>
  </r>
  <r>
    <x v="2"/>
    <s v="may"/>
    <x v="46"/>
    <d v="2024-05-03T00:00:00"/>
    <x v="1"/>
    <s v="Turno Noche"/>
    <s v="Decapsuladora"/>
    <s v="Ajustes por falla"/>
    <x v="1"/>
    <n v="1.29"/>
    <m/>
  </r>
  <r>
    <x v="1"/>
    <s v="may"/>
    <x v="46"/>
    <d v="2024-05-03T00:00:00"/>
    <x v="1"/>
    <s v="Turno Noche"/>
    <s v="Llenadora"/>
    <s v="Espumado al inicio de proceso"/>
    <x v="1"/>
    <n v="0.81"/>
    <m/>
  </r>
  <r>
    <x v="1"/>
    <s v="may"/>
    <x v="46"/>
    <d v="2024-05-03T00:00:00"/>
    <x v="1"/>
    <s v="Turno Noche"/>
    <s v="Sopladora"/>
    <s v="Problema comunicacion sopladora"/>
    <x v="1"/>
    <n v="0.78"/>
    <m/>
  </r>
  <r>
    <x v="2"/>
    <s v="may"/>
    <x v="46"/>
    <d v="2024-05-03T00:00:00"/>
    <x v="1"/>
    <s v="Turno Dia"/>
    <s v="Decapsuladora"/>
    <s v="Lubricacion de cabezales"/>
    <x v="1"/>
    <n v="0.16"/>
    <m/>
  </r>
  <r>
    <x v="1"/>
    <s v="may"/>
    <x v="46"/>
    <d v="2024-05-03T00:00:00"/>
    <x v="1"/>
    <s v="Turno Noche"/>
    <s v="Llenadora"/>
    <s v="Espumado al inicio de proceso"/>
    <x v="1"/>
    <n v="0.04"/>
    <m/>
  </r>
  <r>
    <x v="1"/>
    <s v="may"/>
    <x v="46"/>
    <d v="2024-05-04T00:00:00"/>
    <x v="1"/>
    <s v="Turno Dia"/>
    <s v="Llenadora"/>
    <s v="Pinza de transferencia defectuosa"/>
    <x v="0"/>
    <n v="26.65"/>
    <s v="Pinza de transferencia defectuosa."/>
  </r>
  <r>
    <x v="1"/>
    <s v="may"/>
    <x v="46"/>
    <d v="2024-05-04T00:00:00"/>
    <x v="1"/>
    <s v="Turno Dia"/>
    <s v="Etiquetadora"/>
    <s v="Falla Etiquetadora"/>
    <x v="0"/>
    <n v="25.48"/>
    <s v="Sistema de vacio // Cambio de plato y base de transferencia."/>
  </r>
  <r>
    <x v="1"/>
    <s v="may"/>
    <x v="46"/>
    <d v="2024-05-04T00:00:00"/>
    <x v="1"/>
    <s v="Turno Dia"/>
    <s v="Etiquetadora"/>
    <s v="Falla Etiquetadora"/>
    <x v="0"/>
    <n v="24.1"/>
    <s v="Sistema de vacio // Cambio de plato y base de transferencia."/>
  </r>
  <r>
    <x v="1"/>
    <s v="may"/>
    <x v="46"/>
    <d v="2024-05-04T00:00:00"/>
    <x v="1"/>
    <s v="Turno Dia"/>
    <s v="Sopladora"/>
    <s v="Ajuste de embriague "/>
    <x v="0"/>
    <n v="19.579999999999998"/>
    <s v="Ajuste de sensor de embriague en Sopladora"/>
  </r>
  <r>
    <x v="2"/>
    <s v="may"/>
    <x v="46"/>
    <d v="2024-05-04T00:00:00"/>
    <x v="1"/>
    <s v="Turno Noche"/>
    <s v="Lavadora de Botellas"/>
    <s v="Cai­da de automatico - Lavadora de Botellas"/>
    <x v="0"/>
    <n v="19.22"/>
    <s v="Falla pistón de descarga"/>
  </r>
  <r>
    <x v="1"/>
    <s v="may"/>
    <x v="46"/>
    <d v="2024-05-04T00:00:00"/>
    <x v="1"/>
    <s v="Turno Dia"/>
    <s v="Etiquetadora"/>
    <s v="Falla Etiquetadora"/>
    <x v="1"/>
    <n v="5.84"/>
    <m/>
  </r>
  <r>
    <x v="1"/>
    <s v="may"/>
    <x v="46"/>
    <d v="2024-05-04T00:00:00"/>
    <x v="1"/>
    <s v="Turno Dia"/>
    <s v="Llenadora"/>
    <s v="Salida llenadora, cai­da gui­a seguridad - Mantenimiento"/>
    <x v="1"/>
    <n v="3.55"/>
    <m/>
  </r>
  <r>
    <x v="1"/>
    <s v="may"/>
    <x v="46"/>
    <d v="2024-05-04T00:00:00"/>
    <x v="1"/>
    <s v="Turno Dia"/>
    <s v="Etiquetadora"/>
    <s v="Empalme defectuoso - Etiquetadora"/>
    <x v="1"/>
    <n v="3.4"/>
    <m/>
  </r>
  <r>
    <x v="1"/>
    <s v="may"/>
    <x v="46"/>
    <d v="2024-05-04T00:00:00"/>
    <x v="1"/>
    <s v="Turno Noche"/>
    <s v="Etiquetadora"/>
    <s v="Falla Etiquetadora"/>
    <x v="1"/>
    <n v="2.77"/>
    <m/>
  </r>
  <r>
    <x v="1"/>
    <s v="may"/>
    <x v="46"/>
    <d v="2024-05-04T00:00:00"/>
    <x v="1"/>
    <s v="Turno Noche"/>
    <s v="Llenadora"/>
    <s v="Espumado al inicio de proceso"/>
    <x v="1"/>
    <n v="2.11"/>
    <m/>
  </r>
  <r>
    <x v="1"/>
    <s v="may"/>
    <x v="46"/>
    <d v="2024-05-04T00:00:00"/>
    <x v="1"/>
    <s v="Turno Noche"/>
    <s v="Etiquetadora"/>
    <s v="Falla Etiquetadora"/>
    <x v="1"/>
    <n v="1.89"/>
    <m/>
  </r>
  <r>
    <x v="2"/>
    <s v="may"/>
    <x v="46"/>
    <d v="2024-05-04T00:00:00"/>
    <x v="1"/>
    <s v="Turno Noche"/>
    <s v="Decapsuladora"/>
    <s v="Lubricacion de cabezales"/>
    <x v="1"/>
    <n v="1.4"/>
    <m/>
  </r>
  <r>
    <x v="1"/>
    <s v="may"/>
    <x v="46"/>
    <d v="2024-05-04T00:00:00"/>
    <x v="1"/>
    <s v="Turno Noche"/>
    <s v="Etiquetadora"/>
    <s v="Falla Etiquetadora"/>
    <x v="1"/>
    <n v="1.38"/>
    <m/>
  </r>
  <r>
    <x v="1"/>
    <s v="may"/>
    <x v="46"/>
    <d v="2024-05-04T00:00:00"/>
    <x v="1"/>
    <s v="Turno Dia"/>
    <s v="Sopladora"/>
    <s v="Trabamiento de Preformas"/>
    <x v="1"/>
    <n v="1.1499999999999999"/>
    <m/>
  </r>
  <r>
    <x v="1"/>
    <s v="may"/>
    <x v="47"/>
    <d v="2024-05-06T00:00:00"/>
    <x v="1"/>
    <s v="Turno Noche"/>
    <s v="Etiquetadora"/>
    <s v="Falla Etiquetadora"/>
    <x v="0"/>
    <n v="55.72"/>
    <s v="Etiquetas dobladas en patín trasero del tambor de transferencia "/>
  </r>
  <r>
    <x v="2"/>
    <s v="may"/>
    <x v="47"/>
    <d v="2024-05-06T00:00:00"/>
    <x v="1"/>
    <s v="Turno Dia"/>
    <s v="Decapsuladora"/>
    <s v="Cambio o reparacion de cadenas"/>
    <x v="0"/>
    <n v="36.28"/>
    <s v="Cambio de plastico "/>
  </r>
  <r>
    <x v="1"/>
    <s v="may"/>
    <x v="47"/>
    <d v="2024-05-06T00:00:00"/>
    <x v="1"/>
    <s v="Turno Noche"/>
    <s v="Etiquetadora"/>
    <s v="Falla Etiquetadora"/>
    <x v="0"/>
    <n v="19.59"/>
    <s v="Etiquetas dobladas en patín trasero del tambor de transferencia "/>
  </r>
  <r>
    <x v="2"/>
    <s v="may"/>
    <x v="47"/>
    <d v="2024-05-06T00:00:00"/>
    <x v="1"/>
    <s v="Turno Dia"/>
    <s v="Encajonadora"/>
    <s v="Cambio o reparacion manguera de aire"/>
    <x v="0"/>
    <n v="16.5"/>
    <s v="Cambio de conector de entrada de aire"/>
  </r>
  <r>
    <x v="1"/>
    <s v="may"/>
    <x v="47"/>
    <d v="2024-05-06T00:00:00"/>
    <x v="1"/>
    <s v="Turno Noche"/>
    <s v="Etiquetadora"/>
    <s v="Falla Etiquetadora"/>
    <x v="0"/>
    <n v="12.45"/>
    <s v="Etiquetas dobladas en patín trasero del tambor de transferencia "/>
  </r>
  <r>
    <x v="1"/>
    <s v="may"/>
    <x v="47"/>
    <d v="2024-05-06T00:00:00"/>
    <x v="1"/>
    <s v="Turno Dia"/>
    <s v="Robopac"/>
    <s v="Cambio o reparacion de sensor - Robopac"/>
    <x v="2"/>
    <n v="10.09"/>
    <s v="Rodillo con problemas de sincronización"/>
  </r>
  <r>
    <x v="2"/>
    <s v="may"/>
    <x v="47"/>
    <d v="2024-05-06T00:00:00"/>
    <x v="1"/>
    <s v="Turno Dia"/>
    <s v="Omnivision"/>
    <s v="Ajuste electrico o mecanico"/>
    <x v="1"/>
    <n v="9.6199999999999992"/>
    <m/>
  </r>
  <r>
    <x v="2"/>
    <s v="may"/>
    <x v="47"/>
    <d v="2024-05-06T00:00:00"/>
    <x v="1"/>
    <s v="Turno Dia"/>
    <s v="Desencajonadora"/>
    <s v="Cambio o reparacion - Desencajonadora"/>
    <x v="1"/>
    <n v="9.5399999999999991"/>
    <m/>
  </r>
  <r>
    <x v="1"/>
    <s v="may"/>
    <x v="47"/>
    <d v="2024-05-06T00:00:00"/>
    <x v="1"/>
    <s v="Turno Noche"/>
    <s v="Robopac"/>
    <s v="Corte de Film en Robopack"/>
    <x v="1"/>
    <n v="9.1300000000000008"/>
    <m/>
  </r>
  <r>
    <x v="1"/>
    <s v="may"/>
    <x v="47"/>
    <d v="2024-05-06T00:00:00"/>
    <x v="1"/>
    <s v="Turno Noche"/>
    <s v="Paletizadora"/>
    <s v="Bloqueo entrada pallets"/>
    <x v="1"/>
    <n v="6.92"/>
    <m/>
  </r>
  <r>
    <x v="1"/>
    <s v="may"/>
    <x v="47"/>
    <d v="2024-05-06T00:00:00"/>
    <x v="1"/>
    <s v="Turno Dia"/>
    <s v="Robopac"/>
    <s v="Problema en Soldadora"/>
    <x v="1"/>
    <n v="6.49"/>
    <m/>
  </r>
  <r>
    <x v="1"/>
    <s v="may"/>
    <x v="47"/>
    <d v="2024-05-06T00:00:00"/>
    <x v="1"/>
    <s v="Turno Dia"/>
    <s v="Robopac"/>
    <s v="Cambio o reparacion de sensor - Robopac"/>
    <x v="1"/>
    <n v="6.25"/>
    <m/>
  </r>
  <r>
    <x v="0"/>
    <s v="may"/>
    <x v="47"/>
    <d v="2024-05-06T00:00:00"/>
    <x v="1"/>
    <s v="Turno Dia"/>
    <s v="Encajonadora"/>
    <s v="Problema en mesa de entrada"/>
    <x v="1"/>
    <n v="6.15"/>
    <m/>
  </r>
  <r>
    <x v="1"/>
    <s v="may"/>
    <x v="47"/>
    <d v="2024-05-06T00:00:00"/>
    <x v="1"/>
    <s v="Turno Noche"/>
    <s v="Llenadora"/>
    <s v="Cambio de valvula"/>
    <x v="1"/>
    <n v="6.07"/>
    <m/>
  </r>
  <r>
    <x v="1"/>
    <s v="may"/>
    <x v="47"/>
    <d v="2024-05-06T00:00:00"/>
    <x v="1"/>
    <s v="Turno Noche"/>
    <s v="Tunel"/>
    <s v="problema casette sincronizacion y ajuste punto cero"/>
    <x v="1"/>
    <n v="5.6"/>
    <m/>
  </r>
  <r>
    <x v="2"/>
    <s v="may"/>
    <x v="47"/>
    <d v="2024-05-06T00:00:00"/>
    <x v="1"/>
    <s v="Turno Dia"/>
    <s v="Omnivision"/>
    <s v="Ajuste electrico o mecanico"/>
    <x v="1"/>
    <n v="4.38"/>
    <m/>
  </r>
  <r>
    <x v="1"/>
    <s v="may"/>
    <x v="47"/>
    <d v="2024-05-06T00:00:00"/>
    <x v="1"/>
    <s v="Turno Dia"/>
    <s v="Robopac"/>
    <s v="Cambio o reparacion de sensor - Robopac"/>
    <x v="1"/>
    <n v="4.04"/>
    <m/>
  </r>
  <r>
    <x v="0"/>
    <s v="may"/>
    <x v="47"/>
    <d v="2024-05-06T00:00:00"/>
    <x v="1"/>
    <s v="Turno Dia"/>
    <s v="Llenadora"/>
    <s v="Lubricacion de pedestales - Llenadora"/>
    <x v="1"/>
    <n v="3.25"/>
    <m/>
  </r>
  <r>
    <x v="2"/>
    <s v="may"/>
    <x v="47"/>
    <d v="2024-05-06T00:00:00"/>
    <x v="1"/>
    <s v="Turno Dia"/>
    <s v="Decapsuladora"/>
    <s v="Ajustes por falla"/>
    <x v="1"/>
    <n v="2.94"/>
    <m/>
  </r>
  <r>
    <x v="0"/>
    <s v="may"/>
    <x v="47"/>
    <d v="2024-05-06T00:00:00"/>
    <x v="1"/>
    <s v="Turno Dia"/>
    <s v="Llenadora"/>
    <s v="Lubricacion de pedestales - Llenadora"/>
    <x v="1"/>
    <n v="2.9"/>
    <m/>
  </r>
  <r>
    <x v="2"/>
    <s v="may"/>
    <x v="47"/>
    <d v="2024-05-06T00:00:00"/>
    <x v="1"/>
    <s v="Turno Dia"/>
    <s v="Omnivision"/>
    <s v="Ajuste electrico o mecanico"/>
    <x v="1"/>
    <n v="2.71"/>
    <m/>
  </r>
  <r>
    <x v="2"/>
    <s v="may"/>
    <x v="47"/>
    <d v="2024-05-06T00:00:00"/>
    <x v="1"/>
    <s v="Turno Noche"/>
    <s v="Decapsuladora"/>
    <s v="Lubricacion de cabezales"/>
    <x v="1"/>
    <n v="2.62"/>
    <m/>
  </r>
  <r>
    <x v="0"/>
    <s v="may"/>
    <x v="47"/>
    <d v="2024-05-06T00:00:00"/>
    <x v="1"/>
    <s v="Turno Dia"/>
    <s v="Encajonadora"/>
    <s v="Problema en mesa de entrada"/>
    <x v="1"/>
    <n v="2.6"/>
    <m/>
  </r>
  <r>
    <x v="2"/>
    <s v="may"/>
    <x v="47"/>
    <d v="2024-05-06T00:00:00"/>
    <x v="1"/>
    <s v="Turno Noche"/>
    <s v="Decapsuladora"/>
    <s v="Ajustes por falla"/>
    <x v="1"/>
    <n v="2.54"/>
    <m/>
  </r>
  <r>
    <x v="2"/>
    <s v="may"/>
    <x v="47"/>
    <d v="2024-05-06T00:00:00"/>
    <x v="1"/>
    <s v="Turno Dia"/>
    <s v="Encajonadora"/>
    <s v="Cambio o reparacion manguera de aire"/>
    <x v="1"/>
    <n v="2.0099999999999998"/>
    <m/>
  </r>
  <r>
    <x v="2"/>
    <s v="may"/>
    <x v="47"/>
    <d v="2024-05-06T00:00:00"/>
    <x v="1"/>
    <s v="Turno Dia"/>
    <s v="Decapsuladora"/>
    <s v="Ajustes por falla"/>
    <x v="1"/>
    <n v="2"/>
    <m/>
  </r>
  <r>
    <x v="2"/>
    <s v="may"/>
    <x v="47"/>
    <d v="2024-05-06T00:00:00"/>
    <x v="1"/>
    <s v="Turno Dia"/>
    <s v="Lavadora de Botellas"/>
    <s v="Cai­da de botellas salida de la lavadora"/>
    <x v="1"/>
    <n v="1.85"/>
    <m/>
  </r>
  <r>
    <x v="2"/>
    <s v="may"/>
    <x v="47"/>
    <d v="2024-05-06T00:00:00"/>
    <x v="1"/>
    <s v="Turno Dia"/>
    <s v="Decapsuladora"/>
    <s v="Ajustes por falla"/>
    <x v="1"/>
    <n v="1.77"/>
    <m/>
  </r>
  <r>
    <x v="0"/>
    <s v="may"/>
    <x v="47"/>
    <d v="2024-05-06T00:00:00"/>
    <x v="1"/>
    <s v="Turno Dia"/>
    <s v="Encajonadora"/>
    <s v="Problema en mesa de entrada"/>
    <x v="1"/>
    <n v="1.75"/>
    <m/>
  </r>
  <r>
    <x v="2"/>
    <s v="may"/>
    <x v="47"/>
    <d v="2024-05-06T00:00:00"/>
    <x v="1"/>
    <s v="Turno Dia"/>
    <s v="Omnivision"/>
    <s v="Ajuste electrico o mecanico"/>
    <x v="1"/>
    <n v="1.7"/>
    <m/>
  </r>
  <r>
    <x v="2"/>
    <s v="may"/>
    <x v="47"/>
    <d v="2024-05-06T00:00:00"/>
    <x v="1"/>
    <s v="Turno Dia"/>
    <s v="Omnivision"/>
    <s v="Ajuste electrico o mecanico"/>
    <x v="1"/>
    <n v="1.64"/>
    <m/>
  </r>
  <r>
    <x v="1"/>
    <s v="may"/>
    <x v="47"/>
    <d v="2024-05-06T00:00:00"/>
    <x v="1"/>
    <s v="Turno Dia"/>
    <s v="Robopac"/>
    <s v="Cambio o reparacion de sensor - Robopac"/>
    <x v="1"/>
    <n v="1.43"/>
    <m/>
  </r>
  <r>
    <x v="2"/>
    <s v="may"/>
    <x v="47"/>
    <d v="2024-05-06T00:00:00"/>
    <x v="1"/>
    <s v="Turno Dia"/>
    <s v="Lavadora de Botellas"/>
    <s v="Cai­da de botellas salida de la lavadora"/>
    <x v="1"/>
    <n v="1.31"/>
    <m/>
  </r>
  <r>
    <x v="0"/>
    <s v="may"/>
    <x v="47"/>
    <d v="2024-05-06T00:00:00"/>
    <x v="1"/>
    <s v="Turno Dia"/>
    <s v="Encajonadora"/>
    <s v="Problema en mesa de entrada"/>
    <x v="1"/>
    <n v="1.3"/>
    <m/>
  </r>
  <r>
    <x v="2"/>
    <s v="may"/>
    <x v="47"/>
    <d v="2024-05-06T00:00:00"/>
    <x v="1"/>
    <s v="Turno Dia"/>
    <s v="Lavadora de Botellas"/>
    <s v="Cai­da de botellas salida de la lavadora"/>
    <x v="1"/>
    <n v="1.29"/>
    <m/>
  </r>
  <r>
    <x v="2"/>
    <s v="may"/>
    <x v="47"/>
    <d v="2024-05-06T00:00:00"/>
    <x v="1"/>
    <s v="Turno Dia"/>
    <s v="Omnivision"/>
    <s v="Ajuste electrico o mecanico"/>
    <x v="1"/>
    <n v="1.23"/>
    <m/>
  </r>
  <r>
    <x v="2"/>
    <s v="may"/>
    <x v="47"/>
    <d v="2024-05-06T00:00:00"/>
    <x v="1"/>
    <s v="Turno Noche"/>
    <s v="Decapsuladora"/>
    <s v="Lubricacion de cabezales"/>
    <x v="1"/>
    <n v="1.22"/>
    <m/>
  </r>
  <r>
    <x v="0"/>
    <s v="may"/>
    <x v="47"/>
    <d v="2024-05-06T00:00:00"/>
    <x v="1"/>
    <s v="Turno Dia"/>
    <s v="Encajonadora"/>
    <s v="Problema en mesa de entrada"/>
    <x v="1"/>
    <n v="1.1499999999999999"/>
    <m/>
  </r>
  <r>
    <x v="0"/>
    <s v="may"/>
    <x v="47"/>
    <d v="2024-05-06T00:00:00"/>
    <x v="1"/>
    <s v="Turno Dia"/>
    <s v="Encajonadora"/>
    <s v="Problema en mesa de entrada"/>
    <x v="1"/>
    <n v="1.1000000000000001"/>
    <m/>
  </r>
  <r>
    <x v="1"/>
    <s v="may"/>
    <x v="47"/>
    <d v="2024-05-06T00:00:00"/>
    <x v="1"/>
    <s v="Turno Noche"/>
    <s v="Sopladora"/>
    <s v="Trabamiento de Preformas"/>
    <x v="1"/>
    <n v="0.82"/>
    <m/>
  </r>
  <r>
    <x v="0"/>
    <s v="may"/>
    <x v="47"/>
    <d v="2024-05-06T00:00:00"/>
    <x v="1"/>
    <s v="Turno Dia"/>
    <s v="Encajonadora"/>
    <s v="Problema en mesa de entrada"/>
    <x v="1"/>
    <n v="0.65"/>
    <m/>
  </r>
  <r>
    <x v="2"/>
    <s v="may"/>
    <x v="47"/>
    <d v="2024-05-06T00:00:00"/>
    <x v="1"/>
    <s v="Turno Noche"/>
    <s v="Decapsuladora"/>
    <s v="Ajustes por falla"/>
    <x v="1"/>
    <n v="0.54"/>
    <m/>
  </r>
  <r>
    <x v="2"/>
    <s v="may"/>
    <x v="47"/>
    <d v="2024-05-06T00:00:00"/>
    <x v="1"/>
    <s v="Turno Dia"/>
    <s v="Decapsuladora"/>
    <s v="Ajustes por falla"/>
    <x v="1"/>
    <n v="0.52"/>
    <m/>
  </r>
  <r>
    <x v="2"/>
    <s v="may"/>
    <x v="47"/>
    <d v="2024-05-06T00:00:00"/>
    <x v="1"/>
    <s v="Turno Dia"/>
    <s v="Omnivision"/>
    <s v="Ajuste electrico o mecanico"/>
    <x v="1"/>
    <n v="0.38"/>
    <m/>
  </r>
  <r>
    <x v="2"/>
    <s v="may"/>
    <x v="47"/>
    <d v="2024-05-06T00:00:00"/>
    <x v="1"/>
    <s v="Turno Noche"/>
    <s v="Decapsuladora"/>
    <s v="Ajuste sensor entrada/salida"/>
    <x v="1"/>
    <n v="0.22"/>
    <m/>
  </r>
  <r>
    <x v="2"/>
    <s v="may"/>
    <x v="47"/>
    <d v="2024-05-06T00:00:00"/>
    <x v="1"/>
    <s v="Turno Dia"/>
    <s v="Desencajonadora"/>
    <s v="Cambio o reparacion - Desencajonadora"/>
    <x v="1"/>
    <n v="0.19"/>
    <m/>
  </r>
  <r>
    <x v="2"/>
    <s v="may"/>
    <x v="47"/>
    <d v="2024-05-06T00:00:00"/>
    <x v="1"/>
    <s v="Turno Dia"/>
    <s v="Decapsuladora"/>
    <s v="Ajustes por falla"/>
    <x v="1"/>
    <n v="0.08"/>
    <m/>
  </r>
  <r>
    <x v="2"/>
    <s v="may"/>
    <x v="47"/>
    <d v="2024-05-06T00:00:00"/>
    <x v="1"/>
    <s v="Turno Noche"/>
    <s v="Decapsuladora"/>
    <s v="Ajustes por falla"/>
    <x v="1"/>
    <n v="0.01"/>
    <m/>
  </r>
  <r>
    <x v="2"/>
    <s v="may"/>
    <x v="47"/>
    <d v="2024-05-07T00:00:00"/>
    <x v="1"/>
    <s v="Turno Noche"/>
    <s v="Decapsuladora"/>
    <s v="Ajustes por falla"/>
    <x v="0"/>
    <n v="35.28"/>
    <s v="Cabezal no extrae tapas, cuchillas de mala calidad, tapas se rompen y se traban en el cabezal"/>
  </r>
  <r>
    <x v="1"/>
    <s v="may"/>
    <x v="47"/>
    <d v="2024-05-07T00:00:00"/>
    <x v="1"/>
    <s v="Turno Noche"/>
    <s v="Etiquetadora"/>
    <s v="Falla Etiquetadora"/>
    <x v="0"/>
    <n v="27.64"/>
    <s v="Se instala tambor de transferencia de etiquetas fanta de 1.5 Lts. Ajustes menores"/>
  </r>
  <r>
    <x v="1"/>
    <s v="may"/>
    <x v="47"/>
    <d v="2024-05-07T00:00:00"/>
    <x v="1"/>
    <s v="Turno Noche"/>
    <s v="Etiquetadora"/>
    <s v="Falla Etiquetadora"/>
    <x v="0"/>
    <n v="12.75"/>
    <s v="Se instala tambor de transferencia de etiquetas fanta de 1.5 Lts. Ajustes menores"/>
  </r>
  <r>
    <x v="2"/>
    <s v="may"/>
    <x v="47"/>
    <d v="2024-05-07T00:00:00"/>
    <x v="1"/>
    <s v="Turno Dia"/>
    <s v="Decapsuladora"/>
    <s v="Ajustes por falla"/>
    <x v="1"/>
    <n v="8.59"/>
    <m/>
  </r>
  <r>
    <x v="1"/>
    <s v="may"/>
    <x v="47"/>
    <d v="2024-05-07T00:00:00"/>
    <x v="1"/>
    <s v="Turno Noche"/>
    <s v="Sopladora"/>
    <s v="Presion de soplado insuficiente"/>
    <x v="1"/>
    <n v="8.31"/>
    <m/>
  </r>
  <r>
    <x v="2"/>
    <s v="may"/>
    <x v="47"/>
    <d v="2024-05-07T00:00:00"/>
    <x v="1"/>
    <s v="Turno Dia"/>
    <s v="Etiquetadora"/>
    <s v="Cambio de Sensor - Etiquetadora"/>
    <x v="1"/>
    <n v="7.74"/>
    <m/>
  </r>
  <r>
    <x v="2"/>
    <s v="may"/>
    <x v="47"/>
    <d v="2024-05-07T00:00:00"/>
    <x v="1"/>
    <s v="Turno Dia"/>
    <s v="CaÃ­da Velocidad Nominal"/>
    <s v="Por trabamientos contantes en estrellas de transferencia"/>
    <x v="1"/>
    <n v="6.34"/>
    <m/>
  </r>
  <r>
    <x v="2"/>
    <s v="may"/>
    <x v="47"/>
    <d v="2024-05-07T00:00:00"/>
    <x v="1"/>
    <s v="Turno Dia"/>
    <s v="Etiquetadora"/>
    <s v="Cambio de Sensor - Etiquetadora"/>
    <x v="1"/>
    <n v="6.09"/>
    <m/>
  </r>
  <r>
    <x v="2"/>
    <s v="may"/>
    <x v="47"/>
    <d v="2024-05-07T00:00:00"/>
    <x v="1"/>
    <s v="Turno Dia"/>
    <s v="Lavadora de Botellas"/>
    <s v="Trabamiento de botellas en la salida - Mantenimiento"/>
    <x v="1"/>
    <n v="6.05"/>
    <m/>
  </r>
  <r>
    <x v="2"/>
    <s v="may"/>
    <x v="47"/>
    <d v="2024-05-07T00:00:00"/>
    <x v="1"/>
    <s v="Turno Noche"/>
    <s v="Decapsuladora"/>
    <s v="Lubricacion de cabezales"/>
    <x v="1"/>
    <n v="5.91"/>
    <m/>
  </r>
  <r>
    <x v="2"/>
    <s v="may"/>
    <x v="47"/>
    <d v="2024-05-07T00:00:00"/>
    <x v="1"/>
    <s v="Turno Noche"/>
    <s v="Decapsuladora"/>
    <s v="Ajustes por falla"/>
    <x v="1"/>
    <n v="5.34"/>
    <m/>
  </r>
  <r>
    <x v="2"/>
    <s v="may"/>
    <x v="47"/>
    <d v="2024-05-07T00:00:00"/>
    <x v="1"/>
    <s v="Turno Noche"/>
    <s v="Decapsuladora"/>
    <s v="Lubricacion de cabezales"/>
    <x v="1"/>
    <n v="4.5599999999999996"/>
    <m/>
  </r>
  <r>
    <x v="2"/>
    <s v="may"/>
    <x v="47"/>
    <d v="2024-05-07T00:00:00"/>
    <x v="1"/>
    <s v="Turno Noche"/>
    <s v="Decapsuladora"/>
    <s v="Lubricacion de cabezales"/>
    <x v="1"/>
    <n v="3.74"/>
    <m/>
  </r>
  <r>
    <x v="2"/>
    <s v="may"/>
    <x v="47"/>
    <d v="2024-05-07T00:00:00"/>
    <x v="1"/>
    <s v="Turno Dia"/>
    <s v="CaÃ­da Velocidad Nominal"/>
    <s v="Por trabamientos contantes en estrellas de transferencia"/>
    <x v="1"/>
    <n v="3.71"/>
    <m/>
  </r>
  <r>
    <x v="2"/>
    <s v="may"/>
    <x v="47"/>
    <d v="2024-05-07T00:00:00"/>
    <x v="1"/>
    <s v="Turno Dia"/>
    <s v="Lavadora de Botellas"/>
    <s v="Cai­da de botellas salida de la lavadora"/>
    <x v="1"/>
    <n v="3.36"/>
    <m/>
  </r>
  <r>
    <x v="0"/>
    <s v="may"/>
    <x v="47"/>
    <d v="2024-05-07T00:00:00"/>
    <x v="1"/>
    <s v="Turno Dia"/>
    <s v="Encajonadora"/>
    <s v="Problema en mesa de entrada"/>
    <x v="1"/>
    <n v="2.8"/>
    <m/>
  </r>
  <r>
    <x v="0"/>
    <s v="may"/>
    <x v="47"/>
    <d v="2024-05-07T00:00:00"/>
    <x v="1"/>
    <s v="Turno Dia"/>
    <s v="Encajonadora"/>
    <s v="Problema en mesa de entrada"/>
    <x v="1"/>
    <n v="2.8"/>
    <m/>
  </r>
  <r>
    <x v="0"/>
    <s v="may"/>
    <x v="47"/>
    <d v="2024-05-07T00:00:00"/>
    <x v="1"/>
    <s v="Turno Dia"/>
    <s v="Encajonadora"/>
    <s v="Problema en mesa de entrada"/>
    <x v="1"/>
    <n v="2.65"/>
    <m/>
  </r>
  <r>
    <x v="0"/>
    <s v="may"/>
    <x v="47"/>
    <d v="2024-05-07T00:00:00"/>
    <x v="1"/>
    <s v="Turno Dia"/>
    <s v="Encajonadora"/>
    <s v="Problema en mesa de entrada"/>
    <x v="1"/>
    <n v="2.5499999999999998"/>
    <m/>
  </r>
  <r>
    <x v="2"/>
    <s v="may"/>
    <x v="47"/>
    <d v="2024-05-07T00:00:00"/>
    <x v="1"/>
    <s v="Turno Dia"/>
    <s v="Lavadora de Botellas"/>
    <s v="Trabamiento de botellas en la salida - Mantenimiento"/>
    <x v="1"/>
    <n v="2.44"/>
    <m/>
  </r>
  <r>
    <x v="2"/>
    <s v="may"/>
    <x v="47"/>
    <d v="2024-05-07T00:00:00"/>
    <x v="1"/>
    <s v="Turno Dia"/>
    <s v="Decapsuladora"/>
    <s v="Ajustes por falla"/>
    <x v="1"/>
    <n v="1.99"/>
    <m/>
  </r>
  <r>
    <x v="0"/>
    <s v="may"/>
    <x v="47"/>
    <d v="2024-05-07T00:00:00"/>
    <x v="1"/>
    <s v="Turno Dia"/>
    <s v="Encajonadora"/>
    <s v="Problema en mesa de entrada"/>
    <x v="1"/>
    <n v="1.8"/>
    <m/>
  </r>
  <r>
    <x v="0"/>
    <s v="may"/>
    <x v="47"/>
    <d v="2024-05-07T00:00:00"/>
    <x v="1"/>
    <s v="Turno Dia"/>
    <s v="Encajonadora"/>
    <s v="Problema en mesa de entrada"/>
    <x v="1"/>
    <n v="1.75"/>
    <m/>
  </r>
  <r>
    <x v="2"/>
    <s v="may"/>
    <x v="47"/>
    <d v="2024-05-07T00:00:00"/>
    <x v="1"/>
    <s v="Turno Dia"/>
    <s v="Decapsuladora"/>
    <s v="Ajustes por falla"/>
    <x v="1"/>
    <n v="1.72"/>
    <m/>
  </r>
  <r>
    <x v="0"/>
    <s v="may"/>
    <x v="47"/>
    <d v="2024-05-07T00:00:00"/>
    <x v="1"/>
    <s v="Turno Dia"/>
    <s v="Encajonadora"/>
    <s v="Problema en mesa de entrada"/>
    <x v="1"/>
    <n v="1.65"/>
    <m/>
  </r>
  <r>
    <x v="2"/>
    <s v="may"/>
    <x v="47"/>
    <d v="2024-05-07T00:00:00"/>
    <x v="1"/>
    <s v="Turno Dia"/>
    <s v="Decapsuladora"/>
    <s v="Ajustes por falla"/>
    <x v="1"/>
    <n v="1.58"/>
    <m/>
  </r>
  <r>
    <x v="2"/>
    <s v="may"/>
    <x v="47"/>
    <d v="2024-05-07T00:00:00"/>
    <x v="1"/>
    <s v="Turno Dia"/>
    <s v="Decapsuladora"/>
    <s v="Lubricacion de cabezales"/>
    <x v="1"/>
    <n v="1.58"/>
    <m/>
  </r>
  <r>
    <x v="2"/>
    <s v="may"/>
    <x v="47"/>
    <d v="2024-05-07T00:00:00"/>
    <x v="1"/>
    <s v="Turno Noche"/>
    <s v="Decapsuladora"/>
    <s v="Lubricacion de cabezales"/>
    <x v="1"/>
    <n v="1.27"/>
    <m/>
  </r>
  <r>
    <x v="2"/>
    <s v="may"/>
    <x v="47"/>
    <d v="2024-05-07T00:00:00"/>
    <x v="1"/>
    <s v="Turno Noche"/>
    <s v="Decapsuladora"/>
    <s v="Ajustes por falla"/>
    <x v="1"/>
    <n v="1.19"/>
    <m/>
  </r>
  <r>
    <x v="0"/>
    <s v="may"/>
    <x v="47"/>
    <d v="2024-05-07T00:00:00"/>
    <x v="1"/>
    <s v="Turno Dia"/>
    <s v="Encajonadora"/>
    <s v="Problema en mesa de entrada"/>
    <x v="1"/>
    <n v="1.1499999999999999"/>
    <m/>
  </r>
  <r>
    <x v="2"/>
    <s v="may"/>
    <x v="47"/>
    <d v="2024-05-07T00:00:00"/>
    <x v="1"/>
    <s v="Turno Dia"/>
    <s v="Decapsuladora"/>
    <s v="Lubricacion de cabezales"/>
    <x v="1"/>
    <n v="1.1100000000000001"/>
    <m/>
  </r>
  <r>
    <x v="2"/>
    <s v="may"/>
    <x v="47"/>
    <d v="2024-05-07T00:00:00"/>
    <x v="1"/>
    <s v="Turno Noche"/>
    <s v="Decapsuladora"/>
    <s v="Lubricacion de cabezales"/>
    <x v="1"/>
    <n v="1.06"/>
    <m/>
  </r>
  <r>
    <x v="0"/>
    <s v="may"/>
    <x v="47"/>
    <d v="2024-05-07T00:00:00"/>
    <x v="1"/>
    <s v="Turno Dia"/>
    <s v="Encajonadora"/>
    <s v="Problema en mesa de entrada"/>
    <x v="1"/>
    <n v="1"/>
    <m/>
  </r>
  <r>
    <x v="2"/>
    <s v="may"/>
    <x v="47"/>
    <d v="2024-05-07T00:00:00"/>
    <x v="1"/>
    <s v="Turno Noche"/>
    <s v="Decapsuladora"/>
    <s v="Lubricacion de cabezales"/>
    <x v="1"/>
    <n v="0.92"/>
    <m/>
  </r>
  <r>
    <x v="0"/>
    <s v="may"/>
    <x v="47"/>
    <d v="2024-05-07T00:00:00"/>
    <x v="1"/>
    <s v="Turno Dia"/>
    <s v="Encajonadora"/>
    <s v="Problema en mesa de entrada"/>
    <x v="1"/>
    <n v="0.85"/>
    <m/>
  </r>
  <r>
    <x v="0"/>
    <s v="may"/>
    <x v="47"/>
    <d v="2024-05-07T00:00:00"/>
    <x v="1"/>
    <s v="Turno Dia"/>
    <s v="Encajonadora"/>
    <s v="Problema en mesa de entrada"/>
    <x v="1"/>
    <n v="0.85"/>
    <m/>
  </r>
  <r>
    <x v="0"/>
    <s v="may"/>
    <x v="47"/>
    <d v="2024-05-07T00:00:00"/>
    <x v="1"/>
    <s v="Turno Dia"/>
    <s v="Encajonadora"/>
    <s v="Problema en mesa de entrada"/>
    <x v="1"/>
    <n v="0.8"/>
    <m/>
  </r>
  <r>
    <x v="0"/>
    <s v="may"/>
    <x v="47"/>
    <d v="2024-05-07T00:00:00"/>
    <x v="1"/>
    <s v="Turno Dia"/>
    <s v="Encajonadora"/>
    <s v="Problema en mesa de entrada"/>
    <x v="1"/>
    <n v="0.6"/>
    <m/>
  </r>
  <r>
    <x v="2"/>
    <s v="may"/>
    <x v="47"/>
    <d v="2024-05-07T00:00:00"/>
    <x v="1"/>
    <s v="Turno Dia"/>
    <s v="Lavadora de Botellas"/>
    <s v="Trabamiento de botellas en la salida - Mantenimiento"/>
    <x v="1"/>
    <n v="0.47"/>
    <m/>
  </r>
  <r>
    <x v="1"/>
    <s v="may"/>
    <x v="47"/>
    <d v="2024-05-07T00:00:00"/>
    <x v="1"/>
    <s v="Turno Noche"/>
    <s v="Sopladora"/>
    <s v="Trabamiento de Preformas"/>
    <x v="1"/>
    <n v="0.38"/>
    <m/>
  </r>
  <r>
    <x v="2"/>
    <s v="may"/>
    <x v="47"/>
    <d v="2024-05-07T00:00:00"/>
    <x v="1"/>
    <s v="Turno Dia"/>
    <s v="Lavadora de Botellas"/>
    <s v="Cai­da de botellas salida de la lavadora"/>
    <x v="1"/>
    <n v="0.34"/>
    <m/>
  </r>
  <r>
    <x v="2"/>
    <s v="may"/>
    <x v="47"/>
    <d v="2024-05-07T00:00:00"/>
    <x v="1"/>
    <s v="Turno Dia"/>
    <s v="Lavadora de Botellas"/>
    <s v="Cai­da de envase en descarga - Mantenimiento"/>
    <x v="1"/>
    <n v="0.24"/>
    <m/>
  </r>
  <r>
    <x v="1"/>
    <s v="may"/>
    <x v="47"/>
    <d v="2024-05-07T00:00:00"/>
    <x v="1"/>
    <s v="Turno Dia"/>
    <s v="Llenadora"/>
    <s v="Espumado al inicio de proceso"/>
    <x v="1"/>
    <n v="0.23"/>
    <m/>
  </r>
  <r>
    <x v="1"/>
    <s v="may"/>
    <x v="47"/>
    <d v="2024-05-07T00:00:00"/>
    <x v="1"/>
    <s v="Turno Noche"/>
    <s v="Sopladora"/>
    <s v="Trabamiento de Preformas"/>
    <x v="1"/>
    <n v="0.22"/>
    <m/>
  </r>
  <r>
    <x v="2"/>
    <s v="may"/>
    <x v="47"/>
    <d v="2024-05-07T00:00:00"/>
    <x v="1"/>
    <s v="Turno Dia"/>
    <s v="Lavadora de Botellas"/>
    <s v="Trabamiento de botellas en la salida - Mantenimiento"/>
    <x v="1"/>
    <n v="0.15"/>
    <m/>
  </r>
  <r>
    <x v="2"/>
    <s v="may"/>
    <x v="47"/>
    <d v="2024-05-07T00:00:00"/>
    <x v="1"/>
    <s v="Turno Dia"/>
    <s v="Etiquetadora"/>
    <s v="Cambio de Sensor - Etiquetadora"/>
    <x v="1"/>
    <n v="0.14000000000000001"/>
    <m/>
  </r>
  <r>
    <x v="1"/>
    <s v="may"/>
    <x v="47"/>
    <d v="2024-05-07T00:00:00"/>
    <x v="1"/>
    <s v="Turno Noche"/>
    <s v="Sopladora"/>
    <s v="Trabamiento de Preformas"/>
    <x v="1"/>
    <n v="0.13"/>
    <m/>
  </r>
  <r>
    <x v="2"/>
    <s v="may"/>
    <x v="47"/>
    <d v="2024-05-07T00:00:00"/>
    <x v="1"/>
    <s v="Turno Noche"/>
    <s v="Lavadora de Botellas"/>
    <s v="Cai­da de envase en descarga - Mantenimiento"/>
    <x v="1"/>
    <n v="0.08"/>
    <m/>
  </r>
  <r>
    <x v="1"/>
    <s v="may"/>
    <x v="47"/>
    <d v="2024-05-08T00:00:00"/>
    <x v="1"/>
    <s v="Turno Dia"/>
    <s v="Sopladora"/>
    <s v="Problema en el Chiller"/>
    <x v="0"/>
    <n v="35.75"/>
    <s v="Perdida de agua por flexible roto"/>
  </r>
  <r>
    <x v="1"/>
    <s v="may"/>
    <x v="47"/>
    <d v="2024-05-08T00:00:00"/>
    <x v="1"/>
    <s v="Turno Noche"/>
    <s v="Robopac"/>
    <s v="Corte de Film en Robopack"/>
    <x v="2"/>
    <n v="35.090000000000003"/>
    <s v="Film se enrolla en los rodillos al final de la envoltura"/>
  </r>
  <r>
    <x v="1"/>
    <s v="may"/>
    <x v="47"/>
    <d v="2024-05-08T00:00:00"/>
    <x v="1"/>
    <s v="Turno Dia"/>
    <s v="Etiquetadora"/>
    <s v="Falla Etiquetadora"/>
    <x v="0"/>
    <n v="24.26"/>
    <s v="Limpieza de tambor"/>
  </r>
  <r>
    <x v="1"/>
    <s v="may"/>
    <x v="47"/>
    <d v="2024-05-08T00:00:00"/>
    <x v="1"/>
    <s v="Turno Noche"/>
    <s v="Robopac"/>
    <s v="Corte de Film en Robopack"/>
    <x v="2"/>
    <n v="21.27"/>
    <s v="Film se enrolla en los rodillos al final de la envoltura"/>
  </r>
  <r>
    <x v="1"/>
    <s v="may"/>
    <x v="47"/>
    <d v="2024-05-08T00:00:00"/>
    <x v="1"/>
    <s v="Turno Dia"/>
    <s v="Sopladora"/>
    <s v="Temperatura sobre los cuerpos de los moldes fuera"/>
    <x v="0"/>
    <n v="15.61"/>
    <s v="Cambio de amortiguador de estirado N°9"/>
  </r>
  <r>
    <x v="2"/>
    <s v="may"/>
    <x v="47"/>
    <d v="2024-05-08T00:00:00"/>
    <x v="1"/>
    <s v="Turno Noche"/>
    <s v="Codificador"/>
    <s v="Parada codificacion"/>
    <x v="2"/>
    <n v="14.68"/>
    <s v="Se limpia cabezal de impresión"/>
  </r>
  <r>
    <x v="1"/>
    <s v="may"/>
    <x v="47"/>
    <d v="2024-05-08T00:00:00"/>
    <x v="1"/>
    <s v="Turno Dia"/>
    <s v="Llenadora"/>
    <s v="Defectos Nudos PLC"/>
    <x v="2"/>
    <n v="13.15"/>
    <s v="Falla en sensor de presencia de botellas"/>
  </r>
  <r>
    <x v="2"/>
    <s v="may"/>
    <x v="47"/>
    <d v="2024-05-08T00:00:00"/>
    <x v="1"/>
    <s v="Turno Noche"/>
    <s v="Decapsuladora"/>
    <s v="Lubricacion de cabezales"/>
    <x v="0"/>
    <n v="11.64"/>
    <s v="Lubricación de cabezales, tapas trabadas."/>
  </r>
  <r>
    <x v="1"/>
    <s v="may"/>
    <x v="47"/>
    <d v="2024-05-08T00:00:00"/>
    <x v="1"/>
    <s v="Turno Dia"/>
    <s v="Prime"/>
    <s v="Trabamiento de producto"/>
    <x v="1"/>
    <n v="9.31"/>
    <m/>
  </r>
  <r>
    <x v="0"/>
    <s v="may"/>
    <x v="47"/>
    <d v="2024-05-08T00:00:00"/>
    <x v="1"/>
    <s v="Turno Dia"/>
    <s v="Encajonadora"/>
    <s v="Problema en mesa de entrada"/>
    <x v="1"/>
    <n v="8.3000000000000007"/>
    <m/>
  </r>
  <r>
    <x v="1"/>
    <s v="may"/>
    <x v="47"/>
    <d v="2024-05-08T00:00:00"/>
    <x v="1"/>
    <s v="Turno Dia"/>
    <s v="Sopladora"/>
    <s v="Problema comunicacion sopladora"/>
    <x v="1"/>
    <n v="8.1199999999999992"/>
    <m/>
  </r>
  <r>
    <x v="1"/>
    <s v="may"/>
    <x v="47"/>
    <d v="2024-05-08T00:00:00"/>
    <x v="1"/>
    <s v="Turno Dia"/>
    <s v="Sopladora"/>
    <s v="Problema comunicacion sopladora"/>
    <x v="1"/>
    <n v="7.3"/>
    <m/>
  </r>
  <r>
    <x v="2"/>
    <s v="may"/>
    <x v="47"/>
    <d v="2024-05-08T00:00:00"/>
    <x v="1"/>
    <s v="Turno Dia"/>
    <s v="Lavadora de Botellas"/>
    <s v="Cai­da de envase en descarga - Mantenimiento"/>
    <x v="1"/>
    <n v="7.04"/>
    <m/>
  </r>
  <r>
    <x v="1"/>
    <s v="may"/>
    <x v="47"/>
    <d v="2024-05-08T00:00:00"/>
    <x v="1"/>
    <s v="Turno Dia"/>
    <s v="Sopladora"/>
    <s v="Temperatura sobre los cuerpos de los moldes fuera"/>
    <x v="1"/>
    <n v="6.8"/>
    <m/>
  </r>
  <r>
    <x v="1"/>
    <s v="may"/>
    <x v="47"/>
    <d v="2024-05-08T00:00:00"/>
    <x v="1"/>
    <s v="Turno Dia"/>
    <s v="Etiquetadora"/>
    <s v="Falla Etiquetadora"/>
    <x v="1"/>
    <n v="5.87"/>
    <m/>
  </r>
  <r>
    <x v="2"/>
    <s v="may"/>
    <x v="47"/>
    <d v="2024-05-08T00:00:00"/>
    <x v="1"/>
    <s v="Turno Dia"/>
    <s v="Etiquetadora"/>
    <s v="Cambio de Sensor - Etiquetadora"/>
    <x v="1"/>
    <n v="5.14"/>
    <m/>
  </r>
  <r>
    <x v="2"/>
    <s v="may"/>
    <x v="47"/>
    <d v="2024-05-08T00:00:00"/>
    <x v="1"/>
    <s v="Turno Dia"/>
    <s v="Lavadora de Botellas"/>
    <s v="Cai­da de botellas salida de la lavadora"/>
    <x v="1"/>
    <n v="3.91"/>
    <m/>
  </r>
  <r>
    <x v="1"/>
    <s v="may"/>
    <x v="47"/>
    <d v="2024-05-08T00:00:00"/>
    <x v="1"/>
    <s v="Turno Dia"/>
    <s v="Prime"/>
    <s v="Trabamiento de producto"/>
    <x v="1"/>
    <n v="3.57"/>
    <m/>
  </r>
  <r>
    <x v="2"/>
    <s v="may"/>
    <x v="47"/>
    <d v="2024-05-08T00:00:00"/>
    <x v="1"/>
    <s v="Turno Dia"/>
    <s v="Lavadora de Botellas"/>
    <s v="Cai­da de botellas salida de la lavadora"/>
    <x v="1"/>
    <n v="3.42"/>
    <m/>
  </r>
  <r>
    <x v="1"/>
    <s v="may"/>
    <x v="47"/>
    <d v="2024-05-08T00:00:00"/>
    <x v="1"/>
    <s v="Turno Dia"/>
    <s v="Sopladora"/>
    <s v="Temperatura sobre los cuerpos de los moldes fuera de rango"/>
    <x v="1"/>
    <n v="3.32"/>
    <m/>
  </r>
  <r>
    <x v="2"/>
    <s v="may"/>
    <x v="47"/>
    <d v="2024-05-08T00:00:00"/>
    <x v="1"/>
    <s v="Turno Dia"/>
    <s v="Lavadora de Botellas"/>
    <s v="Cai­da de envase en descarga - Mantenimiento"/>
    <x v="1"/>
    <n v="3.11"/>
    <m/>
  </r>
  <r>
    <x v="2"/>
    <s v="may"/>
    <x v="47"/>
    <d v="2024-05-08T00:00:00"/>
    <x v="1"/>
    <s v="Turno Dia"/>
    <s v="Lavadora de Botellas"/>
    <s v="Cai­da de envase en descarga - Mantenimiento"/>
    <x v="1"/>
    <n v="2.87"/>
    <m/>
  </r>
  <r>
    <x v="2"/>
    <s v="may"/>
    <x v="47"/>
    <d v="2024-05-08T00:00:00"/>
    <x v="1"/>
    <s v="Turno Dia"/>
    <s v="Lavadora de Botellas"/>
    <s v="Trabamiento de botellas en la salida - Mantenimiento"/>
    <x v="1"/>
    <n v="2.79"/>
    <m/>
  </r>
  <r>
    <x v="2"/>
    <s v="may"/>
    <x v="47"/>
    <d v="2024-05-08T00:00:00"/>
    <x v="1"/>
    <s v="Turno Dia"/>
    <s v="Decapsuladora"/>
    <s v="Ajustes por falla"/>
    <x v="1"/>
    <n v="2.56"/>
    <m/>
  </r>
  <r>
    <x v="0"/>
    <s v="may"/>
    <x v="47"/>
    <d v="2024-05-08T00:00:00"/>
    <x v="1"/>
    <s v="Turno Dia"/>
    <s v="Encajonadora"/>
    <s v="Problema en mesa de entrada"/>
    <x v="1"/>
    <n v="2.5499999999999998"/>
    <m/>
  </r>
  <r>
    <x v="1"/>
    <s v="may"/>
    <x v="47"/>
    <d v="2024-05-08T00:00:00"/>
    <x v="1"/>
    <s v="Turno Dia"/>
    <s v="Llenadora"/>
    <s v="Ajuste o cambio de sensor - Llenadora"/>
    <x v="1"/>
    <n v="2.4700000000000002"/>
    <m/>
  </r>
  <r>
    <x v="1"/>
    <s v="may"/>
    <x v="47"/>
    <d v="2024-05-08T00:00:00"/>
    <x v="1"/>
    <s v="Turno Noche"/>
    <s v="Etiquetadora"/>
    <s v="Empalme defectuoso - Etiquetadora"/>
    <x v="1"/>
    <n v="1.89"/>
    <m/>
  </r>
  <r>
    <x v="2"/>
    <s v="may"/>
    <x v="47"/>
    <d v="2024-05-08T00:00:00"/>
    <x v="1"/>
    <s v="Turno Dia"/>
    <s v="Lavadora de Botellas"/>
    <s v="Trabamiento de botellas en la salida - Mantenimiento"/>
    <x v="1"/>
    <n v="1.84"/>
    <m/>
  </r>
  <r>
    <x v="2"/>
    <s v="may"/>
    <x v="47"/>
    <d v="2024-05-08T00:00:00"/>
    <x v="1"/>
    <s v="Turno Dia"/>
    <s v="Lavadora de Botellas"/>
    <s v="Cai­da de envase en descarga - Mantenimiento"/>
    <x v="1"/>
    <n v="1.83"/>
    <m/>
  </r>
  <r>
    <x v="1"/>
    <s v="may"/>
    <x v="47"/>
    <d v="2024-05-08T00:00:00"/>
    <x v="1"/>
    <s v="Turno Noche"/>
    <s v="Sopladora"/>
    <s v="Trabamiento de Preformas"/>
    <x v="1"/>
    <n v="1.48"/>
    <m/>
  </r>
  <r>
    <x v="0"/>
    <s v="may"/>
    <x v="47"/>
    <d v="2024-05-08T00:00:00"/>
    <x v="1"/>
    <s v="Turno Dia"/>
    <s v="Encajonadora"/>
    <s v="Problema en mesa de entrada"/>
    <x v="1"/>
    <n v="1.46"/>
    <m/>
  </r>
  <r>
    <x v="2"/>
    <s v="may"/>
    <x v="47"/>
    <d v="2024-05-08T00:00:00"/>
    <x v="1"/>
    <s v="Turno Dia"/>
    <s v="Decapsuladora"/>
    <s v="Ajustes por falla"/>
    <x v="1"/>
    <n v="1.41"/>
    <m/>
  </r>
  <r>
    <x v="2"/>
    <s v="may"/>
    <x v="47"/>
    <d v="2024-05-08T00:00:00"/>
    <x v="1"/>
    <s v="Turno Noche"/>
    <s v="Decapsuladora"/>
    <s v="Lubricacion de cabezales"/>
    <x v="1"/>
    <n v="1.4"/>
    <m/>
  </r>
  <r>
    <x v="2"/>
    <s v="may"/>
    <x v="47"/>
    <d v="2024-05-08T00:00:00"/>
    <x v="1"/>
    <s v="Turno Dia"/>
    <s v="Etiquetadora"/>
    <s v="Cambio de Sensor - Etiquetadora"/>
    <x v="1"/>
    <n v="1.39"/>
    <m/>
  </r>
  <r>
    <x v="0"/>
    <s v="may"/>
    <x v="47"/>
    <d v="2024-05-08T00:00:00"/>
    <x v="1"/>
    <s v="Turno Dia"/>
    <s v="Encajonadora"/>
    <s v="Problema en mesa de entrada"/>
    <x v="1"/>
    <n v="1.25"/>
    <m/>
  </r>
  <r>
    <x v="2"/>
    <s v="may"/>
    <x v="47"/>
    <d v="2024-05-08T00:00:00"/>
    <x v="1"/>
    <s v="Turno Dia"/>
    <s v="Lavadora de Botellas"/>
    <s v="Trabamiento de botellas en la salida - Mantenimiento"/>
    <x v="1"/>
    <n v="1.23"/>
    <m/>
  </r>
  <r>
    <x v="2"/>
    <s v="may"/>
    <x v="47"/>
    <d v="2024-05-08T00:00:00"/>
    <x v="1"/>
    <s v="Turno Dia"/>
    <s v="Decapsuladora"/>
    <s v="Ajustes por falla"/>
    <x v="1"/>
    <n v="1.1100000000000001"/>
    <m/>
  </r>
  <r>
    <x v="0"/>
    <s v="may"/>
    <x v="47"/>
    <d v="2024-05-08T00:00:00"/>
    <x v="1"/>
    <s v="Turno Dia"/>
    <s v="Encajonadora"/>
    <s v="Problema en mesa de entrada"/>
    <x v="1"/>
    <n v="1"/>
    <m/>
  </r>
  <r>
    <x v="2"/>
    <s v="may"/>
    <x v="47"/>
    <d v="2024-05-08T00:00:00"/>
    <x v="1"/>
    <s v="Turno Dia"/>
    <s v="Lavadora de Botellas"/>
    <s v="Trabamiento de botellas en la salida - Mantenimiento"/>
    <x v="1"/>
    <n v="0.95"/>
    <m/>
  </r>
  <r>
    <x v="0"/>
    <s v="may"/>
    <x v="47"/>
    <d v="2024-05-08T00:00:00"/>
    <x v="1"/>
    <s v="Turno Dia"/>
    <s v="Encajonadora"/>
    <s v="Problema en mesa de entrada"/>
    <x v="1"/>
    <n v="0.65"/>
    <m/>
  </r>
  <r>
    <x v="0"/>
    <s v="may"/>
    <x v="47"/>
    <d v="2024-05-08T00:00:00"/>
    <x v="1"/>
    <s v="Turno Dia"/>
    <s v="Encajonadora"/>
    <s v="Problema en mesa de entrada"/>
    <x v="1"/>
    <n v="0.6"/>
    <m/>
  </r>
  <r>
    <x v="0"/>
    <s v="may"/>
    <x v="47"/>
    <d v="2024-05-08T00:00:00"/>
    <x v="1"/>
    <s v="Turno Dia"/>
    <s v="Encajonadora"/>
    <s v="Problema en mesa de entrada"/>
    <x v="1"/>
    <n v="0.55000000000000004"/>
    <m/>
  </r>
  <r>
    <x v="2"/>
    <s v="may"/>
    <x v="47"/>
    <d v="2024-05-08T00:00:00"/>
    <x v="1"/>
    <s v="Turno Dia"/>
    <s v="Lavadora de Botellas"/>
    <s v="Cai­da de envase en descarga - Mantenimiento"/>
    <x v="1"/>
    <n v="0.52"/>
    <m/>
  </r>
  <r>
    <x v="0"/>
    <s v="may"/>
    <x v="47"/>
    <d v="2024-05-08T00:00:00"/>
    <x v="1"/>
    <s v="Turno Dia"/>
    <s v="Encajonadora"/>
    <s v="Problema en mesa de entrada"/>
    <x v="1"/>
    <n v="0.5"/>
    <m/>
  </r>
  <r>
    <x v="1"/>
    <s v="may"/>
    <x v="47"/>
    <d v="2024-05-08T00:00:00"/>
    <x v="1"/>
    <s v="Turno Noche"/>
    <s v="Sopladora"/>
    <s v="Trabamiento de Preformas"/>
    <x v="1"/>
    <n v="0.34"/>
    <m/>
  </r>
  <r>
    <x v="0"/>
    <s v="may"/>
    <x v="47"/>
    <d v="2024-05-08T00:00:00"/>
    <x v="1"/>
    <s v="Turno Dia"/>
    <s v="Encajonadora"/>
    <s v="Problema en mesa de entrada"/>
    <x v="1"/>
    <n v="0.25"/>
    <m/>
  </r>
  <r>
    <x v="2"/>
    <s v="may"/>
    <x v="47"/>
    <d v="2024-05-08T00:00:00"/>
    <x v="1"/>
    <s v="Turno Dia"/>
    <s v="Lavadora de Botellas"/>
    <s v="Trabamiento de botellas en la salida - Mantenimiento"/>
    <x v="1"/>
    <n v="0.11"/>
    <m/>
  </r>
  <r>
    <x v="2"/>
    <s v="may"/>
    <x v="47"/>
    <d v="2024-05-08T00:00:00"/>
    <x v="1"/>
    <s v="Turno Dia"/>
    <s v="Lavadora de Botellas"/>
    <s v="Cai­da de botellas salida de la lavadora"/>
    <x v="1"/>
    <n v="0.02"/>
    <m/>
  </r>
  <r>
    <x v="0"/>
    <s v="may"/>
    <x v="47"/>
    <d v="2024-05-09T00:00:00"/>
    <x v="1"/>
    <s v="Turno Dia"/>
    <s v="Etiquetadora"/>
    <s v="Falla Etiquetadora"/>
    <x v="0"/>
    <n v="22.06"/>
    <s v="REGULACION RODILLO ENCOLADOR"/>
  </r>
  <r>
    <x v="0"/>
    <s v="may"/>
    <x v="47"/>
    <d v="2024-05-09T00:00:00"/>
    <x v="1"/>
    <s v="Turno Dia"/>
    <s v="Etiquetadora"/>
    <s v="Falla Etiquetadora"/>
    <x v="0"/>
    <n v="13.93"/>
    <s v="REGULACION RODILLO ENCOLADOR"/>
  </r>
  <r>
    <x v="2"/>
    <s v="may"/>
    <x v="47"/>
    <d v="2024-05-09T00:00:00"/>
    <x v="1"/>
    <s v="Turno Dia"/>
    <s v="Lavadora de Botellas"/>
    <s v="Trabamiento de botellas en la salida - Mantenimiento"/>
    <x v="1"/>
    <n v="9.9499999999999993"/>
    <m/>
  </r>
  <r>
    <x v="2"/>
    <s v="may"/>
    <x v="47"/>
    <d v="2024-05-09T00:00:00"/>
    <x v="1"/>
    <s v="Turno Dia"/>
    <s v="Lavadora de Botellas"/>
    <s v="Cai­da de envase en descarga - Mantenimiento"/>
    <x v="1"/>
    <n v="8.14"/>
    <m/>
  </r>
  <r>
    <x v="1"/>
    <s v="may"/>
    <x v="47"/>
    <d v="2024-05-09T00:00:00"/>
    <x v="1"/>
    <s v="Turno Dia"/>
    <s v="Etiquetadora"/>
    <s v="Falla Etiquetadora"/>
    <x v="1"/>
    <n v="8.0500000000000007"/>
    <m/>
  </r>
  <r>
    <x v="0"/>
    <s v="may"/>
    <x v="47"/>
    <d v="2024-05-09T00:00:00"/>
    <x v="1"/>
    <s v="Turno Dia"/>
    <s v="Encajonadora"/>
    <s v="Ajuste o cambio - Encajonadora"/>
    <x v="1"/>
    <n v="7.37"/>
    <m/>
  </r>
  <r>
    <x v="0"/>
    <s v="may"/>
    <x v="47"/>
    <d v="2024-05-09T00:00:00"/>
    <x v="1"/>
    <s v="Turno Dia"/>
    <s v="Encajonadora"/>
    <s v="Ajuste o cambio - Encajonadora"/>
    <x v="1"/>
    <n v="7.15"/>
    <m/>
  </r>
  <r>
    <x v="2"/>
    <s v="may"/>
    <x v="47"/>
    <d v="2024-05-09T00:00:00"/>
    <x v="1"/>
    <s v="Turno Dia"/>
    <s v="Lavadora de Botellas"/>
    <s v="Cai­da de envase en descarga - Mantenimiento"/>
    <x v="1"/>
    <n v="6.83"/>
    <m/>
  </r>
  <r>
    <x v="1"/>
    <s v="may"/>
    <x v="47"/>
    <d v="2024-05-09T00:00:00"/>
    <x v="1"/>
    <s v="Turno Noche"/>
    <s v="Transporte"/>
    <s v="Divisor de paquetes"/>
    <x v="1"/>
    <n v="5.81"/>
    <m/>
  </r>
  <r>
    <x v="1"/>
    <s v="may"/>
    <x v="47"/>
    <d v="2024-05-09T00:00:00"/>
    <x v="1"/>
    <s v="Turno Dia"/>
    <s v="Etiquetadora"/>
    <s v="Falla Etiquetadora"/>
    <x v="1"/>
    <n v="5.27"/>
    <m/>
  </r>
  <r>
    <x v="0"/>
    <s v="may"/>
    <x v="47"/>
    <d v="2024-05-09T00:00:00"/>
    <x v="1"/>
    <s v="Turno Dia"/>
    <s v="Encajonadora"/>
    <s v="Ajuste o cambio - Encajonadora"/>
    <x v="1"/>
    <n v="4.95"/>
    <m/>
  </r>
  <r>
    <x v="0"/>
    <s v="may"/>
    <x v="47"/>
    <d v="2024-05-09T00:00:00"/>
    <x v="1"/>
    <s v="Turno Dia"/>
    <s v="Encajonadora"/>
    <s v="Ajuste o cambio - Encajonadora"/>
    <x v="1"/>
    <n v="3.95"/>
    <m/>
  </r>
  <r>
    <x v="1"/>
    <s v="may"/>
    <x v="47"/>
    <d v="2024-05-09T00:00:00"/>
    <x v="1"/>
    <s v="Turno Noche"/>
    <s v="Sopladora"/>
    <s v="Trabamiento de Preformas"/>
    <x v="1"/>
    <n v="3.67"/>
    <m/>
  </r>
  <r>
    <x v="2"/>
    <s v="may"/>
    <x v="47"/>
    <d v="2024-05-09T00:00:00"/>
    <x v="1"/>
    <s v="Turno Noche"/>
    <s v="Decapsuladora"/>
    <s v="Lubricacion de cabezales"/>
    <x v="1"/>
    <n v="3.35"/>
    <m/>
  </r>
  <r>
    <x v="1"/>
    <s v="may"/>
    <x v="47"/>
    <d v="2024-05-09T00:00:00"/>
    <x v="1"/>
    <s v="Turno Dia"/>
    <s v="Etiquetadora"/>
    <s v="Falla Etiquetadora"/>
    <x v="1"/>
    <n v="3.32"/>
    <m/>
  </r>
  <r>
    <x v="0"/>
    <s v="may"/>
    <x v="47"/>
    <d v="2024-05-09T00:00:00"/>
    <x v="1"/>
    <s v="Turno Dia"/>
    <s v="Llenadora"/>
    <s v="Lubricacion de pedestales - Llenadora"/>
    <x v="1"/>
    <n v="3.15"/>
    <m/>
  </r>
  <r>
    <x v="2"/>
    <s v="may"/>
    <x v="47"/>
    <d v="2024-05-09T00:00:00"/>
    <x v="1"/>
    <s v="Turno Dia"/>
    <s v="Lavadora de Botellas"/>
    <s v="Cai­da de envase en descarga - Mantenimiento"/>
    <x v="1"/>
    <n v="2.7"/>
    <m/>
  </r>
  <r>
    <x v="1"/>
    <s v="may"/>
    <x v="47"/>
    <d v="2024-05-09T00:00:00"/>
    <x v="1"/>
    <s v="Turno Dia"/>
    <s v="Prime"/>
    <s v="Trabamiento de producto"/>
    <x v="1"/>
    <n v="2.46"/>
    <m/>
  </r>
  <r>
    <x v="2"/>
    <s v="may"/>
    <x v="47"/>
    <d v="2024-05-09T00:00:00"/>
    <x v="1"/>
    <s v="Turno Dia"/>
    <s v="Lavadora de Botellas"/>
    <s v="Cai­da de envase en descarga - Mantenimiento"/>
    <x v="1"/>
    <n v="2.08"/>
    <m/>
  </r>
  <r>
    <x v="2"/>
    <s v="may"/>
    <x v="47"/>
    <d v="2024-05-09T00:00:00"/>
    <x v="1"/>
    <s v="Turno Dia"/>
    <s v="Lavadora de Botellas"/>
    <s v="Cai­da de envase en descarga - Mantenimiento"/>
    <x v="1"/>
    <n v="1.94"/>
    <m/>
  </r>
  <r>
    <x v="1"/>
    <s v="may"/>
    <x v="47"/>
    <d v="2024-05-09T00:00:00"/>
    <x v="1"/>
    <s v="Turno Noche"/>
    <s v="Etiquetadora"/>
    <s v="Empalme defectuoso - Etiquetadora"/>
    <x v="1"/>
    <n v="1.93"/>
    <m/>
  </r>
  <r>
    <x v="0"/>
    <s v="may"/>
    <x v="47"/>
    <d v="2024-05-09T00:00:00"/>
    <x v="1"/>
    <s v="Turno Dia"/>
    <s v="Encajonadora"/>
    <s v="Ajuste o cambio - Encajonadora"/>
    <x v="1"/>
    <n v="1.88"/>
    <m/>
  </r>
  <r>
    <x v="2"/>
    <s v="may"/>
    <x v="47"/>
    <d v="2024-05-09T00:00:00"/>
    <x v="1"/>
    <s v="Turno Dia"/>
    <s v="Lavadora de Botellas"/>
    <s v="Cai­da de envase en descarga - Mantenimiento"/>
    <x v="1"/>
    <n v="1.86"/>
    <m/>
  </r>
  <r>
    <x v="0"/>
    <s v="may"/>
    <x v="47"/>
    <d v="2024-05-09T00:00:00"/>
    <x v="1"/>
    <s v="Turno Dia"/>
    <s v="Encajonadora"/>
    <s v="Ajuste o cambio - Encajonadora"/>
    <x v="1"/>
    <n v="1.83"/>
    <m/>
  </r>
  <r>
    <x v="0"/>
    <s v="may"/>
    <x v="47"/>
    <d v="2024-05-09T00:00:00"/>
    <x v="1"/>
    <s v="Turno Dia"/>
    <s v="Encajonadora"/>
    <s v="Cambio o reparacion manguera de aire"/>
    <x v="1"/>
    <n v="1.8"/>
    <m/>
  </r>
  <r>
    <x v="2"/>
    <s v="may"/>
    <x v="47"/>
    <d v="2024-05-09T00:00:00"/>
    <x v="1"/>
    <s v="Turno Noche"/>
    <s v="Decapsuladora"/>
    <s v="Lubricacion de cabezales"/>
    <x v="1"/>
    <n v="1.5"/>
    <m/>
  </r>
  <r>
    <x v="2"/>
    <s v="may"/>
    <x v="47"/>
    <d v="2024-05-09T00:00:00"/>
    <x v="1"/>
    <s v="Turno Dia"/>
    <s v="Lavadora de Botellas"/>
    <s v="Cai­da de envase en descarga - Mantenimiento"/>
    <x v="1"/>
    <n v="1.45"/>
    <m/>
  </r>
  <r>
    <x v="2"/>
    <s v="may"/>
    <x v="47"/>
    <d v="2024-05-09T00:00:00"/>
    <x v="1"/>
    <s v="Turno Dia"/>
    <s v="Etiquetadora"/>
    <s v="Cambio de Sensor - Etiquetadora"/>
    <x v="1"/>
    <n v="1.23"/>
    <m/>
  </r>
  <r>
    <x v="0"/>
    <s v="may"/>
    <x v="47"/>
    <d v="2024-05-09T00:00:00"/>
    <x v="1"/>
    <s v="Turno Dia"/>
    <s v="Encajonadora"/>
    <s v="Ajuste o cambio - Encajonadora"/>
    <x v="1"/>
    <n v="1.18"/>
    <m/>
  </r>
  <r>
    <x v="2"/>
    <s v="may"/>
    <x v="47"/>
    <d v="2024-05-09T00:00:00"/>
    <x v="1"/>
    <s v="Turno Dia"/>
    <s v="Lavadora de Botellas"/>
    <s v="Cai­da de envase en descarga - Mantenimiento"/>
    <x v="1"/>
    <n v="1.1100000000000001"/>
    <m/>
  </r>
  <r>
    <x v="0"/>
    <s v="may"/>
    <x v="47"/>
    <d v="2024-05-09T00:00:00"/>
    <x v="1"/>
    <s v="Turno Dia"/>
    <s v="Encajonadora"/>
    <s v="Cambio o reparacion manguera de aire"/>
    <x v="1"/>
    <n v="1.1000000000000001"/>
    <m/>
  </r>
  <r>
    <x v="2"/>
    <s v="may"/>
    <x v="47"/>
    <d v="2024-05-09T00:00:00"/>
    <x v="1"/>
    <s v="Turno Dia"/>
    <s v="Decapsuladora"/>
    <s v="Ajustes por falla"/>
    <x v="1"/>
    <n v="1.0900000000000001"/>
    <m/>
  </r>
  <r>
    <x v="0"/>
    <s v="may"/>
    <x v="47"/>
    <d v="2024-05-09T00:00:00"/>
    <x v="1"/>
    <s v="Turno Dia"/>
    <s v="Encajonadora"/>
    <s v="Cambio o reparacion manguera de aire"/>
    <x v="1"/>
    <n v="1.08"/>
    <m/>
  </r>
  <r>
    <x v="2"/>
    <s v="may"/>
    <x v="47"/>
    <d v="2024-05-09T00:00:00"/>
    <x v="1"/>
    <s v="Turno Noche"/>
    <s v="Lavadora de Botellas"/>
    <s v="Cai­da de envase en descarga - Mantenimiento"/>
    <x v="1"/>
    <n v="1.01"/>
    <m/>
  </r>
  <r>
    <x v="2"/>
    <s v="may"/>
    <x v="47"/>
    <d v="2024-05-09T00:00:00"/>
    <x v="1"/>
    <s v="Turno Dia"/>
    <s v="Lavadora de Botellas"/>
    <s v="Cai­da de envase en descarga - Mantenimiento"/>
    <x v="1"/>
    <n v="0.97"/>
    <m/>
  </r>
  <r>
    <x v="2"/>
    <s v="may"/>
    <x v="47"/>
    <d v="2024-05-09T00:00:00"/>
    <x v="1"/>
    <s v="Turno Dia"/>
    <s v="Decapsuladora"/>
    <s v="Ajustes por falla"/>
    <x v="1"/>
    <n v="0.94"/>
    <m/>
  </r>
  <r>
    <x v="1"/>
    <s v="may"/>
    <x v="47"/>
    <d v="2024-05-09T00:00:00"/>
    <x v="1"/>
    <s v="Turno Noche"/>
    <s v="Sopladora"/>
    <s v="Trabamiento de Preformas"/>
    <x v="1"/>
    <n v="0.92"/>
    <m/>
  </r>
  <r>
    <x v="0"/>
    <s v="may"/>
    <x v="47"/>
    <d v="2024-05-09T00:00:00"/>
    <x v="1"/>
    <s v="Turno Dia"/>
    <s v="Encajonadora"/>
    <s v="Cambio o reparacion manguera de aire"/>
    <x v="1"/>
    <n v="0.88"/>
    <m/>
  </r>
  <r>
    <x v="1"/>
    <s v="may"/>
    <x v="47"/>
    <d v="2024-05-09T00:00:00"/>
    <x v="1"/>
    <s v="Turno Noche"/>
    <s v="Sopladora"/>
    <s v="Trabamiento de Preformas"/>
    <x v="1"/>
    <n v="0.84"/>
    <m/>
  </r>
  <r>
    <x v="1"/>
    <s v="may"/>
    <x v="47"/>
    <d v="2024-05-09T00:00:00"/>
    <x v="1"/>
    <s v="Turno Noche"/>
    <s v="Sopladora"/>
    <s v="Trabamiento de Preformas"/>
    <x v="1"/>
    <n v="0.75"/>
    <m/>
  </r>
  <r>
    <x v="0"/>
    <s v="may"/>
    <x v="47"/>
    <d v="2024-05-09T00:00:00"/>
    <x v="1"/>
    <s v="Turno Dia"/>
    <s v="Encajonadora"/>
    <s v="Cambio o reparacion manguera de aire"/>
    <x v="1"/>
    <n v="0.7"/>
    <m/>
  </r>
  <r>
    <x v="2"/>
    <s v="may"/>
    <x v="47"/>
    <d v="2024-05-09T00:00:00"/>
    <x v="1"/>
    <s v="Turno Dia"/>
    <s v="Lavadora de Botellas"/>
    <s v="Cai­da de envase en descarga - Mantenimiento"/>
    <x v="1"/>
    <n v="0.65"/>
    <m/>
  </r>
  <r>
    <x v="0"/>
    <s v="may"/>
    <x v="47"/>
    <d v="2024-05-09T00:00:00"/>
    <x v="1"/>
    <s v="Turno Dia"/>
    <s v="Encajonadora"/>
    <s v="Ajuste o cambio - Encajonadora"/>
    <x v="1"/>
    <n v="0.06"/>
    <m/>
  </r>
  <r>
    <x v="1"/>
    <s v="may"/>
    <x v="47"/>
    <d v="2024-05-10T00:00:00"/>
    <x v="1"/>
    <s v="Turno Noche"/>
    <s v="Etiquetadora"/>
    <s v="Falla Etiquetadora"/>
    <x v="0"/>
    <n v="37.82"/>
    <s v="Etiquetas sueltas, se realizan ajustes"/>
  </r>
  <r>
    <x v="1"/>
    <s v="may"/>
    <x v="47"/>
    <d v="2024-05-10T00:00:00"/>
    <x v="1"/>
    <s v="Turno Noche"/>
    <s v="Etiquetadora"/>
    <s v="Falla Etiquetadora"/>
    <x v="0"/>
    <n v="35.58"/>
    <s v="Etiquetas sueltas, se realizan ajustes"/>
  </r>
  <r>
    <x v="1"/>
    <s v="may"/>
    <x v="47"/>
    <d v="2024-05-10T00:00:00"/>
    <x v="1"/>
    <s v="Turno Noche"/>
    <s v="Tunel"/>
    <s v="Cai­da de botellas, ajuste de traspasos"/>
    <x v="0"/>
    <n v="35"/>
    <s v="Sistema SDR trabado, se ajusta parámetro en box entrada al ciclador"/>
  </r>
  <r>
    <x v="1"/>
    <s v="may"/>
    <x v="47"/>
    <d v="2024-05-10T00:00:00"/>
    <x v="1"/>
    <s v="Turno Dia"/>
    <s v="Etiquetadora"/>
    <s v="Falla Etiquetadora"/>
    <x v="0"/>
    <n v="34.07"/>
    <s v="Etiquetas sueltas, se realizan ajustes y se activa secador de botellas"/>
  </r>
  <r>
    <x v="1"/>
    <s v="may"/>
    <x v="47"/>
    <d v="2024-05-10T00:00:00"/>
    <x v="1"/>
    <s v="Turno Dia"/>
    <s v="Etiquetadora"/>
    <s v="Falla Etiquetadora"/>
    <x v="0"/>
    <n v="32.18"/>
    <s v="Etiquetas sueltas, se realizan ajustes y se activa secador de botellas"/>
  </r>
  <r>
    <x v="1"/>
    <s v="may"/>
    <x v="47"/>
    <d v="2024-05-10T00:00:00"/>
    <x v="1"/>
    <s v="Turno Dia"/>
    <s v="Llenadora"/>
    <s v="Ajuste encoder - Llenadora"/>
    <x v="2"/>
    <n v="26.39"/>
    <s v="Encoder mojado, perdida sincronismo sopladora-llenadora"/>
  </r>
  <r>
    <x v="1"/>
    <s v="may"/>
    <x v="47"/>
    <d v="2024-05-10T00:00:00"/>
    <x v="1"/>
    <s v="Turno Noche"/>
    <s v="Tunel"/>
    <s v="Falla en motor"/>
    <x v="2"/>
    <n v="25"/>
    <s v="Falla Motor M7 Y M8"/>
  </r>
  <r>
    <x v="1"/>
    <s v="may"/>
    <x v="47"/>
    <d v="2024-05-10T00:00:00"/>
    <x v="1"/>
    <s v="Turno Noche"/>
    <s v="Tunel"/>
    <s v="Falla en motor"/>
    <x v="2"/>
    <n v="18"/>
    <s v="Falla Motor M7 Y M8"/>
  </r>
  <r>
    <x v="1"/>
    <s v="may"/>
    <x v="47"/>
    <d v="2024-05-10T00:00:00"/>
    <x v="1"/>
    <s v="Turno Dia"/>
    <s v="Etiquetadora"/>
    <s v="Falla Etiquetadora"/>
    <x v="0"/>
    <n v="15"/>
    <s v="Etiquetas sueltas, se realizan ajustes y se activa secador de botellas"/>
  </r>
  <r>
    <x v="2"/>
    <s v="may"/>
    <x v="47"/>
    <d v="2024-05-10T00:00:00"/>
    <x v="1"/>
    <s v="Turno Noche"/>
    <s v="Despaletizadora"/>
    <s v="Reparacion - Despaletizadora"/>
    <x v="0"/>
    <n v="14.09"/>
    <s v="Cambio de conector de aire 14 x 1/2"/>
  </r>
  <r>
    <x v="1"/>
    <s v="may"/>
    <x v="47"/>
    <d v="2024-05-10T00:00:00"/>
    <x v="1"/>
    <s v="Turno Noche"/>
    <s v="Etiquetadora"/>
    <s v="Falla Etiquetadora"/>
    <x v="0"/>
    <n v="11.2"/>
    <s v="Etiquetas sueltas, se realizan ajustes"/>
  </r>
  <r>
    <x v="1"/>
    <s v="may"/>
    <x v="47"/>
    <d v="2024-05-10T00:00:00"/>
    <x v="1"/>
    <s v="Turno Noche"/>
    <s v="Tunel"/>
    <s v="Cai­da de botellas, ajuste de traspasos"/>
    <x v="0"/>
    <n v="10.199999999999999"/>
    <s v="Sistema SDR trabado, se ajusta parámetro en box entrada al ciclador"/>
  </r>
  <r>
    <x v="2"/>
    <s v="may"/>
    <x v="47"/>
    <d v="2024-05-10T00:00:00"/>
    <x v="1"/>
    <s v="Turno Dia"/>
    <s v="Decapsuladora"/>
    <s v="Ajustes por falla"/>
    <x v="1"/>
    <n v="9.5"/>
    <m/>
  </r>
  <r>
    <x v="2"/>
    <s v="may"/>
    <x v="47"/>
    <d v="2024-05-10T00:00:00"/>
    <x v="1"/>
    <s v="Turno Noche"/>
    <s v="Encajonadora"/>
    <s v="Cambio o reparacion manguera de aire"/>
    <x v="1"/>
    <n v="7.18"/>
    <m/>
  </r>
  <r>
    <x v="1"/>
    <s v="may"/>
    <x v="47"/>
    <d v="2024-05-10T00:00:00"/>
    <x v="1"/>
    <s v="Turno Noche"/>
    <s v="Etiquetadora"/>
    <s v="Falla Etiquetadora"/>
    <x v="1"/>
    <n v="5.73"/>
    <m/>
  </r>
  <r>
    <x v="1"/>
    <s v="may"/>
    <x v="47"/>
    <d v="2024-05-10T00:00:00"/>
    <x v="1"/>
    <s v="Turno Dia"/>
    <s v="Prime"/>
    <s v="Ajuste de parametros por electrico"/>
    <x v="1"/>
    <n v="5.5"/>
    <m/>
  </r>
  <r>
    <x v="1"/>
    <s v="may"/>
    <x v="47"/>
    <d v="2024-05-10T00:00:00"/>
    <x v="1"/>
    <s v="Turno Dia"/>
    <s v="Etiquetadora"/>
    <s v="Falla Etiquetadora"/>
    <x v="1"/>
    <n v="5.44"/>
    <m/>
  </r>
  <r>
    <x v="2"/>
    <s v="may"/>
    <x v="47"/>
    <d v="2024-05-10T00:00:00"/>
    <x v="1"/>
    <s v="Turno Dia"/>
    <s v="Lavadora de Botellas"/>
    <s v="Cai­da de envase en descarga - Mantenimiento"/>
    <x v="1"/>
    <n v="4.18"/>
    <m/>
  </r>
  <r>
    <x v="2"/>
    <s v="may"/>
    <x v="47"/>
    <d v="2024-05-10T00:00:00"/>
    <x v="1"/>
    <s v="Turno Dia"/>
    <s v="Lavadora de Botellas"/>
    <s v="Cai­da de envase en descarga - Mantenimiento"/>
    <x v="1"/>
    <n v="3.64"/>
    <m/>
  </r>
  <r>
    <x v="2"/>
    <s v="may"/>
    <x v="47"/>
    <d v="2024-05-10T00:00:00"/>
    <x v="1"/>
    <s v="Turno Dia"/>
    <s v="Lavadora de Botellas"/>
    <s v="Cai­da de envase en descarga - Mantenimiento"/>
    <x v="1"/>
    <n v="3.61"/>
    <m/>
  </r>
  <r>
    <x v="2"/>
    <s v="may"/>
    <x v="47"/>
    <d v="2024-05-10T00:00:00"/>
    <x v="1"/>
    <s v="Turno Dia"/>
    <s v="Decapsuladora"/>
    <s v="Ajustes por falla"/>
    <x v="1"/>
    <n v="3.14"/>
    <m/>
  </r>
  <r>
    <x v="2"/>
    <s v="may"/>
    <x v="47"/>
    <d v="2024-05-10T00:00:00"/>
    <x v="1"/>
    <s v="Turno Noche"/>
    <s v="Decapsuladora"/>
    <s v="Lubricacion de cabezales"/>
    <x v="1"/>
    <n v="2.9"/>
    <m/>
  </r>
  <r>
    <x v="0"/>
    <s v="may"/>
    <x v="47"/>
    <d v="2024-05-10T00:00:00"/>
    <x v="1"/>
    <s v="Turno Dia"/>
    <s v="Llenadora"/>
    <s v="Lubricacion de pedestales - Llenadora"/>
    <x v="1"/>
    <n v="2.75"/>
    <m/>
  </r>
  <r>
    <x v="2"/>
    <s v="may"/>
    <x v="47"/>
    <d v="2024-05-10T00:00:00"/>
    <x v="1"/>
    <s v="Turno Dia"/>
    <s v="Lavadora de Botellas"/>
    <s v="Cai­da de envase en descarga - Mantenimiento"/>
    <x v="1"/>
    <n v="2.56"/>
    <m/>
  </r>
  <r>
    <x v="2"/>
    <s v="may"/>
    <x v="47"/>
    <d v="2024-05-10T00:00:00"/>
    <x v="1"/>
    <s v="Turno Dia"/>
    <s v="Lavadora de Botellas"/>
    <s v="Cai­da de envase en descarga - Mantenimiento"/>
    <x v="1"/>
    <n v="2.44"/>
    <m/>
  </r>
  <r>
    <x v="2"/>
    <s v="may"/>
    <x v="47"/>
    <d v="2024-05-10T00:00:00"/>
    <x v="1"/>
    <s v="Turno Dia"/>
    <s v="Lavadora de Botellas"/>
    <s v="Cai­da de envase en descarga - Mantenimiento"/>
    <x v="1"/>
    <n v="2.2000000000000002"/>
    <m/>
  </r>
  <r>
    <x v="2"/>
    <s v="may"/>
    <x v="47"/>
    <d v="2024-05-10T00:00:00"/>
    <x v="1"/>
    <s v="Turno Noche"/>
    <s v="Decapsuladora"/>
    <s v="Ajustes por falla"/>
    <x v="1"/>
    <n v="2.1"/>
    <m/>
  </r>
  <r>
    <x v="2"/>
    <s v="may"/>
    <x v="47"/>
    <d v="2024-05-10T00:00:00"/>
    <x v="1"/>
    <s v="Turno Dia"/>
    <s v="Lavadora de Botellas"/>
    <s v="Cai­da de envase en descarga - Mantenimiento"/>
    <x v="1"/>
    <n v="2.02"/>
    <m/>
  </r>
  <r>
    <x v="2"/>
    <s v="may"/>
    <x v="47"/>
    <d v="2024-05-10T00:00:00"/>
    <x v="1"/>
    <s v="Turno Dia"/>
    <s v="Lavadora de Botellas"/>
    <s v="Cai­da de envase en descarga - Mantenimiento"/>
    <x v="1"/>
    <n v="1.27"/>
    <m/>
  </r>
  <r>
    <x v="1"/>
    <s v="may"/>
    <x v="47"/>
    <d v="2024-05-10T00:00:00"/>
    <x v="1"/>
    <s v="Turno Dia"/>
    <s v="Etiquetadora"/>
    <s v="Falla Etiquetadora"/>
    <x v="1"/>
    <n v="1.1399999999999999"/>
    <m/>
  </r>
  <r>
    <x v="1"/>
    <s v="may"/>
    <x v="47"/>
    <d v="2024-05-10T00:00:00"/>
    <x v="1"/>
    <s v="Turno Dia"/>
    <s v="Etiquetadora"/>
    <s v="Falla Etiquetadora"/>
    <x v="1"/>
    <n v="1.08"/>
    <m/>
  </r>
  <r>
    <x v="2"/>
    <s v="may"/>
    <x v="47"/>
    <d v="2024-05-10T00:00:00"/>
    <x v="1"/>
    <s v="Turno Dia"/>
    <s v="Lavadora de Botellas"/>
    <s v="Cai­da de envase en descarga - Mantenimiento"/>
    <x v="1"/>
    <n v="1.04"/>
    <m/>
  </r>
  <r>
    <x v="2"/>
    <s v="may"/>
    <x v="47"/>
    <d v="2024-05-10T00:00:00"/>
    <x v="1"/>
    <s v="Turno Noche"/>
    <s v="Decapsuladora"/>
    <s v="Ajustes por falla"/>
    <x v="1"/>
    <n v="0.74"/>
    <m/>
  </r>
  <r>
    <x v="2"/>
    <s v="may"/>
    <x v="47"/>
    <d v="2024-05-10T00:00:00"/>
    <x v="1"/>
    <s v="Turno Dia"/>
    <s v="Lavadora de Botellas"/>
    <s v="Cai­da de envase en descarga - Mantenimiento"/>
    <x v="1"/>
    <n v="0.48"/>
    <m/>
  </r>
  <r>
    <x v="1"/>
    <s v="may"/>
    <x v="47"/>
    <d v="2024-05-10T00:00:00"/>
    <x v="1"/>
    <s v="Turno Noche"/>
    <s v="Sopladora"/>
    <s v="Trabamiento de Preformas"/>
    <x v="1"/>
    <n v="0.17"/>
    <m/>
  </r>
  <r>
    <x v="2"/>
    <s v="may"/>
    <x v="47"/>
    <d v="2024-05-10T00:00:00"/>
    <x v="1"/>
    <s v="Turno Dia"/>
    <s v="Decapsuladora"/>
    <s v="Ajustes por falla"/>
    <x v="1"/>
    <n v="0.11"/>
    <m/>
  </r>
  <r>
    <x v="1"/>
    <s v="may"/>
    <x v="47"/>
    <d v="2024-05-11T00:00:00"/>
    <x v="1"/>
    <s v="Turno Noche"/>
    <s v="Etiquetadora"/>
    <s v="Falla Etiquetadora"/>
    <x v="2"/>
    <n v="19.68"/>
    <s v="Ajustes de parametria tambor encolador"/>
  </r>
  <r>
    <x v="1"/>
    <s v="may"/>
    <x v="47"/>
    <d v="2024-05-11T00:00:00"/>
    <x v="1"/>
    <s v="Turno Noche"/>
    <s v="Llenadora"/>
    <s v="Ajuste encoder - Llenadora"/>
    <x v="2"/>
    <n v="11.13"/>
    <s v="Perdida sincronismo sopladora-llenadora"/>
  </r>
  <r>
    <x v="1"/>
    <s v="may"/>
    <x v="47"/>
    <d v="2024-05-11T00:00:00"/>
    <x v="1"/>
    <s v="Turno Noche"/>
    <s v="Sopladora"/>
    <s v="Ajuste encoder - Sopladora"/>
    <x v="2"/>
    <n v="10.029999999999999"/>
    <s v="Perdida sincronismo sopladora-llenadora"/>
  </r>
  <r>
    <x v="1"/>
    <s v="may"/>
    <x v="47"/>
    <d v="2024-05-11T00:00:00"/>
    <x v="1"/>
    <s v="Turno Noche"/>
    <s v="Etiquetadora"/>
    <s v="Falla Etiquetadora"/>
    <x v="1"/>
    <n v="7.66"/>
    <m/>
  </r>
  <r>
    <x v="2"/>
    <s v="may"/>
    <x v="47"/>
    <d v="2024-05-11T00:00:00"/>
    <x v="1"/>
    <s v="Turno Noche"/>
    <s v="Decapsuladora"/>
    <s v="Lubricacion de cabezales"/>
    <x v="1"/>
    <n v="6.06"/>
    <m/>
  </r>
  <r>
    <x v="1"/>
    <s v="may"/>
    <x v="47"/>
    <d v="2024-05-11T00:00:00"/>
    <x v="1"/>
    <s v="Turno Dia"/>
    <s v="Etiquetadora"/>
    <s v="Falla Etiquetadora"/>
    <x v="1"/>
    <n v="3.94"/>
    <m/>
  </r>
  <r>
    <x v="1"/>
    <s v="may"/>
    <x v="47"/>
    <d v="2024-05-11T00:00:00"/>
    <x v="1"/>
    <s v="Turno Dia"/>
    <s v="Etiquetadora"/>
    <s v="Falla Etiquetadora"/>
    <x v="1"/>
    <n v="3.52"/>
    <m/>
  </r>
  <r>
    <x v="2"/>
    <s v="may"/>
    <x v="47"/>
    <d v="2024-05-11T00:00:00"/>
    <x v="1"/>
    <s v="Turno Noche"/>
    <s v="Lavadora de Botellas"/>
    <s v="Cai­da de botellas salida de la lavadora"/>
    <x v="1"/>
    <n v="2.44"/>
    <m/>
  </r>
  <r>
    <x v="2"/>
    <s v="may"/>
    <x v="47"/>
    <d v="2024-05-11T00:00:00"/>
    <x v="1"/>
    <s v="Turno Noche"/>
    <s v="Decapsuladora"/>
    <s v="Lubricacion de cabezales"/>
    <x v="1"/>
    <n v="2.34"/>
    <m/>
  </r>
  <r>
    <x v="2"/>
    <s v="may"/>
    <x v="47"/>
    <d v="2024-05-11T00:00:00"/>
    <x v="1"/>
    <s v="Turno Noche"/>
    <s v="Decapsuladora"/>
    <s v="Lubricacion de cabezales"/>
    <x v="1"/>
    <n v="2.3199999999999998"/>
    <m/>
  </r>
  <r>
    <x v="2"/>
    <s v="may"/>
    <x v="47"/>
    <d v="2024-05-11T00:00:00"/>
    <x v="1"/>
    <s v="Turno Noche"/>
    <s v="Decapsuladora"/>
    <s v="Lubricacion de cabezales"/>
    <x v="1"/>
    <n v="2.25"/>
    <m/>
  </r>
  <r>
    <x v="2"/>
    <s v="may"/>
    <x v="47"/>
    <d v="2024-05-11T00:00:00"/>
    <x v="1"/>
    <s v="Turno Noche"/>
    <s v="Lavadora de Botellas"/>
    <s v="Cai­da de botellas salida de la lavadora"/>
    <x v="1"/>
    <n v="1.99"/>
    <m/>
  </r>
  <r>
    <x v="2"/>
    <s v="may"/>
    <x v="47"/>
    <d v="2024-05-11T00:00:00"/>
    <x v="1"/>
    <s v="Turno Noche"/>
    <s v="Lavadora de Botellas"/>
    <s v="Cai­da de botellas salida de la lavadora"/>
    <x v="1"/>
    <n v="1.48"/>
    <m/>
  </r>
  <r>
    <x v="1"/>
    <s v="may"/>
    <x v="47"/>
    <d v="2024-05-11T00:00:00"/>
    <x v="1"/>
    <s v="Turno Noche"/>
    <s v="Sopladora"/>
    <s v="Trabamiento de Preformas"/>
    <x v="1"/>
    <n v="0.35"/>
    <m/>
  </r>
  <r>
    <x v="1"/>
    <s v="may"/>
    <x v="48"/>
    <d v="2024-05-13T00:00:00"/>
    <x v="1"/>
    <s v="Turno Dia"/>
    <s v="Llenadora"/>
    <s v="Reparacion - Llenadora"/>
    <x v="0"/>
    <n v="48.87"/>
    <s v="Cambio de ruedas centrador válvulas"/>
  </r>
  <r>
    <x v="1"/>
    <s v="may"/>
    <x v="48"/>
    <d v="2024-05-13T00:00:00"/>
    <x v="1"/>
    <s v="Turno Dia"/>
    <s v="Llenadora"/>
    <s v="Reparacion - Llenadora"/>
    <x v="0"/>
    <n v="30"/>
    <s v="Cambio de ruedas centrador válvulas"/>
  </r>
  <r>
    <x v="0"/>
    <s v="may"/>
    <x v="48"/>
    <d v="2024-05-13T00:00:00"/>
    <x v="1"/>
    <s v="Turno Dia"/>
    <s v="Coronador"/>
    <s v="Trancones reiterados pista de bajada"/>
    <x v="1"/>
    <n v="9.18"/>
    <m/>
  </r>
  <r>
    <x v="0"/>
    <s v="may"/>
    <x v="48"/>
    <d v="2024-05-13T00:00:00"/>
    <x v="1"/>
    <s v="Turno Dia"/>
    <s v="Encajonadora"/>
    <s v="Falla centrador de cajas"/>
    <x v="1"/>
    <n v="8.15"/>
    <m/>
  </r>
  <r>
    <x v="0"/>
    <s v="may"/>
    <x v="48"/>
    <d v="2024-05-13T00:00:00"/>
    <x v="1"/>
    <s v="Turno Dia"/>
    <s v="Lavadora de Botellas"/>
    <s v="Trabamiento de botellas en la salida - Mantenimiento"/>
    <x v="1"/>
    <n v="6.33"/>
    <m/>
  </r>
  <r>
    <x v="2"/>
    <s v="may"/>
    <x v="48"/>
    <d v="2024-05-13T00:00:00"/>
    <x v="1"/>
    <s v="Turno Noche"/>
    <s v="Transporte"/>
    <s v="Cambio o reparacion - Transporte"/>
    <x v="1"/>
    <n v="5.36"/>
    <m/>
  </r>
  <r>
    <x v="0"/>
    <s v="may"/>
    <x v="48"/>
    <d v="2024-05-13T00:00:00"/>
    <x v="1"/>
    <s v="Turno Dia"/>
    <s v="Coronador"/>
    <s v="Trancones reiterados pista de bajada"/>
    <x v="1"/>
    <n v="4.7300000000000004"/>
    <m/>
  </r>
  <r>
    <x v="0"/>
    <s v="may"/>
    <x v="48"/>
    <d v="2024-05-13T00:00:00"/>
    <x v="1"/>
    <s v="Turno Dia"/>
    <s v="Encajonadora"/>
    <s v="Problema en mesa de entrada"/>
    <x v="1"/>
    <n v="2.93"/>
    <m/>
  </r>
  <r>
    <x v="0"/>
    <s v="may"/>
    <x v="48"/>
    <d v="2024-05-13T00:00:00"/>
    <x v="1"/>
    <s v="Turno Dia"/>
    <s v="Llenadora"/>
    <s v="Lubricacion de pedestales - Llenadora"/>
    <x v="1"/>
    <n v="2.5"/>
    <m/>
  </r>
  <r>
    <x v="0"/>
    <s v="may"/>
    <x v="48"/>
    <d v="2024-05-13T00:00:00"/>
    <x v="1"/>
    <s v="Turno Dia"/>
    <s v="Encajonadora"/>
    <s v="Problema en mesa de entrada"/>
    <x v="1"/>
    <n v="2.25"/>
    <m/>
  </r>
  <r>
    <x v="0"/>
    <s v="may"/>
    <x v="48"/>
    <d v="2024-05-13T00:00:00"/>
    <x v="1"/>
    <s v="Turno Dia"/>
    <s v="Coronador"/>
    <s v="Trancones reiterados pista de bajada"/>
    <x v="1"/>
    <n v="2.23"/>
    <m/>
  </r>
  <r>
    <x v="0"/>
    <s v="may"/>
    <x v="48"/>
    <d v="2024-05-13T00:00:00"/>
    <x v="1"/>
    <s v="Turno Dia"/>
    <s v="Encajonadora"/>
    <s v="Problema en mesa de entrada"/>
    <x v="1"/>
    <n v="1.85"/>
    <m/>
  </r>
  <r>
    <x v="0"/>
    <s v="may"/>
    <x v="48"/>
    <d v="2024-05-13T00:00:00"/>
    <x v="1"/>
    <s v="Turno Dia"/>
    <s v="Encajonadora"/>
    <s v="Problema en mesa de entrada"/>
    <x v="1"/>
    <n v="1.5"/>
    <m/>
  </r>
  <r>
    <x v="0"/>
    <s v="may"/>
    <x v="48"/>
    <d v="2024-05-13T00:00:00"/>
    <x v="1"/>
    <s v="Turno Dia"/>
    <s v="Encajonadora"/>
    <s v="Problema en mesa de entrada"/>
    <x v="1"/>
    <n v="1"/>
    <m/>
  </r>
  <r>
    <x v="0"/>
    <s v="may"/>
    <x v="48"/>
    <d v="2024-05-13T00:00:00"/>
    <x v="1"/>
    <s v="Turno Dia"/>
    <s v="Encajonadora"/>
    <s v="Problema en mesa de entrada"/>
    <x v="1"/>
    <n v="0.98"/>
    <m/>
  </r>
  <r>
    <x v="0"/>
    <s v="may"/>
    <x v="48"/>
    <d v="2024-05-13T00:00:00"/>
    <x v="1"/>
    <s v="Turno Dia"/>
    <s v="Encajonadora"/>
    <s v="Problema en mesa de entrada"/>
    <x v="1"/>
    <n v="0.8"/>
    <m/>
  </r>
  <r>
    <x v="0"/>
    <s v="may"/>
    <x v="48"/>
    <d v="2024-05-13T00:00:00"/>
    <x v="1"/>
    <s v="Turno Dia"/>
    <s v="Encajonadora"/>
    <s v="Problema en mesa de entrada"/>
    <x v="1"/>
    <n v="0.75"/>
    <m/>
  </r>
  <r>
    <x v="2"/>
    <s v="may"/>
    <x v="48"/>
    <d v="2024-05-13T00:00:00"/>
    <x v="1"/>
    <s v="Turno Noche"/>
    <s v="Lavadora de Botellas"/>
    <s v="Cai­da de botellas salida de la lavadora"/>
    <x v="1"/>
    <n v="0.59"/>
    <m/>
  </r>
  <r>
    <x v="0"/>
    <s v="may"/>
    <x v="48"/>
    <d v="2024-05-13T00:00:00"/>
    <x v="1"/>
    <s v="Turno Dia"/>
    <s v="Encajonadora"/>
    <s v="Problema en mesa de entrada"/>
    <x v="1"/>
    <n v="0.35"/>
    <m/>
  </r>
  <r>
    <x v="1"/>
    <s v="may"/>
    <x v="48"/>
    <d v="2024-05-13T00:00:00"/>
    <x v="1"/>
    <s v="Turno Dia"/>
    <s v="Sopladora"/>
    <s v="Trabamiento de Preformas"/>
    <x v="1"/>
    <n v="0.24"/>
    <m/>
  </r>
  <r>
    <x v="0"/>
    <s v="may"/>
    <x v="48"/>
    <d v="2024-05-13T00:00:00"/>
    <x v="1"/>
    <s v="Turno Dia"/>
    <s v="Coronador"/>
    <s v="Trancones reiterados pista de bajada"/>
    <x v="1"/>
    <n v="0.18"/>
    <m/>
  </r>
  <r>
    <x v="1"/>
    <s v="may"/>
    <x v="48"/>
    <d v="2024-05-13T00:00:00"/>
    <x v="1"/>
    <s v="Turno Dia"/>
    <s v="Sopladora"/>
    <s v="Trabamiento de Preformas"/>
    <x v="1"/>
    <n v="0.16"/>
    <m/>
  </r>
  <r>
    <x v="1"/>
    <s v="may"/>
    <x v="48"/>
    <d v="2024-05-14T00:00:00"/>
    <x v="1"/>
    <s v="Turno Noche"/>
    <s v="Tunel"/>
    <s v="Falla en motor"/>
    <x v="2"/>
    <n v="38.6"/>
    <s v="Falla disyuntor motores del túnel"/>
  </r>
  <r>
    <x v="1"/>
    <s v="may"/>
    <x v="48"/>
    <d v="2024-05-14T00:00:00"/>
    <x v="1"/>
    <s v="Turno Dia"/>
    <s v="Etiquetadora"/>
    <s v="Falla Etiquetadora"/>
    <x v="0"/>
    <n v="31.71"/>
    <s v="Ajuste de grado tambor de transferencia"/>
  </r>
  <r>
    <x v="1"/>
    <s v="may"/>
    <x v="48"/>
    <d v="2024-05-14T00:00:00"/>
    <x v="1"/>
    <s v="Turno Noche"/>
    <s v="Sopladora"/>
    <s v="Desempolvado"/>
    <x v="0"/>
    <n v="12.75"/>
    <s v="Se inyecta aire al aspirador"/>
  </r>
  <r>
    <x v="2"/>
    <s v="may"/>
    <x v="48"/>
    <d v="2024-05-14T00:00:00"/>
    <x v="1"/>
    <s v="Turno Noche"/>
    <s v="Alexus"/>
    <s v="Reparacion - Alexus"/>
    <x v="1"/>
    <n v="8.35"/>
    <m/>
  </r>
  <r>
    <x v="1"/>
    <s v="may"/>
    <x v="48"/>
    <d v="2024-05-14T00:00:00"/>
    <x v="1"/>
    <s v="Turno Noche"/>
    <s v="Sopladora"/>
    <s v="Desempolvado"/>
    <x v="1"/>
    <n v="8.0299999999999994"/>
    <m/>
  </r>
  <r>
    <x v="2"/>
    <s v="may"/>
    <x v="48"/>
    <d v="2024-05-14T00:00:00"/>
    <x v="1"/>
    <s v="Turno Noche"/>
    <s v="MassSpec_3"/>
    <s v="Ajuste de altura"/>
    <x v="1"/>
    <n v="7.18"/>
    <m/>
  </r>
  <r>
    <x v="0"/>
    <s v="may"/>
    <x v="48"/>
    <d v="2024-05-14T00:00:00"/>
    <x v="1"/>
    <s v="Turno Dia"/>
    <s v="Coronador"/>
    <s v="Trancones reiterados pista de bajada"/>
    <x v="1"/>
    <n v="4.38"/>
    <m/>
  </r>
  <r>
    <x v="2"/>
    <s v="may"/>
    <x v="48"/>
    <d v="2024-05-14T00:00:00"/>
    <x v="1"/>
    <s v="Turno Dia"/>
    <s v="Decapsuladora"/>
    <s v="Lubricacion de cabezales"/>
    <x v="1"/>
    <n v="4.1500000000000004"/>
    <m/>
  </r>
  <r>
    <x v="1"/>
    <s v="may"/>
    <x v="48"/>
    <d v="2024-05-14T00:00:00"/>
    <x v="1"/>
    <s v="Turno Noche"/>
    <s v="Prime"/>
    <s v="Trabamiento de producto"/>
    <x v="1"/>
    <n v="3.98"/>
    <m/>
  </r>
  <r>
    <x v="1"/>
    <s v="may"/>
    <x v="48"/>
    <d v="2024-05-14T00:00:00"/>
    <x v="1"/>
    <s v="Turno Dia"/>
    <s v="Sopladora"/>
    <s v="Desempolvado"/>
    <x v="1"/>
    <n v="3.96"/>
    <m/>
  </r>
  <r>
    <x v="2"/>
    <s v="may"/>
    <x v="48"/>
    <d v="2024-05-14T00:00:00"/>
    <x v="1"/>
    <s v="Turno Dia"/>
    <s v="Decapsuladora"/>
    <s v="Lubricacion de cabezales"/>
    <x v="1"/>
    <n v="3.96"/>
    <m/>
  </r>
  <r>
    <x v="0"/>
    <s v="may"/>
    <x v="48"/>
    <d v="2024-05-14T00:00:00"/>
    <x v="1"/>
    <s v="Turno Dia"/>
    <s v="Coronador"/>
    <s v="Reparacion - Coronador"/>
    <x v="1"/>
    <n v="3.38"/>
    <m/>
  </r>
  <r>
    <x v="2"/>
    <s v="may"/>
    <x v="48"/>
    <d v="2024-05-14T00:00:00"/>
    <x v="1"/>
    <s v="Turno Noche"/>
    <s v="Omnivision"/>
    <s v="Ajuste electrico o mecanico"/>
    <x v="1"/>
    <n v="2.8"/>
    <m/>
  </r>
  <r>
    <x v="2"/>
    <s v="may"/>
    <x v="48"/>
    <d v="2024-05-14T00:00:00"/>
    <x v="1"/>
    <s v="Turno Noche"/>
    <s v="Omnivision"/>
    <s v="Ajuste electrico o mecanico"/>
    <x v="1"/>
    <n v="2.79"/>
    <m/>
  </r>
  <r>
    <x v="2"/>
    <s v="may"/>
    <x v="48"/>
    <d v="2024-05-14T00:00:00"/>
    <x v="1"/>
    <s v="Turno Dia"/>
    <s v="Decapsuladora"/>
    <s v="Lubricacion de cabezales"/>
    <x v="1"/>
    <n v="2.4900000000000002"/>
    <m/>
  </r>
  <r>
    <x v="2"/>
    <s v="may"/>
    <x v="48"/>
    <d v="2024-05-14T00:00:00"/>
    <x v="1"/>
    <s v="Turno Dia"/>
    <s v="Decapsuladora"/>
    <s v="Lubricacion de cabezales"/>
    <x v="1"/>
    <n v="2.2799999999999998"/>
    <m/>
  </r>
  <r>
    <x v="2"/>
    <s v="may"/>
    <x v="48"/>
    <d v="2024-05-14T00:00:00"/>
    <x v="1"/>
    <s v="Turno Dia"/>
    <s v="Decapsuladora"/>
    <s v="Lubricacion de cabezales"/>
    <x v="1"/>
    <n v="2.08"/>
    <m/>
  </r>
  <r>
    <x v="2"/>
    <s v="may"/>
    <x v="48"/>
    <d v="2024-05-14T00:00:00"/>
    <x v="1"/>
    <s v="Turno Dia"/>
    <s v="Decapsuladora"/>
    <s v="Lubricacion de cabezales"/>
    <x v="1"/>
    <n v="2.06"/>
    <m/>
  </r>
  <r>
    <x v="0"/>
    <s v="may"/>
    <x v="48"/>
    <d v="2024-05-14T00:00:00"/>
    <x v="1"/>
    <s v="Turno Dia"/>
    <s v="Coronador"/>
    <s v="Trancones reiterados pista de bajada"/>
    <x v="1"/>
    <n v="1.98"/>
    <m/>
  </r>
  <r>
    <x v="2"/>
    <s v="may"/>
    <x v="48"/>
    <d v="2024-05-14T00:00:00"/>
    <x v="1"/>
    <s v="Turno Noche"/>
    <s v="Lavadora de Botellas"/>
    <s v="Cai­da de envase en descarga - Mantenimiento"/>
    <x v="1"/>
    <n v="1.94"/>
    <m/>
  </r>
  <r>
    <x v="0"/>
    <s v="may"/>
    <x v="48"/>
    <d v="2024-05-14T00:00:00"/>
    <x v="1"/>
    <s v="Turno Dia"/>
    <s v="Coronador"/>
    <s v="Trancones reiterados pista de bajada"/>
    <x v="1"/>
    <n v="1.78"/>
    <m/>
  </r>
  <r>
    <x v="2"/>
    <s v="may"/>
    <x v="48"/>
    <d v="2024-05-14T00:00:00"/>
    <x v="1"/>
    <s v="Turno Dia"/>
    <s v="Lavadora de Botellas"/>
    <s v="Cai­da de envase en descarga - Mantenimiento"/>
    <x v="1"/>
    <n v="1.56"/>
    <m/>
  </r>
  <r>
    <x v="2"/>
    <s v="may"/>
    <x v="48"/>
    <d v="2024-05-14T00:00:00"/>
    <x v="1"/>
    <s v="Turno Noche"/>
    <s v="Lavadora de Botellas"/>
    <s v="Cai­da de envase en descarga - Mantenimiento"/>
    <x v="1"/>
    <n v="1.48"/>
    <m/>
  </r>
  <r>
    <x v="2"/>
    <s v="may"/>
    <x v="48"/>
    <d v="2024-05-14T00:00:00"/>
    <x v="1"/>
    <s v="Turno Dia"/>
    <s v="Decapsuladora"/>
    <s v="Lubricacion de cabezales"/>
    <x v="1"/>
    <n v="1.36"/>
    <m/>
  </r>
  <r>
    <x v="2"/>
    <s v="may"/>
    <x v="48"/>
    <d v="2024-05-14T00:00:00"/>
    <x v="1"/>
    <s v="Turno Dia"/>
    <s v="Lavadora de Botellas"/>
    <s v="Cai­da de envase en descarga - Mantenimiento"/>
    <x v="1"/>
    <n v="1.22"/>
    <m/>
  </r>
  <r>
    <x v="2"/>
    <s v="may"/>
    <x v="48"/>
    <d v="2024-05-14T00:00:00"/>
    <x v="1"/>
    <s v="Turno Dia"/>
    <s v="Lavadora de Botellas"/>
    <s v="Trabamiento de botellas en la salida - Mantenimiento"/>
    <x v="1"/>
    <n v="1.1200000000000001"/>
    <m/>
  </r>
  <r>
    <x v="0"/>
    <s v="may"/>
    <x v="48"/>
    <d v="2024-05-14T00:00:00"/>
    <x v="1"/>
    <s v="Turno Dia"/>
    <s v="Coronador"/>
    <s v="Reparacion - Coronador"/>
    <x v="1"/>
    <n v="1.03"/>
    <m/>
  </r>
  <r>
    <x v="2"/>
    <s v="may"/>
    <x v="48"/>
    <d v="2024-05-14T00:00:00"/>
    <x v="1"/>
    <s v="Turno Dia"/>
    <s v="Lavadora de Botellas"/>
    <s v="Trabamiento de botellas en la salida - Mantenimiento"/>
    <x v="1"/>
    <n v="0.85"/>
    <m/>
  </r>
  <r>
    <x v="2"/>
    <s v="may"/>
    <x v="48"/>
    <d v="2024-05-14T00:00:00"/>
    <x v="1"/>
    <s v="Turno Dia"/>
    <s v="Decapsuladora"/>
    <s v="Lubricacion de cabezales"/>
    <x v="1"/>
    <n v="0.64"/>
    <m/>
  </r>
  <r>
    <x v="2"/>
    <s v="may"/>
    <x v="48"/>
    <d v="2024-05-14T00:00:00"/>
    <x v="1"/>
    <s v="Turno Dia"/>
    <s v="Decapsuladora"/>
    <s v="Lubricacion de cabezales"/>
    <x v="1"/>
    <n v="0.48"/>
    <m/>
  </r>
  <r>
    <x v="2"/>
    <s v="may"/>
    <x v="48"/>
    <d v="2024-05-14T00:00:00"/>
    <x v="1"/>
    <s v="Turno Dia"/>
    <s v="Decapsuladora"/>
    <s v="Lubricacion de cabezales"/>
    <x v="1"/>
    <n v="0.45"/>
    <m/>
  </r>
  <r>
    <x v="2"/>
    <s v="may"/>
    <x v="48"/>
    <d v="2024-05-14T00:00:00"/>
    <x v="1"/>
    <s v="Turno Noche"/>
    <s v="Lavadora de Botellas"/>
    <s v="Cai­da de envase en descarga - Mantenimiento"/>
    <x v="1"/>
    <n v="0.33"/>
    <m/>
  </r>
  <r>
    <x v="1"/>
    <s v="may"/>
    <x v="48"/>
    <d v="2024-05-14T00:00:00"/>
    <x v="1"/>
    <s v="Turno Dia"/>
    <s v="Sopladora"/>
    <s v="Trabamiento de Preformas"/>
    <x v="1"/>
    <n v="0.28999999999999998"/>
    <m/>
  </r>
  <r>
    <x v="1"/>
    <s v="may"/>
    <x v="48"/>
    <d v="2024-05-14T00:00:00"/>
    <x v="1"/>
    <s v="Turno Dia"/>
    <s v="Sopladora"/>
    <s v="Trabamiento de Preformas"/>
    <x v="1"/>
    <n v="0.24"/>
    <m/>
  </r>
  <r>
    <x v="2"/>
    <s v="may"/>
    <x v="48"/>
    <d v="2024-05-14T00:00:00"/>
    <x v="1"/>
    <s v="Turno Noche"/>
    <s v="Alexus"/>
    <s v="Reparacion - Alexus"/>
    <x v="1"/>
    <n v="0.08"/>
    <m/>
  </r>
  <r>
    <x v="1"/>
    <s v="may"/>
    <x v="48"/>
    <d v="2024-05-15T00:00:00"/>
    <x v="1"/>
    <s v="Turno Noche"/>
    <s v="Tunel"/>
    <s v="Falla en motor"/>
    <x v="2"/>
    <n v="33.630000000000003"/>
    <s v="Falla disyuntor motores del túnel"/>
  </r>
  <r>
    <x v="2"/>
    <s v="may"/>
    <x v="48"/>
    <d v="2024-05-15T00:00:00"/>
    <x v="1"/>
    <s v="Turno Dia"/>
    <s v="Capsuladora"/>
    <s v="Trancon de tapas en pista de bajada - Mantenimiento"/>
    <x v="0"/>
    <n v="24.81"/>
    <s v="Tapa atascada en bajada de tapas"/>
  </r>
  <r>
    <x v="1"/>
    <s v="may"/>
    <x v="48"/>
    <d v="2024-05-15T00:00:00"/>
    <x v="1"/>
    <s v="Turno Noche"/>
    <s v="Etiquetadora"/>
    <s v="Falla Etiquetadora"/>
    <x v="1"/>
    <n v="8.1300000000000008"/>
    <m/>
  </r>
  <r>
    <x v="2"/>
    <s v="may"/>
    <x v="48"/>
    <d v="2024-05-15T00:00:00"/>
    <x v="1"/>
    <s v="Turno Noche"/>
    <s v="Lavadora de Botellas"/>
    <s v="Cai­da de envase en descarga - Mantenimiento"/>
    <x v="1"/>
    <n v="7.56"/>
    <m/>
  </r>
  <r>
    <x v="2"/>
    <s v="may"/>
    <x v="48"/>
    <d v="2024-05-15T00:00:00"/>
    <x v="1"/>
    <s v="Turno Noche"/>
    <s v="Lavadora de Botellas"/>
    <s v="Cai­da de envase en descarga - Mantenimiento"/>
    <x v="1"/>
    <n v="5.45"/>
    <m/>
  </r>
  <r>
    <x v="1"/>
    <s v="may"/>
    <x v="48"/>
    <d v="2024-05-15T00:00:00"/>
    <x v="1"/>
    <s v="Turno Noche"/>
    <s v="Tunel"/>
    <s v="Falla en motor"/>
    <x v="1"/>
    <n v="5.05"/>
    <m/>
  </r>
  <r>
    <x v="1"/>
    <s v="may"/>
    <x v="48"/>
    <d v="2024-05-15T00:00:00"/>
    <x v="1"/>
    <s v="Turno Noche"/>
    <s v="Sopladora"/>
    <s v="Problema comunicacion sopladora"/>
    <x v="1"/>
    <n v="5.01"/>
    <m/>
  </r>
  <r>
    <x v="0"/>
    <s v="may"/>
    <x v="48"/>
    <d v="2024-05-15T00:00:00"/>
    <x v="1"/>
    <s v="Turno Dia"/>
    <s v="Encajonadora"/>
    <s v="Problema en mesa de entrada"/>
    <x v="1"/>
    <n v="4.55"/>
    <m/>
  </r>
  <r>
    <x v="1"/>
    <s v="may"/>
    <x v="48"/>
    <d v="2024-05-15T00:00:00"/>
    <x v="1"/>
    <s v="Turno Dia"/>
    <s v="Tunel"/>
    <s v="Cai­da de botellas, ajuste de traspasos"/>
    <x v="1"/>
    <n v="3.88"/>
    <m/>
  </r>
  <r>
    <x v="1"/>
    <s v="may"/>
    <x v="48"/>
    <d v="2024-05-15T00:00:00"/>
    <x v="1"/>
    <s v="Turno Noche"/>
    <s v="Etiquetadora"/>
    <s v="Falla Etiquetadora"/>
    <x v="1"/>
    <n v="3.73"/>
    <m/>
  </r>
  <r>
    <x v="2"/>
    <s v="may"/>
    <x v="48"/>
    <d v="2024-05-15T00:00:00"/>
    <x v="1"/>
    <s v="Turno Noche"/>
    <s v="Lavadora de Botellas"/>
    <s v="Cai­da de envase en descarga - Mantenimiento"/>
    <x v="1"/>
    <n v="3.5"/>
    <m/>
  </r>
  <r>
    <x v="2"/>
    <s v="may"/>
    <x v="48"/>
    <d v="2024-05-15T00:00:00"/>
    <x v="1"/>
    <s v="Turno Noche"/>
    <s v="Omnivision"/>
    <s v="Ajuste electrico o mecanico"/>
    <x v="1"/>
    <n v="3.41"/>
    <m/>
  </r>
  <r>
    <x v="1"/>
    <s v="may"/>
    <x v="48"/>
    <d v="2024-05-15T00:00:00"/>
    <x v="1"/>
    <s v="Turno Noche"/>
    <s v="Etiquetadora"/>
    <s v="Falla Etiquetadora"/>
    <x v="1"/>
    <n v="3.33"/>
    <m/>
  </r>
  <r>
    <x v="2"/>
    <s v="may"/>
    <x v="48"/>
    <d v="2024-05-15T00:00:00"/>
    <x v="1"/>
    <s v="Turno Noche"/>
    <s v="Lavadora de Botellas"/>
    <s v="Cai­da de envase en descarga - Mantenimiento"/>
    <x v="1"/>
    <n v="3.32"/>
    <m/>
  </r>
  <r>
    <x v="2"/>
    <s v="may"/>
    <x v="48"/>
    <d v="2024-05-15T00:00:00"/>
    <x v="1"/>
    <s v="Turno Dia"/>
    <s v="Lavadora de Botellas"/>
    <s v="Trabamiento de botellas en la salida - Mantenimiento"/>
    <x v="1"/>
    <n v="3.25"/>
    <m/>
  </r>
  <r>
    <x v="2"/>
    <s v="may"/>
    <x v="48"/>
    <d v="2024-05-15T00:00:00"/>
    <x v="1"/>
    <s v="Turno Dia"/>
    <s v="Lavadora de Botellas"/>
    <s v="Trabamiento de botellas en la salida - Mantenimiento"/>
    <x v="1"/>
    <n v="3.09"/>
    <m/>
  </r>
  <r>
    <x v="2"/>
    <s v="may"/>
    <x v="48"/>
    <d v="2024-05-15T00:00:00"/>
    <x v="1"/>
    <s v="Turno Noche"/>
    <s v="Lavadora de Botellas"/>
    <s v="Trabamiento de botellas en la salida - Mantenimiento"/>
    <x v="1"/>
    <n v="3.05"/>
    <m/>
  </r>
  <r>
    <x v="2"/>
    <s v="may"/>
    <x v="48"/>
    <d v="2024-05-15T00:00:00"/>
    <x v="1"/>
    <s v="Turno Dia"/>
    <s v="Lavadora de Botellas"/>
    <s v="Trabamiento de botellas en la salida - Mantenimiento"/>
    <x v="1"/>
    <n v="2.72"/>
    <m/>
  </r>
  <r>
    <x v="2"/>
    <s v="may"/>
    <x v="48"/>
    <d v="2024-05-15T00:00:00"/>
    <x v="1"/>
    <s v="Turno Dia"/>
    <s v="Lavadora de Botellas"/>
    <s v="Trabamiento de botellas en la salida - Mantenimiento"/>
    <x v="1"/>
    <n v="2.63"/>
    <m/>
  </r>
  <r>
    <x v="2"/>
    <s v="may"/>
    <x v="48"/>
    <d v="2024-05-15T00:00:00"/>
    <x v="1"/>
    <s v="Turno Dia"/>
    <s v="Lavadora de Botellas"/>
    <s v="Trabamiento de botellas en la salida - Mantenimiento"/>
    <x v="1"/>
    <n v="2.54"/>
    <m/>
  </r>
  <r>
    <x v="2"/>
    <s v="may"/>
    <x v="48"/>
    <d v="2024-05-15T00:00:00"/>
    <x v="1"/>
    <s v="Turno Dia"/>
    <s v="Decapsuladora"/>
    <s v="Lubricacion de cabezales"/>
    <x v="1"/>
    <n v="2.38"/>
    <m/>
  </r>
  <r>
    <x v="2"/>
    <s v="may"/>
    <x v="48"/>
    <d v="2024-05-15T00:00:00"/>
    <x v="1"/>
    <s v="Turno Dia"/>
    <s v="Capsuladora"/>
    <s v="Trancon de tapas en pista de bajada - Mantenimiento"/>
    <x v="1"/>
    <n v="2.35"/>
    <m/>
  </r>
  <r>
    <x v="2"/>
    <s v="may"/>
    <x v="48"/>
    <d v="2024-05-15T00:00:00"/>
    <x v="1"/>
    <s v="Turno Dia"/>
    <s v="Lavadora de Botellas"/>
    <s v="Trabamiento de botellas en la salida - Mantenimiento"/>
    <x v="1"/>
    <n v="2.27"/>
    <m/>
  </r>
  <r>
    <x v="0"/>
    <s v="may"/>
    <x v="48"/>
    <d v="2024-05-15T00:00:00"/>
    <x v="1"/>
    <s v="Turno Dia"/>
    <s v="Coronador"/>
    <s v="Trancones reiterados pista de bajada"/>
    <x v="1"/>
    <n v="2.25"/>
    <m/>
  </r>
  <r>
    <x v="1"/>
    <s v="may"/>
    <x v="48"/>
    <d v="2024-05-15T00:00:00"/>
    <x v="1"/>
    <s v="Turno Noche"/>
    <s v="Sopladora"/>
    <s v="Problema comunicacion sopladora"/>
    <x v="1"/>
    <n v="2.11"/>
    <m/>
  </r>
  <r>
    <x v="0"/>
    <s v="may"/>
    <x v="48"/>
    <d v="2024-05-15T00:00:00"/>
    <x v="1"/>
    <s v="Turno Dia"/>
    <s v="Encajonadora"/>
    <s v="Problema en mesa de entrada"/>
    <x v="1"/>
    <n v="2.0499999999999998"/>
    <m/>
  </r>
  <r>
    <x v="0"/>
    <s v="may"/>
    <x v="48"/>
    <d v="2024-05-15T00:00:00"/>
    <x v="1"/>
    <s v="Turno Dia"/>
    <s v="Encajonadora"/>
    <s v="Problema en mesa de entrada"/>
    <x v="1"/>
    <n v="1.93"/>
    <m/>
  </r>
  <r>
    <x v="2"/>
    <s v="may"/>
    <x v="48"/>
    <d v="2024-05-15T00:00:00"/>
    <x v="1"/>
    <s v="Turno Noche"/>
    <s v="Lavadora de Botellas"/>
    <s v="Cai­da de envase en descarga - Mantenimiento"/>
    <x v="1"/>
    <n v="1.64"/>
    <m/>
  </r>
  <r>
    <x v="2"/>
    <s v="may"/>
    <x v="48"/>
    <d v="2024-05-15T00:00:00"/>
    <x v="1"/>
    <s v="Turno Noche"/>
    <s v="Lavadora de Botellas"/>
    <s v="Cai­da de envase en descarga - Mantenimiento"/>
    <x v="1"/>
    <n v="1.51"/>
    <m/>
  </r>
  <r>
    <x v="2"/>
    <s v="may"/>
    <x v="48"/>
    <d v="2024-05-15T00:00:00"/>
    <x v="1"/>
    <s v="Turno Dia"/>
    <s v="Lavadora de Botellas"/>
    <s v="Trabamiento de botellas en la salida - Mantenimiento"/>
    <x v="1"/>
    <n v="1.45"/>
    <m/>
  </r>
  <r>
    <x v="2"/>
    <s v="may"/>
    <x v="48"/>
    <d v="2024-05-15T00:00:00"/>
    <x v="1"/>
    <s v="Turno Noche"/>
    <s v="Lavadora de Botellas"/>
    <s v="Cai­da de envase en descarga - Mantenimiento"/>
    <x v="1"/>
    <n v="1.38"/>
    <m/>
  </r>
  <r>
    <x v="2"/>
    <s v="may"/>
    <x v="48"/>
    <d v="2024-05-15T00:00:00"/>
    <x v="1"/>
    <s v="Turno Dia"/>
    <s v="Decapsuladora"/>
    <s v="Lubricacion de cabezales"/>
    <x v="1"/>
    <n v="1.29"/>
    <m/>
  </r>
  <r>
    <x v="1"/>
    <s v="may"/>
    <x v="48"/>
    <d v="2024-05-15T00:00:00"/>
    <x v="1"/>
    <s v="Turno Noche"/>
    <s v="Etiquetadora"/>
    <s v="Falla Etiquetadora"/>
    <x v="1"/>
    <n v="1.2"/>
    <m/>
  </r>
  <r>
    <x v="2"/>
    <s v="may"/>
    <x v="48"/>
    <d v="2024-05-15T00:00:00"/>
    <x v="1"/>
    <s v="Turno Noche"/>
    <s v="Lavadora de Botellas"/>
    <s v="Cai­da de envase en descarga - Mantenimiento"/>
    <x v="1"/>
    <n v="1.2"/>
    <m/>
  </r>
  <r>
    <x v="2"/>
    <s v="may"/>
    <x v="48"/>
    <d v="2024-05-15T00:00:00"/>
    <x v="1"/>
    <s v="Turno Dia"/>
    <s v="Lavadora de Botellas"/>
    <s v="Trabamiento de botellas en la salida - Mantenimiento"/>
    <x v="1"/>
    <n v="1.1100000000000001"/>
    <m/>
  </r>
  <r>
    <x v="2"/>
    <s v="may"/>
    <x v="48"/>
    <d v="2024-05-15T00:00:00"/>
    <x v="1"/>
    <s v="Turno Dia"/>
    <s v="Decapsuladora"/>
    <s v="Lubricacion de cabezales"/>
    <x v="1"/>
    <n v="1.02"/>
    <m/>
  </r>
  <r>
    <x v="2"/>
    <s v="may"/>
    <x v="48"/>
    <d v="2024-05-15T00:00:00"/>
    <x v="1"/>
    <s v="Turno Noche"/>
    <s v="Lavadora de Botellas"/>
    <s v="Cai­da de envase en descarga - Mantenimiento"/>
    <x v="1"/>
    <n v="1"/>
    <m/>
  </r>
  <r>
    <x v="1"/>
    <s v="may"/>
    <x v="48"/>
    <d v="2024-05-15T00:00:00"/>
    <x v="1"/>
    <s v="Turno Dia"/>
    <s v="Sopladora"/>
    <s v="Trabamiento de Preformas"/>
    <x v="1"/>
    <n v="0.99"/>
    <m/>
  </r>
  <r>
    <x v="2"/>
    <s v="may"/>
    <x v="48"/>
    <d v="2024-05-15T00:00:00"/>
    <x v="1"/>
    <s v="Turno Noche"/>
    <s v="Lavadora de Botellas"/>
    <s v="Cai­da de envase en descarga - Mantenimiento"/>
    <x v="1"/>
    <n v="0.96"/>
    <m/>
  </r>
  <r>
    <x v="1"/>
    <s v="may"/>
    <x v="48"/>
    <d v="2024-05-15T00:00:00"/>
    <x v="1"/>
    <s v="Turno Dia"/>
    <s v="Sopladora"/>
    <s v="Trabamiento de Preformas"/>
    <x v="1"/>
    <n v="0.92"/>
    <m/>
  </r>
  <r>
    <x v="2"/>
    <s v="may"/>
    <x v="48"/>
    <d v="2024-05-15T00:00:00"/>
    <x v="1"/>
    <s v="Turno Dia"/>
    <s v="Lavadora de Botellas"/>
    <s v="Trabamiento de botellas en la salida - Mantenimiento"/>
    <x v="1"/>
    <n v="0.81"/>
    <m/>
  </r>
  <r>
    <x v="2"/>
    <s v="may"/>
    <x v="48"/>
    <d v="2024-05-15T00:00:00"/>
    <x v="1"/>
    <s v="Turno Dia"/>
    <s v="Lavadora de Botellas"/>
    <s v="Trabamiento de botellas en la salida - Mantenimiento"/>
    <x v="1"/>
    <n v="0.68"/>
    <m/>
  </r>
  <r>
    <x v="1"/>
    <s v="may"/>
    <x v="48"/>
    <d v="2024-05-15T00:00:00"/>
    <x v="1"/>
    <s v="Turno Dia"/>
    <s v="Sopladora"/>
    <s v="Trabamiento de Preformas"/>
    <x v="1"/>
    <n v="0.51"/>
    <m/>
  </r>
  <r>
    <x v="1"/>
    <s v="may"/>
    <x v="48"/>
    <d v="2024-05-15T00:00:00"/>
    <x v="1"/>
    <s v="Turno Dia"/>
    <s v="Sopladora"/>
    <s v="Trabamiento de Preformas"/>
    <x v="1"/>
    <n v="0.37"/>
    <m/>
  </r>
  <r>
    <x v="2"/>
    <s v="may"/>
    <x v="48"/>
    <d v="2024-05-15T00:00:00"/>
    <x v="1"/>
    <s v="Turno Noche"/>
    <s v="Lavadora de Botellas"/>
    <s v="Cai­da de envase en descarga - Mantenimiento"/>
    <x v="1"/>
    <n v="0.28000000000000003"/>
    <m/>
  </r>
  <r>
    <x v="2"/>
    <s v="may"/>
    <x v="48"/>
    <d v="2024-05-16T00:00:00"/>
    <x v="1"/>
    <s v="Turno Noche"/>
    <s v="Lavadora de Botellas"/>
    <s v="Cai­da de envase en descarga - Mantenimiento"/>
    <x v="0"/>
    <n v="14.83"/>
    <s v="Caída de envases"/>
  </r>
  <r>
    <x v="0"/>
    <s v="may"/>
    <x v="48"/>
    <d v="2024-05-16T00:00:00"/>
    <x v="1"/>
    <s v="Turno Dia"/>
    <s v="Capsuladora"/>
    <s v="Falla elevador de tapas"/>
    <x v="1"/>
    <n v="7.75"/>
    <m/>
  </r>
  <r>
    <x v="1"/>
    <s v="may"/>
    <x v="48"/>
    <d v="2024-05-16T00:00:00"/>
    <x v="1"/>
    <s v="Turno Noche"/>
    <s v="Etiquetadora"/>
    <s v="Falla Etiquetadora"/>
    <x v="1"/>
    <n v="7.36"/>
    <m/>
  </r>
  <r>
    <x v="2"/>
    <s v="may"/>
    <x v="48"/>
    <d v="2024-05-16T00:00:00"/>
    <x v="1"/>
    <s v="Turno Noche"/>
    <s v="Lavadora de Botellas"/>
    <s v="Cai­da de envase en descarga - Mantenimiento"/>
    <x v="1"/>
    <n v="6.79"/>
    <m/>
  </r>
  <r>
    <x v="2"/>
    <s v="may"/>
    <x v="48"/>
    <d v="2024-05-16T00:00:00"/>
    <x v="1"/>
    <s v="Turno Noche"/>
    <s v="Lavadora de Botellas"/>
    <s v="Cai­da de envase en descarga - Mantenimiento"/>
    <x v="1"/>
    <n v="6.41"/>
    <m/>
  </r>
  <r>
    <x v="2"/>
    <s v="may"/>
    <x v="48"/>
    <d v="2024-05-16T00:00:00"/>
    <x v="1"/>
    <s v="Turno Noche"/>
    <s v="Lavadora de Botellas"/>
    <s v="Cai­da de envase en descarga - Mantenimiento"/>
    <x v="1"/>
    <n v="4.5599999999999996"/>
    <m/>
  </r>
  <r>
    <x v="2"/>
    <s v="may"/>
    <x v="48"/>
    <d v="2024-05-16T00:00:00"/>
    <x v="1"/>
    <s v="Turno Noche"/>
    <s v="Omnivision"/>
    <s v="Ajuste electrico o mecanico"/>
    <x v="1"/>
    <n v="4.54"/>
    <m/>
  </r>
  <r>
    <x v="2"/>
    <s v="may"/>
    <x v="48"/>
    <d v="2024-05-16T00:00:00"/>
    <x v="1"/>
    <s v="Turno Noche"/>
    <s v="Lavadora de Botellas"/>
    <s v="Cai­da de envase en descarga - Mantenimiento"/>
    <x v="1"/>
    <n v="4.3899999999999997"/>
    <m/>
  </r>
  <r>
    <x v="2"/>
    <s v="may"/>
    <x v="48"/>
    <d v="2024-05-16T00:00:00"/>
    <x v="1"/>
    <s v="Turno Noche"/>
    <s v="Lavadora de Botellas"/>
    <s v="Cai­da de envase en descarga - Mantenimiento"/>
    <x v="1"/>
    <n v="4.21"/>
    <m/>
  </r>
  <r>
    <x v="2"/>
    <s v="may"/>
    <x v="48"/>
    <d v="2024-05-16T00:00:00"/>
    <x v="1"/>
    <s v="Turno Dia"/>
    <s v="Lavadora de Botellas"/>
    <s v="Trabamiento de botellas en la salida - Mantenimiento"/>
    <x v="1"/>
    <n v="3.75"/>
    <m/>
  </r>
  <r>
    <x v="1"/>
    <s v="may"/>
    <x v="48"/>
    <d v="2024-05-16T00:00:00"/>
    <x v="1"/>
    <s v="Turno Noche"/>
    <s v="Prime"/>
    <s v="Trabamiento de producto"/>
    <x v="1"/>
    <n v="2.85"/>
    <m/>
  </r>
  <r>
    <x v="2"/>
    <s v="may"/>
    <x v="48"/>
    <d v="2024-05-16T00:00:00"/>
    <x v="1"/>
    <s v="Turno Noche"/>
    <s v="Lavadora de Botellas"/>
    <s v="Cai­da de envase en descarga - Mantenimiento"/>
    <x v="1"/>
    <n v="2.77"/>
    <m/>
  </r>
  <r>
    <x v="0"/>
    <s v="may"/>
    <x v="48"/>
    <d v="2024-05-16T00:00:00"/>
    <x v="1"/>
    <s v="Turno Dia"/>
    <s v="Encajonadora"/>
    <s v="Problema en mesa de entrada"/>
    <x v="1"/>
    <n v="2.6"/>
    <m/>
  </r>
  <r>
    <x v="2"/>
    <s v="may"/>
    <x v="48"/>
    <d v="2024-05-16T00:00:00"/>
    <x v="1"/>
    <s v="Turno Dia"/>
    <s v="Lavadora de Botellas"/>
    <s v="Trabamiento de botellas en la salida - Mantenimiento"/>
    <x v="1"/>
    <n v="2.56"/>
    <m/>
  </r>
  <r>
    <x v="1"/>
    <s v="may"/>
    <x v="48"/>
    <d v="2024-05-16T00:00:00"/>
    <x v="1"/>
    <s v="Turno Dia"/>
    <s v="Llenadora"/>
    <s v="Salida llenadora, cai­da gui­a seguridad - Mantenimiento"/>
    <x v="1"/>
    <n v="2.4900000000000002"/>
    <m/>
  </r>
  <r>
    <x v="2"/>
    <s v="may"/>
    <x v="48"/>
    <d v="2024-05-16T00:00:00"/>
    <x v="1"/>
    <s v="Turno Noche"/>
    <s v="Lavadora de Botellas"/>
    <s v="Cai­da de envase en descarga - Mantenimiento"/>
    <x v="1"/>
    <n v="2.31"/>
    <m/>
  </r>
  <r>
    <x v="2"/>
    <s v="may"/>
    <x v="48"/>
    <d v="2024-05-16T00:00:00"/>
    <x v="1"/>
    <s v="Turno Dia"/>
    <s v="Lavadora de Botellas"/>
    <s v="Cai­da de envase en descarga - Mantenimiento"/>
    <x v="1"/>
    <n v="2.2000000000000002"/>
    <m/>
  </r>
  <r>
    <x v="0"/>
    <s v="may"/>
    <x v="48"/>
    <d v="2024-05-16T00:00:00"/>
    <x v="1"/>
    <s v="Turno Dia"/>
    <s v="Encajonadora"/>
    <s v="Problema en mesa de entrada"/>
    <x v="1"/>
    <n v="2.15"/>
    <m/>
  </r>
  <r>
    <x v="2"/>
    <s v="may"/>
    <x v="48"/>
    <d v="2024-05-16T00:00:00"/>
    <x v="1"/>
    <s v="Turno Noche"/>
    <s v="Omnivision"/>
    <s v="Ajuste electrico o mecanico"/>
    <x v="1"/>
    <n v="1.77"/>
    <m/>
  </r>
  <r>
    <x v="0"/>
    <s v="may"/>
    <x v="48"/>
    <d v="2024-05-16T00:00:00"/>
    <x v="1"/>
    <s v="Turno Dia"/>
    <s v="Encajonadora"/>
    <s v="Problema en mesa de entrada"/>
    <x v="1"/>
    <n v="1.7"/>
    <m/>
  </r>
  <r>
    <x v="0"/>
    <s v="may"/>
    <x v="48"/>
    <d v="2024-05-16T00:00:00"/>
    <x v="1"/>
    <s v="Turno Dia"/>
    <s v="Encajonadora"/>
    <s v="Problema en mesa de entrada"/>
    <x v="1"/>
    <n v="1.65"/>
    <m/>
  </r>
  <r>
    <x v="2"/>
    <s v="may"/>
    <x v="48"/>
    <d v="2024-05-16T00:00:00"/>
    <x v="1"/>
    <s v="Turno Dia"/>
    <s v="Lavadora de Botellas"/>
    <s v="Trabamiento de botellas en la salida - Mantenimiento"/>
    <x v="1"/>
    <n v="1.54"/>
    <m/>
  </r>
  <r>
    <x v="0"/>
    <s v="may"/>
    <x v="48"/>
    <d v="2024-05-16T00:00:00"/>
    <x v="1"/>
    <s v="Turno Dia"/>
    <s v="Capsuladora"/>
    <s v="Falla elevador de tapas"/>
    <x v="1"/>
    <n v="1.5"/>
    <m/>
  </r>
  <r>
    <x v="2"/>
    <s v="may"/>
    <x v="48"/>
    <d v="2024-05-16T00:00:00"/>
    <x v="1"/>
    <s v="Turno Dia"/>
    <s v="Lavadora de Botellas"/>
    <s v="Trabamiento de botellas en la salida - Mantenimiento"/>
    <x v="1"/>
    <n v="1.47"/>
    <m/>
  </r>
  <r>
    <x v="2"/>
    <s v="may"/>
    <x v="48"/>
    <d v="2024-05-16T00:00:00"/>
    <x v="1"/>
    <s v="Turno Dia"/>
    <s v="Lavadora de Botellas"/>
    <s v="Trabamiento de botellas en la salida - Mantenimiento"/>
    <x v="1"/>
    <n v="1.2"/>
    <m/>
  </r>
  <r>
    <x v="0"/>
    <s v="may"/>
    <x v="48"/>
    <d v="2024-05-16T00:00:00"/>
    <x v="1"/>
    <s v="Turno Dia"/>
    <s v="Capsuladora"/>
    <s v="Falla elevador de tapas"/>
    <x v="1"/>
    <n v="1.1499999999999999"/>
    <m/>
  </r>
  <r>
    <x v="0"/>
    <s v="may"/>
    <x v="48"/>
    <d v="2024-05-16T00:00:00"/>
    <x v="1"/>
    <s v="Turno Dia"/>
    <s v="Encajonadora"/>
    <s v="Problema en mesa de entrada"/>
    <x v="1"/>
    <n v="0.95"/>
    <m/>
  </r>
  <r>
    <x v="0"/>
    <s v="may"/>
    <x v="48"/>
    <d v="2024-05-16T00:00:00"/>
    <x v="1"/>
    <s v="Turno Dia"/>
    <s v="Encajonadora"/>
    <s v="Problema en mesa de entrada"/>
    <x v="1"/>
    <n v="0.5"/>
    <m/>
  </r>
  <r>
    <x v="2"/>
    <s v="may"/>
    <x v="48"/>
    <d v="2024-05-16T00:00:00"/>
    <x v="1"/>
    <s v="Turno Noche"/>
    <s v="Lavadora de Botellas"/>
    <s v="Cai­da de envase en descarga - Mantenimiento"/>
    <x v="1"/>
    <n v="0.45"/>
    <m/>
  </r>
  <r>
    <x v="2"/>
    <s v="may"/>
    <x v="48"/>
    <d v="2024-05-16T00:00:00"/>
    <x v="1"/>
    <s v="Turno Noche"/>
    <s v="Lavadora de Botellas"/>
    <s v="Cai­da de envase en descarga - Mantenimiento"/>
    <x v="1"/>
    <n v="0.42"/>
    <m/>
  </r>
  <r>
    <x v="2"/>
    <s v="may"/>
    <x v="48"/>
    <d v="2024-05-16T00:00:00"/>
    <x v="1"/>
    <s v="Turno Dia"/>
    <s v="Lavadora de Botellas"/>
    <s v="Cai­da de envase en descarga - Mantenimiento"/>
    <x v="1"/>
    <n v="0.2"/>
    <m/>
  </r>
  <r>
    <x v="0"/>
    <s v="may"/>
    <x v="48"/>
    <d v="2024-05-16T00:00:00"/>
    <x v="1"/>
    <s v="Turno Dia"/>
    <s v="Capsuladora"/>
    <s v="Falla elevador de tapas"/>
    <x v="1"/>
    <n v="0.2"/>
    <m/>
  </r>
  <r>
    <x v="2"/>
    <s v="may"/>
    <x v="48"/>
    <d v="2024-05-16T00:00:00"/>
    <x v="1"/>
    <s v="Turno Noche"/>
    <s v="Omnivision"/>
    <s v="Ajuste electrico o mecanico"/>
    <x v="1"/>
    <n v="0.11"/>
    <m/>
  </r>
  <r>
    <x v="1"/>
    <s v="may"/>
    <x v="48"/>
    <d v="2024-05-16T00:00:00"/>
    <x v="1"/>
    <s v="Turno Dia"/>
    <s v="Llenadora"/>
    <s v="Salida llenadora, cai­da gui­a seguridad - Mantenimiento"/>
    <x v="1"/>
    <n v="0.05"/>
    <m/>
  </r>
  <r>
    <x v="1"/>
    <s v="may"/>
    <x v="48"/>
    <d v="2024-05-17T00:00:00"/>
    <x v="1"/>
    <s v="Turno Noche"/>
    <s v="Sopladora"/>
    <s v="Problema comunicacion sopladora"/>
    <x v="2"/>
    <n v="22.33"/>
    <s v="Falla de sincronización, falla en track de los encoder x55 y x56 blower"/>
  </r>
  <r>
    <x v="2"/>
    <s v="may"/>
    <x v="48"/>
    <d v="2024-05-17T00:00:00"/>
    <x v="1"/>
    <s v="Turno Dia"/>
    <s v="Encajonadora"/>
    <s v="Cambio o reparacion manguera de aire"/>
    <x v="1"/>
    <n v="9.08"/>
    <m/>
  </r>
  <r>
    <x v="0"/>
    <s v="may"/>
    <x v="48"/>
    <d v="2024-05-17T00:00:00"/>
    <x v="1"/>
    <s v="Turno Noche"/>
    <s v="Mixer"/>
    <s v="Presion de Co2 - Mantenimiento"/>
    <x v="1"/>
    <n v="8.15"/>
    <m/>
  </r>
  <r>
    <x v="0"/>
    <s v="may"/>
    <x v="48"/>
    <d v="2024-05-17T00:00:00"/>
    <x v="1"/>
    <s v="Turno Noche"/>
    <s v="Encajonadora"/>
    <s v="Problema en mesa de entrada"/>
    <x v="1"/>
    <n v="7.15"/>
    <m/>
  </r>
  <r>
    <x v="2"/>
    <s v="may"/>
    <x v="48"/>
    <d v="2024-05-17T00:00:00"/>
    <x v="1"/>
    <s v="Turno Dia"/>
    <s v="Lavadora de Botellas"/>
    <s v="Trabamiento de botellas en la salida - Mantenimiento"/>
    <x v="1"/>
    <n v="5.34"/>
    <m/>
  </r>
  <r>
    <x v="0"/>
    <s v="may"/>
    <x v="48"/>
    <d v="2024-05-17T00:00:00"/>
    <x v="1"/>
    <s v="Turno Noche"/>
    <s v="Omnivision"/>
    <s v="Cai­da de velocidad nominal por trabamiento de envase"/>
    <x v="1"/>
    <n v="5.25"/>
    <m/>
  </r>
  <r>
    <x v="2"/>
    <s v="may"/>
    <x v="48"/>
    <d v="2024-05-17T00:00:00"/>
    <x v="1"/>
    <s v="Turno Dia"/>
    <s v="Lavadora de Botellas"/>
    <s v="Trabamiento de botellas en la salida - Mantenimiento"/>
    <x v="1"/>
    <n v="4.58"/>
    <m/>
  </r>
  <r>
    <x v="1"/>
    <s v="may"/>
    <x v="48"/>
    <d v="2024-05-17T00:00:00"/>
    <x v="1"/>
    <s v="Turno Noche"/>
    <s v="Sopladora"/>
    <s v="Presion de soplado insuficiente"/>
    <x v="1"/>
    <n v="4.3499999999999996"/>
    <m/>
  </r>
  <r>
    <x v="2"/>
    <s v="may"/>
    <x v="48"/>
    <d v="2024-05-17T00:00:00"/>
    <x v="1"/>
    <s v="Turno Dia"/>
    <s v="Lavadora de Botellas"/>
    <s v="Trabamiento de botellas en la salida - Mantenimiento"/>
    <x v="1"/>
    <n v="2.57"/>
    <m/>
  </r>
  <r>
    <x v="0"/>
    <s v="may"/>
    <x v="48"/>
    <d v="2024-05-17T00:00:00"/>
    <x v="1"/>
    <s v="Turno Noche"/>
    <s v="Encajonadora"/>
    <s v="Problema en mesa de entrada"/>
    <x v="1"/>
    <n v="2.2000000000000002"/>
    <m/>
  </r>
  <r>
    <x v="0"/>
    <s v="may"/>
    <x v="48"/>
    <d v="2024-05-17T00:00:00"/>
    <x v="1"/>
    <s v="Turno Noche"/>
    <s v="Encajonadora"/>
    <s v="Problema en mesa de entrada"/>
    <x v="1"/>
    <n v="2.15"/>
    <m/>
  </r>
  <r>
    <x v="2"/>
    <s v="may"/>
    <x v="48"/>
    <d v="2024-05-17T00:00:00"/>
    <x v="1"/>
    <s v="Turno Dia"/>
    <s v="Lavadora de Botellas"/>
    <s v="Trabamiento de botellas en la salida - Mantenimiento"/>
    <x v="1"/>
    <n v="2.12"/>
    <m/>
  </r>
  <r>
    <x v="0"/>
    <s v="may"/>
    <x v="48"/>
    <d v="2024-05-17T00:00:00"/>
    <x v="1"/>
    <s v="Turno Noche"/>
    <s v="Encajonadora"/>
    <s v="Problema en mesa de entrada"/>
    <x v="1"/>
    <n v="2.1"/>
    <m/>
  </r>
  <r>
    <x v="0"/>
    <s v="may"/>
    <x v="48"/>
    <d v="2024-05-17T00:00:00"/>
    <x v="1"/>
    <s v="Turno Noche"/>
    <s v="Encajonadora"/>
    <s v="Problema en mesa de entrada"/>
    <x v="1"/>
    <n v="1.95"/>
    <m/>
  </r>
  <r>
    <x v="0"/>
    <s v="may"/>
    <x v="48"/>
    <d v="2024-05-17T00:00:00"/>
    <x v="1"/>
    <s v="Turno Noche"/>
    <s v="Lavadora de Botellas"/>
    <s v="trabamiento de botella en entrada"/>
    <x v="1"/>
    <n v="1.9"/>
    <m/>
  </r>
  <r>
    <x v="0"/>
    <s v="may"/>
    <x v="48"/>
    <d v="2024-05-17T00:00:00"/>
    <x v="1"/>
    <s v="Turno Noche"/>
    <s v="Encajonadora"/>
    <s v="Problema en mesa de entrada"/>
    <x v="1"/>
    <n v="1.85"/>
    <m/>
  </r>
  <r>
    <x v="0"/>
    <s v="may"/>
    <x v="48"/>
    <d v="2024-05-17T00:00:00"/>
    <x v="1"/>
    <s v="Turno Noche"/>
    <s v="Encajonadora"/>
    <s v="Problema en mesa de entrada"/>
    <x v="1"/>
    <n v="1.75"/>
    <m/>
  </r>
  <r>
    <x v="2"/>
    <s v="may"/>
    <x v="48"/>
    <d v="2024-05-17T00:00:00"/>
    <x v="1"/>
    <s v="Turno Dia"/>
    <s v="Lavadora de Botellas"/>
    <s v="Trabamiento de botellas en la salida - Mantenimiento"/>
    <x v="1"/>
    <n v="1.69"/>
    <m/>
  </r>
  <r>
    <x v="0"/>
    <s v="may"/>
    <x v="48"/>
    <d v="2024-05-17T00:00:00"/>
    <x v="1"/>
    <s v="Turno Noche"/>
    <s v="Mixer"/>
    <s v="Presion de Co2 - Mantenimiento"/>
    <x v="1"/>
    <n v="1.65"/>
    <m/>
  </r>
  <r>
    <x v="1"/>
    <s v="may"/>
    <x v="48"/>
    <d v="2024-05-17T00:00:00"/>
    <x v="1"/>
    <s v="Turno Dia"/>
    <s v="Etiquetadora"/>
    <s v="Empalme defectuoso - Etiquetadora"/>
    <x v="1"/>
    <n v="1.6"/>
    <m/>
  </r>
  <r>
    <x v="1"/>
    <s v="may"/>
    <x v="48"/>
    <d v="2024-05-17T00:00:00"/>
    <x v="1"/>
    <s v="Turno Dia"/>
    <s v="Sopladora"/>
    <s v="Trabamiento de Preformas"/>
    <x v="1"/>
    <n v="1.59"/>
    <m/>
  </r>
  <r>
    <x v="0"/>
    <s v="may"/>
    <x v="48"/>
    <d v="2024-05-17T00:00:00"/>
    <x v="1"/>
    <s v="Turno Noche"/>
    <s v="Encajonadora"/>
    <s v="Problema en mesa de entrada"/>
    <x v="1"/>
    <n v="1.55"/>
    <m/>
  </r>
  <r>
    <x v="0"/>
    <s v="may"/>
    <x v="48"/>
    <d v="2024-05-17T00:00:00"/>
    <x v="1"/>
    <s v="Turno Noche"/>
    <s v="Etiquetadora"/>
    <s v="Cai­da de botella en la estrella de salida"/>
    <x v="1"/>
    <n v="1.45"/>
    <m/>
  </r>
  <r>
    <x v="2"/>
    <s v="may"/>
    <x v="48"/>
    <d v="2024-05-17T00:00:00"/>
    <x v="1"/>
    <s v="Turno Dia"/>
    <s v="Lavadora de Botellas"/>
    <s v="Trabamiento de botellas en la salida - Mantenimiento"/>
    <x v="1"/>
    <n v="1.32"/>
    <m/>
  </r>
  <r>
    <x v="0"/>
    <s v="may"/>
    <x v="48"/>
    <d v="2024-05-17T00:00:00"/>
    <x v="1"/>
    <s v="Turno Noche"/>
    <s v="Lavadora de Botellas"/>
    <s v="trabamiento de botella en entrada"/>
    <x v="1"/>
    <n v="1.05"/>
    <m/>
  </r>
  <r>
    <x v="0"/>
    <s v="may"/>
    <x v="48"/>
    <d v="2024-05-17T00:00:00"/>
    <x v="1"/>
    <s v="Turno Noche"/>
    <s v="Mixer"/>
    <s v="Presion de Co2 - Mantenimiento"/>
    <x v="1"/>
    <n v="1.05"/>
    <m/>
  </r>
  <r>
    <x v="2"/>
    <s v="may"/>
    <x v="48"/>
    <d v="2024-05-17T00:00:00"/>
    <x v="1"/>
    <s v="Turno Dia"/>
    <s v="Lavadora de Botellas"/>
    <s v="Trabamiento de botellas en la salida - Mantenimiento"/>
    <x v="1"/>
    <n v="1.04"/>
    <m/>
  </r>
  <r>
    <x v="0"/>
    <s v="may"/>
    <x v="48"/>
    <d v="2024-05-17T00:00:00"/>
    <x v="1"/>
    <s v="Turno Noche"/>
    <s v="Mixer"/>
    <s v="Presion de Co2 - Mantenimiento"/>
    <x v="1"/>
    <n v="1"/>
    <m/>
  </r>
  <r>
    <x v="0"/>
    <s v="may"/>
    <x v="48"/>
    <d v="2024-05-17T00:00:00"/>
    <x v="1"/>
    <s v="Turno Noche"/>
    <s v="Filtec Lleno"/>
    <s v="Ajuste o cambio de encoder - Filtec Lleno"/>
    <x v="1"/>
    <n v="1"/>
    <m/>
  </r>
  <r>
    <x v="2"/>
    <s v="may"/>
    <x v="48"/>
    <d v="2024-05-17T00:00:00"/>
    <x v="1"/>
    <s v="Turno Dia"/>
    <s v="Lavadora de Botellas"/>
    <s v="Trabamiento de botellas en la salida - Mantenimiento"/>
    <x v="1"/>
    <n v="0.92"/>
    <m/>
  </r>
  <r>
    <x v="2"/>
    <s v="may"/>
    <x v="48"/>
    <d v="2024-05-17T00:00:00"/>
    <x v="1"/>
    <s v="Turno Dia"/>
    <s v="Lavadora de Botellas"/>
    <s v="Trabamiento de botellas en la salida - Mantenimiento"/>
    <x v="1"/>
    <n v="0.86"/>
    <m/>
  </r>
  <r>
    <x v="0"/>
    <s v="may"/>
    <x v="48"/>
    <d v="2024-05-17T00:00:00"/>
    <x v="1"/>
    <s v="Turno Noche"/>
    <s v="Mixer"/>
    <s v="Presion de Co2 - Mantenimiento"/>
    <x v="1"/>
    <n v="0.85"/>
    <m/>
  </r>
  <r>
    <x v="1"/>
    <s v="may"/>
    <x v="48"/>
    <d v="2024-05-17T00:00:00"/>
    <x v="1"/>
    <s v="Turno Dia"/>
    <s v="Sopladora"/>
    <s v="Trabamiento de Preformas"/>
    <x v="1"/>
    <n v="0.54"/>
    <m/>
  </r>
  <r>
    <x v="0"/>
    <s v="may"/>
    <x v="48"/>
    <d v="2024-05-17T00:00:00"/>
    <x v="1"/>
    <s v="Turno Noche"/>
    <s v="Encajonadora"/>
    <s v="Problema en mesa de entrada"/>
    <x v="1"/>
    <n v="0.5"/>
    <m/>
  </r>
  <r>
    <x v="1"/>
    <s v="may"/>
    <x v="48"/>
    <d v="2024-05-17T00:00:00"/>
    <x v="1"/>
    <s v="Turno Dia"/>
    <s v="Sopladora"/>
    <s v="Trabamiento de Preformas"/>
    <x v="1"/>
    <n v="0.49"/>
    <m/>
  </r>
  <r>
    <x v="2"/>
    <s v="may"/>
    <x v="48"/>
    <d v="2024-05-17T00:00:00"/>
    <x v="1"/>
    <s v="Turno Dia"/>
    <s v="Lavadora de Botellas"/>
    <s v="Trabamiento de botellas en la salida - Mantenimiento"/>
    <x v="1"/>
    <n v="0.32"/>
    <m/>
  </r>
  <r>
    <x v="0"/>
    <s v="may"/>
    <x v="48"/>
    <d v="2024-05-17T00:00:00"/>
    <x v="1"/>
    <s v="Turno Noche"/>
    <s v="Encajonadora"/>
    <s v="Problema en mesa de entrada"/>
    <x v="1"/>
    <n v="0.15"/>
    <m/>
  </r>
  <r>
    <x v="1"/>
    <s v="may"/>
    <x v="48"/>
    <d v="2024-05-18T00:00:00"/>
    <x v="1"/>
    <s v="Turno Dia"/>
    <s v="Capsuladora"/>
    <s v="Cambio de electrovalvula"/>
    <x v="2"/>
    <n v="43.15"/>
    <s v="Falla de eléctrovalvula"/>
  </r>
  <r>
    <x v="1"/>
    <s v="may"/>
    <x v="48"/>
    <d v="2024-05-18T00:00:00"/>
    <x v="1"/>
    <s v="Turno Dia"/>
    <s v="Capsuladora"/>
    <s v="Falla elevador de tapas"/>
    <x v="2"/>
    <n v="24.07"/>
    <s v="Falla de eléctrovalvula"/>
  </r>
  <r>
    <x v="1"/>
    <s v="may"/>
    <x v="48"/>
    <d v="2024-05-18T00:00:00"/>
    <x v="1"/>
    <s v="Turno Noche"/>
    <s v="Mixer"/>
    <s v="Problema presion bomba de agua"/>
    <x v="1"/>
    <n v="9.41"/>
    <m/>
  </r>
  <r>
    <x v="1"/>
    <s v="may"/>
    <x v="48"/>
    <d v="2024-05-18T00:00:00"/>
    <x v="1"/>
    <s v="Turno Noche"/>
    <s v="Mixer"/>
    <s v="Problema presion bomba de agua"/>
    <x v="1"/>
    <n v="9.1199999999999992"/>
    <m/>
  </r>
  <r>
    <x v="1"/>
    <s v="may"/>
    <x v="48"/>
    <d v="2024-05-18T00:00:00"/>
    <x v="1"/>
    <s v="Turno Noche"/>
    <s v="Mixer"/>
    <s v="Problema presion bomba de agua"/>
    <x v="1"/>
    <n v="7.9"/>
    <m/>
  </r>
  <r>
    <x v="2"/>
    <s v="may"/>
    <x v="48"/>
    <d v="2024-05-18T00:00:00"/>
    <x v="1"/>
    <s v="Turno Noche"/>
    <s v="Lavadora de Botellas"/>
    <s v="Cai­da de envase en descarga - Mantenimiento"/>
    <x v="1"/>
    <n v="5.97"/>
    <m/>
  </r>
  <r>
    <x v="2"/>
    <s v="may"/>
    <x v="48"/>
    <d v="2024-05-18T00:00:00"/>
    <x v="1"/>
    <s v="Turno Noche"/>
    <s v="Desencajonadora"/>
    <s v="Cambio o reparacion - Desencajonadora"/>
    <x v="1"/>
    <n v="5.84"/>
    <m/>
  </r>
  <r>
    <x v="1"/>
    <s v="may"/>
    <x v="48"/>
    <d v="2024-05-18T00:00:00"/>
    <x v="1"/>
    <s v="Turno Noche"/>
    <s v="Mixer"/>
    <s v="Problema presion bomba de agua"/>
    <x v="1"/>
    <n v="5.31"/>
    <m/>
  </r>
  <r>
    <x v="2"/>
    <s v="may"/>
    <x v="48"/>
    <d v="2024-05-18T00:00:00"/>
    <x v="1"/>
    <s v="Turno Dia"/>
    <s v="Lavadora de Botellas"/>
    <s v="Trabamiento de botellas en la salida - Mantenimiento"/>
    <x v="1"/>
    <n v="5.18"/>
    <m/>
  </r>
  <r>
    <x v="1"/>
    <s v="may"/>
    <x v="48"/>
    <d v="2024-05-18T00:00:00"/>
    <x v="1"/>
    <s v="Turno Noche"/>
    <s v="Mixer"/>
    <s v="Problema presion bomba de agua"/>
    <x v="1"/>
    <n v="4.72"/>
    <m/>
  </r>
  <r>
    <x v="2"/>
    <s v="may"/>
    <x v="48"/>
    <d v="2024-05-18T00:00:00"/>
    <x v="1"/>
    <s v="Turno Noche"/>
    <s v="Lavadora de Botellas"/>
    <s v="Cai­da de envase en descarga - Mantenimiento"/>
    <x v="1"/>
    <n v="4.0999999999999996"/>
    <m/>
  </r>
  <r>
    <x v="2"/>
    <s v="may"/>
    <x v="48"/>
    <d v="2024-05-18T00:00:00"/>
    <x v="1"/>
    <s v="Turno Noche"/>
    <s v="Lavadora de Botellas"/>
    <s v="Cai­da de envase en descarga - Mantenimiento"/>
    <x v="1"/>
    <n v="2.89"/>
    <m/>
  </r>
  <r>
    <x v="2"/>
    <s v="may"/>
    <x v="48"/>
    <d v="2024-05-18T00:00:00"/>
    <x v="1"/>
    <s v="Turno Noche"/>
    <s v="Filtec Lleno"/>
    <s v="Falla rechazador"/>
    <x v="1"/>
    <n v="2.66"/>
    <m/>
  </r>
  <r>
    <x v="2"/>
    <s v="may"/>
    <x v="48"/>
    <d v="2024-05-18T00:00:00"/>
    <x v="1"/>
    <s v="Turno Noche"/>
    <s v="Lavadora de Botellas"/>
    <s v="Cai­da de envase en descarga - Mantenimiento"/>
    <x v="1"/>
    <n v="2.27"/>
    <m/>
  </r>
  <r>
    <x v="2"/>
    <s v="may"/>
    <x v="48"/>
    <d v="2024-05-18T00:00:00"/>
    <x v="1"/>
    <s v="Turno Noche"/>
    <s v="Lavadora de Botellas"/>
    <s v="Cai­da de envase en descarga - Mantenimiento"/>
    <x v="1"/>
    <n v="2.2000000000000002"/>
    <m/>
  </r>
  <r>
    <x v="2"/>
    <s v="may"/>
    <x v="48"/>
    <d v="2024-05-18T00:00:00"/>
    <x v="1"/>
    <s v="Turno Noche"/>
    <s v="Lavadora de Botellas"/>
    <s v="Cai­da de envase en descarga - Mantenimiento"/>
    <x v="1"/>
    <n v="1.94"/>
    <m/>
  </r>
  <r>
    <x v="2"/>
    <s v="may"/>
    <x v="48"/>
    <d v="2024-05-18T00:00:00"/>
    <x v="1"/>
    <s v="Turno Noche"/>
    <s v="Decapsuladora"/>
    <s v="Ajustes por falla"/>
    <x v="1"/>
    <n v="1.64"/>
    <m/>
  </r>
  <r>
    <x v="2"/>
    <s v="may"/>
    <x v="48"/>
    <d v="2024-05-18T00:00:00"/>
    <x v="1"/>
    <s v="Turno Noche"/>
    <s v="Lavadora de Botellas"/>
    <s v="Cai­da de envase en descarga - Mantenimiento"/>
    <x v="1"/>
    <n v="1.5"/>
    <m/>
  </r>
  <r>
    <x v="2"/>
    <s v="may"/>
    <x v="48"/>
    <d v="2024-05-18T00:00:00"/>
    <x v="1"/>
    <s v="Turno Dia"/>
    <s v="Lavadora de Botellas"/>
    <s v="Trabamiento de botellas en la salida - Mantenimiento"/>
    <x v="1"/>
    <n v="1.34"/>
    <m/>
  </r>
  <r>
    <x v="2"/>
    <s v="may"/>
    <x v="48"/>
    <d v="2024-05-18T00:00:00"/>
    <x v="1"/>
    <s v="Turno Noche"/>
    <s v="Lavadora de Botellas"/>
    <s v="Cai­da de envase en descarga - Mantenimiento"/>
    <x v="1"/>
    <n v="1.2"/>
    <m/>
  </r>
  <r>
    <x v="2"/>
    <s v="may"/>
    <x v="48"/>
    <d v="2024-05-18T00:00:00"/>
    <x v="1"/>
    <s v="Turno Noche"/>
    <s v="Filtec Lleno"/>
    <s v="Falla rechazador"/>
    <x v="1"/>
    <n v="1.1299999999999999"/>
    <m/>
  </r>
  <r>
    <x v="2"/>
    <s v="may"/>
    <x v="48"/>
    <d v="2024-05-18T00:00:00"/>
    <x v="1"/>
    <s v="Turno Noche"/>
    <s v="Filtec Lleno"/>
    <s v="Falla rechazador"/>
    <x v="1"/>
    <n v="0.95"/>
    <m/>
  </r>
  <r>
    <x v="2"/>
    <s v="may"/>
    <x v="48"/>
    <d v="2024-05-18T00:00:00"/>
    <x v="1"/>
    <s v="Turno Dia"/>
    <s v="Lavadora de Botellas"/>
    <s v="Trabamiento de botellas en la salida - Mantenimiento"/>
    <x v="1"/>
    <n v="0.75"/>
    <m/>
  </r>
  <r>
    <x v="1"/>
    <s v="may"/>
    <x v="48"/>
    <d v="2024-05-18T00:00:00"/>
    <x v="1"/>
    <s v="Turno Dia"/>
    <s v="Sopladora"/>
    <s v="Trabamiento de Preformas"/>
    <x v="1"/>
    <n v="0.67"/>
    <m/>
  </r>
  <r>
    <x v="2"/>
    <s v="may"/>
    <x v="48"/>
    <d v="2024-05-18T00:00:00"/>
    <x v="1"/>
    <s v="Turno Dia"/>
    <s v="Lavadora de Botellas"/>
    <s v="Cai­da de envase en descarga - Mantenimiento"/>
    <x v="1"/>
    <n v="0.48"/>
    <m/>
  </r>
  <r>
    <x v="1"/>
    <s v="may"/>
    <x v="48"/>
    <d v="2024-05-18T00:00:00"/>
    <x v="1"/>
    <s v="Turno Dia"/>
    <s v="Etiquetadora"/>
    <s v="Empalme defectuoso - Etiquetadora"/>
    <x v="1"/>
    <n v="0.45"/>
    <m/>
  </r>
  <r>
    <x v="2"/>
    <s v="may"/>
    <x v="48"/>
    <d v="2024-05-18T00:00:00"/>
    <x v="1"/>
    <s v="Turno Noche"/>
    <s v="Lavadora de Botellas"/>
    <s v="Cai­da de envase en descarga - Mantenimiento"/>
    <x v="1"/>
    <n v="0.23"/>
    <m/>
  </r>
  <r>
    <x v="2"/>
    <s v="may"/>
    <x v="49"/>
    <d v="2024-05-20T00:00:00"/>
    <x v="1"/>
    <s v="Turno Dia"/>
    <s v="MassSpec_3"/>
    <s v="Ajuste de altura"/>
    <x v="0"/>
    <n v="21.82"/>
    <s v="Cambio de formato, falla en sistema de elevación, se ajusta"/>
  </r>
  <r>
    <x v="2"/>
    <s v="may"/>
    <x v="49"/>
    <d v="2024-05-20T00:00:00"/>
    <x v="1"/>
    <s v="Turno Dia"/>
    <s v="Encajonadora"/>
    <s v="Cambio o reparacion manguera de aire"/>
    <x v="0"/>
    <n v="13.11"/>
    <s v="Cambio de mangueras en tulipa"/>
  </r>
  <r>
    <x v="2"/>
    <s v="may"/>
    <x v="49"/>
    <d v="2024-05-20T00:00:00"/>
    <x v="1"/>
    <s v="Turno Dia"/>
    <s v="Encajonadora"/>
    <s v="Cambio o reparacion manguera de aire"/>
    <x v="0"/>
    <n v="10.56"/>
    <s v="Cambio de mangueras en tulipa"/>
  </r>
  <r>
    <x v="0"/>
    <s v="may"/>
    <x v="49"/>
    <d v="2024-05-20T00:00:00"/>
    <x v="1"/>
    <s v="Turno Dia"/>
    <s v="Lavadora de Botellas"/>
    <s v="trabamiento de botella en entrada"/>
    <x v="1"/>
    <n v="4.5"/>
    <m/>
  </r>
  <r>
    <x v="0"/>
    <s v="may"/>
    <x v="49"/>
    <d v="2024-05-20T00:00:00"/>
    <x v="1"/>
    <s v="Turno Dia"/>
    <s v="Omnivision"/>
    <s v="Ajuste electrico o mecanico"/>
    <x v="1"/>
    <n v="2.6"/>
    <m/>
  </r>
  <r>
    <x v="0"/>
    <s v="may"/>
    <x v="49"/>
    <d v="2024-05-20T00:00:00"/>
    <x v="1"/>
    <s v="Turno Dia"/>
    <s v="Codificador"/>
    <s v="Parada codificacion"/>
    <x v="1"/>
    <n v="2.1"/>
    <m/>
  </r>
  <r>
    <x v="0"/>
    <s v="may"/>
    <x v="49"/>
    <d v="2024-05-20T00:00:00"/>
    <x v="1"/>
    <s v="Turno Dia"/>
    <s v="Lavadora de Botellas"/>
    <s v="trabamiento de botella en entrada"/>
    <x v="1"/>
    <n v="1.58"/>
    <m/>
  </r>
  <r>
    <x v="0"/>
    <s v="may"/>
    <x v="49"/>
    <d v="2024-05-20T00:00:00"/>
    <x v="1"/>
    <s v="Turno Dia"/>
    <s v="Coronador"/>
    <s v="Cambio o reparacion - Coronador"/>
    <x v="1"/>
    <n v="1.25"/>
    <m/>
  </r>
  <r>
    <x v="0"/>
    <s v="may"/>
    <x v="49"/>
    <d v="2024-05-20T00:00:00"/>
    <x v="1"/>
    <s v="Turno Dia"/>
    <s v="Lavadora de Botellas"/>
    <s v="trabamiento de botella en entrada"/>
    <x v="1"/>
    <n v="1.23"/>
    <m/>
  </r>
  <r>
    <x v="1"/>
    <s v="may"/>
    <x v="49"/>
    <d v="2024-05-22T00:00:00"/>
    <x v="1"/>
    <s v="Turno Dia"/>
    <s v="Tunel"/>
    <s v="Cai­da de botellas, ajuste de traspasos"/>
    <x v="0"/>
    <n v="10.7"/>
    <s v="Se revisa barandas del SDR por caidas de botellas."/>
  </r>
  <r>
    <x v="1"/>
    <s v="may"/>
    <x v="49"/>
    <d v="2024-05-22T00:00:00"/>
    <x v="1"/>
    <s v="Turno Noche"/>
    <s v="Sopladora"/>
    <s v="Ajuste encoder - Sopladora"/>
    <x v="1"/>
    <n v="7.6"/>
    <m/>
  </r>
  <r>
    <x v="0"/>
    <s v="may"/>
    <x v="49"/>
    <d v="2024-05-22T00:00:00"/>
    <x v="1"/>
    <s v="Turno Dia"/>
    <s v="Lavadora de Botellas"/>
    <s v="trabamiento de botella en entrada"/>
    <x v="1"/>
    <n v="6.15"/>
    <m/>
  </r>
  <r>
    <x v="1"/>
    <s v="may"/>
    <x v="49"/>
    <d v="2024-05-22T00:00:00"/>
    <x v="1"/>
    <s v="Turno Dia"/>
    <s v="Sopladora"/>
    <s v="Problema comunicacion sopladora"/>
    <x v="1"/>
    <n v="3.65"/>
    <m/>
  </r>
  <r>
    <x v="1"/>
    <s v="may"/>
    <x v="49"/>
    <d v="2024-05-22T00:00:00"/>
    <x v="1"/>
    <s v="Turno Dia"/>
    <s v="Etiquetadora"/>
    <s v="Ajuste de freno"/>
    <x v="1"/>
    <n v="3.33"/>
    <m/>
  </r>
  <r>
    <x v="2"/>
    <s v="may"/>
    <x v="49"/>
    <d v="2024-05-22T00:00:00"/>
    <x v="1"/>
    <s v="Turno Dia"/>
    <s v="Lavadora de Botellas"/>
    <s v="Cai­da de envase en descarga - Mantenimiento"/>
    <x v="1"/>
    <n v="3.25"/>
    <m/>
  </r>
  <r>
    <x v="1"/>
    <s v="may"/>
    <x v="49"/>
    <d v="2024-05-22T00:00:00"/>
    <x v="1"/>
    <s v="Turno Dia"/>
    <s v="Etiquetadora"/>
    <s v="Ajuste de freno"/>
    <x v="1"/>
    <n v="3.1"/>
    <m/>
  </r>
  <r>
    <x v="1"/>
    <s v="may"/>
    <x v="49"/>
    <d v="2024-05-22T00:00:00"/>
    <x v="1"/>
    <s v="Turno Dia"/>
    <s v="Sopladora"/>
    <s v="Problema comunicacion sopladora"/>
    <x v="1"/>
    <n v="2.9"/>
    <m/>
  </r>
  <r>
    <x v="1"/>
    <s v="may"/>
    <x v="49"/>
    <d v="2024-05-22T00:00:00"/>
    <x v="1"/>
    <s v="Turno Dia"/>
    <s v="Prime"/>
    <s v="Ajuste de parametros por electrico"/>
    <x v="1"/>
    <n v="2.4500000000000002"/>
    <m/>
  </r>
  <r>
    <x v="2"/>
    <s v="may"/>
    <x v="49"/>
    <d v="2024-05-22T00:00:00"/>
    <x v="1"/>
    <s v="Turno Dia"/>
    <s v="Lavadora de Botellas"/>
    <s v="Cai­da de envase en descarga - Mantenimiento"/>
    <x v="1"/>
    <n v="2.4"/>
    <m/>
  </r>
  <r>
    <x v="2"/>
    <s v="may"/>
    <x v="49"/>
    <d v="2024-05-22T00:00:00"/>
    <x v="1"/>
    <s v="Turno Dia"/>
    <s v="Lavadora de Botellas"/>
    <s v="Cai­da de envase en descarga - Mantenimiento"/>
    <x v="1"/>
    <n v="2.2599999999999998"/>
    <m/>
  </r>
  <r>
    <x v="0"/>
    <s v="may"/>
    <x v="49"/>
    <d v="2024-05-22T00:00:00"/>
    <x v="1"/>
    <s v="Turno Dia"/>
    <s v="Lavadora de Botellas"/>
    <s v="trabamiento de botella en entrada"/>
    <x v="1"/>
    <n v="1.93"/>
    <m/>
  </r>
  <r>
    <x v="1"/>
    <s v="may"/>
    <x v="49"/>
    <d v="2024-05-22T00:00:00"/>
    <x v="1"/>
    <s v="Turno Dia"/>
    <s v="Etiquetadora"/>
    <s v="Ajuste de freno"/>
    <x v="1"/>
    <n v="1.89"/>
    <m/>
  </r>
  <r>
    <x v="0"/>
    <s v="may"/>
    <x v="49"/>
    <d v="2024-05-22T00:00:00"/>
    <x v="1"/>
    <s v="Turno Dia"/>
    <s v="Lavadora de Botellas"/>
    <s v="trabamiento de botella en entrada"/>
    <x v="1"/>
    <n v="1.88"/>
    <m/>
  </r>
  <r>
    <x v="0"/>
    <s v="may"/>
    <x v="49"/>
    <d v="2024-05-22T00:00:00"/>
    <x v="1"/>
    <s v="Turno Dia"/>
    <s v="Lavadora de Botellas"/>
    <s v="Trabamiento de botellas en la salida - Mantenimiento"/>
    <x v="1"/>
    <n v="1.85"/>
    <m/>
  </r>
  <r>
    <x v="0"/>
    <s v="may"/>
    <x v="49"/>
    <d v="2024-05-22T00:00:00"/>
    <x v="1"/>
    <s v="Turno Dia"/>
    <s v="Lavadora de Botellas"/>
    <s v="trabamiento de botella en entrada"/>
    <x v="1"/>
    <n v="1.78"/>
    <m/>
  </r>
  <r>
    <x v="2"/>
    <s v="may"/>
    <x v="49"/>
    <d v="2024-05-22T00:00:00"/>
    <x v="1"/>
    <s v="Turno Dia"/>
    <s v="Lavadora de Botellas"/>
    <s v="Cai­da de botellas salida de la lavadora"/>
    <x v="1"/>
    <n v="1.71"/>
    <m/>
  </r>
  <r>
    <x v="2"/>
    <s v="may"/>
    <x v="49"/>
    <d v="2024-05-22T00:00:00"/>
    <x v="1"/>
    <s v="Turno Dia"/>
    <s v="Lavadora de Botellas"/>
    <s v="Cai­da de botellas salida de la lavadora"/>
    <x v="1"/>
    <n v="1.51"/>
    <m/>
  </r>
  <r>
    <x v="2"/>
    <s v="may"/>
    <x v="49"/>
    <d v="2024-05-22T00:00:00"/>
    <x v="1"/>
    <s v="Turno Dia"/>
    <s v="Lavadora de Botellas"/>
    <s v="Cai­da de envase en descarga - Mantenimiento"/>
    <x v="1"/>
    <n v="1.48"/>
    <m/>
  </r>
  <r>
    <x v="0"/>
    <s v="may"/>
    <x v="49"/>
    <d v="2024-05-22T00:00:00"/>
    <x v="1"/>
    <s v="Turno Noche"/>
    <s v="Lavadora de Botellas"/>
    <s v="Trabamiento de botellas en la salida - Mantenimiento"/>
    <x v="1"/>
    <n v="1.48"/>
    <m/>
  </r>
  <r>
    <x v="0"/>
    <s v="may"/>
    <x v="49"/>
    <d v="2024-05-22T00:00:00"/>
    <x v="1"/>
    <s v="Turno Dia"/>
    <s v="Coronador"/>
    <s v="Trancones reiterados pista de bajada"/>
    <x v="1"/>
    <n v="1.48"/>
    <m/>
  </r>
  <r>
    <x v="2"/>
    <s v="may"/>
    <x v="49"/>
    <d v="2024-05-22T00:00:00"/>
    <x v="1"/>
    <s v="Turno Dia"/>
    <s v="Lavadora de Botellas"/>
    <s v="Cai­da de envase en descarga - Mantenimiento"/>
    <x v="1"/>
    <n v="1.43"/>
    <m/>
  </r>
  <r>
    <x v="0"/>
    <s v="may"/>
    <x v="49"/>
    <d v="2024-05-22T00:00:00"/>
    <x v="1"/>
    <s v="Turno Dia"/>
    <s v="Etiquetadora"/>
    <s v="Cai­da de botella en la estrella de salida"/>
    <x v="1"/>
    <n v="1.3"/>
    <m/>
  </r>
  <r>
    <x v="0"/>
    <s v="may"/>
    <x v="49"/>
    <d v="2024-05-22T00:00:00"/>
    <x v="1"/>
    <s v="Turno Dia"/>
    <s v="Coronador"/>
    <s v="Trancones reiterados pista de bajada"/>
    <x v="1"/>
    <n v="1.25"/>
    <m/>
  </r>
  <r>
    <x v="0"/>
    <s v="may"/>
    <x v="49"/>
    <d v="2024-05-22T00:00:00"/>
    <x v="1"/>
    <s v="Turno Dia"/>
    <s v="Lavadora de Botellas"/>
    <s v="trabamiento de botella en entrada"/>
    <x v="1"/>
    <n v="1.21"/>
    <m/>
  </r>
  <r>
    <x v="2"/>
    <s v="may"/>
    <x v="49"/>
    <d v="2024-05-22T00:00:00"/>
    <x v="1"/>
    <s v="Turno Dia"/>
    <s v="Lavadora de Botellas"/>
    <s v="Cai­da de envase en descarga - Mantenimiento"/>
    <x v="1"/>
    <n v="1.2"/>
    <m/>
  </r>
  <r>
    <x v="2"/>
    <s v="may"/>
    <x v="49"/>
    <d v="2024-05-22T00:00:00"/>
    <x v="1"/>
    <s v="Turno Dia"/>
    <s v="Lavadora de Botellas"/>
    <s v="Cai­da de envase en descarga - Mantenimiento"/>
    <x v="1"/>
    <n v="1.2"/>
    <m/>
  </r>
  <r>
    <x v="0"/>
    <s v="may"/>
    <x v="49"/>
    <d v="2024-05-22T00:00:00"/>
    <x v="1"/>
    <s v="Turno Dia"/>
    <s v="Lavadora de Botellas"/>
    <s v="trabamiento de botella en entrada"/>
    <x v="1"/>
    <n v="1.18"/>
    <m/>
  </r>
  <r>
    <x v="0"/>
    <s v="may"/>
    <x v="49"/>
    <d v="2024-05-22T00:00:00"/>
    <x v="1"/>
    <s v="Turno Noche"/>
    <s v="Lavadora de Botellas"/>
    <s v="Trabamiento de botellas en la salida - Mantenimiento"/>
    <x v="1"/>
    <n v="1.1299999999999999"/>
    <m/>
  </r>
  <r>
    <x v="1"/>
    <s v="may"/>
    <x v="49"/>
    <d v="2024-05-22T00:00:00"/>
    <x v="1"/>
    <s v="Turno Dia"/>
    <s v="Tunel"/>
    <s v="Ajuste de casette - Mantenimiento"/>
    <x v="1"/>
    <n v="1.08"/>
    <m/>
  </r>
  <r>
    <x v="2"/>
    <s v="may"/>
    <x v="49"/>
    <d v="2024-05-22T00:00:00"/>
    <x v="1"/>
    <s v="Turno Dia"/>
    <s v="Lavadora de Botellas"/>
    <s v="Cai­da de envase en descarga - Mantenimiento"/>
    <x v="1"/>
    <n v="1.03"/>
    <m/>
  </r>
  <r>
    <x v="2"/>
    <s v="may"/>
    <x v="49"/>
    <d v="2024-05-22T00:00:00"/>
    <x v="1"/>
    <s v="Turno Dia"/>
    <s v="Lavadora de Botellas"/>
    <s v="Trabamiento de botellas en la salida - Mantenimiento"/>
    <x v="1"/>
    <n v="1"/>
    <m/>
  </r>
  <r>
    <x v="0"/>
    <s v="may"/>
    <x v="49"/>
    <d v="2024-05-22T00:00:00"/>
    <x v="1"/>
    <s v="Turno Dia"/>
    <s v="Lavadora de Botellas"/>
    <s v="Trabamiento de botellas en la salida - Mantenimiento"/>
    <x v="1"/>
    <n v="0.88"/>
    <m/>
  </r>
  <r>
    <x v="0"/>
    <s v="may"/>
    <x v="49"/>
    <d v="2024-05-22T00:00:00"/>
    <x v="1"/>
    <s v="Turno Dia"/>
    <s v="Coronador"/>
    <s v="Trancones reiterados pista de bajada"/>
    <x v="1"/>
    <n v="0.85"/>
    <m/>
  </r>
  <r>
    <x v="1"/>
    <s v="may"/>
    <x v="49"/>
    <d v="2024-05-22T00:00:00"/>
    <x v="1"/>
    <s v="Turno Noche"/>
    <s v="Sopladora"/>
    <s v="Trabamiento de Preformas"/>
    <x v="1"/>
    <n v="0.75"/>
    <m/>
  </r>
  <r>
    <x v="0"/>
    <s v="may"/>
    <x v="49"/>
    <d v="2024-05-22T00:00:00"/>
    <x v="1"/>
    <s v="Turno Dia"/>
    <s v="Lavadora de Botellas"/>
    <s v="trabamiento de botella en entrada"/>
    <x v="1"/>
    <n v="0.63"/>
    <m/>
  </r>
  <r>
    <x v="1"/>
    <s v="may"/>
    <x v="49"/>
    <d v="2024-05-22T00:00:00"/>
    <x v="1"/>
    <s v="Turno Noche"/>
    <s v="Sopladora"/>
    <s v="Trabamiento de Preformas"/>
    <x v="1"/>
    <n v="0.6"/>
    <m/>
  </r>
  <r>
    <x v="2"/>
    <s v="may"/>
    <x v="49"/>
    <d v="2024-05-22T00:00:00"/>
    <x v="1"/>
    <s v="Turno Dia"/>
    <s v="Lavadora de Botellas"/>
    <s v="Cai­da de envase en descarga - Mantenimiento"/>
    <x v="1"/>
    <n v="0.46"/>
    <m/>
  </r>
  <r>
    <x v="0"/>
    <s v="may"/>
    <x v="49"/>
    <d v="2024-05-22T00:00:00"/>
    <x v="1"/>
    <s v="Turno Dia"/>
    <s v="Coronador"/>
    <s v="Trancones reiterados pista de bajada"/>
    <x v="1"/>
    <n v="0.45"/>
    <m/>
  </r>
  <r>
    <x v="0"/>
    <s v="may"/>
    <x v="49"/>
    <d v="2024-05-22T00:00:00"/>
    <x v="1"/>
    <s v="Turno Dia"/>
    <s v="Lavadora de Botellas"/>
    <s v="trabamiento de botella en entrada"/>
    <x v="1"/>
    <n v="0.33"/>
    <m/>
  </r>
  <r>
    <x v="0"/>
    <s v="may"/>
    <x v="49"/>
    <d v="2024-05-22T00:00:00"/>
    <x v="1"/>
    <s v="Turno Dia"/>
    <s v="Coronador"/>
    <s v="Trancones reiterados pista de bajada"/>
    <x v="1"/>
    <n v="0.3"/>
    <m/>
  </r>
  <r>
    <x v="0"/>
    <s v="may"/>
    <x v="49"/>
    <d v="2024-05-22T00:00:00"/>
    <x v="1"/>
    <s v="Turno Dia"/>
    <s v="Lavadora de Botellas"/>
    <s v="trabamiento de botella en entrada"/>
    <x v="1"/>
    <n v="0.23"/>
    <m/>
  </r>
  <r>
    <x v="0"/>
    <s v="may"/>
    <x v="49"/>
    <d v="2024-05-22T00:00:00"/>
    <x v="1"/>
    <s v="Turno Dia"/>
    <s v="Lavadora de Botellas"/>
    <s v="Trabamiento de botellas en la salida - Mantenimiento"/>
    <x v="1"/>
    <n v="0.15"/>
    <m/>
  </r>
  <r>
    <x v="0"/>
    <s v="may"/>
    <x v="49"/>
    <d v="2024-05-22T00:00:00"/>
    <x v="1"/>
    <s v="Turno Noche"/>
    <s v="Lavadora de Botellas"/>
    <s v="trabamiento de botella en entrada"/>
    <x v="1"/>
    <n v="0.08"/>
    <m/>
  </r>
  <r>
    <x v="0"/>
    <s v="may"/>
    <x v="49"/>
    <d v="2024-05-22T00:00:00"/>
    <x v="1"/>
    <s v="Turno Dia"/>
    <s v="Lavadora de Botellas"/>
    <s v="trabamiento de botella en entrada"/>
    <x v="1"/>
    <n v="0.05"/>
    <m/>
  </r>
  <r>
    <x v="0"/>
    <s v="may"/>
    <x v="49"/>
    <d v="2024-05-22T00:00:00"/>
    <x v="1"/>
    <s v="Turno Dia"/>
    <s v="Lavadora de Botellas"/>
    <s v="trabamiento de botella en entrada"/>
    <x v="1"/>
    <n v="0.03"/>
    <m/>
  </r>
  <r>
    <x v="0"/>
    <s v="may"/>
    <x v="49"/>
    <d v="2024-05-22T00:00:00"/>
    <x v="1"/>
    <s v="Turno Dia"/>
    <s v="Lavadora de Botellas"/>
    <s v="Trabamiento de botellas en la salida - Mantenimiento"/>
    <x v="1"/>
    <n v="0"/>
    <m/>
  </r>
  <r>
    <x v="2"/>
    <s v="may"/>
    <x v="49"/>
    <d v="2024-05-23T00:00:00"/>
    <x v="1"/>
    <s v="Turno Dia"/>
    <s v="Codificador"/>
    <s v="Falta tinta"/>
    <x v="2"/>
    <n v="17.34"/>
    <s v="Falta de tinta al inicio de turno."/>
  </r>
  <r>
    <x v="0"/>
    <s v="may"/>
    <x v="49"/>
    <d v="2024-05-23T00:00:00"/>
    <x v="1"/>
    <s v="Turno Dia"/>
    <s v="Lavadora de Botellas"/>
    <s v="Trabamiento de botellas en la salida - Mantenimiento"/>
    <x v="0"/>
    <n v="13.53"/>
    <s v="Se eliminan aristas de plasticos en paleta de descarga"/>
  </r>
  <r>
    <x v="1"/>
    <s v="may"/>
    <x v="49"/>
    <d v="2024-05-23T00:00:00"/>
    <x v="1"/>
    <s v="Turno Noche"/>
    <s v="Transporte"/>
    <s v="Regulacion de velocidad"/>
    <x v="2"/>
    <n v="12.77"/>
    <s v="Espacios en transporte primer pulmón"/>
  </r>
  <r>
    <x v="1"/>
    <s v="may"/>
    <x v="49"/>
    <d v="2024-05-23T00:00:00"/>
    <x v="1"/>
    <s v="Turno Dia"/>
    <s v="Transporte"/>
    <s v="Cai­da envase frecuente sala de embotellado por velocidad"/>
    <x v="1"/>
    <n v="7.01"/>
    <m/>
  </r>
  <r>
    <x v="2"/>
    <s v="may"/>
    <x v="49"/>
    <d v="2024-05-23T00:00:00"/>
    <x v="1"/>
    <s v="Turno Dia"/>
    <s v="Desencajonadora"/>
    <s v="Ajuste o cambio - Desencajonadora"/>
    <x v="1"/>
    <n v="6.65"/>
    <m/>
  </r>
  <r>
    <x v="1"/>
    <s v="may"/>
    <x v="49"/>
    <d v="2024-05-23T00:00:00"/>
    <x v="1"/>
    <s v="Turno Dia"/>
    <s v="Transporte"/>
    <s v="Regulacion de velocidad"/>
    <x v="1"/>
    <n v="6.29"/>
    <m/>
  </r>
  <r>
    <x v="1"/>
    <s v="may"/>
    <x v="49"/>
    <d v="2024-05-23T00:00:00"/>
    <x v="1"/>
    <s v="Turno Noche"/>
    <s v="Llenadora"/>
    <s v="Salida llenadora, cai­da gui­a seguridad - Mantenimiento"/>
    <x v="1"/>
    <n v="5.47"/>
    <m/>
  </r>
  <r>
    <x v="1"/>
    <s v="may"/>
    <x v="49"/>
    <d v="2024-05-23T00:00:00"/>
    <x v="1"/>
    <s v="Turno Dia"/>
    <s v="Prime"/>
    <s v="Trabamiento brazo"/>
    <x v="1"/>
    <n v="5.19"/>
    <m/>
  </r>
  <r>
    <x v="1"/>
    <s v="may"/>
    <x v="49"/>
    <d v="2024-05-23T00:00:00"/>
    <x v="1"/>
    <s v="Turno Dia"/>
    <s v="Transporte"/>
    <s v="Cai­da envase frecuente sala de embotellado por velocidad"/>
    <x v="1"/>
    <n v="5.18"/>
    <m/>
  </r>
  <r>
    <x v="2"/>
    <s v="may"/>
    <x v="49"/>
    <d v="2024-05-23T00:00:00"/>
    <x v="1"/>
    <s v="Turno Dia"/>
    <s v="Decapsuladora"/>
    <s v="Ajustes por falla"/>
    <x v="1"/>
    <n v="5.04"/>
    <m/>
  </r>
  <r>
    <x v="1"/>
    <s v="may"/>
    <x v="49"/>
    <d v="2024-05-23T00:00:00"/>
    <x v="1"/>
    <s v="Turno Noche"/>
    <s v="Etiquetadora"/>
    <s v="Empalme defectuoso - Etiquetadora"/>
    <x v="1"/>
    <n v="4.99"/>
    <m/>
  </r>
  <r>
    <x v="1"/>
    <s v="may"/>
    <x v="49"/>
    <d v="2024-05-23T00:00:00"/>
    <x v="1"/>
    <s v="Turno Dia"/>
    <s v="Transporte"/>
    <s v="Cai­da de envase frecuente en sala de embotellado por velocidad"/>
    <x v="1"/>
    <n v="4.9400000000000004"/>
    <m/>
  </r>
  <r>
    <x v="1"/>
    <s v="may"/>
    <x v="49"/>
    <d v="2024-05-23T00:00:00"/>
    <x v="1"/>
    <s v="Turno Dia"/>
    <s v="Transporte"/>
    <s v="Cai­da envase frecuente sala de embotellado por velocidad"/>
    <x v="1"/>
    <n v="4.8499999999999996"/>
    <m/>
  </r>
  <r>
    <x v="2"/>
    <s v="may"/>
    <x v="49"/>
    <d v="2024-05-23T00:00:00"/>
    <x v="1"/>
    <s v="Turno Dia"/>
    <s v="Decapsuladora"/>
    <s v="Ajustes por falla"/>
    <x v="1"/>
    <n v="4.66"/>
    <m/>
  </r>
  <r>
    <x v="2"/>
    <s v="may"/>
    <x v="49"/>
    <d v="2024-05-23T00:00:00"/>
    <x v="1"/>
    <s v="Turno Dia"/>
    <s v="Lavadora de Botellas"/>
    <s v="Cai­da de envase en descarga - Mantenimiento"/>
    <x v="1"/>
    <n v="4.59"/>
    <m/>
  </r>
  <r>
    <x v="1"/>
    <s v="may"/>
    <x v="49"/>
    <d v="2024-05-23T00:00:00"/>
    <x v="1"/>
    <s v="Turno Noche"/>
    <s v="Transporte"/>
    <s v="Regulacion de velocidad"/>
    <x v="1"/>
    <n v="4.43"/>
    <m/>
  </r>
  <r>
    <x v="1"/>
    <s v="may"/>
    <x v="49"/>
    <d v="2024-05-23T00:00:00"/>
    <x v="1"/>
    <s v="Turno Noche"/>
    <s v="Tunel"/>
    <s v="Falla en motor"/>
    <x v="1"/>
    <n v="4.0199999999999996"/>
    <m/>
  </r>
  <r>
    <x v="1"/>
    <s v="may"/>
    <x v="49"/>
    <d v="2024-05-23T00:00:00"/>
    <x v="1"/>
    <s v="Turno Dia"/>
    <s v="Transporte"/>
    <s v="Falla en transporte entrada de Etiquetadora"/>
    <x v="1"/>
    <n v="3.89"/>
    <m/>
  </r>
  <r>
    <x v="0"/>
    <s v="may"/>
    <x v="49"/>
    <d v="2024-05-23T00:00:00"/>
    <x v="1"/>
    <s v="Turno Dia"/>
    <s v="Encajonadora"/>
    <s v="Problema en mesa de entrada"/>
    <x v="1"/>
    <n v="3.52"/>
    <m/>
  </r>
  <r>
    <x v="1"/>
    <s v="may"/>
    <x v="49"/>
    <d v="2024-05-23T00:00:00"/>
    <x v="1"/>
    <s v="Turno Dia"/>
    <s v="Transporte"/>
    <s v="Regulacion de velocidad"/>
    <x v="1"/>
    <n v="3.41"/>
    <m/>
  </r>
  <r>
    <x v="1"/>
    <s v="may"/>
    <x v="49"/>
    <d v="2024-05-23T00:00:00"/>
    <x v="1"/>
    <s v="Turno Noche"/>
    <s v="Transporte"/>
    <s v="Regulacion de velocidad"/>
    <x v="1"/>
    <n v="2.65"/>
    <m/>
  </r>
  <r>
    <x v="2"/>
    <s v="may"/>
    <x v="49"/>
    <d v="2024-05-23T00:00:00"/>
    <x v="1"/>
    <s v="Turno Dia"/>
    <s v="Lavadora de Botellas"/>
    <s v="Cai­da de envase en descarga - Mantenimiento"/>
    <x v="1"/>
    <n v="2.65"/>
    <m/>
  </r>
  <r>
    <x v="0"/>
    <s v="may"/>
    <x v="49"/>
    <d v="2024-05-23T00:00:00"/>
    <x v="1"/>
    <s v="Turno Dia"/>
    <s v="Coronador"/>
    <s v="Reparacion bajada de tapas"/>
    <x v="1"/>
    <n v="2.2000000000000002"/>
    <m/>
  </r>
  <r>
    <x v="2"/>
    <s v="may"/>
    <x v="49"/>
    <d v="2024-05-23T00:00:00"/>
    <x v="1"/>
    <s v="Turno Dia"/>
    <s v="Lavadora de Botellas"/>
    <s v="Cai­da de envase en descarga - Mantenimiento"/>
    <x v="1"/>
    <n v="1.9"/>
    <m/>
  </r>
  <r>
    <x v="1"/>
    <s v="may"/>
    <x v="49"/>
    <d v="2024-05-23T00:00:00"/>
    <x v="1"/>
    <s v="Turno Noche"/>
    <s v="Sopladora"/>
    <s v="Trabamiento de Preformas"/>
    <x v="1"/>
    <n v="1.88"/>
    <m/>
  </r>
  <r>
    <x v="2"/>
    <s v="may"/>
    <x v="49"/>
    <d v="2024-05-23T00:00:00"/>
    <x v="1"/>
    <s v="Turno Dia"/>
    <s v="Lavadora de Botellas"/>
    <s v="Cai­da de envase en descarga - Mantenimiento"/>
    <x v="1"/>
    <n v="1.8"/>
    <m/>
  </r>
  <r>
    <x v="0"/>
    <s v="may"/>
    <x v="49"/>
    <d v="2024-05-23T00:00:00"/>
    <x v="1"/>
    <s v="Turno Dia"/>
    <s v="Etiquetadora"/>
    <s v="Cambio o reparacion de sensor - Etiquetadora"/>
    <x v="1"/>
    <n v="1.6"/>
    <m/>
  </r>
  <r>
    <x v="2"/>
    <s v="may"/>
    <x v="49"/>
    <d v="2024-05-23T00:00:00"/>
    <x v="1"/>
    <s v="Turno Dia"/>
    <s v="Lavadora de Botellas"/>
    <s v="Cai­da de envase en descarga - Mantenimiento"/>
    <x v="1"/>
    <n v="1.49"/>
    <m/>
  </r>
  <r>
    <x v="0"/>
    <s v="may"/>
    <x v="49"/>
    <d v="2024-05-23T00:00:00"/>
    <x v="1"/>
    <s v="Turno Dia"/>
    <s v="Etiquetadora"/>
    <s v="Trancon de botella en la salida - Etiquetadora"/>
    <x v="1"/>
    <n v="1.48"/>
    <m/>
  </r>
  <r>
    <x v="0"/>
    <s v="may"/>
    <x v="49"/>
    <d v="2024-05-23T00:00:00"/>
    <x v="1"/>
    <s v="Turno Dia"/>
    <s v="Encajonadora"/>
    <s v="Problema en mesa de entrada"/>
    <x v="1"/>
    <n v="1.1599999999999999"/>
    <m/>
  </r>
  <r>
    <x v="2"/>
    <s v="may"/>
    <x v="49"/>
    <d v="2024-05-23T00:00:00"/>
    <x v="1"/>
    <s v="Turno Dia"/>
    <s v="Lavadora de Botellas"/>
    <s v="Cai­da de envase en descarga - Mantenimiento"/>
    <x v="1"/>
    <n v="1.02"/>
    <m/>
  </r>
  <r>
    <x v="0"/>
    <s v="may"/>
    <x v="49"/>
    <d v="2024-05-23T00:00:00"/>
    <x v="1"/>
    <s v="Turno Dia"/>
    <s v="Encajonadora"/>
    <s v="Problema en mesa de entrada"/>
    <x v="1"/>
    <n v="0.8"/>
    <m/>
  </r>
  <r>
    <x v="2"/>
    <s v="may"/>
    <x v="49"/>
    <d v="2024-05-23T00:00:00"/>
    <x v="1"/>
    <s v="Turno Dia"/>
    <s v="Lavadora de Botellas"/>
    <s v="Cai­da de envase en descarga - Mantenimiento"/>
    <x v="1"/>
    <n v="0.79"/>
    <m/>
  </r>
  <r>
    <x v="1"/>
    <s v="may"/>
    <x v="49"/>
    <d v="2024-05-24T00:00:00"/>
    <x v="1"/>
    <s v="Turno Noche"/>
    <s v="Tunel"/>
    <s v="Falla en motor"/>
    <x v="1"/>
    <n v="9.09"/>
    <m/>
  </r>
  <r>
    <x v="2"/>
    <s v="may"/>
    <x v="49"/>
    <d v="2024-05-24T00:00:00"/>
    <x v="1"/>
    <s v="Turno Dia"/>
    <s v="CaÃ­da Velocidad Nominal"/>
    <s v="Por problemas en formato - 1.5 L"/>
    <x v="1"/>
    <n v="8.52"/>
    <m/>
  </r>
  <r>
    <x v="1"/>
    <s v="may"/>
    <x v="49"/>
    <d v="2024-05-24T00:00:00"/>
    <x v="1"/>
    <s v="Turno Dia"/>
    <s v="Transporte"/>
    <s v="Falla de Motor - Transporte"/>
    <x v="1"/>
    <n v="7.33"/>
    <m/>
  </r>
  <r>
    <x v="0"/>
    <s v="may"/>
    <x v="49"/>
    <d v="2024-05-24T00:00:00"/>
    <x v="1"/>
    <s v="Turno Noche"/>
    <s v="Encajonadora"/>
    <s v="Reparacion cabezal torcido"/>
    <x v="1"/>
    <n v="6.6"/>
    <m/>
  </r>
  <r>
    <x v="1"/>
    <s v="may"/>
    <x v="49"/>
    <d v="2024-05-24T00:00:00"/>
    <x v="1"/>
    <s v="Turno Dia"/>
    <s v="Etiquetadora"/>
    <s v="Trancon de botella en la salida - Etiquetadora"/>
    <x v="1"/>
    <n v="5.37"/>
    <m/>
  </r>
  <r>
    <x v="2"/>
    <s v="may"/>
    <x v="49"/>
    <d v="2024-05-24T00:00:00"/>
    <x v="1"/>
    <s v="Turno Dia"/>
    <s v="Etiquetadora"/>
    <s v="Empalme defectuoso - Etiquetadora"/>
    <x v="1"/>
    <n v="5.1100000000000003"/>
    <m/>
  </r>
  <r>
    <x v="1"/>
    <s v="may"/>
    <x v="49"/>
    <d v="2024-05-24T00:00:00"/>
    <x v="1"/>
    <s v="Turno Dia"/>
    <s v="Sopladora"/>
    <s v="Limitador de desempolvado disparado"/>
    <x v="1"/>
    <n v="5.04"/>
    <m/>
  </r>
  <r>
    <x v="1"/>
    <s v="may"/>
    <x v="49"/>
    <d v="2024-05-24T00:00:00"/>
    <x v="1"/>
    <s v="Turno Dia"/>
    <s v="Paletizadora"/>
    <s v="Arana toma carton en falla"/>
    <x v="1"/>
    <n v="4.1900000000000004"/>
    <m/>
  </r>
  <r>
    <x v="1"/>
    <s v="may"/>
    <x v="49"/>
    <d v="2024-05-24T00:00:00"/>
    <x v="1"/>
    <s v="Turno Noche"/>
    <s v="Llenadora"/>
    <s v="Defectos Nudos PLC"/>
    <x v="1"/>
    <n v="3.49"/>
    <m/>
  </r>
  <r>
    <x v="2"/>
    <s v="may"/>
    <x v="49"/>
    <d v="2024-05-24T00:00:00"/>
    <x v="1"/>
    <s v="Turno Dia"/>
    <s v="CaÃ­da Velocidad Nominal"/>
    <s v="Por problemas en formato - 1.5 L"/>
    <x v="1"/>
    <n v="3.48"/>
    <m/>
  </r>
  <r>
    <x v="1"/>
    <s v="may"/>
    <x v="49"/>
    <d v="2024-05-24T00:00:00"/>
    <x v="1"/>
    <s v="Turno Noche"/>
    <s v="Etiquetadora"/>
    <s v="Empalme defectuoso - Etiquetadora"/>
    <x v="1"/>
    <n v="2.79"/>
    <m/>
  </r>
  <r>
    <x v="2"/>
    <s v="may"/>
    <x v="49"/>
    <d v="2024-05-24T00:00:00"/>
    <x v="1"/>
    <s v="Turno Dia"/>
    <s v="CaÃ­da Velocidad Nominal"/>
    <s v="Por problemas en formato - 1.5 L"/>
    <x v="1"/>
    <n v="2.76"/>
    <m/>
  </r>
  <r>
    <x v="1"/>
    <s v="may"/>
    <x v="49"/>
    <d v="2024-05-24T00:00:00"/>
    <x v="1"/>
    <s v="Turno Noche"/>
    <s v="Llenadora"/>
    <s v="Salida llenadora, cai­da gui­a seguridad - Mantenimiento"/>
    <x v="1"/>
    <n v="2.5499999999999998"/>
    <m/>
  </r>
  <r>
    <x v="2"/>
    <s v="may"/>
    <x v="49"/>
    <d v="2024-05-24T00:00:00"/>
    <x v="1"/>
    <s v="Turno Dia"/>
    <s v="Omnivision"/>
    <s v="Ajuste electrico o mecanico"/>
    <x v="1"/>
    <n v="2.4"/>
    <m/>
  </r>
  <r>
    <x v="1"/>
    <s v="may"/>
    <x v="49"/>
    <d v="2024-05-24T00:00:00"/>
    <x v="1"/>
    <s v="Turno Noche"/>
    <s v="Llenadora"/>
    <s v="Salida llenadora, cai­da gui­a seguridad - Mantenimiento"/>
    <x v="1"/>
    <n v="1.97"/>
    <m/>
  </r>
  <r>
    <x v="2"/>
    <s v="may"/>
    <x v="49"/>
    <d v="2024-05-24T00:00:00"/>
    <x v="1"/>
    <s v="Turno Dia"/>
    <s v="CaÃ­da Velocidad Nominal"/>
    <s v="Por problemas en formato - 1.5 L"/>
    <x v="1"/>
    <n v="1.88"/>
    <m/>
  </r>
  <r>
    <x v="1"/>
    <s v="may"/>
    <x v="49"/>
    <d v="2024-05-24T00:00:00"/>
    <x v="1"/>
    <s v="Turno Noche"/>
    <s v="Sopladora"/>
    <s v="Trabamiento de Preformas"/>
    <x v="1"/>
    <n v="1.72"/>
    <m/>
  </r>
  <r>
    <x v="2"/>
    <s v="may"/>
    <x v="49"/>
    <d v="2024-05-24T00:00:00"/>
    <x v="1"/>
    <s v="Turno Dia"/>
    <s v="CaÃ­da Velocidad Nominal"/>
    <s v="Por problemas en formato - 1.5 L"/>
    <x v="1"/>
    <n v="1.48"/>
    <m/>
  </r>
  <r>
    <x v="2"/>
    <s v="may"/>
    <x v="49"/>
    <d v="2024-05-24T00:00:00"/>
    <x v="1"/>
    <s v="Turno Dia"/>
    <s v="CaÃ­da Velocidad Nominal"/>
    <s v="Por problemas en formato - 1.5 L"/>
    <x v="1"/>
    <n v="1.17"/>
    <m/>
  </r>
  <r>
    <x v="2"/>
    <s v="may"/>
    <x v="49"/>
    <d v="2024-05-24T00:00:00"/>
    <x v="1"/>
    <s v="Turno Dia"/>
    <s v="Lavadora de Botellas"/>
    <s v="Cai­da de envase en descarga - Mantenimiento"/>
    <x v="1"/>
    <n v="1.1599999999999999"/>
    <m/>
  </r>
  <r>
    <x v="1"/>
    <s v="may"/>
    <x v="49"/>
    <d v="2024-05-24T00:00:00"/>
    <x v="1"/>
    <s v="Turno Noche"/>
    <s v="Etiquetadora"/>
    <s v="Empalme defectuoso - Etiquetadora"/>
    <x v="1"/>
    <n v="0.79"/>
    <m/>
  </r>
  <r>
    <x v="1"/>
    <s v="may"/>
    <x v="49"/>
    <d v="2024-05-24T00:00:00"/>
    <x v="1"/>
    <s v="Turno Noche"/>
    <s v="Sopladora"/>
    <s v="Trabamiento de Preformas"/>
    <x v="1"/>
    <n v="0.62"/>
    <m/>
  </r>
  <r>
    <x v="1"/>
    <s v="may"/>
    <x v="49"/>
    <d v="2024-05-24T00:00:00"/>
    <x v="1"/>
    <s v="Turno Noche"/>
    <s v="Sopladora"/>
    <s v="Trabamiento de Preformas"/>
    <x v="1"/>
    <n v="0.49"/>
    <m/>
  </r>
  <r>
    <x v="1"/>
    <s v="may"/>
    <x v="49"/>
    <d v="2024-05-25T00:00:00"/>
    <x v="1"/>
    <s v="Turno Dia"/>
    <s v="Sopladora"/>
    <s v="Molde con problemas"/>
    <x v="0"/>
    <n v="19.559999999999999"/>
    <s v="Molde N° 12 con problema de botella con problema en la parte superior."/>
  </r>
  <r>
    <x v="1"/>
    <s v="may"/>
    <x v="49"/>
    <d v="2024-05-25T00:00:00"/>
    <x v="1"/>
    <s v="Turno Dia"/>
    <s v="Sopladora"/>
    <s v="Molde con problemas"/>
    <x v="0"/>
    <n v="16.989999999999998"/>
    <s v="Molde N° 12 con problema de botella con problema en la parte superior."/>
  </r>
  <r>
    <x v="1"/>
    <s v="may"/>
    <x v="49"/>
    <d v="2024-05-25T00:00:00"/>
    <x v="1"/>
    <s v="Turno Dia"/>
    <s v="Sopladora"/>
    <s v="Molde con problemas"/>
    <x v="0"/>
    <n v="15.41"/>
    <s v="Molde N° 12 con problema de botella con problema en la parte superior."/>
  </r>
  <r>
    <x v="0"/>
    <s v="may"/>
    <x v="49"/>
    <d v="2024-05-25T00:00:00"/>
    <x v="1"/>
    <s v="Turno Noche"/>
    <s v="Paletizadora"/>
    <s v="Cai­da de automatico - Paletizadora"/>
    <x v="2"/>
    <n v="13.05"/>
    <s v="Se suelda soporte de sensor fin de pallets"/>
  </r>
  <r>
    <x v="2"/>
    <s v="may"/>
    <x v="49"/>
    <d v="2024-05-25T00:00:00"/>
    <x v="1"/>
    <s v="Turno Dia"/>
    <s v="Lavadora de Botellas"/>
    <s v="Cai­da de envase en descarga - Mantenimiento"/>
    <x v="0"/>
    <n v="11.68"/>
    <s v="Botella trabada salida por capacho doblado botella pasa de vuelta no cae"/>
  </r>
  <r>
    <x v="2"/>
    <s v="may"/>
    <x v="49"/>
    <d v="2024-05-25T00:00:00"/>
    <x v="1"/>
    <s v="Turno Dia"/>
    <s v="Lavadora de Botellas"/>
    <s v="Cai­da de envase en descarga - Mantenimiento"/>
    <x v="0"/>
    <n v="11.07"/>
    <s v="Botella trabada salida por capacho doblado botella pasa de vuelta no cae"/>
  </r>
  <r>
    <x v="0"/>
    <s v="may"/>
    <x v="49"/>
    <d v="2024-05-25T00:00:00"/>
    <x v="1"/>
    <s v="Turno Dia"/>
    <s v="Omnivision"/>
    <s v="Ajuste electrico o mecanico"/>
    <x v="1"/>
    <n v="9.5"/>
    <m/>
  </r>
  <r>
    <x v="1"/>
    <s v="may"/>
    <x v="49"/>
    <d v="2024-05-25T00:00:00"/>
    <x v="1"/>
    <s v="Turno Dia"/>
    <s v="Sopladora"/>
    <s v="Regulacion de molde N 12"/>
    <x v="1"/>
    <n v="8.86"/>
    <m/>
  </r>
  <r>
    <x v="1"/>
    <s v="may"/>
    <x v="49"/>
    <d v="2024-05-25T00:00:00"/>
    <x v="1"/>
    <s v="Turno Noche"/>
    <s v="Llenadora"/>
    <s v="Trabamiento"/>
    <x v="1"/>
    <n v="7.73"/>
    <m/>
  </r>
  <r>
    <x v="1"/>
    <s v="may"/>
    <x v="49"/>
    <d v="2024-05-25T00:00:00"/>
    <x v="1"/>
    <s v="Turno Noche"/>
    <s v="Transporte"/>
    <s v="Falla de Motor - Transporte"/>
    <x v="1"/>
    <n v="5.36"/>
    <m/>
  </r>
  <r>
    <x v="1"/>
    <s v="may"/>
    <x v="49"/>
    <d v="2024-05-25T00:00:00"/>
    <x v="1"/>
    <s v="Turno Dia"/>
    <s v="Sopladora"/>
    <s v="Molde con problemas"/>
    <x v="1"/>
    <n v="5"/>
    <m/>
  </r>
  <r>
    <x v="1"/>
    <s v="may"/>
    <x v="49"/>
    <d v="2024-05-25T00:00:00"/>
    <x v="1"/>
    <s v="Turno Dia"/>
    <s v="Llenadora"/>
    <s v="Cambio de valvula"/>
    <x v="1"/>
    <n v="5"/>
    <m/>
  </r>
  <r>
    <x v="1"/>
    <s v="may"/>
    <x v="49"/>
    <d v="2024-05-25T00:00:00"/>
    <x v="1"/>
    <s v="Turno Dia"/>
    <s v="Sopladora"/>
    <s v="Regulacion de molde N 12"/>
    <x v="1"/>
    <n v="3.98"/>
    <m/>
  </r>
  <r>
    <x v="1"/>
    <s v="may"/>
    <x v="49"/>
    <d v="2024-05-25T00:00:00"/>
    <x v="1"/>
    <s v="Turno Noche"/>
    <s v="Etiquetadora"/>
    <s v="Empalme defectuoso - Etiquetadora"/>
    <x v="1"/>
    <n v="3.19"/>
    <m/>
  </r>
  <r>
    <x v="2"/>
    <s v="may"/>
    <x v="49"/>
    <d v="2024-05-25T00:00:00"/>
    <x v="1"/>
    <s v="Turno Dia"/>
    <s v="Lavadora de Botellas"/>
    <s v="Ajuste salida lavadora por cai­da de envase"/>
    <x v="1"/>
    <n v="2.54"/>
    <m/>
  </r>
  <r>
    <x v="0"/>
    <s v="may"/>
    <x v="49"/>
    <d v="2024-05-25T00:00:00"/>
    <x v="1"/>
    <s v="Turno Dia"/>
    <s v="Omnivision"/>
    <s v="Ajuste electrico o mecanico"/>
    <x v="1"/>
    <n v="2.4"/>
    <m/>
  </r>
  <r>
    <x v="0"/>
    <s v="may"/>
    <x v="49"/>
    <d v="2024-05-25T00:00:00"/>
    <x v="1"/>
    <s v="Turno Noche"/>
    <s v="Omnivision"/>
    <s v="Ajuste electrico o mecanico"/>
    <x v="1"/>
    <n v="2.2999999999999998"/>
    <m/>
  </r>
  <r>
    <x v="0"/>
    <s v="may"/>
    <x v="49"/>
    <d v="2024-05-25T00:00:00"/>
    <x v="1"/>
    <s v="Turno Dia"/>
    <s v="Encajonadora"/>
    <s v="Problema en mesa de entrada"/>
    <x v="1"/>
    <n v="2.0499999999999998"/>
    <m/>
  </r>
  <r>
    <x v="0"/>
    <s v="may"/>
    <x v="49"/>
    <d v="2024-05-25T00:00:00"/>
    <x v="1"/>
    <s v="Turno Noche"/>
    <s v="Omnivision"/>
    <s v="Ajuste electrico o mecanico"/>
    <x v="1"/>
    <n v="1.8"/>
    <m/>
  </r>
  <r>
    <x v="2"/>
    <s v="may"/>
    <x v="49"/>
    <d v="2024-05-25T00:00:00"/>
    <x v="1"/>
    <s v="Turno Dia"/>
    <s v="Lavadora de Botellas"/>
    <s v="Cai­da de envase en descarga - Mantenimiento"/>
    <x v="1"/>
    <n v="1.7"/>
    <m/>
  </r>
  <r>
    <x v="2"/>
    <s v="may"/>
    <x v="49"/>
    <d v="2024-05-25T00:00:00"/>
    <x v="1"/>
    <s v="Turno Dia"/>
    <s v="Lavadora de Botellas"/>
    <s v="Cai­da de envase en descarga - Mantenimiento"/>
    <x v="1"/>
    <n v="1.69"/>
    <m/>
  </r>
  <r>
    <x v="1"/>
    <s v="may"/>
    <x v="49"/>
    <d v="2024-05-25T00:00:00"/>
    <x v="1"/>
    <s v="Turno Noche"/>
    <s v="Sopladora"/>
    <s v="Trabamiento de Preformas"/>
    <x v="1"/>
    <n v="1.37"/>
    <m/>
  </r>
  <r>
    <x v="2"/>
    <s v="may"/>
    <x v="49"/>
    <d v="2024-05-25T00:00:00"/>
    <x v="1"/>
    <s v="Turno Dia"/>
    <s v="Lavadora de Botellas"/>
    <s v="Ajuste salida lavadora por cai­da de envase"/>
    <x v="1"/>
    <n v="1.23"/>
    <m/>
  </r>
  <r>
    <x v="1"/>
    <s v="may"/>
    <x v="49"/>
    <d v="2024-05-25T00:00:00"/>
    <x v="1"/>
    <s v="Turno Noche"/>
    <s v="Sopladora"/>
    <s v="Trabamiento de Preformas"/>
    <x v="1"/>
    <n v="1.0900000000000001"/>
    <m/>
  </r>
  <r>
    <x v="0"/>
    <s v="may"/>
    <x v="49"/>
    <d v="2024-05-25T00:00:00"/>
    <x v="1"/>
    <s v="Turno Noche"/>
    <s v="Paletizadora"/>
    <s v="Cai­da de automatico - Paletizadora"/>
    <x v="1"/>
    <n v="0.85"/>
    <m/>
  </r>
  <r>
    <x v="2"/>
    <s v="may"/>
    <x v="49"/>
    <d v="2024-05-25T00:00:00"/>
    <x v="1"/>
    <s v="Turno Dia"/>
    <s v="Lavadora de Botellas"/>
    <s v="Cai­da de envase en descarga - Mantenimiento"/>
    <x v="1"/>
    <n v="0.53"/>
    <m/>
  </r>
  <r>
    <x v="1"/>
    <s v="may"/>
    <x v="49"/>
    <d v="2024-05-25T00:00:00"/>
    <x v="1"/>
    <s v="Turno Noche"/>
    <s v="Sopladora"/>
    <s v="Trabamiento de Preformas"/>
    <x v="1"/>
    <n v="0.39"/>
    <m/>
  </r>
  <r>
    <x v="2"/>
    <s v="may"/>
    <x v="49"/>
    <d v="2024-05-25T00:00:00"/>
    <x v="1"/>
    <s v="Turno Dia"/>
    <s v="Lavadora de Botellas"/>
    <s v="Cai­da de envase en descarga - Mantenimiento"/>
    <x v="1"/>
    <n v="0.11"/>
    <m/>
  </r>
  <r>
    <x v="0"/>
    <s v="may"/>
    <x v="49"/>
    <d v="2024-05-25T00:00:00"/>
    <x v="1"/>
    <s v="Turno Dia"/>
    <s v="Omnivision"/>
    <s v="Ajuste electrico o mecanico"/>
    <x v="1"/>
    <n v="0.1"/>
    <m/>
  </r>
  <r>
    <x v="2"/>
    <s v="may"/>
    <x v="49"/>
    <d v="2024-05-25T00:00:00"/>
    <x v="1"/>
    <s v="Turno Dia"/>
    <s v="Lavadora de Botellas"/>
    <s v="Cai­da de envase en descarga - Mantenimiento"/>
    <x v="1"/>
    <n v="0.02"/>
    <m/>
  </r>
  <r>
    <x v="1"/>
    <s v="may"/>
    <x v="50"/>
    <d v="2024-05-27T00:00:00"/>
    <x v="1"/>
    <s v="Turno Dia"/>
    <s v="Llenadora"/>
    <s v="Cambio de valvula"/>
    <x v="0"/>
    <n v="40.01"/>
    <s v="Se cambia válvula y oring dañados"/>
  </r>
  <r>
    <x v="1"/>
    <s v="may"/>
    <x v="50"/>
    <d v="2024-05-27T00:00:00"/>
    <x v="1"/>
    <s v="Turno Dia"/>
    <s v="Sopladora"/>
    <s v="Cambio o reparacion de sensor - Sopladora"/>
    <x v="2"/>
    <n v="29.67"/>
    <s v="Multiples fallas, ajuste cierre de molde 9 y se regula sensor suelto."/>
  </r>
  <r>
    <x v="0"/>
    <s v="may"/>
    <x v="50"/>
    <d v="2024-05-27T00:00:00"/>
    <x v="1"/>
    <s v="Turno Dia"/>
    <s v="Encajonadora"/>
    <s v="Cai­da de automatico - Encajonadora"/>
    <x v="2"/>
    <n v="26.61"/>
    <s v="Sensor de banderas no enfoca bien, defectuoso."/>
  </r>
  <r>
    <x v="1"/>
    <s v="may"/>
    <x v="50"/>
    <d v="2024-05-27T00:00:00"/>
    <x v="1"/>
    <s v="Turno Dia"/>
    <s v="Sopladora"/>
    <s v="Cambio o reparacion de sensor - Sopladora"/>
    <x v="2"/>
    <n v="18.96"/>
    <s v="Multiples fallas, ajuste cierre de molde 9 y se regula sensor suelto."/>
  </r>
  <r>
    <x v="0"/>
    <s v="may"/>
    <x v="50"/>
    <d v="2024-05-27T00:00:00"/>
    <x v="1"/>
    <s v="Turno Dia"/>
    <s v="Encajonadora"/>
    <s v="Cai­da de automatico - Encajonadora"/>
    <x v="2"/>
    <n v="18.809999999999999"/>
    <s v="Sensor de banderas no enfoca bien, defectuoso."/>
  </r>
  <r>
    <x v="1"/>
    <s v="may"/>
    <x v="50"/>
    <d v="2024-05-27T00:00:00"/>
    <x v="1"/>
    <s v="Turno Noche"/>
    <s v="Llenadora"/>
    <s v="Cambio de valvula"/>
    <x v="0"/>
    <n v="18.45"/>
    <s v="Se cambio válvula de llenado n°63"/>
  </r>
  <r>
    <x v="1"/>
    <s v="may"/>
    <x v="50"/>
    <d v="2024-05-27T00:00:00"/>
    <x v="1"/>
    <s v="Turno Dia"/>
    <s v="Llenadora"/>
    <s v="Cambio de valvula"/>
    <x v="0"/>
    <n v="10.9"/>
    <s v="Se cambia válvula y oring dañados"/>
  </r>
  <r>
    <x v="1"/>
    <s v="may"/>
    <x v="50"/>
    <d v="2024-05-27T00:00:00"/>
    <x v="1"/>
    <s v="Turno Dia"/>
    <s v="Tunel"/>
    <s v="Falla en motor"/>
    <x v="1"/>
    <n v="9.02"/>
    <m/>
  </r>
  <r>
    <x v="1"/>
    <s v="may"/>
    <x v="50"/>
    <d v="2024-05-27T00:00:00"/>
    <x v="1"/>
    <s v="Turno Dia"/>
    <s v="Transporte"/>
    <s v="Regulacion de velocidad"/>
    <x v="1"/>
    <n v="3.31"/>
    <m/>
  </r>
  <r>
    <x v="1"/>
    <s v="may"/>
    <x v="50"/>
    <d v="2024-05-27T00:00:00"/>
    <x v="1"/>
    <s v="Turno Noche"/>
    <s v="Llenadora"/>
    <s v="Espumado al inicio de proceso"/>
    <x v="1"/>
    <n v="3.22"/>
    <m/>
  </r>
  <r>
    <x v="2"/>
    <s v="may"/>
    <x v="50"/>
    <d v="2024-05-27T00:00:00"/>
    <x v="1"/>
    <s v="Turno Dia"/>
    <s v="Lavadora de Botellas"/>
    <s v="Trabamiento de botellas en la salida - Mantenimiento"/>
    <x v="1"/>
    <n v="3.22"/>
    <m/>
  </r>
  <r>
    <x v="0"/>
    <s v="may"/>
    <x v="50"/>
    <d v="2024-05-27T00:00:00"/>
    <x v="1"/>
    <s v="Turno Dia"/>
    <s v="Transporte"/>
    <s v="Regulacion de velocidad"/>
    <x v="1"/>
    <n v="2.58"/>
    <m/>
  </r>
  <r>
    <x v="2"/>
    <s v="may"/>
    <x v="50"/>
    <d v="2024-05-27T00:00:00"/>
    <x v="1"/>
    <s v="Turno Dia"/>
    <s v="Decapsuladora"/>
    <s v="Lubricacion de cabezales"/>
    <x v="1"/>
    <n v="2.44"/>
    <m/>
  </r>
  <r>
    <x v="0"/>
    <s v="may"/>
    <x v="50"/>
    <d v="2024-05-27T00:00:00"/>
    <x v="1"/>
    <s v="Turno Dia"/>
    <s v="Transporte"/>
    <s v="Ajuste o reparacion de soporte"/>
    <x v="1"/>
    <n v="2.1"/>
    <m/>
  </r>
  <r>
    <x v="0"/>
    <s v="may"/>
    <x v="50"/>
    <d v="2024-05-27T00:00:00"/>
    <x v="1"/>
    <s v="Turno Dia"/>
    <s v="Transporte"/>
    <s v="Ajuste o reparacion de soporte"/>
    <x v="1"/>
    <n v="2.0499999999999998"/>
    <m/>
  </r>
  <r>
    <x v="2"/>
    <s v="may"/>
    <x v="50"/>
    <d v="2024-05-27T00:00:00"/>
    <x v="1"/>
    <s v="Turno Dia"/>
    <s v="Decapsuladora"/>
    <s v="Lubricacion de cabezales"/>
    <x v="1"/>
    <n v="1.95"/>
    <m/>
  </r>
  <r>
    <x v="1"/>
    <s v="may"/>
    <x v="50"/>
    <d v="2024-05-27T00:00:00"/>
    <x v="1"/>
    <s v="Turno Dia"/>
    <s v="Sopladora"/>
    <s v="Trabamiento de Preformas"/>
    <x v="1"/>
    <n v="1.71"/>
    <m/>
  </r>
  <r>
    <x v="2"/>
    <s v="may"/>
    <x v="50"/>
    <d v="2024-05-27T00:00:00"/>
    <x v="1"/>
    <s v="Turno Dia"/>
    <s v="Decapsuladora"/>
    <s v="Lubricacion de cabezales"/>
    <x v="1"/>
    <n v="1.7"/>
    <m/>
  </r>
  <r>
    <x v="2"/>
    <s v="may"/>
    <x v="50"/>
    <d v="2024-05-27T00:00:00"/>
    <x v="1"/>
    <s v="Turno Dia"/>
    <s v="Decapsuladora"/>
    <s v="Lubricacion de cabezales"/>
    <x v="1"/>
    <n v="1.51"/>
    <m/>
  </r>
  <r>
    <x v="2"/>
    <s v="may"/>
    <x v="50"/>
    <d v="2024-05-27T00:00:00"/>
    <x v="1"/>
    <s v="Turno Dia"/>
    <s v="Decapsuladora"/>
    <s v="Lubricacion de cabezales"/>
    <x v="1"/>
    <n v="1.33"/>
    <m/>
  </r>
  <r>
    <x v="1"/>
    <s v="may"/>
    <x v="50"/>
    <d v="2024-05-27T00:00:00"/>
    <x v="1"/>
    <s v="Turno Noche"/>
    <s v="Prime"/>
    <s v="Trabamiento de producto"/>
    <x v="1"/>
    <n v="1.22"/>
    <m/>
  </r>
  <r>
    <x v="1"/>
    <s v="may"/>
    <x v="50"/>
    <d v="2024-05-27T00:00:00"/>
    <x v="1"/>
    <s v="Turno Dia"/>
    <s v="Sopladora"/>
    <s v="Trabamiento de Preformas"/>
    <x v="1"/>
    <n v="0.95"/>
    <m/>
  </r>
  <r>
    <x v="0"/>
    <s v="may"/>
    <x v="50"/>
    <d v="2024-05-27T00:00:00"/>
    <x v="1"/>
    <s v="Turno Dia"/>
    <s v="Transporte"/>
    <s v="Regulacion de velocidad"/>
    <x v="1"/>
    <n v="0.45"/>
    <m/>
  </r>
  <r>
    <x v="1"/>
    <s v="may"/>
    <x v="50"/>
    <d v="2024-05-27T00:00:00"/>
    <x v="1"/>
    <s v="Turno Dia"/>
    <s v="Sopladora"/>
    <s v="Trabamiento de Preformas"/>
    <x v="1"/>
    <n v="0.45"/>
    <m/>
  </r>
  <r>
    <x v="0"/>
    <s v="may"/>
    <x v="50"/>
    <d v="2024-05-27T00:00:00"/>
    <x v="1"/>
    <s v="Turno Dia"/>
    <s v="Transporte"/>
    <s v="Regulacion de velocidad"/>
    <x v="1"/>
    <n v="0.18"/>
    <m/>
  </r>
  <r>
    <x v="1"/>
    <s v="may"/>
    <x v="50"/>
    <d v="2024-05-27T00:00:00"/>
    <x v="1"/>
    <s v="Turno Dia"/>
    <s v="Sopladora"/>
    <s v="Trabamiento de Preformas"/>
    <x v="1"/>
    <n v="0.12"/>
    <m/>
  </r>
  <r>
    <x v="0"/>
    <s v="may"/>
    <x v="50"/>
    <d v="2024-05-28T00:00:00"/>
    <x v="1"/>
    <s v="Turno Noche"/>
    <s v="Desencajonadora"/>
    <s v="Ajuste o cambio - Desencajonadora"/>
    <x v="2"/>
    <n v="19.71"/>
    <s v="Error Elau 105 feedback, error de conexión en cable encoder"/>
  </r>
  <r>
    <x v="1"/>
    <s v="may"/>
    <x v="50"/>
    <d v="2024-05-28T00:00:00"/>
    <x v="1"/>
    <s v="Turno Noche"/>
    <s v="Sopladora"/>
    <s v="Presion de soplado insuficiente"/>
    <x v="0"/>
    <n v="11.27"/>
    <s v="Se baja la presión de los moldes"/>
  </r>
  <r>
    <x v="0"/>
    <s v="may"/>
    <x v="50"/>
    <d v="2024-05-28T00:00:00"/>
    <x v="1"/>
    <s v="Turno Dia"/>
    <s v="Encajonadora"/>
    <s v="Cai­da de automatico - Desencajonadora"/>
    <x v="0"/>
    <n v="10.28"/>
    <s v="No se acciona tope de entrada"/>
  </r>
  <r>
    <x v="0"/>
    <s v="may"/>
    <x v="50"/>
    <d v="2024-05-28T00:00:00"/>
    <x v="1"/>
    <s v="Turno Dia"/>
    <s v="Encajonadora"/>
    <s v="Falla contactor - Encajonadora"/>
    <x v="1"/>
    <n v="9.6300000000000008"/>
    <m/>
  </r>
  <r>
    <x v="0"/>
    <s v="may"/>
    <x v="50"/>
    <d v="2024-05-28T00:00:00"/>
    <x v="1"/>
    <s v="Turno Dia"/>
    <s v="Etiquetadora"/>
    <s v="Falla Etiquetadora"/>
    <x v="1"/>
    <n v="8.7799999999999994"/>
    <m/>
  </r>
  <r>
    <x v="1"/>
    <s v="may"/>
    <x v="50"/>
    <d v="2024-05-28T00:00:00"/>
    <x v="1"/>
    <s v="Turno Noche"/>
    <s v="Sopladora"/>
    <s v="Presion de soplado insuficiente"/>
    <x v="1"/>
    <n v="8.6300000000000008"/>
    <m/>
  </r>
  <r>
    <x v="0"/>
    <s v="may"/>
    <x v="50"/>
    <d v="2024-05-28T00:00:00"/>
    <x v="1"/>
    <s v="Turno Noche"/>
    <s v="Desencajonadora"/>
    <s v="Cambio o reparacion - Desencajonadora"/>
    <x v="1"/>
    <n v="8.6"/>
    <m/>
  </r>
  <r>
    <x v="1"/>
    <s v="may"/>
    <x v="50"/>
    <d v="2024-05-28T00:00:00"/>
    <x v="1"/>
    <s v="Turno Dia"/>
    <s v="Llenadora"/>
    <s v="Cambio o reparacion de pinzas - Llenadora"/>
    <x v="1"/>
    <n v="6.92"/>
    <m/>
  </r>
  <r>
    <x v="0"/>
    <s v="may"/>
    <x v="50"/>
    <d v="2024-05-28T00:00:00"/>
    <x v="1"/>
    <s v="Turno Dia"/>
    <s v="Lavadora de Botellas"/>
    <s v="Trabamiento de botellas en la salida - Mantenimiento"/>
    <x v="1"/>
    <n v="5.53"/>
    <m/>
  </r>
  <r>
    <x v="1"/>
    <s v="may"/>
    <x v="50"/>
    <d v="2024-05-28T00:00:00"/>
    <x v="1"/>
    <s v="Turno Noche"/>
    <s v="Transporte"/>
    <s v="Falla de Motor - Transporte"/>
    <x v="1"/>
    <n v="5.34"/>
    <m/>
  </r>
  <r>
    <x v="1"/>
    <s v="may"/>
    <x v="50"/>
    <d v="2024-05-28T00:00:00"/>
    <x v="1"/>
    <s v="Turno Noche"/>
    <s v="Sopladora"/>
    <s v="Bloqueo molde"/>
    <x v="1"/>
    <n v="5.24"/>
    <m/>
  </r>
  <r>
    <x v="0"/>
    <s v="may"/>
    <x v="50"/>
    <d v="2024-05-28T00:00:00"/>
    <x v="1"/>
    <s v="Turno Noche"/>
    <s v="Encajonadora"/>
    <s v="Ajuste o cambio - Encajonadora"/>
    <x v="1"/>
    <n v="5.23"/>
    <m/>
  </r>
  <r>
    <x v="0"/>
    <s v="may"/>
    <x v="50"/>
    <d v="2024-05-28T00:00:00"/>
    <x v="1"/>
    <s v="Turno Noche"/>
    <s v="Coronador"/>
    <s v="Trancones reiterados pista de bajada"/>
    <x v="1"/>
    <n v="4.28"/>
    <m/>
  </r>
  <r>
    <x v="0"/>
    <s v="may"/>
    <x v="50"/>
    <d v="2024-05-28T00:00:00"/>
    <x v="1"/>
    <s v="Turno Noche"/>
    <s v="Etiquetadora"/>
    <s v="Falla de piston en la entrada de botellas"/>
    <x v="1"/>
    <n v="4.28"/>
    <m/>
  </r>
  <r>
    <x v="0"/>
    <s v="may"/>
    <x v="50"/>
    <d v="2024-05-28T00:00:00"/>
    <x v="1"/>
    <s v="Turno Noche"/>
    <s v="Encajonadora"/>
    <s v="Cai­da de automatico - Encajonadora"/>
    <x v="1"/>
    <n v="4.13"/>
    <m/>
  </r>
  <r>
    <x v="0"/>
    <s v="may"/>
    <x v="50"/>
    <d v="2024-05-28T00:00:00"/>
    <x v="1"/>
    <s v="Turno Noche"/>
    <s v="Desencajonadora"/>
    <s v="Ajuste o cambio - Desencajonadora"/>
    <x v="1"/>
    <n v="4"/>
    <m/>
  </r>
  <r>
    <x v="0"/>
    <s v="may"/>
    <x v="50"/>
    <d v="2024-05-28T00:00:00"/>
    <x v="1"/>
    <s v="Turno Noche"/>
    <s v="Coronador"/>
    <s v="Trancones reiterados pista de bajada"/>
    <x v="1"/>
    <n v="3.55"/>
    <m/>
  </r>
  <r>
    <x v="1"/>
    <s v="may"/>
    <x v="50"/>
    <d v="2024-05-28T00:00:00"/>
    <x v="1"/>
    <s v="Turno Noche"/>
    <s v="Sopladora"/>
    <s v="Presion de soplado insuficiente"/>
    <x v="1"/>
    <n v="3.48"/>
    <m/>
  </r>
  <r>
    <x v="0"/>
    <s v="may"/>
    <x v="50"/>
    <d v="2024-05-28T00:00:00"/>
    <x v="1"/>
    <s v="Turno Noche"/>
    <s v="Etiquetadora"/>
    <s v="Ajuste o cambio de cuchillo"/>
    <x v="1"/>
    <n v="3.2"/>
    <m/>
  </r>
  <r>
    <x v="2"/>
    <s v="may"/>
    <x v="50"/>
    <d v="2024-05-28T00:00:00"/>
    <x v="1"/>
    <s v="Turno Dia"/>
    <s v="Decapsuladora"/>
    <s v="Lubricacion de cabezales"/>
    <x v="1"/>
    <n v="3.16"/>
    <m/>
  </r>
  <r>
    <x v="0"/>
    <s v="may"/>
    <x v="50"/>
    <d v="2024-05-28T00:00:00"/>
    <x v="1"/>
    <s v="Turno Noche"/>
    <s v="Lavadora de Botellas"/>
    <s v="trabamiento de botella en entrada"/>
    <x v="1"/>
    <n v="3.15"/>
    <m/>
  </r>
  <r>
    <x v="1"/>
    <s v="may"/>
    <x v="50"/>
    <d v="2024-05-28T00:00:00"/>
    <x v="1"/>
    <s v="Turno Noche"/>
    <s v="Sopladora"/>
    <s v="Cambio o reparacion de sensor - Sopladora"/>
    <x v="1"/>
    <n v="3.11"/>
    <m/>
  </r>
  <r>
    <x v="1"/>
    <s v="may"/>
    <x v="50"/>
    <d v="2024-05-28T00:00:00"/>
    <x v="1"/>
    <s v="Turno Dia"/>
    <s v="Transporte"/>
    <s v="Divisor de paquetes"/>
    <x v="1"/>
    <n v="2.59"/>
    <m/>
  </r>
  <r>
    <x v="2"/>
    <s v="may"/>
    <x v="50"/>
    <d v="2024-05-28T00:00:00"/>
    <x v="1"/>
    <s v="Turno Dia"/>
    <s v="Paletizadora"/>
    <s v="Cai­da de automatico - Paletizadora"/>
    <x v="1"/>
    <n v="2.52"/>
    <m/>
  </r>
  <r>
    <x v="0"/>
    <s v="may"/>
    <x v="50"/>
    <d v="2024-05-28T00:00:00"/>
    <x v="1"/>
    <s v="Turno Dia"/>
    <s v="Encajonadora"/>
    <s v="Falla contactor - Encajonadora"/>
    <x v="1"/>
    <n v="2.33"/>
    <m/>
  </r>
  <r>
    <x v="0"/>
    <s v="may"/>
    <x v="50"/>
    <d v="2024-05-28T00:00:00"/>
    <x v="1"/>
    <s v="Turno Dia"/>
    <s v="Llenadora"/>
    <s v="Lubricacion de pedestales - Llenadora"/>
    <x v="1"/>
    <n v="2.2000000000000002"/>
    <m/>
  </r>
  <r>
    <x v="1"/>
    <s v="may"/>
    <x v="50"/>
    <d v="2024-05-28T00:00:00"/>
    <x v="1"/>
    <s v="Turno Noche"/>
    <s v="Sopladora"/>
    <s v="Presion de soplado insuficiente"/>
    <x v="1"/>
    <n v="2.14"/>
    <m/>
  </r>
  <r>
    <x v="2"/>
    <s v="may"/>
    <x v="50"/>
    <d v="2024-05-28T00:00:00"/>
    <x v="1"/>
    <s v="Turno Dia"/>
    <s v="Decapsuladora"/>
    <s v="Lubricacion de cabezales"/>
    <x v="1"/>
    <n v="1.73"/>
    <m/>
  </r>
  <r>
    <x v="0"/>
    <s v="may"/>
    <x v="50"/>
    <d v="2024-05-28T00:00:00"/>
    <x v="1"/>
    <s v="Turno Noche"/>
    <s v="Encajonadora"/>
    <s v="Problema en mesa de entrada"/>
    <x v="1"/>
    <n v="1.68"/>
    <m/>
  </r>
  <r>
    <x v="0"/>
    <s v="may"/>
    <x v="50"/>
    <d v="2024-05-28T00:00:00"/>
    <x v="1"/>
    <s v="Turno Noche"/>
    <s v="Etiquetadora"/>
    <s v="Falla Etiquetadora"/>
    <x v="1"/>
    <n v="1.65"/>
    <m/>
  </r>
  <r>
    <x v="0"/>
    <s v="may"/>
    <x v="50"/>
    <d v="2024-05-28T00:00:00"/>
    <x v="1"/>
    <s v="Turno Noche"/>
    <s v="Coronador"/>
    <s v="Trancones reiterados pista de bajada"/>
    <x v="1"/>
    <n v="1.53"/>
    <m/>
  </r>
  <r>
    <x v="0"/>
    <s v="may"/>
    <x v="50"/>
    <d v="2024-05-28T00:00:00"/>
    <x v="1"/>
    <s v="Turno Dia"/>
    <s v="Coronador"/>
    <s v="Trancones reiterados pista de bajada"/>
    <x v="1"/>
    <n v="1.48"/>
    <m/>
  </r>
  <r>
    <x v="0"/>
    <s v="may"/>
    <x v="50"/>
    <d v="2024-05-28T00:00:00"/>
    <x v="1"/>
    <s v="Turno Dia"/>
    <s v="Coronador"/>
    <s v="Trancones reiterados pista de bajada"/>
    <x v="1"/>
    <n v="1.43"/>
    <m/>
  </r>
  <r>
    <x v="0"/>
    <s v="may"/>
    <x v="50"/>
    <d v="2024-05-28T00:00:00"/>
    <x v="1"/>
    <s v="Turno Dia"/>
    <s v="Encajonadora"/>
    <s v="Problema en mesa de entrada"/>
    <x v="1"/>
    <n v="1.35"/>
    <m/>
  </r>
  <r>
    <x v="2"/>
    <s v="may"/>
    <x v="50"/>
    <d v="2024-05-28T00:00:00"/>
    <x v="1"/>
    <s v="Turno Dia"/>
    <s v="Decapsuladora"/>
    <s v="Lubricacion de cabezales"/>
    <x v="1"/>
    <n v="1.26"/>
    <m/>
  </r>
  <r>
    <x v="0"/>
    <s v="may"/>
    <x v="50"/>
    <d v="2024-05-28T00:00:00"/>
    <x v="1"/>
    <s v="Turno Dia"/>
    <s v="Desencajonadora"/>
    <s v="Cai­da de automatico - Desencajonadora"/>
    <x v="1"/>
    <n v="1.1299999999999999"/>
    <m/>
  </r>
  <r>
    <x v="0"/>
    <s v="may"/>
    <x v="50"/>
    <d v="2024-05-28T00:00:00"/>
    <x v="1"/>
    <s v="Turno Noche"/>
    <s v="Coronador"/>
    <s v="Trancones reiterados pista de bajada"/>
    <x v="1"/>
    <n v="1.1000000000000001"/>
    <m/>
  </r>
  <r>
    <x v="0"/>
    <s v="may"/>
    <x v="50"/>
    <d v="2024-05-28T00:00:00"/>
    <x v="1"/>
    <s v="Turno Dia"/>
    <s v="Encajonadora"/>
    <s v="Problema en mesa de entrada"/>
    <x v="1"/>
    <n v="1"/>
    <m/>
  </r>
  <r>
    <x v="0"/>
    <s v="may"/>
    <x v="50"/>
    <d v="2024-05-28T00:00:00"/>
    <x v="1"/>
    <s v="Turno Dia"/>
    <s v="Encajonadora"/>
    <s v="Problema en mesa de entrada"/>
    <x v="1"/>
    <n v="0.65"/>
    <m/>
  </r>
  <r>
    <x v="1"/>
    <s v="may"/>
    <x v="50"/>
    <d v="2024-05-28T00:00:00"/>
    <x v="1"/>
    <s v="Turno Dia"/>
    <s v="Sopladora"/>
    <s v="Trabamiento de Preformas"/>
    <x v="1"/>
    <n v="0.64"/>
    <m/>
  </r>
  <r>
    <x v="0"/>
    <s v="may"/>
    <x v="50"/>
    <d v="2024-05-28T00:00:00"/>
    <x v="1"/>
    <s v="Turno Dia"/>
    <s v="Etiquetadora"/>
    <s v="Falla Etiquetadora"/>
    <x v="1"/>
    <n v="0.53"/>
    <m/>
  </r>
  <r>
    <x v="1"/>
    <s v="may"/>
    <x v="50"/>
    <d v="2024-05-28T00:00:00"/>
    <x v="1"/>
    <s v="Turno Dia"/>
    <s v="Sopladora"/>
    <s v="Trabamiento de Preformas"/>
    <x v="1"/>
    <n v="0.51"/>
    <m/>
  </r>
  <r>
    <x v="1"/>
    <s v="may"/>
    <x v="50"/>
    <d v="2024-05-28T00:00:00"/>
    <x v="1"/>
    <s v="Turno Dia"/>
    <s v="Sopladora"/>
    <s v="Trabamiento de Preformas"/>
    <x v="1"/>
    <n v="0.42"/>
    <m/>
  </r>
  <r>
    <x v="2"/>
    <s v="may"/>
    <x v="50"/>
    <d v="2024-05-28T00:00:00"/>
    <x v="1"/>
    <s v="Turno Dia"/>
    <s v="Decapsuladora"/>
    <s v="Lubricacion de cabezales"/>
    <x v="1"/>
    <n v="0.27"/>
    <m/>
  </r>
  <r>
    <x v="1"/>
    <s v="may"/>
    <x v="50"/>
    <d v="2024-05-28T00:00:00"/>
    <x v="1"/>
    <s v="Turno Noche"/>
    <s v="Llenadora"/>
    <s v="Espumado al inicio de proceso"/>
    <x v="1"/>
    <n v="0.26"/>
    <m/>
  </r>
  <r>
    <x v="1"/>
    <s v="may"/>
    <x v="50"/>
    <d v="2024-05-28T00:00:00"/>
    <x v="1"/>
    <s v="Turno Dia"/>
    <s v="Sopladora"/>
    <s v="Trabamiento de Preformas"/>
    <x v="1"/>
    <n v="0.14000000000000001"/>
    <m/>
  </r>
  <r>
    <x v="0"/>
    <s v="may"/>
    <x v="50"/>
    <d v="2024-05-28T00:00:00"/>
    <x v="1"/>
    <s v="Turno Dia"/>
    <s v="Encajonadora"/>
    <s v="Problema en mesa de entrada"/>
    <x v="1"/>
    <n v="0.08"/>
    <m/>
  </r>
  <r>
    <x v="0"/>
    <s v="may"/>
    <x v="50"/>
    <d v="2024-05-28T00:00:00"/>
    <x v="1"/>
    <s v="Turno Dia"/>
    <s v="Desencajonadora"/>
    <s v="Cai­da de automatico - Desencajonadora"/>
    <x v="1"/>
    <n v="0.02"/>
    <m/>
  </r>
  <r>
    <x v="0"/>
    <s v="may"/>
    <x v="50"/>
    <d v="2024-05-29T00:00:00"/>
    <x v="1"/>
    <s v="Turno Dia"/>
    <s v="Omnivision"/>
    <s v="Ajuste electrico o mecanico"/>
    <x v="2"/>
    <n v="21.08"/>
    <s v="Ajuste parametria por exceso rechazo"/>
  </r>
  <r>
    <x v="0"/>
    <s v="may"/>
    <x v="50"/>
    <d v="2024-05-29T00:00:00"/>
    <x v="1"/>
    <s v="Turno Noche"/>
    <s v="Omnivision"/>
    <s v="Ajuste electrico o mecanico"/>
    <x v="2"/>
    <n v="13.2"/>
    <s v="Ajuste parametria por exceso rechazo"/>
  </r>
  <r>
    <x v="0"/>
    <s v="may"/>
    <x v="50"/>
    <d v="2024-05-29T00:00:00"/>
    <x v="1"/>
    <s v="Turno Noche"/>
    <s v="Omnivision"/>
    <s v="Ajuste electrico o mecanico"/>
    <x v="2"/>
    <n v="11.7"/>
    <s v="Ajuste parametria por exceso rechazo"/>
  </r>
  <r>
    <x v="1"/>
    <s v="may"/>
    <x v="50"/>
    <d v="2024-05-29T00:00:00"/>
    <x v="1"/>
    <s v="Turno Dia"/>
    <s v="Tunel"/>
    <s v="problema casette sincronizacion y ajuste punto cero"/>
    <x v="0"/>
    <n v="10.71"/>
    <s v="Caida de producto salida SDR"/>
  </r>
  <r>
    <x v="0"/>
    <s v="may"/>
    <x v="50"/>
    <d v="2024-05-29T00:00:00"/>
    <x v="1"/>
    <s v="Turno Noche"/>
    <s v="Omnivision"/>
    <s v="Ajuste electrico o mecanico"/>
    <x v="1"/>
    <n v="7.32"/>
    <m/>
  </r>
  <r>
    <x v="1"/>
    <s v="may"/>
    <x v="50"/>
    <d v="2024-05-29T00:00:00"/>
    <x v="1"/>
    <s v="Turno Dia"/>
    <s v="Tunel"/>
    <s v="problema casette sincronizacion y ajuste punto cero"/>
    <x v="1"/>
    <n v="7.02"/>
    <m/>
  </r>
  <r>
    <x v="0"/>
    <s v="may"/>
    <x v="50"/>
    <d v="2024-05-29T00:00:00"/>
    <x v="1"/>
    <s v="Turno Dia"/>
    <s v="Omnivision"/>
    <s v="Ajuste electrico o mecanico"/>
    <x v="1"/>
    <n v="5.65"/>
    <m/>
  </r>
  <r>
    <x v="0"/>
    <s v="may"/>
    <x v="50"/>
    <d v="2024-05-29T00:00:00"/>
    <x v="1"/>
    <s v="Turno Dia"/>
    <s v="Encajonadora"/>
    <s v="Problema en mesa de entrada"/>
    <x v="1"/>
    <n v="4.47"/>
    <m/>
  </r>
  <r>
    <x v="0"/>
    <s v="may"/>
    <x v="50"/>
    <d v="2024-05-29T00:00:00"/>
    <x v="1"/>
    <s v="Turno Dia"/>
    <s v="Encajonadora"/>
    <s v="Problema en mesa de entrada"/>
    <x v="1"/>
    <n v="3.88"/>
    <m/>
  </r>
  <r>
    <x v="0"/>
    <s v="may"/>
    <x v="50"/>
    <d v="2024-05-29T00:00:00"/>
    <x v="1"/>
    <s v="Turno Noche"/>
    <s v="Lavadora de Botellas"/>
    <s v="trabamiento de botella en entrada"/>
    <x v="1"/>
    <n v="3.85"/>
    <m/>
  </r>
  <r>
    <x v="0"/>
    <s v="may"/>
    <x v="50"/>
    <d v="2024-05-29T00:00:00"/>
    <x v="1"/>
    <s v="Turno Dia"/>
    <s v="Omnivision"/>
    <s v="Ajuste electrico o mecanico"/>
    <x v="1"/>
    <n v="3.63"/>
    <m/>
  </r>
  <r>
    <x v="1"/>
    <s v="may"/>
    <x v="50"/>
    <d v="2024-05-29T00:00:00"/>
    <x v="1"/>
    <s v="Turno Noche"/>
    <s v="Prime"/>
    <s v="Trabamiento brazo"/>
    <x v="1"/>
    <n v="3.55"/>
    <m/>
  </r>
  <r>
    <x v="0"/>
    <s v="may"/>
    <x v="50"/>
    <d v="2024-05-29T00:00:00"/>
    <x v="1"/>
    <s v="Turno Dia"/>
    <s v="Llenadora"/>
    <s v="Lubricacion de pedestales - Llenadora"/>
    <x v="1"/>
    <n v="3.4"/>
    <m/>
  </r>
  <r>
    <x v="0"/>
    <s v="may"/>
    <x v="50"/>
    <d v="2024-05-29T00:00:00"/>
    <x v="1"/>
    <s v="Turno Dia"/>
    <s v="Encajonadora"/>
    <s v="Problema en mesa de entrada"/>
    <x v="1"/>
    <n v="3.3"/>
    <m/>
  </r>
  <r>
    <x v="0"/>
    <s v="may"/>
    <x v="50"/>
    <d v="2024-05-29T00:00:00"/>
    <x v="1"/>
    <s v="Turno Dia"/>
    <s v="Encajonadora"/>
    <s v="Problema en mesa de entrada"/>
    <x v="1"/>
    <n v="3.28"/>
    <m/>
  </r>
  <r>
    <x v="0"/>
    <s v="may"/>
    <x v="50"/>
    <d v="2024-05-29T00:00:00"/>
    <x v="1"/>
    <s v="Turno Noche"/>
    <s v="Encajonadora"/>
    <s v="Problema en mesa de entrada"/>
    <x v="1"/>
    <n v="3.15"/>
    <m/>
  </r>
  <r>
    <x v="0"/>
    <s v="may"/>
    <x v="50"/>
    <d v="2024-05-29T00:00:00"/>
    <x v="1"/>
    <s v="Turno Dia"/>
    <s v="Encajonadora"/>
    <s v="Problema en mesa de entrada"/>
    <x v="1"/>
    <n v="2.58"/>
    <m/>
  </r>
  <r>
    <x v="2"/>
    <s v="may"/>
    <x v="50"/>
    <d v="2024-05-29T00:00:00"/>
    <x v="1"/>
    <s v="Turno Dia"/>
    <s v="Decapsuladora"/>
    <s v="Lubricacion de cabezales"/>
    <x v="1"/>
    <n v="2.41"/>
    <m/>
  </r>
  <r>
    <x v="0"/>
    <s v="may"/>
    <x v="50"/>
    <d v="2024-05-29T00:00:00"/>
    <x v="1"/>
    <s v="Turno Noche"/>
    <s v="Omnivision"/>
    <s v="Ajuste electrico o mecanico"/>
    <x v="1"/>
    <n v="2.15"/>
    <m/>
  </r>
  <r>
    <x v="0"/>
    <s v="may"/>
    <x v="50"/>
    <d v="2024-05-29T00:00:00"/>
    <x v="1"/>
    <s v="Turno Noche"/>
    <s v="Omnivision"/>
    <s v="Ajuste electrico o mecanico"/>
    <x v="1"/>
    <n v="2.15"/>
    <m/>
  </r>
  <r>
    <x v="0"/>
    <s v="may"/>
    <x v="50"/>
    <d v="2024-05-29T00:00:00"/>
    <x v="1"/>
    <s v="Turno Dia"/>
    <s v="Encajonadora"/>
    <s v="Problema en mesa de entrada"/>
    <x v="1"/>
    <n v="2.08"/>
    <m/>
  </r>
  <r>
    <x v="0"/>
    <s v="may"/>
    <x v="50"/>
    <d v="2024-05-29T00:00:00"/>
    <x v="1"/>
    <s v="Turno Dia"/>
    <s v="Encajonadora"/>
    <s v="Problema en mesa de entrada"/>
    <x v="1"/>
    <n v="1.73"/>
    <m/>
  </r>
  <r>
    <x v="0"/>
    <s v="may"/>
    <x v="50"/>
    <d v="2024-05-29T00:00:00"/>
    <x v="1"/>
    <s v="Turno Noche"/>
    <s v="Lavadora de Botellas"/>
    <s v="Cai­da de envase en descarga - Mantenimiento"/>
    <x v="1"/>
    <n v="1.7"/>
    <m/>
  </r>
  <r>
    <x v="0"/>
    <s v="may"/>
    <x v="50"/>
    <d v="2024-05-29T00:00:00"/>
    <x v="1"/>
    <s v="Turno Dia"/>
    <s v="Encajonadora"/>
    <s v="Problema en mesa de entrada"/>
    <x v="1"/>
    <n v="1.55"/>
    <m/>
  </r>
  <r>
    <x v="0"/>
    <s v="may"/>
    <x v="50"/>
    <d v="2024-05-29T00:00:00"/>
    <x v="1"/>
    <s v="Turno Noche"/>
    <s v="Omnivision"/>
    <s v="Ajuste electrico o mecanico"/>
    <x v="1"/>
    <n v="1.35"/>
    <m/>
  </r>
  <r>
    <x v="2"/>
    <s v="may"/>
    <x v="50"/>
    <d v="2024-05-29T00:00:00"/>
    <x v="1"/>
    <s v="Turno Dia"/>
    <s v="Decapsuladora"/>
    <s v="Lubricacion de cabezales"/>
    <x v="1"/>
    <n v="1.27"/>
    <m/>
  </r>
  <r>
    <x v="0"/>
    <s v="may"/>
    <x v="50"/>
    <d v="2024-05-29T00:00:00"/>
    <x v="1"/>
    <s v="Turno Dia"/>
    <s v="Omnivision"/>
    <s v="Ajuste electrico o mecanico"/>
    <x v="1"/>
    <n v="1.23"/>
    <m/>
  </r>
  <r>
    <x v="2"/>
    <s v="may"/>
    <x v="50"/>
    <d v="2024-05-29T00:00:00"/>
    <x v="1"/>
    <s v="Turno Dia"/>
    <s v="Decapsuladora"/>
    <s v="Lubricacion de cabezales"/>
    <x v="1"/>
    <n v="1.1499999999999999"/>
    <m/>
  </r>
  <r>
    <x v="0"/>
    <s v="may"/>
    <x v="50"/>
    <d v="2024-05-29T00:00:00"/>
    <x v="1"/>
    <s v="Turno Dia"/>
    <s v="Encajonadora"/>
    <s v="Problema en mesa de entrada"/>
    <x v="1"/>
    <n v="1.1299999999999999"/>
    <m/>
  </r>
  <r>
    <x v="1"/>
    <s v="may"/>
    <x v="50"/>
    <d v="2024-05-29T00:00:00"/>
    <x v="1"/>
    <s v="Turno Dia"/>
    <s v="Tunel"/>
    <s v="problema casette sincronizacion y ajuste punto cero"/>
    <x v="1"/>
    <n v="1.03"/>
    <m/>
  </r>
  <r>
    <x v="2"/>
    <s v="may"/>
    <x v="50"/>
    <d v="2024-05-29T00:00:00"/>
    <x v="1"/>
    <s v="Turno Dia"/>
    <s v="Decapsuladora"/>
    <s v="Lubricacion de cabezales"/>
    <x v="1"/>
    <n v="0.9"/>
    <m/>
  </r>
  <r>
    <x v="0"/>
    <s v="may"/>
    <x v="50"/>
    <d v="2024-05-29T00:00:00"/>
    <x v="1"/>
    <s v="Turno Dia"/>
    <s v="Encajonadora"/>
    <s v="Problema en mesa de entrada"/>
    <x v="1"/>
    <n v="0.78"/>
    <m/>
  </r>
  <r>
    <x v="0"/>
    <s v="may"/>
    <x v="50"/>
    <d v="2024-05-29T00:00:00"/>
    <x v="1"/>
    <s v="Turno Dia"/>
    <s v="Encajonadora"/>
    <s v="Problema en mesa de entrada"/>
    <x v="1"/>
    <n v="0.53"/>
    <m/>
  </r>
  <r>
    <x v="1"/>
    <s v="may"/>
    <x v="50"/>
    <d v="2024-05-29T00:00:00"/>
    <x v="1"/>
    <s v="Turno Dia"/>
    <s v="Sopladora"/>
    <s v="Trabamiento de Preformas"/>
    <x v="1"/>
    <n v="0.2"/>
    <m/>
  </r>
  <r>
    <x v="0"/>
    <s v="may"/>
    <x v="50"/>
    <d v="2024-05-30T00:00:00"/>
    <x v="1"/>
    <s v="Turno Noche"/>
    <s v="Etiquetadora"/>
    <s v="Falla Etiquetadora"/>
    <x v="0"/>
    <n v="54.22"/>
    <s v="Cilindro encolador contracara sin movimiento motriz, sin lubricación en alojamiento superior"/>
  </r>
  <r>
    <x v="0"/>
    <s v="may"/>
    <x v="50"/>
    <d v="2024-05-30T00:00:00"/>
    <x v="1"/>
    <s v="Turno Noche"/>
    <s v="Etiquetadora"/>
    <s v="Falla Etiquetadora"/>
    <x v="0"/>
    <n v="34.869999999999997"/>
    <s v="Cilindro encolador contracara sin movimiento motriz, sin lubricación en alojamiento superior"/>
  </r>
  <r>
    <x v="0"/>
    <s v="may"/>
    <x v="50"/>
    <d v="2024-05-30T00:00:00"/>
    <x v="1"/>
    <s v="Turno Noche"/>
    <s v="Etiquetadora"/>
    <s v="Falla Etiquetadora"/>
    <x v="0"/>
    <n v="24.51"/>
    <s v="Cilindro encolador contracara sin movimiento motriz, sin lubricación en alojamiento superior"/>
  </r>
  <r>
    <x v="1"/>
    <s v="may"/>
    <x v="50"/>
    <d v="2024-05-30T00:00:00"/>
    <x v="1"/>
    <s v="Turno Noche"/>
    <s v="Mixer"/>
    <s v="Problema presion bomba de agua"/>
    <x v="0"/>
    <n v="23.13"/>
    <s v="Perdida de agua en amaricana, válvula de retención"/>
  </r>
  <r>
    <x v="1"/>
    <s v="may"/>
    <x v="50"/>
    <d v="2024-05-30T00:00:00"/>
    <x v="1"/>
    <s v="Turno Dia"/>
    <s v="Llenadora"/>
    <s v="Reparacion - Llenadora"/>
    <x v="0"/>
    <n v="16.86"/>
    <s v="Cambio de gomas campana de válvulas n°5-7 y 10"/>
  </r>
  <r>
    <x v="1"/>
    <s v="may"/>
    <x v="50"/>
    <d v="2024-05-30T00:00:00"/>
    <x v="1"/>
    <s v="Turno Dia"/>
    <s v="Sopladora"/>
    <s v="Ajuste encoder - Sopladora"/>
    <x v="2"/>
    <n v="14.07"/>
    <s v="Plato encoder con agua, lo que provoca error de sincronizacion."/>
  </r>
  <r>
    <x v="1"/>
    <s v="may"/>
    <x v="50"/>
    <d v="2024-05-30T00:00:00"/>
    <x v="1"/>
    <s v="Turno Dia"/>
    <s v="Transporte"/>
    <s v="Regulacion de velocidad"/>
    <x v="2"/>
    <n v="11.37"/>
    <s v="Revisión y regulación de parámetros formato 591 cc"/>
  </r>
  <r>
    <x v="0"/>
    <s v="may"/>
    <x v="50"/>
    <d v="2024-05-30T00:00:00"/>
    <x v="1"/>
    <s v="Turno Noche"/>
    <s v="Lavadora de Botellas"/>
    <s v="trabamiento de botella en entrada"/>
    <x v="0"/>
    <n v="10.68"/>
    <m/>
  </r>
  <r>
    <x v="1"/>
    <s v="may"/>
    <x v="50"/>
    <d v="2024-05-30T00:00:00"/>
    <x v="1"/>
    <s v="Turno Noche"/>
    <s v="Sopladora"/>
    <s v="Seguridad cierre molde"/>
    <x v="1"/>
    <n v="7.52"/>
    <m/>
  </r>
  <r>
    <x v="1"/>
    <s v="may"/>
    <x v="50"/>
    <d v="2024-05-30T00:00:00"/>
    <x v="1"/>
    <s v="Turno Dia"/>
    <s v="Sopladora"/>
    <s v="Ajuste encoder - Sopladora"/>
    <x v="1"/>
    <n v="7.27"/>
    <m/>
  </r>
  <r>
    <x v="2"/>
    <s v="may"/>
    <x v="50"/>
    <d v="2024-05-30T00:00:00"/>
    <x v="1"/>
    <s v="Turno Dia"/>
    <s v="Decapsuladora"/>
    <s v="Lubricacion de cabezales"/>
    <x v="1"/>
    <n v="6.68"/>
    <m/>
  </r>
  <r>
    <x v="2"/>
    <s v="may"/>
    <x v="50"/>
    <d v="2024-05-30T00:00:00"/>
    <x v="1"/>
    <s v="Turno Dia"/>
    <s v="Decapsuladora"/>
    <s v="Lubricacion de cabezales"/>
    <x v="1"/>
    <n v="6.45"/>
    <m/>
  </r>
  <r>
    <x v="1"/>
    <s v="may"/>
    <x v="50"/>
    <d v="2024-05-30T00:00:00"/>
    <x v="1"/>
    <s v="Turno Dia"/>
    <s v="Sopladora"/>
    <s v="Ajuste encoder - Sopladora"/>
    <x v="1"/>
    <n v="6.19"/>
    <m/>
  </r>
  <r>
    <x v="1"/>
    <s v="may"/>
    <x v="50"/>
    <d v="2024-05-30T00:00:00"/>
    <x v="1"/>
    <s v="Turno Noche"/>
    <s v="Etiquetadora"/>
    <s v="Cambio de Sensor - Etiquetadora"/>
    <x v="1"/>
    <n v="5.47"/>
    <m/>
  </r>
  <r>
    <x v="0"/>
    <s v="may"/>
    <x v="50"/>
    <d v="2024-05-30T00:00:00"/>
    <x v="1"/>
    <s v="Turno Noche"/>
    <s v="Lavadora de Botellas"/>
    <s v="Trabamiento de botellas en la salida - Mantenimiento"/>
    <x v="1"/>
    <n v="5.23"/>
    <m/>
  </r>
  <r>
    <x v="0"/>
    <s v="may"/>
    <x v="50"/>
    <d v="2024-05-30T00:00:00"/>
    <x v="1"/>
    <s v="Turno Noche"/>
    <s v="Lavadora de Botellas"/>
    <s v="trabamiento de botella en entrada"/>
    <x v="1"/>
    <n v="4.8"/>
    <m/>
  </r>
  <r>
    <x v="0"/>
    <s v="may"/>
    <x v="50"/>
    <d v="2024-05-30T00:00:00"/>
    <x v="1"/>
    <s v="Turno Dia"/>
    <s v="Coronador"/>
    <s v="Trancones reiterados pista de bajada"/>
    <x v="1"/>
    <n v="4.7"/>
    <m/>
  </r>
  <r>
    <x v="2"/>
    <s v="may"/>
    <x v="50"/>
    <d v="2024-05-30T00:00:00"/>
    <x v="1"/>
    <s v="Turno Dia"/>
    <s v="Decapsuladora"/>
    <s v="Lubricacion de cabezales"/>
    <x v="1"/>
    <n v="4.6399999999999997"/>
    <m/>
  </r>
  <r>
    <x v="2"/>
    <s v="may"/>
    <x v="50"/>
    <d v="2024-05-30T00:00:00"/>
    <x v="1"/>
    <s v="Turno Dia"/>
    <s v="Decapsuladora"/>
    <s v="Lubricacion de cabezales"/>
    <x v="1"/>
    <n v="3.62"/>
    <m/>
  </r>
  <r>
    <x v="0"/>
    <s v="may"/>
    <x v="50"/>
    <d v="2024-05-30T00:00:00"/>
    <x v="1"/>
    <s v="Turno Noche"/>
    <s v="Etiquetadora"/>
    <s v="Falla Etiquetadora"/>
    <x v="1"/>
    <n v="3.5"/>
    <m/>
  </r>
  <r>
    <x v="0"/>
    <s v="may"/>
    <x v="50"/>
    <d v="2024-05-30T00:00:00"/>
    <x v="1"/>
    <s v="Turno Dia"/>
    <s v="Lavadora de Botellas"/>
    <s v="Trabamiento de botellas en la salida - Mantenimiento"/>
    <x v="1"/>
    <n v="3.33"/>
    <m/>
  </r>
  <r>
    <x v="1"/>
    <s v="may"/>
    <x v="50"/>
    <d v="2024-05-30T00:00:00"/>
    <x v="1"/>
    <s v="Turno Dia"/>
    <s v="Sopladora"/>
    <s v="Trabamiento de Preformas"/>
    <x v="1"/>
    <n v="3.12"/>
    <m/>
  </r>
  <r>
    <x v="0"/>
    <s v="may"/>
    <x v="50"/>
    <d v="2024-05-30T00:00:00"/>
    <x v="1"/>
    <s v="Turno Noche"/>
    <s v="Lavadora de Botellas"/>
    <s v="Trabamiento de botellas en la salida - Mantenimiento"/>
    <x v="1"/>
    <n v="3.08"/>
    <m/>
  </r>
  <r>
    <x v="0"/>
    <s v="may"/>
    <x v="50"/>
    <d v="2024-05-30T00:00:00"/>
    <x v="1"/>
    <s v="Turno Dia"/>
    <s v="Coronador"/>
    <s v="Trancones reiterados pista de bajada"/>
    <x v="1"/>
    <n v="3.05"/>
    <m/>
  </r>
  <r>
    <x v="2"/>
    <s v="may"/>
    <x v="50"/>
    <d v="2024-05-30T00:00:00"/>
    <x v="1"/>
    <s v="Turno Dia"/>
    <s v="Decapsuladora"/>
    <s v="Lubricacion de cabezales"/>
    <x v="1"/>
    <n v="3.03"/>
    <m/>
  </r>
  <r>
    <x v="2"/>
    <s v="may"/>
    <x v="50"/>
    <d v="2024-05-30T00:00:00"/>
    <x v="1"/>
    <s v="Turno Dia"/>
    <s v="Decapsuladora"/>
    <s v="Lubricacion de cabezales"/>
    <x v="1"/>
    <n v="2.4500000000000002"/>
    <m/>
  </r>
  <r>
    <x v="2"/>
    <s v="may"/>
    <x v="50"/>
    <d v="2024-05-30T00:00:00"/>
    <x v="1"/>
    <s v="Turno Dia"/>
    <s v="Decapsuladora"/>
    <s v="Lubricacion de cabezales"/>
    <x v="1"/>
    <n v="2.0699999999999998"/>
    <m/>
  </r>
  <r>
    <x v="0"/>
    <s v="may"/>
    <x v="50"/>
    <d v="2024-05-30T00:00:00"/>
    <x v="1"/>
    <s v="Turno Noche"/>
    <s v="Etiquetadora"/>
    <s v="Falla Etiquetadora"/>
    <x v="1"/>
    <n v="1.99"/>
    <m/>
  </r>
  <r>
    <x v="2"/>
    <s v="may"/>
    <x v="50"/>
    <d v="2024-05-30T00:00:00"/>
    <x v="1"/>
    <s v="Turno Dia"/>
    <s v="Decapsuladora"/>
    <s v="Lubricacion de cabezales"/>
    <x v="1"/>
    <n v="1.94"/>
    <m/>
  </r>
  <r>
    <x v="0"/>
    <s v="may"/>
    <x v="50"/>
    <d v="2024-05-30T00:00:00"/>
    <x v="1"/>
    <s v="Turno Dia"/>
    <s v="Coronador"/>
    <s v="Trancones reiterados pista de bajada"/>
    <x v="1"/>
    <n v="1.85"/>
    <m/>
  </r>
  <r>
    <x v="2"/>
    <s v="may"/>
    <x v="50"/>
    <d v="2024-05-30T00:00:00"/>
    <x v="1"/>
    <s v="Turno Dia"/>
    <s v="Decapsuladora"/>
    <s v="Lubricacion de cabezales"/>
    <x v="1"/>
    <n v="1.84"/>
    <m/>
  </r>
  <r>
    <x v="0"/>
    <s v="may"/>
    <x v="50"/>
    <d v="2024-05-30T00:00:00"/>
    <x v="1"/>
    <s v="Turno Dia"/>
    <s v="Llenadora"/>
    <s v="Lubricacion de pedestales - Llenadora"/>
    <x v="1"/>
    <n v="1.55"/>
    <m/>
  </r>
  <r>
    <x v="0"/>
    <s v="may"/>
    <x v="50"/>
    <d v="2024-05-30T00:00:00"/>
    <x v="1"/>
    <s v="Turno Noche"/>
    <s v="Etiquetadora"/>
    <s v="Falla Etiquetadora"/>
    <x v="1"/>
    <n v="1.5"/>
    <m/>
  </r>
  <r>
    <x v="0"/>
    <s v="may"/>
    <x v="50"/>
    <d v="2024-05-30T00:00:00"/>
    <x v="1"/>
    <s v="Turno Dia"/>
    <s v="Lavadora de Botellas"/>
    <s v="Trabamiento de botellas en la salida - Mantenimiento"/>
    <x v="1"/>
    <n v="1.43"/>
    <m/>
  </r>
  <r>
    <x v="1"/>
    <s v="may"/>
    <x v="50"/>
    <d v="2024-05-30T00:00:00"/>
    <x v="1"/>
    <s v="Turno Noche"/>
    <s v="Mixer"/>
    <s v="Problema presion bomba de agua"/>
    <x v="1"/>
    <n v="1.19"/>
    <m/>
  </r>
  <r>
    <x v="0"/>
    <s v="may"/>
    <x v="50"/>
    <d v="2024-05-30T00:00:00"/>
    <x v="1"/>
    <s v="Turno Dia"/>
    <s v="Lavadora de Botellas"/>
    <s v="Trabamiento de botellas en la salida - Mantenimiento"/>
    <x v="1"/>
    <n v="1.05"/>
    <m/>
  </r>
  <r>
    <x v="1"/>
    <s v="may"/>
    <x v="50"/>
    <d v="2024-05-30T00:00:00"/>
    <x v="1"/>
    <s v="Turno Dia"/>
    <s v="Transporte"/>
    <s v="Divisor de paquetes"/>
    <x v="1"/>
    <n v="0.83"/>
    <m/>
  </r>
  <r>
    <x v="0"/>
    <s v="may"/>
    <x v="50"/>
    <d v="2024-05-30T00:00:00"/>
    <x v="1"/>
    <s v="Turno Dia"/>
    <s v="Encajonadora"/>
    <s v="Problema en mesa de entrada"/>
    <x v="1"/>
    <n v="0.78"/>
    <m/>
  </r>
  <r>
    <x v="0"/>
    <s v="may"/>
    <x v="50"/>
    <d v="2024-05-30T00:00:00"/>
    <x v="1"/>
    <s v="Turno Dia"/>
    <s v="Encajonadora"/>
    <s v="Problema en mesa de entrada"/>
    <x v="1"/>
    <n v="0.74"/>
    <m/>
  </r>
  <r>
    <x v="0"/>
    <s v="may"/>
    <x v="50"/>
    <d v="2024-05-30T00:00:00"/>
    <x v="1"/>
    <s v="Turno Dia"/>
    <s v="Lavadora de Botellas"/>
    <s v="Trabamiento de botellas en la salida - Mantenimiento"/>
    <x v="1"/>
    <n v="0.5"/>
    <m/>
  </r>
  <r>
    <x v="1"/>
    <s v="may"/>
    <x v="50"/>
    <d v="2024-05-30T00:00:00"/>
    <x v="1"/>
    <s v="Turno Dia"/>
    <s v="Sopladora"/>
    <s v="Trabamiento de Preformas"/>
    <x v="1"/>
    <n v="0.23"/>
    <m/>
  </r>
  <r>
    <x v="1"/>
    <s v="may"/>
    <x v="50"/>
    <d v="2024-05-30T00:00:00"/>
    <x v="1"/>
    <s v="Turno Dia"/>
    <s v="Llenadora"/>
    <s v="Reparacion - Llenadora"/>
    <x v="1"/>
    <n v="0.1"/>
    <m/>
  </r>
  <r>
    <x v="1"/>
    <s v="may"/>
    <x v="50"/>
    <d v="2024-05-31T00:00:00"/>
    <x v="1"/>
    <s v="Turno Dia"/>
    <s v="Sopladora"/>
    <s v="Problema comunicacion sopladora"/>
    <x v="2"/>
    <n v="56.17"/>
    <s v="Problema de comunicación PCC / API en fallo."/>
  </r>
  <r>
    <x v="1"/>
    <s v="may"/>
    <x v="50"/>
    <d v="2024-05-31T00:00:00"/>
    <x v="1"/>
    <s v="Turno Noche"/>
    <s v="Sopladora"/>
    <s v="Trabamiento de botella en sopladora- llenadora"/>
    <x v="0"/>
    <n v="51.03"/>
    <s v="Guía rueda de salida botellas fuera de posición."/>
  </r>
  <r>
    <x v="1"/>
    <s v="may"/>
    <x v="50"/>
    <d v="2024-05-31T00:00:00"/>
    <x v="1"/>
    <s v="Turno Noche"/>
    <s v="Sopladora"/>
    <s v="Problema comunicacion sopladora"/>
    <x v="2"/>
    <n v="48.45"/>
    <s v="Problema de comunicación PCC / API en fallo."/>
  </r>
  <r>
    <x v="1"/>
    <s v="may"/>
    <x v="50"/>
    <d v="2024-05-31T00:00:00"/>
    <x v="1"/>
    <s v="Turno Noche"/>
    <s v="Sopladora"/>
    <s v="Trabamiento de botella en sopladora- llenadora"/>
    <x v="0"/>
    <n v="14.76"/>
    <s v="Guía rueda de salida botellas fuera de posición."/>
  </r>
  <r>
    <x v="1"/>
    <s v="may"/>
    <x v="50"/>
    <d v="2024-05-31T00:00:00"/>
    <x v="1"/>
    <s v="Turno Noche"/>
    <s v="Llenadora"/>
    <s v="Defectos Nudos PLC"/>
    <x v="2"/>
    <n v="11.99"/>
    <s v="Fallas con la receta por el corte de energía"/>
  </r>
  <r>
    <x v="1"/>
    <s v="may"/>
    <x v="50"/>
    <d v="2024-05-31T00:00:00"/>
    <x v="1"/>
    <s v="Turno Noche"/>
    <s v="Sopladora"/>
    <s v="Trabamiento de botella en sopladora- llenadora"/>
    <x v="0"/>
    <n v="10"/>
    <s v="Guía rueda de salida botellas fuera de posición."/>
  </r>
  <r>
    <x v="1"/>
    <s v="may"/>
    <x v="50"/>
    <d v="2024-05-31T00:00:00"/>
    <x v="1"/>
    <s v="Turno Noche"/>
    <s v="Sopladora"/>
    <s v="Problema comunicacion sopladora"/>
    <x v="1"/>
    <n v="9.26"/>
    <m/>
  </r>
  <r>
    <x v="0"/>
    <s v="may"/>
    <x v="50"/>
    <d v="2024-05-31T00:00:00"/>
    <x v="1"/>
    <s v="Turno Noche"/>
    <s v="Encajonadora"/>
    <s v="Problema en mesa de entrada"/>
    <x v="1"/>
    <n v="6.9"/>
    <m/>
  </r>
  <r>
    <x v="0"/>
    <s v="may"/>
    <x v="50"/>
    <d v="2024-05-31T00:00:00"/>
    <x v="1"/>
    <s v="Turno Noche"/>
    <s v="Encajonadora"/>
    <s v="Problema en mesa de entrada"/>
    <x v="1"/>
    <n v="5.65"/>
    <m/>
  </r>
  <r>
    <x v="0"/>
    <s v="may"/>
    <x v="50"/>
    <d v="2024-05-31T00:00:00"/>
    <x v="1"/>
    <s v="Turno Noche"/>
    <s v="Encajonadora"/>
    <s v="Problema en mesa de entrada"/>
    <x v="1"/>
    <n v="5.6"/>
    <m/>
  </r>
  <r>
    <x v="0"/>
    <s v="may"/>
    <x v="50"/>
    <d v="2024-05-31T00:00:00"/>
    <x v="1"/>
    <s v="Turno Noche"/>
    <s v="Lavadora de Botellas"/>
    <s v="trabamiento de botella en entrada"/>
    <x v="1"/>
    <n v="2.95"/>
    <m/>
  </r>
  <r>
    <x v="0"/>
    <s v="may"/>
    <x v="50"/>
    <d v="2024-05-31T00:00:00"/>
    <x v="1"/>
    <s v="Turno Dia"/>
    <s v="Encajonadora"/>
    <s v="Problema en mesa de entrada"/>
    <x v="1"/>
    <n v="2.5499999999999998"/>
    <m/>
  </r>
  <r>
    <x v="1"/>
    <s v="may"/>
    <x v="50"/>
    <d v="2024-05-31T00:00:00"/>
    <x v="1"/>
    <s v="Turno Noche"/>
    <s v="Sopladora"/>
    <s v="Trabamiento de Preformas"/>
    <x v="1"/>
    <n v="2.4500000000000002"/>
    <m/>
  </r>
  <r>
    <x v="0"/>
    <s v="may"/>
    <x v="50"/>
    <d v="2024-05-31T00:00:00"/>
    <x v="1"/>
    <s v="Turno Noche"/>
    <s v="Desencajonadora"/>
    <s v="Cambio de tulipas - Desencajonadora"/>
    <x v="1"/>
    <n v="2.17"/>
    <m/>
  </r>
  <r>
    <x v="0"/>
    <s v="may"/>
    <x v="50"/>
    <d v="2024-05-31T00:00:00"/>
    <x v="1"/>
    <s v="Turno Noche"/>
    <s v="Desencajonadora"/>
    <s v="Cambio de tulipas - Desencajonadora"/>
    <x v="1"/>
    <n v="1.73"/>
    <m/>
  </r>
  <r>
    <x v="0"/>
    <s v="may"/>
    <x v="50"/>
    <d v="2024-05-31T00:00:00"/>
    <x v="1"/>
    <s v="Turno Noche"/>
    <s v="Encajonadora"/>
    <s v="Problema en mesa de entrada"/>
    <x v="1"/>
    <n v="1.6"/>
    <m/>
  </r>
  <r>
    <x v="0"/>
    <s v="may"/>
    <x v="50"/>
    <d v="2024-05-31T00:00:00"/>
    <x v="1"/>
    <s v="Turno Dia"/>
    <s v="Encajonadora"/>
    <s v="Problema en mesa de entrada"/>
    <x v="1"/>
    <n v="1.6"/>
    <m/>
  </r>
  <r>
    <x v="0"/>
    <s v="may"/>
    <x v="50"/>
    <d v="2024-05-31T00:00:00"/>
    <x v="1"/>
    <s v="Turno Dia"/>
    <s v="Encajonadora"/>
    <s v="Problema en mesa de entrada"/>
    <x v="1"/>
    <n v="1.5"/>
    <m/>
  </r>
  <r>
    <x v="0"/>
    <s v="may"/>
    <x v="50"/>
    <d v="2024-05-31T00:00:00"/>
    <x v="1"/>
    <s v="Turno Noche"/>
    <s v="Omnivision"/>
    <s v="Ajuste electrico o mecanico"/>
    <x v="1"/>
    <n v="1.45"/>
    <m/>
  </r>
  <r>
    <x v="1"/>
    <s v="may"/>
    <x v="50"/>
    <d v="2024-05-31T00:00:00"/>
    <x v="1"/>
    <s v="Turno Dia"/>
    <s v="Sopladora"/>
    <s v="Problema comunicacion sopladora"/>
    <x v="1"/>
    <n v="1.04"/>
    <m/>
  </r>
  <r>
    <x v="0"/>
    <s v="may"/>
    <x v="50"/>
    <d v="2024-05-31T00:00:00"/>
    <x v="1"/>
    <s v="Turno Dia"/>
    <s v="Encajonadora"/>
    <s v="Problema en mesa de entrada"/>
    <x v="1"/>
    <n v="0.9"/>
    <m/>
  </r>
  <r>
    <x v="0"/>
    <s v="may"/>
    <x v="50"/>
    <d v="2024-05-31T00:00:00"/>
    <x v="1"/>
    <s v="Turno Dia"/>
    <s v="Encajonadora"/>
    <s v="Problema en mesa de entrada"/>
    <x v="1"/>
    <n v="0.35"/>
    <m/>
  </r>
  <r>
    <x v="1"/>
    <s v="may"/>
    <x v="50"/>
    <d v="2024-05-31T00:00:00"/>
    <x v="1"/>
    <s v="Turno Dia"/>
    <s v="Sopladora"/>
    <s v="Trabamiento de Preformas"/>
    <x v="1"/>
    <n v="0.32"/>
    <m/>
  </r>
  <r>
    <x v="0"/>
    <s v="may"/>
    <x v="50"/>
    <d v="2024-05-31T00:00:00"/>
    <x v="1"/>
    <s v="Turno Dia"/>
    <s v="Encajonadora"/>
    <s v="Problema en mesa de entrada"/>
    <x v="1"/>
    <n v="0.3"/>
    <m/>
  </r>
  <r>
    <x v="1"/>
    <s v="may"/>
    <x v="50"/>
    <d v="2024-05-31T00:00:00"/>
    <x v="1"/>
    <s v="Turno Noche"/>
    <s v="Sopladora"/>
    <s v="Trabamiento de Preformas"/>
    <x v="1"/>
    <n v="0.22"/>
    <m/>
  </r>
  <r>
    <x v="0"/>
    <s v="may"/>
    <x v="50"/>
    <d v="2024-05-31T00:00:00"/>
    <x v="1"/>
    <s v="Turno Dia"/>
    <s v="Encajonadora"/>
    <s v="Problema en mesa de entrada"/>
    <x v="1"/>
    <n v="0.15"/>
    <m/>
  </r>
  <r>
    <x v="1"/>
    <s v="jun"/>
    <x v="50"/>
    <d v="2024-06-01T00:00:00"/>
    <x v="1"/>
    <s v="Turno Dia"/>
    <s v="Llenadora"/>
    <s v="Cambio de valvula"/>
    <x v="0"/>
    <n v="54.38"/>
    <s v="Cambio de válvula le llenado"/>
  </r>
  <r>
    <x v="2"/>
    <s v="jun"/>
    <x v="50"/>
    <d v="2024-06-01T00:00:00"/>
    <x v="1"/>
    <s v="Turno Noche"/>
    <s v="Etiquetadora"/>
    <s v="Empalme defectuoso - Etiquetadora"/>
    <x v="2"/>
    <n v="23.74"/>
    <s v="Sensor entrada sin conmutación"/>
  </r>
  <r>
    <x v="2"/>
    <s v="jun"/>
    <x v="50"/>
    <d v="2024-06-01T00:00:00"/>
    <x v="1"/>
    <s v="Turno Noche"/>
    <s v="Etiquetadora"/>
    <s v="Empalme defectuoso - Etiquetadora"/>
    <x v="2"/>
    <n v="13.87"/>
    <s v="Sensor entrada sin conmutación"/>
  </r>
  <r>
    <x v="1"/>
    <s v="jun"/>
    <x v="50"/>
    <d v="2024-06-01T00:00:00"/>
    <x v="1"/>
    <s v="Turno Noche"/>
    <s v="Tunel"/>
    <s v="Ajuste de casette - Mantenimiento"/>
    <x v="0"/>
    <n v="10.130000000000001"/>
    <s v="Ajuste de traspaso SDR cambio de posiciones guías por caídas de botellas lado norte."/>
  </r>
  <r>
    <x v="2"/>
    <s v="jun"/>
    <x v="50"/>
    <d v="2024-06-01T00:00:00"/>
    <x v="1"/>
    <s v="Turno Noche"/>
    <s v="Lavadora de Botellas"/>
    <s v="Cai­da de envase en descarga - Mantenimiento"/>
    <x v="1"/>
    <n v="7.58"/>
    <m/>
  </r>
  <r>
    <x v="1"/>
    <s v="jun"/>
    <x v="50"/>
    <d v="2024-06-01T00:00:00"/>
    <x v="1"/>
    <s v="Turno Dia"/>
    <s v="Tunel"/>
    <s v="Falla en motor"/>
    <x v="1"/>
    <n v="5.8"/>
    <m/>
  </r>
  <r>
    <x v="2"/>
    <s v="jun"/>
    <x v="50"/>
    <d v="2024-06-01T00:00:00"/>
    <x v="1"/>
    <s v="Turno Noche"/>
    <s v="Lavadora de Botellas"/>
    <s v="Cai­da de envase en descarga - Mantenimiento"/>
    <x v="1"/>
    <n v="5.59"/>
    <m/>
  </r>
  <r>
    <x v="1"/>
    <s v="jun"/>
    <x v="50"/>
    <d v="2024-06-01T00:00:00"/>
    <x v="1"/>
    <s v="Turno Noche"/>
    <s v="Mixer"/>
    <s v="Falla en bomba de Jarabes"/>
    <x v="1"/>
    <n v="5.35"/>
    <m/>
  </r>
  <r>
    <x v="0"/>
    <s v="jun"/>
    <x v="50"/>
    <d v="2024-06-01T00:00:00"/>
    <x v="1"/>
    <s v="Turno Dia"/>
    <s v="Paletizadora"/>
    <s v="Cai­da de automatico - Paletizadora"/>
    <x v="1"/>
    <n v="4.2"/>
    <m/>
  </r>
  <r>
    <x v="0"/>
    <s v="jun"/>
    <x v="50"/>
    <d v="2024-06-01T00:00:00"/>
    <x v="1"/>
    <s v="Turno Dia"/>
    <s v="Encajonadora"/>
    <s v="Cambio o reparacion manguera de aire"/>
    <x v="1"/>
    <n v="3.9"/>
    <m/>
  </r>
  <r>
    <x v="0"/>
    <s v="jun"/>
    <x v="50"/>
    <d v="2024-06-01T00:00:00"/>
    <x v="1"/>
    <s v="Turno Dia"/>
    <s v="Encajonadora"/>
    <s v="Problema en mesa de entrada"/>
    <x v="1"/>
    <n v="3.9"/>
    <m/>
  </r>
  <r>
    <x v="2"/>
    <s v="jun"/>
    <x v="50"/>
    <d v="2024-06-01T00:00:00"/>
    <x v="1"/>
    <s v="Turno Noche"/>
    <s v="Capsuladora"/>
    <s v="Trabamiento en guia de salida"/>
    <x v="1"/>
    <n v="3.53"/>
    <m/>
  </r>
  <r>
    <x v="1"/>
    <s v="jun"/>
    <x v="50"/>
    <d v="2024-06-01T00:00:00"/>
    <x v="1"/>
    <s v="Turno Dia"/>
    <s v="Transporte"/>
    <s v="Regulacion de velocidad"/>
    <x v="1"/>
    <n v="3.01"/>
    <m/>
  </r>
  <r>
    <x v="0"/>
    <s v="jun"/>
    <x v="50"/>
    <d v="2024-06-01T00:00:00"/>
    <x v="1"/>
    <s v="Turno Dia"/>
    <s v="Llenadora"/>
    <s v="Lubricacion de pedestales - Llenadora"/>
    <x v="1"/>
    <n v="2.56"/>
    <m/>
  </r>
  <r>
    <x v="2"/>
    <s v="jun"/>
    <x v="50"/>
    <d v="2024-06-01T00:00:00"/>
    <x v="1"/>
    <s v="Turno Noche"/>
    <s v="Paletizadora"/>
    <s v="Cai­da de automatico - Paletizadora"/>
    <x v="1"/>
    <n v="2.41"/>
    <m/>
  </r>
  <r>
    <x v="1"/>
    <s v="jun"/>
    <x v="50"/>
    <d v="2024-06-01T00:00:00"/>
    <x v="1"/>
    <s v="Turno Noche"/>
    <s v="Transporte"/>
    <s v="Trabamiento entrada curva encausador"/>
    <x v="1"/>
    <n v="2.2999999999999998"/>
    <m/>
  </r>
  <r>
    <x v="0"/>
    <s v="jun"/>
    <x v="50"/>
    <d v="2024-06-01T00:00:00"/>
    <x v="1"/>
    <s v="Turno Dia"/>
    <s v="Encajonadora"/>
    <s v="Cambio de tulipas - Encajonadora"/>
    <x v="1"/>
    <n v="2.25"/>
    <m/>
  </r>
  <r>
    <x v="2"/>
    <s v="jun"/>
    <x v="50"/>
    <d v="2024-06-01T00:00:00"/>
    <x v="1"/>
    <s v="Turno Noche"/>
    <s v="Lavadora de Botellas"/>
    <s v="Cai­da de envase en descarga - Mantenimiento"/>
    <x v="1"/>
    <n v="2.23"/>
    <m/>
  </r>
  <r>
    <x v="0"/>
    <s v="jun"/>
    <x v="50"/>
    <d v="2024-06-01T00:00:00"/>
    <x v="1"/>
    <s v="Turno Dia"/>
    <s v="Encajonadora"/>
    <s v="Problema en mesa de entrada"/>
    <x v="1"/>
    <n v="2"/>
    <m/>
  </r>
  <r>
    <x v="2"/>
    <s v="jun"/>
    <x v="50"/>
    <d v="2024-06-01T00:00:00"/>
    <x v="1"/>
    <s v="Turno Noche"/>
    <s v="Decapsuladora"/>
    <s v="Ajustes por falla"/>
    <x v="1"/>
    <n v="1.98"/>
    <m/>
  </r>
  <r>
    <x v="2"/>
    <s v="jun"/>
    <x v="50"/>
    <d v="2024-06-01T00:00:00"/>
    <x v="1"/>
    <s v="Turno Noche"/>
    <s v="Decapsuladora"/>
    <s v="Ajustes por falla"/>
    <x v="1"/>
    <n v="1.59"/>
    <m/>
  </r>
  <r>
    <x v="2"/>
    <s v="jun"/>
    <x v="50"/>
    <d v="2024-06-01T00:00:00"/>
    <x v="1"/>
    <s v="Turno Noche"/>
    <s v="Lavadora de Botellas"/>
    <s v="Cai­da de envase en descarga - Mantenimiento"/>
    <x v="1"/>
    <n v="1.54"/>
    <m/>
  </r>
  <r>
    <x v="2"/>
    <s v="jun"/>
    <x v="50"/>
    <d v="2024-06-01T00:00:00"/>
    <x v="1"/>
    <s v="Turno Noche"/>
    <s v="Codificador"/>
    <s v="Regulacion de Altura - Mantenimiento"/>
    <x v="1"/>
    <n v="1.52"/>
    <m/>
  </r>
  <r>
    <x v="1"/>
    <s v="jun"/>
    <x v="50"/>
    <d v="2024-06-01T00:00:00"/>
    <x v="1"/>
    <s v="Turno Dia"/>
    <s v="Transporte"/>
    <s v="Regulacion de velocidad"/>
    <x v="1"/>
    <n v="1.24"/>
    <m/>
  </r>
  <r>
    <x v="0"/>
    <s v="jun"/>
    <x v="50"/>
    <d v="2024-06-01T00:00:00"/>
    <x v="1"/>
    <s v="Turno Dia"/>
    <s v="Encajonadora"/>
    <s v="Problema en mesa de entrada"/>
    <x v="1"/>
    <n v="1"/>
    <m/>
  </r>
  <r>
    <x v="2"/>
    <s v="jun"/>
    <x v="50"/>
    <d v="2024-06-01T00:00:00"/>
    <x v="1"/>
    <s v="Turno Noche"/>
    <s v="Lavadora de Botellas"/>
    <s v="Cai­da de envase en descarga - Mantenimiento"/>
    <x v="1"/>
    <n v="0.99"/>
    <m/>
  </r>
  <r>
    <x v="1"/>
    <s v="jun"/>
    <x v="50"/>
    <d v="2024-06-01T00:00:00"/>
    <x v="1"/>
    <s v="Turno Dia"/>
    <s v="Sopladora"/>
    <s v="Trabamiento de Preformas"/>
    <x v="1"/>
    <n v="0.9"/>
    <m/>
  </r>
  <r>
    <x v="0"/>
    <s v="jun"/>
    <x v="50"/>
    <d v="2024-06-01T00:00:00"/>
    <x v="1"/>
    <s v="Turno Dia"/>
    <s v="Encajonadora"/>
    <s v="Problema en mesa de entrada"/>
    <x v="1"/>
    <n v="0.6"/>
    <m/>
  </r>
  <r>
    <x v="1"/>
    <s v="jun"/>
    <x v="50"/>
    <d v="2024-06-01T00:00:00"/>
    <x v="1"/>
    <s v="Turno Dia"/>
    <s v="Sopladora"/>
    <s v="Trabamiento de Preformas"/>
    <x v="1"/>
    <n v="0.51"/>
    <m/>
  </r>
  <r>
    <x v="2"/>
    <s v="jun"/>
    <x v="50"/>
    <d v="2024-06-01T00:00:00"/>
    <x v="1"/>
    <s v="Turno Noche"/>
    <s v="Lavadora de Botellas"/>
    <s v="Cai­da de envase en descarga - Mantenimiento"/>
    <x v="1"/>
    <n v="0.47"/>
    <m/>
  </r>
  <r>
    <x v="0"/>
    <s v="jun"/>
    <x v="50"/>
    <d v="2024-06-01T00:00:00"/>
    <x v="1"/>
    <s v="Turno Dia"/>
    <s v="Encajonadora"/>
    <s v="Cambio de tulipas - Encajonadora"/>
    <x v="1"/>
    <n v="0.45"/>
    <m/>
  </r>
  <r>
    <x v="0"/>
    <s v="jun"/>
    <x v="50"/>
    <d v="2024-06-01T00:00:00"/>
    <x v="1"/>
    <s v="Turno Dia"/>
    <s v="Llenadora"/>
    <s v="Lubricacion de pedestales - Llenadora"/>
    <x v="1"/>
    <n v="0.44"/>
    <m/>
  </r>
  <r>
    <x v="2"/>
    <s v="jun"/>
    <x v="50"/>
    <d v="2024-06-01T00:00:00"/>
    <x v="1"/>
    <s v="Turno Noche"/>
    <s v="Etiquetadora"/>
    <s v="Empalme defectuoso - Etiquetadora"/>
    <x v="1"/>
    <n v="0.41"/>
    <m/>
  </r>
  <r>
    <x v="1"/>
    <s v="jun"/>
    <x v="50"/>
    <d v="2024-06-01T00:00:00"/>
    <x v="1"/>
    <s v="Turno Dia"/>
    <s v="Sopladora"/>
    <s v="Trabamiento de Preformas"/>
    <x v="1"/>
    <n v="0.32"/>
    <m/>
  </r>
  <r>
    <x v="0"/>
    <s v="jun"/>
    <x v="50"/>
    <d v="2024-06-01T00:00:00"/>
    <x v="1"/>
    <s v="Turno Dia"/>
    <s v="Encajonadora"/>
    <s v="Problema en mesa de entrada"/>
    <x v="1"/>
    <n v="0.3"/>
    <m/>
  </r>
  <r>
    <x v="0"/>
    <s v="jun"/>
    <x v="50"/>
    <d v="2024-06-01T00:00:00"/>
    <x v="1"/>
    <s v="Turno Dia"/>
    <s v="Encajonadora"/>
    <s v="Problema en mesa de entrada"/>
    <x v="1"/>
    <n v="0.2"/>
    <m/>
  </r>
  <r>
    <x v="0"/>
    <s v="jun"/>
    <x v="50"/>
    <d v="2024-06-01T00:00:00"/>
    <x v="1"/>
    <s v="Turno Dia"/>
    <s v="Encajonadora"/>
    <s v="Problema en mesa de entrada"/>
    <x v="1"/>
    <n v="0.2"/>
    <m/>
  </r>
  <r>
    <x v="1"/>
    <s v="jun"/>
    <x v="50"/>
    <d v="2024-06-01T00:00:00"/>
    <x v="1"/>
    <s v="Turno Dia"/>
    <s v="Sopladora"/>
    <s v="Trabamiento de Preformas"/>
    <x v="1"/>
    <n v="0.16"/>
    <m/>
  </r>
  <r>
    <x v="1"/>
    <s v="jun"/>
    <x v="51"/>
    <d v="2024-06-03T00:00:00"/>
    <x v="1"/>
    <s v="Turno Noche"/>
    <s v="Mixer"/>
    <s v="Problema presion bomba de agua"/>
    <x v="2"/>
    <n v="49.75"/>
    <s v="Desaireador sin agua, se rearman ambas bombas"/>
  </r>
  <r>
    <x v="2"/>
    <s v="jun"/>
    <x v="51"/>
    <d v="2024-06-03T00:00:00"/>
    <x v="1"/>
    <s v="Turno Dia"/>
    <s v="Llenadora"/>
    <s v="Reparacion de valvula electronica"/>
    <x v="2"/>
    <n v="26.6"/>
    <s v="Fallo TX en diferentes válvulas."/>
  </r>
  <r>
    <x v="1"/>
    <s v="jun"/>
    <x v="51"/>
    <d v="2024-06-03T00:00:00"/>
    <x v="1"/>
    <s v="Turno Noche"/>
    <s v="Mixer"/>
    <s v="Problema presion bomba de agua"/>
    <x v="2"/>
    <n v="15.84"/>
    <s v="Desaireador sin agua, se rearman ambas bombas"/>
  </r>
  <r>
    <x v="1"/>
    <s v="jun"/>
    <x v="51"/>
    <d v="2024-06-03T00:00:00"/>
    <x v="1"/>
    <s v="Turno Dia"/>
    <s v="Capsuladora"/>
    <s v="Trancon de tapas en pista de bajada - Mantenimiento"/>
    <x v="0"/>
    <n v="10.96"/>
    <s v="Caída de tapas"/>
  </r>
  <r>
    <x v="1"/>
    <s v="jun"/>
    <x v="51"/>
    <d v="2024-06-03T00:00:00"/>
    <x v="1"/>
    <s v="Turno Dia"/>
    <s v="Capsuladora"/>
    <s v="Trancon de tapas en pista de bajada - Mantenimiento"/>
    <x v="1"/>
    <n v="8.65"/>
    <m/>
  </r>
  <r>
    <x v="1"/>
    <s v="jun"/>
    <x v="51"/>
    <d v="2024-06-03T00:00:00"/>
    <x v="1"/>
    <s v="Turno Dia"/>
    <s v="Mixer"/>
    <s v="Problema presion bomba de agua"/>
    <x v="1"/>
    <n v="7.53"/>
    <m/>
  </r>
  <r>
    <x v="2"/>
    <s v="jun"/>
    <x v="51"/>
    <d v="2024-06-03T00:00:00"/>
    <x v="1"/>
    <s v="Turno Noche"/>
    <s v="Lavadora de Botellas"/>
    <s v="Cai­da de envase en descarga - Mantenimiento"/>
    <x v="1"/>
    <n v="7.13"/>
    <m/>
  </r>
  <r>
    <x v="1"/>
    <s v="jun"/>
    <x v="51"/>
    <d v="2024-06-03T00:00:00"/>
    <x v="1"/>
    <s v="Turno Noche"/>
    <s v="Mixer"/>
    <s v="Problema presion bomba de agua"/>
    <x v="1"/>
    <n v="6.82"/>
    <m/>
  </r>
  <r>
    <x v="1"/>
    <s v="jun"/>
    <x v="51"/>
    <d v="2024-06-03T00:00:00"/>
    <x v="1"/>
    <s v="Turno Dia"/>
    <s v="Mixer"/>
    <s v="Problema presion bomba de agua"/>
    <x v="1"/>
    <n v="6.2"/>
    <m/>
  </r>
  <r>
    <x v="1"/>
    <s v="jun"/>
    <x v="51"/>
    <d v="2024-06-03T00:00:00"/>
    <x v="1"/>
    <s v="Turno Noche"/>
    <s v="Capsuladora"/>
    <s v="Tapa girada cabezal N 5"/>
    <x v="1"/>
    <n v="5.47"/>
    <m/>
  </r>
  <r>
    <x v="2"/>
    <s v="jun"/>
    <x v="51"/>
    <d v="2024-06-03T00:00:00"/>
    <x v="1"/>
    <s v="Turno Dia"/>
    <s v="Lavadora de Botellas"/>
    <s v="Trabamiento de botellas en la salida - Mantenimiento"/>
    <x v="1"/>
    <n v="4.78"/>
    <m/>
  </r>
  <r>
    <x v="2"/>
    <s v="jun"/>
    <x v="51"/>
    <d v="2024-06-03T00:00:00"/>
    <x v="1"/>
    <s v="Turno Noche"/>
    <s v="Capsuladora"/>
    <s v="Tapas giradas en cabezal"/>
    <x v="1"/>
    <n v="4.29"/>
    <m/>
  </r>
  <r>
    <x v="2"/>
    <s v="jun"/>
    <x v="51"/>
    <d v="2024-06-03T00:00:00"/>
    <x v="1"/>
    <s v="Turno Dia"/>
    <s v="Decapsuladora"/>
    <s v="Ajuste o cambio de sensor - Decapsuladora"/>
    <x v="1"/>
    <n v="4.0199999999999996"/>
    <m/>
  </r>
  <r>
    <x v="2"/>
    <s v="jun"/>
    <x v="51"/>
    <d v="2024-06-03T00:00:00"/>
    <x v="1"/>
    <s v="Turno Noche"/>
    <s v="Lavadora de Botellas"/>
    <s v="Cai­da de envase en descarga - Mantenimiento"/>
    <x v="1"/>
    <n v="3.84"/>
    <m/>
  </r>
  <r>
    <x v="1"/>
    <s v="jun"/>
    <x v="51"/>
    <d v="2024-06-03T00:00:00"/>
    <x v="1"/>
    <s v="Turno Dia"/>
    <s v="Mixer"/>
    <s v="Problema presion bomba de agua"/>
    <x v="1"/>
    <n v="3.83"/>
    <m/>
  </r>
  <r>
    <x v="2"/>
    <s v="jun"/>
    <x v="51"/>
    <d v="2024-06-03T00:00:00"/>
    <x v="1"/>
    <s v="Turno Noche"/>
    <s v="Lavadora de Botellas"/>
    <s v="Trabamiento de botellas en la salida - Mantenimiento"/>
    <x v="1"/>
    <n v="3.17"/>
    <m/>
  </r>
  <r>
    <x v="1"/>
    <s v="jun"/>
    <x v="51"/>
    <d v="2024-06-03T00:00:00"/>
    <x v="1"/>
    <s v="Turno Noche"/>
    <s v="Tunel"/>
    <s v="Cai­da de botellas, ajuste de traspasos"/>
    <x v="1"/>
    <n v="2.96"/>
    <m/>
  </r>
  <r>
    <x v="2"/>
    <s v="jun"/>
    <x v="51"/>
    <d v="2024-06-03T00:00:00"/>
    <x v="1"/>
    <s v="Turno Dia"/>
    <s v="Decapsuladora"/>
    <s v="Ajustes por falla"/>
    <x v="1"/>
    <n v="2.73"/>
    <m/>
  </r>
  <r>
    <x v="2"/>
    <s v="jun"/>
    <x v="51"/>
    <d v="2024-06-03T00:00:00"/>
    <x v="1"/>
    <s v="Turno Dia"/>
    <s v="Transporte"/>
    <s v="Regulacion de velocidad"/>
    <x v="1"/>
    <n v="2.71"/>
    <m/>
  </r>
  <r>
    <x v="0"/>
    <s v="jun"/>
    <x v="51"/>
    <d v="2024-06-03T00:00:00"/>
    <x v="1"/>
    <s v="Turno Dia"/>
    <s v="Codificador"/>
    <s v="Parada codificacion"/>
    <x v="1"/>
    <n v="2.6"/>
    <m/>
  </r>
  <r>
    <x v="2"/>
    <s v="jun"/>
    <x v="51"/>
    <d v="2024-06-03T00:00:00"/>
    <x v="1"/>
    <s v="Turno Noche"/>
    <s v="Lavadora de Botellas"/>
    <s v="Cai­da de envase en descarga - Mantenimiento"/>
    <x v="1"/>
    <n v="2.4500000000000002"/>
    <m/>
  </r>
  <r>
    <x v="1"/>
    <s v="jun"/>
    <x v="51"/>
    <d v="2024-06-03T00:00:00"/>
    <x v="1"/>
    <s v="Turno Noche"/>
    <s v="Tunel"/>
    <s v="Cai­da de botellas, ajuste de traspasos"/>
    <x v="1"/>
    <n v="2.44"/>
    <m/>
  </r>
  <r>
    <x v="2"/>
    <s v="jun"/>
    <x v="51"/>
    <d v="2024-06-03T00:00:00"/>
    <x v="1"/>
    <s v="Turno Dia"/>
    <s v="Decapsuladora"/>
    <s v="Ajustes por falla"/>
    <x v="1"/>
    <n v="2.1800000000000002"/>
    <m/>
  </r>
  <r>
    <x v="0"/>
    <s v="jun"/>
    <x v="51"/>
    <d v="2024-06-03T00:00:00"/>
    <x v="1"/>
    <s v="Turno Dia"/>
    <s v="Mixer"/>
    <s v="Problema presion bomba de agua"/>
    <x v="1"/>
    <n v="1.9"/>
    <m/>
  </r>
  <r>
    <x v="2"/>
    <s v="jun"/>
    <x v="51"/>
    <d v="2024-06-03T00:00:00"/>
    <x v="1"/>
    <s v="Turno Noche"/>
    <s v="Decapsuladora"/>
    <s v="Ajustes por falla"/>
    <x v="1"/>
    <n v="1.75"/>
    <m/>
  </r>
  <r>
    <x v="0"/>
    <s v="jun"/>
    <x v="51"/>
    <d v="2024-06-03T00:00:00"/>
    <x v="1"/>
    <s v="Turno Dia"/>
    <s v="Encajonadora"/>
    <s v="Problema en mesa de entrada"/>
    <x v="1"/>
    <n v="1.75"/>
    <m/>
  </r>
  <r>
    <x v="0"/>
    <s v="jun"/>
    <x v="51"/>
    <d v="2024-06-03T00:00:00"/>
    <x v="1"/>
    <s v="Turno Dia"/>
    <s v="Llenadora"/>
    <s v="Lubricacion de pedestales - Llenadora"/>
    <x v="1"/>
    <n v="1.7"/>
    <m/>
  </r>
  <r>
    <x v="0"/>
    <s v="jun"/>
    <x v="51"/>
    <d v="2024-06-03T00:00:00"/>
    <x v="1"/>
    <s v="Turno Dia"/>
    <s v="Mixer"/>
    <s v="Problema presion bomba de agua"/>
    <x v="1"/>
    <n v="1.7"/>
    <m/>
  </r>
  <r>
    <x v="2"/>
    <s v="jun"/>
    <x v="51"/>
    <d v="2024-06-03T00:00:00"/>
    <x v="1"/>
    <s v="Turno Noche"/>
    <s v="Lavadora de Botellas"/>
    <s v="Cai­da de envase en descarga - Mantenimiento"/>
    <x v="1"/>
    <n v="1.54"/>
    <m/>
  </r>
  <r>
    <x v="2"/>
    <s v="jun"/>
    <x v="51"/>
    <d v="2024-06-03T00:00:00"/>
    <x v="1"/>
    <s v="Turno Noche"/>
    <s v="Lavadora de Botellas"/>
    <s v="Cai­da de envase en descarga - Mantenimiento"/>
    <x v="1"/>
    <n v="1.52"/>
    <m/>
  </r>
  <r>
    <x v="0"/>
    <s v="jun"/>
    <x v="51"/>
    <d v="2024-06-03T00:00:00"/>
    <x v="1"/>
    <s v="Turno Dia"/>
    <s v="Mixer"/>
    <s v="Problema presion bomba de agua"/>
    <x v="1"/>
    <n v="1.35"/>
    <m/>
  </r>
  <r>
    <x v="2"/>
    <s v="jun"/>
    <x v="51"/>
    <d v="2024-06-03T00:00:00"/>
    <x v="1"/>
    <s v="Turno Noche"/>
    <s v="Lavadora de Botellas"/>
    <s v="Trabamiento de botellas en la salida - Mantenimiento"/>
    <x v="1"/>
    <n v="1.33"/>
    <m/>
  </r>
  <r>
    <x v="2"/>
    <s v="jun"/>
    <x v="51"/>
    <d v="2024-06-03T00:00:00"/>
    <x v="1"/>
    <s v="Turno Dia"/>
    <s v="Llenadora"/>
    <s v="Problema PLC"/>
    <x v="1"/>
    <n v="1.3"/>
    <m/>
  </r>
  <r>
    <x v="0"/>
    <s v="jun"/>
    <x v="51"/>
    <d v="2024-06-03T00:00:00"/>
    <x v="1"/>
    <s v="Turno Dia"/>
    <s v="Codificador"/>
    <s v="Ajuste por cambio de formato - Codificador"/>
    <x v="1"/>
    <n v="1.25"/>
    <m/>
  </r>
  <r>
    <x v="1"/>
    <s v="jun"/>
    <x v="51"/>
    <d v="2024-06-03T00:00:00"/>
    <x v="1"/>
    <s v="Turno Noche"/>
    <s v="Mixer"/>
    <s v="Problema presion bomba de agua"/>
    <x v="1"/>
    <n v="1.21"/>
    <m/>
  </r>
  <r>
    <x v="2"/>
    <s v="jun"/>
    <x v="51"/>
    <d v="2024-06-03T00:00:00"/>
    <x v="1"/>
    <s v="Turno Dia"/>
    <s v="Lavadora de Botellas"/>
    <s v="Cai­da de envase en descarga - Mantenimiento"/>
    <x v="1"/>
    <n v="1.17"/>
    <m/>
  </r>
  <r>
    <x v="2"/>
    <s v="jun"/>
    <x v="51"/>
    <d v="2024-06-03T00:00:00"/>
    <x v="1"/>
    <s v="Turno Noche"/>
    <s v="Lavadora de Botellas"/>
    <s v="trabamiento de botella en entrada"/>
    <x v="1"/>
    <n v="1.1299999999999999"/>
    <m/>
  </r>
  <r>
    <x v="2"/>
    <s v="jun"/>
    <x v="51"/>
    <d v="2024-06-03T00:00:00"/>
    <x v="1"/>
    <s v="Turno Noche"/>
    <s v="Lavadora de Botellas"/>
    <s v="trabamiento de botella en entrada"/>
    <x v="1"/>
    <n v="1.1299999999999999"/>
    <m/>
  </r>
  <r>
    <x v="2"/>
    <s v="jun"/>
    <x v="51"/>
    <d v="2024-06-03T00:00:00"/>
    <x v="1"/>
    <s v="Turno Dia"/>
    <s v="Llenadora"/>
    <s v="Reparacion de valvula electronica"/>
    <x v="1"/>
    <n v="1.06"/>
    <m/>
  </r>
  <r>
    <x v="0"/>
    <s v="jun"/>
    <x v="51"/>
    <d v="2024-06-03T00:00:00"/>
    <x v="1"/>
    <s v="Turno Dia"/>
    <s v="Capsuladora"/>
    <s v="Trancon de tapas en pista de bajada - Mantenimiento"/>
    <x v="1"/>
    <n v="1"/>
    <m/>
  </r>
  <r>
    <x v="0"/>
    <s v="jun"/>
    <x v="51"/>
    <d v="2024-06-03T00:00:00"/>
    <x v="1"/>
    <s v="Turno Dia"/>
    <s v="Encajonadora"/>
    <s v="Problema en mesa de entrada"/>
    <x v="1"/>
    <n v="0.9"/>
    <m/>
  </r>
  <r>
    <x v="0"/>
    <s v="jun"/>
    <x v="51"/>
    <d v="2024-06-03T00:00:00"/>
    <x v="1"/>
    <s v="Turno Dia"/>
    <s v="Encajonadora"/>
    <s v="Problema en mesa de entrada"/>
    <x v="1"/>
    <n v="0.8"/>
    <m/>
  </r>
  <r>
    <x v="0"/>
    <s v="jun"/>
    <x v="51"/>
    <d v="2024-06-03T00:00:00"/>
    <x v="1"/>
    <s v="Turno Dia"/>
    <s v="Capsuladora"/>
    <s v="Trancon de tapas en pista de bajada - Mantenimiento"/>
    <x v="1"/>
    <n v="0.8"/>
    <m/>
  </r>
  <r>
    <x v="0"/>
    <s v="jun"/>
    <x v="51"/>
    <d v="2024-06-03T00:00:00"/>
    <x v="1"/>
    <s v="Turno Dia"/>
    <s v="Encajonadora"/>
    <s v="Problema en mesa de entrada"/>
    <x v="1"/>
    <n v="0.7"/>
    <m/>
  </r>
  <r>
    <x v="2"/>
    <s v="jun"/>
    <x v="51"/>
    <d v="2024-06-03T00:00:00"/>
    <x v="1"/>
    <s v="Turno Noche"/>
    <s v="Lavadora de Botellas"/>
    <s v="Trabamiento de botellas en la salida - Mantenimiento"/>
    <x v="1"/>
    <n v="0.63"/>
    <m/>
  </r>
  <r>
    <x v="2"/>
    <s v="jun"/>
    <x v="51"/>
    <d v="2024-06-03T00:00:00"/>
    <x v="1"/>
    <s v="Turno Dia"/>
    <s v="Decapsuladora"/>
    <s v="Ajustes por falla"/>
    <x v="1"/>
    <n v="0.48"/>
    <m/>
  </r>
  <r>
    <x v="2"/>
    <s v="jun"/>
    <x v="51"/>
    <d v="2024-06-03T00:00:00"/>
    <x v="1"/>
    <s v="Turno Noche"/>
    <s v="Lavadora de Botellas"/>
    <s v="Cai­da de envase en descarga - Mantenimiento"/>
    <x v="1"/>
    <n v="0.27"/>
    <m/>
  </r>
  <r>
    <x v="2"/>
    <s v="jun"/>
    <x v="51"/>
    <d v="2024-06-03T00:00:00"/>
    <x v="1"/>
    <s v="Turno Noche"/>
    <s v="Lavadora de Botellas"/>
    <s v="trabamiento de botella en entrada"/>
    <x v="1"/>
    <n v="0.2"/>
    <m/>
  </r>
  <r>
    <x v="2"/>
    <s v="jun"/>
    <x v="51"/>
    <d v="2024-06-03T00:00:00"/>
    <x v="1"/>
    <s v="Turno Dia"/>
    <s v="Decapsuladora"/>
    <s v="Ajuste o cambio de sensor - Decapsuladora"/>
    <x v="1"/>
    <n v="0.08"/>
    <m/>
  </r>
  <r>
    <x v="1"/>
    <s v="jun"/>
    <x v="51"/>
    <d v="2024-06-04T00:00:00"/>
    <x v="1"/>
    <s v="Turno Noche"/>
    <s v="Tunel"/>
    <s v="Cai­da de botellas, ajuste de traspasos"/>
    <x v="0"/>
    <n v="39.04"/>
    <s v="Varillas desalineadas, lo que provoca caída de botellas"/>
  </r>
  <r>
    <x v="1"/>
    <s v="jun"/>
    <x v="51"/>
    <d v="2024-06-04T00:00:00"/>
    <x v="1"/>
    <s v="Turno Dia"/>
    <s v="Sopladora"/>
    <s v="Problema comunicacion sopladora"/>
    <x v="2"/>
    <n v="26.88"/>
    <s v="Error de sincronización motor principal "/>
  </r>
  <r>
    <x v="1"/>
    <s v="jun"/>
    <x v="51"/>
    <d v="2024-06-04T00:00:00"/>
    <x v="1"/>
    <s v="Turno Noche"/>
    <s v="Tunel"/>
    <s v="Cai­da de botellas, ajuste de traspasos"/>
    <x v="0"/>
    <n v="24.54"/>
    <s v="Varillas desalineadas, lo que provoca caída de botellas"/>
  </r>
  <r>
    <x v="2"/>
    <s v="jun"/>
    <x v="51"/>
    <d v="2024-06-04T00:00:00"/>
    <x v="1"/>
    <s v="Turno Dia"/>
    <s v="Lavadora de Botellas"/>
    <s v="Trabamiento de botellas en la salida - Mantenimiento"/>
    <x v="0"/>
    <n v="15.7"/>
    <s v="Trabamiento de botella en la salida."/>
  </r>
  <r>
    <x v="2"/>
    <s v="jun"/>
    <x v="51"/>
    <d v="2024-06-04T00:00:00"/>
    <x v="1"/>
    <s v="Turno Dia"/>
    <s v="Llenadora"/>
    <s v="Cambio o reparacion de sensor - Llenadora"/>
    <x v="2"/>
    <n v="15.66"/>
    <s v="SIN REPORTAR"/>
  </r>
  <r>
    <x v="0"/>
    <s v="jun"/>
    <x v="51"/>
    <d v="2024-06-04T00:00:00"/>
    <x v="1"/>
    <s v="Turno Noche"/>
    <s v="Lavadora de Botellas"/>
    <s v="Trabamiento de botellas en la salida - Mantenimiento"/>
    <x v="0"/>
    <n v="15.33"/>
    <s v="Trabamiento de botellas en la salida"/>
  </r>
  <r>
    <x v="1"/>
    <s v="jun"/>
    <x v="51"/>
    <d v="2024-06-04T00:00:00"/>
    <x v="1"/>
    <s v="Turno Noche"/>
    <s v="Sopladora"/>
    <s v="Ajuste encoder - Sopladora"/>
    <x v="2"/>
    <n v="15.16"/>
    <s v="Error de sincronizacion y fallo en motor principal"/>
  </r>
  <r>
    <x v="1"/>
    <s v="jun"/>
    <x v="51"/>
    <d v="2024-06-04T00:00:00"/>
    <x v="1"/>
    <s v="Turno Dia"/>
    <s v="Sopladora"/>
    <s v="Problema comunicacion sopladora"/>
    <x v="2"/>
    <n v="13.77"/>
    <s v="Error de sincronizacion y fallo en motor principal"/>
  </r>
  <r>
    <x v="0"/>
    <s v="jun"/>
    <x v="51"/>
    <d v="2024-06-04T00:00:00"/>
    <x v="1"/>
    <s v="Turno Dia"/>
    <s v="Lavadora de Botellas"/>
    <s v="Trabamiento de botellas en la salida - Mantenimiento"/>
    <x v="1"/>
    <n v="9.4"/>
    <m/>
  </r>
  <r>
    <x v="1"/>
    <s v="jun"/>
    <x v="51"/>
    <d v="2024-06-04T00:00:00"/>
    <x v="1"/>
    <s v="Turno Noche"/>
    <s v="Tunel"/>
    <s v="Cai­da de botellas, ajuste de traspasos"/>
    <x v="1"/>
    <n v="8.92"/>
    <m/>
  </r>
  <r>
    <x v="1"/>
    <s v="jun"/>
    <x v="51"/>
    <d v="2024-06-04T00:00:00"/>
    <x v="1"/>
    <s v="Turno Dia"/>
    <s v="Tunel"/>
    <s v="problema casette sincronizacion y ajuste punto cero"/>
    <x v="1"/>
    <n v="8.4"/>
    <m/>
  </r>
  <r>
    <x v="1"/>
    <s v="jun"/>
    <x v="51"/>
    <d v="2024-06-04T00:00:00"/>
    <x v="1"/>
    <s v="Turno Dia"/>
    <s v="Tunel"/>
    <s v="problema casette sincronizacion y ajuste punto cero"/>
    <x v="1"/>
    <n v="7.22"/>
    <m/>
  </r>
  <r>
    <x v="1"/>
    <s v="jun"/>
    <x v="51"/>
    <d v="2024-06-04T00:00:00"/>
    <x v="1"/>
    <s v="Turno Noche"/>
    <s v="Transporte"/>
    <s v="Falla de Motor - Transporte"/>
    <x v="1"/>
    <n v="6.72"/>
    <m/>
  </r>
  <r>
    <x v="0"/>
    <s v="jun"/>
    <x v="51"/>
    <d v="2024-06-04T00:00:00"/>
    <x v="1"/>
    <s v="Turno Dia"/>
    <s v="Lavadora de Botellas"/>
    <s v="Trabamiento de botellas en la salida - Mantenimiento"/>
    <x v="1"/>
    <n v="5.95"/>
    <m/>
  </r>
  <r>
    <x v="0"/>
    <s v="jun"/>
    <x v="51"/>
    <d v="2024-06-04T00:00:00"/>
    <x v="1"/>
    <s v="Turno Noche"/>
    <s v="Coronador"/>
    <s v="Trancones reiterados pista de bajada"/>
    <x v="1"/>
    <n v="5.5"/>
    <m/>
  </r>
  <r>
    <x v="2"/>
    <s v="jun"/>
    <x v="51"/>
    <d v="2024-06-04T00:00:00"/>
    <x v="1"/>
    <s v="Turno Dia"/>
    <s v="Lavadora de Botellas"/>
    <s v="Trabamiento de botellas en la salida - Mantenimiento"/>
    <x v="1"/>
    <n v="5.05"/>
    <m/>
  </r>
  <r>
    <x v="1"/>
    <s v="jun"/>
    <x v="51"/>
    <d v="2024-06-04T00:00:00"/>
    <x v="1"/>
    <s v="Turno Dia"/>
    <s v="Tunel"/>
    <s v="problema casette sincronizacion y ajuste punto cero"/>
    <x v="1"/>
    <n v="4.5"/>
    <m/>
  </r>
  <r>
    <x v="1"/>
    <s v="jun"/>
    <x v="51"/>
    <d v="2024-06-04T00:00:00"/>
    <x v="1"/>
    <s v="Turno Dia"/>
    <s v="Prime"/>
    <s v="Ajuste de parametros por electrico"/>
    <x v="1"/>
    <n v="4.3499999999999996"/>
    <m/>
  </r>
  <r>
    <x v="0"/>
    <s v="jun"/>
    <x v="51"/>
    <d v="2024-06-04T00:00:00"/>
    <x v="1"/>
    <s v="Turno Dia"/>
    <s v="Lavadora de Botellas"/>
    <s v="Trabamiento de botellas en la salida - Mantenimiento"/>
    <x v="1"/>
    <n v="4.1500000000000004"/>
    <m/>
  </r>
  <r>
    <x v="1"/>
    <s v="jun"/>
    <x v="51"/>
    <d v="2024-06-04T00:00:00"/>
    <x v="1"/>
    <s v="Turno Noche"/>
    <s v="Llenadora"/>
    <s v="Revision de pinzas - Mantenimiento"/>
    <x v="1"/>
    <n v="4.0999999999999996"/>
    <m/>
  </r>
  <r>
    <x v="1"/>
    <s v="jun"/>
    <x v="51"/>
    <d v="2024-06-04T00:00:00"/>
    <x v="1"/>
    <s v="Turno Noche"/>
    <s v="Tunel"/>
    <s v="Cai­da de botellas, ajuste de traspasos"/>
    <x v="1"/>
    <n v="3.3"/>
    <m/>
  </r>
  <r>
    <x v="0"/>
    <s v="jun"/>
    <x v="51"/>
    <d v="2024-06-04T00:00:00"/>
    <x v="1"/>
    <s v="Turno Dia"/>
    <s v="Coronador"/>
    <s v="Trancones reiterados pista de bajada"/>
    <x v="1"/>
    <n v="3.28"/>
    <m/>
  </r>
  <r>
    <x v="0"/>
    <s v="jun"/>
    <x v="51"/>
    <d v="2024-06-04T00:00:00"/>
    <x v="1"/>
    <s v="Turno Dia"/>
    <s v="Llenadora"/>
    <s v="Lubricacion de pedestales - Llenadora"/>
    <x v="1"/>
    <n v="2.95"/>
    <m/>
  </r>
  <r>
    <x v="0"/>
    <s v="jun"/>
    <x v="51"/>
    <d v="2024-06-04T00:00:00"/>
    <x v="1"/>
    <s v="Turno Noche"/>
    <s v="Coronador"/>
    <s v="Trancones reiterados pista de bajada"/>
    <x v="1"/>
    <n v="2.4"/>
    <m/>
  </r>
  <r>
    <x v="0"/>
    <s v="jun"/>
    <x v="51"/>
    <d v="2024-06-04T00:00:00"/>
    <x v="1"/>
    <s v="Turno Noche"/>
    <s v="Omnivision"/>
    <s v="Ajuste electrico o mecanico"/>
    <x v="1"/>
    <n v="2.2799999999999998"/>
    <m/>
  </r>
  <r>
    <x v="2"/>
    <s v="jun"/>
    <x v="51"/>
    <d v="2024-06-04T00:00:00"/>
    <x v="1"/>
    <s v="Turno Dia"/>
    <s v="Lavadora de Botellas"/>
    <s v="Cai­da de envase en descarga - Mantenimiento"/>
    <x v="1"/>
    <n v="2.1800000000000002"/>
    <m/>
  </r>
  <r>
    <x v="0"/>
    <s v="jun"/>
    <x v="51"/>
    <d v="2024-06-04T00:00:00"/>
    <x v="1"/>
    <s v="Turno Dia"/>
    <s v="Coronador"/>
    <s v="Reparacion - Coronador"/>
    <x v="1"/>
    <n v="2.13"/>
    <m/>
  </r>
  <r>
    <x v="0"/>
    <s v="jun"/>
    <x v="51"/>
    <d v="2024-06-04T00:00:00"/>
    <x v="1"/>
    <s v="Turno Dia"/>
    <s v="Coronador"/>
    <s v="Reparacion bajada de tapas"/>
    <x v="1"/>
    <n v="2.13"/>
    <m/>
  </r>
  <r>
    <x v="2"/>
    <s v="jun"/>
    <x v="51"/>
    <d v="2024-06-04T00:00:00"/>
    <x v="1"/>
    <s v="Turno Dia"/>
    <s v="Lavadora de Botellas"/>
    <s v="Trabamiento de botellas en la salida - Mantenimiento"/>
    <x v="1"/>
    <n v="2.12"/>
    <m/>
  </r>
  <r>
    <x v="0"/>
    <s v="jun"/>
    <x v="51"/>
    <d v="2024-06-04T00:00:00"/>
    <x v="1"/>
    <s v="Turno Dia"/>
    <s v="Coronador"/>
    <s v="Trancones reiterados pista de bajada"/>
    <x v="1"/>
    <n v="2.1"/>
    <m/>
  </r>
  <r>
    <x v="1"/>
    <s v="jun"/>
    <x v="51"/>
    <d v="2024-06-04T00:00:00"/>
    <x v="1"/>
    <s v="Turno Noche"/>
    <s v="Llenadora"/>
    <s v="Revision de pinzas - Mantenimiento"/>
    <x v="1"/>
    <n v="2.02"/>
    <m/>
  </r>
  <r>
    <x v="2"/>
    <s v="jun"/>
    <x v="51"/>
    <d v="2024-06-04T00:00:00"/>
    <x v="1"/>
    <s v="Turno Dia"/>
    <s v="Lavadora de Botellas"/>
    <s v="Trabamiento de botellas en la salida - Mantenimiento"/>
    <x v="1"/>
    <n v="1.93"/>
    <m/>
  </r>
  <r>
    <x v="2"/>
    <s v="jun"/>
    <x v="51"/>
    <d v="2024-06-04T00:00:00"/>
    <x v="1"/>
    <s v="Turno Dia"/>
    <s v="Lavadora de Botellas"/>
    <s v="Cai­da de envase en descarga - Mantenimiento"/>
    <x v="1"/>
    <n v="1.6"/>
    <m/>
  </r>
  <r>
    <x v="2"/>
    <s v="jun"/>
    <x v="51"/>
    <d v="2024-06-04T00:00:00"/>
    <x v="1"/>
    <s v="Turno Dia"/>
    <s v="Llenadora"/>
    <s v="Trabamiento"/>
    <x v="1"/>
    <n v="1.59"/>
    <m/>
  </r>
  <r>
    <x v="2"/>
    <s v="jun"/>
    <x v="51"/>
    <d v="2024-06-04T00:00:00"/>
    <x v="1"/>
    <s v="Turno Dia"/>
    <s v="Omnivision"/>
    <s v="Ajuste electrico o mecanico"/>
    <x v="1"/>
    <n v="1.54"/>
    <m/>
  </r>
  <r>
    <x v="0"/>
    <s v="jun"/>
    <x v="51"/>
    <d v="2024-06-04T00:00:00"/>
    <x v="1"/>
    <s v="Turno Dia"/>
    <s v="Coronador"/>
    <s v="Trancones reiterados pista de bajada"/>
    <x v="1"/>
    <n v="1.53"/>
    <m/>
  </r>
  <r>
    <x v="0"/>
    <s v="jun"/>
    <x v="51"/>
    <d v="2024-06-04T00:00:00"/>
    <x v="1"/>
    <s v="Turno Dia"/>
    <s v="Coronador"/>
    <s v="Trancones reiterados pista de bajada"/>
    <x v="1"/>
    <n v="1.48"/>
    <m/>
  </r>
  <r>
    <x v="0"/>
    <s v="jun"/>
    <x v="51"/>
    <d v="2024-06-04T00:00:00"/>
    <x v="1"/>
    <s v="Turno Dia"/>
    <s v="Coronador"/>
    <s v="Trancones reiterados pista de bajada"/>
    <x v="1"/>
    <n v="1.35"/>
    <m/>
  </r>
  <r>
    <x v="2"/>
    <s v="jun"/>
    <x v="51"/>
    <d v="2024-06-04T00:00:00"/>
    <x v="1"/>
    <s v="Turno Dia"/>
    <s v="Lavadora de Botellas"/>
    <s v="Trabamiento de botellas en la salida - Mantenimiento"/>
    <x v="1"/>
    <n v="1.35"/>
    <m/>
  </r>
  <r>
    <x v="0"/>
    <s v="jun"/>
    <x v="51"/>
    <d v="2024-06-04T00:00:00"/>
    <x v="1"/>
    <s v="Turno Noche"/>
    <s v="Transporte"/>
    <s v="Cai­da de env. transp. lleno salida llenadora"/>
    <x v="1"/>
    <n v="1.08"/>
    <m/>
  </r>
  <r>
    <x v="2"/>
    <s v="jun"/>
    <x v="51"/>
    <d v="2024-06-04T00:00:00"/>
    <x v="1"/>
    <s v="Turno Dia"/>
    <s v="Lavadora de Botellas"/>
    <s v="Cai­da de envase en descarga - Mantenimiento"/>
    <x v="1"/>
    <n v="1.07"/>
    <m/>
  </r>
  <r>
    <x v="0"/>
    <s v="jun"/>
    <x v="51"/>
    <d v="2024-06-04T00:00:00"/>
    <x v="1"/>
    <s v="Turno Noche"/>
    <s v="Coronador"/>
    <s v="Trancones reiterados pista de bajada"/>
    <x v="1"/>
    <n v="0.98"/>
    <m/>
  </r>
  <r>
    <x v="0"/>
    <s v="jun"/>
    <x v="51"/>
    <d v="2024-06-04T00:00:00"/>
    <x v="1"/>
    <s v="Turno Dia"/>
    <s v="Coronador"/>
    <s v="Trancones reiterados pista de bajada"/>
    <x v="1"/>
    <n v="0.98"/>
    <m/>
  </r>
  <r>
    <x v="2"/>
    <s v="jun"/>
    <x v="51"/>
    <d v="2024-06-04T00:00:00"/>
    <x v="1"/>
    <s v="Turno Dia"/>
    <s v="Lavadora de Botellas"/>
    <s v="Cai­da de envase en descarga - Mantenimiento"/>
    <x v="1"/>
    <n v="0.97"/>
    <m/>
  </r>
  <r>
    <x v="0"/>
    <s v="jun"/>
    <x v="51"/>
    <d v="2024-06-04T00:00:00"/>
    <x v="1"/>
    <s v="Turno Dia"/>
    <s v="Llenadora"/>
    <s v="Trabamiento"/>
    <x v="1"/>
    <n v="0.8"/>
    <m/>
  </r>
  <r>
    <x v="0"/>
    <s v="jun"/>
    <x v="51"/>
    <d v="2024-06-04T00:00:00"/>
    <x v="1"/>
    <s v="Turno Dia"/>
    <s v="Coronador"/>
    <s v="Trancones reiterados pista de bajada"/>
    <x v="1"/>
    <n v="0.4"/>
    <m/>
  </r>
  <r>
    <x v="0"/>
    <s v="jun"/>
    <x v="51"/>
    <d v="2024-06-04T00:00:00"/>
    <x v="1"/>
    <s v="Turno Dia"/>
    <s v="Lavadora de Botellas"/>
    <s v="Trabamiento de botellas en la salida - Mantenimiento"/>
    <x v="1"/>
    <n v="0.22"/>
    <m/>
  </r>
  <r>
    <x v="2"/>
    <s v="jun"/>
    <x v="51"/>
    <d v="2024-06-04T00:00:00"/>
    <x v="1"/>
    <s v="Turno Dia"/>
    <s v="Llenadora"/>
    <s v="Trabamiento"/>
    <x v="1"/>
    <n v="0.16"/>
    <m/>
  </r>
  <r>
    <x v="0"/>
    <s v="jun"/>
    <x v="51"/>
    <d v="2024-06-04T00:00:00"/>
    <x v="1"/>
    <s v="Turno Dia"/>
    <s v="Coronador"/>
    <s v="Trancones reiterados pista de bajada"/>
    <x v="1"/>
    <n v="0.03"/>
    <m/>
  </r>
  <r>
    <x v="2"/>
    <s v="jun"/>
    <x v="51"/>
    <d v="2024-06-05T00:00:00"/>
    <x v="1"/>
    <s v="Turno Dia"/>
    <s v="Decapsuladora"/>
    <s v="Ajustes por falla"/>
    <x v="2"/>
    <n v="30"/>
    <s v="Ajuste de sensor botella caída "/>
  </r>
  <r>
    <x v="1"/>
    <s v="jun"/>
    <x v="51"/>
    <d v="2024-06-05T00:00:00"/>
    <x v="1"/>
    <s v="Turno Dia"/>
    <s v="Etiquetadora"/>
    <s v="Falla Etiquetadora"/>
    <x v="0"/>
    <n v="23.68"/>
    <s v="Ajuste de tambor"/>
  </r>
  <r>
    <x v="1"/>
    <s v="jun"/>
    <x v="51"/>
    <d v="2024-06-05T00:00:00"/>
    <x v="1"/>
    <s v="Turno Noche"/>
    <s v="Tunel"/>
    <s v="Cai­da de botellas, ajuste de traspasos"/>
    <x v="0"/>
    <n v="19.940000000000001"/>
    <s v="Botellas caídas "/>
  </r>
  <r>
    <x v="1"/>
    <s v="jun"/>
    <x v="51"/>
    <d v="2024-06-05T00:00:00"/>
    <x v="1"/>
    <s v="Turno Dia"/>
    <s v="Sopladora"/>
    <s v="Falla piston rechezador de botellas"/>
    <x v="0"/>
    <n v="17.84"/>
    <s v="Ajustes por trabamientos de botellas."/>
  </r>
  <r>
    <x v="1"/>
    <s v="jun"/>
    <x v="51"/>
    <d v="2024-06-05T00:00:00"/>
    <x v="1"/>
    <s v="Turno Noche"/>
    <s v="Etiquetadora"/>
    <s v="Falla Etiquetadora"/>
    <x v="0"/>
    <n v="17.16"/>
    <s v="Alarma pils y error motor principal"/>
  </r>
  <r>
    <x v="0"/>
    <s v="jun"/>
    <x v="51"/>
    <d v="2024-06-05T00:00:00"/>
    <x v="1"/>
    <s v="Turno Dia"/>
    <s v="Llenadora"/>
    <s v="Reparacion - Llenadora"/>
    <x v="0"/>
    <n v="17.010000000000002"/>
    <s v="Ajustes estrella entrada, botellas picando afuera."/>
  </r>
  <r>
    <x v="1"/>
    <s v="jun"/>
    <x v="51"/>
    <d v="2024-06-05T00:00:00"/>
    <x v="1"/>
    <s v="Turno Noche"/>
    <s v="Tunel"/>
    <s v="Cai­da de botellas, ajuste de traspasos"/>
    <x v="0"/>
    <n v="15.43"/>
    <s v="Botellas caídas "/>
  </r>
  <r>
    <x v="1"/>
    <s v="jun"/>
    <x v="51"/>
    <d v="2024-06-05T00:00:00"/>
    <x v="1"/>
    <s v="Turno Dia"/>
    <s v="Tunel"/>
    <s v="Problema sensor salida horno"/>
    <x v="2"/>
    <n v="11.19"/>
    <s v="Regulación de temperatura horno"/>
  </r>
  <r>
    <x v="1"/>
    <s v="jun"/>
    <x v="51"/>
    <d v="2024-06-05T00:00:00"/>
    <x v="1"/>
    <s v="Turno Dia"/>
    <s v="Tunel"/>
    <s v="problema casette sincronizacion y ajuste punto cero"/>
    <x v="1"/>
    <n v="9.93"/>
    <m/>
  </r>
  <r>
    <x v="0"/>
    <s v="jun"/>
    <x v="51"/>
    <d v="2024-06-05T00:00:00"/>
    <x v="1"/>
    <s v="Turno Noche"/>
    <s v="Lavadora de Botellas"/>
    <s v="Trabamiento de botellas en la salida - Mantenimiento"/>
    <x v="1"/>
    <n v="7.95"/>
    <m/>
  </r>
  <r>
    <x v="2"/>
    <s v="jun"/>
    <x v="51"/>
    <d v="2024-06-05T00:00:00"/>
    <x v="1"/>
    <s v="Turno Dia"/>
    <s v="Decapsuladora"/>
    <s v="Ajustes por falla"/>
    <x v="1"/>
    <n v="6.9"/>
    <m/>
  </r>
  <r>
    <x v="0"/>
    <s v="jun"/>
    <x v="51"/>
    <d v="2024-06-05T00:00:00"/>
    <x v="1"/>
    <s v="Turno Dia"/>
    <s v="Llenadora"/>
    <s v="Reparacion - Llenadora"/>
    <x v="1"/>
    <n v="6.23"/>
    <m/>
  </r>
  <r>
    <x v="1"/>
    <s v="jun"/>
    <x v="51"/>
    <d v="2024-06-05T00:00:00"/>
    <x v="1"/>
    <s v="Turno Noche"/>
    <s v="Tunel"/>
    <s v="Cai­da de botellas, ajuste de traspasos"/>
    <x v="1"/>
    <n v="6.05"/>
    <m/>
  </r>
  <r>
    <x v="0"/>
    <s v="jun"/>
    <x v="51"/>
    <d v="2024-06-05T00:00:00"/>
    <x v="1"/>
    <s v="Turno Dia"/>
    <s v="Llenadora"/>
    <s v="Reparacion - Llenadora"/>
    <x v="1"/>
    <n v="4.7"/>
    <m/>
  </r>
  <r>
    <x v="0"/>
    <s v="jun"/>
    <x v="51"/>
    <d v="2024-06-05T00:00:00"/>
    <x v="1"/>
    <s v="Turno Dia"/>
    <s v="Lavadora de Botellas"/>
    <s v="Trabamiento de botellas en la salida - Mantenimiento"/>
    <x v="1"/>
    <n v="4.43"/>
    <m/>
  </r>
  <r>
    <x v="2"/>
    <s v="jun"/>
    <x v="51"/>
    <d v="2024-06-05T00:00:00"/>
    <x v="1"/>
    <s v="Turno Dia"/>
    <s v="Decapsuladora"/>
    <s v="Lubricacion de cabezales"/>
    <x v="1"/>
    <n v="4.12"/>
    <m/>
  </r>
  <r>
    <x v="0"/>
    <s v="jun"/>
    <x v="51"/>
    <d v="2024-06-05T00:00:00"/>
    <x v="1"/>
    <s v="Turno Noche"/>
    <s v="Omnivision"/>
    <s v="Cai­da de velocidad nominal por trabamiento de envase"/>
    <x v="1"/>
    <n v="4.05"/>
    <m/>
  </r>
  <r>
    <x v="0"/>
    <s v="jun"/>
    <x v="51"/>
    <d v="2024-06-05T00:00:00"/>
    <x v="1"/>
    <s v="Turno Noche"/>
    <s v="Omnivision"/>
    <s v="Cai­da de velocidad nominal por trabamiento de envase"/>
    <x v="1"/>
    <n v="3.33"/>
    <m/>
  </r>
  <r>
    <x v="2"/>
    <s v="jun"/>
    <x v="51"/>
    <d v="2024-06-05T00:00:00"/>
    <x v="1"/>
    <s v="Turno Dia"/>
    <s v="Lavadora de Botellas"/>
    <s v="Cai­da de envase en descarga - Mantenimiento"/>
    <x v="1"/>
    <n v="3.29"/>
    <m/>
  </r>
  <r>
    <x v="2"/>
    <s v="jun"/>
    <x v="51"/>
    <d v="2024-06-05T00:00:00"/>
    <x v="1"/>
    <s v="Turno Dia"/>
    <s v="Decapsuladora"/>
    <s v="Lubricacion de cabezales"/>
    <x v="1"/>
    <n v="3.11"/>
    <m/>
  </r>
  <r>
    <x v="1"/>
    <s v="jun"/>
    <x v="51"/>
    <d v="2024-06-05T00:00:00"/>
    <x v="1"/>
    <s v="Turno Dia"/>
    <s v="Prime"/>
    <s v="Trabamiento de producto"/>
    <x v="1"/>
    <n v="3"/>
    <m/>
  </r>
  <r>
    <x v="0"/>
    <s v="jun"/>
    <x v="51"/>
    <d v="2024-06-05T00:00:00"/>
    <x v="1"/>
    <s v="Turno Noche"/>
    <s v="Omnivision"/>
    <s v="Falla Servomotor"/>
    <x v="1"/>
    <n v="2.8"/>
    <m/>
  </r>
  <r>
    <x v="2"/>
    <s v="jun"/>
    <x v="51"/>
    <d v="2024-06-05T00:00:00"/>
    <x v="1"/>
    <s v="Turno Dia"/>
    <s v="Lavadora de Botellas"/>
    <s v="Trabamiento de botellas en la salida - Mantenimiento"/>
    <x v="1"/>
    <n v="2.74"/>
    <m/>
  </r>
  <r>
    <x v="0"/>
    <s v="jun"/>
    <x v="51"/>
    <d v="2024-06-05T00:00:00"/>
    <x v="1"/>
    <s v="Turno Noche"/>
    <s v="Lavadora de Botellas"/>
    <s v="Trabamiento de botellas en la salida - Mantenimiento"/>
    <x v="1"/>
    <n v="2.4"/>
    <m/>
  </r>
  <r>
    <x v="0"/>
    <s v="jun"/>
    <x v="51"/>
    <d v="2024-06-05T00:00:00"/>
    <x v="1"/>
    <s v="Turno Dia"/>
    <s v="Coronador"/>
    <s v="Trancones reiterados pista de bajada"/>
    <x v="1"/>
    <n v="2.2999999999999998"/>
    <m/>
  </r>
  <r>
    <x v="0"/>
    <s v="jun"/>
    <x v="51"/>
    <d v="2024-06-05T00:00:00"/>
    <x v="1"/>
    <s v="Turno Dia"/>
    <s v="Llenadora"/>
    <s v="Lubricacion de pedestales - Llenadora"/>
    <x v="1"/>
    <n v="2.25"/>
    <m/>
  </r>
  <r>
    <x v="0"/>
    <s v="jun"/>
    <x v="51"/>
    <d v="2024-06-05T00:00:00"/>
    <x v="1"/>
    <s v="Turno Dia"/>
    <s v="Lavadora de Botellas"/>
    <s v="trabamiento de botella en entrada"/>
    <x v="1"/>
    <n v="2.1800000000000002"/>
    <m/>
  </r>
  <r>
    <x v="0"/>
    <s v="jun"/>
    <x v="51"/>
    <d v="2024-06-05T00:00:00"/>
    <x v="1"/>
    <s v="Turno Noche"/>
    <s v="Omnivision"/>
    <s v="Ajuste electrico o mecanico"/>
    <x v="1"/>
    <n v="2.15"/>
    <m/>
  </r>
  <r>
    <x v="0"/>
    <s v="jun"/>
    <x v="51"/>
    <d v="2024-06-05T00:00:00"/>
    <x v="1"/>
    <s v="Turno Dia"/>
    <s v="Llenadora"/>
    <s v="Reparacion - Llenadora"/>
    <x v="1"/>
    <n v="2.08"/>
    <m/>
  </r>
  <r>
    <x v="2"/>
    <s v="jun"/>
    <x v="51"/>
    <d v="2024-06-05T00:00:00"/>
    <x v="1"/>
    <s v="Turno Dia"/>
    <s v="Lavadora de Botellas"/>
    <s v="Trabamiento de botellas en la salida - Mantenimiento"/>
    <x v="1"/>
    <n v="1.94"/>
    <m/>
  </r>
  <r>
    <x v="0"/>
    <s v="jun"/>
    <x v="51"/>
    <d v="2024-06-05T00:00:00"/>
    <x v="1"/>
    <s v="Turno Noche"/>
    <s v="Lavadora de Botellas"/>
    <s v="Trabamiento de botellas en la salida - Mantenimiento"/>
    <x v="1"/>
    <n v="1.83"/>
    <m/>
  </r>
  <r>
    <x v="0"/>
    <s v="jun"/>
    <x v="51"/>
    <d v="2024-06-05T00:00:00"/>
    <x v="1"/>
    <s v="Turno Dia"/>
    <s v="Omnivision"/>
    <s v="Cai­da de velocidad nominal por trabamiento de envase"/>
    <x v="1"/>
    <n v="1.8"/>
    <m/>
  </r>
  <r>
    <x v="2"/>
    <s v="jun"/>
    <x v="51"/>
    <d v="2024-06-05T00:00:00"/>
    <x v="1"/>
    <s v="Turno Dia"/>
    <s v="Lavadora de Botellas"/>
    <s v="Trabamiento de botellas en la salida - Mantenimiento"/>
    <x v="1"/>
    <n v="1.8"/>
    <m/>
  </r>
  <r>
    <x v="0"/>
    <s v="jun"/>
    <x v="51"/>
    <d v="2024-06-05T00:00:00"/>
    <x v="1"/>
    <s v="Turno Dia"/>
    <s v="Coronador"/>
    <s v="Trancones reiterados pista de bajada"/>
    <x v="1"/>
    <n v="1.33"/>
    <m/>
  </r>
  <r>
    <x v="0"/>
    <s v="jun"/>
    <x v="51"/>
    <d v="2024-06-05T00:00:00"/>
    <x v="1"/>
    <s v="Turno Dia"/>
    <s v="Lavadora de Botellas"/>
    <s v="Trabamiento de botellas en la salida - Mantenimiento"/>
    <x v="1"/>
    <n v="1.3"/>
    <m/>
  </r>
  <r>
    <x v="0"/>
    <s v="jun"/>
    <x v="51"/>
    <d v="2024-06-05T00:00:00"/>
    <x v="1"/>
    <s v="Turno Dia"/>
    <s v="Coronador"/>
    <s v="Trancones reiterados pista de bajada"/>
    <x v="1"/>
    <n v="1.3"/>
    <m/>
  </r>
  <r>
    <x v="0"/>
    <s v="jun"/>
    <x v="51"/>
    <d v="2024-06-05T00:00:00"/>
    <x v="1"/>
    <s v="Turno Noche"/>
    <s v="Omnivision"/>
    <s v="Falla Servomotor"/>
    <x v="1"/>
    <n v="1.23"/>
    <m/>
  </r>
  <r>
    <x v="0"/>
    <s v="jun"/>
    <x v="51"/>
    <d v="2024-06-05T00:00:00"/>
    <x v="1"/>
    <s v="Turno Noche"/>
    <s v="Omnivision"/>
    <s v="Ajuste electrico o mecanico"/>
    <x v="1"/>
    <n v="1.1000000000000001"/>
    <m/>
  </r>
  <r>
    <x v="0"/>
    <s v="jun"/>
    <x v="51"/>
    <d v="2024-06-05T00:00:00"/>
    <x v="1"/>
    <s v="Turno Dia"/>
    <s v="Lavadora de Botellas"/>
    <s v="Trabamiento de botellas en la salida - Mantenimiento"/>
    <x v="1"/>
    <n v="0.98"/>
    <m/>
  </r>
  <r>
    <x v="0"/>
    <s v="jun"/>
    <x v="51"/>
    <d v="2024-06-05T00:00:00"/>
    <x v="1"/>
    <s v="Turno Dia"/>
    <s v="Llenadora"/>
    <s v="Reparacion - Llenadora"/>
    <x v="1"/>
    <n v="0.75"/>
    <m/>
  </r>
  <r>
    <x v="1"/>
    <s v="jun"/>
    <x v="51"/>
    <d v="2024-06-05T00:00:00"/>
    <x v="1"/>
    <s v="Turno Noche"/>
    <s v="Sopladora"/>
    <s v="Trabamiento de Preformas"/>
    <x v="1"/>
    <n v="0.67"/>
    <m/>
  </r>
  <r>
    <x v="0"/>
    <s v="jun"/>
    <x v="51"/>
    <d v="2024-06-05T00:00:00"/>
    <x v="1"/>
    <s v="Turno Noche"/>
    <s v="Omnivision"/>
    <s v="Ajuste electrico o mecanico"/>
    <x v="1"/>
    <n v="0.48"/>
    <m/>
  </r>
  <r>
    <x v="0"/>
    <s v="jun"/>
    <x v="51"/>
    <d v="2024-06-05T00:00:00"/>
    <x v="1"/>
    <s v="Turno Dia"/>
    <s v="Coronador"/>
    <s v="Trancones reiterados pista de bajada"/>
    <x v="1"/>
    <n v="0.48"/>
    <m/>
  </r>
  <r>
    <x v="0"/>
    <s v="jun"/>
    <x v="51"/>
    <d v="2024-06-05T00:00:00"/>
    <x v="1"/>
    <s v="Turno Noche"/>
    <s v="Omnivision"/>
    <s v="Cai­da de velocidad nominal por trabamiento de envase"/>
    <x v="1"/>
    <n v="0.23"/>
    <m/>
  </r>
  <r>
    <x v="0"/>
    <s v="jun"/>
    <x v="51"/>
    <d v="2024-06-05T00:00:00"/>
    <x v="1"/>
    <s v="Turno Noche"/>
    <s v="Omnivision"/>
    <s v="Falla Servomotor"/>
    <x v="1"/>
    <n v="0.2"/>
    <m/>
  </r>
  <r>
    <x v="0"/>
    <s v="jun"/>
    <x v="51"/>
    <d v="2024-06-05T00:00:00"/>
    <x v="1"/>
    <s v="Turno Dia"/>
    <s v="Coronador"/>
    <s v="Trancones reiterados pista de bajada"/>
    <x v="1"/>
    <n v="0.1"/>
    <m/>
  </r>
  <r>
    <x v="0"/>
    <s v="jun"/>
    <x v="51"/>
    <d v="2024-06-05T00:00:00"/>
    <x v="1"/>
    <s v="Turno Dia"/>
    <s v="Coronador"/>
    <s v="Trancones reiterados pista de bajada"/>
    <x v="1"/>
    <n v="0.1"/>
    <m/>
  </r>
  <r>
    <x v="0"/>
    <s v="jun"/>
    <x v="51"/>
    <d v="2024-06-06T00:00:00"/>
    <x v="1"/>
    <s v="Turno Dia"/>
    <s v="Encajonadora"/>
    <s v="Problema en mesa de entrada"/>
    <x v="0"/>
    <n v="28.42"/>
    <s v="Caída de botellas formato multiproposito 237 cc"/>
  </r>
  <r>
    <x v="0"/>
    <s v="jun"/>
    <x v="51"/>
    <d v="2024-06-06T00:00:00"/>
    <x v="1"/>
    <s v="Turno Noche"/>
    <s v="Coronador"/>
    <s v="Trancones reiterados pista de bajada"/>
    <x v="0"/>
    <n v="27.16"/>
    <s v="Trancones reiterados pista de bajada"/>
  </r>
  <r>
    <x v="0"/>
    <s v="jun"/>
    <x v="51"/>
    <d v="2024-06-06T00:00:00"/>
    <x v="1"/>
    <s v="Turno Dia"/>
    <s v="Encajonadora"/>
    <s v="Problema en mesa de entrada"/>
    <x v="0"/>
    <n v="21.96"/>
    <s v="Caída de botellas formato multiproposito 237 cc"/>
  </r>
  <r>
    <x v="1"/>
    <s v="jun"/>
    <x v="51"/>
    <d v="2024-06-06T00:00:00"/>
    <x v="1"/>
    <s v="Turno Dia"/>
    <s v="Llenadora"/>
    <s v="Cambio de valvula"/>
    <x v="0"/>
    <n v="20.75"/>
    <s v="Cambio de válvula le llenado 88"/>
  </r>
  <r>
    <x v="0"/>
    <s v="jun"/>
    <x v="51"/>
    <d v="2024-06-06T00:00:00"/>
    <x v="1"/>
    <s v="Turno Noche"/>
    <s v="Coronador"/>
    <s v="Trancones reiterados pista de bajada"/>
    <x v="0"/>
    <n v="18.690000000000001"/>
    <s v="Trancones reiterados pista de bajada"/>
  </r>
  <r>
    <x v="0"/>
    <s v="jun"/>
    <x v="51"/>
    <d v="2024-06-06T00:00:00"/>
    <x v="1"/>
    <s v="Turno Dia"/>
    <s v="Encajonadora"/>
    <s v="Problema en mesa de entrada"/>
    <x v="0"/>
    <n v="17.12"/>
    <s v="Caída de botellas formato multiproposito 237 cc"/>
  </r>
  <r>
    <x v="1"/>
    <s v="jun"/>
    <x v="51"/>
    <d v="2024-06-06T00:00:00"/>
    <x v="1"/>
    <s v="Turno Dia"/>
    <s v="Llenadora"/>
    <s v="Cambio de valvula"/>
    <x v="0"/>
    <n v="14.16"/>
    <s v="Cambio de válvula le llenado 88"/>
  </r>
  <r>
    <x v="0"/>
    <s v="jun"/>
    <x v="51"/>
    <d v="2024-06-06T00:00:00"/>
    <x v="1"/>
    <s v="Turno Noche"/>
    <s v="Coronador"/>
    <s v="Reparacion - Coronador"/>
    <x v="0"/>
    <n v="13.81"/>
    <s v="Trancones reiterados pista de bajada"/>
  </r>
  <r>
    <x v="0"/>
    <s v="jun"/>
    <x v="51"/>
    <d v="2024-06-06T00:00:00"/>
    <x v="1"/>
    <s v="Turno Noche"/>
    <s v="Coronador"/>
    <s v="Trancones reiterados pista de bajada"/>
    <x v="0"/>
    <n v="11.57"/>
    <s v="Trancones reiterados pista de bajada"/>
  </r>
  <r>
    <x v="1"/>
    <s v="jun"/>
    <x v="51"/>
    <d v="2024-06-06T00:00:00"/>
    <x v="1"/>
    <s v="Turno Noche"/>
    <s v="Llenadora"/>
    <s v="Espumado al inicio de proceso"/>
    <x v="0"/>
    <n v="11.33"/>
    <s v="Espumado al inicio de proceso"/>
  </r>
  <r>
    <x v="1"/>
    <s v="jun"/>
    <x v="51"/>
    <d v="2024-06-06T00:00:00"/>
    <x v="1"/>
    <s v="Turno Noche"/>
    <s v="Llenadora"/>
    <s v="Cambio de resorte en pinza de maquina llenadora"/>
    <x v="0"/>
    <n v="10.08"/>
    <s v="Cambio de resorte por caída de botellas"/>
  </r>
  <r>
    <x v="0"/>
    <s v="jun"/>
    <x v="51"/>
    <d v="2024-06-06T00:00:00"/>
    <x v="1"/>
    <s v="Turno Dia"/>
    <s v="Encajonadora"/>
    <s v="Problema en mesa de entrada"/>
    <x v="1"/>
    <n v="9.93"/>
    <m/>
  </r>
  <r>
    <x v="0"/>
    <s v="jun"/>
    <x v="51"/>
    <d v="2024-06-06T00:00:00"/>
    <x v="1"/>
    <s v="Turno Dia"/>
    <s v="Encajonadora"/>
    <s v="Problema en mesa de entrada"/>
    <x v="1"/>
    <n v="9.67"/>
    <m/>
  </r>
  <r>
    <x v="0"/>
    <s v="jun"/>
    <x v="51"/>
    <d v="2024-06-06T00:00:00"/>
    <x v="1"/>
    <s v="Turno Dia"/>
    <s v="Encajonadora"/>
    <s v="Problema en mesa de entrada"/>
    <x v="1"/>
    <n v="8.6999999999999993"/>
    <m/>
  </r>
  <r>
    <x v="2"/>
    <s v="jun"/>
    <x v="51"/>
    <d v="2024-06-06T00:00:00"/>
    <x v="1"/>
    <s v="Turno Dia"/>
    <s v="Etiquetadora"/>
    <s v="Falla Etiquetadora"/>
    <x v="1"/>
    <n v="8.52"/>
    <m/>
  </r>
  <r>
    <x v="0"/>
    <s v="jun"/>
    <x v="51"/>
    <d v="2024-06-06T00:00:00"/>
    <x v="1"/>
    <s v="Turno Noche"/>
    <s v="Coronador"/>
    <s v="Reparacion - Coronador"/>
    <x v="1"/>
    <n v="7.78"/>
    <m/>
  </r>
  <r>
    <x v="0"/>
    <s v="jun"/>
    <x v="51"/>
    <d v="2024-06-06T00:00:00"/>
    <x v="1"/>
    <s v="Turno Noche"/>
    <s v="Lavadora de Botellas"/>
    <s v="Cai­da de envase en descarga - Mantenimiento"/>
    <x v="1"/>
    <n v="7.73"/>
    <m/>
  </r>
  <r>
    <x v="0"/>
    <s v="jun"/>
    <x v="51"/>
    <d v="2024-06-06T00:00:00"/>
    <x v="1"/>
    <s v="Turno Noche"/>
    <s v="Coronador"/>
    <s v="Reparacion bajada de tapas"/>
    <x v="1"/>
    <n v="6.23"/>
    <m/>
  </r>
  <r>
    <x v="1"/>
    <s v="jun"/>
    <x v="51"/>
    <d v="2024-06-06T00:00:00"/>
    <x v="1"/>
    <s v="Turno Dia"/>
    <s v="Etiquetadora"/>
    <s v="Falla Etiquetadora"/>
    <x v="1"/>
    <n v="5.98"/>
    <m/>
  </r>
  <r>
    <x v="2"/>
    <s v="jun"/>
    <x v="51"/>
    <d v="2024-06-06T00:00:00"/>
    <x v="1"/>
    <s v="Turno Dia"/>
    <s v="Etiquetadora"/>
    <s v="Falla Etiquetadora"/>
    <x v="1"/>
    <n v="5.95"/>
    <m/>
  </r>
  <r>
    <x v="1"/>
    <s v="jun"/>
    <x v="51"/>
    <d v="2024-06-06T00:00:00"/>
    <x v="1"/>
    <s v="Turno Dia"/>
    <s v="Etiquetadora"/>
    <s v="Falla de Freno Empalmador"/>
    <x v="1"/>
    <n v="5.57"/>
    <m/>
  </r>
  <r>
    <x v="1"/>
    <s v="jun"/>
    <x v="51"/>
    <d v="2024-06-06T00:00:00"/>
    <x v="1"/>
    <s v="Turno Dia"/>
    <s v="Llenadora"/>
    <s v="Espumado al inicio de proceso"/>
    <x v="1"/>
    <n v="5.46"/>
    <m/>
  </r>
  <r>
    <x v="2"/>
    <s v="jun"/>
    <x v="51"/>
    <d v="2024-06-06T00:00:00"/>
    <x v="1"/>
    <s v="Turno Dia"/>
    <s v="Etiquetadora"/>
    <s v="Falla Etiquetadora"/>
    <x v="1"/>
    <n v="5.0999999999999996"/>
    <m/>
  </r>
  <r>
    <x v="0"/>
    <s v="jun"/>
    <x v="51"/>
    <d v="2024-06-06T00:00:00"/>
    <x v="1"/>
    <s v="Turno Dia"/>
    <s v="Omnivision"/>
    <s v="Ajuste electrico o mecanico"/>
    <x v="1"/>
    <n v="4.7699999999999996"/>
    <m/>
  </r>
  <r>
    <x v="2"/>
    <s v="jun"/>
    <x v="51"/>
    <d v="2024-06-06T00:00:00"/>
    <x v="1"/>
    <s v="Turno Dia"/>
    <s v="Etiquetadora"/>
    <s v="Falla Etiquetadora"/>
    <x v="1"/>
    <n v="4.6100000000000003"/>
    <m/>
  </r>
  <r>
    <x v="0"/>
    <s v="jun"/>
    <x v="51"/>
    <d v="2024-06-06T00:00:00"/>
    <x v="1"/>
    <s v="Turno Dia"/>
    <s v="Llenadora"/>
    <s v="Lubricacion de pedestales - Llenadora"/>
    <x v="1"/>
    <n v="4.53"/>
    <m/>
  </r>
  <r>
    <x v="0"/>
    <s v="jun"/>
    <x v="51"/>
    <d v="2024-06-06T00:00:00"/>
    <x v="1"/>
    <s v="Turno Noche"/>
    <s v="Lavadora de Botellas"/>
    <s v="Cai­da de envase en descarga - Mantenimiento"/>
    <x v="1"/>
    <n v="4.5"/>
    <m/>
  </r>
  <r>
    <x v="0"/>
    <s v="jun"/>
    <x v="51"/>
    <d v="2024-06-06T00:00:00"/>
    <x v="1"/>
    <s v="Turno Noche"/>
    <s v="Coronador"/>
    <s v="Trancones reiterados pista de bajada"/>
    <x v="1"/>
    <n v="4.3499999999999996"/>
    <m/>
  </r>
  <r>
    <x v="0"/>
    <s v="jun"/>
    <x v="51"/>
    <d v="2024-06-06T00:00:00"/>
    <x v="1"/>
    <s v="Turno Dia"/>
    <s v="Lavadora de Botellas"/>
    <s v="Trabamiento de botellas en la salida - Mantenimiento"/>
    <x v="1"/>
    <n v="3.85"/>
    <m/>
  </r>
  <r>
    <x v="2"/>
    <s v="jun"/>
    <x v="51"/>
    <d v="2024-06-06T00:00:00"/>
    <x v="1"/>
    <s v="Turno Dia"/>
    <s v="Lavadora de Botellas"/>
    <s v="Trabamiento de botellas en la salida - Mantenimiento"/>
    <x v="1"/>
    <n v="2.68"/>
    <m/>
  </r>
  <r>
    <x v="1"/>
    <s v="jun"/>
    <x v="51"/>
    <d v="2024-06-06T00:00:00"/>
    <x v="1"/>
    <s v="Turno Dia"/>
    <s v="Llenadora"/>
    <s v="Espumado al inicio de proceso"/>
    <x v="1"/>
    <n v="2.62"/>
    <m/>
  </r>
  <r>
    <x v="2"/>
    <s v="jun"/>
    <x v="51"/>
    <d v="2024-06-06T00:00:00"/>
    <x v="1"/>
    <s v="Turno Dia"/>
    <s v="Etiquetadora"/>
    <s v="Empalme defectuoso - Etiquetadora"/>
    <x v="1"/>
    <n v="2.59"/>
    <m/>
  </r>
  <r>
    <x v="2"/>
    <s v="jun"/>
    <x v="51"/>
    <d v="2024-06-06T00:00:00"/>
    <x v="1"/>
    <s v="Turno Dia"/>
    <s v="Decapsuladora"/>
    <s v="Lubricacion de cabezales"/>
    <x v="1"/>
    <n v="2.58"/>
    <m/>
  </r>
  <r>
    <x v="0"/>
    <s v="jun"/>
    <x v="51"/>
    <d v="2024-06-06T00:00:00"/>
    <x v="1"/>
    <s v="Turno Noche"/>
    <s v="Coronador"/>
    <s v="Trancones reiterados pista de bajada"/>
    <x v="1"/>
    <n v="2.4"/>
    <m/>
  </r>
  <r>
    <x v="0"/>
    <s v="jun"/>
    <x v="51"/>
    <d v="2024-06-06T00:00:00"/>
    <x v="1"/>
    <s v="Turno Dia"/>
    <s v="Coronador"/>
    <s v="Trancones reiterados pista de bajada"/>
    <x v="1"/>
    <n v="2.15"/>
    <m/>
  </r>
  <r>
    <x v="2"/>
    <s v="jun"/>
    <x v="51"/>
    <d v="2024-06-06T00:00:00"/>
    <x v="1"/>
    <s v="Turno Dia"/>
    <s v="Etiquetadora"/>
    <s v="Falla Etiquetadora"/>
    <x v="1"/>
    <n v="2.0099999999999998"/>
    <m/>
  </r>
  <r>
    <x v="0"/>
    <s v="jun"/>
    <x v="51"/>
    <d v="2024-06-06T00:00:00"/>
    <x v="1"/>
    <s v="Turno Dia"/>
    <s v="Encajonadora"/>
    <s v="Problema en mesa de entrada"/>
    <x v="1"/>
    <n v="1.68"/>
    <m/>
  </r>
  <r>
    <x v="0"/>
    <s v="jun"/>
    <x v="51"/>
    <d v="2024-06-06T00:00:00"/>
    <x v="1"/>
    <s v="Turno Dia"/>
    <s v="Encajonadora"/>
    <s v="Problema en mesa de entrada"/>
    <x v="1"/>
    <n v="1.63"/>
    <m/>
  </r>
  <r>
    <x v="0"/>
    <s v="jun"/>
    <x v="51"/>
    <d v="2024-06-06T00:00:00"/>
    <x v="1"/>
    <s v="Turno Noche"/>
    <s v="Encajonadora"/>
    <s v="Problema en mesa de entrada"/>
    <x v="1"/>
    <n v="1.58"/>
    <m/>
  </r>
  <r>
    <x v="0"/>
    <s v="jun"/>
    <x v="51"/>
    <d v="2024-06-06T00:00:00"/>
    <x v="1"/>
    <s v="Turno Noche"/>
    <s v="Coronador"/>
    <s v="Reparacion bajada de tapas"/>
    <x v="1"/>
    <n v="1.08"/>
    <m/>
  </r>
  <r>
    <x v="0"/>
    <s v="jun"/>
    <x v="51"/>
    <d v="2024-06-06T00:00:00"/>
    <x v="1"/>
    <s v="Turno Noche"/>
    <s v="Coronador"/>
    <s v="Reparacion - Coronador"/>
    <x v="1"/>
    <n v="1.05"/>
    <m/>
  </r>
  <r>
    <x v="0"/>
    <s v="jun"/>
    <x v="51"/>
    <d v="2024-06-06T00:00:00"/>
    <x v="1"/>
    <s v="Turno Noche"/>
    <s v="Coronador"/>
    <s v="Trancones reiterados pista de bajada"/>
    <x v="1"/>
    <n v="1"/>
    <m/>
  </r>
  <r>
    <x v="0"/>
    <s v="jun"/>
    <x v="51"/>
    <d v="2024-06-06T00:00:00"/>
    <x v="1"/>
    <s v="Turno Dia"/>
    <s v="Coronador"/>
    <s v="Trancones reiterados pista de bajada"/>
    <x v="1"/>
    <n v="1"/>
    <m/>
  </r>
  <r>
    <x v="2"/>
    <s v="jun"/>
    <x v="51"/>
    <d v="2024-06-06T00:00:00"/>
    <x v="1"/>
    <s v="Turno Dia"/>
    <s v="Etiquetadora"/>
    <s v="Falla Etiquetadora"/>
    <x v="1"/>
    <n v="0.86"/>
    <m/>
  </r>
  <r>
    <x v="1"/>
    <s v="jun"/>
    <x v="51"/>
    <d v="2024-06-06T00:00:00"/>
    <x v="1"/>
    <s v="Turno Noche"/>
    <s v="Sopladora"/>
    <s v="Trabamiento de Preformas"/>
    <x v="1"/>
    <n v="0.82"/>
    <m/>
  </r>
  <r>
    <x v="0"/>
    <s v="jun"/>
    <x v="51"/>
    <d v="2024-06-06T00:00:00"/>
    <x v="1"/>
    <s v="Turno Dia"/>
    <s v="Encajonadora"/>
    <s v="Problema en mesa de entrada"/>
    <x v="1"/>
    <n v="0.75"/>
    <m/>
  </r>
  <r>
    <x v="0"/>
    <s v="jun"/>
    <x v="51"/>
    <d v="2024-06-06T00:00:00"/>
    <x v="1"/>
    <s v="Turno Dia"/>
    <s v="Coronador"/>
    <s v="Trancones reiterados pista de bajada"/>
    <x v="1"/>
    <n v="0.75"/>
    <m/>
  </r>
  <r>
    <x v="2"/>
    <s v="jun"/>
    <x v="51"/>
    <d v="2024-06-06T00:00:00"/>
    <x v="1"/>
    <s v="Turno Dia"/>
    <s v="Etiquetadora"/>
    <s v="Falla Etiquetadora"/>
    <x v="1"/>
    <n v="0.63"/>
    <m/>
  </r>
  <r>
    <x v="1"/>
    <s v="jun"/>
    <x v="51"/>
    <d v="2024-06-06T00:00:00"/>
    <x v="1"/>
    <s v="Turno Noche"/>
    <s v="Sopladora"/>
    <s v="Trabamiento de Preformas"/>
    <x v="1"/>
    <n v="0.53"/>
    <m/>
  </r>
  <r>
    <x v="0"/>
    <s v="jun"/>
    <x v="51"/>
    <d v="2024-06-06T00:00:00"/>
    <x v="1"/>
    <s v="Turno Dia"/>
    <s v="Encajonadora"/>
    <s v="Problema en mesa de entrada"/>
    <x v="1"/>
    <n v="0.5"/>
    <m/>
  </r>
  <r>
    <x v="0"/>
    <s v="jun"/>
    <x v="51"/>
    <d v="2024-06-06T00:00:00"/>
    <x v="1"/>
    <s v="Turno Noche"/>
    <s v="Lavadora de Botellas"/>
    <s v="Cai­da de envase en descarga - Mantenimiento"/>
    <x v="1"/>
    <n v="0.48"/>
    <m/>
  </r>
  <r>
    <x v="0"/>
    <s v="jun"/>
    <x v="51"/>
    <d v="2024-06-06T00:00:00"/>
    <x v="1"/>
    <s v="Turno Dia"/>
    <s v="Encajonadora"/>
    <s v="Problema en mesa de entrada"/>
    <x v="1"/>
    <n v="0.43"/>
    <m/>
  </r>
  <r>
    <x v="1"/>
    <s v="jun"/>
    <x v="51"/>
    <d v="2024-06-06T00:00:00"/>
    <x v="1"/>
    <s v="Turno Dia"/>
    <s v="Etiquetadora"/>
    <s v="Falla Etiquetadora"/>
    <x v="1"/>
    <n v="0.42"/>
    <m/>
  </r>
  <r>
    <x v="2"/>
    <s v="jun"/>
    <x v="51"/>
    <d v="2024-06-06T00:00:00"/>
    <x v="1"/>
    <s v="Turno Dia"/>
    <s v="Etiquetadora"/>
    <s v="Falla Etiquetadora"/>
    <x v="1"/>
    <n v="0.36"/>
    <m/>
  </r>
  <r>
    <x v="0"/>
    <s v="jun"/>
    <x v="51"/>
    <d v="2024-06-06T00:00:00"/>
    <x v="1"/>
    <s v="Turno Dia"/>
    <s v="Encajonadora"/>
    <s v="Problema en mesa de entrada"/>
    <x v="1"/>
    <n v="0.35"/>
    <m/>
  </r>
  <r>
    <x v="2"/>
    <s v="jun"/>
    <x v="51"/>
    <d v="2024-06-06T00:00:00"/>
    <x v="1"/>
    <s v="Turno Dia"/>
    <s v="Etiquetadora"/>
    <s v="Falla Etiquetadora"/>
    <x v="1"/>
    <n v="0.31"/>
    <m/>
  </r>
  <r>
    <x v="0"/>
    <s v="jun"/>
    <x v="51"/>
    <d v="2024-06-06T00:00:00"/>
    <x v="1"/>
    <s v="Turno Dia"/>
    <s v="Encajonadora"/>
    <s v="Problema en mesa de entrada"/>
    <x v="1"/>
    <n v="0.15"/>
    <m/>
  </r>
  <r>
    <x v="0"/>
    <s v="jun"/>
    <x v="51"/>
    <d v="2024-06-06T00:00:00"/>
    <x v="1"/>
    <s v="Turno Dia"/>
    <s v="Coronador"/>
    <s v="Trancones reiterados pista de bajada"/>
    <x v="1"/>
    <n v="0.1"/>
    <m/>
  </r>
  <r>
    <x v="2"/>
    <s v="jun"/>
    <x v="51"/>
    <d v="2024-06-06T00:00:00"/>
    <x v="1"/>
    <s v="Turno Dia"/>
    <s v="Decapsuladora"/>
    <s v="Lubricacion de cabezales"/>
    <x v="1"/>
    <n v="0.04"/>
    <m/>
  </r>
  <r>
    <x v="1"/>
    <s v="jun"/>
    <x v="51"/>
    <d v="2024-06-07T00:00:00"/>
    <x v="1"/>
    <s v="Turno Dia"/>
    <s v="Etiquetadora"/>
    <s v="Cambio de Sensor - Etiquetadora"/>
    <x v="2"/>
    <n v="17.489999999999998"/>
    <s v="Falla bomba de aceite"/>
  </r>
  <r>
    <x v="1"/>
    <s v="jun"/>
    <x v="51"/>
    <d v="2024-06-07T00:00:00"/>
    <x v="1"/>
    <s v="Turno Dia"/>
    <s v="Llenadora"/>
    <s v="Ajuste o cambio de sensor - Llenadora"/>
    <x v="2"/>
    <n v="17.14"/>
    <s v="Falsa detección en sensor salida sopladora."/>
  </r>
  <r>
    <x v="1"/>
    <s v="jun"/>
    <x v="51"/>
    <d v="2024-06-07T00:00:00"/>
    <x v="1"/>
    <s v="Turno Dia"/>
    <s v="Llenadora"/>
    <s v="Defectos Nudos PLC"/>
    <x v="2"/>
    <n v="16.600000000000001"/>
    <s v="Falsa detección en sensor salida sopladora."/>
  </r>
  <r>
    <x v="1"/>
    <s v="jun"/>
    <x v="51"/>
    <d v="2024-06-07T00:00:00"/>
    <x v="1"/>
    <s v="Turno Dia"/>
    <s v="Transporte"/>
    <s v="Cambio o reparacion - Transporte"/>
    <x v="0"/>
    <n v="12.89"/>
    <s v="Se corta cadena"/>
  </r>
  <r>
    <x v="1"/>
    <s v="jun"/>
    <x v="51"/>
    <d v="2024-06-07T00:00:00"/>
    <x v="1"/>
    <s v="Turno Dia"/>
    <s v="Paletizadora"/>
    <s v="Trabamiento de paletas"/>
    <x v="0"/>
    <n v="12.11"/>
    <s v="Pallets trabados por pernos sueltos en guías"/>
  </r>
  <r>
    <x v="1"/>
    <s v="jun"/>
    <x v="51"/>
    <d v="2024-06-07T00:00:00"/>
    <x v="1"/>
    <s v="Turno Dia"/>
    <s v="Etiquetadora"/>
    <s v="Cambio de Sensor - Etiquetadora"/>
    <x v="2"/>
    <n v="11.93"/>
    <s v="Falla bomba de aceite"/>
  </r>
  <r>
    <x v="2"/>
    <s v="jun"/>
    <x v="51"/>
    <d v="2024-06-07T00:00:00"/>
    <x v="1"/>
    <s v="Turno Noche"/>
    <s v="Lavadora de Botellas"/>
    <s v="Cai­da de envase en descarga - Mantenimiento"/>
    <x v="0"/>
    <n v="10.81"/>
    <s v="Trabamiento de botella en la salida."/>
  </r>
  <r>
    <x v="2"/>
    <s v="jun"/>
    <x v="51"/>
    <d v="2024-06-07T00:00:00"/>
    <x v="1"/>
    <s v="Turno Noche"/>
    <s v="Lavadora de Botellas"/>
    <s v="Cai­da de envase en descarga - Mantenimiento"/>
    <x v="1"/>
    <n v="8.51"/>
    <m/>
  </r>
  <r>
    <x v="2"/>
    <s v="jun"/>
    <x v="51"/>
    <d v="2024-06-07T00:00:00"/>
    <x v="1"/>
    <s v="Turno Noche"/>
    <s v="Lavadora de Botellas"/>
    <s v="Cai­da de envase en descarga - Mantenimiento"/>
    <x v="1"/>
    <n v="8.35"/>
    <m/>
  </r>
  <r>
    <x v="1"/>
    <s v="jun"/>
    <x v="51"/>
    <d v="2024-06-07T00:00:00"/>
    <x v="1"/>
    <s v="Turno Noche"/>
    <s v="Llenadora"/>
    <s v="Defectos Nudos PLC"/>
    <x v="1"/>
    <n v="7.97"/>
    <m/>
  </r>
  <r>
    <x v="1"/>
    <s v="jun"/>
    <x v="51"/>
    <d v="2024-06-07T00:00:00"/>
    <x v="1"/>
    <s v="Turno Noche"/>
    <s v="Etiquetadora"/>
    <s v="Empalme defectuoso - Etiquetadora"/>
    <x v="1"/>
    <n v="6.24"/>
    <m/>
  </r>
  <r>
    <x v="2"/>
    <s v="jun"/>
    <x v="51"/>
    <d v="2024-06-07T00:00:00"/>
    <x v="1"/>
    <s v="Turno Dia"/>
    <s v="Lavadora de Botellas"/>
    <s v="Trabamiento de botellas en la salida - Mantenimiento"/>
    <x v="1"/>
    <n v="6.18"/>
    <m/>
  </r>
  <r>
    <x v="2"/>
    <s v="jun"/>
    <x v="51"/>
    <d v="2024-06-07T00:00:00"/>
    <x v="1"/>
    <s v="Turno Noche"/>
    <s v="Lavadora de Botellas"/>
    <s v="Cai­da de envase en descarga - Mantenimiento"/>
    <x v="1"/>
    <n v="5.95"/>
    <m/>
  </r>
  <r>
    <x v="2"/>
    <s v="jun"/>
    <x v="51"/>
    <d v="2024-06-07T00:00:00"/>
    <x v="1"/>
    <s v="Turno Dia"/>
    <s v="Lavadora de Botellas"/>
    <s v="Trabamiento de botellas en la salida - Mantenimiento"/>
    <x v="1"/>
    <n v="4.88"/>
    <m/>
  </r>
  <r>
    <x v="2"/>
    <s v="jun"/>
    <x v="51"/>
    <d v="2024-06-07T00:00:00"/>
    <x v="1"/>
    <s v="Turno Dia"/>
    <s v="Lavadora de Botellas"/>
    <s v="Trabamiento de botellas en la salida - Mantenimiento"/>
    <x v="1"/>
    <n v="3.84"/>
    <m/>
  </r>
  <r>
    <x v="0"/>
    <s v="jun"/>
    <x v="51"/>
    <d v="2024-06-07T00:00:00"/>
    <x v="1"/>
    <s v="Turno Dia"/>
    <s v="Llenadora"/>
    <s v="Cambio de valvula"/>
    <x v="1"/>
    <n v="3.55"/>
    <m/>
  </r>
  <r>
    <x v="0"/>
    <s v="jun"/>
    <x v="51"/>
    <d v="2024-06-07T00:00:00"/>
    <x v="1"/>
    <s v="Turno Dia"/>
    <s v="Lavadora de Botellas"/>
    <s v="Cai­da de envase en descarga - Mantenimiento"/>
    <x v="1"/>
    <n v="3.15"/>
    <m/>
  </r>
  <r>
    <x v="2"/>
    <s v="jun"/>
    <x v="51"/>
    <d v="2024-06-07T00:00:00"/>
    <x v="1"/>
    <s v="Turno Dia"/>
    <s v="Decapsuladora"/>
    <s v="Lubricacion de cabezales"/>
    <x v="1"/>
    <n v="3.14"/>
    <m/>
  </r>
  <r>
    <x v="0"/>
    <s v="jun"/>
    <x v="51"/>
    <d v="2024-06-07T00:00:00"/>
    <x v="1"/>
    <s v="Turno Dia"/>
    <s v="Encajonadora"/>
    <s v="Problema en mesa de entrada"/>
    <x v="1"/>
    <n v="3"/>
    <m/>
  </r>
  <r>
    <x v="2"/>
    <s v="jun"/>
    <x v="51"/>
    <d v="2024-06-07T00:00:00"/>
    <x v="1"/>
    <s v="Turno Noche"/>
    <s v="Lavadora de Botellas"/>
    <s v="Trabamiento de botellas en la salida - Mantenimiento"/>
    <x v="1"/>
    <n v="2.93"/>
    <m/>
  </r>
  <r>
    <x v="2"/>
    <s v="jun"/>
    <x v="51"/>
    <d v="2024-06-07T00:00:00"/>
    <x v="1"/>
    <s v="Turno Dia"/>
    <s v="Lavadora de Botellas"/>
    <s v="Cai­da de botellas salida de la lavadora"/>
    <x v="1"/>
    <n v="2.86"/>
    <m/>
  </r>
  <r>
    <x v="2"/>
    <s v="jun"/>
    <x v="51"/>
    <d v="2024-06-07T00:00:00"/>
    <x v="1"/>
    <s v="Turno Dia"/>
    <s v="Lavadora de Botellas"/>
    <s v="Trabamiento de botellas en la salida - Mantenimiento"/>
    <x v="1"/>
    <n v="2.52"/>
    <m/>
  </r>
  <r>
    <x v="2"/>
    <s v="jun"/>
    <x v="51"/>
    <d v="2024-06-07T00:00:00"/>
    <x v="1"/>
    <s v="Turno Noche"/>
    <s v="Lavadora de Botellas"/>
    <s v="Cai­da de botellas salida de la lavadora"/>
    <x v="1"/>
    <n v="2.2799999999999998"/>
    <m/>
  </r>
  <r>
    <x v="0"/>
    <s v="jun"/>
    <x v="51"/>
    <d v="2024-06-07T00:00:00"/>
    <x v="1"/>
    <s v="Turno Dia"/>
    <s v="Lavadora de Botellas"/>
    <s v="Cai­da de botellas salida de la lavadora"/>
    <x v="1"/>
    <n v="1.95"/>
    <m/>
  </r>
  <r>
    <x v="2"/>
    <s v="jun"/>
    <x v="51"/>
    <d v="2024-06-07T00:00:00"/>
    <x v="1"/>
    <s v="Turno Dia"/>
    <s v="Lavadora de Botellas"/>
    <s v="Trabamiento de botellas en la salida - Mantenimiento"/>
    <x v="1"/>
    <n v="1.86"/>
    <m/>
  </r>
  <r>
    <x v="2"/>
    <s v="jun"/>
    <x v="51"/>
    <d v="2024-06-07T00:00:00"/>
    <x v="1"/>
    <s v="Turno Dia"/>
    <s v="Lavadora de Botellas"/>
    <s v="Trabamiento de botellas en la salida - Mantenimiento"/>
    <x v="1"/>
    <n v="1.83"/>
    <m/>
  </r>
  <r>
    <x v="0"/>
    <s v="jun"/>
    <x v="51"/>
    <d v="2024-06-07T00:00:00"/>
    <x v="1"/>
    <s v="Turno Dia"/>
    <s v="Encajonadora"/>
    <s v="Problema en mesa de entrada"/>
    <x v="1"/>
    <n v="1.7"/>
    <m/>
  </r>
  <r>
    <x v="1"/>
    <s v="jun"/>
    <x v="51"/>
    <d v="2024-06-07T00:00:00"/>
    <x v="1"/>
    <s v="Turno Noche"/>
    <s v="Etiquetadora"/>
    <s v="Empalme defectuoso - Etiquetadora"/>
    <x v="1"/>
    <n v="1.62"/>
    <m/>
  </r>
  <r>
    <x v="0"/>
    <s v="jun"/>
    <x v="51"/>
    <d v="2024-06-07T00:00:00"/>
    <x v="1"/>
    <s v="Turno Dia"/>
    <s v="Lavadora de Botellas"/>
    <s v="Trabamiento de botellas en la salida - Mantenimiento"/>
    <x v="1"/>
    <n v="1.6"/>
    <m/>
  </r>
  <r>
    <x v="2"/>
    <s v="jun"/>
    <x v="51"/>
    <d v="2024-06-07T00:00:00"/>
    <x v="1"/>
    <s v="Turno Noche"/>
    <s v="Omnivision"/>
    <s v="Ajuste electrico o mecanico"/>
    <x v="1"/>
    <n v="1.54"/>
    <m/>
  </r>
  <r>
    <x v="2"/>
    <s v="jun"/>
    <x v="51"/>
    <d v="2024-06-07T00:00:00"/>
    <x v="1"/>
    <s v="Turno Dia"/>
    <s v="Lavadora de Botellas"/>
    <s v="Trabamiento de botellas en la salida - Mantenimiento"/>
    <x v="1"/>
    <n v="1.54"/>
    <m/>
  </r>
  <r>
    <x v="2"/>
    <s v="jun"/>
    <x v="51"/>
    <d v="2024-06-07T00:00:00"/>
    <x v="1"/>
    <s v="Turno Noche"/>
    <s v="Lavadora de Botellas"/>
    <s v="Cai­da de envase en descarga - Mantenimiento"/>
    <x v="1"/>
    <n v="1.32"/>
    <m/>
  </r>
  <r>
    <x v="2"/>
    <s v="jun"/>
    <x v="51"/>
    <d v="2024-06-07T00:00:00"/>
    <x v="1"/>
    <s v="Turno Dia"/>
    <s v="Lavadora de Botellas"/>
    <s v="Cai­da de botellas salida de la lavadora"/>
    <x v="1"/>
    <n v="1.27"/>
    <m/>
  </r>
  <r>
    <x v="2"/>
    <s v="jun"/>
    <x v="51"/>
    <d v="2024-06-07T00:00:00"/>
    <x v="1"/>
    <s v="Turno Dia"/>
    <s v="Lavadora de Botellas"/>
    <s v="Trabamiento de botellas en la salida - Mantenimiento"/>
    <x v="1"/>
    <n v="1.26"/>
    <m/>
  </r>
  <r>
    <x v="2"/>
    <s v="jun"/>
    <x v="51"/>
    <d v="2024-06-07T00:00:00"/>
    <x v="1"/>
    <s v="Turno Dia"/>
    <s v="Lavadora de Botellas"/>
    <s v="Trabamiento de botellas en la salida - Mantenimiento"/>
    <x v="1"/>
    <n v="1.1100000000000001"/>
    <m/>
  </r>
  <r>
    <x v="2"/>
    <s v="jun"/>
    <x v="51"/>
    <d v="2024-06-07T00:00:00"/>
    <x v="1"/>
    <s v="Turno Dia"/>
    <s v="Lavadora de Botellas"/>
    <s v="Trabamiento de botellas en la salida - Mantenimiento"/>
    <x v="1"/>
    <n v="1.1100000000000001"/>
    <m/>
  </r>
  <r>
    <x v="2"/>
    <s v="jun"/>
    <x v="51"/>
    <d v="2024-06-07T00:00:00"/>
    <x v="1"/>
    <s v="Turno Noche"/>
    <s v="Lavadora de Botellas"/>
    <s v="Cai­da de envase en descarga - Mantenimiento"/>
    <x v="1"/>
    <n v="1.07"/>
    <m/>
  </r>
  <r>
    <x v="0"/>
    <s v="jun"/>
    <x v="51"/>
    <d v="2024-06-07T00:00:00"/>
    <x v="1"/>
    <s v="Turno Dia"/>
    <s v="Lavadora de Botellas"/>
    <s v="Trabamiento de botellas en la salida - Mantenimiento"/>
    <x v="1"/>
    <n v="1.05"/>
    <m/>
  </r>
  <r>
    <x v="2"/>
    <s v="jun"/>
    <x v="51"/>
    <d v="2024-06-07T00:00:00"/>
    <x v="1"/>
    <s v="Turno Dia"/>
    <s v="Lavadora de Botellas"/>
    <s v="Trabamiento de botellas en la salida - Mantenimiento"/>
    <x v="1"/>
    <n v="0.91"/>
    <m/>
  </r>
  <r>
    <x v="2"/>
    <s v="jun"/>
    <x v="51"/>
    <d v="2024-06-07T00:00:00"/>
    <x v="1"/>
    <s v="Turno Noche"/>
    <s v="Lavadora de Botellas"/>
    <s v="Trabamiento de botellas en la salida - Mantenimiento"/>
    <x v="1"/>
    <n v="0.88"/>
    <m/>
  </r>
  <r>
    <x v="0"/>
    <s v="jun"/>
    <x v="51"/>
    <d v="2024-06-07T00:00:00"/>
    <x v="1"/>
    <s v="Turno Dia"/>
    <s v="Coronador"/>
    <s v="Trancones reiterados pista de bajada"/>
    <x v="1"/>
    <n v="0.75"/>
    <m/>
  </r>
  <r>
    <x v="2"/>
    <s v="jun"/>
    <x v="51"/>
    <d v="2024-06-07T00:00:00"/>
    <x v="1"/>
    <s v="Turno Noche"/>
    <s v="Lavadora de Botellas"/>
    <s v="Cai­da de envase en descarga - Mantenimiento"/>
    <x v="1"/>
    <n v="0.69"/>
    <m/>
  </r>
  <r>
    <x v="1"/>
    <s v="jun"/>
    <x v="51"/>
    <d v="2024-06-07T00:00:00"/>
    <x v="1"/>
    <s v="Turno Dia"/>
    <s v="Llenadora"/>
    <s v="Defectos Nudos PLC"/>
    <x v="1"/>
    <n v="0.54"/>
    <m/>
  </r>
  <r>
    <x v="2"/>
    <s v="jun"/>
    <x v="51"/>
    <d v="2024-06-07T00:00:00"/>
    <x v="1"/>
    <s v="Turno Noche"/>
    <s v="Lavadora de Botellas"/>
    <s v="Cai­da de envase en descarga - Mantenimiento"/>
    <x v="1"/>
    <n v="0.37"/>
    <m/>
  </r>
  <r>
    <x v="2"/>
    <s v="jun"/>
    <x v="51"/>
    <d v="2024-06-07T00:00:00"/>
    <x v="1"/>
    <s v="Turno Noche"/>
    <s v="Lavadora de Botellas"/>
    <s v="Cai­da de botellas salida de la lavadora"/>
    <x v="1"/>
    <n v="0.25"/>
    <m/>
  </r>
  <r>
    <x v="0"/>
    <s v="jun"/>
    <x v="51"/>
    <d v="2024-06-07T00:00:00"/>
    <x v="1"/>
    <s v="Turno Dia"/>
    <s v="Lavadora de Botellas"/>
    <s v="Cai­da de envase en descarga - Mantenimiento"/>
    <x v="1"/>
    <n v="0.2"/>
    <m/>
  </r>
  <r>
    <x v="0"/>
    <s v="jun"/>
    <x v="51"/>
    <d v="2024-06-07T00:00:00"/>
    <x v="1"/>
    <s v="Turno Dia"/>
    <s v="Encajonadora"/>
    <s v="Problema en mesa de entrada"/>
    <x v="1"/>
    <n v="0.2"/>
    <m/>
  </r>
  <r>
    <x v="1"/>
    <s v="jun"/>
    <x v="51"/>
    <d v="2024-06-08T00:00:00"/>
    <x v="1"/>
    <s v="Turno Dia"/>
    <s v="Tunel"/>
    <s v="problema casette sincronizacion y ajuste punto cero"/>
    <x v="0"/>
    <n v="25.93"/>
    <s v="Regulación barandas SDR"/>
  </r>
  <r>
    <x v="1"/>
    <s v="jun"/>
    <x v="51"/>
    <d v="2024-06-08T00:00:00"/>
    <x v="1"/>
    <s v="Turno Dia"/>
    <s v="Tunel"/>
    <s v="problema casette sincronizacion y ajuste punto cero"/>
    <x v="0"/>
    <n v="22.37"/>
    <s v="Regulación barandas SDR"/>
  </r>
  <r>
    <x v="1"/>
    <s v="jun"/>
    <x v="51"/>
    <d v="2024-06-08T00:00:00"/>
    <x v="1"/>
    <s v="Turno Noche"/>
    <s v="Mixer"/>
    <s v="Brix jarabe bajo"/>
    <x v="2"/>
    <n v="17.760000000000002"/>
    <s v="Ajuste en parametría"/>
  </r>
  <r>
    <x v="1"/>
    <s v="jun"/>
    <x v="51"/>
    <d v="2024-06-08T00:00:00"/>
    <x v="1"/>
    <s v="Turno Dia"/>
    <s v="Tunel"/>
    <s v="problema casette sincronizacion y ajuste punto cero"/>
    <x v="0"/>
    <n v="16.95"/>
    <s v="Regulación barandas SDR"/>
  </r>
  <r>
    <x v="1"/>
    <s v="jun"/>
    <x v="51"/>
    <d v="2024-06-08T00:00:00"/>
    <x v="1"/>
    <s v="Turno Dia"/>
    <s v="Tunel"/>
    <s v="problema casette sincronizacion y ajuste punto cero"/>
    <x v="0"/>
    <n v="14.33"/>
    <s v="Regulación barandas SDR"/>
  </r>
  <r>
    <x v="1"/>
    <s v="jun"/>
    <x v="51"/>
    <d v="2024-06-08T00:00:00"/>
    <x v="1"/>
    <s v="Turno Dia"/>
    <s v="Tunel"/>
    <s v="problema casette sincronizacion y ajuste punto cero"/>
    <x v="0"/>
    <n v="14.09"/>
    <s v="Regulación barandas SDR"/>
  </r>
  <r>
    <x v="2"/>
    <s v="jun"/>
    <x v="51"/>
    <d v="2024-06-08T00:00:00"/>
    <x v="1"/>
    <s v="Turno Noche"/>
    <s v="Lavadora de Botellas"/>
    <s v="Cai­da de envase en descarga - Mantenimiento"/>
    <x v="1"/>
    <n v="9"/>
    <m/>
  </r>
  <r>
    <x v="1"/>
    <s v="jun"/>
    <x v="51"/>
    <d v="2024-06-08T00:00:00"/>
    <x v="1"/>
    <s v="Turno Dia"/>
    <s v="Transporte"/>
    <s v="Divisor de paquetes"/>
    <x v="1"/>
    <n v="8.81"/>
    <m/>
  </r>
  <r>
    <x v="2"/>
    <s v="jun"/>
    <x v="51"/>
    <d v="2024-06-08T00:00:00"/>
    <x v="1"/>
    <s v="Turno Noche"/>
    <s v="Lavadora de Botellas"/>
    <s v="Cai­da de envase en descarga - Mantenimiento"/>
    <x v="1"/>
    <n v="5.44"/>
    <m/>
  </r>
  <r>
    <x v="1"/>
    <s v="jun"/>
    <x v="51"/>
    <d v="2024-06-08T00:00:00"/>
    <x v="1"/>
    <s v="Turno Dia"/>
    <s v="Mixer"/>
    <s v="Error de Mezcla"/>
    <x v="1"/>
    <n v="4.9800000000000004"/>
    <m/>
  </r>
  <r>
    <x v="1"/>
    <s v="jun"/>
    <x v="51"/>
    <d v="2024-06-08T00:00:00"/>
    <x v="1"/>
    <s v="Turno Dia"/>
    <s v="Tunel"/>
    <s v="problema casette sincronizacion y ajuste punto cero"/>
    <x v="1"/>
    <n v="3.6"/>
    <m/>
  </r>
  <r>
    <x v="1"/>
    <s v="jun"/>
    <x v="51"/>
    <d v="2024-06-08T00:00:00"/>
    <x v="1"/>
    <s v="Turno Dia"/>
    <s v="Tunel"/>
    <s v="problema casette sincronizacion y ajuste punto cero"/>
    <x v="1"/>
    <n v="3.56"/>
    <m/>
  </r>
  <r>
    <x v="1"/>
    <s v="jun"/>
    <x v="51"/>
    <d v="2024-06-08T00:00:00"/>
    <x v="1"/>
    <s v="Turno Dia"/>
    <s v="Tunel"/>
    <s v="Cai­da de botellas, ajuste de traspasos"/>
    <x v="1"/>
    <n v="3.51"/>
    <m/>
  </r>
  <r>
    <x v="1"/>
    <s v="jun"/>
    <x v="51"/>
    <d v="2024-06-08T00:00:00"/>
    <x v="1"/>
    <s v="Turno Noche"/>
    <s v="Sopladora"/>
    <s v="Trabamiento de Preformas"/>
    <x v="1"/>
    <n v="3.36"/>
    <m/>
  </r>
  <r>
    <x v="1"/>
    <s v="jun"/>
    <x v="51"/>
    <d v="2024-06-08T00:00:00"/>
    <x v="1"/>
    <s v="Turno Noche"/>
    <s v="Tunel"/>
    <s v="Cai­da de botellas, ajuste de traspasos"/>
    <x v="1"/>
    <n v="2.71"/>
    <m/>
  </r>
  <r>
    <x v="1"/>
    <s v="jun"/>
    <x v="51"/>
    <d v="2024-06-08T00:00:00"/>
    <x v="1"/>
    <s v="Turno Noche"/>
    <s v="Sopladora"/>
    <s v="Trabamiento de Preformas"/>
    <x v="1"/>
    <n v="2.44"/>
    <m/>
  </r>
  <r>
    <x v="2"/>
    <s v="jun"/>
    <x v="51"/>
    <d v="2024-06-08T00:00:00"/>
    <x v="1"/>
    <s v="Turno Dia"/>
    <s v="Lavadora de Botellas"/>
    <s v="Trabamiento de botellas en la salida - Mantenimiento"/>
    <x v="1"/>
    <n v="1.97"/>
    <m/>
  </r>
  <r>
    <x v="2"/>
    <s v="jun"/>
    <x v="51"/>
    <d v="2024-06-08T00:00:00"/>
    <x v="1"/>
    <s v="Turno Noche"/>
    <s v="Lavadora de Botellas"/>
    <s v="Cai­da de envase en descarga - Mantenimiento"/>
    <x v="1"/>
    <n v="1.43"/>
    <m/>
  </r>
  <r>
    <x v="2"/>
    <s v="jun"/>
    <x v="51"/>
    <d v="2024-06-08T00:00:00"/>
    <x v="1"/>
    <s v="Turno Noche"/>
    <s v="Omnivision"/>
    <s v="Ajuste electrico o mecanico"/>
    <x v="1"/>
    <n v="1.3"/>
    <m/>
  </r>
  <r>
    <x v="1"/>
    <s v="jun"/>
    <x v="51"/>
    <d v="2024-06-08T00:00:00"/>
    <x v="1"/>
    <s v="Turno Dia"/>
    <s v="Transporte"/>
    <s v="Divisor de paquetes"/>
    <x v="1"/>
    <n v="1.06"/>
    <m/>
  </r>
  <r>
    <x v="2"/>
    <s v="jun"/>
    <x v="51"/>
    <d v="2024-06-08T00:00:00"/>
    <x v="1"/>
    <s v="Turno Noche"/>
    <s v="Lavadora de Botellas"/>
    <s v="Cai­da de envase en descarga - Mantenimiento"/>
    <x v="1"/>
    <n v="0.89"/>
    <m/>
  </r>
  <r>
    <x v="1"/>
    <s v="jun"/>
    <x v="51"/>
    <d v="2024-06-08T00:00:00"/>
    <x v="1"/>
    <s v="Turno Noche"/>
    <s v="Sopladora"/>
    <s v="Trabamiento de Preformas"/>
    <x v="1"/>
    <n v="0.56999999999999995"/>
    <m/>
  </r>
  <r>
    <x v="1"/>
    <s v="jun"/>
    <x v="51"/>
    <d v="2024-06-08T00:00:00"/>
    <x v="1"/>
    <s v="Turno Noche"/>
    <s v="Sopladora"/>
    <s v="Trabamiento de Preformas"/>
    <x v="1"/>
    <n v="0.37"/>
    <m/>
  </r>
  <r>
    <x v="1"/>
    <s v="jun"/>
    <x v="51"/>
    <d v="2024-06-08T00:00:00"/>
    <x v="1"/>
    <s v="Turno Noche"/>
    <s v="Sopladora"/>
    <s v="Trabamiento de Preformas"/>
    <x v="1"/>
    <n v="0.18"/>
    <m/>
  </r>
  <r>
    <x v="1"/>
    <s v="jun"/>
    <x v="52"/>
    <d v="2024-06-10T00:00:00"/>
    <x v="1"/>
    <s v="Turno Dia"/>
    <s v="Sopladora"/>
    <s v="Problema variador cinta elevadora de preformas"/>
    <x v="2"/>
    <n v="60"/>
    <s v="Cinta transportadora no gira."/>
  </r>
  <r>
    <x v="1"/>
    <s v="jun"/>
    <x v="52"/>
    <d v="2024-06-10T00:00:00"/>
    <x v="1"/>
    <s v="Turno Dia"/>
    <s v="Sopladora"/>
    <s v="Problema comunicacion sopladora"/>
    <x v="0"/>
    <n v="11.86"/>
    <s v="Problema banda tolva"/>
  </r>
  <r>
    <x v="1"/>
    <s v="jun"/>
    <x v="52"/>
    <d v="2024-06-10T00:00:00"/>
    <x v="1"/>
    <s v="Turno Dia"/>
    <s v="Sopladora"/>
    <s v="Problema variador cinta elevadora de preformas"/>
    <x v="1"/>
    <n v="5.21"/>
    <m/>
  </r>
  <r>
    <x v="1"/>
    <s v="jun"/>
    <x v="52"/>
    <d v="2024-06-10T00:00:00"/>
    <x v="1"/>
    <s v="Turno Dia"/>
    <s v="Sopladora"/>
    <s v="Problema variador cinta elevadora de preformas"/>
    <x v="1"/>
    <n v="4.26"/>
    <m/>
  </r>
  <r>
    <x v="2"/>
    <s v="jun"/>
    <x v="52"/>
    <d v="2024-06-10T00:00:00"/>
    <x v="1"/>
    <s v="Turno Dia"/>
    <s v="Lavadora de Botellas"/>
    <s v="Cai­da de envase en descarga - Mantenimiento"/>
    <x v="1"/>
    <n v="4.05"/>
    <m/>
  </r>
  <r>
    <x v="2"/>
    <s v="jun"/>
    <x v="52"/>
    <d v="2024-06-10T00:00:00"/>
    <x v="1"/>
    <s v="Turno Dia"/>
    <s v="Lavadora de Botellas"/>
    <s v="Trabamiento de botellas en la salida - Mantenimiento"/>
    <x v="1"/>
    <n v="3.11"/>
    <m/>
  </r>
  <r>
    <x v="2"/>
    <s v="jun"/>
    <x v="52"/>
    <d v="2024-06-10T00:00:00"/>
    <x v="1"/>
    <s v="Turno Dia"/>
    <s v="Lavadora de Botellas"/>
    <s v="Cai­da de envase en descarga - Mantenimiento"/>
    <x v="1"/>
    <n v="2.68"/>
    <m/>
  </r>
  <r>
    <x v="2"/>
    <s v="jun"/>
    <x v="52"/>
    <d v="2024-06-10T00:00:00"/>
    <x v="1"/>
    <s v="Turno Dia"/>
    <s v="Lavadora de Botellas"/>
    <s v="Cai­da de envase en descarga - Mantenimiento"/>
    <x v="1"/>
    <n v="2.14"/>
    <m/>
  </r>
  <r>
    <x v="2"/>
    <s v="jun"/>
    <x v="52"/>
    <d v="2024-06-10T00:00:00"/>
    <x v="1"/>
    <s v="Turno Dia"/>
    <s v="Lavadora de Botellas"/>
    <s v="Trabamiento de botellas en la salida - Mantenimiento"/>
    <x v="1"/>
    <n v="2.04"/>
    <m/>
  </r>
  <r>
    <x v="2"/>
    <s v="jun"/>
    <x v="52"/>
    <d v="2024-06-10T00:00:00"/>
    <x v="1"/>
    <s v="Turno Dia"/>
    <s v="Lavadora de Botellas"/>
    <s v="Cai­da de envase en descarga - Mantenimiento"/>
    <x v="1"/>
    <n v="1.38"/>
    <m/>
  </r>
  <r>
    <x v="2"/>
    <s v="jun"/>
    <x v="52"/>
    <d v="2024-06-10T00:00:00"/>
    <x v="1"/>
    <s v="Turno Dia"/>
    <s v="Lavadora de Botellas"/>
    <s v="Cai­da de envase en descarga - Mantenimiento"/>
    <x v="1"/>
    <n v="0.57999999999999996"/>
    <m/>
  </r>
  <r>
    <x v="2"/>
    <s v="jun"/>
    <x v="52"/>
    <d v="2024-06-10T00:00:00"/>
    <x v="1"/>
    <s v="Turno Dia"/>
    <s v="Lavadora de Botellas"/>
    <s v="Cai­da de envase en descarga - Mantenimiento"/>
    <x v="1"/>
    <n v="0.23"/>
    <m/>
  </r>
  <r>
    <x v="1"/>
    <s v="jun"/>
    <x v="52"/>
    <d v="2024-06-11T00:00:00"/>
    <x v="1"/>
    <s v="Turno Noche"/>
    <s v="Robopac"/>
    <s v="Falla barrera de seguridad"/>
    <x v="2"/>
    <n v="38.700000000000003"/>
    <s v="Falla barrera de seguridad de entrada"/>
  </r>
  <r>
    <x v="1"/>
    <s v="jun"/>
    <x v="52"/>
    <d v="2024-06-11T00:00:00"/>
    <x v="1"/>
    <s v="Turno Noche"/>
    <s v="Sopladora"/>
    <s v="Presion de soplado insuficiente"/>
    <x v="0"/>
    <n v="20"/>
    <s v="Problema de válvula de presión de aire"/>
  </r>
  <r>
    <x v="1"/>
    <s v="jun"/>
    <x v="52"/>
    <d v="2024-06-11T00:00:00"/>
    <x v="1"/>
    <s v="Turno Noche"/>
    <s v="Robopac"/>
    <s v="Falla barrera de seguridad"/>
    <x v="2"/>
    <n v="12.88"/>
    <s v="Falla barrera de seguridad de entrada"/>
  </r>
  <r>
    <x v="2"/>
    <s v="jun"/>
    <x v="52"/>
    <d v="2024-06-11T00:00:00"/>
    <x v="1"/>
    <s v="Turno Noche"/>
    <s v="Paletizadora"/>
    <s v="Cai­da de automatico - Paletizadora"/>
    <x v="2"/>
    <n v="11.23"/>
    <s v="Caída de magnetotérmico. Transporte Pallets lleno."/>
  </r>
  <r>
    <x v="1"/>
    <s v="jun"/>
    <x v="52"/>
    <d v="2024-06-11T00:00:00"/>
    <x v="1"/>
    <s v="Turno Noche"/>
    <s v="Robopac"/>
    <s v="Falla barrera de seguridad"/>
    <x v="2"/>
    <n v="10.6"/>
    <s v="Falla barrera de seguridad de entrada"/>
  </r>
  <r>
    <x v="1"/>
    <s v="jun"/>
    <x v="52"/>
    <d v="2024-06-11T00:00:00"/>
    <x v="1"/>
    <s v="Turno Noche"/>
    <s v="Robopac"/>
    <s v="Falla barrera de seguridad"/>
    <x v="1"/>
    <n v="7.57"/>
    <m/>
  </r>
  <r>
    <x v="2"/>
    <s v="jun"/>
    <x v="52"/>
    <d v="2024-06-11T00:00:00"/>
    <x v="1"/>
    <s v="Turno Noche"/>
    <s v="Paletizadora"/>
    <s v="Cai­da de automatico - Paletizadora"/>
    <x v="1"/>
    <n v="7.4"/>
    <m/>
  </r>
  <r>
    <x v="1"/>
    <s v="jun"/>
    <x v="52"/>
    <d v="2024-06-11T00:00:00"/>
    <x v="1"/>
    <s v="Turno Noche"/>
    <s v="Paletizadora"/>
    <s v="Cai­da de automatico - Paletizadora"/>
    <x v="1"/>
    <n v="7.28"/>
    <m/>
  </r>
  <r>
    <x v="1"/>
    <s v="jun"/>
    <x v="52"/>
    <d v="2024-06-11T00:00:00"/>
    <x v="1"/>
    <s v="Turno Dia"/>
    <s v="Tunel"/>
    <s v="Ajuste de casette - Mantenimiento"/>
    <x v="1"/>
    <n v="7.15"/>
    <m/>
  </r>
  <r>
    <x v="1"/>
    <s v="jun"/>
    <x v="52"/>
    <d v="2024-06-11T00:00:00"/>
    <x v="1"/>
    <s v="Turno Noche"/>
    <s v="Sopladora"/>
    <s v="Problema comunicacion sopladora"/>
    <x v="1"/>
    <n v="7.02"/>
    <m/>
  </r>
  <r>
    <x v="1"/>
    <s v="jun"/>
    <x v="52"/>
    <d v="2024-06-11T00:00:00"/>
    <x v="1"/>
    <s v="Turno Dia"/>
    <s v="Capsuladora"/>
    <s v="Trancon de tapas en pista de bajada - Mantenimiento"/>
    <x v="1"/>
    <n v="5.25"/>
    <m/>
  </r>
  <r>
    <x v="2"/>
    <s v="jun"/>
    <x v="52"/>
    <d v="2024-06-11T00:00:00"/>
    <x v="1"/>
    <s v="Turno Dia"/>
    <s v="Lavadora de Botellas"/>
    <s v="Cai­da de envase en descarga - Mantenimiento"/>
    <x v="1"/>
    <n v="4.0199999999999996"/>
    <m/>
  </r>
  <r>
    <x v="2"/>
    <s v="jun"/>
    <x v="52"/>
    <d v="2024-06-11T00:00:00"/>
    <x v="1"/>
    <s v="Turno Dia"/>
    <s v="Lavadora de Botellas"/>
    <s v="Cai­da de envase en descarga - Mantenimiento"/>
    <x v="1"/>
    <n v="3.81"/>
    <m/>
  </r>
  <r>
    <x v="1"/>
    <s v="jun"/>
    <x v="52"/>
    <d v="2024-06-11T00:00:00"/>
    <x v="1"/>
    <s v="Turno Noche"/>
    <s v="Sopladora"/>
    <s v="Presion de soplado insuficiente"/>
    <x v="1"/>
    <n v="3.47"/>
    <m/>
  </r>
  <r>
    <x v="2"/>
    <s v="jun"/>
    <x v="52"/>
    <d v="2024-06-11T00:00:00"/>
    <x v="1"/>
    <s v="Turno Noche"/>
    <s v="Paletizadora"/>
    <s v="Cai­da de automatico - Paletizadora"/>
    <x v="1"/>
    <n v="3.22"/>
    <m/>
  </r>
  <r>
    <x v="2"/>
    <s v="jun"/>
    <x v="52"/>
    <d v="2024-06-11T00:00:00"/>
    <x v="1"/>
    <s v="Turno Dia"/>
    <s v="Lavadora de Botellas"/>
    <s v="Cai­da de botellas salida de la lavadora"/>
    <x v="1"/>
    <n v="2.4"/>
    <m/>
  </r>
  <r>
    <x v="1"/>
    <s v="jun"/>
    <x v="52"/>
    <d v="2024-06-11T00:00:00"/>
    <x v="1"/>
    <s v="Turno Dia"/>
    <s v="Capsuladora"/>
    <s v="Trancon de tapas en pista de bajada - Mantenimiento"/>
    <x v="1"/>
    <n v="1.92"/>
    <m/>
  </r>
  <r>
    <x v="1"/>
    <s v="jun"/>
    <x v="52"/>
    <d v="2024-06-11T00:00:00"/>
    <x v="1"/>
    <s v="Turno Dia"/>
    <s v="Capsuladora"/>
    <s v="Trancon de tapas en pista de bajada - Mantenimiento"/>
    <x v="1"/>
    <n v="1.55"/>
    <m/>
  </r>
  <r>
    <x v="2"/>
    <s v="jun"/>
    <x v="52"/>
    <d v="2024-06-11T00:00:00"/>
    <x v="1"/>
    <s v="Turno Dia"/>
    <s v="Lavadora de Botellas"/>
    <s v="Cai­da de envase en descarga - Mantenimiento"/>
    <x v="1"/>
    <n v="1.04"/>
    <m/>
  </r>
  <r>
    <x v="2"/>
    <s v="jun"/>
    <x v="52"/>
    <d v="2024-06-11T00:00:00"/>
    <x v="1"/>
    <s v="Turno Dia"/>
    <s v="Lavadora de Botellas"/>
    <s v="Cai­da de envase en descarga - Mantenimiento"/>
    <x v="1"/>
    <n v="0.84"/>
    <m/>
  </r>
  <r>
    <x v="2"/>
    <s v="jun"/>
    <x v="52"/>
    <d v="2024-06-11T00:00:00"/>
    <x v="1"/>
    <s v="Turno Noche"/>
    <s v="Lavadora de Botellas"/>
    <s v="Cai­da de envase en descarga - Mantenimiento"/>
    <x v="1"/>
    <n v="0.32"/>
    <m/>
  </r>
  <r>
    <x v="1"/>
    <s v="jun"/>
    <x v="52"/>
    <d v="2024-06-11T00:00:00"/>
    <x v="1"/>
    <s v="Turno Dia"/>
    <s v="Capsuladora"/>
    <s v="Trancon de tapas en pista de bajada - Mantenimiento"/>
    <x v="1"/>
    <n v="0.28000000000000003"/>
    <m/>
  </r>
  <r>
    <x v="2"/>
    <s v="jun"/>
    <x v="52"/>
    <d v="2024-06-11T00:00:00"/>
    <x v="1"/>
    <s v="Turno Dia"/>
    <s v="Lavadora de Botellas"/>
    <s v="Cai­da de botellas salida de la lavadora"/>
    <x v="1"/>
    <n v="0.22"/>
    <m/>
  </r>
  <r>
    <x v="1"/>
    <s v="jun"/>
    <x v="52"/>
    <d v="2024-06-12T00:00:00"/>
    <x v="1"/>
    <s v="Turno Noche"/>
    <s v="Tunel"/>
    <s v="Problema con cinta de cadena entrada de horno"/>
    <x v="0"/>
    <n v="26.28"/>
    <s v="Falla en piñon y cadena"/>
  </r>
  <r>
    <x v="2"/>
    <s v="jun"/>
    <x v="52"/>
    <d v="2024-06-12T00:00:00"/>
    <x v="1"/>
    <s v="Turno Noche"/>
    <s v="Despaletizadora"/>
    <s v="Falla paracai­das"/>
    <x v="2"/>
    <n v="23.13"/>
    <s v="Falla en todos los ejes."/>
  </r>
  <r>
    <x v="1"/>
    <s v="jun"/>
    <x v="52"/>
    <d v="2024-06-12T00:00:00"/>
    <x v="1"/>
    <s v="Turno Dia"/>
    <s v="Sopladora"/>
    <s v="Problema compresor de alta"/>
    <x v="2"/>
    <n v="11.8"/>
    <s v="SIN REPORTAR"/>
  </r>
  <r>
    <x v="1"/>
    <s v="jun"/>
    <x v="52"/>
    <d v="2024-06-12T00:00:00"/>
    <x v="1"/>
    <s v="Turno Noche"/>
    <s v="Tunel"/>
    <s v="Problema con cinta de cadena entrada de horno"/>
    <x v="1"/>
    <n v="8.85"/>
    <m/>
  </r>
  <r>
    <x v="1"/>
    <s v="jun"/>
    <x v="52"/>
    <d v="2024-06-12T00:00:00"/>
    <x v="1"/>
    <s v="Turno Noche"/>
    <s v="Sopladora"/>
    <s v="Problema comunicacion sopladora"/>
    <x v="1"/>
    <n v="8.7100000000000009"/>
    <m/>
  </r>
  <r>
    <x v="1"/>
    <s v="jun"/>
    <x v="52"/>
    <d v="2024-06-12T00:00:00"/>
    <x v="1"/>
    <s v="Turno Dia"/>
    <s v="Llenadora"/>
    <s v="Defectos Nudos PLC"/>
    <x v="1"/>
    <n v="8.4700000000000006"/>
    <m/>
  </r>
  <r>
    <x v="1"/>
    <s v="jun"/>
    <x v="52"/>
    <d v="2024-06-12T00:00:00"/>
    <x v="1"/>
    <s v="Turno Dia"/>
    <s v="Sopladora"/>
    <s v="Problema compresor de alta"/>
    <x v="1"/>
    <n v="7.06"/>
    <m/>
  </r>
  <r>
    <x v="1"/>
    <s v="jun"/>
    <x v="52"/>
    <d v="2024-06-12T00:00:00"/>
    <x v="1"/>
    <s v="Turno Dia"/>
    <s v="Paletizadora"/>
    <s v="Ajuste o cambio de sensor - Paletizadora"/>
    <x v="1"/>
    <n v="6.74"/>
    <m/>
  </r>
  <r>
    <x v="2"/>
    <s v="jun"/>
    <x v="52"/>
    <d v="2024-06-12T00:00:00"/>
    <x v="1"/>
    <s v="Turno Noche"/>
    <s v="Capsuladora"/>
    <s v="Falla elevador de tapas"/>
    <x v="1"/>
    <n v="6.19"/>
    <m/>
  </r>
  <r>
    <x v="2"/>
    <s v="jun"/>
    <x v="52"/>
    <d v="2024-06-12T00:00:00"/>
    <x v="1"/>
    <s v="Turno Noche"/>
    <s v="Decapsuladora"/>
    <s v="Lubricacion de cabezales"/>
    <x v="1"/>
    <n v="5.8"/>
    <m/>
  </r>
  <r>
    <x v="2"/>
    <s v="jun"/>
    <x v="52"/>
    <d v="2024-06-12T00:00:00"/>
    <x v="1"/>
    <s v="Turno Noche"/>
    <s v="Despaletizadora"/>
    <s v="Falla paracai­das"/>
    <x v="1"/>
    <n v="5.19"/>
    <m/>
  </r>
  <r>
    <x v="1"/>
    <s v="jun"/>
    <x v="52"/>
    <d v="2024-06-12T00:00:00"/>
    <x v="1"/>
    <s v="Turno Dia"/>
    <s v="Tunel"/>
    <s v="Cai­da de botellas, ajuste de traspasos"/>
    <x v="1"/>
    <n v="5.0199999999999996"/>
    <m/>
  </r>
  <r>
    <x v="1"/>
    <s v="jun"/>
    <x v="52"/>
    <d v="2024-06-12T00:00:00"/>
    <x v="1"/>
    <s v="Turno Noche"/>
    <s v="Sopladora"/>
    <s v="Problema de presoplado (botellas defectuosas)"/>
    <x v="1"/>
    <n v="4.8899999999999997"/>
    <m/>
  </r>
  <r>
    <x v="2"/>
    <s v="jun"/>
    <x v="52"/>
    <d v="2024-06-12T00:00:00"/>
    <x v="1"/>
    <s v="Turno Noche"/>
    <s v="Capsuladora"/>
    <s v="Falla elevador de tapas"/>
    <x v="1"/>
    <n v="4.59"/>
    <m/>
  </r>
  <r>
    <x v="1"/>
    <s v="jun"/>
    <x v="52"/>
    <d v="2024-06-12T00:00:00"/>
    <x v="1"/>
    <s v="Turno Dia"/>
    <s v="Paletizadora"/>
    <s v="Ajuste o cambio de encoder - Paletizadora"/>
    <x v="1"/>
    <n v="4.37"/>
    <m/>
  </r>
  <r>
    <x v="1"/>
    <s v="jun"/>
    <x v="52"/>
    <d v="2024-06-12T00:00:00"/>
    <x v="1"/>
    <s v="Turno Dia"/>
    <s v="Tunel"/>
    <s v="Cai­da de botellas, ajuste de traspasos"/>
    <x v="1"/>
    <n v="4.13"/>
    <m/>
  </r>
  <r>
    <x v="2"/>
    <s v="jun"/>
    <x v="52"/>
    <d v="2024-06-12T00:00:00"/>
    <x v="1"/>
    <s v="Turno Noche"/>
    <s v="Lavadora de Botellas"/>
    <s v="Cai­da de envase en descarga - Mantenimiento"/>
    <x v="1"/>
    <n v="3.71"/>
    <m/>
  </r>
  <r>
    <x v="1"/>
    <s v="jun"/>
    <x v="52"/>
    <d v="2024-06-12T00:00:00"/>
    <x v="1"/>
    <s v="Turno Dia"/>
    <s v="Etiquetadora"/>
    <s v="Cai­da de botella en la estrella de salida"/>
    <x v="1"/>
    <n v="3.5"/>
    <m/>
  </r>
  <r>
    <x v="2"/>
    <s v="jun"/>
    <x v="52"/>
    <d v="2024-06-12T00:00:00"/>
    <x v="1"/>
    <s v="Turno Noche"/>
    <s v="Decapsuladora"/>
    <s v="Lubricacion de cabezales"/>
    <x v="1"/>
    <n v="3.15"/>
    <m/>
  </r>
  <r>
    <x v="2"/>
    <s v="jun"/>
    <x v="52"/>
    <d v="2024-06-12T00:00:00"/>
    <x v="1"/>
    <s v="Turno Noche"/>
    <s v="Decapsuladora"/>
    <s v="Lubricacion de cabezales"/>
    <x v="1"/>
    <n v="2.0099999999999998"/>
    <m/>
  </r>
  <r>
    <x v="2"/>
    <s v="jun"/>
    <x v="52"/>
    <d v="2024-06-12T00:00:00"/>
    <x v="1"/>
    <s v="Turno Noche"/>
    <s v="Decapsuladora"/>
    <s v="Lubricacion de cabezales"/>
    <x v="1"/>
    <n v="1.51"/>
    <m/>
  </r>
  <r>
    <x v="1"/>
    <s v="jun"/>
    <x v="52"/>
    <d v="2024-06-12T00:00:00"/>
    <x v="1"/>
    <s v="Turno Dia"/>
    <s v="Tunel"/>
    <s v="Cai­da de botellas, ajuste de traspasos"/>
    <x v="1"/>
    <n v="1.22"/>
    <m/>
  </r>
  <r>
    <x v="2"/>
    <s v="jun"/>
    <x v="52"/>
    <d v="2024-06-12T00:00:00"/>
    <x v="1"/>
    <s v="Turno Noche"/>
    <s v="Lavadora de Botellas"/>
    <s v="Trabamiento de botellas en la salida - Mantenimiento"/>
    <x v="1"/>
    <n v="1.02"/>
    <m/>
  </r>
  <r>
    <x v="1"/>
    <s v="jun"/>
    <x v="52"/>
    <d v="2024-06-12T00:00:00"/>
    <x v="1"/>
    <s v="Turno Noche"/>
    <s v="Llenadora"/>
    <s v="Espumado al inicio de proceso"/>
    <x v="1"/>
    <n v="0.78"/>
    <m/>
  </r>
  <r>
    <x v="1"/>
    <s v="jun"/>
    <x v="52"/>
    <d v="2024-06-12T00:00:00"/>
    <x v="1"/>
    <s v="Turno Noche"/>
    <s v="Sopladora"/>
    <s v="Problema comunicacion sopladora"/>
    <x v="1"/>
    <n v="0.59"/>
    <m/>
  </r>
  <r>
    <x v="1"/>
    <s v="jun"/>
    <x v="52"/>
    <d v="2024-06-12T00:00:00"/>
    <x v="1"/>
    <s v="Turno Dia"/>
    <s v="Etiquetadora"/>
    <s v="Cai­da de botella en la estrella de salida"/>
    <x v="1"/>
    <n v="0.2"/>
    <m/>
  </r>
  <r>
    <x v="2"/>
    <s v="jun"/>
    <x v="52"/>
    <d v="2024-06-12T00:00:00"/>
    <x v="1"/>
    <s v="Turno Noche"/>
    <s v="Decapsuladora"/>
    <s v="Lubricacion de cabezales"/>
    <x v="1"/>
    <n v="0.16"/>
    <m/>
  </r>
  <r>
    <x v="1"/>
    <s v="jun"/>
    <x v="52"/>
    <d v="2024-06-13T00:00:00"/>
    <x v="1"/>
    <s v="Turno Noche"/>
    <s v="Etiquetadora"/>
    <s v="Ajuste o cambio de cuchillo"/>
    <x v="0"/>
    <n v="27.49"/>
    <s v="Ajuste de cuchillo por mal corte de etiquetas"/>
  </r>
  <r>
    <x v="0"/>
    <s v="jun"/>
    <x v="52"/>
    <d v="2024-06-13T00:00:00"/>
    <x v="1"/>
    <s v="Turno Noche"/>
    <s v="Desencajonadora"/>
    <s v="Cambio o reparacion - Desencajonadora"/>
    <x v="0"/>
    <n v="12.05"/>
    <s v="Se desmonta varanda alineadora de cajas "/>
  </r>
  <r>
    <x v="0"/>
    <s v="jun"/>
    <x v="52"/>
    <d v="2024-06-13T00:00:00"/>
    <x v="1"/>
    <s v="Turno Noche"/>
    <s v="Desencajonadora"/>
    <s v="Cambio o reparacion - Desencajonadora"/>
    <x v="0"/>
    <n v="10.63"/>
    <s v="Se desmonta varanda alineadora de cajas "/>
  </r>
  <r>
    <x v="1"/>
    <s v="jun"/>
    <x v="52"/>
    <d v="2024-06-13T00:00:00"/>
    <x v="1"/>
    <s v="Turno Dia"/>
    <s v="Sopladora"/>
    <s v="Trabamiento de botella en sopladora- llenadora"/>
    <x v="1"/>
    <n v="8.7200000000000006"/>
    <m/>
  </r>
  <r>
    <x v="0"/>
    <s v="jun"/>
    <x v="52"/>
    <d v="2024-06-13T00:00:00"/>
    <x v="1"/>
    <s v="Turno Noche"/>
    <s v="Lavadora de Botellas"/>
    <s v="Trabamiento de botellas en la salida - Mantenimiento"/>
    <x v="1"/>
    <n v="7"/>
    <m/>
  </r>
  <r>
    <x v="1"/>
    <s v="jun"/>
    <x v="52"/>
    <d v="2024-06-13T00:00:00"/>
    <x v="1"/>
    <s v="Turno Noche"/>
    <s v="Etiquetadora"/>
    <s v="Falla Etiquetadora"/>
    <x v="1"/>
    <n v="6.98"/>
    <m/>
  </r>
  <r>
    <x v="0"/>
    <s v="jun"/>
    <x v="52"/>
    <d v="2024-06-13T00:00:00"/>
    <x v="1"/>
    <s v="Turno Dia"/>
    <s v="Lavadora de Botellas"/>
    <s v="Trabamiento de botellas en la salida - Mantenimiento"/>
    <x v="1"/>
    <n v="6"/>
    <m/>
  </r>
  <r>
    <x v="1"/>
    <s v="jun"/>
    <x v="52"/>
    <d v="2024-06-13T00:00:00"/>
    <x v="1"/>
    <s v="Turno Noche"/>
    <s v="Transporte"/>
    <s v="Divisor de paquetes"/>
    <x v="1"/>
    <n v="5.85"/>
    <m/>
  </r>
  <r>
    <x v="1"/>
    <s v="jun"/>
    <x v="52"/>
    <d v="2024-06-13T00:00:00"/>
    <x v="1"/>
    <s v="Turno Dia"/>
    <s v="Tunel"/>
    <s v="Cai­da de botellas, ajuste de traspasos"/>
    <x v="1"/>
    <n v="4.5199999999999996"/>
    <m/>
  </r>
  <r>
    <x v="1"/>
    <s v="jun"/>
    <x v="52"/>
    <d v="2024-06-13T00:00:00"/>
    <x v="1"/>
    <s v="Turno Dia"/>
    <s v="Tunel"/>
    <s v="Producto desplazado salida recubrimiento - Mantenimiento"/>
    <x v="1"/>
    <n v="3.67"/>
    <m/>
  </r>
  <r>
    <x v="0"/>
    <s v="jun"/>
    <x v="52"/>
    <d v="2024-06-13T00:00:00"/>
    <x v="1"/>
    <s v="Turno Dia"/>
    <s v="Lavadora de Botellas"/>
    <s v="Trabamiento de botellas en la salida - Mantenimiento"/>
    <x v="1"/>
    <n v="3.38"/>
    <m/>
  </r>
  <r>
    <x v="0"/>
    <s v="jun"/>
    <x v="52"/>
    <d v="2024-06-13T00:00:00"/>
    <x v="1"/>
    <s v="Turno Dia"/>
    <s v="Lavadora de Botellas"/>
    <s v="Trabamiento de botellas en la salida - Mantenimiento"/>
    <x v="1"/>
    <n v="3.3"/>
    <m/>
  </r>
  <r>
    <x v="1"/>
    <s v="jun"/>
    <x v="52"/>
    <d v="2024-06-13T00:00:00"/>
    <x v="1"/>
    <s v="Turno Dia"/>
    <s v="Transporte"/>
    <s v="Cambio o reparacion de sensor - Transporte"/>
    <x v="1"/>
    <n v="3.01"/>
    <m/>
  </r>
  <r>
    <x v="1"/>
    <s v="jun"/>
    <x v="52"/>
    <d v="2024-06-13T00:00:00"/>
    <x v="1"/>
    <s v="Turno Noche"/>
    <s v="Robopac"/>
    <s v="Problema carga de bateri­a"/>
    <x v="1"/>
    <n v="2.89"/>
    <m/>
  </r>
  <r>
    <x v="0"/>
    <s v="jun"/>
    <x v="52"/>
    <d v="2024-06-13T00:00:00"/>
    <x v="1"/>
    <s v="Turno Dia"/>
    <s v="Coronador"/>
    <s v="Trancones reiterados pista de bajada"/>
    <x v="1"/>
    <n v="2.78"/>
    <m/>
  </r>
  <r>
    <x v="0"/>
    <s v="jun"/>
    <x v="52"/>
    <d v="2024-06-13T00:00:00"/>
    <x v="1"/>
    <s v="Turno Noche"/>
    <s v="Lavadora de Botellas"/>
    <s v="Trabamiento de botellas en la salida - Mantenimiento"/>
    <x v="1"/>
    <n v="2.56"/>
    <m/>
  </r>
  <r>
    <x v="0"/>
    <s v="jun"/>
    <x v="52"/>
    <d v="2024-06-13T00:00:00"/>
    <x v="1"/>
    <s v="Turno Dia"/>
    <s v="Llenadora"/>
    <s v="Reparacion - Llenadora"/>
    <x v="1"/>
    <n v="2.5499999999999998"/>
    <m/>
  </r>
  <r>
    <x v="1"/>
    <s v="jun"/>
    <x v="52"/>
    <d v="2024-06-13T00:00:00"/>
    <x v="1"/>
    <s v="Turno Dia"/>
    <s v="Prime"/>
    <s v="Trabamiento brazo"/>
    <x v="1"/>
    <n v="2.2200000000000002"/>
    <m/>
  </r>
  <r>
    <x v="0"/>
    <s v="jun"/>
    <x v="52"/>
    <d v="2024-06-13T00:00:00"/>
    <x v="1"/>
    <s v="Turno Dia"/>
    <s v="Lavadora de Botellas"/>
    <s v="Trabamiento de botellas en la salida - Mantenimiento"/>
    <x v="1"/>
    <n v="2.0299999999999998"/>
    <m/>
  </r>
  <r>
    <x v="1"/>
    <s v="jun"/>
    <x v="52"/>
    <d v="2024-06-13T00:00:00"/>
    <x v="1"/>
    <s v="Turno Dia"/>
    <s v="Transporte"/>
    <s v="Cambio o reparacion de sensor - Transporte"/>
    <x v="1"/>
    <n v="1.97"/>
    <m/>
  </r>
  <r>
    <x v="1"/>
    <s v="jun"/>
    <x v="52"/>
    <d v="2024-06-13T00:00:00"/>
    <x v="1"/>
    <s v="Turno Dia"/>
    <s v="Tunel"/>
    <s v="Producto desplazado salida recubrimiento - Mantenimiento"/>
    <x v="1"/>
    <n v="1.88"/>
    <m/>
  </r>
  <r>
    <x v="0"/>
    <s v="jun"/>
    <x v="52"/>
    <d v="2024-06-13T00:00:00"/>
    <x v="1"/>
    <s v="Turno Dia"/>
    <s v="Llenadora"/>
    <s v="Lubricacion de pedestales - Llenadora"/>
    <x v="1"/>
    <n v="1.88"/>
    <m/>
  </r>
  <r>
    <x v="0"/>
    <s v="jun"/>
    <x v="52"/>
    <d v="2024-06-13T00:00:00"/>
    <x v="1"/>
    <s v="Turno Noche"/>
    <s v="Coronador"/>
    <s v="Trancones reiterados pista de bajada"/>
    <x v="1"/>
    <n v="1.55"/>
    <m/>
  </r>
  <r>
    <x v="0"/>
    <s v="jun"/>
    <x v="52"/>
    <d v="2024-06-13T00:00:00"/>
    <x v="1"/>
    <s v="Turno Noche"/>
    <s v="Lavadora de Botellas"/>
    <s v="Trabamiento de botellas en la salida - Mantenimiento"/>
    <x v="1"/>
    <n v="1.39"/>
    <m/>
  </r>
  <r>
    <x v="0"/>
    <s v="jun"/>
    <x v="52"/>
    <d v="2024-06-13T00:00:00"/>
    <x v="1"/>
    <s v="Turno Dia"/>
    <s v="Coronador"/>
    <s v="Trancones reiterados pista de bajada"/>
    <x v="1"/>
    <n v="1.38"/>
    <m/>
  </r>
  <r>
    <x v="0"/>
    <s v="jun"/>
    <x v="52"/>
    <d v="2024-06-13T00:00:00"/>
    <x v="1"/>
    <s v="Turno Dia"/>
    <s v="Coronador"/>
    <s v="Trancones reiterados pista de bajada"/>
    <x v="1"/>
    <n v="1.28"/>
    <m/>
  </r>
  <r>
    <x v="1"/>
    <s v="jun"/>
    <x v="52"/>
    <d v="2024-06-13T00:00:00"/>
    <x v="1"/>
    <s v="Turno Dia"/>
    <s v="Sopladora"/>
    <s v="Trabamiento de Preformas"/>
    <x v="1"/>
    <n v="1.19"/>
    <m/>
  </r>
  <r>
    <x v="0"/>
    <s v="jun"/>
    <x v="52"/>
    <d v="2024-06-13T00:00:00"/>
    <x v="1"/>
    <s v="Turno Dia"/>
    <s v="Llenadora"/>
    <s v="Lubricacion de pedestales - Llenadora"/>
    <x v="1"/>
    <n v="1.0900000000000001"/>
    <m/>
  </r>
  <r>
    <x v="0"/>
    <s v="jun"/>
    <x v="52"/>
    <d v="2024-06-13T00:00:00"/>
    <x v="1"/>
    <s v="Turno Dia"/>
    <s v="Coronador"/>
    <s v="Trancones reiterados pista de bajada"/>
    <x v="1"/>
    <n v="0.7"/>
    <m/>
  </r>
  <r>
    <x v="0"/>
    <s v="jun"/>
    <x v="52"/>
    <d v="2024-06-13T00:00:00"/>
    <x v="1"/>
    <s v="Turno Dia"/>
    <s v="Coronador"/>
    <s v="Trancones reiterados pista de bajada"/>
    <x v="1"/>
    <n v="0.3"/>
    <m/>
  </r>
  <r>
    <x v="0"/>
    <s v="jun"/>
    <x v="52"/>
    <d v="2024-06-13T00:00:00"/>
    <x v="1"/>
    <s v="Turno Dia"/>
    <s v="Coronador"/>
    <s v="Trancones reiterados pista de bajada"/>
    <x v="1"/>
    <n v="0.23"/>
    <m/>
  </r>
  <r>
    <x v="0"/>
    <s v="jun"/>
    <x v="52"/>
    <d v="2024-06-13T00:00:00"/>
    <x v="1"/>
    <s v="Turno Dia"/>
    <s v="Coronador"/>
    <s v="Trancones reiterados pista de bajada"/>
    <x v="1"/>
    <n v="0.17"/>
    <m/>
  </r>
  <r>
    <x v="0"/>
    <s v="jun"/>
    <x v="52"/>
    <d v="2024-06-13T00:00:00"/>
    <x v="1"/>
    <s v="Turno Dia"/>
    <s v="Coronador"/>
    <s v="Trancones reiterados pista de bajada"/>
    <x v="1"/>
    <n v="0.15"/>
    <m/>
  </r>
  <r>
    <x v="1"/>
    <s v="jun"/>
    <x v="52"/>
    <d v="2024-06-14T00:00:00"/>
    <x v="1"/>
    <s v="Turno Dia"/>
    <s v="Etiquetadora"/>
    <s v="Falla Etiquetadora"/>
    <x v="2"/>
    <n v="36.130000000000003"/>
    <s v="Perdida de sincronizacion por tambor."/>
  </r>
  <r>
    <x v="0"/>
    <s v="jun"/>
    <x v="52"/>
    <d v="2024-06-14T00:00:00"/>
    <x v="1"/>
    <s v="Turno Noche"/>
    <s v="Encajonadora"/>
    <s v="Ajuste o cambio - Encajonadora"/>
    <x v="0"/>
    <n v="28.66"/>
    <s v="Caída de botellas"/>
  </r>
  <r>
    <x v="0"/>
    <s v="jun"/>
    <x v="52"/>
    <d v="2024-06-14T00:00:00"/>
    <x v="1"/>
    <s v="Turno Noche"/>
    <s v="Encajonadora"/>
    <s v="Ajuste o cambio - Encajonadora"/>
    <x v="0"/>
    <n v="26.55"/>
    <s v="Caída de botellas"/>
  </r>
  <r>
    <x v="0"/>
    <s v="jun"/>
    <x v="52"/>
    <d v="2024-06-14T00:00:00"/>
    <x v="1"/>
    <s v="Turno Noche"/>
    <s v="Encajonadora"/>
    <s v="Ajuste o cambio - Encajonadora"/>
    <x v="0"/>
    <n v="23.66"/>
    <s v="Caída de botellas"/>
  </r>
  <r>
    <x v="0"/>
    <s v="jun"/>
    <x v="52"/>
    <d v="2024-06-14T00:00:00"/>
    <x v="1"/>
    <s v="Turno Noche"/>
    <s v="Encajonadora"/>
    <s v="Ajuste o cambio - Encajonadora"/>
    <x v="0"/>
    <n v="23.42"/>
    <s v="Caída de botellas"/>
  </r>
  <r>
    <x v="0"/>
    <s v="jun"/>
    <x v="52"/>
    <d v="2024-06-14T00:00:00"/>
    <x v="1"/>
    <s v="Turno Noche"/>
    <s v="Encajonadora"/>
    <s v="Ajuste o cambio - Encajonadora"/>
    <x v="0"/>
    <n v="21.68"/>
    <s v="Caída de botellas"/>
  </r>
  <r>
    <x v="0"/>
    <s v="jun"/>
    <x v="52"/>
    <d v="2024-06-14T00:00:00"/>
    <x v="1"/>
    <s v="Turno Dia"/>
    <s v="Encajonadora"/>
    <s v="Ajuste o cambio - Encajonadora"/>
    <x v="0"/>
    <n v="19.38"/>
    <s v="Caída de botellas"/>
  </r>
  <r>
    <x v="1"/>
    <s v="jun"/>
    <x v="52"/>
    <d v="2024-06-14T00:00:00"/>
    <x v="1"/>
    <s v="Turno Dia"/>
    <s v="Etiquetadora"/>
    <s v="Falla Etiquetadora"/>
    <x v="2"/>
    <n v="16.98"/>
    <s v="Perdida de sincronizacion por tambor."/>
  </r>
  <r>
    <x v="0"/>
    <s v="jun"/>
    <x v="52"/>
    <d v="2024-06-14T00:00:00"/>
    <x v="1"/>
    <s v="Turno Noche"/>
    <s v="Encajonadora"/>
    <s v="Ajuste o cambio - Encajonadora"/>
    <x v="0"/>
    <n v="10.96"/>
    <s v="Caída de botellas"/>
  </r>
  <r>
    <x v="0"/>
    <s v="jun"/>
    <x v="52"/>
    <d v="2024-06-14T00:00:00"/>
    <x v="1"/>
    <s v="Turno Noche"/>
    <s v="Encajonadora"/>
    <s v="Ajuste o cambio - Encajonadora"/>
    <x v="0"/>
    <n v="10.8"/>
    <s v="Caída de botellas"/>
  </r>
  <r>
    <x v="0"/>
    <s v="jun"/>
    <x v="52"/>
    <d v="2024-06-14T00:00:00"/>
    <x v="1"/>
    <s v="Turno Dia"/>
    <s v="Encajonadora"/>
    <s v="Problema en mesa de entrada"/>
    <x v="1"/>
    <n v="6.58"/>
    <m/>
  </r>
  <r>
    <x v="1"/>
    <s v="jun"/>
    <x v="52"/>
    <d v="2024-06-14T00:00:00"/>
    <x v="1"/>
    <s v="Turno Noche"/>
    <s v="Transporte"/>
    <s v="Divisor de paquetes"/>
    <x v="1"/>
    <n v="4.91"/>
    <m/>
  </r>
  <r>
    <x v="0"/>
    <s v="jun"/>
    <x v="52"/>
    <d v="2024-06-14T00:00:00"/>
    <x v="1"/>
    <s v="Turno Dia"/>
    <s v="Encajonadora"/>
    <s v="Problema en mesa de entrada"/>
    <x v="1"/>
    <n v="4.9000000000000004"/>
    <m/>
  </r>
  <r>
    <x v="0"/>
    <s v="jun"/>
    <x v="52"/>
    <d v="2024-06-14T00:00:00"/>
    <x v="1"/>
    <s v="Turno Noche"/>
    <s v="Encajonadora"/>
    <s v="Ajuste o cambio - Encajonadora"/>
    <x v="1"/>
    <n v="4.05"/>
    <m/>
  </r>
  <r>
    <x v="0"/>
    <s v="jun"/>
    <x v="52"/>
    <d v="2024-06-14T00:00:00"/>
    <x v="1"/>
    <s v="Turno Dia"/>
    <s v="Encajonadora"/>
    <s v="Problema en mesa de entrada"/>
    <x v="1"/>
    <n v="3.3"/>
    <m/>
  </r>
  <r>
    <x v="0"/>
    <s v="jun"/>
    <x v="52"/>
    <d v="2024-06-14T00:00:00"/>
    <x v="1"/>
    <s v="Turno Dia"/>
    <s v="Encajonadora"/>
    <s v="Problema en mesa de entrada"/>
    <x v="1"/>
    <n v="3.15"/>
    <m/>
  </r>
  <r>
    <x v="0"/>
    <s v="jun"/>
    <x v="52"/>
    <d v="2024-06-14T00:00:00"/>
    <x v="1"/>
    <s v="Turno Noche"/>
    <s v="Encajonadora"/>
    <s v="Ajuste o cambio - Encajonadora"/>
    <x v="1"/>
    <n v="2.98"/>
    <m/>
  </r>
  <r>
    <x v="0"/>
    <s v="jun"/>
    <x v="52"/>
    <d v="2024-06-14T00:00:00"/>
    <x v="1"/>
    <s v="Turno Dia"/>
    <s v="Coronador"/>
    <s v="Trancones reiterados pista de bajada"/>
    <x v="1"/>
    <n v="2.2000000000000002"/>
    <m/>
  </r>
  <r>
    <x v="0"/>
    <s v="jun"/>
    <x v="52"/>
    <d v="2024-06-14T00:00:00"/>
    <x v="1"/>
    <s v="Turno Noche"/>
    <s v="Encajonadora"/>
    <s v="Ajuste o cambio - Encajonadora"/>
    <x v="1"/>
    <n v="2.2000000000000002"/>
    <m/>
  </r>
  <r>
    <x v="1"/>
    <s v="jun"/>
    <x v="52"/>
    <d v="2024-06-14T00:00:00"/>
    <x v="1"/>
    <s v="Turno Dia"/>
    <s v="Transporte"/>
    <s v="Trabamiento curva salida pulmon"/>
    <x v="1"/>
    <n v="1.74"/>
    <m/>
  </r>
  <r>
    <x v="1"/>
    <s v="jun"/>
    <x v="52"/>
    <d v="2024-06-14T00:00:00"/>
    <x v="1"/>
    <s v="Turno Noche"/>
    <s v="Transporte"/>
    <s v="Trabamiento curva salida pulmon"/>
    <x v="1"/>
    <n v="1.56"/>
    <m/>
  </r>
  <r>
    <x v="0"/>
    <s v="jun"/>
    <x v="52"/>
    <d v="2024-06-14T00:00:00"/>
    <x v="1"/>
    <s v="Turno Dia"/>
    <s v="Coronador"/>
    <s v="Trancones reiterados pista de bajada"/>
    <x v="1"/>
    <n v="1.5"/>
    <m/>
  </r>
  <r>
    <x v="0"/>
    <s v="jun"/>
    <x v="52"/>
    <d v="2024-06-14T00:00:00"/>
    <x v="1"/>
    <s v="Turno Dia"/>
    <s v="Encajonadora"/>
    <s v="Problema en mesa de entrada"/>
    <x v="1"/>
    <n v="1.35"/>
    <m/>
  </r>
  <r>
    <x v="0"/>
    <s v="jun"/>
    <x v="52"/>
    <d v="2024-06-14T00:00:00"/>
    <x v="1"/>
    <s v="Turno Dia"/>
    <s v="Encajonadora"/>
    <s v="Problema en mesa de entrada"/>
    <x v="1"/>
    <n v="1.35"/>
    <m/>
  </r>
  <r>
    <x v="1"/>
    <s v="jun"/>
    <x v="52"/>
    <d v="2024-06-14T00:00:00"/>
    <x v="1"/>
    <s v="Turno Noche"/>
    <s v="Transporte"/>
    <s v="Divisor de paquetes"/>
    <x v="1"/>
    <n v="1.03"/>
    <m/>
  </r>
  <r>
    <x v="0"/>
    <s v="jun"/>
    <x v="52"/>
    <d v="2024-06-14T00:00:00"/>
    <x v="1"/>
    <s v="Turno Noche"/>
    <s v="Encajonadora"/>
    <s v="Ajuste o cambio - Encajonadora"/>
    <x v="1"/>
    <n v="0.95"/>
    <m/>
  </r>
  <r>
    <x v="1"/>
    <s v="jun"/>
    <x v="52"/>
    <d v="2024-06-14T00:00:00"/>
    <x v="1"/>
    <s v="Turno Noche"/>
    <s v="Llenadora"/>
    <s v="Espumado al inicio de proceso"/>
    <x v="1"/>
    <n v="0.91"/>
    <m/>
  </r>
  <r>
    <x v="1"/>
    <s v="jun"/>
    <x v="52"/>
    <d v="2024-06-14T00:00:00"/>
    <x v="1"/>
    <s v="Turno Noche"/>
    <s v="Transporte"/>
    <s v="Divisor de paquetes"/>
    <x v="1"/>
    <n v="0.64"/>
    <m/>
  </r>
  <r>
    <x v="0"/>
    <s v="jun"/>
    <x v="52"/>
    <d v="2024-06-14T00:00:00"/>
    <x v="1"/>
    <s v="Turno Dia"/>
    <s v="Encajonadora"/>
    <s v="Problema en mesa de entrada"/>
    <x v="1"/>
    <n v="0.48"/>
    <m/>
  </r>
  <r>
    <x v="1"/>
    <s v="jun"/>
    <x v="52"/>
    <d v="2024-06-14T00:00:00"/>
    <x v="1"/>
    <s v="Turno Dia"/>
    <s v="Capsuladora"/>
    <s v="Trancon de tapas en pista de bajada - Mantenimiento"/>
    <x v="1"/>
    <n v="0.46"/>
    <m/>
  </r>
  <r>
    <x v="0"/>
    <s v="jun"/>
    <x v="52"/>
    <d v="2024-06-14T00:00:00"/>
    <x v="1"/>
    <s v="Turno Dia"/>
    <s v="Encajonadora"/>
    <s v="Problema en mesa de entrada"/>
    <x v="1"/>
    <n v="0.25"/>
    <m/>
  </r>
  <r>
    <x v="0"/>
    <s v="jun"/>
    <x v="52"/>
    <d v="2024-06-14T00:00:00"/>
    <x v="1"/>
    <s v="Turno Noche"/>
    <s v="Encajonadora"/>
    <s v="Ajuste o cambio - Encajonadora"/>
    <x v="1"/>
    <n v="0.25"/>
    <m/>
  </r>
  <r>
    <x v="0"/>
    <s v="jun"/>
    <x v="52"/>
    <d v="2024-06-14T00:00:00"/>
    <x v="1"/>
    <s v="Turno Noche"/>
    <s v="Encajonadora"/>
    <s v="Ajuste o cambio - Encajonadora"/>
    <x v="1"/>
    <n v="0.2"/>
    <m/>
  </r>
  <r>
    <x v="0"/>
    <s v="jun"/>
    <x v="52"/>
    <d v="2024-06-14T00:00:00"/>
    <x v="1"/>
    <s v="Turno Dia"/>
    <s v="Coronador"/>
    <s v="Trancones reiterados pista de bajada"/>
    <x v="1"/>
    <n v="0.1"/>
    <m/>
  </r>
  <r>
    <x v="0"/>
    <s v="jun"/>
    <x v="52"/>
    <d v="2024-06-15T00:00:00"/>
    <x v="1"/>
    <s v="Turno Dia"/>
    <s v="Coronador"/>
    <s v="Trancones reiterados pista de bajada"/>
    <x v="2"/>
    <n v="47.08"/>
    <s v="Trabamiento de tapas por desgaste."/>
  </r>
  <r>
    <x v="1"/>
    <s v="jun"/>
    <x v="52"/>
    <d v="2024-06-15T00:00:00"/>
    <x v="1"/>
    <s v="Turno Noche"/>
    <s v="Sopladora"/>
    <s v="Molde con problemas"/>
    <x v="0"/>
    <n v="17.57"/>
    <s v="2 Fallas en leva de seguridad tobera"/>
  </r>
  <r>
    <x v="0"/>
    <s v="jun"/>
    <x v="52"/>
    <d v="2024-06-15T00:00:00"/>
    <x v="1"/>
    <s v="Turno Noche"/>
    <s v="Coronador"/>
    <s v="Trancones reiterados pista de bajada"/>
    <x v="2"/>
    <n v="13.25"/>
    <s v="Trabamiento de tapas por desgaste."/>
  </r>
  <r>
    <x v="1"/>
    <s v="jun"/>
    <x v="52"/>
    <d v="2024-06-15T00:00:00"/>
    <x v="1"/>
    <s v="Turno Dia"/>
    <s v="Etiquetadora"/>
    <s v="Trancon de botella en la salida - Etiquetadora"/>
    <x v="1"/>
    <n v="9.14"/>
    <m/>
  </r>
  <r>
    <x v="1"/>
    <s v="jun"/>
    <x v="52"/>
    <d v="2024-06-15T00:00:00"/>
    <x v="1"/>
    <s v="Turno Dia"/>
    <s v="Paletizadora"/>
    <s v="Pack girados"/>
    <x v="1"/>
    <n v="7.98"/>
    <m/>
  </r>
  <r>
    <x v="0"/>
    <s v="jun"/>
    <x v="52"/>
    <d v="2024-06-15T00:00:00"/>
    <x v="1"/>
    <s v="Turno Dia"/>
    <s v="Coronador"/>
    <s v="Trancones reiterados pista de bajada"/>
    <x v="1"/>
    <n v="7.65"/>
    <m/>
  </r>
  <r>
    <x v="1"/>
    <s v="jun"/>
    <x v="52"/>
    <d v="2024-06-15T00:00:00"/>
    <x v="1"/>
    <s v="Turno Dia"/>
    <s v="Etiquetadora"/>
    <s v="Trancon de botella en la salida - Etiquetadora"/>
    <x v="1"/>
    <n v="7.43"/>
    <m/>
  </r>
  <r>
    <x v="1"/>
    <s v="jun"/>
    <x v="52"/>
    <d v="2024-06-15T00:00:00"/>
    <x v="1"/>
    <s v="Turno Noche"/>
    <s v="Sopladora"/>
    <s v="Molde con problemas"/>
    <x v="1"/>
    <n v="6.66"/>
    <m/>
  </r>
  <r>
    <x v="0"/>
    <s v="jun"/>
    <x v="52"/>
    <d v="2024-06-15T00:00:00"/>
    <x v="1"/>
    <s v="Turno Dia"/>
    <s v="Coronador"/>
    <s v="Trancones reiterados pista de bajada"/>
    <x v="1"/>
    <n v="5.87"/>
    <m/>
  </r>
  <r>
    <x v="0"/>
    <s v="jun"/>
    <x v="52"/>
    <d v="2024-06-15T00:00:00"/>
    <x v="1"/>
    <s v="Turno Noche"/>
    <s v="Coronador"/>
    <s v="Trancones reiterados pista de bajada"/>
    <x v="1"/>
    <n v="5.23"/>
    <m/>
  </r>
  <r>
    <x v="1"/>
    <s v="jun"/>
    <x v="52"/>
    <d v="2024-06-15T00:00:00"/>
    <x v="1"/>
    <s v="Turno Noche"/>
    <s v="Sopladora"/>
    <s v="Molde con problemas"/>
    <x v="1"/>
    <n v="4.66"/>
    <m/>
  </r>
  <r>
    <x v="1"/>
    <s v="jun"/>
    <x v="52"/>
    <d v="2024-06-15T00:00:00"/>
    <x v="1"/>
    <s v="Turno Dia"/>
    <s v="Paletizadora"/>
    <s v="Perdida de ciclo"/>
    <x v="1"/>
    <n v="4.3899999999999997"/>
    <m/>
  </r>
  <r>
    <x v="0"/>
    <s v="jun"/>
    <x v="52"/>
    <d v="2024-06-15T00:00:00"/>
    <x v="1"/>
    <s v="Turno Dia"/>
    <s v="Coronador"/>
    <s v="Trancones reiterados pista de bajada"/>
    <x v="1"/>
    <n v="4.13"/>
    <m/>
  </r>
  <r>
    <x v="0"/>
    <s v="jun"/>
    <x v="52"/>
    <d v="2024-06-15T00:00:00"/>
    <x v="1"/>
    <s v="Turno Noche"/>
    <s v="Etiquetadora"/>
    <s v="Trancon de botella en la salida - Etiquetadora"/>
    <x v="1"/>
    <n v="3.55"/>
    <m/>
  </r>
  <r>
    <x v="0"/>
    <s v="jun"/>
    <x v="52"/>
    <d v="2024-06-15T00:00:00"/>
    <x v="1"/>
    <s v="Turno Dia"/>
    <s v="Coronador"/>
    <s v="Trancones reiterados pista de bajada"/>
    <x v="1"/>
    <n v="3.4"/>
    <m/>
  </r>
  <r>
    <x v="0"/>
    <s v="jun"/>
    <x v="52"/>
    <d v="2024-06-15T00:00:00"/>
    <x v="1"/>
    <s v="Turno Dia"/>
    <s v="Coronador"/>
    <s v="Trancones reiterados pista de bajada"/>
    <x v="1"/>
    <n v="3.23"/>
    <m/>
  </r>
  <r>
    <x v="0"/>
    <s v="jun"/>
    <x v="52"/>
    <d v="2024-06-15T00:00:00"/>
    <x v="1"/>
    <s v="Turno Dia"/>
    <s v="Coronador"/>
    <s v="Trancones reiterados pista de bajada"/>
    <x v="1"/>
    <n v="3.05"/>
    <m/>
  </r>
  <r>
    <x v="0"/>
    <s v="jun"/>
    <x v="52"/>
    <d v="2024-06-15T00:00:00"/>
    <x v="1"/>
    <s v="Turno Dia"/>
    <s v="Coronador"/>
    <s v="Trancones reiterados pista de bajada"/>
    <x v="1"/>
    <n v="3.03"/>
    <m/>
  </r>
  <r>
    <x v="1"/>
    <s v="jun"/>
    <x v="52"/>
    <d v="2024-06-15T00:00:00"/>
    <x v="1"/>
    <s v="Turno Noche"/>
    <s v="Prime"/>
    <s v="Trabamiento de producto"/>
    <x v="1"/>
    <n v="2.58"/>
    <m/>
  </r>
  <r>
    <x v="1"/>
    <s v="jun"/>
    <x v="52"/>
    <d v="2024-06-15T00:00:00"/>
    <x v="1"/>
    <s v="Turno Noche"/>
    <s v="Llenadora"/>
    <s v="Espumado al inicio de proceso"/>
    <x v="1"/>
    <n v="2.36"/>
    <m/>
  </r>
  <r>
    <x v="0"/>
    <s v="jun"/>
    <x v="52"/>
    <d v="2024-06-15T00:00:00"/>
    <x v="1"/>
    <s v="Turno Dia"/>
    <s v="Coronador"/>
    <s v="Trancones reiterados pista de bajada"/>
    <x v="1"/>
    <n v="2.0499999999999998"/>
    <m/>
  </r>
  <r>
    <x v="0"/>
    <s v="jun"/>
    <x v="52"/>
    <d v="2024-06-15T00:00:00"/>
    <x v="1"/>
    <s v="Turno Noche"/>
    <s v="Coronador"/>
    <s v="Trancones reiterados pista de bajada"/>
    <x v="1"/>
    <n v="2.0299999999999998"/>
    <m/>
  </r>
  <r>
    <x v="0"/>
    <s v="jun"/>
    <x v="52"/>
    <d v="2024-06-15T00:00:00"/>
    <x v="1"/>
    <s v="Turno Dia"/>
    <s v="Coronador"/>
    <s v="Trancones reiterados pista de bajada"/>
    <x v="1"/>
    <n v="1.73"/>
    <m/>
  </r>
  <r>
    <x v="0"/>
    <s v="jun"/>
    <x v="52"/>
    <d v="2024-06-15T00:00:00"/>
    <x v="1"/>
    <s v="Turno Noche"/>
    <s v="Coronador"/>
    <s v="Trancones reiterados pista de bajada"/>
    <x v="1"/>
    <n v="1.53"/>
    <m/>
  </r>
  <r>
    <x v="1"/>
    <s v="jun"/>
    <x v="52"/>
    <d v="2024-06-15T00:00:00"/>
    <x v="1"/>
    <s v="Turno Dia"/>
    <s v="Paletizadora"/>
    <s v="Pack girados"/>
    <x v="1"/>
    <n v="1.1499999999999999"/>
    <m/>
  </r>
  <r>
    <x v="0"/>
    <s v="jun"/>
    <x v="52"/>
    <d v="2024-06-15T00:00:00"/>
    <x v="1"/>
    <s v="Turno Noche"/>
    <s v="Lavadora de Botellas"/>
    <s v="trabamiento de botella en entrada"/>
    <x v="1"/>
    <n v="1.1499999999999999"/>
    <m/>
  </r>
  <r>
    <x v="0"/>
    <s v="jun"/>
    <x v="52"/>
    <d v="2024-06-15T00:00:00"/>
    <x v="1"/>
    <s v="Turno Noche"/>
    <s v="Lavadora de Botellas"/>
    <s v="Trabamiento de botellas en la salida - Mantenimiento"/>
    <x v="1"/>
    <n v="1"/>
    <m/>
  </r>
  <r>
    <x v="0"/>
    <s v="jun"/>
    <x v="52"/>
    <d v="2024-06-15T00:00:00"/>
    <x v="1"/>
    <s v="Turno Noche"/>
    <s v="Coronador"/>
    <s v="Trancones reiterados pista de bajada"/>
    <x v="1"/>
    <n v="0.53"/>
    <m/>
  </r>
  <r>
    <x v="1"/>
    <s v="jun"/>
    <x v="0"/>
    <d v="2024-06-17T00:00:00"/>
    <x v="1"/>
    <s v="Turno Dia"/>
    <s v="Mixer"/>
    <s v="Problema presion bomba de agua"/>
    <x v="0"/>
    <n v="12.37"/>
    <s v="Falta caudal por piping mal dimensionado."/>
  </r>
  <r>
    <x v="1"/>
    <s v="jun"/>
    <x v="0"/>
    <d v="2024-06-17T00:00:00"/>
    <x v="1"/>
    <s v="Turno Dia"/>
    <s v="Mixer"/>
    <s v="Problema presion bomba de agua"/>
    <x v="0"/>
    <n v="11.32"/>
    <s v="Falta caudal por piping mal dimensionado."/>
  </r>
  <r>
    <x v="1"/>
    <s v="jun"/>
    <x v="0"/>
    <d v="2024-06-17T00:00:00"/>
    <x v="1"/>
    <s v="Turno Dia"/>
    <s v="Mixer"/>
    <s v="Problema presion bomba de agua"/>
    <x v="0"/>
    <n v="9.06"/>
    <s v="Falta caudal por piping mal dimensionado."/>
  </r>
  <r>
    <x v="1"/>
    <s v="jun"/>
    <x v="0"/>
    <d v="2024-06-17T00:00:00"/>
    <x v="1"/>
    <s v="Turno Dia"/>
    <s v="Mixer"/>
    <s v="Problema presion bomba de agua"/>
    <x v="0"/>
    <n v="7.76"/>
    <s v="Falta caudal por piping mal dimensionado."/>
  </r>
  <r>
    <x v="1"/>
    <s v="jun"/>
    <x v="0"/>
    <d v="2024-06-17T00:00:00"/>
    <x v="1"/>
    <s v="Turno Dia"/>
    <s v="Mixer"/>
    <s v="Problema presion bomba de agua"/>
    <x v="1"/>
    <n v="5.39"/>
    <m/>
  </r>
  <r>
    <x v="1"/>
    <s v="jun"/>
    <x v="0"/>
    <d v="2024-06-17T00:00:00"/>
    <x v="1"/>
    <s v="Turno Dia"/>
    <s v="Mixer"/>
    <s v="Problema presion bomba de agua"/>
    <x v="1"/>
    <n v="4.28"/>
    <m/>
  </r>
  <r>
    <x v="0"/>
    <s v="jun"/>
    <x v="0"/>
    <d v="2024-06-17T00:00:00"/>
    <x v="1"/>
    <s v="Turno Dia"/>
    <s v="Coronador"/>
    <s v="Trancones reiterados pista de bajada"/>
    <x v="1"/>
    <n v="3.03"/>
    <m/>
  </r>
  <r>
    <x v="0"/>
    <s v="jun"/>
    <x v="0"/>
    <d v="2024-06-17T00:00:00"/>
    <x v="1"/>
    <s v="Turno Dia"/>
    <s v="Coronador"/>
    <s v="Trancones reiterados pista de bajada"/>
    <x v="1"/>
    <n v="3"/>
    <m/>
  </r>
  <r>
    <x v="0"/>
    <s v="jun"/>
    <x v="0"/>
    <d v="2024-06-17T00:00:00"/>
    <x v="1"/>
    <s v="Turno Dia"/>
    <s v="Coronador"/>
    <s v="Trancones reiterados pista de bajada"/>
    <x v="1"/>
    <n v="2.58"/>
    <m/>
  </r>
  <r>
    <x v="0"/>
    <s v="jun"/>
    <x v="0"/>
    <d v="2024-06-17T00:00:00"/>
    <x v="1"/>
    <s v="Turno Dia"/>
    <s v="Coronador"/>
    <s v="Trancones reiterados pista de bajada"/>
    <x v="1"/>
    <n v="2.1800000000000002"/>
    <m/>
  </r>
  <r>
    <x v="1"/>
    <s v="jun"/>
    <x v="0"/>
    <d v="2024-06-17T00:00:00"/>
    <x v="1"/>
    <s v="Turno Dia"/>
    <s v="Mixer"/>
    <s v="Problema presion bomba de agua"/>
    <x v="1"/>
    <n v="1.89"/>
    <m/>
  </r>
  <r>
    <x v="1"/>
    <s v="jun"/>
    <x v="0"/>
    <d v="2024-06-17T00:00:00"/>
    <x v="1"/>
    <s v="Turno Dia"/>
    <s v="Mixer"/>
    <s v="Problema presion bomba de agua"/>
    <x v="1"/>
    <n v="1.37"/>
    <m/>
  </r>
  <r>
    <x v="0"/>
    <s v="jun"/>
    <x v="0"/>
    <d v="2024-06-17T00:00:00"/>
    <x v="1"/>
    <s v="Turno Dia"/>
    <s v="Lavadora de Botellas"/>
    <s v="trabamiento de botella en entrada"/>
    <x v="1"/>
    <n v="1.05"/>
    <m/>
  </r>
  <r>
    <x v="0"/>
    <s v="jun"/>
    <x v="0"/>
    <d v="2024-06-17T00:00:00"/>
    <x v="1"/>
    <s v="Turno Dia"/>
    <s v="Coronador"/>
    <s v="Trancones reiterados pista de bajada"/>
    <x v="1"/>
    <n v="0.95"/>
    <m/>
  </r>
  <r>
    <x v="0"/>
    <s v="jun"/>
    <x v="0"/>
    <d v="2024-06-17T00:00:00"/>
    <x v="1"/>
    <s v="Turno Dia"/>
    <s v="Coronador"/>
    <s v="Trancones reiterados pista de bajada"/>
    <x v="1"/>
    <n v="0.75"/>
    <m/>
  </r>
  <r>
    <x v="0"/>
    <s v="jun"/>
    <x v="0"/>
    <d v="2024-06-17T00:00:00"/>
    <x v="1"/>
    <s v="Turno Dia"/>
    <s v="Lavadora de Botellas"/>
    <s v="trabamiento de botella en entrada"/>
    <x v="1"/>
    <n v="0.65"/>
    <m/>
  </r>
  <r>
    <x v="0"/>
    <s v="jun"/>
    <x v="0"/>
    <d v="2024-06-17T00:00:00"/>
    <x v="1"/>
    <s v="Turno Dia"/>
    <s v="Coronador"/>
    <s v="Trancones reiterados pista de bajada"/>
    <x v="1"/>
    <n v="0.1"/>
    <m/>
  </r>
  <r>
    <x v="0"/>
    <s v="jun"/>
    <x v="0"/>
    <d v="2024-06-17T00:00:00"/>
    <x v="1"/>
    <s v="Turno Dia"/>
    <s v="Coronador"/>
    <s v="Trancones reiterados pista de bajada"/>
    <x v="1"/>
    <n v="0.09"/>
    <m/>
  </r>
  <r>
    <x v="0"/>
    <s v="jun"/>
    <x v="0"/>
    <d v="2024-06-18T00:00:00"/>
    <x v="1"/>
    <s v="Turno Dia"/>
    <s v="Despaletizadora"/>
    <s v="Falla paracai­das"/>
    <x v="2"/>
    <n v="14.8"/>
    <s v="Ajuste presión cilindros neumáticos. Se modifica ubicación de sensor "/>
  </r>
  <r>
    <x v="1"/>
    <s v="jun"/>
    <x v="0"/>
    <d v="2024-06-18T00:00:00"/>
    <x v="1"/>
    <s v="Turno Noche"/>
    <s v="Llenadora"/>
    <s v="Cambio o reparacion de pinzas - Llenadora"/>
    <x v="0"/>
    <n v="13.08"/>
    <s v="Revisión pinzas por caída de botellas"/>
  </r>
  <r>
    <x v="1"/>
    <s v="jun"/>
    <x v="0"/>
    <d v="2024-06-18T00:00:00"/>
    <x v="1"/>
    <s v="Turno Dia"/>
    <s v="Paletizadora"/>
    <s v="Revision de Piston en mesa de rodillos"/>
    <x v="0"/>
    <n v="9.84"/>
    <s v="Pisos de pallets mal armados, se lubrica eléctrovalvula."/>
  </r>
  <r>
    <x v="1"/>
    <s v="jun"/>
    <x v="0"/>
    <d v="2024-06-18T00:00:00"/>
    <x v="1"/>
    <s v="Turno Noche"/>
    <s v="Etiquetadora"/>
    <s v="Falla Etiquetadora"/>
    <x v="0"/>
    <n v="8.1199999999999992"/>
    <s v="Perdida sincronismo tambor de transferencia"/>
  </r>
  <r>
    <x v="0"/>
    <s v="jun"/>
    <x v="0"/>
    <d v="2024-06-18T00:00:00"/>
    <x v="1"/>
    <s v="Turno Dia"/>
    <s v="Encajonadora"/>
    <s v="Problema en mesa de entrada"/>
    <x v="1"/>
    <n v="6.2"/>
    <m/>
  </r>
  <r>
    <x v="1"/>
    <s v="jun"/>
    <x v="0"/>
    <d v="2024-06-18T00:00:00"/>
    <x v="1"/>
    <s v="Turno Dia"/>
    <s v="Transporte"/>
    <s v="Divisor de paquetes"/>
    <x v="1"/>
    <n v="4.8"/>
    <m/>
  </r>
  <r>
    <x v="1"/>
    <s v="jun"/>
    <x v="0"/>
    <d v="2024-06-18T00:00:00"/>
    <x v="1"/>
    <s v="Turno Noche"/>
    <s v="Transporte"/>
    <s v="Divisor de paquetes"/>
    <x v="1"/>
    <n v="3.87"/>
    <m/>
  </r>
  <r>
    <x v="1"/>
    <s v="jun"/>
    <x v="0"/>
    <d v="2024-06-18T00:00:00"/>
    <x v="1"/>
    <s v="Turno Noche"/>
    <s v="Prime"/>
    <s v="Trabamiento brazo"/>
    <x v="1"/>
    <n v="3.32"/>
    <m/>
  </r>
  <r>
    <x v="1"/>
    <s v="jun"/>
    <x v="0"/>
    <d v="2024-06-18T00:00:00"/>
    <x v="1"/>
    <s v="Turno Dia"/>
    <s v="Transporte"/>
    <s v="Divisor de paquetes"/>
    <x v="1"/>
    <n v="3.04"/>
    <m/>
  </r>
  <r>
    <x v="1"/>
    <s v="jun"/>
    <x v="0"/>
    <d v="2024-06-18T00:00:00"/>
    <x v="1"/>
    <s v="Turno Dia"/>
    <s v="Prime"/>
    <s v="Trabamiento de producto"/>
    <x v="1"/>
    <n v="3.02"/>
    <m/>
  </r>
  <r>
    <x v="1"/>
    <s v="jun"/>
    <x v="0"/>
    <d v="2024-06-18T00:00:00"/>
    <x v="1"/>
    <s v="Turno Noche"/>
    <s v="Etiquetadora"/>
    <s v="Empalme defectuoso - Etiquetadora"/>
    <x v="1"/>
    <n v="2.85"/>
    <m/>
  </r>
  <r>
    <x v="1"/>
    <s v="jun"/>
    <x v="0"/>
    <d v="2024-06-18T00:00:00"/>
    <x v="1"/>
    <s v="Turno Noche"/>
    <s v="Sopladora"/>
    <s v="Trabamiento de Preformas"/>
    <x v="1"/>
    <n v="2.21"/>
    <m/>
  </r>
  <r>
    <x v="1"/>
    <s v="jun"/>
    <x v="0"/>
    <d v="2024-06-18T00:00:00"/>
    <x v="1"/>
    <s v="Turno Dia"/>
    <s v="Transporte"/>
    <s v="Divisor de paquetes"/>
    <x v="1"/>
    <n v="2.12"/>
    <m/>
  </r>
  <r>
    <x v="1"/>
    <s v="jun"/>
    <x v="0"/>
    <d v="2024-06-18T00:00:00"/>
    <x v="1"/>
    <s v="Turno Dia"/>
    <s v="Llenadora"/>
    <s v="Espumado al inicio de proceso"/>
    <x v="1"/>
    <n v="1.46"/>
    <m/>
  </r>
  <r>
    <x v="1"/>
    <s v="jun"/>
    <x v="0"/>
    <d v="2024-06-18T00:00:00"/>
    <x v="1"/>
    <s v="Turno Noche"/>
    <s v="Sopladora"/>
    <s v="Trabamiento de Preformas"/>
    <x v="1"/>
    <n v="1.27"/>
    <m/>
  </r>
  <r>
    <x v="1"/>
    <s v="jun"/>
    <x v="0"/>
    <d v="2024-06-18T00:00:00"/>
    <x v="1"/>
    <s v="Turno Dia"/>
    <s v="Transporte"/>
    <s v="Divisor de paquetes"/>
    <x v="1"/>
    <n v="1.22"/>
    <m/>
  </r>
  <r>
    <x v="0"/>
    <s v="jun"/>
    <x v="0"/>
    <d v="2024-06-18T00:00:00"/>
    <x v="1"/>
    <s v="Turno Dia"/>
    <s v="Encajonadora"/>
    <s v="Problema en mesa de entrada"/>
    <x v="1"/>
    <n v="1.2"/>
    <m/>
  </r>
  <r>
    <x v="1"/>
    <s v="jun"/>
    <x v="0"/>
    <d v="2024-06-18T00:00:00"/>
    <x v="1"/>
    <s v="Turno Noche"/>
    <s v="Sopladora"/>
    <s v="Trabamiento de Preformas"/>
    <x v="1"/>
    <n v="0.91"/>
    <m/>
  </r>
  <r>
    <x v="1"/>
    <s v="jun"/>
    <x v="0"/>
    <d v="2024-06-18T00:00:00"/>
    <x v="1"/>
    <s v="Turno Noche"/>
    <s v="Sopladora"/>
    <s v="Trabamiento de Preformas"/>
    <x v="1"/>
    <n v="0.82"/>
    <m/>
  </r>
  <r>
    <x v="1"/>
    <s v="jun"/>
    <x v="0"/>
    <d v="2024-06-18T00:00:00"/>
    <x v="1"/>
    <s v="Turno Dia"/>
    <s v="Transporte"/>
    <s v="Divisor de paquetes"/>
    <x v="1"/>
    <n v="0.67"/>
    <m/>
  </r>
  <r>
    <x v="1"/>
    <s v="jun"/>
    <x v="0"/>
    <d v="2024-06-18T00:00:00"/>
    <x v="1"/>
    <s v="Turno Noche"/>
    <s v="Sopladora"/>
    <s v="Trabamiento de Preformas"/>
    <x v="1"/>
    <n v="0.54"/>
    <m/>
  </r>
  <r>
    <x v="1"/>
    <s v="jun"/>
    <x v="0"/>
    <d v="2024-06-18T00:00:00"/>
    <x v="1"/>
    <s v="Turno Noche"/>
    <s v="Sopladora"/>
    <s v="Trabamiento de Preformas"/>
    <x v="1"/>
    <n v="0.34"/>
    <m/>
  </r>
  <r>
    <x v="1"/>
    <s v="jun"/>
    <x v="0"/>
    <d v="2024-06-19T00:00:00"/>
    <x v="1"/>
    <s v="Turno Dia"/>
    <s v="Paletizadora"/>
    <s v="Ajuste o cambio de sensor - Paletizadora"/>
    <x v="2"/>
    <n v="18.78"/>
    <s v="Ajuste sensor desenfocado."/>
  </r>
  <r>
    <x v="0"/>
    <s v="jun"/>
    <x v="0"/>
    <d v="2024-06-19T00:00:00"/>
    <x v="1"/>
    <s v="Turno Dia"/>
    <s v="Encajonadora"/>
    <s v="Cai­da de automatico - Encajonadora"/>
    <x v="2"/>
    <n v="10.36"/>
    <m/>
  </r>
  <r>
    <x v="1"/>
    <s v="jun"/>
    <x v="0"/>
    <d v="2024-06-19T00:00:00"/>
    <x v="1"/>
    <s v="Turno Dia"/>
    <s v="Etiquetadora"/>
    <s v="Trancon de botella en la salida - Etiquetadora"/>
    <x v="1"/>
    <n v="7.13"/>
    <m/>
  </r>
  <r>
    <x v="1"/>
    <s v="jun"/>
    <x v="0"/>
    <d v="2024-06-19T00:00:00"/>
    <x v="1"/>
    <s v="Turno Dia"/>
    <s v="Tunel"/>
    <s v="Producto desplazado salida recubrimiento - Mantenimiento"/>
    <x v="1"/>
    <n v="4.87"/>
    <m/>
  </r>
  <r>
    <x v="0"/>
    <s v="jun"/>
    <x v="0"/>
    <d v="2024-06-19T00:00:00"/>
    <x v="1"/>
    <s v="Turno Dia"/>
    <s v="Omnivision"/>
    <s v="Ajuste electrico o mecanico"/>
    <x v="1"/>
    <n v="3.95"/>
    <m/>
  </r>
  <r>
    <x v="1"/>
    <s v="jun"/>
    <x v="0"/>
    <d v="2024-06-19T00:00:00"/>
    <x v="1"/>
    <s v="Turno Dia"/>
    <s v="Paletizadora"/>
    <s v="Ajuste o cambio de sensor - Paletizadora"/>
    <x v="1"/>
    <n v="3.1"/>
    <m/>
  </r>
  <r>
    <x v="1"/>
    <s v="jun"/>
    <x v="0"/>
    <d v="2024-06-19T00:00:00"/>
    <x v="1"/>
    <s v="Turno Dia"/>
    <s v="Robopac"/>
    <s v="Corte de Film en Robopack"/>
    <x v="1"/>
    <n v="2.39"/>
    <m/>
  </r>
  <r>
    <x v="1"/>
    <s v="jun"/>
    <x v="0"/>
    <d v="2024-06-19T00:00:00"/>
    <x v="1"/>
    <s v="Turno Dia"/>
    <s v="Transporte"/>
    <s v="Divisor de paquetes"/>
    <x v="1"/>
    <n v="2.3199999999999998"/>
    <m/>
  </r>
  <r>
    <x v="1"/>
    <s v="jun"/>
    <x v="0"/>
    <d v="2024-06-19T00:00:00"/>
    <x v="1"/>
    <s v="Turno Dia"/>
    <s v="Tunel"/>
    <s v="Producto desplazado salida recubrimiento - Mantenimiento"/>
    <x v="1"/>
    <n v="2.13"/>
    <m/>
  </r>
  <r>
    <x v="1"/>
    <s v="jun"/>
    <x v="0"/>
    <d v="2024-06-19T00:00:00"/>
    <x v="1"/>
    <s v="Turno Noche"/>
    <s v="Paletizadora"/>
    <s v="Ajuste o cambio de sensor - Paletizadora"/>
    <x v="1"/>
    <n v="2.11"/>
    <m/>
  </r>
  <r>
    <x v="0"/>
    <s v="jun"/>
    <x v="0"/>
    <d v="2024-06-19T00:00:00"/>
    <x v="1"/>
    <s v="Turno Dia"/>
    <s v="Encajonadora"/>
    <s v="Problema en mesa de entrada"/>
    <x v="1"/>
    <n v="2"/>
    <m/>
  </r>
  <r>
    <x v="0"/>
    <s v="jun"/>
    <x v="0"/>
    <d v="2024-06-19T00:00:00"/>
    <x v="1"/>
    <s v="Turno Dia"/>
    <s v="Lavadora de Botellas"/>
    <s v="trabamiento de botella en entrada"/>
    <x v="1"/>
    <n v="1.55"/>
    <m/>
  </r>
  <r>
    <x v="0"/>
    <s v="jun"/>
    <x v="0"/>
    <d v="2024-06-19T00:00:00"/>
    <x v="1"/>
    <s v="Turno Dia"/>
    <s v="Llenadora"/>
    <s v="Sensor de Tapa Humedo"/>
    <x v="1"/>
    <n v="1.45"/>
    <m/>
  </r>
  <r>
    <x v="1"/>
    <s v="jun"/>
    <x v="0"/>
    <d v="2024-06-19T00:00:00"/>
    <x v="1"/>
    <s v="Turno Noche"/>
    <s v="Prime"/>
    <s v="Trabamiento brazo"/>
    <x v="1"/>
    <n v="1.38"/>
    <m/>
  </r>
  <r>
    <x v="1"/>
    <s v="jun"/>
    <x v="0"/>
    <d v="2024-06-19T00:00:00"/>
    <x v="1"/>
    <s v="Turno Noche"/>
    <s v="Mixer"/>
    <s v="Falla en bomba de Jarabes"/>
    <x v="1"/>
    <n v="1.31"/>
    <m/>
  </r>
  <r>
    <x v="0"/>
    <s v="jun"/>
    <x v="0"/>
    <d v="2024-06-19T00:00:00"/>
    <x v="1"/>
    <s v="Turno Dia"/>
    <s v="Lavadora de Botellas"/>
    <s v="trabamiento de botella en entrada"/>
    <x v="1"/>
    <n v="1.1499999999999999"/>
    <m/>
  </r>
  <r>
    <x v="1"/>
    <s v="jun"/>
    <x v="0"/>
    <d v="2024-06-19T00:00:00"/>
    <x v="1"/>
    <s v="Turno Noche"/>
    <s v="Sopladora"/>
    <s v="Trabamiento de Preformas"/>
    <x v="1"/>
    <n v="1.1399999999999999"/>
    <m/>
  </r>
  <r>
    <x v="1"/>
    <s v="jun"/>
    <x v="0"/>
    <d v="2024-06-19T00:00:00"/>
    <x v="1"/>
    <s v="Turno Dia"/>
    <s v="Sopladora"/>
    <s v="Trabamiento de Preformas"/>
    <x v="1"/>
    <n v="0.97"/>
    <m/>
  </r>
  <r>
    <x v="1"/>
    <s v="jun"/>
    <x v="0"/>
    <d v="2024-06-19T00:00:00"/>
    <x v="1"/>
    <s v="Turno Noche"/>
    <s v="Sopladora"/>
    <s v="Trabamiento de Preformas"/>
    <x v="1"/>
    <n v="0.21"/>
    <m/>
  </r>
  <r>
    <x v="1"/>
    <s v="jun"/>
    <x v="0"/>
    <d v="2024-06-21T00:00:00"/>
    <x v="1"/>
    <s v="Turno Noche"/>
    <s v="Sopladora"/>
    <s v="Problema comunicacion sopladora"/>
    <x v="0"/>
    <n v="29.61"/>
    <s v="Guía rueda fuera de posición"/>
  </r>
  <r>
    <x v="1"/>
    <s v="jun"/>
    <x v="0"/>
    <d v="2024-06-21T00:00:00"/>
    <x v="1"/>
    <s v="Turno Dia"/>
    <s v="Tunel"/>
    <s v="problema casette sincronizacion y ajuste punto cero"/>
    <x v="0"/>
    <n v="10.99"/>
    <s v="Problema guía SDR caídas"/>
  </r>
  <r>
    <x v="0"/>
    <s v="jun"/>
    <x v="0"/>
    <d v="2024-06-21T00:00:00"/>
    <x v="1"/>
    <s v="Turno Dia"/>
    <s v="Encajonadora"/>
    <s v="Problema en mesa de entrada"/>
    <x v="1"/>
    <n v="6.45"/>
    <m/>
  </r>
  <r>
    <x v="1"/>
    <s v="jun"/>
    <x v="0"/>
    <d v="2024-06-21T00:00:00"/>
    <x v="1"/>
    <s v="Turno Dia"/>
    <s v="Tunel"/>
    <s v="problema casette sincronizacion y ajuste punto cero"/>
    <x v="1"/>
    <n v="5.22"/>
    <m/>
  </r>
  <r>
    <x v="0"/>
    <s v="jun"/>
    <x v="0"/>
    <d v="2024-06-21T00:00:00"/>
    <x v="1"/>
    <s v="Turno Dia"/>
    <s v="Etiquetadora"/>
    <s v="Trancon de botella en la salida - Etiquetadora"/>
    <x v="1"/>
    <n v="4.5999999999999996"/>
    <m/>
  </r>
  <r>
    <x v="1"/>
    <s v="jun"/>
    <x v="0"/>
    <d v="2024-06-21T00:00:00"/>
    <x v="1"/>
    <s v="Turno Dia"/>
    <s v="Transporte"/>
    <s v="Divisor de paquetes"/>
    <x v="1"/>
    <n v="2.2200000000000002"/>
    <m/>
  </r>
  <r>
    <x v="1"/>
    <s v="jun"/>
    <x v="0"/>
    <d v="2024-06-21T00:00:00"/>
    <x v="1"/>
    <s v="Turno Dia"/>
    <s v="Tunel"/>
    <s v="problema casette sincronizacion y ajuste punto cero"/>
    <x v="1"/>
    <n v="2.08"/>
    <m/>
  </r>
  <r>
    <x v="0"/>
    <s v="jun"/>
    <x v="0"/>
    <d v="2024-06-21T00:00:00"/>
    <x v="1"/>
    <s v="Turno Dia"/>
    <s v="Etiquetadora"/>
    <s v="Cai­da de botella en la estrella de salida"/>
    <x v="1"/>
    <n v="1.9"/>
    <m/>
  </r>
  <r>
    <x v="1"/>
    <s v="jun"/>
    <x v="0"/>
    <d v="2024-06-21T00:00:00"/>
    <x v="1"/>
    <s v="Turno Dia"/>
    <s v="Transporte"/>
    <s v="Divisor de paquetes"/>
    <x v="1"/>
    <n v="1.52"/>
    <m/>
  </r>
  <r>
    <x v="0"/>
    <s v="jun"/>
    <x v="0"/>
    <d v="2024-06-21T00:00:00"/>
    <x v="1"/>
    <s v="Turno Dia"/>
    <s v="Encajonadora"/>
    <s v="Problema en mesa de entrada"/>
    <x v="1"/>
    <n v="1.1499999999999999"/>
    <m/>
  </r>
  <r>
    <x v="0"/>
    <s v="jun"/>
    <x v="0"/>
    <d v="2024-06-21T00:00:00"/>
    <x v="1"/>
    <s v="Turno Dia"/>
    <s v="Etiquetadora"/>
    <s v="Trancon de botella en la salida - Etiquetadora"/>
    <x v="1"/>
    <n v="1.1499999999999999"/>
    <m/>
  </r>
  <r>
    <x v="0"/>
    <s v="jun"/>
    <x v="0"/>
    <d v="2024-06-21T00:00:00"/>
    <x v="1"/>
    <s v="Turno Dia"/>
    <s v="Encajonadora"/>
    <s v="Problema en mesa de entrada"/>
    <x v="1"/>
    <n v="0.95"/>
    <m/>
  </r>
  <r>
    <x v="0"/>
    <s v="jun"/>
    <x v="0"/>
    <d v="2024-06-22T00:00:00"/>
    <x v="1"/>
    <s v="Turno Dia"/>
    <s v="Despaletizadora"/>
    <s v="Falla paracai­das"/>
    <x v="2"/>
    <n v="60"/>
    <s v="Reparación soporte sensor de altura."/>
  </r>
  <r>
    <x v="0"/>
    <s v="jun"/>
    <x v="0"/>
    <d v="2024-06-22T00:00:00"/>
    <x v="1"/>
    <s v="Turno Dia"/>
    <s v="Despaletizadora"/>
    <s v="Falla paracai­das"/>
    <x v="2"/>
    <n v="30"/>
    <s v="Reparación soporte sensor de altura."/>
  </r>
  <r>
    <x v="1"/>
    <s v="jun"/>
    <x v="0"/>
    <d v="2024-06-22T00:00:00"/>
    <x v="1"/>
    <s v="Turno Dia"/>
    <s v="Paletizadora"/>
    <s v="Revision de Piston en mesa de rodillos"/>
    <x v="1"/>
    <n v="5.98"/>
    <m/>
  </r>
  <r>
    <x v="1"/>
    <s v="jun"/>
    <x v="0"/>
    <d v="2024-06-22T00:00:00"/>
    <x v="1"/>
    <s v="Turno Noche"/>
    <s v="Transporte"/>
    <s v="Falla de Motor - Transporte"/>
    <x v="1"/>
    <n v="5.57"/>
    <m/>
  </r>
  <r>
    <x v="0"/>
    <s v="jun"/>
    <x v="0"/>
    <d v="2024-06-22T00:00:00"/>
    <x v="1"/>
    <s v="Turno Dia"/>
    <s v="Despaletizadora"/>
    <s v="Falla paracai­das"/>
    <x v="1"/>
    <n v="5.3"/>
    <m/>
  </r>
  <r>
    <x v="1"/>
    <s v="jun"/>
    <x v="0"/>
    <d v="2024-06-22T00:00:00"/>
    <x v="1"/>
    <s v="Turno Dia"/>
    <s v="Paletizadora"/>
    <s v="Pack girados"/>
    <x v="1"/>
    <n v="4.54"/>
    <m/>
  </r>
  <r>
    <x v="1"/>
    <s v="jun"/>
    <x v="0"/>
    <d v="2024-06-22T00:00:00"/>
    <x v="1"/>
    <s v="Turno Dia"/>
    <s v="Llenadora"/>
    <s v="Espumado al inicio de proceso"/>
    <x v="1"/>
    <n v="3.02"/>
    <m/>
  </r>
  <r>
    <x v="0"/>
    <s v="jun"/>
    <x v="0"/>
    <d v="2024-06-22T00:00:00"/>
    <x v="1"/>
    <s v="Turno Dia"/>
    <s v="Lavadora de Botellas"/>
    <s v="trabamiento de botella en entrada"/>
    <x v="1"/>
    <n v="2.9"/>
    <m/>
  </r>
  <r>
    <x v="0"/>
    <s v="jun"/>
    <x v="0"/>
    <d v="2024-06-22T00:00:00"/>
    <x v="1"/>
    <s v="Turno Dia"/>
    <s v="Lavadora de Botellas"/>
    <s v="trabamiento de botella en entrada"/>
    <x v="1"/>
    <n v="2.66"/>
    <m/>
  </r>
  <r>
    <x v="1"/>
    <s v="jun"/>
    <x v="0"/>
    <d v="2024-06-22T00:00:00"/>
    <x v="1"/>
    <s v="Turno Noche"/>
    <s v="Transporte"/>
    <s v="Trabamiento curva salida pulmon"/>
    <x v="1"/>
    <n v="2.39"/>
    <m/>
  </r>
  <r>
    <x v="0"/>
    <s v="jun"/>
    <x v="0"/>
    <d v="2024-06-22T00:00:00"/>
    <x v="1"/>
    <s v="Turno Dia"/>
    <s v="Encajonadora"/>
    <s v="Problema en mesa de entrada"/>
    <x v="1"/>
    <n v="2.33"/>
    <m/>
  </r>
  <r>
    <x v="1"/>
    <s v="jun"/>
    <x v="0"/>
    <d v="2024-06-22T00:00:00"/>
    <x v="1"/>
    <s v="Turno Noche"/>
    <s v="Etiquetadora"/>
    <s v="Empalme defectuoso - Etiquetadora"/>
    <x v="1"/>
    <n v="2.0699999999999998"/>
    <m/>
  </r>
  <r>
    <x v="0"/>
    <s v="jun"/>
    <x v="0"/>
    <d v="2024-06-22T00:00:00"/>
    <x v="1"/>
    <s v="Turno Dia"/>
    <s v="Encajonadora"/>
    <s v="Problema en mesa de entrada"/>
    <x v="1"/>
    <n v="1.98"/>
    <m/>
  </r>
  <r>
    <x v="0"/>
    <s v="jun"/>
    <x v="0"/>
    <d v="2024-06-22T00:00:00"/>
    <x v="1"/>
    <s v="Turno Dia"/>
    <s v="Encajonadora"/>
    <s v="Problema en mesa de entrada"/>
    <x v="1"/>
    <n v="1.2"/>
    <m/>
  </r>
  <r>
    <x v="1"/>
    <s v="jun"/>
    <x v="0"/>
    <d v="2024-06-22T00:00:00"/>
    <x v="1"/>
    <s v="Turno Noche"/>
    <s v="Sopladora"/>
    <s v="Trabamiento de Preformas"/>
    <x v="1"/>
    <n v="0.86"/>
    <m/>
  </r>
  <r>
    <x v="0"/>
    <s v="jun"/>
    <x v="0"/>
    <d v="2024-06-22T00:00:00"/>
    <x v="1"/>
    <s v="Turno Dia"/>
    <s v="Encajonadora"/>
    <s v="Problema en mesa de entrada"/>
    <x v="1"/>
    <n v="0.38"/>
    <m/>
  </r>
  <r>
    <x v="1"/>
    <s v="jun"/>
    <x v="0"/>
    <d v="2024-06-22T00:00:00"/>
    <x v="1"/>
    <s v="Turno Noche"/>
    <s v="Sopladora"/>
    <s v="Trabamiento de Preformas"/>
    <x v="1"/>
    <n v="0.34"/>
    <m/>
  </r>
  <r>
    <x v="1"/>
    <s v="jun"/>
    <x v="1"/>
    <d v="2024-06-24T00:00:00"/>
    <x v="1"/>
    <s v="Turno Dia"/>
    <s v="Paletizadora"/>
    <s v="Revision de Piston en mesa de rodillos"/>
    <x v="0"/>
    <n v="16.27"/>
    <s v="Tope de paquetes se traba, se reemplaza"/>
  </r>
  <r>
    <x v="1"/>
    <s v="jun"/>
    <x v="1"/>
    <d v="2024-06-24T00:00:00"/>
    <x v="1"/>
    <s v="Turno Dia"/>
    <s v="Paletizadora"/>
    <s v="Problema en compactador"/>
    <x v="2"/>
    <n v="16.13"/>
    <s v="Cambio de 3 sensores, se ajusta y se aprietan soportes."/>
  </r>
  <r>
    <x v="1"/>
    <s v="jun"/>
    <x v="1"/>
    <d v="2024-06-24T00:00:00"/>
    <x v="1"/>
    <s v="Turno Dia"/>
    <s v="Paletizadora"/>
    <s v="Revision de Piston en mesa de rodillos"/>
    <x v="0"/>
    <n v="14.63"/>
    <s v="Tope de paquetes se traba, se reemplaza"/>
  </r>
  <r>
    <x v="0"/>
    <s v="jun"/>
    <x v="1"/>
    <d v="2024-06-24T00:00:00"/>
    <x v="1"/>
    <s v="Turno Dia"/>
    <s v="Omnivision"/>
    <s v="Ajuste electrico o mecanico"/>
    <x v="2"/>
    <n v="11.83"/>
    <s v="OV. No responde a cambio de velocidad."/>
  </r>
  <r>
    <x v="0"/>
    <s v="jun"/>
    <x v="1"/>
    <d v="2024-06-24T00:00:00"/>
    <x v="1"/>
    <s v="Turno Dia"/>
    <s v="Llenadora"/>
    <s v="Trabamiento de tapas entrada capsulador"/>
    <x v="1"/>
    <n v="9.6999999999999993"/>
    <m/>
  </r>
  <r>
    <x v="1"/>
    <s v="jun"/>
    <x v="1"/>
    <d v="2024-06-24T00:00:00"/>
    <x v="1"/>
    <s v="Turno Dia"/>
    <s v="Paletizadora"/>
    <s v="Perdida de ciclo"/>
    <x v="1"/>
    <n v="9.1199999999999992"/>
    <m/>
  </r>
  <r>
    <x v="0"/>
    <s v="jun"/>
    <x v="1"/>
    <d v="2024-06-24T00:00:00"/>
    <x v="1"/>
    <s v="Turno Dia"/>
    <s v="Llenadora"/>
    <s v="Trabamiento"/>
    <x v="1"/>
    <n v="8.25"/>
    <m/>
  </r>
  <r>
    <x v="1"/>
    <s v="jun"/>
    <x v="1"/>
    <d v="2024-06-24T00:00:00"/>
    <x v="1"/>
    <s v="Turno Dia"/>
    <s v="Paletizadora"/>
    <s v="Falla sensor contador de cajas"/>
    <x v="1"/>
    <n v="7.24"/>
    <m/>
  </r>
  <r>
    <x v="1"/>
    <s v="jun"/>
    <x v="1"/>
    <d v="2024-06-24T00:00:00"/>
    <x v="1"/>
    <s v="Turno Dia"/>
    <s v="Tunel"/>
    <s v="Producto desplazado salida recubrimiento - Mantenimiento"/>
    <x v="1"/>
    <n v="7.13"/>
    <m/>
  </r>
  <r>
    <x v="0"/>
    <s v="jun"/>
    <x v="1"/>
    <d v="2024-06-24T00:00:00"/>
    <x v="1"/>
    <s v="Turno Dia"/>
    <s v="Omnivision"/>
    <s v="Ajuste electrico o mecanico"/>
    <x v="1"/>
    <n v="5.93"/>
    <m/>
  </r>
  <r>
    <x v="0"/>
    <s v="jun"/>
    <x v="1"/>
    <d v="2024-06-24T00:00:00"/>
    <x v="1"/>
    <s v="Turno Dia"/>
    <s v="Omnivision"/>
    <s v="Ajuste electrico o mecanico"/>
    <x v="1"/>
    <n v="5.25"/>
    <m/>
  </r>
  <r>
    <x v="1"/>
    <s v="jun"/>
    <x v="1"/>
    <d v="2024-06-24T00:00:00"/>
    <x v="1"/>
    <s v="Turno Dia"/>
    <s v="Capsuladora"/>
    <s v="Falla sensor"/>
    <x v="1"/>
    <n v="4.22"/>
    <m/>
  </r>
  <r>
    <x v="1"/>
    <s v="jun"/>
    <x v="1"/>
    <d v="2024-06-24T00:00:00"/>
    <x v="1"/>
    <s v="Turno Dia"/>
    <s v="Paletizadora"/>
    <s v="Arana toma carton en falla"/>
    <x v="1"/>
    <n v="3.87"/>
    <m/>
  </r>
  <r>
    <x v="1"/>
    <s v="jun"/>
    <x v="1"/>
    <d v="2024-06-24T00:00:00"/>
    <x v="1"/>
    <s v="Turno Dia"/>
    <s v="Capsuladora"/>
    <s v="Trancon de tapas en pista de bajada - Mantenimiento"/>
    <x v="1"/>
    <n v="3.45"/>
    <m/>
  </r>
  <r>
    <x v="0"/>
    <s v="jun"/>
    <x v="1"/>
    <d v="2024-06-24T00:00:00"/>
    <x v="1"/>
    <s v="Turno Dia"/>
    <s v="Llenadora"/>
    <s v="Trabamiento de tapas entrada capsulador"/>
    <x v="1"/>
    <n v="2.7"/>
    <m/>
  </r>
  <r>
    <x v="1"/>
    <s v="jun"/>
    <x v="1"/>
    <d v="2024-06-24T00:00:00"/>
    <x v="1"/>
    <s v="Turno Dia"/>
    <s v="Paletizadora"/>
    <s v="Falla sensor contador de cajas"/>
    <x v="1"/>
    <n v="2.06"/>
    <m/>
  </r>
  <r>
    <x v="0"/>
    <s v="jun"/>
    <x v="1"/>
    <d v="2024-06-24T00:00:00"/>
    <x v="1"/>
    <s v="Turno Dia"/>
    <s v="Omnivision"/>
    <s v="Ajuste electrico o mecanico"/>
    <x v="1"/>
    <n v="1.65"/>
    <m/>
  </r>
  <r>
    <x v="0"/>
    <s v="jun"/>
    <x v="1"/>
    <d v="2024-06-24T00:00:00"/>
    <x v="1"/>
    <s v="Turno Dia"/>
    <s v="Lavadora de Botellas"/>
    <s v="trabamiento de botella en entrada"/>
    <x v="1"/>
    <n v="1.28"/>
    <m/>
  </r>
  <r>
    <x v="0"/>
    <s v="jun"/>
    <x v="1"/>
    <d v="2024-06-24T00:00:00"/>
    <x v="1"/>
    <s v="Turno Dia"/>
    <s v="Lavadora de Botellas"/>
    <s v="trabamiento de botella en entrada"/>
    <x v="1"/>
    <n v="1.1000000000000001"/>
    <m/>
  </r>
  <r>
    <x v="1"/>
    <s v="jun"/>
    <x v="1"/>
    <d v="2024-06-24T00:00:00"/>
    <x v="1"/>
    <s v="Turno Dia"/>
    <s v="Tunel"/>
    <s v="Producto desplazado salida recubrimiento - Mantenimiento"/>
    <x v="1"/>
    <n v="0.83"/>
    <m/>
  </r>
  <r>
    <x v="0"/>
    <s v="jun"/>
    <x v="1"/>
    <d v="2024-06-24T00:00:00"/>
    <x v="1"/>
    <s v="Turno Dia"/>
    <s v="Llenadora"/>
    <s v="Trabamiento"/>
    <x v="1"/>
    <n v="0.73"/>
    <m/>
  </r>
  <r>
    <x v="1"/>
    <s v="jun"/>
    <x v="1"/>
    <d v="2024-06-25T00:00:00"/>
    <x v="1"/>
    <s v="Turno Noche"/>
    <s v="Sopladora"/>
    <s v="Falta de grasa en cuba de leva"/>
    <x v="0"/>
    <n v="27.13"/>
    <s v="Lubricación toberas"/>
  </r>
  <r>
    <x v="0"/>
    <s v="jun"/>
    <x v="1"/>
    <d v="2024-06-25T00:00:00"/>
    <x v="1"/>
    <s v="Turno Dia"/>
    <s v="Etiquetadora"/>
    <s v="Cambio o reparacion de sensor - Etiquetadora"/>
    <x v="2"/>
    <n v="18.95"/>
    <s v="SIN REPORTAR"/>
  </r>
  <r>
    <x v="1"/>
    <s v="jun"/>
    <x v="1"/>
    <d v="2024-06-25T00:00:00"/>
    <x v="1"/>
    <s v="Turno Noche"/>
    <s v="Robopac"/>
    <s v="Problema carga de bateri­a"/>
    <x v="2"/>
    <n v="17.38"/>
    <s v="Falla Modulo PLC"/>
  </r>
  <r>
    <x v="1"/>
    <s v="jun"/>
    <x v="1"/>
    <d v="2024-06-25T00:00:00"/>
    <x v="1"/>
    <s v="Turno Dia"/>
    <s v="Tunel"/>
    <s v="Producto desplazado salida recubrimiento - Mantenimiento"/>
    <x v="1"/>
    <n v="8.64"/>
    <m/>
  </r>
  <r>
    <x v="1"/>
    <s v="jun"/>
    <x v="1"/>
    <d v="2024-06-25T00:00:00"/>
    <x v="1"/>
    <s v="Turno Noche"/>
    <s v="Sopladora"/>
    <s v="Falta de grasa en cuba de leva"/>
    <x v="1"/>
    <n v="7.76"/>
    <m/>
  </r>
  <r>
    <x v="0"/>
    <s v="jun"/>
    <x v="1"/>
    <d v="2024-06-25T00:00:00"/>
    <x v="1"/>
    <s v="Turno Dia"/>
    <s v="Etiquetadora"/>
    <s v="Cambio o reparacion de sensor - Etiquetadora"/>
    <x v="1"/>
    <n v="5.41"/>
    <m/>
  </r>
  <r>
    <x v="1"/>
    <s v="jun"/>
    <x v="1"/>
    <d v="2024-06-25T00:00:00"/>
    <x v="1"/>
    <s v="Turno Dia"/>
    <s v="Transporte"/>
    <s v="Divisor de paquetes"/>
    <x v="1"/>
    <n v="4.79"/>
    <m/>
  </r>
  <r>
    <x v="1"/>
    <s v="jun"/>
    <x v="1"/>
    <d v="2024-06-25T00:00:00"/>
    <x v="1"/>
    <s v="Turno Noche"/>
    <s v="Etiquetadora"/>
    <s v="Temperatura baja de calentamiento"/>
    <x v="1"/>
    <n v="4.37"/>
    <m/>
  </r>
  <r>
    <x v="1"/>
    <s v="jun"/>
    <x v="1"/>
    <d v="2024-06-25T00:00:00"/>
    <x v="1"/>
    <s v="Turno Noche"/>
    <s v="Sopladora"/>
    <s v="Falta de grasa en cuba de leva"/>
    <x v="1"/>
    <n v="4.2699999999999996"/>
    <m/>
  </r>
  <r>
    <x v="0"/>
    <s v="jun"/>
    <x v="1"/>
    <d v="2024-06-25T00:00:00"/>
    <x v="1"/>
    <s v="Turno Dia"/>
    <s v="Etiquetadora"/>
    <s v="Cambio o reparacion de sensor - Etiquetadora"/>
    <x v="1"/>
    <n v="3.98"/>
    <m/>
  </r>
  <r>
    <x v="0"/>
    <s v="jun"/>
    <x v="1"/>
    <d v="2024-06-25T00:00:00"/>
    <x v="1"/>
    <s v="Turno Dia"/>
    <s v="Lavadora de Botellas"/>
    <s v="Trabamiento de botellas en la salida - Mantenimiento"/>
    <x v="1"/>
    <n v="3.63"/>
    <m/>
  </r>
  <r>
    <x v="1"/>
    <s v="jun"/>
    <x v="1"/>
    <d v="2024-06-25T00:00:00"/>
    <x v="1"/>
    <s v="Turno Dia"/>
    <s v="Tunel"/>
    <s v="Cai­da de botellas, ajuste de traspasos"/>
    <x v="1"/>
    <n v="3.09"/>
    <m/>
  </r>
  <r>
    <x v="0"/>
    <s v="jun"/>
    <x v="1"/>
    <d v="2024-06-25T00:00:00"/>
    <x v="1"/>
    <s v="Turno Dia"/>
    <s v="Etiquetadora"/>
    <s v="Cambio o reparacion de sensor - Etiquetadora"/>
    <x v="1"/>
    <n v="2.83"/>
    <m/>
  </r>
  <r>
    <x v="1"/>
    <s v="jun"/>
    <x v="1"/>
    <d v="2024-06-25T00:00:00"/>
    <x v="1"/>
    <s v="Turno Dia"/>
    <s v="Capsuladora"/>
    <s v="Trancon de tapas en pista de bajada - Mantenimiento"/>
    <x v="1"/>
    <n v="0.9"/>
    <m/>
  </r>
  <r>
    <x v="1"/>
    <s v="jun"/>
    <x v="1"/>
    <d v="2024-06-25T00:00:00"/>
    <x v="1"/>
    <s v="Turno Dia"/>
    <s v="Transporte"/>
    <s v="Trabamiento curva salida pulmon"/>
    <x v="1"/>
    <n v="0.72"/>
    <m/>
  </r>
  <r>
    <x v="1"/>
    <s v="jun"/>
    <x v="1"/>
    <d v="2024-06-25T00:00:00"/>
    <x v="1"/>
    <s v="Turno Dia"/>
    <s v="Capsuladora"/>
    <s v="Trancon de tapas en pista de bajada - Mantenimiento"/>
    <x v="1"/>
    <n v="0.48"/>
    <m/>
  </r>
  <r>
    <x v="1"/>
    <s v="jun"/>
    <x v="1"/>
    <d v="2024-06-25T00:00:00"/>
    <x v="1"/>
    <s v="Turno Dia"/>
    <s v="Tunel"/>
    <s v="Producto desplazado salida recubrimiento - Mantenimiento"/>
    <x v="1"/>
    <n v="0.13"/>
    <m/>
  </r>
  <r>
    <x v="0"/>
    <s v="jun"/>
    <x v="1"/>
    <d v="2024-06-26T00:00:00"/>
    <x v="1"/>
    <s v="Turno Dia"/>
    <s v="Lavadora de Botellas"/>
    <s v="Falla de Motor - Lavadora de Botellas"/>
    <x v="0"/>
    <n v="11.25"/>
    <s v="Cambio de motor en lavadora de botellas."/>
  </r>
  <r>
    <x v="1"/>
    <s v="jun"/>
    <x v="1"/>
    <d v="2024-06-26T00:00:00"/>
    <x v="1"/>
    <s v="Turno Noche"/>
    <s v="Etiquetadora"/>
    <s v="Temperatura baja de calentamiento"/>
    <x v="1"/>
    <n v="7.27"/>
    <m/>
  </r>
  <r>
    <x v="1"/>
    <s v="jun"/>
    <x v="1"/>
    <d v="2024-06-26T00:00:00"/>
    <x v="1"/>
    <s v="Turno Noche"/>
    <s v="Prime"/>
    <s v="Trabamiento brazo"/>
    <x v="1"/>
    <n v="6.46"/>
    <m/>
  </r>
  <r>
    <x v="0"/>
    <s v="jun"/>
    <x v="1"/>
    <d v="2024-06-26T00:00:00"/>
    <x v="1"/>
    <s v="Turno Dia"/>
    <s v="Lavadora de Botellas"/>
    <s v="Trabamiento de botellas en la salida - Mantenimiento"/>
    <x v="1"/>
    <n v="6.18"/>
    <m/>
  </r>
  <r>
    <x v="1"/>
    <s v="jun"/>
    <x v="1"/>
    <d v="2024-06-26T00:00:00"/>
    <x v="1"/>
    <s v="Turno Noche"/>
    <s v="Llenadora"/>
    <s v="Espumado al inicio de proceso"/>
    <x v="1"/>
    <n v="4.41"/>
    <m/>
  </r>
  <r>
    <x v="1"/>
    <s v="jun"/>
    <x v="1"/>
    <d v="2024-06-26T00:00:00"/>
    <x v="1"/>
    <s v="Turno Noche"/>
    <s v="Prime"/>
    <s v="Trabamiento brazo"/>
    <x v="1"/>
    <n v="3.86"/>
    <m/>
  </r>
  <r>
    <x v="1"/>
    <s v="jun"/>
    <x v="1"/>
    <d v="2024-06-26T00:00:00"/>
    <x v="1"/>
    <s v="Turno Noche"/>
    <s v="Llenadora"/>
    <s v="Espumado al inicio de proceso"/>
    <x v="1"/>
    <n v="2.82"/>
    <m/>
  </r>
  <r>
    <x v="1"/>
    <s v="jun"/>
    <x v="1"/>
    <d v="2024-06-26T00:00:00"/>
    <x v="1"/>
    <s v="Turno Dia"/>
    <s v="Transporte"/>
    <s v="Trabamiento curva salida pulmon"/>
    <x v="1"/>
    <n v="2.6"/>
    <m/>
  </r>
  <r>
    <x v="1"/>
    <s v="jun"/>
    <x v="1"/>
    <d v="2024-06-26T00:00:00"/>
    <x v="1"/>
    <s v="Turno Dia"/>
    <s v="Paletizadora"/>
    <s v="Arana toma carton en falla"/>
    <x v="1"/>
    <n v="2.31"/>
    <m/>
  </r>
  <r>
    <x v="0"/>
    <s v="jun"/>
    <x v="1"/>
    <d v="2024-06-26T00:00:00"/>
    <x v="1"/>
    <s v="Turno Dia"/>
    <s v="Lavadora de Botellas"/>
    <s v="Trabamiento de botellas en la salida - Mantenimiento"/>
    <x v="1"/>
    <n v="1.88"/>
    <m/>
  </r>
  <r>
    <x v="1"/>
    <s v="jun"/>
    <x v="1"/>
    <d v="2024-06-26T00:00:00"/>
    <x v="1"/>
    <s v="Turno Noche"/>
    <s v="Prime"/>
    <s v="Trabamiento brazo"/>
    <x v="1"/>
    <n v="1.78"/>
    <m/>
  </r>
  <r>
    <x v="0"/>
    <s v="jun"/>
    <x v="1"/>
    <d v="2024-06-26T00:00:00"/>
    <x v="1"/>
    <s v="Turno Dia"/>
    <s v="Lavadora de Botellas"/>
    <s v="trabamiento de botella en entrada"/>
    <x v="1"/>
    <n v="1.63"/>
    <m/>
  </r>
  <r>
    <x v="1"/>
    <s v="jun"/>
    <x v="1"/>
    <d v="2024-06-26T00:00:00"/>
    <x v="1"/>
    <s v="Turno Dia"/>
    <s v="Etiquetadora"/>
    <s v="Empalme defectuoso - Etiquetadora"/>
    <x v="1"/>
    <n v="1.6"/>
    <m/>
  </r>
  <r>
    <x v="1"/>
    <s v="jun"/>
    <x v="1"/>
    <d v="2024-06-26T00:00:00"/>
    <x v="1"/>
    <s v="Turno Dia"/>
    <s v="Capsuladora"/>
    <s v="Trancon de tapas en pista de bajada - Mantenimiento"/>
    <x v="1"/>
    <n v="1.52"/>
    <m/>
  </r>
  <r>
    <x v="1"/>
    <s v="jun"/>
    <x v="1"/>
    <d v="2024-06-26T00:00:00"/>
    <x v="1"/>
    <s v="Turno Dia"/>
    <s v="Transporte"/>
    <s v="Trabamiento entrada curva etiquetadora"/>
    <x v="1"/>
    <n v="1.27"/>
    <m/>
  </r>
  <r>
    <x v="0"/>
    <s v="jun"/>
    <x v="1"/>
    <d v="2024-06-26T00:00:00"/>
    <x v="1"/>
    <s v="Turno Dia"/>
    <s v="Lavadora de Botellas"/>
    <s v="trabamiento de botella en entrada"/>
    <x v="1"/>
    <n v="1.23"/>
    <m/>
  </r>
  <r>
    <x v="1"/>
    <s v="jun"/>
    <x v="1"/>
    <d v="2024-06-26T00:00:00"/>
    <x v="1"/>
    <s v="Turno Dia"/>
    <s v="Etiquetadora"/>
    <s v="Falla Etiquetadora"/>
    <x v="1"/>
    <n v="1.21"/>
    <m/>
  </r>
  <r>
    <x v="0"/>
    <s v="jun"/>
    <x v="1"/>
    <d v="2024-06-26T00:00:00"/>
    <x v="1"/>
    <s v="Turno Dia"/>
    <s v="Lavadora de Botellas"/>
    <s v="Trabamiento de botellas en la salida - Mantenimiento"/>
    <x v="1"/>
    <n v="1.08"/>
    <m/>
  </r>
  <r>
    <x v="0"/>
    <s v="jun"/>
    <x v="1"/>
    <d v="2024-06-26T00:00:00"/>
    <x v="1"/>
    <s v="Turno Dia"/>
    <s v="Lavadora de Botellas"/>
    <s v="trabamiento de botella en entrada"/>
    <x v="1"/>
    <n v="0.98"/>
    <m/>
  </r>
  <r>
    <x v="0"/>
    <s v="jun"/>
    <x v="1"/>
    <d v="2024-06-26T00:00:00"/>
    <x v="1"/>
    <s v="Turno Dia"/>
    <s v="Lavadora de Botellas"/>
    <s v="Trabamiento de botellas en la salida - Mantenimiento"/>
    <x v="1"/>
    <n v="0.6"/>
    <m/>
  </r>
  <r>
    <x v="0"/>
    <s v="jun"/>
    <x v="1"/>
    <d v="2024-06-26T00:00:00"/>
    <x v="1"/>
    <s v="Turno Dia"/>
    <s v="Lavadora de Botellas"/>
    <s v="trabamiento de botella en entrada"/>
    <x v="1"/>
    <n v="0.48"/>
    <m/>
  </r>
  <r>
    <x v="0"/>
    <s v="jun"/>
    <x v="1"/>
    <d v="2024-06-26T00:00:00"/>
    <x v="1"/>
    <s v="Turno Dia"/>
    <s v="Lavadora de Botellas"/>
    <s v="Falla de Motor - Lavadora de Botellas"/>
    <x v="1"/>
    <n v="0.45"/>
    <m/>
  </r>
  <r>
    <x v="1"/>
    <s v="jun"/>
    <x v="1"/>
    <d v="2024-06-27T00:00:00"/>
    <x v="1"/>
    <s v="Turno Noche"/>
    <s v="Robopac"/>
    <s v="Problema red inalambrica"/>
    <x v="2"/>
    <n v="60"/>
    <s v="Falla Modulo PLC"/>
  </r>
  <r>
    <x v="1"/>
    <s v="jun"/>
    <x v="1"/>
    <d v="2024-06-27T00:00:00"/>
    <x v="1"/>
    <s v="Turno Noche"/>
    <s v="Robopac"/>
    <s v="Problema red inalambrica"/>
    <x v="2"/>
    <n v="60"/>
    <s v="Falla Modulo PLC"/>
  </r>
  <r>
    <x v="1"/>
    <s v="jun"/>
    <x v="1"/>
    <d v="2024-06-27T00:00:00"/>
    <x v="1"/>
    <s v="Turno Noche"/>
    <s v="Robopac"/>
    <s v="Problema red inalambrica"/>
    <x v="2"/>
    <n v="57.43"/>
    <s v="Falla Modulo PLC"/>
  </r>
  <r>
    <x v="1"/>
    <s v="jun"/>
    <x v="1"/>
    <d v="2024-06-27T00:00:00"/>
    <x v="1"/>
    <s v="Turno Noche"/>
    <s v="Robopac"/>
    <s v="Problema red inalambrica"/>
    <x v="2"/>
    <n v="48.24"/>
    <s v="Falla Modulo PLC"/>
  </r>
  <r>
    <x v="1"/>
    <s v="jun"/>
    <x v="1"/>
    <d v="2024-06-27T00:00:00"/>
    <x v="1"/>
    <s v="Turno Noche"/>
    <s v="Robopac"/>
    <s v="Problema red inalambrica"/>
    <x v="2"/>
    <n v="41.5"/>
    <s v="Falla Modulo PLC"/>
  </r>
  <r>
    <x v="1"/>
    <s v="jun"/>
    <x v="1"/>
    <d v="2024-06-27T00:00:00"/>
    <x v="1"/>
    <s v="Turno Noche"/>
    <s v="Robopac"/>
    <s v="Problema red inalambrica"/>
    <x v="2"/>
    <n v="35.520000000000003"/>
    <s v="Falla Modulo PLC"/>
  </r>
  <r>
    <x v="1"/>
    <s v="jun"/>
    <x v="1"/>
    <d v="2024-06-27T00:00:00"/>
    <x v="1"/>
    <s v="Turno Dia"/>
    <s v="Robopac"/>
    <s v="Problema red inalambrica"/>
    <x v="2"/>
    <n v="25.14"/>
    <s v="Falla Modulo PLC"/>
  </r>
  <r>
    <x v="1"/>
    <s v="jun"/>
    <x v="1"/>
    <d v="2024-06-27T00:00:00"/>
    <x v="1"/>
    <s v="Turno Noche"/>
    <s v="Robopac"/>
    <s v="Problema red inalambrica"/>
    <x v="2"/>
    <n v="19.899999999999999"/>
    <s v="Falla Modulo PLC"/>
  </r>
  <r>
    <x v="1"/>
    <s v="jun"/>
    <x v="1"/>
    <d v="2024-06-27T00:00:00"/>
    <x v="1"/>
    <s v="Turno Dia"/>
    <s v="Robopac"/>
    <s v="Cambio o reparacion de sensor - Robopac"/>
    <x v="2"/>
    <n v="17.13"/>
    <s v="Falla Modulo PLC"/>
  </r>
  <r>
    <x v="1"/>
    <s v="jun"/>
    <x v="1"/>
    <d v="2024-06-27T00:00:00"/>
    <x v="1"/>
    <s v="Turno Dia"/>
    <s v="Robopac"/>
    <s v="Problema red inalambrica"/>
    <x v="2"/>
    <n v="15.98"/>
    <s v="Falla Modulo PLC"/>
  </r>
  <r>
    <x v="1"/>
    <s v="jun"/>
    <x v="1"/>
    <d v="2024-06-27T00:00:00"/>
    <x v="1"/>
    <s v="Turno Dia"/>
    <s v="Robopac"/>
    <s v="Ajuste o cambio de sensor - Robopac"/>
    <x v="2"/>
    <n v="15.94"/>
    <s v="Falla Modulo PLC"/>
  </r>
  <r>
    <x v="0"/>
    <s v="jun"/>
    <x v="1"/>
    <d v="2024-06-27T00:00:00"/>
    <x v="1"/>
    <s v="Turno Dia"/>
    <s v="Encajonadora"/>
    <s v="Problema en mesa de entrada"/>
    <x v="0"/>
    <n v="12.22"/>
    <s v="Trabamiento constante en mesa de entrada formato litro."/>
  </r>
  <r>
    <x v="0"/>
    <s v="jun"/>
    <x v="1"/>
    <d v="2024-06-27T00:00:00"/>
    <x v="1"/>
    <s v="Turno Dia"/>
    <s v="Encajonadora"/>
    <s v="Problema en mesa de entrada"/>
    <x v="1"/>
    <n v="8.1"/>
    <m/>
  </r>
  <r>
    <x v="1"/>
    <s v="jun"/>
    <x v="1"/>
    <d v="2024-06-27T00:00:00"/>
    <x v="1"/>
    <s v="Turno Dia"/>
    <s v="Robopac"/>
    <s v="Ajuste o cambio de sensor - Robopac"/>
    <x v="1"/>
    <n v="6.33"/>
    <m/>
  </r>
  <r>
    <x v="0"/>
    <s v="jun"/>
    <x v="1"/>
    <d v="2024-06-27T00:00:00"/>
    <x v="1"/>
    <s v="Turno Dia"/>
    <s v="Encajonadora"/>
    <s v="Problema en mesa de entrada"/>
    <x v="1"/>
    <n v="6.33"/>
    <m/>
  </r>
  <r>
    <x v="1"/>
    <s v="jun"/>
    <x v="1"/>
    <d v="2024-06-27T00:00:00"/>
    <x v="1"/>
    <s v="Turno Dia"/>
    <s v="Capsuladora"/>
    <s v="Tapa girada cabezal N 10"/>
    <x v="1"/>
    <n v="5.09"/>
    <m/>
  </r>
  <r>
    <x v="0"/>
    <s v="jun"/>
    <x v="1"/>
    <d v="2024-06-27T00:00:00"/>
    <x v="1"/>
    <s v="Turno Dia"/>
    <s v="Encajonadora"/>
    <s v="Problema en mesa de entrada"/>
    <x v="1"/>
    <n v="4.9000000000000004"/>
    <m/>
  </r>
  <r>
    <x v="0"/>
    <s v="jun"/>
    <x v="1"/>
    <d v="2024-06-27T00:00:00"/>
    <x v="1"/>
    <s v="Turno Dia"/>
    <s v="Omnivision"/>
    <s v="Ajuste electrico o mecanico"/>
    <x v="1"/>
    <n v="4.6500000000000004"/>
    <m/>
  </r>
  <r>
    <x v="1"/>
    <s v="jun"/>
    <x v="1"/>
    <d v="2024-06-27T00:00:00"/>
    <x v="1"/>
    <s v="Turno Dia"/>
    <s v="Robopac"/>
    <s v="Corte de Film en Robopack"/>
    <x v="1"/>
    <n v="3.99"/>
    <m/>
  </r>
  <r>
    <x v="1"/>
    <s v="jun"/>
    <x v="1"/>
    <d v="2024-06-27T00:00:00"/>
    <x v="1"/>
    <s v="Turno Dia"/>
    <s v="Robopac"/>
    <s v="Cambio o reparacion de sensor - Robopac"/>
    <x v="1"/>
    <n v="3.89"/>
    <m/>
  </r>
  <r>
    <x v="0"/>
    <s v="jun"/>
    <x v="1"/>
    <d v="2024-06-27T00:00:00"/>
    <x v="1"/>
    <s v="Turno Dia"/>
    <s v="Lavadora de Botellas"/>
    <s v="trabamiento de botella en entrada"/>
    <x v="1"/>
    <n v="3.55"/>
    <m/>
  </r>
  <r>
    <x v="1"/>
    <s v="jun"/>
    <x v="1"/>
    <d v="2024-06-27T00:00:00"/>
    <x v="1"/>
    <s v="Turno Dia"/>
    <s v="Robopac"/>
    <s v="Corte de Film en Robopack"/>
    <x v="1"/>
    <n v="3.17"/>
    <m/>
  </r>
  <r>
    <x v="0"/>
    <s v="jun"/>
    <x v="1"/>
    <d v="2024-06-27T00:00:00"/>
    <x v="1"/>
    <s v="Turno Dia"/>
    <s v="Encajonadora"/>
    <s v="Problema en mesa de entrada"/>
    <x v="1"/>
    <n v="3"/>
    <m/>
  </r>
  <r>
    <x v="0"/>
    <s v="jun"/>
    <x v="1"/>
    <d v="2024-06-27T00:00:00"/>
    <x v="1"/>
    <s v="Turno Dia"/>
    <s v="Encajonadora"/>
    <s v="Problema en mesa de entrada"/>
    <x v="1"/>
    <n v="2.7"/>
    <m/>
  </r>
  <r>
    <x v="0"/>
    <s v="jun"/>
    <x v="1"/>
    <d v="2024-06-27T00:00:00"/>
    <x v="1"/>
    <s v="Turno Dia"/>
    <s v="Encajonadora"/>
    <s v="Problema en mesa de entrada"/>
    <x v="1"/>
    <n v="2.4500000000000002"/>
    <m/>
  </r>
  <r>
    <x v="0"/>
    <s v="jun"/>
    <x v="1"/>
    <d v="2024-06-27T00:00:00"/>
    <x v="1"/>
    <s v="Turno Dia"/>
    <s v="Lavadora de Botellas"/>
    <s v="trabamiento de botella en entrada"/>
    <x v="1"/>
    <n v="2.4"/>
    <m/>
  </r>
  <r>
    <x v="1"/>
    <s v="jun"/>
    <x v="1"/>
    <d v="2024-06-27T00:00:00"/>
    <x v="1"/>
    <s v="Turno Dia"/>
    <s v="Robopac"/>
    <s v="Ajuste o cambio de sensor - Robopac"/>
    <x v="1"/>
    <n v="2.14"/>
    <m/>
  </r>
  <r>
    <x v="0"/>
    <s v="jun"/>
    <x v="1"/>
    <d v="2024-06-27T00:00:00"/>
    <x v="1"/>
    <s v="Turno Dia"/>
    <s v="Encajonadora"/>
    <s v="Problema en mesa de entrada"/>
    <x v="1"/>
    <n v="1.65"/>
    <m/>
  </r>
  <r>
    <x v="0"/>
    <s v="jun"/>
    <x v="1"/>
    <d v="2024-06-27T00:00:00"/>
    <x v="1"/>
    <s v="Turno Dia"/>
    <s v="Lavadora de Botellas"/>
    <s v="trabamiento de botella en entrada"/>
    <x v="1"/>
    <n v="1.6"/>
    <m/>
  </r>
  <r>
    <x v="1"/>
    <s v="jun"/>
    <x v="1"/>
    <d v="2024-06-27T00:00:00"/>
    <x v="1"/>
    <s v="Turno Dia"/>
    <s v="Prime"/>
    <s v="Trabamiento de producto"/>
    <x v="1"/>
    <n v="1.43"/>
    <m/>
  </r>
  <r>
    <x v="1"/>
    <s v="jun"/>
    <x v="1"/>
    <d v="2024-06-27T00:00:00"/>
    <x v="1"/>
    <s v="Turno Dia"/>
    <s v="Robopac"/>
    <s v="Ajuste o cambio de sensor - Robopac"/>
    <x v="1"/>
    <n v="1.1299999999999999"/>
    <m/>
  </r>
  <r>
    <x v="1"/>
    <s v="jun"/>
    <x v="1"/>
    <d v="2024-06-27T00:00:00"/>
    <x v="1"/>
    <s v="Turno Dia"/>
    <s v="Prime"/>
    <s v="Trabamiento de producto"/>
    <x v="1"/>
    <n v="1.1100000000000001"/>
    <m/>
  </r>
  <r>
    <x v="0"/>
    <s v="jun"/>
    <x v="1"/>
    <d v="2024-06-27T00:00:00"/>
    <x v="1"/>
    <s v="Turno Dia"/>
    <s v="Encajonadora"/>
    <s v="Problema en mesa de entrada"/>
    <x v="1"/>
    <n v="1"/>
    <m/>
  </r>
  <r>
    <x v="0"/>
    <s v="jun"/>
    <x v="1"/>
    <d v="2024-06-27T00:00:00"/>
    <x v="1"/>
    <s v="Turno Dia"/>
    <s v="Lavadora de Botellas"/>
    <s v="trabamiento de botella en entrada"/>
    <x v="1"/>
    <n v="0.95"/>
    <m/>
  </r>
  <r>
    <x v="0"/>
    <s v="jun"/>
    <x v="1"/>
    <d v="2024-06-27T00:00:00"/>
    <x v="1"/>
    <s v="Turno Dia"/>
    <s v="Encajonadora"/>
    <s v="Problema en mesa de entrada"/>
    <x v="1"/>
    <n v="0.95"/>
    <m/>
  </r>
  <r>
    <x v="0"/>
    <s v="jun"/>
    <x v="1"/>
    <d v="2024-06-27T00:00:00"/>
    <x v="1"/>
    <s v="Turno Dia"/>
    <s v="Encajonadora"/>
    <s v="Problema en mesa de entrada"/>
    <x v="1"/>
    <n v="0.9"/>
    <m/>
  </r>
  <r>
    <x v="0"/>
    <s v="jun"/>
    <x v="1"/>
    <d v="2024-06-27T00:00:00"/>
    <x v="1"/>
    <s v="Turno Dia"/>
    <s v="Encajonadora"/>
    <s v="Problema en mesa de entrada"/>
    <x v="1"/>
    <n v="0.35"/>
    <m/>
  </r>
  <r>
    <x v="1"/>
    <s v="jun"/>
    <x v="1"/>
    <d v="2024-06-28T00:00:00"/>
    <x v="1"/>
    <s v="Turno Dia"/>
    <s v="Etiquetadora"/>
    <s v="Falla Etiquetadora"/>
    <x v="0"/>
    <n v="19.670000000000002"/>
    <s v="Se corta Etiqueta en Rodillo Contraste."/>
  </r>
  <r>
    <x v="1"/>
    <s v="jun"/>
    <x v="1"/>
    <d v="2024-06-28T00:00:00"/>
    <x v="1"/>
    <s v="Turno Dia"/>
    <s v="Etiquetadora"/>
    <s v="Falla Etiquetadora"/>
    <x v="0"/>
    <n v="15.48"/>
    <s v="Se corta Etiqueta en Rodillo Contraste."/>
  </r>
  <r>
    <x v="1"/>
    <s v="jun"/>
    <x v="1"/>
    <d v="2024-06-28T00:00:00"/>
    <x v="1"/>
    <s v="Turno Dia"/>
    <s v="Etiquetadora"/>
    <s v="Falla Etiquetadora"/>
    <x v="1"/>
    <n v="8.5299999999999994"/>
    <m/>
  </r>
  <r>
    <x v="1"/>
    <s v="jun"/>
    <x v="1"/>
    <d v="2024-06-28T00:00:00"/>
    <x v="1"/>
    <s v="Turno Dia"/>
    <s v="Robopac"/>
    <s v="Problema red inalambrica"/>
    <x v="1"/>
    <n v="6.19"/>
    <m/>
  </r>
  <r>
    <x v="1"/>
    <s v="jun"/>
    <x v="1"/>
    <d v="2024-06-28T00:00:00"/>
    <x v="1"/>
    <s v="Turno Noche"/>
    <s v="Robopac"/>
    <s v="Problema red inalambrica"/>
    <x v="1"/>
    <n v="5.88"/>
    <m/>
  </r>
  <r>
    <x v="1"/>
    <s v="jun"/>
    <x v="1"/>
    <d v="2024-06-28T00:00:00"/>
    <x v="1"/>
    <s v="Turno Noche"/>
    <s v="Transporte"/>
    <s v="Divisor de paquetes"/>
    <x v="1"/>
    <n v="5.04"/>
    <m/>
  </r>
  <r>
    <x v="1"/>
    <s v="jun"/>
    <x v="1"/>
    <d v="2024-06-28T00:00:00"/>
    <x v="1"/>
    <s v="Turno Noche"/>
    <s v="Robopac"/>
    <s v="Problema red inalambrica"/>
    <x v="1"/>
    <n v="2.89"/>
    <m/>
  </r>
  <r>
    <x v="1"/>
    <s v="jun"/>
    <x v="1"/>
    <d v="2024-06-28T00:00:00"/>
    <x v="1"/>
    <s v="Turno Dia"/>
    <s v="Transporte"/>
    <s v="Trabamiento entrada curva etiquetadora"/>
    <x v="1"/>
    <n v="2.79"/>
    <m/>
  </r>
  <r>
    <x v="1"/>
    <s v="jun"/>
    <x v="1"/>
    <d v="2024-06-28T00:00:00"/>
    <x v="1"/>
    <s v="Turno Noche"/>
    <s v="Llenadora"/>
    <s v="Espumado al inicio de proceso"/>
    <x v="1"/>
    <n v="2.71"/>
    <m/>
  </r>
  <r>
    <x v="1"/>
    <s v="jun"/>
    <x v="1"/>
    <d v="2024-06-28T00:00:00"/>
    <x v="1"/>
    <s v="Turno Noche"/>
    <s v="Transporte"/>
    <s v="Divisor de paquetes"/>
    <x v="1"/>
    <n v="2.4"/>
    <m/>
  </r>
  <r>
    <x v="1"/>
    <s v="jun"/>
    <x v="1"/>
    <d v="2024-06-28T00:00:00"/>
    <x v="1"/>
    <s v="Turno Dia"/>
    <s v="Robopac"/>
    <s v="Problema red inalambrica"/>
    <x v="1"/>
    <n v="1.24"/>
    <m/>
  </r>
  <r>
    <x v="1"/>
    <s v="jun"/>
    <x v="1"/>
    <d v="2024-06-28T00:00:00"/>
    <x v="1"/>
    <s v="Turno Noche"/>
    <s v="Transporte"/>
    <s v="Divisor de paquetes"/>
    <x v="1"/>
    <n v="1.19"/>
    <m/>
  </r>
  <r>
    <x v="1"/>
    <s v="jul"/>
    <x v="2"/>
    <d v="2024-07-01T00:00:00"/>
    <x v="1"/>
    <s v="Turno Dia"/>
    <s v="Transporte"/>
    <s v="Transporte vaci­o se sale cadena - Transporte"/>
    <x v="0"/>
    <n v="31.33"/>
    <s v="Se traba rodillo de transporte"/>
  </r>
  <r>
    <x v="1"/>
    <s v="jul"/>
    <x v="2"/>
    <d v="2024-07-01T00:00:00"/>
    <x v="1"/>
    <s v="Turno Dia"/>
    <s v="Transporte"/>
    <s v="Transporte vaci­o se sale cadena - Transporte"/>
    <x v="0"/>
    <n v="23.65"/>
    <s v="Se traba rodillo de transporte"/>
  </r>
  <r>
    <x v="0"/>
    <s v="jul"/>
    <x v="2"/>
    <d v="2024-07-01T00:00:00"/>
    <x v="1"/>
    <s v="Turno Dia"/>
    <s v="Llenadora"/>
    <s v="Reparacion - Llenadora"/>
    <x v="0"/>
    <n v="21.05"/>
    <s v="Ajuste estrella entrada por que la botella pica afuera"/>
  </r>
  <r>
    <x v="0"/>
    <s v="jul"/>
    <x v="2"/>
    <d v="2024-07-01T00:00:00"/>
    <x v="1"/>
    <s v="Turno Dia"/>
    <s v="Encajonadora"/>
    <s v="Ajuste o cambio - Encajonadora"/>
    <x v="2"/>
    <n v="18.559999999999999"/>
    <s v="Ajuste sensor seguridad de cabezales"/>
  </r>
  <r>
    <x v="0"/>
    <s v="jul"/>
    <x v="2"/>
    <d v="2024-07-01T00:00:00"/>
    <x v="1"/>
    <s v="Turno Dia"/>
    <s v="Llenadora"/>
    <s v="Cambio o reparacion de pedestales"/>
    <x v="1"/>
    <n v="8.57"/>
    <m/>
  </r>
  <r>
    <x v="0"/>
    <s v="jul"/>
    <x v="2"/>
    <d v="2024-07-01T00:00:00"/>
    <x v="1"/>
    <s v="Turno Dia"/>
    <s v="Capsuladora"/>
    <s v="Trancon de tapas en pista de bajada - Mantenimiento"/>
    <x v="1"/>
    <n v="7.75"/>
    <m/>
  </r>
  <r>
    <x v="1"/>
    <s v="jul"/>
    <x v="2"/>
    <d v="2024-07-01T00:00:00"/>
    <x v="1"/>
    <s v="Turno Noche"/>
    <s v="Etiquetadora"/>
    <s v="Trancon de botella en la salida - Etiquetadora"/>
    <x v="1"/>
    <n v="5.95"/>
    <m/>
  </r>
  <r>
    <x v="0"/>
    <s v="jul"/>
    <x v="2"/>
    <d v="2024-07-01T00:00:00"/>
    <x v="1"/>
    <s v="Turno Dia"/>
    <s v="Mixer"/>
    <s v="Presion de Co2 - Mantenimiento"/>
    <x v="1"/>
    <n v="5.7"/>
    <m/>
  </r>
  <r>
    <x v="1"/>
    <s v="jul"/>
    <x v="2"/>
    <d v="2024-07-01T00:00:00"/>
    <x v="1"/>
    <s v="Turno Dia"/>
    <s v="Paletizadora"/>
    <s v="Cai­da de automatico - Paletizadora"/>
    <x v="1"/>
    <n v="4.12"/>
    <m/>
  </r>
  <r>
    <x v="1"/>
    <s v="jul"/>
    <x v="2"/>
    <d v="2024-07-01T00:00:00"/>
    <x v="1"/>
    <s v="Turno Noche"/>
    <s v="Robopac"/>
    <s v="Problema carga de bateri­a"/>
    <x v="1"/>
    <n v="3.86"/>
    <m/>
  </r>
  <r>
    <x v="0"/>
    <s v="jul"/>
    <x v="2"/>
    <d v="2024-07-01T00:00:00"/>
    <x v="1"/>
    <s v="Turno Dia"/>
    <s v="Mixer"/>
    <s v="Presion de Co2 - Mantenimiento"/>
    <x v="1"/>
    <n v="2.9"/>
    <m/>
  </r>
  <r>
    <x v="0"/>
    <s v="jul"/>
    <x v="2"/>
    <d v="2024-07-01T00:00:00"/>
    <x v="1"/>
    <s v="Turno Dia"/>
    <s v="Encajonadora"/>
    <s v="Problema en mesa de entrada"/>
    <x v="1"/>
    <n v="2.6"/>
    <m/>
  </r>
  <r>
    <x v="1"/>
    <s v="jul"/>
    <x v="2"/>
    <d v="2024-07-01T00:00:00"/>
    <x v="1"/>
    <s v="Turno Noche"/>
    <s v="Llenadora"/>
    <s v="Espumado al inicio de proceso"/>
    <x v="1"/>
    <n v="2.56"/>
    <m/>
  </r>
  <r>
    <x v="0"/>
    <s v="jul"/>
    <x v="2"/>
    <d v="2024-07-01T00:00:00"/>
    <x v="1"/>
    <s v="Turno Dia"/>
    <s v="Capsuladora"/>
    <s v="Trancon de tapas en pista de bajada - Mantenimiento"/>
    <x v="1"/>
    <n v="2.5499999999999998"/>
    <m/>
  </r>
  <r>
    <x v="1"/>
    <s v="jul"/>
    <x v="2"/>
    <d v="2024-07-01T00:00:00"/>
    <x v="1"/>
    <s v="Turno Noche"/>
    <s v="Llenadora"/>
    <s v="Espumado al inicio de proceso"/>
    <x v="1"/>
    <n v="2.1800000000000002"/>
    <m/>
  </r>
  <r>
    <x v="1"/>
    <s v="jul"/>
    <x v="2"/>
    <d v="2024-07-01T00:00:00"/>
    <x v="1"/>
    <s v="Turno Dia"/>
    <s v="Robopac"/>
    <s v="Problema red inalambrica"/>
    <x v="1"/>
    <n v="2.13"/>
    <m/>
  </r>
  <r>
    <x v="0"/>
    <s v="jul"/>
    <x v="2"/>
    <d v="2024-07-01T00:00:00"/>
    <x v="1"/>
    <s v="Turno Dia"/>
    <s v="Encajonadora"/>
    <s v="Problema en mesa de entrada"/>
    <x v="1"/>
    <n v="2"/>
    <m/>
  </r>
  <r>
    <x v="1"/>
    <s v="jul"/>
    <x v="2"/>
    <d v="2024-07-01T00:00:00"/>
    <x v="1"/>
    <s v="Turno Dia"/>
    <s v="Robopac"/>
    <s v="Problema red inalambrica"/>
    <x v="1"/>
    <n v="1.91"/>
    <m/>
  </r>
  <r>
    <x v="0"/>
    <s v="jul"/>
    <x v="2"/>
    <d v="2024-07-01T00:00:00"/>
    <x v="1"/>
    <s v="Turno Dia"/>
    <s v="Encajonadora"/>
    <s v="Problema en mesa de entrada"/>
    <x v="1"/>
    <n v="1.5"/>
    <m/>
  </r>
  <r>
    <x v="1"/>
    <s v="jul"/>
    <x v="2"/>
    <d v="2024-07-01T00:00:00"/>
    <x v="1"/>
    <s v="Turno Dia"/>
    <s v="Robopac"/>
    <s v="Problema red inalambrica"/>
    <x v="1"/>
    <n v="1.46"/>
    <m/>
  </r>
  <r>
    <x v="1"/>
    <s v="jul"/>
    <x v="2"/>
    <d v="2024-07-01T00:00:00"/>
    <x v="1"/>
    <s v="Turno Noche"/>
    <s v="Robopac"/>
    <s v="Problema carga de bateri­a"/>
    <x v="1"/>
    <n v="1.4"/>
    <m/>
  </r>
  <r>
    <x v="0"/>
    <s v="jul"/>
    <x v="2"/>
    <d v="2024-07-01T00:00:00"/>
    <x v="1"/>
    <s v="Turno Dia"/>
    <s v="Mixer"/>
    <s v="Presion de Co2 - Mantenimiento"/>
    <x v="1"/>
    <n v="1.35"/>
    <m/>
  </r>
  <r>
    <x v="1"/>
    <s v="jul"/>
    <x v="2"/>
    <d v="2024-07-01T00:00:00"/>
    <x v="1"/>
    <s v="Turno Dia"/>
    <s v="Robopac"/>
    <s v="Problema red inalambrica"/>
    <x v="1"/>
    <n v="1.3"/>
    <m/>
  </r>
  <r>
    <x v="0"/>
    <s v="jul"/>
    <x v="2"/>
    <d v="2024-07-01T00:00:00"/>
    <x v="1"/>
    <s v="Turno Dia"/>
    <s v="Llenadora"/>
    <s v="Reparacion - Llenadora"/>
    <x v="1"/>
    <n v="1.1499999999999999"/>
    <m/>
  </r>
  <r>
    <x v="0"/>
    <s v="jul"/>
    <x v="2"/>
    <d v="2024-07-01T00:00:00"/>
    <x v="1"/>
    <s v="Turno Dia"/>
    <s v="Llenadora"/>
    <s v="Cambio o reparacion de pedestales"/>
    <x v="1"/>
    <n v="0.65"/>
    <m/>
  </r>
  <r>
    <x v="1"/>
    <s v="jul"/>
    <x v="2"/>
    <d v="2024-07-01T00:00:00"/>
    <x v="1"/>
    <s v="Turno Noche"/>
    <s v="Robopac"/>
    <s v="Problema carga de bateri­a"/>
    <x v="1"/>
    <n v="0.59"/>
    <m/>
  </r>
  <r>
    <x v="0"/>
    <s v="jul"/>
    <x v="2"/>
    <d v="2024-07-01T00:00:00"/>
    <x v="1"/>
    <s v="Turno Dia"/>
    <s v="Encajonadora"/>
    <s v="Problema en mesa de entrada"/>
    <x v="1"/>
    <n v="0.45"/>
    <m/>
  </r>
  <r>
    <x v="0"/>
    <s v="jul"/>
    <x v="2"/>
    <d v="2024-07-01T00:00:00"/>
    <x v="1"/>
    <s v="Turno Dia"/>
    <s v="Mixer"/>
    <s v="Presion de Co2 - Mantenimiento"/>
    <x v="1"/>
    <n v="0.35"/>
    <m/>
  </r>
  <r>
    <x v="0"/>
    <s v="jul"/>
    <x v="2"/>
    <d v="2024-07-01T00:00:00"/>
    <x v="1"/>
    <s v="Turno Dia"/>
    <s v="Encajonadora"/>
    <s v="Ajuste o cambio - Encajonadora"/>
    <x v="1"/>
    <n v="0.3"/>
    <m/>
  </r>
  <r>
    <x v="0"/>
    <s v="jul"/>
    <x v="2"/>
    <d v="2024-07-01T00:00:00"/>
    <x v="1"/>
    <s v="Turno Dia"/>
    <s v="Llenadora"/>
    <s v="Reparacion - Llenadora"/>
    <x v="1"/>
    <n v="0.1"/>
    <m/>
  </r>
  <r>
    <x v="1"/>
    <s v="jul"/>
    <x v="2"/>
    <d v="2024-07-02T00:00:00"/>
    <x v="1"/>
    <s v="Turno Dia"/>
    <s v="Sopladora"/>
    <s v="Regulacion de molde N 13"/>
    <x v="0"/>
    <n v="30"/>
    <s v="Leva de seguridad de tobera accionada"/>
  </r>
  <r>
    <x v="1"/>
    <s v="jul"/>
    <x v="2"/>
    <d v="2024-07-02T00:00:00"/>
    <x v="1"/>
    <s v="Turno Dia"/>
    <s v="Sopladora"/>
    <s v="Bloqueo de molde N 6"/>
    <x v="0"/>
    <n v="19.62"/>
    <s v="Leva de seguridad de tobera accionada"/>
  </r>
  <r>
    <x v="0"/>
    <s v="jul"/>
    <x v="2"/>
    <d v="2024-07-02T00:00:00"/>
    <x v="1"/>
    <s v="Turno Dia"/>
    <s v="Despaletizadora"/>
    <s v="Reparacion - Despaletizadora"/>
    <x v="2"/>
    <n v="13.85"/>
    <s v="Regulación sensor desenfocado"/>
  </r>
  <r>
    <x v="1"/>
    <s v="jul"/>
    <x v="2"/>
    <d v="2024-07-02T00:00:00"/>
    <x v="1"/>
    <s v="Turno Dia"/>
    <s v="Sopladora"/>
    <s v="Regulacion de molde N 13"/>
    <x v="0"/>
    <n v="10.15"/>
    <s v="Leva de seguridad de tobera accionada"/>
  </r>
  <r>
    <x v="0"/>
    <s v="jul"/>
    <x v="2"/>
    <d v="2024-07-02T00:00:00"/>
    <x v="1"/>
    <s v="Turno Dia"/>
    <s v="Despaletizadora"/>
    <s v="Cambio de Sensor - Despaletizadora"/>
    <x v="1"/>
    <n v="9.6"/>
    <m/>
  </r>
  <r>
    <x v="0"/>
    <s v="jul"/>
    <x v="2"/>
    <d v="2024-07-02T00:00:00"/>
    <x v="1"/>
    <s v="Turno Dia"/>
    <s v="Encajonadora"/>
    <s v="Problema en mesa de entrada"/>
    <x v="1"/>
    <n v="4.1500000000000004"/>
    <m/>
  </r>
  <r>
    <x v="0"/>
    <s v="jul"/>
    <x v="2"/>
    <d v="2024-07-02T00:00:00"/>
    <x v="1"/>
    <s v="Turno Dia"/>
    <s v="Encajonadora"/>
    <s v="Problema en mesa de entrada"/>
    <x v="1"/>
    <n v="4"/>
    <m/>
  </r>
  <r>
    <x v="0"/>
    <s v="jul"/>
    <x v="2"/>
    <d v="2024-07-02T00:00:00"/>
    <x v="1"/>
    <s v="Turno Dia"/>
    <s v="Encajonadora"/>
    <s v="Problema en mesa de entrada"/>
    <x v="1"/>
    <n v="4"/>
    <m/>
  </r>
  <r>
    <x v="1"/>
    <s v="jul"/>
    <x v="2"/>
    <d v="2024-07-02T00:00:00"/>
    <x v="1"/>
    <s v="Turno Noche"/>
    <s v="Robopac"/>
    <s v="Problema carga de bateri­a"/>
    <x v="1"/>
    <n v="3.77"/>
    <m/>
  </r>
  <r>
    <x v="1"/>
    <s v="jul"/>
    <x v="2"/>
    <d v="2024-07-02T00:00:00"/>
    <x v="1"/>
    <s v="Turno Noche"/>
    <s v="Llenadora"/>
    <s v="Espumado al inicio de proceso"/>
    <x v="1"/>
    <n v="3.29"/>
    <m/>
  </r>
  <r>
    <x v="1"/>
    <s v="jul"/>
    <x v="2"/>
    <d v="2024-07-02T00:00:00"/>
    <x v="1"/>
    <s v="Turno Noche"/>
    <s v="Robopac"/>
    <s v="Problema carga de bateri­a"/>
    <x v="1"/>
    <n v="2.34"/>
    <m/>
  </r>
  <r>
    <x v="0"/>
    <s v="jul"/>
    <x v="2"/>
    <d v="2024-07-02T00:00:00"/>
    <x v="1"/>
    <s v="Turno Dia"/>
    <s v="Encajonadora"/>
    <s v="Problema en mesa de entrada"/>
    <x v="1"/>
    <n v="1.95"/>
    <m/>
  </r>
  <r>
    <x v="0"/>
    <s v="jul"/>
    <x v="2"/>
    <d v="2024-07-02T00:00:00"/>
    <x v="1"/>
    <s v="Turno Dia"/>
    <s v="Encajonadora"/>
    <s v="Problema en mesa de entrada"/>
    <x v="1"/>
    <n v="1.65"/>
    <m/>
  </r>
  <r>
    <x v="0"/>
    <s v="jul"/>
    <x v="2"/>
    <d v="2024-07-02T00:00:00"/>
    <x v="1"/>
    <s v="Turno Dia"/>
    <s v="Encajonadora"/>
    <s v="Problema en mesa de entrada"/>
    <x v="1"/>
    <n v="1.3"/>
    <m/>
  </r>
  <r>
    <x v="0"/>
    <s v="jul"/>
    <x v="2"/>
    <d v="2024-07-02T00:00:00"/>
    <x v="1"/>
    <s v="Turno Dia"/>
    <s v="Encajonadora"/>
    <s v="Problema en mesa de entrada"/>
    <x v="1"/>
    <n v="1.2"/>
    <m/>
  </r>
  <r>
    <x v="0"/>
    <s v="jul"/>
    <x v="2"/>
    <d v="2024-07-02T00:00:00"/>
    <x v="1"/>
    <s v="Turno Dia"/>
    <s v="Encajonadora"/>
    <s v="Problema en mesa de entrada"/>
    <x v="1"/>
    <n v="1.2"/>
    <m/>
  </r>
  <r>
    <x v="0"/>
    <s v="jul"/>
    <x v="2"/>
    <d v="2024-07-02T00:00:00"/>
    <x v="1"/>
    <s v="Turno Dia"/>
    <s v="Encajonadora"/>
    <s v="Problema en mesa de entrada"/>
    <x v="1"/>
    <n v="1"/>
    <m/>
  </r>
  <r>
    <x v="0"/>
    <s v="jul"/>
    <x v="2"/>
    <d v="2024-07-02T00:00:00"/>
    <x v="1"/>
    <s v="Turno Dia"/>
    <s v="Encajonadora"/>
    <s v="Problema en mesa de entrada"/>
    <x v="1"/>
    <n v="0.95"/>
    <m/>
  </r>
  <r>
    <x v="0"/>
    <s v="jul"/>
    <x v="2"/>
    <d v="2024-07-02T00:00:00"/>
    <x v="1"/>
    <s v="Turno Dia"/>
    <s v="Encajonadora"/>
    <s v="Problema en mesa de entrada"/>
    <x v="1"/>
    <n v="0.9"/>
    <m/>
  </r>
  <r>
    <x v="0"/>
    <s v="jul"/>
    <x v="2"/>
    <d v="2024-07-02T00:00:00"/>
    <x v="1"/>
    <s v="Turno Dia"/>
    <s v="Encajonadora"/>
    <s v="Problema en mesa de entrada"/>
    <x v="1"/>
    <n v="0.55000000000000004"/>
    <m/>
  </r>
  <r>
    <x v="1"/>
    <s v="jul"/>
    <x v="2"/>
    <d v="2024-07-02T00:00:00"/>
    <x v="1"/>
    <s v="Turno Noche"/>
    <s v="Codificador"/>
    <s v="Parada codificacion"/>
    <x v="1"/>
    <n v="0.54"/>
    <m/>
  </r>
  <r>
    <x v="0"/>
    <s v="jul"/>
    <x v="2"/>
    <d v="2024-07-02T00:00:00"/>
    <x v="1"/>
    <s v="Turno Dia"/>
    <s v="Despaletizadora"/>
    <s v="Cambio de Sensor - Despaletizadora"/>
    <x v="1"/>
    <n v="0.3"/>
    <m/>
  </r>
  <r>
    <x v="1"/>
    <s v="jul"/>
    <x v="2"/>
    <d v="2024-07-03T00:00:00"/>
    <x v="1"/>
    <s v="Turno Noche"/>
    <s v="Sopladora"/>
    <s v="Problema en el Chiller"/>
    <x v="0"/>
    <n v="30.09"/>
    <s v="Cambio de refrigerante por turbiedad"/>
  </r>
  <r>
    <x v="1"/>
    <s v="jul"/>
    <x v="2"/>
    <d v="2024-07-03T00:00:00"/>
    <x v="1"/>
    <s v="Turno Noche"/>
    <s v="Sopladora"/>
    <s v="Problema en el Chiller"/>
    <x v="0"/>
    <n v="16.27"/>
    <s v="Cambio de refrigerante por turbiedad"/>
  </r>
  <r>
    <x v="1"/>
    <s v="jul"/>
    <x v="2"/>
    <d v="2024-07-03T00:00:00"/>
    <x v="1"/>
    <s v="Turno Noche"/>
    <s v="Sopladora"/>
    <s v="Problema en el Chiller"/>
    <x v="0"/>
    <n v="12.97"/>
    <s v="Cambio de refrigerante por turbiedad"/>
  </r>
  <r>
    <x v="1"/>
    <s v="jul"/>
    <x v="2"/>
    <d v="2024-07-03T00:00:00"/>
    <x v="1"/>
    <s v="Turno Dia"/>
    <s v="Sopladora"/>
    <s v="Temperatura de refrigeracion fuera de rangos"/>
    <x v="1"/>
    <n v="9.7200000000000006"/>
    <m/>
  </r>
  <r>
    <x v="0"/>
    <s v="jul"/>
    <x v="2"/>
    <d v="2024-07-03T00:00:00"/>
    <x v="1"/>
    <s v="Turno Dia"/>
    <s v="Codificador"/>
    <s v="Parada codificacion"/>
    <x v="1"/>
    <n v="8.3000000000000007"/>
    <m/>
  </r>
  <r>
    <x v="1"/>
    <s v="jul"/>
    <x v="2"/>
    <d v="2024-07-03T00:00:00"/>
    <x v="1"/>
    <s v="Turno Noche"/>
    <s v="Sopladora"/>
    <s v="Problema en el Chiller"/>
    <x v="1"/>
    <n v="6.21"/>
    <m/>
  </r>
  <r>
    <x v="1"/>
    <s v="jul"/>
    <x v="2"/>
    <d v="2024-07-03T00:00:00"/>
    <x v="1"/>
    <s v="Turno Noche"/>
    <s v="Prime"/>
    <s v="Ajuste de parametros por electrico"/>
    <x v="1"/>
    <n v="5.35"/>
    <m/>
  </r>
  <r>
    <x v="1"/>
    <s v="jul"/>
    <x v="2"/>
    <d v="2024-07-03T00:00:00"/>
    <x v="1"/>
    <s v="Turno Dia"/>
    <s v="Llenadora"/>
    <s v="Falla compresor de Aire"/>
    <x v="1"/>
    <n v="5.14"/>
    <m/>
  </r>
  <r>
    <x v="1"/>
    <s v="jul"/>
    <x v="2"/>
    <d v="2024-07-03T00:00:00"/>
    <x v="1"/>
    <s v="Turno Dia"/>
    <s v="Sopladora"/>
    <s v="Bloqueo de molde N 6"/>
    <x v="1"/>
    <n v="4.3"/>
    <m/>
  </r>
  <r>
    <x v="0"/>
    <s v="jul"/>
    <x v="2"/>
    <d v="2024-07-03T00:00:00"/>
    <x v="1"/>
    <s v="Turno Dia"/>
    <s v="Coronador"/>
    <s v="Trancones reiterados pista de bajada"/>
    <x v="1"/>
    <n v="3.6"/>
    <m/>
  </r>
  <r>
    <x v="0"/>
    <s v="jul"/>
    <x v="2"/>
    <d v="2024-07-03T00:00:00"/>
    <x v="1"/>
    <s v="Turno Dia"/>
    <s v="Coronador"/>
    <s v="Trancones reiterados pista de bajada"/>
    <x v="1"/>
    <n v="3.53"/>
    <m/>
  </r>
  <r>
    <x v="1"/>
    <s v="jul"/>
    <x v="2"/>
    <d v="2024-07-03T00:00:00"/>
    <x v="1"/>
    <s v="Turno Dia"/>
    <s v="Robopac"/>
    <s v="Problema red inalambrica"/>
    <x v="1"/>
    <n v="2.0299999999999998"/>
    <m/>
  </r>
  <r>
    <x v="0"/>
    <s v="jul"/>
    <x v="2"/>
    <d v="2024-07-03T00:00:00"/>
    <x v="1"/>
    <s v="Turno Dia"/>
    <s v="Codificador"/>
    <s v="Parada codificacion"/>
    <x v="1"/>
    <n v="0.88"/>
    <m/>
  </r>
  <r>
    <x v="0"/>
    <s v="jul"/>
    <x v="2"/>
    <d v="2024-07-03T00:00:00"/>
    <x v="1"/>
    <s v="Turno Dia"/>
    <s v="Coronador"/>
    <s v="Trancones reiterados pista de bajada"/>
    <x v="1"/>
    <n v="0.1"/>
    <m/>
  </r>
  <r>
    <x v="0"/>
    <s v="jul"/>
    <x v="2"/>
    <d v="2024-07-04T00:00:00"/>
    <x v="1"/>
    <s v="Turno Dia"/>
    <s v="Coronador"/>
    <s v="Reparacion bajada de tapas"/>
    <x v="0"/>
    <n v="30.03"/>
    <s v="Botellas sin tapar, se realizan ajustes y se instalan pernos faltantes"/>
  </r>
  <r>
    <x v="1"/>
    <s v="jul"/>
    <x v="2"/>
    <d v="2024-07-04T00:00:00"/>
    <x v="1"/>
    <s v="Turno Noche"/>
    <s v="Sopladora"/>
    <s v="Bloqueo de molde N 6"/>
    <x v="1"/>
    <n v="6.92"/>
    <m/>
  </r>
  <r>
    <x v="1"/>
    <s v="jul"/>
    <x v="2"/>
    <d v="2024-07-04T00:00:00"/>
    <x v="1"/>
    <s v="Turno Noche"/>
    <s v="Sopladora"/>
    <s v="Limitador de desenpolvado disparado por trabamiento"/>
    <x v="1"/>
    <n v="6.69"/>
    <m/>
  </r>
  <r>
    <x v="1"/>
    <s v="jul"/>
    <x v="2"/>
    <d v="2024-07-04T00:00:00"/>
    <x v="1"/>
    <s v="Turno Noche"/>
    <s v="Etiquetadora"/>
    <s v="Falla Etiquetadora"/>
    <x v="1"/>
    <n v="4.6500000000000004"/>
    <m/>
  </r>
  <r>
    <x v="0"/>
    <s v="jul"/>
    <x v="2"/>
    <d v="2024-07-04T00:00:00"/>
    <x v="1"/>
    <s v="Turno Dia"/>
    <s v="Lavadora de Botellas"/>
    <s v="Trabamiento de botellas en la salida - Mantenimiento"/>
    <x v="1"/>
    <n v="4.08"/>
    <m/>
  </r>
  <r>
    <x v="1"/>
    <s v="jul"/>
    <x v="2"/>
    <d v="2024-07-04T00:00:00"/>
    <x v="1"/>
    <s v="Turno Noche"/>
    <s v="Etiquetadora"/>
    <s v="Falla Etiquetadora"/>
    <x v="1"/>
    <n v="4.05"/>
    <m/>
  </r>
  <r>
    <x v="0"/>
    <s v="jul"/>
    <x v="2"/>
    <d v="2024-07-04T00:00:00"/>
    <x v="1"/>
    <s v="Turno Dia"/>
    <s v="Llenadora"/>
    <s v="Lubricacion de pedestales - Llenadora"/>
    <x v="1"/>
    <n v="3.1"/>
    <m/>
  </r>
  <r>
    <x v="1"/>
    <s v="jul"/>
    <x v="2"/>
    <d v="2024-07-04T00:00:00"/>
    <x v="1"/>
    <s v="Turno Noche"/>
    <s v="Transporte"/>
    <s v="Divisor de paquetes"/>
    <x v="1"/>
    <n v="2.66"/>
    <m/>
  </r>
  <r>
    <x v="0"/>
    <s v="jul"/>
    <x v="2"/>
    <d v="2024-07-04T00:00:00"/>
    <x v="1"/>
    <s v="Turno Dia"/>
    <s v="Lavadora de Botellas"/>
    <s v="Trabamiento de botellas en la salida - Mantenimiento"/>
    <x v="1"/>
    <n v="2.4300000000000002"/>
    <m/>
  </r>
  <r>
    <x v="0"/>
    <s v="jul"/>
    <x v="2"/>
    <d v="2024-07-04T00:00:00"/>
    <x v="1"/>
    <s v="Turno Dia"/>
    <s v="Coronador"/>
    <s v="Trancones reiterados pista de bajada"/>
    <x v="1"/>
    <n v="2.39"/>
    <m/>
  </r>
  <r>
    <x v="0"/>
    <s v="jul"/>
    <x v="2"/>
    <d v="2024-07-04T00:00:00"/>
    <x v="1"/>
    <s v="Turno Dia"/>
    <s v="Omnivision"/>
    <s v="Ajuste electrico o mecanico"/>
    <x v="1"/>
    <n v="1.73"/>
    <m/>
  </r>
  <r>
    <x v="0"/>
    <s v="jul"/>
    <x v="2"/>
    <d v="2024-07-04T00:00:00"/>
    <x v="1"/>
    <s v="Turno Dia"/>
    <s v="Lavadora de Botellas"/>
    <s v="Trabamiento de botellas en la salida - Mantenimiento"/>
    <x v="1"/>
    <n v="1.25"/>
    <m/>
  </r>
  <r>
    <x v="0"/>
    <s v="jul"/>
    <x v="2"/>
    <d v="2024-07-04T00:00:00"/>
    <x v="1"/>
    <s v="Turno Dia"/>
    <s v="Coronador"/>
    <s v="Reparacion bajada de tapas"/>
    <x v="1"/>
    <n v="1.2"/>
    <m/>
  </r>
  <r>
    <x v="0"/>
    <s v="jul"/>
    <x v="2"/>
    <d v="2024-07-04T00:00:00"/>
    <x v="1"/>
    <s v="Turno Dia"/>
    <s v="Omnivision"/>
    <s v="Ajuste electrico o mecanico"/>
    <x v="1"/>
    <n v="0.9"/>
    <m/>
  </r>
  <r>
    <x v="0"/>
    <s v="jul"/>
    <x v="2"/>
    <d v="2024-07-04T00:00:00"/>
    <x v="1"/>
    <s v="Turno Dia"/>
    <s v="Coronador"/>
    <s v="Reparacion bajada de tapas"/>
    <x v="1"/>
    <n v="0.75"/>
    <m/>
  </r>
  <r>
    <x v="0"/>
    <s v="jul"/>
    <x v="2"/>
    <d v="2024-07-04T00:00:00"/>
    <x v="1"/>
    <s v="Turno Dia"/>
    <s v="Coronador"/>
    <s v="Trancones reiterados pista de bajada"/>
    <x v="1"/>
    <n v="0.7"/>
    <m/>
  </r>
  <r>
    <x v="0"/>
    <s v="jul"/>
    <x v="2"/>
    <d v="2024-07-04T00:00:00"/>
    <x v="1"/>
    <s v="Turno Dia"/>
    <s v="Coronador"/>
    <s v="Reparacion bajada de tapas"/>
    <x v="1"/>
    <n v="0.53"/>
    <m/>
  </r>
  <r>
    <x v="0"/>
    <s v="jul"/>
    <x v="2"/>
    <d v="2024-07-04T00:00:00"/>
    <x v="1"/>
    <s v="Turno Dia"/>
    <s v="Coronador"/>
    <s v="Trancones reiterados pista de bajada"/>
    <x v="1"/>
    <n v="0.03"/>
    <m/>
  </r>
  <r>
    <x v="0"/>
    <s v="jul"/>
    <x v="2"/>
    <d v="2024-07-05T00:00:00"/>
    <x v="1"/>
    <s v="Turno Dia"/>
    <s v="Encajonadora"/>
    <s v="Problema en mesa de entrada"/>
    <x v="0"/>
    <n v="17.21"/>
    <s v="Seguimiento problema caída de botellas"/>
  </r>
  <r>
    <x v="1"/>
    <s v="jul"/>
    <x v="2"/>
    <d v="2024-07-05T00:00:00"/>
    <x v="1"/>
    <s v="Turno Noche"/>
    <s v="Sopladora"/>
    <s v="Problema compresor de alta"/>
    <x v="2"/>
    <n v="13.52"/>
    <s v="Alarma de purga activa"/>
  </r>
  <r>
    <x v="0"/>
    <s v="jul"/>
    <x v="2"/>
    <d v="2024-07-05T00:00:00"/>
    <x v="1"/>
    <s v="Turno Dia"/>
    <s v="Encajonadora"/>
    <s v="Problema en mesa de entrada"/>
    <x v="0"/>
    <n v="11.51"/>
    <s v="Seguimiento problema caída de botellas"/>
  </r>
  <r>
    <x v="1"/>
    <s v="jul"/>
    <x v="2"/>
    <d v="2024-07-05T00:00:00"/>
    <x v="1"/>
    <s v="Turno Noche"/>
    <s v="Codificador"/>
    <s v="Parada codificacion"/>
    <x v="2"/>
    <n v="11.07"/>
    <m/>
  </r>
  <r>
    <x v="1"/>
    <s v="jul"/>
    <x v="2"/>
    <d v="2024-07-05T00:00:00"/>
    <x v="1"/>
    <s v="Turno Dia"/>
    <s v="Sopladora"/>
    <s v="Problema compresor de alta"/>
    <x v="2"/>
    <n v="10.28"/>
    <s v="Alarma de purga activa"/>
  </r>
  <r>
    <x v="1"/>
    <s v="jul"/>
    <x v="2"/>
    <d v="2024-07-05T00:00:00"/>
    <x v="1"/>
    <s v="Turno Dia"/>
    <s v="Etiquetadora"/>
    <s v="Falla Etiquetadora"/>
    <x v="2"/>
    <n v="10.08"/>
    <s v="Alarma de Piltz"/>
  </r>
  <r>
    <x v="1"/>
    <s v="jul"/>
    <x v="2"/>
    <d v="2024-07-05T00:00:00"/>
    <x v="1"/>
    <s v="Turno Dia"/>
    <s v="Codificador"/>
    <s v="Parada codificacion"/>
    <x v="1"/>
    <n v="7.79"/>
    <m/>
  </r>
  <r>
    <x v="0"/>
    <s v="jul"/>
    <x v="2"/>
    <d v="2024-07-05T00:00:00"/>
    <x v="1"/>
    <s v="Turno Dia"/>
    <s v="Encajonadora"/>
    <s v="Problema en mesa de entrada"/>
    <x v="1"/>
    <n v="7.79"/>
    <m/>
  </r>
  <r>
    <x v="1"/>
    <s v="jul"/>
    <x v="2"/>
    <d v="2024-07-05T00:00:00"/>
    <x v="1"/>
    <s v="Turno Dia"/>
    <s v="Paletizadora"/>
    <s v="Pack girados"/>
    <x v="1"/>
    <n v="5.4"/>
    <m/>
  </r>
  <r>
    <x v="0"/>
    <s v="jul"/>
    <x v="2"/>
    <d v="2024-07-05T00:00:00"/>
    <x v="1"/>
    <s v="Turno Dia"/>
    <s v="Encajonadora"/>
    <s v="Problema en mesa de entrada"/>
    <x v="1"/>
    <n v="4.95"/>
    <m/>
  </r>
  <r>
    <x v="1"/>
    <s v="jul"/>
    <x v="2"/>
    <d v="2024-07-05T00:00:00"/>
    <x v="1"/>
    <s v="Turno Noche"/>
    <s v="Robopac"/>
    <s v="Problema carga de bateri­a"/>
    <x v="1"/>
    <n v="4.28"/>
    <m/>
  </r>
  <r>
    <x v="0"/>
    <s v="jul"/>
    <x v="2"/>
    <d v="2024-07-05T00:00:00"/>
    <x v="1"/>
    <s v="Turno Dia"/>
    <s v="Encajonadora"/>
    <s v="Problema en mesa de entrada"/>
    <x v="1"/>
    <n v="4.18"/>
    <m/>
  </r>
  <r>
    <x v="1"/>
    <s v="jul"/>
    <x v="2"/>
    <d v="2024-07-05T00:00:00"/>
    <x v="1"/>
    <s v="Turno Noche"/>
    <s v="Robopac"/>
    <s v="Problema carga de bateri­a"/>
    <x v="1"/>
    <n v="3.59"/>
    <m/>
  </r>
  <r>
    <x v="0"/>
    <s v="jul"/>
    <x v="2"/>
    <d v="2024-07-05T00:00:00"/>
    <x v="1"/>
    <s v="Turno Dia"/>
    <s v="Encajonadora"/>
    <s v="Problema en mesa de entrada"/>
    <x v="1"/>
    <n v="3.5"/>
    <m/>
  </r>
  <r>
    <x v="1"/>
    <s v="jul"/>
    <x v="2"/>
    <d v="2024-07-05T00:00:00"/>
    <x v="1"/>
    <s v="Turno Noche"/>
    <s v="Robopac"/>
    <s v="Problema red inalambrica"/>
    <x v="1"/>
    <n v="3.27"/>
    <m/>
  </r>
  <r>
    <x v="1"/>
    <s v="jul"/>
    <x v="2"/>
    <d v="2024-07-05T00:00:00"/>
    <x v="1"/>
    <s v="Turno Dia"/>
    <s v="Paletizadora"/>
    <s v="Pack girados"/>
    <x v="1"/>
    <n v="3.18"/>
    <m/>
  </r>
  <r>
    <x v="0"/>
    <s v="jul"/>
    <x v="2"/>
    <d v="2024-07-05T00:00:00"/>
    <x v="1"/>
    <s v="Turno Dia"/>
    <s v="Encajonadora"/>
    <s v="Problema en mesa de entrada"/>
    <x v="1"/>
    <n v="3.05"/>
    <m/>
  </r>
  <r>
    <x v="1"/>
    <s v="jul"/>
    <x v="2"/>
    <d v="2024-07-05T00:00:00"/>
    <x v="1"/>
    <s v="Turno Dia"/>
    <s v="Llenadora"/>
    <s v="Espumado al inicio de proceso"/>
    <x v="1"/>
    <n v="2.91"/>
    <m/>
  </r>
  <r>
    <x v="1"/>
    <s v="jul"/>
    <x v="2"/>
    <d v="2024-07-05T00:00:00"/>
    <x v="1"/>
    <s v="Turno Dia"/>
    <s v="Llenadora"/>
    <s v="Espumado al inicio de proceso"/>
    <x v="1"/>
    <n v="2.58"/>
    <m/>
  </r>
  <r>
    <x v="1"/>
    <s v="jul"/>
    <x v="2"/>
    <d v="2024-07-05T00:00:00"/>
    <x v="1"/>
    <s v="Turno Noche"/>
    <s v="Robopac"/>
    <s v="Problema carga de bateri­a"/>
    <x v="1"/>
    <n v="2.4300000000000002"/>
    <m/>
  </r>
  <r>
    <x v="0"/>
    <s v="jul"/>
    <x v="2"/>
    <d v="2024-07-05T00:00:00"/>
    <x v="1"/>
    <s v="Turno Dia"/>
    <s v="Encajonadora"/>
    <s v="Problema en mesa de entrada"/>
    <x v="1"/>
    <n v="2.25"/>
    <m/>
  </r>
  <r>
    <x v="0"/>
    <s v="jul"/>
    <x v="2"/>
    <d v="2024-07-05T00:00:00"/>
    <x v="1"/>
    <s v="Turno Dia"/>
    <s v="Encajonadora"/>
    <s v="Problema en mesa de entrada"/>
    <x v="1"/>
    <n v="1.98"/>
    <m/>
  </r>
  <r>
    <x v="0"/>
    <s v="jul"/>
    <x v="2"/>
    <d v="2024-07-05T00:00:00"/>
    <x v="1"/>
    <s v="Turno Dia"/>
    <s v="Encajonadora"/>
    <s v="Problema en mesa de entrada"/>
    <x v="1"/>
    <n v="1.93"/>
    <m/>
  </r>
  <r>
    <x v="0"/>
    <s v="jul"/>
    <x v="2"/>
    <d v="2024-07-05T00:00:00"/>
    <x v="1"/>
    <s v="Turno Dia"/>
    <s v="Decapsuladora"/>
    <s v="Ajustes por falla"/>
    <x v="1"/>
    <n v="1.83"/>
    <m/>
  </r>
  <r>
    <x v="0"/>
    <s v="jul"/>
    <x v="2"/>
    <d v="2024-07-05T00:00:00"/>
    <x v="1"/>
    <s v="Turno Dia"/>
    <s v="Encajonadora"/>
    <s v="Problema en mesa de entrada"/>
    <x v="1"/>
    <n v="1.43"/>
    <m/>
  </r>
  <r>
    <x v="0"/>
    <s v="jul"/>
    <x v="2"/>
    <d v="2024-07-05T00:00:00"/>
    <x v="1"/>
    <s v="Turno Dia"/>
    <s v="Coronador"/>
    <s v="Trancones reiterados pista de bajada"/>
    <x v="1"/>
    <n v="1.3"/>
    <m/>
  </r>
  <r>
    <x v="0"/>
    <s v="jul"/>
    <x v="2"/>
    <d v="2024-07-05T00:00:00"/>
    <x v="1"/>
    <s v="Turno Dia"/>
    <s v="Encajonadora"/>
    <s v="Problema en mesa de entrada"/>
    <x v="1"/>
    <n v="1.18"/>
    <m/>
  </r>
  <r>
    <x v="0"/>
    <s v="jul"/>
    <x v="2"/>
    <d v="2024-07-05T00:00:00"/>
    <x v="1"/>
    <s v="Turno Dia"/>
    <s v="Encajonadora"/>
    <s v="Problema en mesa de entrada"/>
    <x v="1"/>
    <n v="1.1499999999999999"/>
    <m/>
  </r>
  <r>
    <x v="1"/>
    <s v="jul"/>
    <x v="2"/>
    <d v="2024-07-05T00:00:00"/>
    <x v="1"/>
    <s v="Turno Noche"/>
    <s v="Robopac"/>
    <s v="Problema carga de bateri­a"/>
    <x v="1"/>
    <n v="0.76"/>
    <m/>
  </r>
  <r>
    <x v="0"/>
    <s v="jul"/>
    <x v="2"/>
    <d v="2024-07-05T00:00:00"/>
    <x v="1"/>
    <s v="Turno Dia"/>
    <s v="Decapsuladora"/>
    <s v="Ajustes por falla"/>
    <x v="1"/>
    <n v="0.65"/>
    <m/>
  </r>
  <r>
    <x v="0"/>
    <s v="jul"/>
    <x v="2"/>
    <d v="2024-07-05T00:00:00"/>
    <x v="1"/>
    <s v="Turno Dia"/>
    <s v="Encajonadora"/>
    <s v="Problema en mesa de entrada"/>
    <x v="1"/>
    <n v="0.4"/>
    <m/>
  </r>
  <r>
    <x v="1"/>
    <s v="jul"/>
    <x v="2"/>
    <d v="2024-07-06T00:00:00"/>
    <x v="1"/>
    <s v="Turno Dia"/>
    <s v="Robopac"/>
    <s v="Problema carga de bateri­a"/>
    <x v="2"/>
    <n v="25.1"/>
    <s v="Batería sin energía"/>
  </r>
  <r>
    <x v="1"/>
    <s v="jul"/>
    <x v="2"/>
    <d v="2024-07-06T00:00:00"/>
    <x v="1"/>
    <s v="Turno Noche"/>
    <s v="Sopladora"/>
    <s v="Problema compresor de alta"/>
    <x v="2"/>
    <n v="11.57"/>
    <s v="Alarma de purga activa"/>
  </r>
  <r>
    <x v="1"/>
    <s v="jul"/>
    <x v="2"/>
    <d v="2024-07-06T00:00:00"/>
    <x v="1"/>
    <s v="Turno Noche"/>
    <s v="Sopladora"/>
    <s v="Problema compresor de alta"/>
    <x v="2"/>
    <n v="10.94"/>
    <s v="Alarma de purga activa"/>
  </r>
  <r>
    <x v="1"/>
    <s v="jul"/>
    <x v="2"/>
    <d v="2024-07-06T00:00:00"/>
    <x v="1"/>
    <s v="Turno Dia"/>
    <s v="Robopac"/>
    <s v="Problema red inalambrica"/>
    <x v="1"/>
    <n v="8.7899999999999991"/>
    <m/>
  </r>
  <r>
    <x v="1"/>
    <s v="jul"/>
    <x v="2"/>
    <d v="2024-07-06T00:00:00"/>
    <x v="1"/>
    <s v="Turno Noche"/>
    <s v="Llenadora"/>
    <s v="Espumado al inicio de proceso"/>
    <x v="1"/>
    <n v="4.8899999999999997"/>
    <m/>
  </r>
  <r>
    <x v="0"/>
    <s v="jul"/>
    <x v="2"/>
    <d v="2024-07-06T00:00:00"/>
    <x v="1"/>
    <s v="Turno Dia"/>
    <s v="Lavadora de Botellas"/>
    <s v="trabamiento de botella en entrada"/>
    <x v="1"/>
    <n v="4.7300000000000004"/>
    <m/>
  </r>
  <r>
    <x v="1"/>
    <s v="jul"/>
    <x v="2"/>
    <d v="2024-07-06T00:00:00"/>
    <x v="1"/>
    <s v="Turno Noche"/>
    <s v="Robopac"/>
    <s v="Problema carga de bateri­a"/>
    <x v="1"/>
    <n v="4.67"/>
    <m/>
  </r>
  <r>
    <x v="1"/>
    <s v="jul"/>
    <x v="2"/>
    <d v="2024-07-06T00:00:00"/>
    <x v="1"/>
    <s v="Turno Dia"/>
    <s v="Robopac"/>
    <s v="Problema red inalambrica"/>
    <x v="1"/>
    <n v="4.08"/>
    <m/>
  </r>
  <r>
    <x v="1"/>
    <s v="jul"/>
    <x v="2"/>
    <d v="2024-07-06T00:00:00"/>
    <x v="1"/>
    <s v="Turno Noche"/>
    <s v="Robopac"/>
    <s v="Problema carga de bateri­a"/>
    <x v="1"/>
    <n v="3.98"/>
    <m/>
  </r>
  <r>
    <x v="0"/>
    <s v="jul"/>
    <x v="2"/>
    <d v="2024-07-06T00:00:00"/>
    <x v="1"/>
    <s v="Turno Dia"/>
    <s v="Llenadora"/>
    <s v="Lubricacion de pedestales - Llenadora"/>
    <x v="1"/>
    <n v="3.38"/>
    <m/>
  </r>
  <r>
    <x v="0"/>
    <s v="jul"/>
    <x v="2"/>
    <d v="2024-07-06T00:00:00"/>
    <x v="1"/>
    <s v="Turno Dia"/>
    <s v="Coronador"/>
    <s v="Trancones reiterados pista de bajada"/>
    <x v="1"/>
    <n v="3.05"/>
    <m/>
  </r>
  <r>
    <x v="0"/>
    <s v="jul"/>
    <x v="2"/>
    <d v="2024-07-06T00:00:00"/>
    <x v="1"/>
    <s v="Turno Dia"/>
    <s v="Lavadora de Botellas"/>
    <s v="Trabamiento de botellas en la salida - Mantenimiento"/>
    <x v="1"/>
    <n v="2.9"/>
    <m/>
  </r>
  <r>
    <x v="0"/>
    <s v="jul"/>
    <x v="2"/>
    <d v="2024-07-06T00:00:00"/>
    <x v="1"/>
    <s v="Turno Dia"/>
    <s v="Coronador"/>
    <s v="Trancones reiterados pista de bajada"/>
    <x v="1"/>
    <n v="1.7"/>
    <m/>
  </r>
  <r>
    <x v="0"/>
    <s v="jul"/>
    <x v="2"/>
    <d v="2024-07-06T00:00:00"/>
    <x v="1"/>
    <s v="Turno Dia"/>
    <s v="Lavadora de Botellas"/>
    <s v="trabamiento de botella en entrada"/>
    <x v="1"/>
    <n v="1.55"/>
    <m/>
  </r>
  <r>
    <x v="0"/>
    <s v="jul"/>
    <x v="2"/>
    <d v="2024-07-06T00:00:00"/>
    <x v="1"/>
    <s v="Turno Dia"/>
    <s v="Lavadora de Botellas"/>
    <s v="Trabamiento de botellas en la salida - Mantenimiento"/>
    <x v="1"/>
    <n v="1.55"/>
    <m/>
  </r>
  <r>
    <x v="1"/>
    <s v="jul"/>
    <x v="2"/>
    <d v="2024-07-06T00:00:00"/>
    <x v="1"/>
    <s v="Turno Dia"/>
    <s v="Robopac"/>
    <s v="Problema red inalambrica"/>
    <x v="1"/>
    <n v="0.87"/>
    <m/>
  </r>
  <r>
    <x v="1"/>
    <s v="jul"/>
    <x v="2"/>
    <d v="2024-07-06T00:00:00"/>
    <x v="1"/>
    <s v="Turno Dia"/>
    <s v="Llenadora"/>
    <s v="Cambio de valvula"/>
    <x v="5"/>
    <n v="0"/>
    <s v="NO ES FALLA, CAMBIO VALVULA AUTORIZADO 38.22 MIN"/>
  </r>
  <r>
    <x v="1"/>
    <s v="jul"/>
    <x v="3"/>
    <d v="2024-07-08T00:00:00"/>
    <x v="1"/>
    <s v="Turno Noche"/>
    <s v="Llenadora"/>
    <s v="Cambio de valvula"/>
    <x v="0"/>
    <n v="21.53"/>
    <s v="Reemplazo válvula N° 60"/>
  </r>
  <r>
    <x v="1"/>
    <s v="jul"/>
    <x v="3"/>
    <d v="2024-07-08T00:00:00"/>
    <x v="1"/>
    <s v="Turno Noche"/>
    <s v="Llenadora"/>
    <s v="Cambio de valvula"/>
    <x v="0"/>
    <n v="18.600000000000001"/>
    <s v="Reemplazo válvula N° 60"/>
  </r>
  <r>
    <x v="1"/>
    <s v="jul"/>
    <x v="3"/>
    <d v="2024-07-08T00:00:00"/>
    <x v="1"/>
    <s v="Turno Dia"/>
    <s v="Sopladora"/>
    <s v="Limitador de desempolvado disparado"/>
    <x v="0"/>
    <n v="11.49"/>
    <s v="Ajuste de plato de entrada al horno "/>
  </r>
  <r>
    <x v="1"/>
    <s v="jul"/>
    <x v="3"/>
    <d v="2024-07-08T00:00:00"/>
    <x v="1"/>
    <s v="Turno Dia"/>
    <s v="Sopladora"/>
    <s v="Limitador de desempolvado disparado"/>
    <x v="0"/>
    <n v="10.32"/>
    <s v="Ajuste de plato de entrada al horno "/>
  </r>
  <r>
    <x v="1"/>
    <s v="jul"/>
    <x v="3"/>
    <d v="2024-07-08T00:00:00"/>
    <x v="1"/>
    <s v="Turno Noche"/>
    <s v="Llenadora"/>
    <s v="Salida llenadora, cai­da gui­a seguridad - Mantenimiento"/>
    <x v="1"/>
    <n v="4.76"/>
    <m/>
  </r>
  <r>
    <x v="1"/>
    <s v="jul"/>
    <x v="3"/>
    <d v="2024-07-08T00:00:00"/>
    <x v="1"/>
    <s v="Turno Dia"/>
    <s v="Robopac"/>
    <s v="Problema carga de bateri­a"/>
    <x v="1"/>
    <n v="2.31"/>
    <m/>
  </r>
  <r>
    <x v="1"/>
    <s v="jul"/>
    <x v="3"/>
    <d v="2024-07-08T00:00:00"/>
    <x v="1"/>
    <s v="Turno Dia"/>
    <s v="Robopac"/>
    <s v="Problema carga de bateri­a"/>
    <x v="1"/>
    <n v="1.89"/>
    <m/>
  </r>
  <r>
    <x v="1"/>
    <s v="jul"/>
    <x v="3"/>
    <d v="2024-07-08T00:00:00"/>
    <x v="1"/>
    <s v="Turno Dia"/>
    <s v="Transporte"/>
    <s v="Divisor de paquetes"/>
    <x v="1"/>
    <n v="1.35"/>
    <m/>
  </r>
  <r>
    <x v="1"/>
    <s v="jul"/>
    <x v="3"/>
    <d v="2024-07-08T00:00:00"/>
    <x v="1"/>
    <s v="Turno Noche"/>
    <s v="Llenadora"/>
    <s v="Espumado al inicio de proceso"/>
    <x v="1"/>
    <n v="1.3"/>
    <m/>
  </r>
  <r>
    <x v="1"/>
    <s v="jul"/>
    <x v="3"/>
    <d v="2024-07-08T00:00:00"/>
    <x v="1"/>
    <s v="Turno Noche"/>
    <s v="Llenadora"/>
    <s v="Espumado al inicio de proceso"/>
    <x v="1"/>
    <n v="1.27"/>
    <m/>
  </r>
  <r>
    <x v="1"/>
    <s v="jul"/>
    <x v="3"/>
    <d v="2024-07-08T00:00:00"/>
    <x v="1"/>
    <s v="Turno Dia"/>
    <s v="Prime"/>
    <s v="Ajuste de parametros por electrico"/>
    <x v="1"/>
    <n v="0.87"/>
    <m/>
  </r>
  <r>
    <x v="1"/>
    <s v="jul"/>
    <x v="3"/>
    <d v="2024-07-08T00:00:00"/>
    <x v="1"/>
    <s v="Turno Noche"/>
    <s v="Llenadora"/>
    <s v="Espumado al inicio de proceso"/>
    <x v="1"/>
    <n v="0.54"/>
    <m/>
  </r>
  <r>
    <x v="1"/>
    <s v="jul"/>
    <x v="3"/>
    <d v="2024-07-09T00:00:00"/>
    <x v="1"/>
    <s v="Turno Noche"/>
    <s v="Sopladora"/>
    <s v="Limitador de desempolvado disparado"/>
    <x v="2"/>
    <n v="46.18"/>
    <s v="Fallo del sensor de detección del rodillo de eyección de un enmangado defectuoso"/>
  </r>
  <r>
    <x v="1"/>
    <s v="jul"/>
    <x v="3"/>
    <d v="2024-07-09T00:00:00"/>
    <x v="1"/>
    <s v="Turno Dia"/>
    <s v="Etiquetadora"/>
    <s v="Falla Etiquetadora"/>
    <x v="0"/>
    <n v="44.34"/>
    <s v="Ajustes del sistema de raspador de cola por falta de pegamento "/>
  </r>
  <r>
    <x v="1"/>
    <s v="jul"/>
    <x v="3"/>
    <d v="2024-07-09T00:00:00"/>
    <x v="1"/>
    <s v="Turno Noche"/>
    <s v="Tunel"/>
    <s v="Se realiza cambio de casette por corte de cintas"/>
    <x v="0"/>
    <n v="34.909999999999997"/>
    <s v="Corte de cinta"/>
  </r>
  <r>
    <x v="1"/>
    <s v="jul"/>
    <x v="3"/>
    <d v="2024-07-09T00:00:00"/>
    <x v="1"/>
    <s v="Turno Noche"/>
    <s v="Sopladora"/>
    <s v="Bloqueo de molde N 6"/>
    <x v="0"/>
    <n v="31.31"/>
    <s v="Lubricación toberas"/>
  </r>
  <r>
    <x v="1"/>
    <s v="jul"/>
    <x v="3"/>
    <d v="2024-07-09T00:00:00"/>
    <x v="1"/>
    <s v="Turno Noche"/>
    <s v="Sopladora"/>
    <s v="Limitador de desempolvado disparado"/>
    <x v="2"/>
    <n v="24.22"/>
    <s v="Fallo del sensor de detección del rodillo de eyección de un enmangado defectuoso"/>
  </r>
  <r>
    <x v="1"/>
    <s v="jul"/>
    <x v="3"/>
    <d v="2024-07-09T00:00:00"/>
    <x v="1"/>
    <s v="Turno Dia"/>
    <s v="Tunel"/>
    <s v="Cai­da de botellas, ajuste de traspasos"/>
    <x v="0"/>
    <n v="19.47"/>
    <s v="Caídas contantes de botellas en guías del SDR "/>
  </r>
  <r>
    <x v="0"/>
    <s v="jul"/>
    <x v="3"/>
    <d v="2024-07-09T00:00:00"/>
    <x v="1"/>
    <s v="Turno Dia"/>
    <s v="Etiquetadora"/>
    <s v="Falla Etiquetadora"/>
    <x v="0"/>
    <n v="16.82"/>
    <s v="Regulación fuera de punto"/>
  </r>
  <r>
    <x v="1"/>
    <s v="jul"/>
    <x v="3"/>
    <d v="2024-07-09T00:00:00"/>
    <x v="1"/>
    <s v="Turno Noche"/>
    <s v="Sopladora"/>
    <s v="Bloqueo de molde N 14"/>
    <x v="0"/>
    <n v="15.62"/>
    <s v="Problema en fondo por fatiga de material"/>
  </r>
  <r>
    <x v="1"/>
    <s v="jul"/>
    <x v="3"/>
    <d v="2024-07-09T00:00:00"/>
    <x v="1"/>
    <s v="Turno Dia"/>
    <s v="Tunel"/>
    <s v="Cai­da de botellas, ajuste de traspasos"/>
    <x v="0"/>
    <n v="14.96"/>
    <s v="Caídas contantes de botellas en guías del SDR "/>
  </r>
  <r>
    <x v="0"/>
    <s v="jul"/>
    <x v="3"/>
    <d v="2024-07-09T00:00:00"/>
    <x v="1"/>
    <s v="Turno Dia"/>
    <s v="Paletizadora"/>
    <s v="Se quiebra pieza"/>
    <x v="0"/>
    <n v="12.55"/>
    <s v="Cambio de acople rápido seguro vencido."/>
  </r>
  <r>
    <x v="1"/>
    <s v="jul"/>
    <x v="3"/>
    <d v="2024-07-09T00:00:00"/>
    <x v="1"/>
    <s v="Turno Noche"/>
    <s v="Sopladora"/>
    <s v="Problema compresor de alta"/>
    <x v="0"/>
    <n v="12.12"/>
    <s v="Cambio de válvula de condensado secador"/>
  </r>
  <r>
    <x v="1"/>
    <s v="jul"/>
    <x v="3"/>
    <d v="2024-07-09T00:00:00"/>
    <x v="1"/>
    <s v="Turno Dia"/>
    <s v="Etiquetadora"/>
    <s v="Empalme defectuoso - Etiquetadora"/>
    <x v="0"/>
    <n v="12.02"/>
    <s v="Ajustes del sistema de raspador de cola por falta de pegamento "/>
  </r>
  <r>
    <x v="0"/>
    <s v="jul"/>
    <x v="3"/>
    <d v="2024-07-09T00:00:00"/>
    <x v="1"/>
    <s v="Turno Dia"/>
    <s v="Etiquetadora"/>
    <s v="Falla Etiquetadora"/>
    <x v="0"/>
    <n v="11.89"/>
    <s v="Regulación fuera de punto"/>
  </r>
  <r>
    <x v="1"/>
    <s v="jul"/>
    <x v="3"/>
    <d v="2024-07-09T00:00:00"/>
    <x v="1"/>
    <s v="Turno Dia"/>
    <s v="Tunel"/>
    <s v="Cai­da de botellas, ajuste de traspasos"/>
    <x v="1"/>
    <n v="8.69"/>
    <m/>
  </r>
  <r>
    <x v="1"/>
    <s v="jul"/>
    <x v="3"/>
    <d v="2024-07-09T00:00:00"/>
    <x v="1"/>
    <s v="Turno Noche"/>
    <s v="Sopladora"/>
    <s v="Bloqueo de molde N 14"/>
    <x v="1"/>
    <n v="7.65"/>
    <m/>
  </r>
  <r>
    <x v="0"/>
    <s v="jul"/>
    <x v="3"/>
    <d v="2024-07-09T00:00:00"/>
    <x v="1"/>
    <s v="Turno Dia"/>
    <s v="Paletizadora"/>
    <s v="Se quiebra pieza"/>
    <x v="1"/>
    <n v="7.31"/>
    <m/>
  </r>
  <r>
    <x v="0"/>
    <s v="jul"/>
    <x v="3"/>
    <d v="2024-07-09T00:00:00"/>
    <x v="1"/>
    <s v="Turno Dia"/>
    <s v="Encajonadora"/>
    <s v="Problema en mesa de entrada"/>
    <x v="1"/>
    <n v="6.85"/>
    <m/>
  </r>
  <r>
    <x v="1"/>
    <s v="jul"/>
    <x v="3"/>
    <d v="2024-07-09T00:00:00"/>
    <x v="1"/>
    <s v="Turno Dia"/>
    <s v="Etiquetadora"/>
    <s v="Empalme defectuoso - Etiquetadora"/>
    <x v="1"/>
    <n v="5.93"/>
    <m/>
  </r>
  <r>
    <x v="0"/>
    <s v="jul"/>
    <x v="3"/>
    <d v="2024-07-09T00:00:00"/>
    <x v="1"/>
    <s v="Turno Dia"/>
    <s v="Encajonadora"/>
    <s v="Problema en mesa de entrada"/>
    <x v="1"/>
    <n v="5.8"/>
    <m/>
  </r>
  <r>
    <x v="1"/>
    <s v="jul"/>
    <x v="3"/>
    <d v="2024-07-09T00:00:00"/>
    <x v="1"/>
    <s v="Turno Dia"/>
    <s v="Robopac"/>
    <s v="Problema carga de bateri­a"/>
    <x v="1"/>
    <n v="5"/>
    <m/>
  </r>
  <r>
    <x v="0"/>
    <s v="jul"/>
    <x v="3"/>
    <d v="2024-07-09T00:00:00"/>
    <x v="1"/>
    <s v="Turno Dia"/>
    <s v="Lavadora de Botellas"/>
    <s v="trabamiento de botella en entrada"/>
    <x v="1"/>
    <n v="4.8499999999999996"/>
    <m/>
  </r>
  <r>
    <x v="0"/>
    <s v="jul"/>
    <x v="3"/>
    <d v="2024-07-09T00:00:00"/>
    <x v="1"/>
    <s v="Turno Noche"/>
    <s v="Omnivision"/>
    <s v="Ajuste electrico o mecanico"/>
    <x v="1"/>
    <n v="4.7"/>
    <m/>
  </r>
  <r>
    <x v="0"/>
    <s v="jul"/>
    <x v="3"/>
    <d v="2024-07-09T00:00:00"/>
    <x v="1"/>
    <s v="Turno Noche"/>
    <s v="Llenadora"/>
    <s v="Ajuste o Reparacion gui­a de entrada"/>
    <x v="1"/>
    <n v="4.1500000000000004"/>
    <m/>
  </r>
  <r>
    <x v="1"/>
    <s v="jul"/>
    <x v="3"/>
    <d v="2024-07-09T00:00:00"/>
    <x v="1"/>
    <s v="Turno Noche"/>
    <s v="Llenadora"/>
    <s v="Espumado al inicio de proceso"/>
    <x v="1"/>
    <n v="3.92"/>
    <m/>
  </r>
  <r>
    <x v="0"/>
    <s v="jul"/>
    <x v="3"/>
    <d v="2024-07-09T00:00:00"/>
    <x v="1"/>
    <s v="Turno Dia"/>
    <s v="Llenadora"/>
    <s v="Lubricacion de pedestales - Llenadora"/>
    <x v="1"/>
    <n v="3.9"/>
    <m/>
  </r>
  <r>
    <x v="1"/>
    <s v="jul"/>
    <x v="3"/>
    <d v="2024-07-09T00:00:00"/>
    <x v="1"/>
    <s v="Turno Dia"/>
    <s v="Tunel"/>
    <s v="Cai­da de botellas, ajuste de traspasos"/>
    <x v="1"/>
    <n v="3.85"/>
    <m/>
  </r>
  <r>
    <x v="0"/>
    <s v="jul"/>
    <x v="3"/>
    <d v="2024-07-09T00:00:00"/>
    <x v="1"/>
    <s v="Turno Dia"/>
    <s v="Omnivision"/>
    <s v="Ajuste electrico o mecanico"/>
    <x v="1"/>
    <n v="3.85"/>
    <m/>
  </r>
  <r>
    <x v="0"/>
    <s v="jul"/>
    <x v="3"/>
    <d v="2024-07-09T00:00:00"/>
    <x v="1"/>
    <s v="Turno Noche"/>
    <s v="Capsuladora"/>
    <s v="Trancon de tapas en pista de bajada - Mantenimiento"/>
    <x v="1"/>
    <n v="3.7"/>
    <m/>
  </r>
  <r>
    <x v="0"/>
    <s v="jul"/>
    <x v="3"/>
    <d v="2024-07-09T00:00:00"/>
    <x v="1"/>
    <s v="Turno Noche"/>
    <s v="Llenadora"/>
    <s v="Ajuste o Reparacion gui­a de entrada"/>
    <x v="1"/>
    <n v="3.7"/>
    <m/>
  </r>
  <r>
    <x v="0"/>
    <s v="jul"/>
    <x v="3"/>
    <d v="2024-07-09T00:00:00"/>
    <x v="1"/>
    <s v="Turno Noche"/>
    <s v="Llenadora"/>
    <s v="Ajuste o cambio de sensor - Llenadora"/>
    <x v="1"/>
    <n v="3.7"/>
    <m/>
  </r>
  <r>
    <x v="0"/>
    <s v="jul"/>
    <x v="3"/>
    <d v="2024-07-09T00:00:00"/>
    <x v="1"/>
    <s v="Turno Dia"/>
    <s v="Encajonadora"/>
    <s v="Ajuste o cambio - Encajonadora"/>
    <x v="1"/>
    <n v="3.3"/>
    <m/>
  </r>
  <r>
    <x v="0"/>
    <s v="jul"/>
    <x v="3"/>
    <d v="2024-07-09T00:00:00"/>
    <x v="1"/>
    <s v="Turno Noche"/>
    <s v="Lavadora de Botellas"/>
    <s v="Trabamiento de botellas en la salida - Mantenimiento"/>
    <x v="1"/>
    <n v="2.8"/>
    <m/>
  </r>
  <r>
    <x v="1"/>
    <s v="jul"/>
    <x v="3"/>
    <d v="2024-07-09T00:00:00"/>
    <x v="1"/>
    <s v="Turno Dia"/>
    <s v="Tunel"/>
    <s v="Cai­da de botellas, ajuste de traspasos"/>
    <x v="1"/>
    <n v="2.58"/>
    <m/>
  </r>
  <r>
    <x v="0"/>
    <s v="jul"/>
    <x v="3"/>
    <d v="2024-07-09T00:00:00"/>
    <x v="1"/>
    <s v="Turno Dia"/>
    <s v="Lavadora de Botellas"/>
    <s v="Trabamiento de botellas en la salida - Mantenimiento"/>
    <x v="1"/>
    <n v="2.15"/>
    <m/>
  </r>
  <r>
    <x v="0"/>
    <s v="jul"/>
    <x v="3"/>
    <d v="2024-07-09T00:00:00"/>
    <x v="1"/>
    <s v="Turno Dia"/>
    <s v="Encajonadora"/>
    <s v="Problema en mesa de entrada"/>
    <x v="1"/>
    <n v="1.8"/>
    <m/>
  </r>
  <r>
    <x v="0"/>
    <s v="jul"/>
    <x v="3"/>
    <d v="2024-07-09T00:00:00"/>
    <x v="1"/>
    <s v="Turno Dia"/>
    <s v="Encajonadora"/>
    <s v="Problema en mesa de entrada"/>
    <x v="1"/>
    <n v="1.55"/>
    <m/>
  </r>
  <r>
    <x v="0"/>
    <s v="jul"/>
    <x v="3"/>
    <d v="2024-07-09T00:00:00"/>
    <x v="1"/>
    <s v="Turno Noche"/>
    <s v="Encajonadora"/>
    <s v="Ajuste o cambio - Encajonadora"/>
    <x v="1"/>
    <n v="1.46"/>
    <m/>
  </r>
  <r>
    <x v="0"/>
    <s v="jul"/>
    <x v="3"/>
    <d v="2024-07-09T00:00:00"/>
    <x v="1"/>
    <s v="Turno Noche"/>
    <s v="Lavadora de Botellas"/>
    <s v="Trabamiento de botellas en la salida - Mantenimiento"/>
    <x v="1"/>
    <n v="1.3"/>
    <m/>
  </r>
  <r>
    <x v="0"/>
    <s v="jul"/>
    <x v="3"/>
    <d v="2024-07-09T00:00:00"/>
    <x v="1"/>
    <s v="Turno Dia"/>
    <s v="Lavadora de Botellas"/>
    <s v="trabamiento de botella en entrada"/>
    <x v="1"/>
    <n v="1.25"/>
    <m/>
  </r>
  <r>
    <x v="0"/>
    <s v="jul"/>
    <x v="3"/>
    <d v="2024-07-09T00:00:00"/>
    <x v="1"/>
    <s v="Turno Dia"/>
    <s v="Lavadora de Botellas"/>
    <s v="trabamiento de botella en entrada"/>
    <x v="1"/>
    <n v="1"/>
    <m/>
  </r>
  <r>
    <x v="0"/>
    <s v="jul"/>
    <x v="3"/>
    <d v="2024-07-09T00:00:00"/>
    <x v="1"/>
    <s v="Turno Dia"/>
    <s v="Encajonadora"/>
    <s v="Problema en mesa de entrada"/>
    <x v="1"/>
    <n v="0.7"/>
    <m/>
  </r>
  <r>
    <x v="0"/>
    <s v="jul"/>
    <x v="3"/>
    <d v="2024-07-09T00:00:00"/>
    <x v="1"/>
    <s v="Turno Dia"/>
    <s v="Lavadora de Botellas"/>
    <s v="trabamiento de botella en entrada"/>
    <x v="1"/>
    <n v="0.4"/>
    <m/>
  </r>
  <r>
    <x v="0"/>
    <s v="jul"/>
    <x v="3"/>
    <d v="2024-07-09T00:00:00"/>
    <x v="1"/>
    <s v="Turno Dia"/>
    <s v="Paletizadora"/>
    <s v="Se quiebra pieza"/>
    <x v="1"/>
    <n v="0.15"/>
    <m/>
  </r>
  <r>
    <x v="0"/>
    <s v="jul"/>
    <x v="3"/>
    <d v="2024-07-09T00:00:00"/>
    <x v="1"/>
    <s v="Turno Dia"/>
    <s v="Encajonadora"/>
    <s v="Problema en mesa de entrada"/>
    <x v="1"/>
    <n v="0.15"/>
    <m/>
  </r>
  <r>
    <x v="1"/>
    <s v="jul"/>
    <x v="3"/>
    <d v="2024-07-09T00:00:00"/>
    <x v="1"/>
    <s v="Turno Noche"/>
    <s v="Llenadora"/>
    <s v="Espumado al inicio de proceso"/>
    <x v="1"/>
    <n v="0.05"/>
    <m/>
  </r>
  <r>
    <x v="0"/>
    <s v="jul"/>
    <x v="3"/>
    <d v="2024-07-09T00:00:00"/>
    <x v="1"/>
    <s v="Turno Dia"/>
    <s v="Paletizadora"/>
    <s v="Se quiebra pieza"/>
    <x v="1"/>
    <n v="0.05"/>
    <m/>
  </r>
  <r>
    <x v="0"/>
    <s v="jul"/>
    <x v="3"/>
    <d v="2024-07-09T00:00:00"/>
    <x v="1"/>
    <s v="Turno Dia"/>
    <s v="Encajonadora"/>
    <s v="Problema en mesa de entrada"/>
    <x v="1"/>
    <n v="0.05"/>
    <m/>
  </r>
  <r>
    <x v="0"/>
    <s v="jul"/>
    <x v="3"/>
    <d v="2024-07-10T00:00:00"/>
    <x v="1"/>
    <s v="Turno Dia"/>
    <s v="Transporte"/>
    <s v="Transporte lleno reparacion cadena"/>
    <x v="0"/>
    <n v="29.21"/>
    <s v="Salida de cadena entrada paletizadora."/>
  </r>
  <r>
    <x v="1"/>
    <s v="jul"/>
    <x v="3"/>
    <d v="2024-07-10T00:00:00"/>
    <x v="1"/>
    <s v="Turno Dia"/>
    <s v="Etiquetadora"/>
    <s v="Falla Etiquetadora"/>
    <x v="0"/>
    <n v="25.86"/>
    <s v="Ajustes del sistema de raspador de cola por falta de pegamento "/>
  </r>
  <r>
    <x v="1"/>
    <s v="jul"/>
    <x v="3"/>
    <d v="2024-07-10T00:00:00"/>
    <x v="1"/>
    <s v="Turno Dia"/>
    <s v="Etiquetadora"/>
    <s v="Falla Etiquetadora"/>
    <x v="0"/>
    <n v="23.65"/>
    <s v="Ajustes del sistema de raspador de cola por falta de pegamento "/>
  </r>
  <r>
    <x v="1"/>
    <s v="jul"/>
    <x v="3"/>
    <d v="2024-07-10T00:00:00"/>
    <x v="1"/>
    <s v="Turno Dia"/>
    <s v="Etiquetadora"/>
    <s v="Falla Etiquetadora"/>
    <x v="0"/>
    <n v="19.14"/>
    <s v="Ajustes del sistema de raspador de cola por falta de pegamento "/>
  </r>
  <r>
    <x v="1"/>
    <s v="jul"/>
    <x v="3"/>
    <d v="2024-07-10T00:00:00"/>
    <x v="1"/>
    <s v="Turno Dia"/>
    <s v="Mixer"/>
    <s v="Presion de Co2 - Mantenimiento"/>
    <x v="2"/>
    <n v="18.559999999999999"/>
    <s v="Problema de carbonatación Co2 por lavado en linea N°3 arroja falla en mixer."/>
  </r>
  <r>
    <x v="1"/>
    <s v="jul"/>
    <x v="3"/>
    <d v="2024-07-10T00:00:00"/>
    <x v="1"/>
    <s v="Turno Noche"/>
    <s v="Tunel"/>
    <s v="Cai­da de botellas, ajuste de traspasos"/>
    <x v="0"/>
    <n v="13.48"/>
    <s v="Pernos rodados en baranda"/>
  </r>
  <r>
    <x v="1"/>
    <s v="jul"/>
    <x v="3"/>
    <d v="2024-07-10T00:00:00"/>
    <x v="1"/>
    <s v="Turno Dia"/>
    <s v="Mixer"/>
    <s v="Presion de Co2 - Mantenimiento"/>
    <x v="1"/>
    <n v="9.77"/>
    <m/>
  </r>
  <r>
    <x v="1"/>
    <s v="jul"/>
    <x v="3"/>
    <d v="2024-07-10T00:00:00"/>
    <x v="1"/>
    <s v="Turno Dia"/>
    <s v="Mixer"/>
    <s v="Error de Mezcla"/>
    <x v="1"/>
    <n v="9.27"/>
    <m/>
  </r>
  <r>
    <x v="0"/>
    <s v="jul"/>
    <x v="3"/>
    <d v="2024-07-10T00:00:00"/>
    <x v="1"/>
    <s v="Turno Dia"/>
    <s v="Encajonadora"/>
    <s v="Problema en mesa de entrada"/>
    <x v="1"/>
    <n v="6.5"/>
    <m/>
  </r>
  <r>
    <x v="1"/>
    <s v="jul"/>
    <x v="3"/>
    <d v="2024-07-10T00:00:00"/>
    <x v="1"/>
    <s v="Turno Dia"/>
    <s v="Mixer"/>
    <s v="Error de Mezcla"/>
    <x v="1"/>
    <n v="6.43"/>
    <m/>
  </r>
  <r>
    <x v="0"/>
    <s v="jul"/>
    <x v="3"/>
    <d v="2024-07-10T00:00:00"/>
    <x v="1"/>
    <s v="Turno Dia"/>
    <s v="Lavadora de Botellas"/>
    <s v="trabamiento de botella en entrada"/>
    <x v="1"/>
    <n v="3.3"/>
    <m/>
  </r>
  <r>
    <x v="1"/>
    <s v="jul"/>
    <x v="3"/>
    <d v="2024-07-10T00:00:00"/>
    <x v="1"/>
    <s v="Turno Dia"/>
    <s v="Llenadora"/>
    <s v="Espumado al inicio de proceso"/>
    <x v="1"/>
    <n v="3.15"/>
    <m/>
  </r>
  <r>
    <x v="0"/>
    <s v="jul"/>
    <x v="3"/>
    <d v="2024-07-10T00:00:00"/>
    <x v="1"/>
    <s v="Turno Dia"/>
    <s v="Encajonadora"/>
    <s v="Problema en mesa de entrada"/>
    <x v="1"/>
    <n v="3"/>
    <m/>
  </r>
  <r>
    <x v="1"/>
    <s v="jul"/>
    <x v="3"/>
    <d v="2024-07-10T00:00:00"/>
    <x v="1"/>
    <s v="Turno Dia"/>
    <s v="Robopac"/>
    <s v="Problema carga de bateri­a"/>
    <x v="1"/>
    <n v="2.82"/>
    <m/>
  </r>
  <r>
    <x v="1"/>
    <s v="jul"/>
    <x v="3"/>
    <d v="2024-07-10T00:00:00"/>
    <x v="1"/>
    <s v="Turno Dia"/>
    <s v="Robopac"/>
    <s v="Problema carga de bateri­a"/>
    <x v="1"/>
    <n v="2.57"/>
    <m/>
  </r>
  <r>
    <x v="0"/>
    <s v="jul"/>
    <x v="3"/>
    <d v="2024-07-10T00:00:00"/>
    <x v="1"/>
    <s v="Turno Dia"/>
    <s v="Lavadora de Botellas"/>
    <s v="trabamiento de botella en entrada"/>
    <x v="1"/>
    <n v="2.35"/>
    <m/>
  </r>
  <r>
    <x v="0"/>
    <s v="jul"/>
    <x v="3"/>
    <d v="2024-07-10T00:00:00"/>
    <x v="1"/>
    <s v="Turno Dia"/>
    <s v="Lavadora de Botellas"/>
    <s v="Trabamiento de botellas en la salida - Mantenimiento"/>
    <x v="1"/>
    <n v="2.15"/>
    <m/>
  </r>
  <r>
    <x v="1"/>
    <s v="jul"/>
    <x v="3"/>
    <d v="2024-07-10T00:00:00"/>
    <x v="1"/>
    <s v="Turno Dia"/>
    <s v="Robopac"/>
    <s v="Problema carga de bateri­a"/>
    <x v="1"/>
    <n v="1.83"/>
    <m/>
  </r>
  <r>
    <x v="1"/>
    <s v="jul"/>
    <x v="3"/>
    <d v="2024-07-10T00:00:00"/>
    <x v="1"/>
    <s v="Turno Noche"/>
    <s v="Llenadora"/>
    <s v="Espumado al inicio de proceso"/>
    <x v="1"/>
    <n v="1.28"/>
    <m/>
  </r>
  <r>
    <x v="0"/>
    <s v="jul"/>
    <x v="3"/>
    <d v="2024-07-10T00:00:00"/>
    <x v="1"/>
    <s v="Turno Dia"/>
    <s v="Lavadora de Botellas"/>
    <s v="trabamiento de botella en entrada"/>
    <x v="1"/>
    <n v="1.1000000000000001"/>
    <m/>
  </r>
  <r>
    <x v="0"/>
    <s v="jul"/>
    <x v="3"/>
    <d v="2024-07-10T00:00:00"/>
    <x v="1"/>
    <s v="Turno Dia"/>
    <s v="Lavadora de Botellas"/>
    <s v="trabamiento de botella en entrada"/>
    <x v="1"/>
    <n v="1.1000000000000001"/>
    <m/>
  </r>
  <r>
    <x v="0"/>
    <s v="jul"/>
    <x v="3"/>
    <d v="2024-07-10T00:00:00"/>
    <x v="1"/>
    <s v="Turno Dia"/>
    <s v="Transporte"/>
    <s v="Transporte lleno reparacion cadena"/>
    <x v="1"/>
    <n v="0.6"/>
    <m/>
  </r>
  <r>
    <x v="0"/>
    <s v="jul"/>
    <x v="3"/>
    <d v="2024-07-10T00:00:00"/>
    <x v="1"/>
    <s v="Turno Dia"/>
    <s v="Encajonadora"/>
    <s v="Problema en mesa de entrada"/>
    <x v="1"/>
    <n v="0.55000000000000004"/>
    <m/>
  </r>
  <r>
    <x v="1"/>
    <s v="jul"/>
    <x v="3"/>
    <d v="2024-07-10T00:00:00"/>
    <x v="1"/>
    <s v="Turno Dia"/>
    <s v="Llenadora"/>
    <s v="Espumado al inicio de proceso"/>
    <x v="1"/>
    <n v="0.52"/>
    <m/>
  </r>
  <r>
    <x v="0"/>
    <s v="jul"/>
    <x v="3"/>
    <d v="2024-07-10T00:00:00"/>
    <x v="1"/>
    <s v="Turno Dia"/>
    <s v="Lavadora de Botellas"/>
    <s v="trabamiento de botella en entrada"/>
    <x v="1"/>
    <n v="0.45"/>
    <m/>
  </r>
  <r>
    <x v="0"/>
    <s v="jul"/>
    <x v="3"/>
    <d v="2024-07-10T00:00:00"/>
    <x v="1"/>
    <s v="Turno Dia"/>
    <s v="Encajonadora"/>
    <s v="Problema en mesa de entrada"/>
    <x v="1"/>
    <n v="0.35"/>
    <m/>
  </r>
  <r>
    <x v="0"/>
    <s v="jul"/>
    <x v="3"/>
    <d v="2024-07-10T00:00:00"/>
    <x v="1"/>
    <s v="Turno Dia"/>
    <s v="Lavadora de Botellas"/>
    <s v="trabamiento de botella en entrada"/>
    <x v="1"/>
    <n v="0.25"/>
    <m/>
  </r>
  <r>
    <x v="0"/>
    <s v="jul"/>
    <x v="3"/>
    <d v="2024-07-10T00:00:00"/>
    <x v="1"/>
    <s v="Turno Dia"/>
    <s v="Encajonadora"/>
    <s v="Problema en mesa de entrada"/>
    <x v="1"/>
    <n v="0.15"/>
    <m/>
  </r>
  <r>
    <x v="1"/>
    <s v="jul"/>
    <x v="3"/>
    <d v="2024-07-11T00:00:00"/>
    <x v="1"/>
    <s v="Turno Dia"/>
    <s v="Etiquetadora"/>
    <s v="Falla Etiquetadora"/>
    <x v="0"/>
    <n v="32.42"/>
    <s v="Limpieza de tambor por exceso de cola"/>
  </r>
  <r>
    <x v="1"/>
    <s v="jul"/>
    <x v="3"/>
    <d v="2024-07-11T00:00:00"/>
    <x v="1"/>
    <s v="Turno Dia"/>
    <s v="Etiquetadora"/>
    <s v="Falla Etiquetadora"/>
    <x v="0"/>
    <n v="27.64"/>
    <s v="Limpieza de tambor por exceso de cola"/>
  </r>
  <r>
    <x v="0"/>
    <s v="jul"/>
    <x v="3"/>
    <d v="2024-07-11T00:00:00"/>
    <x v="1"/>
    <s v="Turno Dia"/>
    <s v="Mixer"/>
    <s v="Presion de Co2 - Mantenimiento"/>
    <x v="0"/>
    <n v="23.21"/>
    <s v="Fuga de CO2"/>
  </r>
  <r>
    <x v="0"/>
    <s v="jul"/>
    <x v="3"/>
    <d v="2024-07-11T00:00:00"/>
    <x v="1"/>
    <s v="Turno Dia"/>
    <s v="Mixer"/>
    <s v="Presion de Co2 - Mantenimiento"/>
    <x v="0"/>
    <n v="18.420000000000002"/>
    <s v="Fuga de CO2"/>
  </r>
  <r>
    <x v="0"/>
    <s v="jul"/>
    <x v="3"/>
    <d v="2024-07-11T00:00:00"/>
    <x v="1"/>
    <s v="Turno Dia"/>
    <s v="Coronador"/>
    <s v="Reparacion - Coronador"/>
    <x v="0"/>
    <n v="17.03"/>
    <s v="SIN REPORTAR"/>
  </r>
  <r>
    <x v="1"/>
    <s v="jul"/>
    <x v="3"/>
    <d v="2024-07-11T00:00:00"/>
    <x v="1"/>
    <s v="Turno Dia"/>
    <s v="Mixer"/>
    <s v="Presion de Co2 - Mantenimiento"/>
    <x v="2"/>
    <n v="12.66"/>
    <s v="Baja presión de CO2"/>
  </r>
  <r>
    <x v="1"/>
    <s v="jul"/>
    <x v="3"/>
    <d v="2024-07-11T00:00:00"/>
    <x v="1"/>
    <s v="Turno Noche"/>
    <s v="Tunel"/>
    <s v="Falla en motor"/>
    <x v="2"/>
    <n v="11.94"/>
    <s v="Falla Motor M8"/>
  </r>
  <r>
    <x v="1"/>
    <s v="jul"/>
    <x v="3"/>
    <d v="2024-07-11T00:00:00"/>
    <x v="1"/>
    <s v="Turno Dia"/>
    <s v="Etiquetadora"/>
    <s v="Falla Etiquetadora"/>
    <x v="0"/>
    <n v="11.57"/>
    <s v="Limpieza de tambor por exceso de cola"/>
  </r>
  <r>
    <x v="0"/>
    <s v="jul"/>
    <x v="3"/>
    <d v="2024-07-11T00:00:00"/>
    <x v="1"/>
    <s v="Turno Dia"/>
    <s v="Etiquetadora"/>
    <s v="Falla Etiquetadora"/>
    <x v="2"/>
    <n v="11.28"/>
    <s v="Cambio de camara de inspección por técnico krones"/>
  </r>
  <r>
    <x v="0"/>
    <s v="jul"/>
    <x v="3"/>
    <d v="2024-07-11T00:00:00"/>
    <x v="1"/>
    <s v="Turno Dia"/>
    <s v="Mixer"/>
    <s v="Presion de Co2 - Mantenimiento"/>
    <x v="1"/>
    <n v="9.3800000000000008"/>
    <m/>
  </r>
  <r>
    <x v="1"/>
    <s v="jul"/>
    <x v="3"/>
    <d v="2024-07-11T00:00:00"/>
    <x v="1"/>
    <s v="Turno Dia"/>
    <s v="Etiquetadora"/>
    <s v="Falla Etiquetadora"/>
    <x v="1"/>
    <n v="9.09"/>
    <m/>
  </r>
  <r>
    <x v="1"/>
    <s v="jul"/>
    <x v="3"/>
    <d v="2024-07-11T00:00:00"/>
    <x v="1"/>
    <s v="Turno Dia"/>
    <s v="Mixer"/>
    <s v="Presion de Co2 - Mantenimiento"/>
    <x v="1"/>
    <n v="8.75"/>
    <m/>
  </r>
  <r>
    <x v="1"/>
    <s v="jul"/>
    <x v="3"/>
    <d v="2024-07-11T00:00:00"/>
    <x v="1"/>
    <s v="Turno Dia"/>
    <s v="Mixer"/>
    <s v="Presion de Co2 - Mantenimiento"/>
    <x v="1"/>
    <n v="8.5500000000000007"/>
    <m/>
  </r>
  <r>
    <x v="1"/>
    <s v="jul"/>
    <x v="3"/>
    <d v="2024-07-11T00:00:00"/>
    <x v="1"/>
    <s v="Turno Dia"/>
    <s v="Mixer"/>
    <s v="Presion de Co2 - Mantenimiento"/>
    <x v="1"/>
    <n v="7.07"/>
    <m/>
  </r>
  <r>
    <x v="1"/>
    <s v="jul"/>
    <x v="3"/>
    <d v="2024-07-11T00:00:00"/>
    <x v="1"/>
    <s v="Turno Dia"/>
    <s v="Etiquetadora"/>
    <s v="Falla Etiquetadora"/>
    <x v="1"/>
    <n v="5.7"/>
    <m/>
  </r>
  <r>
    <x v="0"/>
    <s v="jul"/>
    <x v="3"/>
    <d v="2024-07-11T00:00:00"/>
    <x v="1"/>
    <s v="Turno Dia"/>
    <s v="Lavadora de Botellas"/>
    <s v="Trabamiento de botellas en la salida - Mantenimiento"/>
    <x v="1"/>
    <n v="4.7"/>
    <m/>
  </r>
  <r>
    <x v="1"/>
    <s v="jul"/>
    <x v="3"/>
    <d v="2024-07-11T00:00:00"/>
    <x v="1"/>
    <s v="Turno Noche"/>
    <s v="Robopac"/>
    <s v="Problema en Soldadora"/>
    <x v="1"/>
    <n v="3.87"/>
    <m/>
  </r>
  <r>
    <x v="1"/>
    <s v="jul"/>
    <x v="3"/>
    <d v="2024-07-11T00:00:00"/>
    <x v="1"/>
    <s v="Turno Noche"/>
    <s v="Robopac"/>
    <s v="Problema red inalambrica"/>
    <x v="1"/>
    <n v="3.59"/>
    <m/>
  </r>
  <r>
    <x v="1"/>
    <s v="jul"/>
    <x v="3"/>
    <d v="2024-07-11T00:00:00"/>
    <x v="1"/>
    <s v="Turno Dia"/>
    <s v="Mixer"/>
    <s v="Presion de Co2 - Mantenimiento"/>
    <x v="1"/>
    <n v="3.19"/>
    <m/>
  </r>
  <r>
    <x v="1"/>
    <s v="jul"/>
    <x v="3"/>
    <d v="2024-07-11T00:00:00"/>
    <x v="1"/>
    <s v="Turno Dia"/>
    <s v="Prime"/>
    <s v="Trabamiento de producto"/>
    <x v="1"/>
    <n v="3.11"/>
    <m/>
  </r>
  <r>
    <x v="0"/>
    <s v="jul"/>
    <x v="3"/>
    <d v="2024-07-11T00:00:00"/>
    <x v="1"/>
    <s v="Turno Dia"/>
    <s v="Omnivision"/>
    <s v="Ajuste electrico o mecanico"/>
    <x v="1"/>
    <n v="2.95"/>
    <m/>
  </r>
  <r>
    <x v="1"/>
    <s v="jul"/>
    <x v="3"/>
    <d v="2024-07-11T00:00:00"/>
    <x v="1"/>
    <s v="Turno Dia"/>
    <s v="Llenadora"/>
    <s v="Espumado al inicio de proceso"/>
    <x v="1"/>
    <n v="2.14"/>
    <m/>
  </r>
  <r>
    <x v="0"/>
    <s v="jul"/>
    <x v="3"/>
    <d v="2024-07-11T00:00:00"/>
    <x v="1"/>
    <s v="Turno Dia"/>
    <s v="Mixer"/>
    <s v="Presion de Co2 - Mantenimiento"/>
    <x v="1"/>
    <n v="2.0499999999999998"/>
    <m/>
  </r>
  <r>
    <x v="0"/>
    <s v="jul"/>
    <x v="3"/>
    <d v="2024-07-11T00:00:00"/>
    <x v="1"/>
    <s v="Turno Dia"/>
    <s v="Lavadora de Botellas"/>
    <s v="Trabamiento de botellas en la salida - Mantenimiento"/>
    <x v="1"/>
    <n v="1.58"/>
    <m/>
  </r>
  <r>
    <x v="0"/>
    <s v="jul"/>
    <x v="3"/>
    <d v="2024-07-11T00:00:00"/>
    <x v="1"/>
    <s v="Turno Dia"/>
    <s v="Llenadora"/>
    <s v="Ajuste o Reparacion gui­a de entrada"/>
    <x v="1"/>
    <n v="1.1299999999999999"/>
    <m/>
  </r>
  <r>
    <x v="0"/>
    <s v="jul"/>
    <x v="3"/>
    <d v="2024-07-11T00:00:00"/>
    <x v="1"/>
    <s v="Turno Dia"/>
    <s v="Coronador"/>
    <s v="Trancones reiterados pista de bajada"/>
    <x v="1"/>
    <n v="0.68"/>
    <m/>
  </r>
  <r>
    <x v="0"/>
    <s v="jul"/>
    <x v="3"/>
    <d v="2024-07-11T00:00:00"/>
    <x v="1"/>
    <s v="Turno Dia"/>
    <s v="Lavadora de Botellas"/>
    <s v="Trabamiento de botellas en la salida - Mantenimiento"/>
    <x v="1"/>
    <n v="0.35"/>
    <m/>
  </r>
  <r>
    <x v="0"/>
    <s v="jul"/>
    <x v="3"/>
    <d v="2024-07-11T00:00:00"/>
    <x v="1"/>
    <s v="Turno Dia"/>
    <s v="Mixer"/>
    <s v="Presion de Co2 - Mantenimiento"/>
    <x v="1"/>
    <n v="0.13"/>
    <m/>
  </r>
  <r>
    <x v="0"/>
    <s v="jul"/>
    <x v="3"/>
    <d v="2024-07-11T00:00:00"/>
    <x v="1"/>
    <s v="Turno Dia"/>
    <s v="Mixer"/>
    <s v="Presion de Co2 - Mantenimiento"/>
    <x v="1"/>
    <n v="0.05"/>
    <m/>
  </r>
  <r>
    <x v="0"/>
    <s v="jul"/>
    <x v="3"/>
    <d v="2024-07-12T00:00:00"/>
    <x v="1"/>
    <s v="Turno Dia"/>
    <s v="Etiquetadora"/>
    <s v="Falla Etiquetadora"/>
    <x v="2"/>
    <n v="16.329999999999998"/>
    <s v="Cambio de camara de inspección por técnico krones"/>
  </r>
  <r>
    <x v="1"/>
    <s v="jul"/>
    <x v="3"/>
    <d v="2024-07-12T00:00:00"/>
    <x v="1"/>
    <s v="Turno Noche"/>
    <s v="Etiquetadora"/>
    <s v="Limpieza de filtro pegamento"/>
    <x v="0"/>
    <n v="14.87"/>
    <s v="Limpieza de tambor por exceso de cola"/>
  </r>
  <r>
    <x v="1"/>
    <s v="jul"/>
    <x v="3"/>
    <d v="2024-07-12T00:00:00"/>
    <x v="1"/>
    <s v="Turno Noche"/>
    <s v="Etiquetadora"/>
    <s v="Limpieza de filtro pegamento"/>
    <x v="0"/>
    <n v="12.42"/>
    <s v="Limpieza de tambor por exceso de cola"/>
  </r>
  <r>
    <x v="1"/>
    <s v="jul"/>
    <x v="3"/>
    <d v="2024-07-12T00:00:00"/>
    <x v="1"/>
    <s v="Turno Dia"/>
    <s v="Robopac"/>
    <s v="Problema carga de bateri­a"/>
    <x v="1"/>
    <n v="7.8"/>
    <m/>
  </r>
  <r>
    <x v="1"/>
    <s v="jul"/>
    <x v="3"/>
    <d v="2024-07-12T00:00:00"/>
    <x v="1"/>
    <s v="Turno Dia"/>
    <s v="Mixer"/>
    <s v="Presion de Co2 - Mantenimiento"/>
    <x v="1"/>
    <n v="4.49"/>
    <m/>
  </r>
  <r>
    <x v="0"/>
    <s v="jul"/>
    <x v="3"/>
    <d v="2024-07-12T00:00:00"/>
    <x v="1"/>
    <s v="Turno Dia"/>
    <s v="Etiquetadora"/>
    <s v="Falla Etiquetadora"/>
    <x v="1"/>
    <n v="4.3"/>
    <m/>
  </r>
  <r>
    <x v="1"/>
    <s v="jul"/>
    <x v="3"/>
    <d v="2024-07-12T00:00:00"/>
    <x v="1"/>
    <s v="Turno Noche"/>
    <s v="Robopac"/>
    <s v="Problema red inalambrica"/>
    <x v="1"/>
    <n v="3.55"/>
    <m/>
  </r>
  <r>
    <x v="1"/>
    <s v="jul"/>
    <x v="3"/>
    <d v="2024-07-12T00:00:00"/>
    <x v="1"/>
    <s v="Turno Noche"/>
    <s v="Llenadora"/>
    <s v="Espumado al inicio de proceso"/>
    <x v="1"/>
    <n v="2.84"/>
    <m/>
  </r>
  <r>
    <x v="1"/>
    <s v="jul"/>
    <x v="3"/>
    <d v="2024-07-12T00:00:00"/>
    <x v="1"/>
    <s v="Turno Dia"/>
    <s v="Robopac"/>
    <s v="Problema red inalambrica"/>
    <x v="1"/>
    <n v="2.48"/>
    <m/>
  </r>
  <r>
    <x v="1"/>
    <s v="jul"/>
    <x v="3"/>
    <d v="2024-07-12T00:00:00"/>
    <x v="1"/>
    <s v="Turno Dia"/>
    <s v="Robopac"/>
    <s v="Problema carga de bateri­a"/>
    <x v="1"/>
    <n v="2.37"/>
    <m/>
  </r>
  <r>
    <x v="1"/>
    <s v="jul"/>
    <x v="3"/>
    <d v="2024-07-12T00:00:00"/>
    <x v="1"/>
    <s v="Turno Dia"/>
    <s v="Mixer"/>
    <s v="Presion de Co2 - Mantenimiento"/>
    <x v="1"/>
    <n v="2.33"/>
    <m/>
  </r>
  <r>
    <x v="0"/>
    <s v="jul"/>
    <x v="3"/>
    <d v="2024-07-12T00:00:00"/>
    <x v="1"/>
    <s v="Turno Dia"/>
    <s v="Etiquetadora"/>
    <s v="Falla Etiquetadora"/>
    <x v="1"/>
    <n v="2.08"/>
    <m/>
  </r>
  <r>
    <x v="1"/>
    <s v="jul"/>
    <x v="3"/>
    <d v="2024-07-12T00:00:00"/>
    <x v="1"/>
    <s v="Turno Dia"/>
    <s v="Robopac"/>
    <s v="Problema carga de bateri­a"/>
    <x v="1"/>
    <n v="1.91"/>
    <m/>
  </r>
  <r>
    <x v="1"/>
    <s v="jul"/>
    <x v="3"/>
    <d v="2024-07-12T00:00:00"/>
    <x v="1"/>
    <s v="Turno Dia"/>
    <s v="Transporte"/>
    <s v="Trabamiento curva salida pulmon"/>
    <x v="1"/>
    <n v="1.66"/>
    <m/>
  </r>
  <r>
    <x v="1"/>
    <s v="jul"/>
    <x v="3"/>
    <d v="2024-07-12T00:00:00"/>
    <x v="1"/>
    <s v="Turno Noche"/>
    <s v="Transporte"/>
    <s v="Divisor de paquetes"/>
    <x v="1"/>
    <n v="1.39"/>
    <m/>
  </r>
  <r>
    <x v="0"/>
    <s v="jul"/>
    <x v="3"/>
    <d v="2024-07-12T00:00:00"/>
    <x v="1"/>
    <s v="Turno Dia"/>
    <s v="Lavadora de Botellas"/>
    <s v="Cai­da de envase en descarga - Mantenimiento"/>
    <x v="1"/>
    <n v="1.23"/>
    <m/>
  </r>
  <r>
    <x v="0"/>
    <s v="jul"/>
    <x v="3"/>
    <d v="2024-07-12T00:00:00"/>
    <x v="1"/>
    <s v="Turno Dia"/>
    <s v="Lavadora de Botellas"/>
    <s v="Cai­da de envase en descarga - Mantenimiento"/>
    <x v="1"/>
    <n v="1.23"/>
    <m/>
  </r>
  <r>
    <x v="0"/>
    <s v="jul"/>
    <x v="3"/>
    <d v="2024-07-12T00:00:00"/>
    <x v="1"/>
    <s v="Turno Dia"/>
    <s v="Etiquetadora"/>
    <s v="Falla Etiquetadora"/>
    <x v="1"/>
    <n v="0.75"/>
    <m/>
  </r>
  <r>
    <x v="1"/>
    <s v="jul"/>
    <x v="3"/>
    <d v="2024-07-12T00:00:00"/>
    <x v="1"/>
    <s v="Turno Dia"/>
    <s v="Robopac"/>
    <s v="Problema carga de bateri­a"/>
    <x v="1"/>
    <n v="0.5"/>
    <m/>
  </r>
  <r>
    <x v="1"/>
    <s v="jul"/>
    <x v="3"/>
    <d v="2024-07-13T00:00:00"/>
    <x v="1"/>
    <s v="Turno Dia"/>
    <s v="Etiquetadora"/>
    <s v="Falla Etiquetadora"/>
    <x v="0"/>
    <n v="14.92"/>
    <s v="Ajuste de tambor"/>
  </r>
  <r>
    <x v="1"/>
    <s v="jul"/>
    <x v="3"/>
    <d v="2024-07-13T00:00:00"/>
    <x v="1"/>
    <s v="Turno Noche"/>
    <s v="Sopladora"/>
    <s v="Problema comunicacion sopladora"/>
    <x v="1"/>
    <n v="8.58"/>
    <m/>
  </r>
  <r>
    <x v="1"/>
    <s v="jul"/>
    <x v="3"/>
    <d v="2024-07-13T00:00:00"/>
    <x v="1"/>
    <s v="Turno Noche"/>
    <s v="Etiquetadora"/>
    <s v="Trancon de botella en la salida - Etiquetadora"/>
    <x v="1"/>
    <n v="7.91"/>
    <m/>
  </r>
  <r>
    <x v="1"/>
    <s v="jul"/>
    <x v="3"/>
    <d v="2024-07-13T00:00:00"/>
    <x v="1"/>
    <s v="Turno Dia"/>
    <s v="Tunel"/>
    <s v="Cai­da de botellas, ajuste de traspasos"/>
    <x v="1"/>
    <n v="7.73"/>
    <m/>
  </r>
  <r>
    <x v="1"/>
    <s v="jul"/>
    <x v="3"/>
    <d v="2024-07-13T00:00:00"/>
    <x v="1"/>
    <s v="Turno Noche"/>
    <s v="Robopac"/>
    <s v="Problema red inalambrica"/>
    <x v="1"/>
    <n v="7.7"/>
    <m/>
  </r>
  <r>
    <x v="1"/>
    <s v="jul"/>
    <x v="3"/>
    <d v="2024-07-13T00:00:00"/>
    <x v="1"/>
    <s v="Turno Dia"/>
    <s v="Robopac"/>
    <s v="Problema carga de bateri­a"/>
    <x v="1"/>
    <n v="6.49"/>
    <m/>
  </r>
  <r>
    <x v="0"/>
    <s v="jul"/>
    <x v="3"/>
    <d v="2024-07-13T00:00:00"/>
    <x v="1"/>
    <s v="Turno Dia"/>
    <s v="Lavadora de Botellas"/>
    <s v="trabamiento de botella en entrada"/>
    <x v="1"/>
    <n v="4.55"/>
    <m/>
  </r>
  <r>
    <x v="1"/>
    <s v="jul"/>
    <x v="3"/>
    <d v="2024-07-13T00:00:00"/>
    <x v="1"/>
    <s v="Turno Noche"/>
    <s v="Etiquetadora"/>
    <s v="Trancon de botella en la salida - Etiquetadora"/>
    <x v="1"/>
    <n v="3.89"/>
    <m/>
  </r>
  <r>
    <x v="1"/>
    <s v="jul"/>
    <x v="3"/>
    <d v="2024-07-13T00:00:00"/>
    <x v="1"/>
    <s v="Turno Dia"/>
    <s v="Prime"/>
    <s v="Trabamiento brazo"/>
    <x v="1"/>
    <n v="3.56"/>
    <m/>
  </r>
  <r>
    <x v="1"/>
    <s v="jul"/>
    <x v="3"/>
    <d v="2024-07-13T00:00:00"/>
    <x v="1"/>
    <s v="Turno Dia"/>
    <s v="Prime"/>
    <s v="Ajuste de parametros por electrico"/>
    <x v="1"/>
    <n v="3.48"/>
    <m/>
  </r>
  <r>
    <x v="1"/>
    <s v="jul"/>
    <x v="3"/>
    <d v="2024-07-13T00:00:00"/>
    <x v="1"/>
    <s v="Turno Dia"/>
    <s v="Robopac"/>
    <s v="Problema carga de bateri­a"/>
    <x v="1"/>
    <n v="2.62"/>
    <m/>
  </r>
  <r>
    <x v="1"/>
    <s v="jul"/>
    <x v="3"/>
    <d v="2024-07-13T00:00:00"/>
    <x v="1"/>
    <s v="Turno Noche"/>
    <s v="Robopac"/>
    <s v="Problema red inalambrica"/>
    <x v="1"/>
    <n v="2.0299999999999998"/>
    <m/>
  </r>
  <r>
    <x v="0"/>
    <s v="jul"/>
    <x v="3"/>
    <d v="2024-07-13T00:00:00"/>
    <x v="1"/>
    <s v="Turno Dia"/>
    <s v="Coronador"/>
    <s v="Trancones reiterados pista de bajada"/>
    <x v="1"/>
    <n v="1.45"/>
    <m/>
  </r>
  <r>
    <x v="0"/>
    <s v="jul"/>
    <x v="3"/>
    <d v="2024-07-13T00:00:00"/>
    <x v="1"/>
    <s v="Turno Dia"/>
    <s v="Lavadora de Botellas"/>
    <s v="trabamiento de botella en entrada"/>
    <x v="1"/>
    <n v="1.45"/>
    <m/>
  </r>
  <r>
    <x v="0"/>
    <s v="jul"/>
    <x v="3"/>
    <d v="2024-07-13T00:00:00"/>
    <x v="1"/>
    <s v="Turno Dia"/>
    <s v="Etiquetadora"/>
    <s v="Cai­da de botella en la estrella de salida"/>
    <x v="1"/>
    <n v="1.2"/>
    <m/>
  </r>
  <r>
    <x v="0"/>
    <s v="jul"/>
    <x v="3"/>
    <d v="2024-07-13T00:00:00"/>
    <x v="1"/>
    <s v="Turno Dia"/>
    <s v="Etiquetadora"/>
    <s v="Trancon de botella en la salida - Etiquetadora"/>
    <x v="1"/>
    <n v="1.06"/>
    <m/>
  </r>
  <r>
    <x v="0"/>
    <s v="jul"/>
    <x v="3"/>
    <d v="2024-07-13T00:00:00"/>
    <x v="1"/>
    <s v="Turno Dia"/>
    <s v="Coronador"/>
    <s v="Trancones reiterados pista de bajada"/>
    <x v="1"/>
    <n v="1"/>
    <m/>
  </r>
  <r>
    <x v="0"/>
    <s v="jul"/>
    <x v="3"/>
    <d v="2024-07-13T00:00:00"/>
    <x v="1"/>
    <s v="Turno Dia"/>
    <s v="Lavadora de Botellas"/>
    <s v="trabamiento de botella en entrada"/>
    <x v="1"/>
    <n v="0.5"/>
    <m/>
  </r>
  <r>
    <x v="0"/>
    <s v="jul"/>
    <x v="3"/>
    <d v="2024-07-13T00:00:00"/>
    <x v="1"/>
    <s v="Turno Dia"/>
    <s v="Etiquetadora"/>
    <s v="Trancon de botella en la salida - Etiquetadora"/>
    <x v="1"/>
    <n v="0.41"/>
    <m/>
  </r>
  <r>
    <x v="1"/>
    <s v="jul"/>
    <x v="3"/>
    <d v="2024-07-13T00:00:00"/>
    <x v="1"/>
    <s v="Turno Noche"/>
    <s v="Llenadora"/>
    <s v="Espumado al inicio de proceso"/>
    <x v="1"/>
    <n v="0.4"/>
    <m/>
  </r>
  <r>
    <x v="0"/>
    <s v="jul"/>
    <x v="3"/>
    <d v="2024-07-13T00:00:00"/>
    <x v="1"/>
    <s v="Turno Dia"/>
    <s v="Lavadora de Botellas"/>
    <s v="trabamiento de botella en entrada"/>
    <x v="1"/>
    <n v="0.23"/>
    <m/>
  </r>
  <r>
    <x v="0"/>
    <s v="jul"/>
    <x v="3"/>
    <d v="2024-07-13T00:00:00"/>
    <x v="1"/>
    <s v="Turno Dia"/>
    <s v="Coronador"/>
    <s v="Trancones reiterados pista de bajada"/>
    <x v="1"/>
    <n v="0.05"/>
    <m/>
  </r>
  <r>
    <x v="0"/>
    <s v="jul"/>
    <x v="3"/>
    <d v="2024-07-13T00:00:00"/>
    <x v="1"/>
    <s v="Turno Dia"/>
    <s v="Coronador"/>
    <s v="Trancones reiterados pista de bajada"/>
    <x v="1"/>
    <n v="0.05"/>
    <m/>
  </r>
  <r>
    <x v="0"/>
    <s v="jul"/>
    <x v="3"/>
    <d v="2024-07-13T00:00:00"/>
    <x v="1"/>
    <s v="Turno Dia"/>
    <s v="Lavadora de Botellas"/>
    <s v="trabamiento de botella en entrada"/>
    <x v="1"/>
    <n v="0.05"/>
    <m/>
  </r>
  <r>
    <x v="1"/>
    <s v="jul"/>
    <x v="4"/>
    <d v="2024-07-15T00:00:00"/>
    <x v="1"/>
    <s v="Turno Dia"/>
    <s v="Llenadora"/>
    <s v="Cambio de valvula"/>
    <x v="0"/>
    <n v="22.83"/>
    <s v="Fugas y llenado lento en 2 ocasiones en válvula de llenado N°80"/>
  </r>
  <r>
    <x v="0"/>
    <s v="jul"/>
    <x v="4"/>
    <d v="2024-07-15T00:00:00"/>
    <x v="1"/>
    <s v="Turno Dia"/>
    <s v="Encajonadora"/>
    <s v="Ajuste o cambio - Encajonadora"/>
    <x v="2"/>
    <n v="21.97"/>
    <s v="Ajuste y regulación de sensor de cabezal."/>
  </r>
  <r>
    <x v="0"/>
    <s v="jul"/>
    <x v="4"/>
    <d v="2024-07-15T00:00:00"/>
    <x v="1"/>
    <s v="Turno Dia"/>
    <s v="Encajonadora"/>
    <s v="Ajuste o cambio - Encajonadora"/>
    <x v="2"/>
    <n v="12.14"/>
    <s v="Ajuste y regulación de sensor de cabezal."/>
  </r>
  <r>
    <x v="1"/>
    <s v="jul"/>
    <x v="4"/>
    <d v="2024-07-15T00:00:00"/>
    <x v="1"/>
    <s v="Turno Dia"/>
    <s v="Llenadora"/>
    <s v="Cambio de valvula"/>
    <x v="0"/>
    <n v="10.26"/>
    <s v="Fugas y llenado lento en 2 ocasiones en válvula de llenado N°80"/>
  </r>
  <r>
    <x v="1"/>
    <s v="jul"/>
    <x v="4"/>
    <d v="2024-07-15T00:00:00"/>
    <x v="1"/>
    <s v="Turno Dia"/>
    <s v="Robopac"/>
    <s v="Problema red inalambrica"/>
    <x v="1"/>
    <n v="8.1300000000000008"/>
    <m/>
  </r>
  <r>
    <x v="1"/>
    <s v="jul"/>
    <x v="4"/>
    <d v="2024-07-15T00:00:00"/>
    <x v="1"/>
    <s v="Turno Dia"/>
    <s v="Prime"/>
    <s v="Trabamiento brazo"/>
    <x v="1"/>
    <n v="4.97"/>
    <m/>
  </r>
  <r>
    <x v="1"/>
    <s v="jul"/>
    <x v="4"/>
    <d v="2024-07-15T00:00:00"/>
    <x v="1"/>
    <s v="Turno Dia"/>
    <s v="Llenadora"/>
    <s v="Salida llenadora, cai­da gui­a seguridad - Mantenimiento"/>
    <x v="1"/>
    <n v="3.87"/>
    <m/>
  </r>
  <r>
    <x v="1"/>
    <s v="jul"/>
    <x v="4"/>
    <d v="2024-07-15T00:00:00"/>
    <x v="1"/>
    <s v="Turno Dia"/>
    <s v="Llenadora"/>
    <s v="Problema al cargar la receta"/>
    <x v="1"/>
    <n v="3.21"/>
    <m/>
  </r>
  <r>
    <x v="0"/>
    <s v="jul"/>
    <x v="4"/>
    <d v="2024-07-15T00:00:00"/>
    <x v="1"/>
    <s v="Turno Dia"/>
    <s v="Encajonadora"/>
    <s v="Problema en mesa de entrada"/>
    <x v="1"/>
    <n v="3.05"/>
    <m/>
  </r>
  <r>
    <x v="1"/>
    <s v="jul"/>
    <x v="4"/>
    <d v="2024-07-15T00:00:00"/>
    <x v="1"/>
    <s v="Turno Dia"/>
    <s v="Robopac"/>
    <s v="Problema carga de bateri­a"/>
    <x v="1"/>
    <n v="3.02"/>
    <m/>
  </r>
  <r>
    <x v="0"/>
    <s v="jul"/>
    <x v="4"/>
    <d v="2024-07-15T00:00:00"/>
    <x v="1"/>
    <s v="Turno Dia"/>
    <s v="Encajonadora"/>
    <s v="Problema en mesa de entrada"/>
    <x v="1"/>
    <n v="2.95"/>
    <m/>
  </r>
  <r>
    <x v="0"/>
    <s v="jul"/>
    <x v="4"/>
    <d v="2024-07-15T00:00:00"/>
    <x v="1"/>
    <s v="Turno Dia"/>
    <s v="Llenadora"/>
    <s v="Lubricacion de pedestales - Llenadora"/>
    <x v="1"/>
    <n v="2.75"/>
    <m/>
  </r>
  <r>
    <x v="1"/>
    <s v="jul"/>
    <x v="4"/>
    <d v="2024-07-15T00:00:00"/>
    <x v="1"/>
    <s v="Turno Dia"/>
    <s v="Robopac"/>
    <s v="Problema red inalambrica"/>
    <x v="1"/>
    <n v="2.65"/>
    <m/>
  </r>
  <r>
    <x v="1"/>
    <s v="jul"/>
    <x v="4"/>
    <d v="2024-07-15T00:00:00"/>
    <x v="1"/>
    <s v="Turno Dia"/>
    <s v="Llenadora"/>
    <s v="Salida llenadora, cai­da gui­a seguridad - Mantenimiento"/>
    <x v="1"/>
    <n v="2.29"/>
    <m/>
  </r>
  <r>
    <x v="0"/>
    <s v="jul"/>
    <x v="4"/>
    <d v="2024-07-15T00:00:00"/>
    <x v="1"/>
    <s v="Turno Dia"/>
    <s v="Llenadora"/>
    <s v="Lubricacion de pedestales - Llenadora"/>
    <x v="1"/>
    <n v="2.2000000000000002"/>
    <m/>
  </r>
  <r>
    <x v="0"/>
    <s v="jul"/>
    <x v="4"/>
    <d v="2024-07-15T00:00:00"/>
    <x v="1"/>
    <s v="Turno Dia"/>
    <s v="Encajonadora"/>
    <s v="Problema en mesa de entrada"/>
    <x v="1"/>
    <n v="2.0499999999999998"/>
    <m/>
  </r>
  <r>
    <x v="1"/>
    <s v="jul"/>
    <x v="4"/>
    <d v="2024-07-15T00:00:00"/>
    <x v="1"/>
    <s v="Turno Dia"/>
    <s v="Robopac"/>
    <s v="Problema carga de bateri­a"/>
    <x v="1"/>
    <n v="1.94"/>
    <m/>
  </r>
  <r>
    <x v="1"/>
    <s v="jul"/>
    <x v="4"/>
    <d v="2024-07-15T00:00:00"/>
    <x v="1"/>
    <s v="Turno Dia"/>
    <s v="Robopac"/>
    <s v="Problema carga de bateri­a"/>
    <x v="1"/>
    <n v="1.61"/>
    <m/>
  </r>
  <r>
    <x v="0"/>
    <s v="jul"/>
    <x v="4"/>
    <d v="2024-07-15T00:00:00"/>
    <x v="1"/>
    <s v="Turno Dia"/>
    <s v="Encajonadora"/>
    <s v="Problema en mesa de entrada"/>
    <x v="1"/>
    <n v="1.25"/>
    <m/>
  </r>
  <r>
    <x v="1"/>
    <s v="jul"/>
    <x v="4"/>
    <d v="2024-07-15T00:00:00"/>
    <x v="1"/>
    <s v="Turno Dia"/>
    <s v="Robopac"/>
    <s v="Problema carga de bateri­a"/>
    <x v="1"/>
    <n v="1.22"/>
    <m/>
  </r>
  <r>
    <x v="0"/>
    <s v="jul"/>
    <x v="4"/>
    <d v="2024-07-15T00:00:00"/>
    <x v="1"/>
    <s v="Turno Dia"/>
    <s v="Lavadora de Botellas"/>
    <s v="Trabamiento de botellas en la salida - Mantenimiento"/>
    <x v="1"/>
    <n v="1.1499999999999999"/>
    <m/>
  </r>
  <r>
    <x v="0"/>
    <s v="jul"/>
    <x v="4"/>
    <d v="2024-07-15T00:00:00"/>
    <x v="1"/>
    <s v="Turno Dia"/>
    <s v="Encajonadora"/>
    <s v="Problema en mesa de entrada"/>
    <x v="1"/>
    <n v="0.95"/>
    <m/>
  </r>
  <r>
    <x v="1"/>
    <s v="jul"/>
    <x v="4"/>
    <d v="2024-07-15T00:00:00"/>
    <x v="1"/>
    <s v="Turno Dia"/>
    <s v="Llenadora"/>
    <s v="Espumado al inicio de proceso"/>
    <x v="1"/>
    <n v="0.77"/>
    <m/>
  </r>
  <r>
    <x v="1"/>
    <s v="jul"/>
    <x v="4"/>
    <d v="2024-07-15T00:00:00"/>
    <x v="1"/>
    <s v="Turno Dia"/>
    <s v="Robopac"/>
    <s v="Problema red inalambrica"/>
    <x v="1"/>
    <n v="0.56000000000000005"/>
    <m/>
  </r>
  <r>
    <x v="0"/>
    <s v="jul"/>
    <x v="4"/>
    <d v="2024-07-15T00:00:00"/>
    <x v="1"/>
    <s v="Turno Dia"/>
    <s v="Encajonadora"/>
    <s v="Problema en mesa de entrada"/>
    <x v="1"/>
    <n v="0.55000000000000004"/>
    <m/>
  </r>
  <r>
    <x v="0"/>
    <s v="jul"/>
    <x v="4"/>
    <d v="2024-07-15T00:00:00"/>
    <x v="1"/>
    <s v="Turno Dia"/>
    <s v="Capsuladora"/>
    <s v="Trancon de tapas en pista de bajada - Mantenimiento"/>
    <x v="1"/>
    <n v="0.55000000000000004"/>
    <m/>
  </r>
  <r>
    <x v="0"/>
    <s v="jul"/>
    <x v="4"/>
    <d v="2024-07-15T00:00:00"/>
    <x v="1"/>
    <s v="Turno Dia"/>
    <s v="Capsuladora"/>
    <s v="Tapas giradas en cabezal"/>
    <x v="1"/>
    <n v="0.2"/>
    <m/>
  </r>
  <r>
    <x v="0"/>
    <s v="jul"/>
    <x v="4"/>
    <d v="2024-07-15T00:00:00"/>
    <x v="1"/>
    <s v="Turno Dia"/>
    <s v="Encajonadora"/>
    <s v="Ajuste o cambio - Encajonadora"/>
    <x v="1"/>
    <n v="0.05"/>
    <m/>
  </r>
  <r>
    <x v="1"/>
    <s v="jul"/>
    <x v="4"/>
    <d v="2024-07-17T00:00:00"/>
    <x v="1"/>
    <s v="Turno Dia"/>
    <s v="Etiquetadora"/>
    <s v="Falla Etiquetadora"/>
    <x v="0"/>
    <n v="29.62"/>
    <s v="Ajustes tambor encolador por exceso de pegamento"/>
  </r>
  <r>
    <x v="1"/>
    <s v="jul"/>
    <x v="4"/>
    <d v="2024-07-17T00:00:00"/>
    <x v="1"/>
    <s v="Turno Dia"/>
    <s v="Etiquetadora"/>
    <s v="Falla Etiquetadora"/>
    <x v="0"/>
    <n v="11.45"/>
    <s v="Ajustes tambor encolador por exceso de pegamento"/>
  </r>
  <r>
    <x v="1"/>
    <s v="jul"/>
    <x v="4"/>
    <d v="2024-07-17T00:00:00"/>
    <x v="1"/>
    <s v="Turno Noche"/>
    <s v="Robopac"/>
    <s v="Problema carga de bateri­a"/>
    <x v="2"/>
    <n v="9.8800000000000008"/>
    <s v="Falla de Modula Analogico."/>
  </r>
  <r>
    <x v="1"/>
    <s v="jul"/>
    <x v="4"/>
    <d v="2024-07-17T00:00:00"/>
    <x v="1"/>
    <s v="Turno Dia"/>
    <s v="Robopac"/>
    <s v="Problema carga de bateri­a"/>
    <x v="2"/>
    <n v="8.23"/>
    <s v="Falla de Modula Analogico."/>
  </r>
  <r>
    <x v="1"/>
    <s v="jul"/>
    <x v="4"/>
    <d v="2024-07-17T00:00:00"/>
    <x v="1"/>
    <s v="Turno Noche"/>
    <s v="Sopladora"/>
    <s v="Limitador de desempolvado disparado"/>
    <x v="1"/>
    <n v="7.89"/>
    <m/>
  </r>
  <r>
    <x v="1"/>
    <s v="jul"/>
    <x v="4"/>
    <d v="2024-07-17T00:00:00"/>
    <x v="1"/>
    <s v="Turno Dia"/>
    <s v="Transporte"/>
    <s v="Divisor de paquetes"/>
    <x v="1"/>
    <n v="5.15"/>
    <m/>
  </r>
  <r>
    <x v="1"/>
    <s v="jul"/>
    <x v="4"/>
    <d v="2024-07-17T00:00:00"/>
    <x v="1"/>
    <s v="Turno Dia"/>
    <s v="Etiquetadora"/>
    <s v="Ajuste o cambio de cuchillo"/>
    <x v="1"/>
    <n v="5.05"/>
    <m/>
  </r>
  <r>
    <x v="1"/>
    <s v="jul"/>
    <x v="4"/>
    <d v="2024-07-17T00:00:00"/>
    <x v="1"/>
    <s v="Turno Dia"/>
    <s v="Paletizadora"/>
    <s v="Sensor entrada divisor"/>
    <x v="1"/>
    <n v="4.63"/>
    <m/>
  </r>
  <r>
    <x v="0"/>
    <s v="jul"/>
    <x v="4"/>
    <d v="2024-07-17T00:00:00"/>
    <x v="1"/>
    <s v="Turno Dia"/>
    <s v="Coronador"/>
    <s v="Trancones reiterados pista de bajada"/>
    <x v="1"/>
    <n v="4.28"/>
    <m/>
  </r>
  <r>
    <x v="1"/>
    <s v="jul"/>
    <x v="4"/>
    <d v="2024-07-17T00:00:00"/>
    <x v="1"/>
    <s v="Turno Dia"/>
    <s v="Etiquetadora"/>
    <s v="Falla Etiquetadora"/>
    <x v="1"/>
    <n v="4.12"/>
    <m/>
  </r>
  <r>
    <x v="1"/>
    <s v="jul"/>
    <x v="4"/>
    <d v="2024-07-17T00:00:00"/>
    <x v="1"/>
    <s v="Turno Dia"/>
    <s v="Etiquetadora"/>
    <s v="Falla Etiquetadora"/>
    <x v="1"/>
    <n v="3.68"/>
    <m/>
  </r>
  <r>
    <x v="0"/>
    <s v="jul"/>
    <x v="4"/>
    <d v="2024-07-17T00:00:00"/>
    <x v="1"/>
    <s v="Turno Dia"/>
    <s v="Lavadora de Botellas"/>
    <s v="Trabamiento de botellas en la salida - Mantenimiento"/>
    <x v="1"/>
    <n v="3.68"/>
    <m/>
  </r>
  <r>
    <x v="1"/>
    <s v="jul"/>
    <x v="4"/>
    <d v="2024-07-17T00:00:00"/>
    <x v="1"/>
    <s v="Turno Noche"/>
    <s v="Llenadora"/>
    <s v="Falla motor principal"/>
    <x v="1"/>
    <n v="3.31"/>
    <m/>
  </r>
  <r>
    <x v="0"/>
    <s v="jul"/>
    <x v="4"/>
    <d v="2024-07-17T00:00:00"/>
    <x v="1"/>
    <s v="Turno Dia"/>
    <s v="Encajonadora"/>
    <s v="Problema en mesa de entrada"/>
    <x v="1"/>
    <n v="3.28"/>
    <m/>
  </r>
  <r>
    <x v="1"/>
    <s v="jul"/>
    <x v="4"/>
    <d v="2024-07-17T00:00:00"/>
    <x v="1"/>
    <s v="Turno Noche"/>
    <s v="Etiquetadora"/>
    <s v="Empalme defectuoso - Etiquetadora"/>
    <x v="1"/>
    <n v="2.77"/>
    <m/>
  </r>
  <r>
    <x v="0"/>
    <s v="jul"/>
    <x v="4"/>
    <d v="2024-07-17T00:00:00"/>
    <x v="1"/>
    <s v="Turno Dia"/>
    <s v="Coronador"/>
    <s v="Trancones reiterados pista de bajada"/>
    <x v="1"/>
    <n v="2.73"/>
    <m/>
  </r>
  <r>
    <x v="1"/>
    <s v="jul"/>
    <x v="4"/>
    <d v="2024-07-17T00:00:00"/>
    <x v="1"/>
    <s v="Turno Noche"/>
    <s v="Capsuladora"/>
    <s v="Falla sensor"/>
    <x v="1"/>
    <n v="1.97"/>
    <m/>
  </r>
  <r>
    <x v="0"/>
    <s v="jul"/>
    <x v="4"/>
    <d v="2024-07-17T00:00:00"/>
    <x v="1"/>
    <s v="Turno Dia"/>
    <s v="Lavadora de Botellas"/>
    <s v="Trabamiento de botellas en la salida - Mantenimiento"/>
    <x v="1"/>
    <n v="1.78"/>
    <m/>
  </r>
  <r>
    <x v="1"/>
    <s v="jul"/>
    <x v="4"/>
    <d v="2024-07-17T00:00:00"/>
    <x v="1"/>
    <s v="Turno Dia"/>
    <s v="Transporte"/>
    <s v="Divisor de paquetes"/>
    <x v="1"/>
    <n v="1.71"/>
    <m/>
  </r>
  <r>
    <x v="0"/>
    <s v="jul"/>
    <x v="4"/>
    <d v="2024-07-17T00:00:00"/>
    <x v="1"/>
    <s v="Turno Dia"/>
    <s v="Encajonadora"/>
    <s v="Problema en mesa de entrada"/>
    <x v="1"/>
    <n v="1.28"/>
    <m/>
  </r>
  <r>
    <x v="1"/>
    <s v="jul"/>
    <x v="4"/>
    <d v="2024-07-17T00:00:00"/>
    <x v="1"/>
    <s v="Turno Dia"/>
    <s v="Transporte"/>
    <s v="Divisor de paquetes"/>
    <x v="1"/>
    <n v="1.1200000000000001"/>
    <m/>
  </r>
  <r>
    <x v="0"/>
    <s v="jul"/>
    <x v="4"/>
    <d v="2024-07-17T00:00:00"/>
    <x v="1"/>
    <s v="Turno Dia"/>
    <s v="Lavadora de Botellas"/>
    <s v="Trabamiento de botellas en la salida - Mantenimiento"/>
    <x v="1"/>
    <n v="1.08"/>
    <m/>
  </r>
  <r>
    <x v="0"/>
    <s v="jul"/>
    <x v="4"/>
    <d v="2024-07-17T00:00:00"/>
    <x v="1"/>
    <s v="Turno Dia"/>
    <s v="Encajonadora"/>
    <s v="Problema en mesa de entrada"/>
    <x v="1"/>
    <n v="1.05"/>
    <m/>
  </r>
  <r>
    <x v="1"/>
    <s v="jul"/>
    <x v="4"/>
    <d v="2024-07-17T00:00:00"/>
    <x v="1"/>
    <s v="Turno Dia"/>
    <s v="Llenadora"/>
    <s v="Espumado al inicio de proceso"/>
    <x v="1"/>
    <n v="0.42"/>
    <m/>
  </r>
  <r>
    <x v="1"/>
    <s v="jul"/>
    <x v="4"/>
    <d v="2024-07-17T00:00:00"/>
    <x v="1"/>
    <s v="Turno Noche"/>
    <s v="Sopladora"/>
    <s v="Trabamiento de Preformas"/>
    <x v="1"/>
    <n v="0.39"/>
    <m/>
  </r>
  <r>
    <x v="1"/>
    <s v="jul"/>
    <x v="4"/>
    <d v="2024-07-17T00:00:00"/>
    <x v="1"/>
    <s v="Turno Noche"/>
    <s v="Sopladora"/>
    <s v="Trabamiento de Preformas"/>
    <x v="1"/>
    <n v="0.31"/>
    <m/>
  </r>
  <r>
    <x v="1"/>
    <s v="jul"/>
    <x v="4"/>
    <d v="2024-07-17T00:00:00"/>
    <x v="1"/>
    <s v="Turno Dia"/>
    <s v="Transporte"/>
    <s v="Divisor de paquetes"/>
    <x v="1"/>
    <n v="0.24"/>
    <m/>
  </r>
  <r>
    <x v="0"/>
    <s v="jul"/>
    <x v="4"/>
    <d v="2024-07-17T00:00:00"/>
    <x v="1"/>
    <s v="Turno Dia"/>
    <s v="Coronador"/>
    <s v="Trancones reiterados pista de bajada"/>
    <x v="1"/>
    <n v="0.23"/>
    <m/>
  </r>
  <r>
    <x v="0"/>
    <s v="jul"/>
    <x v="4"/>
    <d v="2024-07-17T00:00:00"/>
    <x v="1"/>
    <s v="Turno Dia"/>
    <s v="Coronador"/>
    <s v="Trancones reiterados pista de bajada"/>
    <x v="1"/>
    <n v="0.1"/>
    <m/>
  </r>
  <r>
    <x v="1"/>
    <s v="jul"/>
    <x v="4"/>
    <d v="2024-07-17T00:00:00"/>
    <x v="1"/>
    <s v="Turno Dia"/>
    <s v="Transporte"/>
    <s v="Divisor de paquetes"/>
    <x v="1"/>
    <n v="0.02"/>
    <m/>
  </r>
  <r>
    <x v="0"/>
    <s v="jul"/>
    <x v="4"/>
    <d v="2024-07-17T00:00:00"/>
    <x v="1"/>
    <s v="Turno Dia"/>
    <s v="Coronador"/>
    <s v="Trancones reiterados pista de bajada"/>
    <x v="1"/>
    <n v="0.02"/>
    <m/>
  </r>
  <r>
    <x v="1"/>
    <s v="jul"/>
    <x v="4"/>
    <d v="2024-07-18T00:00:00"/>
    <x v="1"/>
    <s v="Turno Dia"/>
    <s v="Robopac"/>
    <s v="Problema carga de bateri­a"/>
    <x v="2"/>
    <n v="32.42"/>
    <s v="Falla de Modula Analogico."/>
  </r>
  <r>
    <x v="1"/>
    <s v="jul"/>
    <x v="4"/>
    <d v="2024-07-18T00:00:00"/>
    <x v="1"/>
    <s v="Turno Dia"/>
    <s v="Robopac"/>
    <s v="Problema carga de bateri­a"/>
    <x v="2"/>
    <n v="14.91"/>
    <s v="Falla de Modula Analogico."/>
  </r>
  <r>
    <x v="1"/>
    <s v="jul"/>
    <x v="4"/>
    <d v="2024-07-18T00:00:00"/>
    <x v="1"/>
    <s v="Turno Dia"/>
    <s v="Robopac"/>
    <s v="Problema carga de bateri­a"/>
    <x v="2"/>
    <n v="7.99"/>
    <s v="Falla de Modula Analogico."/>
  </r>
  <r>
    <x v="0"/>
    <s v="jul"/>
    <x v="4"/>
    <d v="2024-07-18T00:00:00"/>
    <x v="1"/>
    <s v="Turno Dia"/>
    <s v="Encajonadora"/>
    <s v="Problema en mesa de entrada"/>
    <x v="1"/>
    <n v="5.01"/>
    <m/>
  </r>
  <r>
    <x v="1"/>
    <s v="jul"/>
    <x v="4"/>
    <d v="2024-07-18T00:00:00"/>
    <x v="1"/>
    <s v="Turno Dia"/>
    <s v="Robopac"/>
    <s v="Problema carga de bateri­a"/>
    <x v="1"/>
    <n v="4.2699999999999996"/>
    <m/>
  </r>
  <r>
    <x v="0"/>
    <s v="jul"/>
    <x v="4"/>
    <d v="2024-07-18T00:00:00"/>
    <x v="1"/>
    <s v="Turno Dia"/>
    <s v="Encajonadora"/>
    <s v="Problema en mesa de entrada"/>
    <x v="1"/>
    <n v="3.38"/>
    <m/>
  </r>
  <r>
    <x v="0"/>
    <s v="jul"/>
    <x v="4"/>
    <d v="2024-07-18T00:00:00"/>
    <x v="1"/>
    <s v="Turno Dia"/>
    <s v="Encajonadora"/>
    <s v="Problema en mesa de entrada"/>
    <x v="1"/>
    <n v="2.5299999999999998"/>
    <m/>
  </r>
  <r>
    <x v="0"/>
    <s v="jul"/>
    <x v="4"/>
    <d v="2024-07-18T00:00:00"/>
    <x v="1"/>
    <s v="Turno Dia"/>
    <s v="Coronador"/>
    <s v="Trancones reiterados pista de bajada"/>
    <x v="1"/>
    <n v="2.25"/>
    <m/>
  </r>
  <r>
    <x v="1"/>
    <s v="jul"/>
    <x v="4"/>
    <d v="2024-07-18T00:00:00"/>
    <x v="1"/>
    <s v="Turno Noche"/>
    <s v="Transporte"/>
    <s v="Divisor de paquetes"/>
    <x v="1"/>
    <n v="1.99"/>
    <m/>
  </r>
  <r>
    <x v="0"/>
    <s v="jul"/>
    <x v="4"/>
    <d v="2024-07-18T00:00:00"/>
    <x v="1"/>
    <s v="Turno Dia"/>
    <s v="Llenadora"/>
    <s v="Lubricacion de pedestales - Llenadora"/>
    <x v="1"/>
    <n v="1.98"/>
    <m/>
  </r>
  <r>
    <x v="1"/>
    <s v="jul"/>
    <x v="4"/>
    <d v="2024-07-18T00:00:00"/>
    <x v="1"/>
    <s v="Turno Dia"/>
    <s v="Robopac"/>
    <s v="Problema carga de bateri­a"/>
    <x v="1"/>
    <n v="1.81"/>
    <m/>
  </r>
  <r>
    <x v="0"/>
    <s v="jul"/>
    <x v="4"/>
    <d v="2024-07-18T00:00:00"/>
    <x v="1"/>
    <s v="Turno Dia"/>
    <s v="Encajonadora"/>
    <s v="Problema en mesa de entrada"/>
    <x v="1"/>
    <n v="1.6"/>
    <m/>
  </r>
  <r>
    <x v="1"/>
    <s v="jul"/>
    <x v="4"/>
    <d v="2024-07-18T00:00:00"/>
    <x v="1"/>
    <s v="Turno Dia"/>
    <s v="Transporte"/>
    <s v="Divisor de paquetes"/>
    <x v="1"/>
    <n v="1.43"/>
    <m/>
  </r>
  <r>
    <x v="0"/>
    <s v="jul"/>
    <x v="4"/>
    <d v="2024-07-18T00:00:00"/>
    <x v="1"/>
    <s v="Turno Dia"/>
    <s v="Encajonadora"/>
    <s v="Problema en mesa de entrada"/>
    <x v="1"/>
    <n v="1.43"/>
    <m/>
  </r>
  <r>
    <x v="0"/>
    <s v="jul"/>
    <x v="4"/>
    <d v="2024-07-18T00:00:00"/>
    <x v="1"/>
    <s v="Turno Dia"/>
    <s v="Encajonadora"/>
    <s v="Problema en mesa de entrada"/>
    <x v="1"/>
    <n v="1.25"/>
    <m/>
  </r>
  <r>
    <x v="0"/>
    <s v="jul"/>
    <x v="4"/>
    <d v="2024-07-18T00:00:00"/>
    <x v="1"/>
    <s v="Turno Dia"/>
    <s v="Encajonadora"/>
    <s v="Problema en mesa de entrada"/>
    <x v="1"/>
    <n v="1.1299999999999999"/>
    <m/>
  </r>
  <r>
    <x v="0"/>
    <s v="jul"/>
    <x v="4"/>
    <d v="2024-07-18T00:00:00"/>
    <x v="1"/>
    <s v="Turno Dia"/>
    <s v="Encajonadora"/>
    <s v="Problema en mesa de entrada"/>
    <x v="1"/>
    <n v="1.03"/>
    <m/>
  </r>
  <r>
    <x v="1"/>
    <s v="jul"/>
    <x v="4"/>
    <d v="2024-07-18T00:00:00"/>
    <x v="1"/>
    <s v="Turno Noche"/>
    <s v="Sopladora"/>
    <s v="Trabamiento de Preformas"/>
    <x v="1"/>
    <n v="0.92"/>
    <m/>
  </r>
  <r>
    <x v="0"/>
    <s v="jul"/>
    <x v="4"/>
    <d v="2024-07-18T00:00:00"/>
    <x v="1"/>
    <s v="Turno Dia"/>
    <s v="Encajonadora"/>
    <s v="Problema en mesa de entrada"/>
    <x v="1"/>
    <n v="0.87"/>
    <m/>
  </r>
  <r>
    <x v="1"/>
    <s v="jul"/>
    <x v="4"/>
    <d v="2024-07-18T00:00:00"/>
    <x v="1"/>
    <s v="Turno Noche"/>
    <s v="Sopladora"/>
    <s v="Trabamiento de Preformas"/>
    <x v="1"/>
    <n v="0.61"/>
    <m/>
  </r>
  <r>
    <x v="1"/>
    <s v="jul"/>
    <x v="4"/>
    <d v="2024-07-18T00:00:00"/>
    <x v="1"/>
    <s v="Turno Noche"/>
    <s v="Sopladora"/>
    <s v="Trabamiento de Preformas"/>
    <x v="1"/>
    <n v="0.37"/>
    <m/>
  </r>
  <r>
    <x v="1"/>
    <s v="jul"/>
    <x v="4"/>
    <d v="2024-07-18T00:00:00"/>
    <x v="1"/>
    <s v="Turno Dia"/>
    <s v="Robopac"/>
    <s v="Problema carga de bateri­a"/>
    <x v="1"/>
    <n v="0.17"/>
    <m/>
  </r>
  <r>
    <x v="0"/>
    <s v="jul"/>
    <x v="4"/>
    <d v="2024-07-18T00:00:00"/>
    <x v="1"/>
    <s v="Turno Dia"/>
    <s v="Encajonadora"/>
    <s v="Problema en mesa de entrada"/>
    <x v="1"/>
    <n v="0.13"/>
    <m/>
  </r>
  <r>
    <x v="1"/>
    <s v="jul"/>
    <x v="5"/>
    <d v="2024-07-24T00:00:00"/>
    <x v="1"/>
    <s v="Turno Dia"/>
    <s v="Etiquetadora"/>
    <s v="Empalme defectuoso - Etiquetadora"/>
    <x v="1"/>
    <n v="4.67"/>
    <m/>
  </r>
  <r>
    <x v="1"/>
    <s v="jul"/>
    <x v="5"/>
    <d v="2024-07-24T00:00:00"/>
    <x v="1"/>
    <s v="Turno Dia"/>
    <s v="Transporte"/>
    <s v="Cai­da de automatico - Transporte"/>
    <x v="1"/>
    <n v="1.83"/>
    <m/>
  </r>
  <r>
    <x v="1"/>
    <s v="jul"/>
    <x v="5"/>
    <d v="2024-07-25T00:00:00"/>
    <x v="1"/>
    <s v="Turno Noche"/>
    <s v="Sopladora"/>
    <s v="PLC de sopladora (bloqueo general)"/>
    <x v="2"/>
    <n v="15.68"/>
    <s v="Falla en sistema automata, se reinicia."/>
  </r>
  <r>
    <x v="1"/>
    <s v="jul"/>
    <x v="5"/>
    <d v="2024-07-25T00:00:00"/>
    <x v="1"/>
    <s v="Turno Dia"/>
    <s v="Llenadora"/>
    <s v="Salida llenadora, cai­da gui­a seguridad - Mantenimiento"/>
    <x v="1"/>
    <n v="5.43"/>
    <m/>
  </r>
  <r>
    <x v="1"/>
    <s v="jul"/>
    <x v="5"/>
    <d v="2024-07-25T00:00:00"/>
    <x v="1"/>
    <s v="Turno Noche"/>
    <s v="Prime"/>
    <s v="Trabamiento de producto"/>
    <x v="1"/>
    <n v="5.3"/>
    <m/>
  </r>
  <r>
    <x v="1"/>
    <s v="jul"/>
    <x v="5"/>
    <d v="2024-07-25T00:00:00"/>
    <x v="1"/>
    <s v="Turno Noche"/>
    <s v="Prime"/>
    <s v="Trabamiento de producto"/>
    <x v="1"/>
    <n v="2.82"/>
    <m/>
  </r>
  <r>
    <x v="1"/>
    <s v="jul"/>
    <x v="5"/>
    <d v="2024-07-25T00:00:00"/>
    <x v="1"/>
    <s v="Turno Noche"/>
    <s v="Transporte"/>
    <s v="Divisor de paquetes"/>
    <x v="1"/>
    <n v="2.06"/>
    <m/>
  </r>
  <r>
    <x v="1"/>
    <s v="jul"/>
    <x v="5"/>
    <d v="2024-07-25T00:00:00"/>
    <x v="1"/>
    <s v="Turno Noche"/>
    <s v="Transporte"/>
    <s v="Divisor de paquetes"/>
    <x v="1"/>
    <n v="1.9"/>
    <m/>
  </r>
  <r>
    <x v="1"/>
    <s v="jul"/>
    <x v="5"/>
    <d v="2024-07-25T00:00:00"/>
    <x v="1"/>
    <s v="Turno Noche"/>
    <s v="Transporte"/>
    <s v="Divisor de paquetes"/>
    <x v="1"/>
    <n v="1.77"/>
    <m/>
  </r>
  <r>
    <x v="1"/>
    <s v="jul"/>
    <x v="5"/>
    <d v="2024-07-25T00:00:00"/>
    <x v="1"/>
    <s v="Turno Dia"/>
    <s v="Paletizadora"/>
    <s v="Arana toma carton en falla"/>
    <x v="1"/>
    <n v="1.77"/>
    <m/>
  </r>
  <r>
    <x v="1"/>
    <s v="jul"/>
    <x v="5"/>
    <d v="2024-07-25T00:00:00"/>
    <x v="1"/>
    <s v="Turno Dia"/>
    <s v="Paletizadora"/>
    <s v="Arana toma carton en falla"/>
    <x v="1"/>
    <n v="1.76"/>
    <m/>
  </r>
  <r>
    <x v="1"/>
    <s v="jul"/>
    <x v="5"/>
    <d v="2024-07-25T00:00:00"/>
    <x v="1"/>
    <s v="Turno Dia"/>
    <s v="Robopac"/>
    <s v="Corte de Film en Robopack"/>
    <x v="1"/>
    <n v="1.22"/>
    <m/>
  </r>
  <r>
    <x v="1"/>
    <s v="jul"/>
    <x v="5"/>
    <d v="2024-07-25T00:00:00"/>
    <x v="1"/>
    <s v="Turno Dia"/>
    <s v="Sopladora"/>
    <s v="Trabamiento de Preformas"/>
    <x v="1"/>
    <n v="0.32"/>
    <m/>
  </r>
  <r>
    <x v="1"/>
    <s v="jul"/>
    <x v="5"/>
    <d v="2024-07-26T00:00:00"/>
    <x v="1"/>
    <s v="Turno Noche"/>
    <s v="Sopladora"/>
    <s v="Problema comunicacion sopladora"/>
    <x v="2"/>
    <n v="16.309999999999999"/>
    <s v="Error de comunicación Llenadora - Sopladora"/>
  </r>
  <r>
    <x v="1"/>
    <s v="jul"/>
    <x v="5"/>
    <d v="2024-07-26T00:00:00"/>
    <x v="1"/>
    <s v="Turno Dia"/>
    <s v="Sopladora"/>
    <s v="Presion de soplado insuficiente"/>
    <x v="0"/>
    <n v="12.06"/>
    <s v="SIN REPORTAR"/>
  </r>
  <r>
    <x v="1"/>
    <s v="jul"/>
    <x v="5"/>
    <d v="2024-07-26T00:00:00"/>
    <x v="1"/>
    <s v="Turno Noche"/>
    <s v="Sopladora"/>
    <s v="Presion de soplado insuficiente"/>
    <x v="1"/>
    <n v="5.62"/>
    <m/>
  </r>
  <r>
    <x v="1"/>
    <s v="jul"/>
    <x v="5"/>
    <d v="2024-07-26T00:00:00"/>
    <x v="1"/>
    <s v="Turno Noche"/>
    <s v="Transporte"/>
    <s v="Divisor de paquetes"/>
    <x v="1"/>
    <n v="4.82"/>
    <m/>
  </r>
  <r>
    <x v="1"/>
    <s v="jul"/>
    <x v="5"/>
    <d v="2024-07-26T00:00:00"/>
    <x v="1"/>
    <s v="Turno Dia"/>
    <s v="Sopladora"/>
    <s v="Presion de soplado insuficiente"/>
    <x v="1"/>
    <n v="3.2"/>
    <m/>
  </r>
  <r>
    <x v="1"/>
    <s v="jul"/>
    <x v="5"/>
    <d v="2024-07-26T00:00:00"/>
    <x v="1"/>
    <s v="Turno Noche"/>
    <s v="Transporte"/>
    <s v="Divisor de paquetes"/>
    <x v="1"/>
    <n v="3.02"/>
    <m/>
  </r>
  <r>
    <x v="1"/>
    <s v="jul"/>
    <x v="5"/>
    <d v="2024-07-26T00:00:00"/>
    <x v="1"/>
    <s v="Turno Noche"/>
    <s v="Llenadora"/>
    <s v="Espumado al inicio de proceso"/>
    <x v="1"/>
    <n v="0.82"/>
    <m/>
  </r>
  <r>
    <x v="1"/>
    <s v="jul"/>
    <x v="5"/>
    <d v="2024-07-27T00:00:00"/>
    <x v="1"/>
    <s v="Turno Noche"/>
    <s v="Paletizadora"/>
    <s v="Cai­da de automatico - Paletizadora"/>
    <x v="1"/>
    <n v="8.2799999999999994"/>
    <m/>
  </r>
  <r>
    <x v="1"/>
    <s v="jul"/>
    <x v="5"/>
    <d v="2024-07-27T00:00:00"/>
    <x v="1"/>
    <s v="Turno Dia"/>
    <s v="Robopac"/>
    <s v="Corte de Film en Robopack"/>
    <x v="1"/>
    <n v="4.45"/>
    <m/>
  </r>
  <r>
    <x v="1"/>
    <s v="jul"/>
    <x v="5"/>
    <d v="2024-07-27T00:00:00"/>
    <x v="1"/>
    <s v="Turno Dia"/>
    <s v="Robopac"/>
    <s v="Corte de Film en Robopack"/>
    <x v="1"/>
    <n v="2.4900000000000002"/>
    <m/>
  </r>
  <r>
    <x v="1"/>
    <s v="jul"/>
    <x v="5"/>
    <d v="2024-07-27T00:00:00"/>
    <x v="1"/>
    <s v="Turno Noche"/>
    <s v="Llenadora"/>
    <s v="Espumado al inicio de proceso"/>
    <x v="1"/>
    <n v="2.4500000000000002"/>
    <m/>
  </r>
  <r>
    <x v="1"/>
    <s v="jul"/>
    <x v="5"/>
    <d v="2024-07-27T00:00:00"/>
    <x v="1"/>
    <s v="Turno Dia"/>
    <s v="Etiquetadora"/>
    <s v="Empalme defectuoso - Etiquetadora"/>
    <x v="1"/>
    <n v="1.73"/>
    <m/>
  </r>
  <r>
    <x v="1"/>
    <s v="jul"/>
    <x v="5"/>
    <d v="2024-07-27T00:00:00"/>
    <x v="1"/>
    <s v="Turno Dia"/>
    <s v="Robopac"/>
    <s v="Corte de Film en Robopack"/>
    <x v="1"/>
    <n v="1.57"/>
    <m/>
  </r>
  <r>
    <x v="1"/>
    <s v="jul"/>
    <x v="5"/>
    <d v="2024-07-27T00:00:00"/>
    <x v="1"/>
    <s v="Turno Noche"/>
    <s v="Llenadora"/>
    <s v="Espumado al inicio de proceso"/>
    <x v="1"/>
    <n v="1.55"/>
    <m/>
  </r>
  <r>
    <x v="1"/>
    <s v="jul"/>
    <x v="5"/>
    <d v="2024-07-27T00:00:00"/>
    <x v="1"/>
    <s v="Turno Dia"/>
    <s v="Etiquetadora"/>
    <s v="Empalme defectuoso - Etiquetadora"/>
    <x v="1"/>
    <n v="0.94"/>
    <m/>
  </r>
  <r>
    <x v="1"/>
    <s v="jul"/>
    <x v="5"/>
    <d v="2024-07-27T00:00:00"/>
    <x v="1"/>
    <s v="Turno Noche"/>
    <s v="Transporte"/>
    <s v="Divisor de paquetes"/>
    <x v="1"/>
    <n v="0.44"/>
    <m/>
  </r>
  <r>
    <x v="1"/>
    <s v="jul"/>
    <x v="5"/>
    <d v="2024-07-27T00:00:00"/>
    <x v="1"/>
    <s v="Turno Noche"/>
    <s v="Transporte"/>
    <s v="Divisor de paquetes"/>
    <x v="1"/>
    <n v="0.41"/>
    <m/>
  </r>
  <r>
    <x v="0"/>
    <s v="jul"/>
    <x v="6"/>
    <d v="2024-07-29T00:00:00"/>
    <x v="1"/>
    <s v="Turno Dia"/>
    <s v="Mixer"/>
    <s v="Falla valvula moduladora de jarabe"/>
    <x v="0"/>
    <n v="43.53"/>
    <s v="Fugas varias post mantención"/>
  </r>
  <r>
    <x v="0"/>
    <s v="jul"/>
    <x v="6"/>
    <d v="2024-07-29T00:00:00"/>
    <x v="1"/>
    <s v="Turno Dia"/>
    <s v="Llenadora"/>
    <s v="Cambio de valvula"/>
    <x v="0"/>
    <n v="16"/>
    <s v="Fugas varias post mantención"/>
  </r>
  <r>
    <x v="1"/>
    <s v="jul"/>
    <x v="6"/>
    <d v="2024-07-29T00:00:00"/>
    <x v="1"/>
    <s v="Turno Dia"/>
    <s v="Llenadora"/>
    <s v="Reparacion - Llenadora"/>
    <x v="0"/>
    <n v="11.1"/>
    <s v="Puerta rota en llenadora"/>
  </r>
  <r>
    <x v="0"/>
    <s v="jul"/>
    <x v="6"/>
    <d v="2024-07-29T00:00:00"/>
    <x v="1"/>
    <s v="Turno Dia"/>
    <s v="Mixer"/>
    <s v="Falla valvula moduladora de jarabe"/>
    <x v="0"/>
    <n v="10.78"/>
    <s v="Fugas varias post mantención"/>
  </r>
  <r>
    <x v="1"/>
    <s v="jul"/>
    <x v="6"/>
    <d v="2024-07-29T00:00:00"/>
    <x v="1"/>
    <s v="Turno Dia"/>
    <s v="Llenadora"/>
    <s v="Defectos Nudos PLC"/>
    <x v="1"/>
    <n v="6.99"/>
    <m/>
  </r>
  <r>
    <x v="0"/>
    <s v="jul"/>
    <x v="6"/>
    <d v="2024-07-29T00:00:00"/>
    <x v="1"/>
    <s v="Turno Dia"/>
    <s v="Encajonadora"/>
    <s v="Problema en mesa de entrada"/>
    <x v="1"/>
    <n v="5.65"/>
    <m/>
  </r>
  <r>
    <x v="1"/>
    <s v="jul"/>
    <x v="6"/>
    <d v="2024-07-29T00:00:00"/>
    <x v="1"/>
    <s v="Turno Dia"/>
    <s v="Etiquetadora"/>
    <s v="Falla Etiquetadora"/>
    <x v="1"/>
    <n v="5.26"/>
    <m/>
  </r>
  <r>
    <x v="1"/>
    <s v="jul"/>
    <x v="6"/>
    <d v="2024-07-29T00:00:00"/>
    <x v="1"/>
    <s v="Turno Dia"/>
    <s v="Etiquetadora"/>
    <s v="Falla Etiquetadora"/>
    <x v="1"/>
    <n v="2.9"/>
    <m/>
  </r>
  <r>
    <x v="1"/>
    <s v="jul"/>
    <x v="6"/>
    <d v="2024-07-29T00:00:00"/>
    <x v="1"/>
    <s v="Turno Dia"/>
    <s v="Transporte"/>
    <s v="Divisor de paquetes"/>
    <x v="1"/>
    <n v="2.85"/>
    <m/>
  </r>
  <r>
    <x v="1"/>
    <s v="jul"/>
    <x v="6"/>
    <d v="2024-07-29T00:00:00"/>
    <x v="1"/>
    <s v="Turno Dia"/>
    <s v="Llenadora"/>
    <s v="Sensor de Tapa Humedo"/>
    <x v="1"/>
    <n v="2.82"/>
    <m/>
  </r>
  <r>
    <x v="0"/>
    <s v="jul"/>
    <x v="6"/>
    <d v="2024-07-29T00:00:00"/>
    <x v="1"/>
    <s v="Turno Dia"/>
    <s v="Llenadora"/>
    <s v="Lubricacion de pedestales - Llenadora"/>
    <x v="1"/>
    <n v="2.0499999999999998"/>
    <m/>
  </r>
  <r>
    <x v="0"/>
    <s v="jul"/>
    <x v="6"/>
    <d v="2024-07-29T00:00:00"/>
    <x v="1"/>
    <s v="Turno Dia"/>
    <s v="Encajonadora"/>
    <s v="Cambio de tulipas - Encajonadora"/>
    <x v="1"/>
    <n v="1.95"/>
    <m/>
  </r>
  <r>
    <x v="0"/>
    <s v="jul"/>
    <x v="6"/>
    <d v="2024-07-29T00:00:00"/>
    <x v="1"/>
    <s v="Turno Dia"/>
    <s v="Encajonadora"/>
    <s v="Problema en mesa de entrada"/>
    <x v="1"/>
    <n v="1.5"/>
    <m/>
  </r>
  <r>
    <x v="1"/>
    <s v="jul"/>
    <x v="6"/>
    <d v="2024-07-29T00:00:00"/>
    <x v="1"/>
    <s v="Turno Dia"/>
    <s v="Llenadora"/>
    <s v="Espumado al inicio de proceso"/>
    <x v="1"/>
    <n v="1.44"/>
    <m/>
  </r>
  <r>
    <x v="0"/>
    <s v="jul"/>
    <x v="6"/>
    <d v="2024-07-29T00:00:00"/>
    <x v="1"/>
    <s v="Turno Dia"/>
    <s v="Lavadora de Botellas"/>
    <s v="Trabamiento de botellas en la salida - Mantenimiento"/>
    <x v="1"/>
    <n v="1.4007833329999999"/>
    <m/>
  </r>
  <r>
    <x v="0"/>
    <s v="jul"/>
    <x v="6"/>
    <d v="2024-07-29T00:00:00"/>
    <x v="1"/>
    <s v="Turno Dia"/>
    <s v="Encajonadora"/>
    <s v="Problema en mesa de entrada"/>
    <x v="1"/>
    <n v="1.35"/>
    <m/>
  </r>
  <r>
    <x v="1"/>
    <s v="jul"/>
    <x v="6"/>
    <d v="2024-07-29T00:00:00"/>
    <x v="1"/>
    <s v="Turno Dia"/>
    <s v="Transporte"/>
    <s v="Divisor de paquetes"/>
    <x v="1"/>
    <n v="1.24"/>
    <m/>
  </r>
  <r>
    <x v="0"/>
    <s v="jul"/>
    <x v="6"/>
    <d v="2024-07-29T00:00:00"/>
    <x v="1"/>
    <s v="Turno Dia"/>
    <s v="Encajonadora"/>
    <s v="Problema en mesa de entrada"/>
    <x v="1"/>
    <n v="0.9"/>
    <m/>
  </r>
  <r>
    <x v="0"/>
    <s v="jul"/>
    <x v="6"/>
    <d v="2024-07-29T00:00:00"/>
    <x v="1"/>
    <s v="Turno Dia"/>
    <s v="Encajonadora"/>
    <s v="Problema en mesa de entrada"/>
    <x v="1"/>
    <n v="0.8"/>
    <m/>
  </r>
  <r>
    <x v="0"/>
    <s v="jul"/>
    <x v="6"/>
    <d v="2024-07-29T00:00:00"/>
    <x v="1"/>
    <s v="Turno Dia"/>
    <s v="Encajonadora"/>
    <s v="Problema en mesa de entrada"/>
    <x v="1"/>
    <n v="0.55000000000000004"/>
    <m/>
  </r>
  <r>
    <x v="0"/>
    <s v="jul"/>
    <x v="6"/>
    <d v="2024-07-29T00:00:00"/>
    <x v="1"/>
    <s v="Turno Dia"/>
    <s v="Encajonadora"/>
    <s v="Problema en mesa de entrada"/>
    <x v="1"/>
    <n v="0.3"/>
    <m/>
  </r>
  <r>
    <x v="0"/>
    <s v="jul"/>
    <x v="6"/>
    <d v="2024-07-29T00:00:00"/>
    <x v="1"/>
    <s v="Turno Dia"/>
    <s v="Llenadora"/>
    <s v="Cambio de valvula"/>
    <x v="1"/>
    <n v="0.2"/>
    <m/>
  </r>
  <r>
    <x v="0"/>
    <s v="jul"/>
    <x v="6"/>
    <d v="2024-07-29T00:00:00"/>
    <x v="1"/>
    <s v="Turno Dia"/>
    <s v="Encajonadora"/>
    <s v="Problema en mesa de entrada"/>
    <x v="1"/>
    <n v="0.15"/>
    <m/>
  </r>
  <r>
    <x v="0"/>
    <s v="jul"/>
    <x v="6"/>
    <d v="2024-07-30T00:00:00"/>
    <x v="1"/>
    <s v="Turno Dia"/>
    <s v="Llenadora"/>
    <s v="Cambio de valvula"/>
    <x v="2"/>
    <n v="15.2"/>
    <s v="Falla sesor NBB20, detecta posición válvula"/>
  </r>
  <r>
    <x v="0"/>
    <s v="jul"/>
    <x v="6"/>
    <d v="2024-07-30T00:00:00"/>
    <x v="1"/>
    <s v="Turno Dia"/>
    <s v="Encajonadora"/>
    <s v="Problema en mesa de entrada"/>
    <x v="0"/>
    <n v="13.18"/>
    <s v="Hilos en mal estado centrador de cajas"/>
  </r>
  <r>
    <x v="1"/>
    <s v="jul"/>
    <x v="6"/>
    <d v="2024-07-30T00:00:00"/>
    <x v="1"/>
    <s v="Turno Noche"/>
    <s v="Llenadora"/>
    <s v="Cai­da de envase salida Llenadora"/>
    <x v="1"/>
    <n v="5.81"/>
    <m/>
  </r>
  <r>
    <x v="0"/>
    <s v="jul"/>
    <x v="6"/>
    <d v="2024-07-30T00:00:00"/>
    <x v="1"/>
    <s v="Turno Dia"/>
    <s v="Encajonadora"/>
    <s v="Problema en mesa de entrada"/>
    <x v="1"/>
    <n v="5.05"/>
    <m/>
  </r>
  <r>
    <x v="1"/>
    <s v="jul"/>
    <x v="6"/>
    <d v="2024-07-30T00:00:00"/>
    <x v="1"/>
    <s v="Turno Noche"/>
    <s v="Prime"/>
    <s v="Trabamiento de producto"/>
    <x v="1"/>
    <n v="4.8899999999999997"/>
    <m/>
  </r>
  <r>
    <x v="0"/>
    <s v="jul"/>
    <x v="6"/>
    <d v="2024-07-30T00:00:00"/>
    <x v="1"/>
    <s v="Turno Dia"/>
    <s v="Omnivision"/>
    <s v="Ajuste electrico o mecanico"/>
    <x v="1"/>
    <n v="4.8"/>
    <m/>
  </r>
  <r>
    <x v="1"/>
    <s v="jul"/>
    <x v="6"/>
    <d v="2024-07-30T00:00:00"/>
    <x v="1"/>
    <s v="Turno Dia"/>
    <s v="Transporte"/>
    <s v="Divisor de paquetes"/>
    <x v="1"/>
    <n v="3.36"/>
    <m/>
  </r>
  <r>
    <x v="0"/>
    <s v="jul"/>
    <x v="6"/>
    <d v="2024-07-30T00:00:00"/>
    <x v="1"/>
    <s v="Turno Dia"/>
    <s v="Llenadora"/>
    <s v="Lubricacion de pedestales - Llenadora"/>
    <x v="1"/>
    <n v="3"/>
    <m/>
  </r>
  <r>
    <x v="0"/>
    <s v="jul"/>
    <x v="6"/>
    <d v="2024-07-30T00:00:00"/>
    <x v="1"/>
    <s v="Turno Dia"/>
    <s v="Omnivision"/>
    <s v="Ajuste electrico o mecanico"/>
    <x v="1"/>
    <n v="2.35"/>
    <m/>
  </r>
  <r>
    <x v="1"/>
    <s v="jul"/>
    <x v="6"/>
    <d v="2024-07-30T00:00:00"/>
    <x v="1"/>
    <s v="Turno Noche"/>
    <s v="Prime"/>
    <s v="Ajuste de parametros por electrico"/>
    <x v="1"/>
    <n v="2.25"/>
    <m/>
  </r>
  <r>
    <x v="1"/>
    <s v="jul"/>
    <x v="6"/>
    <d v="2024-07-30T00:00:00"/>
    <x v="1"/>
    <s v="Turno Noche"/>
    <s v="Sopladora"/>
    <s v="Trabamiento de Preformas"/>
    <x v="1"/>
    <n v="2"/>
    <m/>
  </r>
  <r>
    <x v="0"/>
    <s v="jul"/>
    <x v="6"/>
    <d v="2024-07-30T00:00:00"/>
    <x v="1"/>
    <s v="Turno Dia"/>
    <s v="Capsuladora"/>
    <s v="Falla sensor"/>
    <x v="1"/>
    <n v="2"/>
    <m/>
  </r>
  <r>
    <x v="0"/>
    <s v="jul"/>
    <x v="6"/>
    <d v="2024-07-30T00:00:00"/>
    <x v="1"/>
    <s v="Turno Dia"/>
    <s v="Omnivision"/>
    <s v="Ajuste electrico o mecanico"/>
    <x v="1"/>
    <n v="1.9"/>
    <m/>
  </r>
  <r>
    <x v="1"/>
    <s v="jul"/>
    <x v="6"/>
    <d v="2024-07-30T00:00:00"/>
    <x v="1"/>
    <s v="Turno Dia"/>
    <s v="Transporte"/>
    <s v="Divisor de paquetes"/>
    <x v="1"/>
    <n v="1.78"/>
    <m/>
  </r>
  <r>
    <x v="1"/>
    <s v="jul"/>
    <x v="6"/>
    <d v="2024-07-30T00:00:00"/>
    <x v="1"/>
    <s v="Turno Dia"/>
    <s v="Transporte"/>
    <s v="Divisor de paquetes"/>
    <x v="1"/>
    <n v="1.65"/>
    <m/>
  </r>
  <r>
    <x v="1"/>
    <s v="jul"/>
    <x v="6"/>
    <d v="2024-07-30T00:00:00"/>
    <x v="1"/>
    <s v="Turno Noche"/>
    <s v="Prime"/>
    <s v="Ajuste de parametros por electrico"/>
    <x v="1"/>
    <n v="1.1000000000000001"/>
    <m/>
  </r>
  <r>
    <x v="1"/>
    <s v="jul"/>
    <x v="6"/>
    <d v="2024-07-30T00:00:00"/>
    <x v="1"/>
    <s v="Turno Noche"/>
    <s v="Sopladora"/>
    <s v="Trabamiento de Preformas"/>
    <x v="1"/>
    <n v="1.0900000000000001"/>
    <m/>
  </r>
  <r>
    <x v="1"/>
    <s v="jul"/>
    <x v="6"/>
    <d v="2024-07-30T00:00:00"/>
    <x v="1"/>
    <s v="Turno Noche"/>
    <s v="Sopladora"/>
    <s v="Trabamiento de Preformas"/>
    <x v="1"/>
    <n v="0.69"/>
    <m/>
  </r>
  <r>
    <x v="1"/>
    <s v="jul"/>
    <x v="6"/>
    <d v="2024-07-30T00:00:00"/>
    <x v="1"/>
    <s v="Turno Noche"/>
    <s v="Sopladora"/>
    <s v="Trabamiento de Preformas"/>
    <x v="1"/>
    <n v="0.68"/>
    <m/>
  </r>
  <r>
    <x v="1"/>
    <s v="jul"/>
    <x v="6"/>
    <d v="2024-07-30T00:00:00"/>
    <x v="1"/>
    <s v="Turno Noche"/>
    <s v="Sopladora"/>
    <s v="Trabamiento de Preformas"/>
    <x v="1"/>
    <n v="0.6"/>
    <m/>
  </r>
  <r>
    <x v="0"/>
    <s v="jul"/>
    <x v="6"/>
    <d v="2024-07-30T00:00:00"/>
    <x v="1"/>
    <s v="Turno Dia"/>
    <s v="Encajonadora"/>
    <s v="Problema en mesa de entrada"/>
    <x v="1"/>
    <n v="0.12"/>
    <m/>
  </r>
  <r>
    <x v="1"/>
    <s v="jul"/>
    <x v="6"/>
    <d v="2024-07-31T00:00:00"/>
    <x v="1"/>
    <s v="Turno Dia"/>
    <s v="Paletizadora"/>
    <s v="Perdida de ciclo"/>
    <x v="2"/>
    <n v="19.53"/>
    <s v="Reseteo de encoder de araña y compactador"/>
  </r>
  <r>
    <x v="0"/>
    <s v="jul"/>
    <x v="6"/>
    <d v="2024-07-31T00:00:00"/>
    <x v="1"/>
    <s v="Turno Dia"/>
    <s v="Coronador"/>
    <s v="Cambio o reparacion - Coronador"/>
    <x v="0"/>
    <n v="15.4"/>
    <s v="Cambio reductor de tapas y limpieza general por fuga aceite"/>
  </r>
  <r>
    <x v="0"/>
    <s v="jul"/>
    <x v="6"/>
    <d v="2024-07-31T00:00:00"/>
    <x v="1"/>
    <s v="Turno Dia"/>
    <s v="Coronador"/>
    <s v="Cambio o reparacion - Coronador"/>
    <x v="0"/>
    <n v="11.48"/>
    <s v="Cambio reductor de tapas y limpieza general por fuga aceite"/>
  </r>
  <r>
    <x v="0"/>
    <s v="jul"/>
    <x v="6"/>
    <d v="2024-07-31T00:00:00"/>
    <x v="1"/>
    <s v="Turno Dia"/>
    <s v="Coronador"/>
    <s v="Trancones reiterados pista de bajada"/>
    <x v="1"/>
    <n v="7.67"/>
    <m/>
  </r>
  <r>
    <x v="0"/>
    <s v="jul"/>
    <x v="6"/>
    <d v="2024-07-31T00:00:00"/>
    <x v="1"/>
    <s v="Turno Dia"/>
    <s v="Coronador"/>
    <s v="Cambio o reparacion - Coronador"/>
    <x v="1"/>
    <n v="7.6"/>
    <m/>
  </r>
  <r>
    <x v="0"/>
    <s v="jul"/>
    <x v="6"/>
    <d v="2024-07-31T00:00:00"/>
    <x v="1"/>
    <s v="Turno Dia"/>
    <s v="Coronador"/>
    <s v="Trancones reiterados pista de bajada"/>
    <x v="1"/>
    <n v="7.33"/>
    <m/>
  </r>
  <r>
    <x v="1"/>
    <s v="jul"/>
    <x v="6"/>
    <d v="2024-07-31T00:00:00"/>
    <x v="1"/>
    <s v="Turno Dia"/>
    <s v="Paletizadora"/>
    <s v="Perdida de ciclo"/>
    <x v="1"/>
    <n v="6.89"/>
    <m/>
  </r>
  <r>
    <x v="0"/>
    <s v="jul"/>
    <x v="6"/>
    <d v="2024-07-31T00:00:00"/>
    <x v="1"/>
    <s v="Turno Dia"/>
    <s v="Coronador"/>
    <s v="Trancones reiterados pista de bajada"/>
    <x v="1"/>
    <n v="6.73"/>
    <m/>
  </r>
  <r>
    <x v="1"/>
    <s v="jul"/>
    <x v="6"/>
    <d v="2024-07-31T00:00:00"/>
    <x v="1"/>
    <s v="Turno Dia"/>
    <s v="Transporte"/>
    <s v="Divisor de paquetes"/>
    <x v="1"/>
    <n v="5.32"/>
    <m/>
  </r>
  <r>
    <x v="1"/>
    <s v="jul"/>
    <x v="6"/>
    <d v="2024-07-31T00:00:00"/>
    <x v="1"/>
    <s v="Turno Dia"/>
    <s v="Sopladora"/>
    <s v="Trabamiento estrella transferencia"/>
    <x v="1"/>
    <n v="5.03"/>
    <m/>
  </r>
  <r>
    <x v="1"/>
    <s v="jul"/>
    <x v="6"/>
    <d v="2024-07-31T00:00:00"/>
    <x v="1"/>
    <s v="Turno Noche"/>
    <s v="Robopac"/>
    <s v="Corte de Film en Robopack"/>
    <x v="1"/>
    <n v="4.24"/>
    <m/>
  </r>
  <r>
    <x v="0"/>
    <s v="jul"/>
    <x v="6"/>
    <d v="2024-07-31T00:00:00"/>
    <x v="1"/>
    <s v="Turno Dia"/>
    <s v="Lavadora de Botellas"/>
    <s v="trabamiento de botella en entrada"/>
    <x v="1"/>
    <n v="3.2"/>
    <m/>
  </r>
  <r>
    <x v="1"/>
    <s v="jul"/>
    <x v="6"/>
    <d v="2024-07-31T00:00:00"/>
    <x v="1"/>
    <s v="Turno Noche"/>
    <s v="Robopac"/>
    <s v="Corte de Film en Robopack"/>
    <x v="1"/>
    <n v="3.15"/>
    <m/>
  </r>
  <r>
    <x v="0"/>
    <s v="jul"/>
    <x v="6"/>
    <d v="2024-07-31T00:00:00"/>
    <x v="1"/>
    <s v="Turno Dia"/>
    <s v="Lavadora de Botellas"/>
    <s v="Trabamiento de botellas en la salida - Mantenimiento"/>
    <x v="1"/>
    <n v="3.13"/>
    <m/>
  </r>
  <r>
    <x v="1"/>
    <s v="jul"/>
    <x v="6"/>
    <d v="2024-07-31T00:00:00"/>
    <x v="1"/>
    <s v="Turno Noche"/>
    <s v="Robopac"/>
    <s v="Corte de Film en Robopack"/>
    <x v="1"/>
    <n v="2.87"/>
    <m/>
  </r>
  <r>
    <x v="1"/>
    <s v="jul"/>
    <x v="6"/>
    <d v="2024-07-31T00:00:00"/>
    <x v="1"/>
    <s v="Turno Noche"/>
    <s v="Tunel"/>
    <s v="Falla en motor"/>
    <x v="1"/>
    <n v="2.5099999999999998"/>
    <m/>
  </r>
  <r>
    <x v="0"/>
    <s v="jul"/>
    <x v="6"/>
    <d v="2024-07-31T00:00:00"/>
    <x v="1"/>
    <s v="Turno Dia"/>
    <s v="Coronador"/>
    <s v="Trancones reiterados pista de bajada"/>
    <x v="1"/>
    <n v="2.15"/>
    <m/>
  </r>
  <r>
    <x v="1"/>
    <s v="jul"/>
    <x v="6"/>
    <d v="2024-07-31T00:00:00"/>
    <x v="1"/>
    <s v="Turno Noche"/>
    <s v="Robopac"/>
    <s v="Corte de Film en Robopack"/>
    <x v="1"/>
    <n v="1.89"/>
    <m/>
  </r>
  <r>
    <x v="0"/>
    <s v="jul"/>
    <x v="6"/>
    <d v="2024-07-31T00:00:00"/>
    <x v="1"/>
    <s v="Turno Dia"/>
    <s v="Encajonadora"/>
    <s v="Problema en mesa de entrada"/>
    <x v="1"/>
    <n v="1.63"/>
    <m/>
  </r>
  <r>
    <x v="1"/>
    <s v="jul"/>
    <x v="6"/>
    <d v="2024-07-31T00:00:00"/>
    <x v="1"/>
    <s v="Turno Dia"/>
    <s v="Transporte"/>
    <s v="Divisor de paquetes"/>
    <x v="1"/>
    <n v="1.5"/>
    <m/>
  </r>
  <r>
    <x v="0"/>
    <s v="jul"/>
    <x v="6"/>
    <d v="2024-07-31T00:00:00"/>
    <x v="1"/>
    <s v="Turno Dia"/>
    <s v="Lavadora de Botellas"/>
    <s v="trabamiento de botella en entrada"/>
    <x v="1"/>
    <n v="1.48"/>
    <m/>
  </r>
  <r>
    <x v="1"/>
    <s v="jul"/>
    <x v="6"/>
    <d v="2024-07-31T00:00:00"/>
    <x v="1"/>
    <s v="Turno Noche"/>
    <s v="Tunel"/>
    <s v="Cambio o reparacion de sensor - Tiºnel"/>
    <x v="1"/>
    <n v="1.37"/>
    <m/>
  </r>
  <r>
    <x v="1"/>
    <s v="jul"/>
    <x v="6"/>
    <d v="2024-07-31T00:00:00"/>
    <x v="1"/>
    <s v="Turno Dia"/>
    <s v="Transporte"/>
    <s v="Divisor de paquetes"/>
    <x v="1"/>
    <n v="1.31"/>
    <m/>
  </r>
  <r>
    <x v="1"/>
    <s v="jul"/>
    <x v="6"/>
    <d v="2024-07-31T00:00:00"/>
    <x v="1"/>
    <s v="Turno Noche"/>
    <s v="Sopladora"/>
    <s v="Trabamiento de Preformas"/>
    <x v="1"/>
    <n v="1.22"/>
    <m/>
  </r>
  <r>
    <x v="0"/>
    <s v="jul"/>
    <x v="6"/>
    <d v="2024-07-31T00:00:00"/>
    <x v="1"/>
    <s v="Turno Dia"/>
    <s v="Coronador"/>
    <s v="Trancones reiterados pista de bajada"/>
    <x v="1"/>
    <n v="1.18"/>
    <m/>
  </r>
  <r>
    <x v="0"/>
    <s v="jul"/>
    <x v="6"/>
    <d v="2024-07-31T00:00:00"/>
    <x v="1"/>
    <s v="Turno Dia"/>
    <s v="Coronador"/>
    <s v="Cambio o reparacion - Coronador"/>
    <x v="1"/>
    <n v="1"/>
    <m/>
  </r>
  <r>
    <x v="0"/>
    <s v="jul"/>
    <x v="6"/>
    <d v="2024-07-31T00:00:00"/>
    <x v="1"/>
    <s v="Turno Dia"/>
    <s v="Coronador"/>
    <s v="Trancones reiterados pista de bajada"/>
    <x v="1"/>
    <n v="0.99"/>
    <m/>
  </r>
  <r>
    <x v="1"/>
    <s v="jul"/>
    <x v="6"/>
    <d v="2024-07-31T00:00:00"/>
    <x v="1"/>
    <s v="Turno Noche"/>
    <s v="Sopladora"/>
    <s v="Trabamiento de Preformas"/>
    <x v="1"/>
    <n v="0.69"/>
    <m/>
  </r>
  <r>
    <x v="1"/>
    <s v="jul"/>
    <x v="6"/>
    <d v="2024-07-31T00:00:00"/>
    <x v="1"/>
    <s v="Turno Noche"/>
    <s v="Robopac"/>
    <s v="Corte de Film en Robopack"/>
    <x v="1"/>
    <n v="0.37"/>
    <m/>
  </r>
  <r>
    <x v="1"/>
    <s v="jul"/>
    <x v="6"/>
    <d v="2024-07-31T00:00:00"/>
    <x v="1"/>
    <s v="Turno Noche"/>
    <s v="Sopladora"/>
    <s v="Trabamiento de Preformas"/>
    <x v="1"/>
    <n v="0.33"/>
    <m/>
  </r>
  <r>
    <x v="0"/>
    <s v="jul"/>
    <x v="6"/>
    <d v="2024-07-31T00:00:00"/>
    <x v="1"/>
    <s v="Turno Dia"/>
    <s v="Encajonadora"/>
    <s v="Problema en mesa de entrada"/>
    <x v="1"/>
    <n v="0.32"/>
    <m/>
  </r>
  <r>
    <x v="0"/>
    <s v="ago"/>
    <x v="6"/>
    <d v="2024-08-01T00:00:00"/>
    <x v="1"/>
    <s v="Turno Dia"/>
    <s v="Mixer"/>
    <s v="Falla valvula moduladora de jarabe"/>
    <x v="2"/>
    <n v="11.18"/>
    <s v="Reseteo de válvula de jarabe"/>
  </r>
  <r>
    <x v="0"/>
    <s v="ago"/>
    <x v="6"/>
    <d v="2024-08-01T00:00:00"/>
    <x v="1"/>
    <s v="Turno Dia"/>
    <s v="Mixer"/>
    <s v="Falla valvula moduladora de jarabe"/>
    <x v="2"/>
    <n v="10.5"/>
    <s v="Reseteo de válvula de jarabe"/>
  </r>
  <r>
    <x v="1"/>
    <s v="ago"/>
    <x v="6"/>
    <d v="2024-08-01T00:00:00"/>
    <x v="1"/>
    <s v="Turno Tarde"/>
    <s v="Tunel"/>
    <s v="Falla en motor"/>
    <x v="1"/>
    <n v="8.27"/>
    <m/>
  </r>
  <r>
    <x v="0"/>
    <s v="ago"/>
    <x v="6"/>
    <d v="2024-08-01T00:00:00"/>
    <x v="1"/>
    <s v="Turno Noche"/>
    <s v="Etiquetadora"/>
    <s v="Falla Etiquetadora"/>
    <x v="1"/>
    <n v="5.98"/>
    <m/>
  </r>
  <r>
    <x v="1"/>
    <s v="ago"/>
    <x v="6"/>
    <d v="2024-08-01T00:00:00"/>
    <x v="1"/>
    <s v="Turno Tarde"/>
    <s v="Tunel"/>
    <s v="Producto desplazado salida recubrimiento - Mantenimiento"/>
    <x v="1"/>
    <n v="5.72"/>
    <m/>
  </r>
  <r>
    <x v="0"/>
    <s v="ago"/>
    <x v="6"/>
    <d v="2024-08-01T00:00:00"/>
    <x v="1"/>
    <s v="Turno Dia"/>
    <s v="Corte EnergÃ­a"/>
    <s v="Interno"/>
    <x v="1"/>
    <n v="4.9800000000000004"/>
    <m/>
  </r>
  <r>
    <x v="0"/>
    <s v="ago"/>
    <x v="6"/>
    <d v="2024-08-01T00:00:00"/>
    <x v="1"/>
    <s v="Turno Noche"/>
    <s v="Llenadora"/>
    <s v="Reparacion escote de entrada"/>
    <x v="1"/>
    <n v="4.45"/>
    <m/>
  </r>
  <r>
    <x v="1"/>
    <s v="ago"/>
    <x v="6"/>
    <d v="2024-08-01T00:00:00"/>
    <x v="1"/>
    <s v="Turno Dia"/>
    <s v="Llenadora"/>
    <s v="Espumado al inicio de proceso"/>
    <x v="1"/>
    <n v="4.4000000000000004"/>
    <m/>
  </r>
  <r>
    <x v="1"/>
    <s v="ago"/>
    <x v="6"/>
    <d v="2024-08-01T00:00:00"/>
    <x v="1"/>
    <s v="Turno Dia"/>
    <s v="Transporte"/>
    <s v="Divisor de paquetes"/>
    <x v="1"/>
    <n v="3.66"/>
    <m/>
  </r>
  <r>
    <x v="1"/>
    <s v="ago"/>
    <x v="6"/>
    <d v="2024-08-01T00:00:00"/>
    <x v="1"/>
    <s v="Turno Dia"/>
    <s v="Transporte"/>
    <s v="Divisor de paquetes"/>
    <x v="1"/>
    <n v="3.65"/>
    <m/>
  </r>
  <r>
    <x v="0"/>
    <s v="ago"/>
    <x v="6"/>
    <d v="2024-08-01T00:00:00"/>
    <x v="1"/>
    <s v="Turno Dia"/>
    <s v="Llenadora"/>
    <s v="Cambio o reparacion de pedestales"/>
    <x v="1"/>
    <n v="3.43"/>
    <m/>
  </r>
  <r>
    <x v="0"/>
    <s v="ago"/>
    <x v="6"/>
    <d v="2024-08-01T00:00:00"/>
    <x v="1"/>
    <s v="Turno Dia"/>
    <s v="Desencajonadora"/>
    <s v="Ajuste de barandas y plastico transporte"/>
    <x v="1"/>
    <n v="3.08"/>
    <m/>
  </r>
  <r>
    <x v="1"/>
    <s v="ago"/>
    <x v="6"/>
    <d v="2024-08-01T00:00:00"/>
    <x v="1"/>
    <s v="Turno Dia"/>
    <s v="Transporte"/>
    <s v="Divisor de paquetes"/>
    <x v="1"/>
    <n v="2.87"/>
    <m/>
  </r>
  <r>
    <x v="0"/>
    <s v="ago"/>
    <x v="6"/>
    <d v="2024-08-01T00:00:00"/>
    <x v="1"/>
    <s v="Turno Dia"/>
    <s v="Lavadora de Botellas"/>
    <s v="trabamiento de botella en entrada"/>
    <x v="1"/>
    <n v="2.85"/>
    <m/>
  </r>
  <r>
    <x v="1"/>
    <s v="ago"/>
    <x v="6"/>
    <d v="2024-08-01T00:00:00"/>
    <x v="1"/>
    <s v="Turno Tarde"/>
    <s v="Capsuladora"/>
    <s v="Trancon de tapas en pista de bajada - Mantenimiento"/>
    <x v="1"/>
    <n v="2.79"/>
    <m/>
  </r>
  <r>
    <x v="0"/>
    <s v="ago"/>
    <x v="6"/>
    <d v="2024-08-01T00:00:00"/>
    <x v="1"/>
    <s v="Turno Dia"/>
    <s v="Coronador"/>
    <s v="Trancones reiterados pista de bajada"/>
    <x v="1"/>
    <n v="1.93"/>
    <m/>
  </r>
  <r>
    <x v="1"/>
    <s v="ago"/>
    <x v="6"/>
    <d v="2024-08-01T00:00:00"/>
    <x v="1"/>
    <s v="Turno Dia"/>
    <s v="Transporte"/>
    <s v="Divisor de paquetes"/>
    <x v="1"/>
    <n v="1.92"/>
    <m/>
  </r>
  <r>
    <x v="1"/>
    <s v="ago"/>
    <x v="6"/>
    <d v="2024-08-01T00:00:00"/>
    <x v="1"/>
    <s v="Turno Tarde"/>
    <s v="Capsuladora"/>
    <s v="Trancon de tapas en pista de bajada - Mantenimiento"/>
    <x v="1"/>
    <n v="1.75"/>
    <m/>
  </r>
  <r>
    <x v="0"/>
    <s v="ago"/>
    <x v="6"/>
    <d v="2024-08-01T00:00:00"/>
    <x v="1"/>
    <s v="Turno Dia"/>
    <s v="Omnivision"/>
    <s v="Parada reiteradas por ventosas en mal estado"/>
    <x v="1"/>
    <n v="1.63"/>
    <m/>
  </r>
  <r>
    <x v="1"/>
    <s v="ago"/>
    <x v="6"/>
    <d v="2024-08-01T00:00:00"/>
    <x v="1"/>
    <s v="Turno Tarde"/>
    <s v="Capsuladora"/>
    <s v="Trancon de tapas en pista de bajada - Mantenimiento"/>
    <x v="1"/>
    <n v="1.56"/>
    <m/>
  </r>
  <r>
    <x v="1"/>
    <s v="ago"/>
    <x v="6"/>
    <d v="2024-08-01T00:00:00"/>
    <x v="1"/>
    <s v="Turno Noche"/>
    <s v="Robopac"/>
    <s v="Corte de Film en Robopack"/>
    <x v="1"/>
    <n v="1.47"/>
    <m/>
  </r>
  <r>
    <x v="0"/>
    <s v="ago"/>
    <x v="6"/>
    <d v="2024-08-01T00:00:00"/>
    <x v="1"/>
    <s v="Turno Noche"/>
    <s v="Coronador"/>
    <s v="Reparacion bajada de tapas"/>
    <x v="1"/>
    <n v="1.3"/>
    <m/>
  </r>
  <r>
    <x v="0"/>
    <s v="ago"/>
    <x v="6"/>
    <d v="2024-08-01T00:00:00"/>
    <x v="1"/>
    <s v="Turno Dia"/>
    <s v="Coronador"/>
    <s v="Trancones reiterados pista de bajada"/>
    <x v="1"/>
    <n v="1.23"/>
    <m/>
  </r>
  <r>
    <x v="0"/>
    <s v="ago"/>
    <x v="6"/>
    <d v="2024-08-01T00:00:00"/>
    <x v="1"/>
    <s v="Turno Dia"/>
    <s v="Coronador"/>
    <s v="Trancones reiterados pista de bajada"/>
    <x v="1"/>
    <n v="1.23"/>
    <m/>
  </r>
  <r>
    <x v="1"/>
    <s v="ago"/>
    <x v="6"/>
    <d v="2024-08-01T00:00:00"/>
    <x v="1"/>
    <s v="Turno Noche"/>
    <s v="Robopac"/>
    <s v="Corte de Film en Robopack"/>
    <x v="1"/>
    <n v="1.1299999999999999"/>
    <m/>
  </r>
  <r>
    <x v="1"/>
    <s v="ago"/>
    <x v="6"/>
    <d v="2024-08-01T00:00:00"/>
    <x v="1"/>
    <s v="Turno Tarde"/>
    <s v="Llenadora"/>
    <s v="Defectos Nudos PLC"/>
    <x v="1"/>
    <n v="1.1000000000000001"/>
    <m/>
  </r>
  <r>
    <x v="1"/>
    <s v="ago"/>
    <x v="6"/>
    <d v="2024-08-01T00:00:00"/>
    <x v="1"/>
    <s v="Turno Tarde"/>
    <s v="Capsuladora"/>
    <s v="Trancon de tapas en pista de bajada - Mantenimiento"/>
    <x v="1"/>
    <n v="1.07"/>
    <m/>
  </r>
  <r>
    <x v="1"/>
    <s v="ago"/>
    <x v="6"/>
    <d v="2024-08-01T00:00:00"/>
    <x v="1"/>
    <s v="Turno Noche"/>
    <s v="Robopac"/>
    <s v="Corte de Film en Robopack"/>
    <x v="1"/>
    <n v="0.85"/>
    <m/>
  </r>
  <r>
    <x v="1"/>
    <s v="ago"/>
    <x v="6"/>
    <d v="2024-08-01T00:00:00"/>
    <x v="1"/>
    <s v="Turno Noche"/>
    <s v="Sopladora"/>
    <s v="Trabamiento de Preformas"/>
    <x v="1"/>
    <n v="0.81"/>
    <m/>
  </r>
  <r>
    <x v="0"/>
    <s v="ago"/>
    <x v="6"/>
    <d v="2024-08-01T00:00:00"/>
    <x v="1"/>
    <s v="Turno Dia"/>
    <s v="Coronador"/>
    <s v="Trancones reiterados pista de bajada"/>
    <x v="1"/>
    <n v="0.6"/>
    <m/>
  </r>
  <r>
    <x v="0"/>
    <s v="ago"/>
    <x v="6"/>
    <d v="2024-08-01T00:00:00"/>
    <x v="1"/>
    <s v="Turno Noche"/>
    <s v="Etiquetadora"/>
    <s v="Falla Etiquetadora"/>
    <x v="1"/>
    <n v="0.53"/>
    <m/>
  </r>
  <r>
    <x v="0"/>
    <s v="ago"/>
    <x v="6"/>
    <d v="2024-08-01T00:00:00"/>
    <x v="1"/>
    <s v="Turno Dia"/>
    <s v="Mixer"/>
    <s v="Reseteo tablero electrico"/>
    <x v="1"/>
    <n v="0.5"/>
    <m/>
  </r>
  <r>
    <x v="0"/>
    <s v="ago"/>
    <x v="6"/>
    <d v="2024-08-01T00:00:00"/>
    <x v="1"/>
    <s v="Turno Dia"/>
    <s v="Coronador"/>
    <s v="Trancones reiterados pista de bajada"/>
    <x v="1"/>
    <n v="0.35"/>
    <m/>
  </r>
  <r>
    <x v="1"/>
    <s v="ago"/>
    <x v="6"/>
    <d v="2024-08-01T00:00:00"/>
    <x v="1"/>
    <s v="Turno Noche"/>
    <s v="Sopladora"/>
    <s v="Trabamiento de Preformas"/>
    <x v="1"/>
    <n v="0.31"/>
    <m/>
  </r>
  <r>
    <x v="0"/>
    <s v="ago"/>
    <x v="6"/>
    <d v="2024-08-01T00:00:00"/>
    <x v="1"/>
    <s v="Turno Noche"/>
    <s v="Llenadora"/>
    <s v="Reparacion escote de entrada"/>
    <x v="1"/>
    <n v="0.17503333330000001"/>
    <m/>
  </r>
  <r>
    <x v="1"/>
    <s v="ago"/>
    <x v="6"/>
    <d v="2024-08-01T00:00:00"/>
    <x v="1"/>
    <s v="Turno Noche"/>
    <s v="Sopladora"/>
    <s v="Trabamiento de Preformas"/>
    <x v="1"/>
    <n v="0.15"/>
    <m/>
  </r>
  <r>
    <x v="0"/>
    <s v="ago"/>
    <x v="6"/>
    <d v="2024-08-01T00:00:00"/>
    <x v="1"/>
    <s v="Turno Dia"/>
    <s v="Coronador"/>
    <s v="Trancones reiterados pista de bajada"/>
    <x v="1"/>
    <n v="0.13"/>
    <m/>
  </r>
  <r>
    <x v="0"/>
    <s v="ago"/>
    <x v="6"/>
    <d v="2024-08-02T00:00:00"/>
    <x v="1"/>
    <s v="Turno Dia"/>
    <s v="Llenadora"/>
    <s v="Cambio de valvula"/>
    <x v="0"/>
    <n v="25.64"/>
    <s v="Cambio de válvula N°83"/>
  </r>
  <r>
    <x v="1"/>
    <s v="ago"/>
    <x v="6"/>
    <d v="2024-08-02T00:00:00"/>
    <x v="1"/>
    <s v="Turno Dia"/>
    <s v="Sopladora"/>
    <s v="Regulacion de molde N 7"/>
    <x v="0"/>
    <n v="17.72"/>
    <s v="Cambio pistón en varilla de estirado."/>
  </r>
  <r>
    <x v="1"/>
    <s v="ago"/>
    <x v="6"/>
    <d v="2024-08-02T00:00:00"/>
    <x v="1"/>
    <s v="Turno Noche"/>
    <s v="Sopladora"/>
    <s v="Caudal insuficiente refrigeracion moldes"/>
    <x v="2"/>
    <n v="16.27"/>
    <s v="SIN REPORTAR"/>
  </r>
  <r>
    <x v="1"/>
    <s v="ago"/>
    <x v="6"/>
    <d v="2024-08-02T00:00:00"/>
    <x v="1"/>
    <s v="Turno Dia"/>
    <s v="Sopladora"/>
    <s v="Regulacion de molde N 6"/>
    <x v="0"/>
    <n v="14.15"/>
    <s v="Cambio de conector de aire Molde N°6"/>
  </r>
  <r>
    <x v="1"/>
    <s v="ago"/>
    <x v="6"/>
    <d v="2024-08-02T00:00:00"/>
    <x v="1"/>
    <s v="Turno Dia"/>
    <s v="Sopladora"/>
    <s v="Regulacion de molde N 7"/>
    <x v="0"/>
    <n v="12.97"/>
    <s v="Cambio pistón en varilla de estirado."/>
  </r>
  <r>
    <x v="1"/>
    <s v="ago"/>
    <x v="6"/>
    <d v="2024-08-02T00:00:00"/>
    <x v="1"/>
    <s v="Turno Noche"/>
    <s v="Sopladora"/>
    <s v="Lampara horno quemada"/>
    <x v="2"/>
    <n v="12.63"/>
    <s v="Revisión de bloques lamparas"/>
  </r>
  <r>
    <x v="0"/>
    <s v="ago"/>
    <x v="6"/>
    <d v="2024-08-02T00:00:00"/>
    <x v="1"/>
    <s v="Turno Dia"/>
    <s v="Llenadora"/>
    <s v="Cambio de valvula"/>
    <x v="0"/>
    <n v="12.46"/>
    <s v="Cambio de válvula N°83"/>
  </r>
  <r>
    <x v="1"/>
    <s v="ago"/>
    <x v="6"/>
    <d v="2024-08-02T00:00:00"/>
    <x v="1"/>
    <s v="Turno Dia"/>
    <s v="Sopladora"/>
    <s v="Molde con problemas"/>
    <x v="1"/>
    <n v="7.32"/>
    <m/>
  </r>
  <r>
    <x v="1"/>
    <s v="ago"/>
    <x v="6"/>
    <d v="2024-08-02T00:00:00"/>
    <x v="1"/>
    <s v="Turno Dia"/>
    <s v="Sopladora"/>
    <s v="Molde con problemas"/>
    <x v="1"/>
    <n v="6.78"/>
    <m/>
  </r>
  <r>
    <x v="0"/>
    <s v="ago"/>
    <x v="6"/>
    <d v="2024-08-02T00:00:00"/>
    <x v="1"/>
    <s v="Turno Dia"/>
    <s v="Lavadora de Botellas"/>
    <s v="Trabamiento de botellas en la salida - Mantenimiento"/>
    <x v="1"/>
    <n v="6.48"/>
    <m/>
  </r>
  <r>
    <x v="1"/>
    <s v="ago"/>
    <x v="6"/>
    <d v="2024-08-02T00:00:00"/>
    <x v="1"/>
    <s v="Turno Dia"/>
    <s v="Sopladora"/>
    <s v="Regulacion de molde N 6"/>
    <x v="1"/>
    <n v="5.66"/>
    <m/>
  </r>
  <r>
    <x v="1"/>
    <s v="ago"/>
    <x v="6"/>
    <d v="2024-08-02T00:00:00"/>
    <x v="1"/>
    <s v="Turno Tarde"/>
    <s v="Tunel"/>
    <s v="Falla en motor"/>
    <x v="1"/>
    <n v="4.4000000000000004"/>
    <m/>
  </r>
  <r>
    <x v="1"/>
    <s v="ago"/>
    <x v="6"/>
    <d v="2024-08-02T00:00:00"/>
    <x v="1"/>
    <s v="Turno Noche"/>
    <s v="Prime"/>
    <s v="Trabamiento de producto"/>
    <x v="1"/>
    <n v="3.73"/>
    <m/>
  </r>
  <r>
    <x v="0"/>
    <s v="ago"/>
    <x v="6"/>
    <d v="2024-08-02T00:00:00"/>
    <x v="1"/>
    <s v="Turno Noche"/>
    <s v="Lavadora de Botellas"/>
    <s v="trabamiento de botella en entrada"/>
    <x v="1"/>
    <n v="3.5254333330000001"/>
    <m/>
  </r>
  <r>
    <x v="0"/>
    <s v="ago"/>
    <x v="6"/>
    <d v="2024-08-02T00:00:00"/>
    <x v="1"/>
    <s v="Turno Dia"/>
    <s v="Llenadora"/>
    <s v="Cambio de valvula"/>
    <x v="1"/>
    <n v="3.19"/>
    <m/>
  </r>
  <r>
    <x v="0"/>
    <s v="ago"/>
    <x v="6"/>
    <d v="2024-08-02T00:00:00"/>
    <x v="1"/>
    <s v="Turno Dia"/>
    <s v="Llenadora"/>
    <s v="Lubricacion de pedestales - Llenadora"/>
    <x v="1"/>
    <n v="3.1"/>
    <m/>
  </r>
  <r>
    <x v="0"/>
    <s v="ago"/>
    <x v="6"/>
    <d v="2024-08-02T00:00:00"/>
    <x v="1"/>
    <s v="Turno Noche"/>
    <s v="Lavadora de Botellas"/>
    <s v="trabamiento de botella en entrada"/>
    <x v="1"/>
    <n v="3.08"/>
    <m/>
  </r>
  <r>
    <x v="0"/>
    <s v="ago"/>
    <x v="6"/>
    <d v="2024-08-02T00:00:00"/>
    <x v="1"/>
    <s v="Turno Noche"/>
    <s v="Mixer"/>
    <s v="Sistema de refrigeracion"/>
    <x v="1"/>
    <n v="2.950933333"/>
    <m/>
  </r>
  <r>
    <x v="0"/>
    <s v="ago"/>
    <x v="6"/>
    <d v="2024-08-02T00:00:00"/>
    <x v="1"/>
    <s v="Turno Dia"/>
    <s v="Coronador"/>
    <s v="Trancones reiterados pista de bajada"/>
    <x v="1"/>
    <n v="2.2799999999999998"/>
    <m/>
  </r>
  <r>
    <x v="0"/>
    <s v="ago"/>
    <x v="6"/>
    <d v="2024-08-02T00:00:00"/>
    <x v="1"/>
    <s v="Turno Noche"/>
    <s v="Mixer"/>
    <s v="Sistema de refrigeracion"/>
    <x v="1"/>
    <n v="2.2017833329999998"/>
    <m/>
  </r>
  <r>
    <x v="0"/>
    <s v="ago"/>
    <x v="6"/>
    <d v="2024-08-02T00:00:00"/>
    <x v="1"/>
    <s v="Turno Noche"/>
    <s v="Mixer"/>
    <s v="Sistema de refrigeracion"/>
    <x v="1"/>
    <n v="1.9752833329999999"/>
    <m/>
  </r>
  <r>
    <x v="1"/>
    <s v="ago"/>
    <x v="6"/>
    <d v="2024-08-02T00:00:00"/>
    <x v="1"/>
    <s v="Turno Dia"/>
    <s v="Transporte"/>
    <s v="Divisor de paquetes"/>
    <x v="1"/>
    <n v="1.82"/>
    <m/>
  </r>
  <r>
    <x v="1"/>
    <s v="ago"/>
    <x v="6"/>
    <d v="2024-08-02T00:00:00"/>
    <x v="1"/>
    <s v="Turno Noche"/>
    <s v="Sopladora"/>
    <s v="Lampara horno quemada"/>
    <x v="1"/>
    <n v="1.79"/>
    <m/>
  </r>
  <r>
    <x v="0"/>
    <s v="ago"/>
    <x v="6"/>
    <d v="2024-08-02T00:00:00"/>
    <x v="1"/>
    <s v="Turno Noche"/>
    <s v="Lavadora de Botellas"/>
    <s v="trabamiento de botella en entrada"/>
    <x v="1"/>
    <n v="1.73"/>
    <m/>
  </r>
  <r>
    <x v="1"/>
    <s v="ago"/>
    <x v="6"/>
    <d v="2024-08-02T00:00:00"/>
    <x v="1"/>
    <s v="Turno Dia"/>
    <s v="Sopladora"/>
    <s v="Molde con problemas"/>
    <x v="1"/>
    <n v="1.73"/>
    <m/>
  </r>
  <r>
    <x v="0"/>
    <s v="ago"/>
    <x v="6"/>
    <d v="2024-08-02T00:00:00"/>
    <x v="1"/>
    <s v="Turno Noche"/>
    <s v="Lavadora de Botellas"/>
    <s v="trabamiento de botella en entrada"/>
    <x v="1"/>
    <n v="1.7013166669999999"/>
    <m/>
  </r>
  <r>
    <x v="1"/>
    <s v="ago"/>
    <x v="6"/>
    <d v="2024-08-02T00:00:00"/>
    <x v="1"/>
    <s v="Turno Noche"/>
    <s v="Sopladora"/>
    <s v="Caudal insuficiente refrigeracion moldes"/>
    <x v="1"/>
    <n v="1.56"/>
    <m/>
  </r>
  <r>
    <x v="1"/>
    <s v="ago"/>
    <x v="6"/>
    <d v="2024-08-02T00:00:00"/>
    <x v="1"/>
    <s v="Turno Tarde"/>
    <s v="Capsuladora"/>
    <s v="Trancon de tapas en pista de bajada - Mantenimiento"/>
    <x v="1"/>
    <n v="1.25"/>
    <m/>
  </r>
  <r>
    <x v="0"/>
    <s v="ago"/>
    <x v="6"/>
    <d v="2024-08-02T00:00:00"/>
    <x v="1"/>
    <s v="Turno Dia"/>
    <s v="Llenadora"/>
    <s v="Cambio de valvula"/>
    <x v="1"/>
    <n v="1.21"/>
    <m/>
  </r>
  <r>
    <x v="1"/>
    <s v="ago"/>
    <x v="6"/>
    <d v="2024-08-02T00:00:00"/>
    <x v="1"/>
    <s v="Turno Dia"/>
    <s v="Transporte"/>
    <s v="Divisor de paquetes"/>
    <x v="1"/>
    <n v="1.17"/>
    <m/>
  </r>
  <r>
    <x v="1"/>
    <s v="ago"/>
    <x v="6"/>
    <d v="2024-08-02T00:00:00"/>
    <x v="1"/>
    <s v="Turno Dia"/>
    <s v="Transporte"/>
    <s v="Divisor de paquetes"/>
    <x v="1"/>
    <n v="1.1299999999999999"/>
    <m/>
  </r>
  <r>
    <x v="0"/>
    <s v="ago"/>
    <x v="6"/>
    <d v="2024-08-02T00:00:00"/>
    <x v="1"/>
    <s v="Turno Dia"/>
    <s v="Llenadora"/>
    <s v="Cambio de valvula"/>
    <x v="1"/>
    <n v="1.08"/>
    <m/>
  </r>
  <r>
    <x v="1"/>
    <s v="ago"/>
    <x v="6"/>
    <d v="2024-08-02T00:00:00"/>
    <x v="1"/>
    <s v="Turno Noche"/>
    <s v="Sopladora"/>
    <s v="Trabamiento de Preformas"/>
    <x v="1"/>
    <n v="0.78"/>
    <m/>
  </r>
  <r>
    <x v="0"/>
    <s v="ago"/>
    <x v="6"/>
    <d v="2024-08-02T00:00:00"/>
    <x v="1"/>
    <s v="Turno Dia"/>
    <s v="Llenadora"/>
    <s v="Cambio de valvula"/>
    <x v="1"/>
    <n v="0.78"/>
    <m/>
  </r>
  <r>
    <x v="0"/>
    <s v="ago"/>
    <x v="6"/>
    <d v="2024-08-02T00:00:00"/>
    <x v="1"/>
    <s v="Turno Noche"/>
    <s v="Lavadora de Botellas"/>
    <s v="trabamiento de botella en entrada"/>
    <x v="1"/>
    <n v="0.70021666670000005"/>
    <m/>
  </r>
  <r>
    <x v="0"/>
    <s v="ago"/>
    <x v="6"/>
    <d v="2024-08-02T00:00:00"/>
    <x v="1"/>
    <s v="Turno Dia"/>
    <s v="Llenadora"/>
    <s v="Cambio de valvula"/>
    <x v="1"/>
    <n v="0.63"/>
    <m/>
  </r>
  <r>
    <x v="0"/>
    <s v="ago"/>
    <x v="6"/>
    <d v="2024-08-02T00:00:00"/>
    <x v="1"/>
    <s v="Turno Dia"/>
    <s v="Llenadora"/>
    <s v="Cambio de valvula"/>
    <x v="1"/>
    <n v="0.53"/>
    <m/>
  </r>
  <r>
    <x v="0"/>
    <s v="ago"/>
    <x v="6"/>
    <d v="2024-08-02T00:00:00"/>
    <x v="1"/>
    <s v="Turno Dia"/>
    <s v="Llenadora"/>
    <s v="Cambio de valvula"/>
    <x v="1"/>
    <n v="0.53"/>
    <m/>
  </r>
  <r>
    <x v="0"/>
    <s v="ago"/>
    <x v="6"/>
    <d v="2024-08-02T00:00:00"/>
    <x v="1"/>
    <s v="Turno Noche"/>
    <s v="Mixer"/>
    <s v="Sistema de refrigeracion"/>
    <x v="1"/>
    <n v="0.3256666667"/>
    <m/>
  </r>
  <r>
    <x v="1"/>
    <s v="ago"/>
    <x v="6"/>
    <d v="2024-08-02T00:00:00"/>
    <x v="1"/>
    <s v="Turno Noche"/>
    <s v="Sopladora"/>
    <s v="Trabamiento de Preformas"/>
    <x v="1"/>
    <n v="0.28000000000000003"/>
    <m/>
  </r>
  <r>
    <x v="1"/>
    <s v="ago"/>
    <x v="6"/>
    <d v="2024-08-02T00:00:00"/>
    <x v="1"/>
    <s v="Turno Tarde"/>
    <s v="Capsuladora"/>
    <s v="Trancon de tapas en pista de bajada - Mantenimiento"/>
    <x v="1"/>
    <n v="0.25"/>
    <m/>
  </r>
  <r>
    <x v="0"/>
    <s v="ago"/>
    <x v="6"/>
    <d v="2024-08-02T00:00:00"/>
    <x v="1"/>
    <s v="Turno Dia"/>
    <s v="Coronador"/>
    <s v="Trancones reiterados pista de bajada"/>
    <x v="1"/>
    <n v="0.2"/>
    <m/>
  </r>
  <r>
    <x v="0"/>
    <s v="ago"/>
    <x v="6"/>
    <d v="2024-08-02T00:00:00"/>
    <x v="1"/>
    <s v="Turno Dia"/>
    <s v="Llenadora"/>
    <s v="Cambio de valvula"/>
    <x v="1"/>
    <n v="0.05"/>
    <m/>
  </r>
  <r>
    <x v="0"/>
    <s v="ago"/>
    <x v="6"/>
    <d v="2024-08-03T00:00:00"/>
    <x v="1"/>
    <s v="Turno Dia"/>
    <s v="Decapsuladora"/>
    <s v="Ajustes por falla"/>
    <x v="1"/>
    <n v="7.5"/>
    <m/>
  </r>
  <r>
    <x v="1"/>
    <s v="ago"/>
    <x v="6"/>
    <d v="2024-08-03T00:00:00"/>
    <x v="1"/>
    <s v="Turno Noche"/>
    <s v="Robopac"/>
    <s v="Corte de Film en Robopack"/>
    <x v="1"/>
    <n v="4.1399999999999997"/>
    <m/>
  </r>
  <r>
    <x v="1"/>
    <s v="ago"/>
    <x v="6"/>
    <d v="2024-08-03T00:00:00"/>
    <x v="1"/>
    <s v="Turno Dia"/>
    <s v="Transporte"/>
    <s v="Divisor de paquetes"/>
    <x v="1"/>
    <n v="3.88"/>
    <m/>
  </r>
  <r>
    <x v="0"/>
    <s v="ago"/>
    <x v="6"/>
    <d v="2024-08-03T00:00:00"/>
    <x v="1"/>
    <s v="Turno Dia"/>
    <s v="Mixer"/>
    <s v="Sistema de refrigeracion"/>
    <x v="1"/>
    <n v="3.85"/>
    <m/>
  </r>
  <r>
    <x v="1"/>
    <s v="ago"/>
    <x v="6"/>
    <d v="2024-08-03T00:00:00"/>
    <x v="1"/>
    <s v="Turno Dia"/>
    <s v="Tunel"/>
    <s v="Cambio o reparacion de sensor - Tiºnel"/>
    <x v="1"/>
    <n v="3.58"/>
    <m/>
  </r>
  <r>
    <x v="1"/>
    <s v="ago"/>
    <x v="6"/>
    <d v="2024-08-03T00:00:00"/>
    <x v="1"/>
    <s v="Turno Noche"/>
    <s v="Transporte"/>
    <s v="Divisor de paquetes"/>
    <x v="1"/>
    <n v="3.14"/>
    <m/>
  </r>
  <r>
    <x v="1"/>
    <s v="ago"/>
    <x v="6"/>
    <d v="2024-08-03T00:00:00"/>
    <x v="1"/>
    <s v="Turno Noche"/>
    <s v="Transporte"/>
    <s v="Divisor de paquetes"/>
    <x v="1"/>
    <n v="2.35"/>
    <m/>
  </r>
  <r>
    <x v="1"/>
    <s v="ago"/>
    <x v="6"/>
    <d v="2024-08-03T00:00:00"/>
    <x v="1"/>
    <s v="Turno Noche"/>
    <s v="Sopladora"/>
    <s v="Trabamiento de Preformas"/>
    <x v="1"/>
    <n v="2.25"/>
    <m/>
  </r>
  <r>
    <x v="1"/>
    <s v="ago"/>
    <x v="6"/>
    <d v="2024-08-03T00:00:00"/>
    <x v="1"/>
    <s v="Turno Dia"/>
    <s v="Transporte"/>
    <s v="Divisor de paquetes"/>
    <x v="1"/>
    <n v="2.2400000000000002"/>
    <m/>
  </r>
  <r>
    <x v="1"/>
    <s v="ago"/>
    <x v="6"/>
    <d v="2024-08-03T00:00:00"/>
    <x v="1"/>
    <s v="Turno Dia"/>
    <s v="Transporte"/>
    <s v="Divisor de paquetes"/>
    <x v="1"/>
    <n v="2.04"/>
    <m/>
  </r>
  <r>
    <x v="0"/>
    <s v="ago"/>
    <x v="6"/>
    <d v="2024-08-03T00:00:00"/>
    <x v="1"/>
    <s v="Turno Dia"/>
    <s v="Mixer"/>
    <s v="Sistema de refrigeracion"/>
    <x v="1"/>
    <n v="1.8"/>
    <m/>
  </r>
  <r>
    <x v="1"/>
    <s v="ago"/>
    <x v="6"/>
    <d v="2024-08-03T00:00:00"/>
    <x v="1"/>
    <s v="Turno Noche"/>
    <s v="Sopladora"/>
    <s v="Trabamiento de Preformas"/>
    <x v="1"/>
    <n v="1.57"/>
    <m/>
  </r>
  <r>
    <x v="1"/>
    <s v="ago"/>
    <x v="6"/>
    <d v="2024-08-03T00:00:00"/>
    <x v="1"/>
    <s v="Turno Dia"/>
    <s v="Transporte"/>
    <s v="Divisor de paquetes"/>
    <x v="1"/>
    <n v="1.56"/>
    <m/>
  </r>
  <r>
    <x v="1"/>
    <s v="ago"/>
    <x v="6"/>
    <d v="2024-08-03T00:00:00"/>
    <x v="1"/>
    <s v="Turno Dia"/>
    <s v="Prime"/>
    <s v="Trabamiento de producto"/>
    <x v="1"/>
    <n v="1.52"/>
    <m/>
  </r>
  <r>
    <x v="0"/>
    <s v="ago"/>
    <x v="6"/>
    <d v="2024-08-03T00:00:00"/>
    <x v="1"/>
    <s v="Turno Dia"/>
    <s v="Lavadora de Botellas"/>
    <s v="Trabamiento de botellas en la salida - Mantenimiento"/>
    <x v="1"/>
    <n v="1.2"/>
    <m/>
  </r>
  <r>
    <x v="0"/>
    <s v="ago"/>
    <x v="6"/>
    <d v="2024-08-03T00:00:00"/>
    <x v="1"/>
    <s v="Turno Dia"/>
    <s v="Mixer"/>
    <s v="Sistema de refrigeracion"/>
    <x v="1"/>
    <n v="1.2"/>
    <m/>
  </r>
  <r>
    <x v="0"/>
    <s v="ago"/>
    <x v="6"/>
    <d v="2024-08-03T00:00:00"/>
    <x v="1"/>
    <s v="Turno Dia"/>
    <s v="Llenadora"/>
    <s v="Lubricacion de pedestales - Llenadora"/>
    <x v="1"/>
    <n v="1.1599999999999999"/>
    <m/>
  </r>
  <r>
    <x v="0"/>
    <s v="ago"/>
    <x v="6"/>
    <d v="2024-08-03T00:00:00"/>
    <x v="1"/>
    <s v="Turno Dia"/>
    <s v="Decapsuladora"/>
    <s v="Ajustes por falla"/>
    <x v="1"/>
    <n v="1.1000000000000001"/>
    <m/>
  </r>
  <r>
    <x v="0"/>
    <s v="ago"/>
    <x v="6"/>
    <d v="2024-08-03T00:00:00"/>
    <x v="1"/>
    <s v="Turno Dia"/>
    <s v="Lavadora de Botellas"/>
    <s v="Trabamiento de botellas en la salida - Mantenimiento"/>
    <x v="1"/>
    <n v="1"/>
    <m/>
  </r>
  <r>
    <x v="0"/>
    <s v="ago"/>
    <x v="6"/>
    <d v="2024-08-03T00:00:00"/>
    <x v="1"/>
    <s v="Turno Dia"/>
    <s v="Llenadora"/>
    <s v="Lubricacion de pedestales - Llenadora"/>
    <x v="1"/>
    <n v="0.84"/>
    <m/>
  </r>
  <r>
    <x v="0"/>
    <s v="ago"/>
    <x v="6"/>
    <d v="2024-08-03T00:00:00"/>
    <x v="1"/>
    <s v="Turno Dia"/>
    <s v="Lavadora de Botellas"/>
    <s v="Trabamiento de botellas en la salida - Mantenimiento"/>
    <x v="1"/>
    <n v="0.8"/>
    <m/>
  </r>
  <r>
    <x v="1"/>
    <s v="ago"/>
    <x v="6"/>
    <d v="2024-08-03T00:00:00"/>
    <x v="1"/>
    <s v="Turno Dia"/>
    <s v="Transporte"/>
    <s v="Divisor de paquetes"/>
    <x v="1"/>
    <n v="0.79"/>
    <m/>
  </r>
  <r>
    <x v="1"/>
    <s v="ago"/>
    <x v="6"/>
    <d v="2024-08-03T00:00:00"/>
    <x v="1"/>
    <s v="Turno Dia"/>
    <s v="Tunel"/>
    <s v="Cambio o reparacion de sensor - Tiºnel"/>
    <x v="1"/>
    <n v="0.73"/>
    <m/>
  </r>
  <r>
    <x v="1"/>
    <s v="ago"/>
    <x v="6"/>
    <d v="2024-08-03T00:00:00"/>
    <x v="1"/>
    <s v="Turno Noche"/>
    <s v="Sopladora"/>
    <s v="Trabamiento de Preformas"/>
    <x v="1"/>
    <n v="0.51"/>
    <m/>
  </r>
  <r>
    <x v="0"/>
    <s v="ago"/>
    <x v="6"/>
    <d v="2024-08-03T00:00:00"/>
    <x v="1"/>
    <s v="Turno Dia"/>
    <s v="Decapsuladora"/>
    <s v="Ajustes por falla"/>
    <x v="1"/>
    <n v="0.5"/>
    <m/>
  </r>
  <r>
    <x v="0"/>
    <s v="ago"/>
    <x v="6"/>
    <d v="2024-08-03T00:00:00"/>
    <x v="1"/>
    <s v="Turno Dia"/>
    <s v="Mixer"/>
    <s v="Sistema de refrigeracion"/>
    <x v="1"/>
    <n v="0.15"/>
    <m/>
  </r>
  <r>
    <x v="1"/>
    <s v="ago"/>
    <x v="7"/>
    <d v="2024-08-05T00:00:00"/>
    <x v="1"/>
    <s v="Turno Dia"/>
    <s v="Etiquetadora"/>
    <s v="Falla Etiquetadora"/>
    <x v="0"/>
    <n v="30.824249999999999"/>
    <s v="Alarma C400"/>
  </r>
  <r>
    <x v="1"/>
    <s v="ago"/>
    <x v="7"/>
    <d v="2024-08-05T00:00:00"/>
    <x v="1"/>
    <s v="Turno Dia"/>
    <s v="Paletizadora"/>
    <s v="Perdida de ciclo"/>
    <x v="2"/>
    <n v="11.98901667"/>
    <s v="Reset manual"/>
  </r>
  <r>
    <x v="1"/>
    <s v="ago"/>
    <x v="7"/>
    <d v="2024-08-05T00:00:00"/>
    <x v="1"/>
    <s v="Turno Dia"/>
    <s v="Sopladora"/>
    <s v="Regulacion de molde N 1"/>
    <x v="1"/>
    <n v="9.2311833330000006"/>
    <m/>
  </r>
  <r>
    <x v="1"/>
    <s v="ago"/>
    <x v="7"/>
    <d v="2024-08-05T00:00:00"/>
    <x v="1"/>
    <s v="Turno Noche"/>
    <s v="Mixer"/>
    <s v="Problema presion bomba de agua"/>
    <x v="1"/>
    <n v="8.3459166669999991"/>
    <m/>
  </r>
  <r>
    <x v="1"/>
    <s v="ago"/>
    <x v="7"/>
    <d v="2024-08-05T00:00:00"/>
    <x v="1"/>
    <s v="Turno Dia"/>
    <s v="Transporte"/>
    <s v="Trabamiento entrada curva encausador"/>
    <x v="1"/>
    <n v="6.5446666670000004"/>
    <m/>
  </r>
  <r>
    <x v="1"/>
    <s v="ago"/>
    <x v="7"/>
    <d v="2024-08-05T00:00:00"/>
    <x v="1"/>
    <s v="Turno Dia"/>
    <s v="Mixer"/>
    <s v="Problema presion bomba de agua"/>
    <x v="1"/>
    <n v="6.4493499999999999"/>
    <m/>
  </r>
  <r>
    <x v="1"/>
    <s v="ago"/>
    <x v="7"/>
    <d v="2024-08-05T00:00:00"/>
    <x v="1"/>
    <s v="Turno Noche"/>
    <s v="Transporte"/>
    <s v="Divisor de paquetes"/>
    <x v="1"/>
    <n v="6.2667666669999997"/>
    <m/>
  </r>
  <r>
    <x v="1"/>
    <s v="ago"/>
    <x v="7"/>
    <d v="2024-08-05T00:00:00"/>
    <x v="1"/>
    <s v="Turno Dia"/>
    <s v="Mixer"/>
    <s v="Problema presion bomba de agua"/>
    <x v="1"/>
    <n v="5.797516667"/>
    <m/>
  </r>
  <r>
    <x v="1"/>
    <s v="ago"/>
    <x v="7"/>
    <d v="2024-08-05T00:00:00"/>
    <x v="1"/>
    <s v="Turno Noche"/>
    <s v="Mixer"/>
    <s v="Problema presion bomba de agua"/>
    <x v="1"/>
    <n v="5.0724499999999999"/>
    <m/>
  </r>
  <r>
    <x v="1"/>
    <s v="ago"/>
    <x v="7"/>
    <d v="2024-08-05T00:00:00"/>
    <x v="1"/>
    <s v="Turno Dia"/>
    <s v="Robopac"/>
    <s v="Problema red inalambrica"/>
    <x v="1"/>
    <n v="4.1584333329999996"/>
    <m/>
  </r>
  <r>
    <x v="1"/>
    <s v="ago"/>
    <x v="7"/>
    <d v="2024-08-05T00:00:00"/>
    <x v="1"/>
    <s v="Turno Dia"/>
    <s v="Mixer"/>
    <s v="Problema presion bomba de agua"/>
    <x v="1"/>
    <n v="3.9230333329999998"/>
    <m/>
  </r>
  <r>
    <x v="1"/>
    <s v="ago"/>
    <x v="7"/>
    <d v="2024-08-05T00:00:00"/>
    <x v="1"/>
    <s v="Turno Tarde"/>
    <s v="Etiquetadora"/>
    <s v="Empalme defectuoso - Etiquetadora"/>
    <x v="1"/>
    <n v="3.8872333330000002"/>
    <m/>
  </r>
  <r>
    <x v="1"/>
    <s v="ago"/>
    <x v="7"/>
    <d v="2024-08-05T00:00:00"/>
    <x v="1"/>
    <s v="Turno Noche"/>
    <s v="Transporte"/>
    <s v="Cambio o reparacion de sensor - Transporte"/>
    <x v="1"/>
    <n v="3.664933333"/>
    <m/>
  </r>
  <r>
    <x v="1"/>
    <s v="ago"/>
    <x v="7"/>
    <d v="2024-08-05T00:00:00"/>
    <x v="1"/>
    <s v="Turno Tarde"/>
    <s v="Codificador"/>
    <s v="Ajuste por cambio de formato - Codificador"/>
    <x v="1"/>
    <n v="3.544466667"/>
    <m/>
  </r>
  <r>
    <x v="1"/>
    <s v="ago"/>
    <x v="7"/>
    <d v="2024-08-05T00:00:00"/>
    <x v="1"/>
    <s v="Turno Noche"/>
    <s v="Prime"/>
    <s v="Trabamiento de producto"/>
    <x v="1"/>
    <n v="3.3403"/>
    <m/>
  </r>
  <r>
    <x v="1"/>
    <s v="ago"/>
    <x v="7"/>
    <d v="2024-08-05T00:00:00"/>
    <x v="1"/>
    <s v="Turno Dia"/>
    <s v="Mixer"/>
    <s v="Problema presion bomba de agua"/>
    <x v="1"/>
    <n v="2.7578999999999998"/>
    <m/>
  </r>
  <r>
    <x v="1"/>
    <s v="ago"/>
    <x v="7"/>
    <d v="2024-08-05T00:00:00"/>
    <x v="1"/>
    <s v="Turno Noche"/>
    <s v="Transporte"/>
    <s v="Divisor de paquetes"/>
    <x v="1"/>
    <n v="2.3729333330000002"/>
    <m/>
  </r>
  <r>
    <x v="1"/>
    <s v="ago"/>
    <x v="7"/>
    <d v="2024-08-05T00:00:00"/>
    <x v="1"/>
    <s v="Turno Noche"/>
    <s v="Transporte"/>
    <s v="Divisor de paquetes"/>
    <x v="1"/>
    <n v="2.0300500000000001"/>
    <m/>
  </r>
  <r>
    <x v="1"/>
    <s v="ago"/>
    <x v="7"/>
    <d v="2024-08-05T00:00:00"/>
    <x v="1"/>
    <s v="Turno Dia"/>
    <s v="Capsuladora"/>
    <s v="Trancon de tapas en pista de bajada - Mantenimiento"/>
    <x v="1"/>
    <n v="1.9657166669999999"/>
    <m/>
  </r>
  <r>
    <x v="1"/>
    <s v="ago"/>
    <x v="7"/>
    <d v="2024-08-05T00:00:00"/>
    <x v="1"/>
    <s v="Turno Dia"/>
    <s v="Sopladora"/>
    <s v="Trabamiento de Preformas"/>
    <x v="1"/>
    <n v="1.671966667"/>
    <m/>
  </r>
  <r>
    <x v="1"/>
    <s v="ago"/>
    <x v="7"/>
    <d v="2024-08-05T00:00:00"/>
    <x v="1"/>
    <s v="Turno Dia"/>
    <s v="Mixer"/>
    <s v="Problema presion bomba de agua"/>
    <x v="1"/>
    <n v="1.65855"/>
    <m/>
  </r>
  <r>
    <x v="1"/>
    <s v="ago"/>
    <x v="7"/>
    <d v="2024-08-05T00:00:00"/>
    <x v="1"/>
    <s v="Turno Tarde"/>
    <s v="Transporte"/>
    <s v="Divisor de paquetes"/>
    <x v="1"/>
    <n v="1.4942333329999999"/>
    <m/>
  </r>
  <r>
    <x v="0"/>
    <s v="ago"/>
    <x v="7"/>
    <d v="2024-08-05T00:00:00"/>
    <x v="1"/>
    <s v="Turno Dia"/>
    <s v="Encajonadora"/>
    <s v="Problema en mesa de entrada"/>
    <x v="1"/>
    <n v="1.40055"/>
    <m/>
  </r>
  <r>
    <x v="1"/>
    <s v="ago"/>
    <x v="7"/>
    <d v="2024-08-05T00:00:00"/>
    <x v="1"/>
    <s v="Turno Tarde"/>
    <s v="Transporte"/>
    <s v="Divisor de paquetes"/>
    <x v="1"/>
    <n v="1.3869"/>
    <m/>
  </r>
  <r>
    <x v="1"/>
    <s v="ago"/>
    <x v="7"/>
    <d v="2024-08-05T00:00:00"/>
    <x v="1"/>
    <s v="Turno Tarde"/>
    <s v="Sopladora"/>
    <s v="Trabamiento de Preformas"/>
    <x v="1"/>
    <n v="1.343383333"/>
    <m/>
  </r>
  <r>
    <x v="0"/>
    <s v="ago"/>
    <x v="7"/>
    <d v="2024-08-05T00:00:00"/>
    <x v="1"/>
    <s v="Turno Dia"/>
    <s v="Encajonadora"/>
    <s v="Problema en mesa de entrada"/>
    <x v="1"/>
    <n v="1.2508999999999999"/>
    <m/>
  </r>
  <r>
    <x v="0"/>
    <s v="ago"/>
    <x v="7"/>
    <d v="2024-08-05T00:00:00"/>
    <x v="1"/>
    <s v="Turno Dia"/>
    <s v="Lavadora de Botellas"/>
    <s v="trabamiento de botella en entrada"/>
    <x v="1"/>
    <n v="1.2009666670000001"/>
    <m/>
  </r>
  <r>
    <x v="1"/>
    <s v="ago"/>
    <x v="7"/>
    <d v="2024-08-05T00:00:00"/>
    <x v="1"/>
    <s v="Turno Noche"/>
    <s v="Transporte"/>
    <s v="Cambio o reparacion de sensor - Transporte"/>
    <x v="1"/>
    <n v="1.1078666669999999"/>
    <m/>
  </r>
  <r>
    <x v="0"/>
    <s v="ago"/>
    <x v="7"/>
    <d v="2024-08-05T00:00:00"/>
    <x v="1"/>
    <s v="Turno Dia"/>
    <s v="Llenadora"/>
    <s v="Trabamiento de tapas entrada capsulador"/>
    <x v="1"/>
    <n v="1.1007166669999999"/>
    <m/>
  </r>
  <r>
    <x v="1"/>
    <s v="ago"/>
    <x v="7"/>
    <d v="2024-08-05T00:00:00"/>
    <x v="1"/>
    <s v="Turno Tarde"/>
    <s v="Transporte"/>
    <s v="Divisor de paquetes"/>
    <x v="1"/>
    <n v="1.0149666669999999"/>
    <m/>
  </r>
  <r>
    <x v="1"/>
    <s v="ago"/>
    <x v="7"/>
    <d v="2024-08-05T00:00:00"/>
    <x v="1"/>
    <s v="Turno Noche"/>
    <s v="Transporte"/>
    <s v="Cambio o reparacion de sensor - Transporte"/>
    <x v="1"/>
    <n v="0.84394999999999998"/>
    <m/>
  </r>
  <r>
    <x v="1"/>
    <s v="ago"/>
    <x v="7"/>
    <d v="2024-08-05T00:00:00"/>
    <x v="1"/>
    <s v="Turno Noche"/>
    <s v="Capsuladora"/>
    <s v="Trancon de tapas en pista de bajada - Mantenimiento"/>
    <x v="1"/>
    <n v="0.76481666670000004"/>
    <m/>
  </r>
  <r>
    <x v="0"/>
    <s v="ago"/>
    <x v="7"/>
    <d v="2024-08-05T00:00:00"/>
    <x v="1"/>
    <s v="Turno Dia"/>
    <s v="Capsuladora"/>
    <s v="Trabamiento en guia de salida"/>
    <x v="1"/>
    <n v="0.34994999999999998"/>
    <m/>
  </r>
  <r>
    <x v="0"/>
    <s v="ago"/>
    <x v="7"/>
    <d v="2024-08-05T00:00:00"/>
    <x v="1"/>
    <s v="Turno Dia"/>
    <s v="Encajonadora"/>
    <s v="Problema en mesa de entrada"/>
    <x v="1"/>
    <n v="0.15003333329999999"/>
    <m/>
  </r>
  <r>
    <x v="2"/>
    <s v="ago"/>
    <x v="7"/>
    <d v="2024-08-06T00:00:00"/>
    <x v="1"/>
    <s v="Turno Noche"/>
    <s v="Lavadora de Botellas"/>
    <s v="Puesta a punto post mantencion - Lavadora de Botellas"/>
    <x v="0"/>
    <n v="40.427133329999997"/>
    <s v="Regulaciones por caidas de botellas frecuentes"/>
  </r>
  <r>
    <x v="0"/>
    <s v="ago"/>
    <x v="7"/>
    <d v="2024-08-06T00:00:00"/>
    <x v="1"/>
    <s v="Turno Dia"/>
    <s v="Encajonadora"/>
    <s v="Problema en mesa de entrada"/>
    <x v="0"/>
    <n v="15.30451667"/>
    <s v="SIN REPORTAR"/>
  </r>
  <r>
    <x v="1"/>
    <s v="ago"/>
    <x v="7"/>
    <d v="2024-08-06T00:00:00"/>
    <x v="1"/>
    <s v="Turno Dia"/>
    <s v="Tunel"/>
    <s v="Producto desplazado salida recubrimiento - Mantenimiento"/>
    <x v="2"/>
    <n v="11.1075"/>
    <s v="Cambio Receta , Sincronizacion"/>
  </r>
  <r>
    <x v="1"/>
    <s v="ago"/>
    <x v="7"/>
    <d v="2024-08-06T00:00:00"/>
    <x v="1"/>
    <s v="Turno Noche"/>
    <s v="Transporte"/>
    <s v="Regulacion de velocidad"/>
    <x v="1"/>
    <n v="9.417433333"/>
    <m/>
  </r>
  <r>
    <x v="1"/>
    <s v="ago"/>
    <x v="7"/>
    <d v="2024-08-06T00:00:00"/>
    <x v="1"/>
    <s v="Turno Dia"/>
    <s v="Codificador"/>
    <s v="Ajuste por cambio de formato - Codificador"/>
    <x v="1"/>
    <n v="7.1035833329999996"/>
    <m/>
  </r>
  <r>
    <x v="0"/>
    <s v="ago"/>
    <x v="7"/>
    <d v="2024-08-06T00:00:00"/>
    <x v="1"/>
    <s v="Turno Dia"/>
    <s v="Llenadora"/>
    <s v="Cambio de valvula"/>
    <x v="1"/>
    <n v="6.7012"/>
    <m/>
  </r>
  <r>
    <x v="1"/>
    <s v="ago"/>
    <x v="7"/>
    <d v="2024-08-06T00:00:00"/>
    <x v="1"/>
    <s v="Turno Noche"/>
    <s v="Llenadora"/>
    <s v="Espumado al inicio de proceso"/>
    <x v="1"/>
    <n v="6.5525333330000004"/>
    <m/>
  </r>
  <r>
    <x v="0"/>
    <s v="ago"/>
    <x v="7"/>
    <d v="2024-08-06T00:00:00"/>
    <x v="1"/>
    <s v="Turno Dia"/>
    <s v="Encajonadora"/>
    <s v="Problema en mesa de entrada"/>
    <x v="1"/>
    <n v="6.551316667"/>
    <m/>
  </r>
  <r>
    <x v="1"/>
    <s v="ago"/>
    <x v="7"/>
    <d v="2024-08-06T00:00:00"/>
    <x v="1"/>
    <s v="Turno Dia"/>
    <s v="Robopac"/>
    <s v="Falla barrera de seguridad"/>
    <x v="1"/>
    <n v="6.4552833329999997"/>
    <m/>
  </r>
  <r>
    <x v="1"/>
    <s v="ago"/>
    <x v="7"/>
    <d v="2024-08-06T00:00:00"/>
    <x v="1"/>
    <s v="Turno Noche"/>
    <s v="Prime"/>
    <s v="Trabamiento brazo"/>
    <x v="1"/>
    <n v="6.3034666670000004"/>
    <m/>
  </r>
  <r>
    <x v="1"/>
    <s v="ago"/>
    <x v="7"/>
    <d v="2024-08-06T00:00:00"/>
    <x v="1"/>
    <s v="Turno Noche"/>
    <s v="Prime"/>
    <s v="Trabamiento brazo"/>
    <x v="1"/>
    <n v="5.7588333330000001"/>
    <m/>
  </r>
  <r>
    <x v="1"/>
    <s v="ago"/>
    <x v="7"/>
    <d v="2024-08-06T00:00:00"/>
    <x v="1"/>
    <s v="Turno Noche"/>
    <s v="Transporte"/>
    <s v="Divisor de paquetes"/>
    <x v="1"/>
    <n v="4.6959999999999997"/>
    <m/>
  </r>
  <r>
    <x v="1"/>
    <s v="ago"/>
    <x v="7"/>
    <d v="2024-08-06T00:00:00"/>
    <x v="1"/>
    <s v="Turno Noche"/>
    <s v="Prime"/>
    <s v="Trabamiento brazo"/>
    <x v="1"/>
    <n v="4.4588666669999997"/>
    <m/>
  </r>
  <r>
    <x v="1"/>
    <s v="ago"/>
    <x v="7"/>
    <d v="2024-08-06T00:00:00"/>
    <x v="1"/>
    <s v="Turno Noche"/>
    <s v="Transporte"/>
    <s v="Regulacion de velocidad"/>
    <x v="1"/>
    <n v="4.3304166669999997"/>
    <m/>
  </r>
  <r>
    <x v="1"/>
    <s v="ago"/>
    <x v="7"/>
    <d v="2024-08-06T00:00:00"/>
    <x v="1"/>
    <s v="Turno Dia"/>
    <s v="Tunel"/>
    <s v="Cai­da de botellas, ajuste de traspasos"/>
    <x v="1"/>
    <n v="3.82945"/>
    <m/>
  </r>
  <r>
    <x v="0"/>
    <s v="ago"/>
    <x v="7"/>
    <d v="2024-08-06T00:00:00"/>
    <x v="1"/>
    <s v="Turno Dia"/>
    <s v="Lavadora de Botellas"/>
    <s v="Trabamiento de botellas en la salida - Mantenimiento"/>
    <x v="1"/>
    <n v="3.6010333330000002"/>
    <m/>
  </r>
  <r>
    <x v="1"/>
    <s v="ago"/>
    <x v="7"/>
    <d v="2024-08-06T00:00:00"/>
    <x v="1"/>
    <s v="Turno Tarde"/>
    <s v="Transporte"/>
    <s v="Regulacion de velocidad"/>
    <x v="1"/>
    <n v="3.5343333330000002"/>
    <m/>
  </r>
  <r>
    <x v="0"/>
    <s v="ago"/>
    <x v="7"/>
    <d v="2024-08-06T00:00:00"/>
    <x v="1"/>
    <s v="Turno Dia"/>
    <s v="Omnivision"/>
    <s v="Ajuste electrico o mecanico"/>
    <x v="1"/>
    <n v="2.95045"/>
    <m/>
  </r>
  <r>
    <x v="1"/>
    <s v="ago"/>
    <x v="7"/>
    <d v="2024-08-06T00:00:00"/>
    <x v="1"/>
    <s v="Turno Dia"/>
    <s v="Codificador"/>
    <s v="Ajuste por cambio de formato - Codificador"/>
    <x v="1"/>
    <n v="2.927333333"/>
    <m/>
  </r>
  <r>
    <x v="1"/>
    <s v="ago"/>
    <x v="7"/>
    <d v="2024-08-06T00:00:00"/>
    <x v="1"/>
    <s v="Turno Tarde"/>
    <s v="Etiquetadora"/>
    <s v="Empalme defectuoso - Etiquetadora"/>
    <x v="1"/>
    <n v="2.7810999999999999"/>
    <m/>
  </r>
  <r>
    <x v="1"/>
    <s v="ago"/>
    <x v="7"/>
    <d v="2024-08-06T00:00:00"/>
    <x v="1"/>
    <s v="Turno Tarde"/>
    <s v="Paletizadora"/>
    <s v="Barrera seguridad paletizadora se bloquea"/>
    <x v="1"/>
    <n v="2.3355999999999999"/>
    <m/>
  </r>
  <r>
    <x v="1"/>
    <s v="ago"/>
    <x v="7"/>
    <d v="2024-08-06T00:00:00"/>
    <x v="1"/>
    <s v="Turno Dia"/>
    <s v="Robopac"/>
    <s v="Problema film defectuoso - Mantenimiento"/>
    <x v="1"/>
    <n v="2.232366667"/>
    <m/>
  </r>
  <r>
    <x v="1"/>
    <s v="ago"/>
    <x v="7"/>
    <d v="2024-08-06T00:00:00"/>
    <x v="1"/>
    <s v="Turno Noche"/>
    <s v="Prime"/>
    <s v="Trabamiento brazo"/>
    <x v="1"/>
    <n v="2.1434833329999998"/>
    <m/>
  </r>
  <r>
    <x v="1"/>
    <s v="ago"/>
    <x v="7"/>
    <d v="2024-08-06T00:00:00"/>
    <x v="1"/>
    <s v="Turno Noche"/>
    <s v="Transporte"/>
    <s v="Divisor de paquetes"/>
    <x v="1"/>
    <n v="2.135233333"/>
    <m/>
  </r>
  <r>
    <x v="1"/>
    <s v="ago"/>
    <x v="7"/>
    <d v="2024-08-06T00:00:00"/>
    <x v="1"/>
    <s v="Turno Noche"/>
    <s v="Transporte"/>
    <s v="Trabamiento curva salida pulmon"/>
    <x v="1"/>
    <n v="2.0507499999999999"/>
    <m/>
  </r>
  <r>
    <x v="0"/>
    <s v="ago"/>
    <x v="7"/>
    <d v="2024-08-06T00:00:00"/>
    <x v="1"/>
    <s v="Turno Dia"/>
    <s v="Encajonadora"/>
    <s v="Problema en mesa de entrada"/>
    <x v="1"/>
    <n v="1.7008333330000001"/>
    <m/>
  </r>
  <r>
    <x v="1"/>
    <s v="ago"/>
    <x v="7"/>
    <d v="2024-08-06T00:00:00"/>
    <x v="1"/>
    <s v="Turno Dia"/>
    <s v="Transporte"/>
    <s v="Falla de Motor - Transporte"/>
    <x v="1"/>
    <n v="1.6802333330000001"/>
    <m/>
  </r>
  <r>
    <x v="0"/>
    <s v="ago"/>
    <x v="7"/>
    <d v="2024-08-06T00:00:00"/>
    <x v="1"/>
    <s v="Turno Dia"/>
    <s v="Lavadora de Botellas"/>
    <s v="Repararacion mecanica Salida lavadora"/>
    <x v="1"/>
    <n v="1.6006166669999999"/>
    <m/>
  </r>
  <r>
    <x v="1"/>
    <s v="ago"/>
    <x v="7"/>
    <d v="2024-08-06T00:00:00"/>
    <x v="1"/>
    <s v="Turno Tarde"/>
    <s v="Etiquetadora"/>
    <s v="Empalme defectuoso - Etiquetadora"/>
    <x v="1"/>
    <n v="1.573283333"/>
    <m/>
  </r>
  <r>
    <x v="0"/>
    <s v="ago"/>
    <x v="7"/>
    <d v="2024-08-06T00:00:00"/>
    <x v="1"/>
    <s v="Turno Dia"/>
    <s v="Lavadora de Botellas"/>
    <s v="trabamiento de botella en entrada"/>
    <x v="1"/>
    <n v="1.450933333"/>
    <m/>
  </r>
  <r>
    <x v="2"/>
    <s v="ago"/>
    <x v="7"/>
    <d v="2024-08-06T00:00:00"/>
    <x v="1"/>
    <s v="Turno Noche"/>
    <s v="Lavadora de Botellas"/>
    <s v="Puesta a punto post mantencion - Lavadora de Botellas"/>
    <x v="1"/>
    <n v="1.40865"/>
    <m/>
  </r>
  <r>
    <x v="1"/>
    <s v="ago"/>
    <x v="7"/>
    <d v="2024-08-06T00:00:00"/>
    <x v="1"/>
    <s v="Turno Noche"/>
    <s v="Transporte"/>
    <s v="Regulacion de velocidad"/>
    <x v="1"/>
    <n v="1.364966667"/>
    <m/>
  </r>
  <r>
    <x v="1"/>
    <s v="ago"/>
    <x v="7"/>
    <d v="2024-08-06T00:00:00"/>
    <x v="1"/>
    <s v="Turno Dia"/>
    <s v="Capsuladora"/>
    <s v="Trancon de tapas deformes en buffer"/>
    <x v="1"/>
    <n v="1.2961666670000001"/>
    <m/>
  </r>
  <r>
    <x v="1"/>
    <s v="ago"/>
    <x v="7"/>
    <d v="2024-08-06T00:00:00"/>
    <x v="1"/>
    <s v="Turno Dia"/>
    <s v="Transporte"/>
    <s v="Trabamiento curva salida pulmon"/>
    <x v="1"/>
    <n v="1.2413666670000001"/>
    <m/>
  </r>
  <r>
    <x v="1"/>
    <s v="ago"/>
    <x v="7"/>
    <d v="2024-08-06T00:00:00"/>
    <x v="1"/>
    <s v="Turno Tarde"/>
    <s v="Robopac"/>
    <s v="Corte de Film en Robopack"/>
    <x v="1"/>
    <n v="1.1495333329999999"/>
    <m/>
  </r>
  <r>
    <x v="0"/>
    <s v="ago"/>
    <x v="7"/>
    <d v="2024-08-06T00:00:00"/>
    <x v="1"/>
    <s v="Turno Dia"/>
    <s v="Encajonadora"/>
    <s v="Problema en mesa de entrada"/>
    <x v="1"/>
    <n v="1.000366667"/>
    <m/>
  </r>
  <r>
    <x v="0"/>
    <s v="ago"/>
    <x v="7"/>
    <d v="2024-08-06T00:00:00"/>
    <x v="1"/>
    <s v="Turno Dia"/>
    <s v="Encajonadora"/>
    <s v="Problema en mesa de entrada"/>
    <x v="1"/>
    <n v="0.65063333329999995"/>
    <m/>
  </r>
  <r>
    <x v="0"/>
    <s v="ago"/>
    <x v="7"/>
    <d v="2024-08-06T00:00:00"/>
    <x v="1"/>
    <s v="Turno Dia"/>
    <s v="Omnivision"/>
    <s v="Ajuste electrico o mecanico"/>
    <x v="1"/>
    <n v="0.5503333333"/>
    <m/>
  </r>
  <r>
    <x v="0"/>
    <s v="ago"/>
    <x v="7"/>
    <d v="2024-08-06T00:00:00"/>
    <x v="1"/>
    <s v="Turno Dia"/>
    <s v="Encajonadora"/>
    <s v="Problema en mesa de entrada"/>
    <x v="1"/>
    <n v="0.50014999999999998"/>
    <m/>
  </r>
  <r>
    <x v="0"/>
    <s v="ago"/>
    <x v="7"/>
    <d v="2024-08-06T00:00:00"/>
    <x v="1"/>
    <s v="Turno Dia"/>
    <s v="Encajonadora"/>
    <s v="Problema en mesa de entrada"/>
    <x v="1"/>
    <n v="0.40024999999999999"/>
    <m/>
  </r>
  <r>
    <x v="1"/>
    <s v="ago"/>
    <x v="7"/>
    <d v="2024-08-06T00:00:00"/>
    <x v="1"/>
    <s v="Turno Dia"/>
    <s v="Transporte"/>
    <s v="Falla de Motor - Transporte"/>
    <x v="1"/>
    <n v="0.37523333330000003"/>
    <m/>
  </r>
  <r>
    <x v="0"/>
    <s v="ago"/>
    <x v="7"/>
    <d v="2024-08-06T00:00:00"/>
    <x v="1"/>
    <s v="Turno Dia"/>
    <s v="Lavadora de Botellas"/>
    <s v="trabamiento de botella en entrada"/>
    <x v="1"/>
    <n v="0.35021666670000001"/>
    <m/>
  </r>
  <r>
    <x v="1"/>
    <s v="ago"/>
    <x v="7"/>
    <d v="2024-08-06T00:00:00"/>
    <x v="1"/>
    <s v="Turno Tarde"/>
    <s v="Sopladora"/>
    <s v="Trabamiento de Preformas"/>
    <x v="1"/>
    <n v="0.34136666669999999"/>
    <m/>
  </r>
  <r>
    <x v="0"/>
    <s v="ago"/>
    <x v="7"/>
    <d v="2024-08-06T00:00:00"/>
    <x v="1"/>
    <s v="Turno Dia"/>
    <s v="Lavadora de Botellas"/>
    <s v="trabamiento de botella en entrada"/>
    <x v="1"/>
    <n v="0.1501333333"/>
    <m/>
  </r>
  <r>
    <x v="0"/>
    <s v="ago"/>
    <x v="7"/>
    <d v="2024-08-06T00:00:00"/>
    <x v="1"/>
    <s v="Turno Dia"/>
    <s v="Lavadora de Botellas"/>
    <s v="Trabamiento de botellas en la salida - Mantenimiento"/>
    <x v="1"/>
    <n v="0.1500166667"/>
    <m/>
  </r>
  <r>
    <x v="0"/>
    <s v="ago"/>
    <x v="7"/>
    <d v="2024-08-06T00:00:00"/>
    <x v="1"/>
    <s v="Turno Dia"/>
    <s v="Encajonadora"/>
    <s v="Problema en mesa de entrada"/>
    <x v="1"/>
    <n v="0.1000333333"/>
    <m/>
  </r>
  <r>
    <x v="1"/>
    <s v="ago"/>
    <x v="7"/>
    <d v="2024-08-07T00:00:00"/>
    <x v="1"/>
    <s v="Turno Noche"/>
    <s v="Sopladora"/>
    <s v="Molde con problemas"/>
    <x v="0"/>
    <n v="26.207283329999999"/>
    <s v=" Leva de seguridad de subida tobera accionada del molde N°4."/>
  </r>
  <r>
    <x v="2"/>
    <s v="ago"/>
    <x v="7"/>
    <d v="2024-08-07T00:00:00"/>
    <x v="1"/>
    <s v="Turno Dia"/>
    <s v="Encajonadora"/>
    <s v="Cambio o reparacion manguera de aire"/>
    <x v="0"/>
    <n v="21.310183330000001"/>
    <s v="Mangueras de aire muy rígidas  provoca daño conector de aire"/>
  </r>
  <r>
    <x v="2"/>
    <s v="ago"/>
    <x v="7"/>
    <d v="2024-08-07T00:00:00"/>
    <x v="1"/>
    <s v="Turno Dia"/>
    <s v="Encajonadora"/>
    <s v="Falla contactor - Encajonadora"/>
    <x v="2"/>
    <n v="15.45368333"/>
    <s v="Falla de señal de electroválvula de freno encajonadora"/>
  </r>
  <r>
    <x v="2"/>
    <s v="ago"/>
    <x v="7"/>
    <d v="2024-08-07T00:00:00"/>
    <x v="1"/>
    <s v="Turno Dia"/>
    <s v="Encajonadora"/>
    <s v="Falla contactor - Encajonadora"/>
    <x v="1"/>
    <n v="6.9688499999999998"/>
    <m/>
  </r>
  <r>
    <x v="0"/>
    <s v="ago"/>
    <x v="7"/>
    <d v="2024-08-07T00:00:00"/>
    <x v="1"/>
    <s v="Turno Dia"/>
    <s v="Lavadora de Botellas"/>
    <s v="trabamiento de botella en entrada"/>
    <x v="1"/>
    <n v="6.9519500000000001"/>
    <m/>
  </r>
  <r>
    <x v="0"/>
    <s v="ago"/>
    <x v="7"/>
    <d v="2024-08-07T00:00:00"/>
    <x v="1"/>
    <s v="Turno Dia"/>
    <s v="Encajonadora"/>
    <s v="Problema en mesa de entrada"/>
    <x v="1"/>
    <n v="5.9762500000000003"/>
    <m/>
  </r>
  <r>
    <x v="2"/>
    <s v="ago"/>
    <x v="7"/>
    <d v="2024-08-07T00:00:00"/>
    <x v="1"/>
    <s v="Turno Noche"/>
    <s v="Alexus"/>
    <s v="Problema rechazador"/>
    <x v="1"/>
    <n v="5.5279833329999999"/>
    <m/>
  </r>
  <r>
    <x v="2"/>
    <s v="ago"/>
    <x v="7"/>
    <d v="2024-08-07T00:00:00"/>
    <x v="1"/>
    <s v="Turno Dia"/>
    <s v="Lavadora de Botellas"/>
    <s v="Trabamiento de botellas en la salida - Mantenimiento"/>
    <x v="1"/>
    <n v="5.33955"/>
    <m/>
  </r>
  <r>
    <x v="1"/>
    <s v="ago"/>
    <x v="7"/>
    <d v="2024-08-07T00:00:00"/>
    <x v="1"/>
    <s v="Turno Noche"/>
    <s v="Sopladora"/>
    <s v="Molde con problemas"/>
    <x v="1"/>
    <n v="4.1344500000000002"/>
    <m/>
  </r>
  <r>
    <x v="1"/>
    <s v="ago"/>
    <x v="7"/>
    <d v="2024-08-07T00:00:00"/>
    <x v="1"/>
    <s v="Turno Tarde"/>
    <s v="Prime"/>
    <s v="Trabamiento de producto"/>
    <x v="1"/>
    <n v="3.4512666670000001"/>
    <m/>
  </r>
  <r>
    <x v="2"/>
    <s v="ago"/>
    <x v="7"/>
    <d v="2024-08-07T00:00:00"/>
    <x v="1"/>
    <s v="Turno Dia"/>
    <s v="Lavadora de Botellas"/>
    <s v="Trabamiento de botellas en la salida - Mantenimiento"/>
    <x v="1"/>
    <n v="3.2783166669999999"/>
    <m/>
  </r>
  <r>
    <x v="1"/>
    <s v="ago"/>
    <x v="7"/>
    <d v="2024-08-07T00:00:00"/>
    <x v="1"/>
    <s v="Turno Tarde"/>
    <s v="Prime"/>
    <s v="Ajuste de parametros por electrico"/>
    <x v="1"/>
    <n v="3.0339666670000001"/>
    <m/>
  </r>
  <r>
    <x v="1"/>
    <s v="ago"/>
    <x v="7"/>
    <d v="2024-08-07T00:00:00"/>
    <x v="1"/>
    <s v="Turno Dia"/>
    <s v="Capsuladora"/>
    <s v="Trancon de tapas en pista de bajada - Mantenimiento"/>
    <x v="1"/>
    <n v="2.8504166670000002"/>
    <m/>
  </r>
  <r>
    <x v="2"/>
    <s v="ago"/>
    <x v="7"/>
    <d v="2024-08-07T00:00:00"/>
    <x v="1"/>
    <s v="Turno Dia"/>
    <s v="Lavadora de Botellas"/>
    <s v="Trabamiento de botellas en la salida - Mantenimiento"/>
    <x v="1"/>
    <n v="2.8033666670000001"/>
    <m/>
  </r>
  <r>
    <x v="1"/>
    <s v="ago"/>
    <x v="7"/>
    <d v="2024-08-07T00:00:00"/>
    <x v="1"/>
    <s v="Turno Noche"/>
    <s v="Llenadora"/>
    <s v="Espumado al inicio de proceso"/>
    <x v="1"/>
    <n v="2.8007166670000001"/>
    <m/>
  </r>
  <r>
    <x v="2"/>
    <s v="ago"/>
    <x v="7"/>
    <d v="2024-08-07T00:00:00"/>
    <x v="1"/>
    <s v="Turno Dia"/>
    <s v="Llenadora"/>
    <s v="Lubricacion de pedestales - Llenadora"/>
    <x v="1"/>
    <n v="2.766483333"/>
    <m/>
  </r>
  <r>
    <x v="1"/>
    <s v="ago"/>
    <x v="7"/>
    <d v="2024-08-07T00:00:00"/>
    <x v="1"/>
    <s v="Turno Tarde"/>
    <s v="Sopladora"/>
    <s v="Trabamiento de Preformas"/>
    <x v="1"/>
    <n v="2.1678666670000002"/>
    <m/>
  </r>
  <r>
    <x v="0"/>
    <s v="ago"/>
    <x v="7"/>
    <d v="2024-08-07T00:00:00"/>
    <x v="1"/>
    <s v="Turno Dia"/>
    <s v="Lavadora de Botellas"/>
    <s v="Trabamiento de botellas en la salida - Mantenimiento"/>
    <x v="1"/>
    <n v="1.8753166670000001"/>
    <m/>
  </r>
  <r>
    <x v="2"/>
    <s v="ago"/>
    <x v="7"/>
    <d v="2024-08-07T00:00:00"/>
    <x v="1"/>
    <s v="Turno Noche"/>
    <s v="Lavadora de Botellas"/>
    <s v="Cai­da de envase en descarga - Mantenimiento"/>
    <x v="1"/>
    <n v="1.8085166669999999"/>
    <m/>
  </r>
  <r>
    <x v="1"/>
    <s v="ago"/>
    <x v="7"/>
    <d v="2024-08-07T00:00:00"/>
    <x v="1"/>
    <s v="Turno Tarde"/>
    <s v="Prime"/>
    <s v="Ajuste de parametros por electrico"/>
    <x v="1"/>
    <n v="1.7335833329999999"/>
    <m/>
  </r>
  <r>
    <x v="0"/>
    <s v="ago"/>
    <x v="7"/>
    <d v="2024-08-07T00:00:00"/>
    <x v="1"/>
    <s v="Turno Dia"/>
    <s v="Lavadora de Botellas"/>
    <s v="trabamiento de botella en entrada"/>
    <x v="1"/>
    <n v="1.70075"/>
    <m/>
  </r>
  <r>
    <x v="1"/>
    <s v="ago"/>
    <x v="7"/>
    <d v="2024-08-07T00:00:00"/>
    <x v="1"/>
    <s v="Turno Noche"/>
    <s v="Transporte"/>
    <s v="Divisor de paquetes"/>
    <x v="1"/>
    <n v="1.6846833329999999"/>
    <m/>
  </r>
  <r>
    <x v="1"/>
    <s v="ago"/>
    <x v="7"/>
    <d v="2024-08-07T00:00:00"/>
    <x v="1"/>
    <s v="Turno Noche"/>
    <s v="Transporte"/>
    <s v="Divisor de paquetes"/>
    <x v="1"/>
    <n v="1.6695500000000001"/>
    <m/>
  </r>
  <r>
    <x v="0"/>
    <s v="ago"/>
    <x v="7"/>
    <d v="2024-08-07T00:00:00"/>
    <x v="1"/>
    <s v="Turno Dia"/>
    <s v="Coronador"/>
    <s v="Trancones reiterados pista de bajada"/>
    <x v="1"/>
    <n v="1.639683333"/>
    <m/>
  </r>
  <r>
    <x v="2"/>
    <s v="ago"/>
    <x v="7"/>
    <d v="2024-08-07T00:00:00"/>
    <x v="1"/>
    <s v="Turno Dia"/>
    <s v="Lavadora de Botellas"/>
    <s v="Trabamiento de botellas en la salida - Mantenimiento"/>
    <x v="1"/>
    <n v="1.6095999999999999"/>
    <m/>
  </r>
  <r>
    <x v="0"/>
    <s v="ago"/>
    <x v="7"/>
    <d v="2024-08-07T00:00:00"/>
    <x v="1"/>
    <s v="Turno Dia"/>
    <s v="Llenadora"/>
    <s v="Lubricacion de pedestales - Llenadora"/>
    <x v="1"/>
    <n v="1.475416667"/>
    <m/>
  </r>
  <r>
    <x v="0"/>
    <s v="ago"/>
    <x v="7"/>
    <d v="2024-08-07T00:00:00"/>
    <x v="1"/>
    <s v="Turno Dia"/>
    <s v="Encajonadora"/>
    <s v="Problema en mesa de entrada"/>
    <x v="1"/>
    <n v="1.4512"/>
    <m/>
  </r>
  <r>
    <x v="1"/>
    <s v="ago"/>
    <x v="7"/>
    <d v="2024-08-07T00:00:00"/>
    <x v="1"/>
    <s v="Turno Dia"/>
    <s v="Tunel"/>
    <s v="Cai­da de botellas, ajuste de traspasos"/>
    <x v="1"/>
    <n v="1.4009833330000001"/>
    <m/>
  </r>
  <r>
    <x v="2"/>
    <s v="ago"/>
    <x v="7"/>
    <d v="2024-08-07T00:00:00"/>
    <x v="1"/>
    <s v="Turno Noche"/>
    <s v="Lavadora de Botellas"/>
    <s v="Cai­da de envase en descarga - Mantenimiento"/>
    <x v="1"/>
    <n v="1.359466667"/>
    <m/>
  </r>
  <r>
    <x v="0"/>
    <s v="ago"/>
    <x v="7"/>
    <d v="2024-08-07T00:00:00"/>
    <x v="1"/>
    <s v="Turno Dia"/>
    <s v="Lavadora de Botellas"/>
    <s v="trabamiento de botella en entrada"/>
    <x v="1"/>
    <n v="1.3508166669999999"/>
    <m/>
  </r>
  <r>
    <x v="1"/>
    <s v="ago"/>
    <x v="7"/>
    <d v="2024-08-07T00:00:00"/>
    <x v="1"/>
    <s v="Turno Noche"/>
    <s v="Transporte"/>
    <s v="Divisor de paquetes"/>
    <x v="1"/>
    <n v="1.2667999999999999"/>
    <m/>
  </r>
  <r>
    <x v="0"/>
    <s v="ago"/>
    <x v="7"/>
    <d v="2024-08-07T00:00:00"/>
    <x v="1"/>
    <s v="Turno Dia"/>
    <s v="Encajonadora"/>
    <s v="Problema en mesa de entrada"/>
    <x v="1"/>
    <n v="1.2257"/>
    <m/>
  </r>
  <r>
    <x v="1"/>
    <s v="ago"/>
    <x v="7"/>
    <d v="2024-08-07T00:00:00"/>
    <x v="1"/>
    <s v="Turno Dia"/>
    <s v="Capsuladora"/>
    <s v="Trancon de tapas en pista de bajada - Mantenimiento"/>
    <x v="1"/>
    <n v="1.134516667"/>
    <m/>
  </r>
  <r>
    <x v="1"/>
    <s v="ago"/>
    <x v="7"/>
    <d v="2024-08-07T00:00:00"/>
    <x v="1"/>
    <s v="Turno Tarde"/>
    <s v="Sopladora"/>
    <s v="Trabamiento de Preformas"/>
    <x v="1"/>
    <n v="1.0837666669999999"/>
    <m/>
  </r>
  <r>
    <x v="1"/>
    <s v="ago"/>
    <x v="7"/>
    <d v="2024-08-07T00:00:00"/>
    <x v="1"/>
    <s v="Turno Tarde"/>
    <s v="Sopladora"/>
    <s v="Trabamiento de Preformas"/>
    <x v="1"/>
    <n v="0.95030000000000003"/>
    <m/>
  </r>
  <r>
    <x v="0"/>
    <s v="ago"/>
    <x v="7"/>
    <d v="2024-08-07T00:00:00"/>
    <x v="1"/>
    <s v="Turno Dia"/>
    <s v="Lavadora de Botellas"/>
    <s v="trabamiento de botella en entrada"/>
    <x v="1"/>
    <n v="0.90024999999999999"/>
    <m/>
  </r>
  <r>
    <x v="2"/>
    <s v="ago"/>
    <x v="7"/>
    <d v="2024-08-07T00:00:00"/>
    <x v="1"/>
    <s v="Turno Dia"/>
    <s v="Lavadora de Botellas"/>
    <s v="Trabamiento de botellas en la salida - Mantenimiento"/>
    <x v="1"/>
    <n v="0.77605000000000002"/>
    <m/>
  </r>
  <r>
    <x v="1"/>
    <s v="ago"/>
    <x v="7"/>
    <d v="2024-08-07T00:00:00"/>
    <x v="1"/>
    <s v="Turno Noche"/>
    <s v="Transporte"/>
    <s v="Divisor de paquetes"/>
    <x v="1"/>
    <n v="0.75038333329999996"/>
    <m/>
  </r>
  <r>
    <x v="0"/>
    <s v="ago"/>
    <x v="7"/>
    <d v="2024-08-07T00:00:00"/>
    <x v="1"/>
    <s v="Turno Dia"/>
    <s v="Lavadora de Botellas"/>
    <s v="trabamiento de botella en entrada"/>
    <x v="1"/>
    <n v="0.60014999999999996"/>
    <m/>
  </r>
  <r>
    <x v="0"/>
    <s v="ago"/>
    <x v="7"/>
    <d v="2024-08-07T00:00:00"/>
    <x v="1"/>
    <s v="Turno Dia"/>
    <s v="Lavadora de Botellas"/>
    <s v="Trabamiento de botellas en la salida - Mantenimiento"/>
    <x v="1"/>
    <n v="0.55023333330000002"/>
    <m/>
  </r>
  <r>
    <x v="0"/>
    <s v="ago"/>
    <x v="7"/>
    <d v="2024-08-07T00:00:00"/>
    <x v="1"/>
    <s v="Turno Dia"/>
    <s v="Coronador"/>
    <s v="Trancones reiterados pista de bajada"/>
    <x v="1"/>
    <n v="0.50039999999999996"/>
    <m/>
  </r>
  <r>
    <x v="0"/>
    <s v="ago"/>
    <x v="7"/>
    <d v="2024-08-07T00:00:00"/>
    <x v="1"/>
    <s v="Turno Dia"/>
    <s v="Lavadora de Botellas"/>
    <s v="Trabamiento de botellas en la salida - Mantenimiento"/>
    <x v="1"/>
    <n v="0.45031666669999998"/>
    <m/>
  </r>
  <r>
    <x v="0"/>
    <s v="ago"/>
    <x v="7"/>
    <d v="2024-08-07T00:00:00"/>
    <x v="1"/>
    <s v="Turno Dia"/>
    <s v="Lavadora de Botellas"/>
    <s v="trabamiento de botella en entrada"/>
    <x v="1"/>
    <n v="0.37540000000000001"/>
    <m/>
  </r>
  <r>
    <x v="1"/>
    <s v="ago"/>
    <x v="7"/>
    <d v="2024-08-07T00:00:00"/>
    <x v="1"/>
    <s v="Turno Dia"/>
    <s v="Capsuladora"/>
    <s v="Trancon de tapas en pista de bajada - Mantenimiento"/>
    <x v="1"/>
    <n v="0.1332833333"/>
    <m/>
  </r>
  <r>
    <x v="1"/>
    <s v="ago"/>
    <x v="7"/>
    <d v="2024-08-07T00:00:00"/>
    <x v="1"/>
    <s v="Turno Dia"/>
    <s v="Capsuladora"/>
    <s v="Trancon de tapas en pista de bajada - Mantenimiento"/>
    <x v="1"/>
    <n v="0.1004666667"/>
    <m/>
  </r>
  <r>
    <x v="0"/>
    <s v="ago"/>
    <x v="7"/>
    <d v="2024-08-07T00:00:00"/>
    <x v="1"/>
    <s v="Turno Dia"/>
    <s v="Lavadora de Botellas"/>
    <s v="trabamiento de botella en entrada"/>
    <x v="1"/>
    <n v="5.0166666669999999E-2"/>
    <m/>
  </r>
  <r>
    <x v="0"/>
    <s v="ago"/>
    <x v="7"/>
    <d v="2024-08-08T00:00:00"/>
    <x v="1"/>
    <s v="Turno Dia"/>
    <s v="Coronador"/>
    <s v="Reparacion - Coronador"/>
    <x v="0"/>
    <n v="22.17938333"/>
    <s v="Coronador quebrando botellas, pieza de metal doblada haciendo presión a la estrella."/>
  </r>
  <r>
    <x v="2"/>
    <s v="ago"/>
    <x v="7"/>
    <d v="2024-08-08T00:00:00"/>
    <x v="1"/>
    <s v="Turno Noche"/>
    <s v="Lavadora de Botellas"/>
    <s v="Cai­da de envase en descarga - Mantenimiento"/>
    <x v="0"/>
    <n v="15.558516669999999"/>
    <s v="Caidas de botellas frecuentes"/>
  </r>
  <r>
    <x v="1"/>
    <s v="ago"/>
    <x v="7"/>
    <d v="2024-08-08T00:00:00"/>
    <x v="1"/>
    <s v="Turno Tarde"/>
    <s v="Paletizadora"/>
    <s v="Arana toma carton en falla"/>
    <x v="0"/>
    <n v="13.02931667"/>
    <s v="Cartón ovalado (NO APLICA A MANTENCION)"/>
  </r>
  <r>
    <x v="2"/>
    <s v="ago"/>
    <x v="7"/>
    <d v="2024-08-08T00:00:00"/>
    <x v="1"/>
    <s v="Turno Noche"/>
    <s v="Capsuladora"/>
    <s v="Trancon de tapas en pista de bajada - Mantenimiento"/>
    <x v="1"/>
    <n v="9.0579666670000005"/>
    <m/>
  </r>
  <r>
    <x v="2"/>
    <s v="ago"/>
    <x v="7"/>
    <d v="2024-08-08T00:00:00"/>
    <x v="1"/>
    <s v="Turno Dia"/>
    <s v="Lavadora de Botellas"/>
    <s v="Trabamiento de botellas en la salida - Mantenimiento"/>
    <x v="1"/>
    <n v="8.2249999999999996"/>
    <m/>
  </r>
  <r>
    <x v="2"/>
    <s v="ago"/>
    <x v="7"/>
    <d v="2024-08-08T00:00:00"/>
    <x v="1"/>
    <s v="Turno Dia"/>
    <s v="Lavadora de Botellas"/>
    <s v="Trabamiento de botellas en la salida - Mantenimiento"/>
    <x v="1"/>
    <n v="8.1234000000000002"/>
    <m/>
  </r>
  <r>
    <x v="2"/>
    <s v="ago"/>
    <x v="7"/>
    <d v="2024-08-08T00:00:00"/>
    <x v="1"/>
    <s v="Turno Noche"/>
    <s v="Lavadora de Botellas"/>
    <s v="Trabamiento de botellas en la salida - Mantenimiento"/>
    <x v="1"/>
    <n v="7.9081666669999997"/>
    <m/>
  </r>
  <r>
    <x v="1"/>
    <s v="ago"/>
    <x v="7"/>
    <d v="2024-08-08T00:00:00"/>
    <x v="1"/>
    <s v="Turno Dia"/>
    <s v="Paletizadora"/>
    <s v="Problema en compactador"/>
    <x v="1"/>
    <n v="7.0697000000000001"/>
    <m/>
  </r>
  <r>
    <x v="0"/>
    <s v="ago"/>
    <x v="7"/>
    <d v="2024-08-08T00:00:00"/>
    <x v="1"/>
    <s v="Turno Dia"/>
    <s v="Encajonadora"/>
    <s v="Problema en mesa de entrada"/>
    <x v="1"/>
    <n v="6.3518166669999996"/>
    <m/>
  </r>
  <r>
    <x v="0"/>
    <s v="ago"/>
    <x v="7"/>
    <d v="2024-08-08T00:00:00"/>
    <x v="1"/>
    <s v="Turno Dia"/>
    <s v="Lavadora de Botellas"/>
    <s v="trabamiento de botella en entrada"/>
    <x v="1"/>
    <n v="5.8770833329999999"/>
    <m/>
  </r>
  <r>
    <x v="2"/>
    <s v="ago"/>
    <x v="7"/>
    <d v="2024-08-08T00:00:00"/>
    <x v="1"/>
    <s v="Turno Noche"/>
    <s v="Lavadora de Botellas"/>
    <s v="Cai­da de envase en descarga - Mantenimiento"/>
    <x v="1"/>
    <n v="5.8414666669999997"/>
    <m/>
  </r>
  <r>
    <x v="2"/>
    <s v="ago"/>
    <x v="7"/>
    <d v="2024-08-08T00:00:00"/>
    <x v="1"/>
    <s v="Turno Noche"/>
    <s v="Capsuladora"/>
    <s v="Trancon de tapas en pista de bajada - Mantenimiento"/>
    <x v="1"/>
    <n v="5.8243"/>
    <m/>
  </r>
  <r>
    <x v="1"/>
    <s v="ago"/>
    <x v="7"/>
    <d v="2024-08-08T00:00:00"/>
    <x v="1"/>
    <s v="Turno Noche"/>
    <s v="Llenadora"/>
    <s v="Espumado al inicio de proceso"/>
    <x v="1"/>
    <n v="5.3157333329999998"/>
    <m/>
  </r>
  <r>
    <x v="2"/>
    <s v="ago"/>
    <x v="7"/>
    <d v="2024-08-08T00:00:00"/>
    <x v="1"/>
    <s v="Turno Noche"/>
    <s v="Capsuladora"/>
    <s v="Trancon de tapas en pista de bajada - Mantenimiento"/>
    <x v="1"/>
    <n v="5.1623999999999999"/>
    <m/>
  </r>
  <r>
    <x v="2"/>
    <s v="ago"/>
    <x v="7"/>
    <d v="2024-08-08T00:00:00"/>
    <x v="1"/>
    <s v="Turno Noche"/>
    <s v="Capsuladora"/>
    <s v="Trancon de tapas en pista de bajada - Mantenimiento"/>
    <x v="1"/>
    <n v="5.0931666670000002"/>
    <m/>
  </r>
  <r>
    <x v="1"/>
    <s v="ago"/>
    <x v="7"/>
    <d v="2024-08-08T00:00:00"/>
    <x v="1"/>
    <s v="Turno Noche"/>
    <s v="Transporte"/>
    <s v="Divisor de paquetes"/>
    <x v="1"/>
    <n v="5.0681000000000003"/>
    <m/>
  </r>
  <r>
    <x v="1"/>
    <s v="ago"/>
    <x v="7"/>
    <d v="2024-08-08T00:00:00"/>
    <x v="1"/>
    <s v="Turno Noche"/>
    <s v="Llenadora"/>
    <s v="Espumado al inicio de proceso"/>
    <x v="1"/>
    <n v="4.9092333330000004"/>
    <m/>
  </r>
  <r>
    <x v="2"/>
    <s v="ago"/>
    <x v="7"/>
    <d v="2024-08-08T00:00:00"/>
    <x v="1"/>
    <s v="Turno Noche"/>
    <s v="Capsuladora"/>
    <s v="Trancon de tapas en pista de bajada - Mantenimiento"/>
    <x v="1"/>
    <n v="4.5026833330000002"/>
    <m/>
  </r>
  <r>
    <x v="1"/>
    <s v="ago"/>
    <x v="7"/>
    <d v="2024-08-08T00:00:00"/>
    <x v="1"/>
    <s v="Turno Noche"/>
    <s v="Transporte"/>
    <s v="Divisor de paquetes"/>
    <x v="1"/>
    <n v="4.4510666670000001"/>
    <m/>
  </r>
  <r>
    <x v="0"/>
    <s v="ago"/>
    <x v="7"/>
    <d v="2024-08-08T00:00:00"/>
    <x v="1"/>
    <s v="Turno Dia"/>
    <s v="Encajonadora"/>
    <s v="Problema en mesa de entrada"/>
    <x v="1"/>
    <n v="4.3761999999999999"/>
    <m/>
  </r>
  <r>
    <x v="2"/>
    <s v="ago"/>
    <x v="7"/>
    <d v="2024-08-08T00:00:00"/>
    <x v="1"/>
    <s v="Turno Dia"/>
    <s v="Lavadora de Botellas"/>
    <s v="Trabamiento de botellas en la salida - Mantenimiento"/>
    <x v="1"/>
    <n v="4.3504666670000001"/>
    <m/>
  </r>
  <r>
    <x v="0"/>
    <s v="ago"/>
    <x v="7"/>
    <d v="2024-08-08T00:00:00"/>
    <x v="1"/>
    <s v="Turno Dia"/>
    <s v="Encajonadora"/>
    <s v="Problema en mesa de entrada"/>
    <x v="1"/>
    <n v="4.0512333329999999"/>
    <m/>
  </r>
  <r>
    <x v="2"/>
    <s v="ago"/>
    <x v="7"/>
    <d v="2024-08-08T00:00:00"/>
    <x v="1"/>
    <s v="Turno Dia"/>
    <s v="Lavadora de Botellas"/>
    <s v="Trabamiento de botellas en la salida - Mantenimiento"/>
    <x v="1"/>
    <n v="3.9104333329999998"/>
    <m/>
  </r>
  <r>
    <x v="2"/>
    <s v="ago"/>
    <x v="7"/>
    <d v="2024-08-08T00:00:00"/>
    <x v="1"/>
    <s v="Turno Noche"/>
    <s v="Lavadora de Botellas"/>
    <s v="Cai­da de envase en descarga - Mantenimiento"/>
    <x v="1"/>
    <n v="3.7256166670000002"/>
    <m/>
  </r>
  <r>
    <x v="1"/>
    <s v="ago"/>
    <x v="7"/>
    <d v="2024-08-08T00:00:00"/>
    <x v="1"/>
    <s v="Turno Dia"/>
    <s v="Paletizadora"/>
    <s v="Perdida de ciclo"/>
    <x v="1"/>
    <n v="3.3224499999999999"/>
    <m/>
  </r>
  <r>
    <x v="1"/>
    <s v="ago"/>
    <x v="7"/>
    <d v="2024-08-08T00:00:00"/>
    <x v="1"/>
    <s v="Turno Dia"/>
    <s v="Transporte"/>
    <s v="Divisor de paquetes"/>
    <x v="1"/>
    <n v="3.2530666670000001"/>
    <m/>
  </r>
  <r>
    <x v="1"/>
    <s v="ago"/>
    <x v="7"/>
    <d v="2024-08-08T00:00:00"/>
    <x v="1"/>
    <s v="Turno Noche"/>
    <s v="Prime"/>
    <s v="Trabamiento brazo"/>
    <x v="1"/>
    <n v="2.9507666669999999"/>
    <m/>
  </r>
  <r>
    <x v="1"/>
    <s v="ago"/>
    <x v="7"/>
    <d v="2024-08-08T00:00:00"/>
    <x v="1"/>
    <s v="Turno Noche"/>
    <s v="Transporte"/>
    <s v="Divisor de paquetes"/>
    <x v="1"/>
    <n v="2.7348333330000001"/>
    <m/>
  </r>
  <r>
    <x v="2"/>
    <s v="ago"/>
    <x v="7"/>
    <d v="2024-08-08T00:00:00"/>
    <x v="1"/>
    <s v="Turno Dia"/>
    <s v="Lavadora de Botellas"/>
    <s v="Trabamiento de botellas en la salida - Mantenimiento"/>
    <x v="1"/>
    <n v="2.6288333330000002"/>
    <m/>
  </r>
  <r>
    <x v="0"/>
    <s v="ago"/>
    <x v="7"/>
    <d v="2024-08-08T00:00:00"/>
    <x v="1"/>
    <s v="Turno Dia"/>
    <s v="Coronador"/>
    <s v="Reparacion - Coronador"/>
    <x v="1"/>
    <n v="2.325516667"/>
    <m/>
  </r>
  <r>
    <x v="1"/>
    <s v="ago"/>
    <x v="7"/>
    <d v="2024-08-08T00:00:00"/>
    <x v="1"/>
    <s v="Turno Dia"/>
    <s v="Robopac"/>
    <s v="Corte de Film en Robopack"/>
    <x v="1"/>
    <n v="2.3144"/>
    <m/>
  </r>
  <r>
    <x v="2"/>
    <s v="ago"/>
    <x v="7"/>
    <d v="2024-08-08T00:00:00"/>
    <x v="1"/>
    <s v="Turno Dia"/>
    <s v="Lavadora de Botellas"/>
    <s v="Trabamiento de botellas en la salida - Mantenimiento"/>
    <x v="1"/>
    <n v="2.2974666670000001"/>
    <m/>
  </r>
  <r>
    <x v="2"/>
    <s v="ago"/>
    <x v="7"/>
    <d v="2024-08-08T00:00:00"/>
    <x v="1"/>
    <s v="Turno Dia"/>
    <s v="Lavadora de Botellas"/>
    <s v="Trabamiento de botellas en la salida - Mantenimiento"/>
    <x v="1"/>
    <n v="2.2820166670000002"/>
    <m/>
  </r>
  <r>
    <x v="2"/>
    <s v="ago"/>
    <x v="7"/>
    <d v="2024-08-08T00:00:00"/>
    <x v="1"/>
    <s v="Turno Dia"/>
    <s v="Lavadora de Botellas"/>
    <s v="Trabamiento de botellas en la salida - Mantenimiento"/>
    <x v="1"/>
    <n v="1.959316667"/>
    <m/>
  </r>
  <r>
    <x v="0"/>
    <s v="ago"/>
    <x v="7"/>
    <d v="2024-08-08T00:00:00"/>
    <x v="1"/>
    <s v="Turno Dia"/>
    <s v="Etiquetadora"/>
    <s v="Trancon de botella en la salida - Etiquetadora"/>
    <x v="1"/>
    <n v="1.95075"/>
    <m/>
  </r>
  <r>
    <x v="0"/>
    <s v="ago"/>
    <x v="7"/>
    <d v="2024-08-08T00:00:00"/>
    <x v="1"/>
    <s v="Turno Dia"/>
    <s v="Lavadora de Botellas"/>
    <s v="trabamiento de botella en entrada"/>
    <x v="1"/>
    <n v="1.6756500000000001"/>
    <m/>
  </r>
  <r>
    <x v="0"/>
    <s v="ago"/>
    <x v="7"/>
    <d v="2024-08-08T00:00:00"/>
    <x v="1"/>
    <s v="Turno Dia"/>
    <s v="Lavadora de Botellas"/>
    <s v="Trabamiento de botellas en la salida - Mantenimiento"/>
    <x v="1"/>
    <n v="1.6501333330000001"/>
    <m/>
  </r>
  <r>
    <x v="1"/>
    <s v="ago"/>
    <x v="7"/>
    <d v="2024-08-08T00:00:00"/>
    <x v="1"/>
    <s v="Turno Dia"/>
    <s v="Transporte"/>
    <s v="Trabamiento entrada curva tunel"/>
    <x v="1"/>
    <n v="1.4101666669999999"/>
    <m/>
  </r>
  <r>
    <x v="2"/>
    <s v="ago"/>
    <x v="7"/>
    <d v="2024-08-08T00:00:00"/>
    <x v="1"/>
    <s v="Turno Noche"/>
    <s v="Capsuladora"/>
    <s v="Trancon de tapas en pista de bajada - Mantenimiento"/>
    <x v="1"/>
    <n v="1.310766667"/>
    <m/>
  </r>
  <r>
    <x v="1"/>
    <s v="ago"/>
    <x v="7"/>
    <d v="2024-08-08T00:00:00"/>
    <x v="1"/>
    <s v="Turno Noche"/>
    <s v="Transporte"/>
    <s v="Divisor de paquetes"/>
    <x v="1"/>
    <n v="1.017283333"/>
    <m/>
  </r>
  <r>
    <x v="1"/>
    <s v="ago"/>
    <x v="7"/>
    <d v="2024-08-08T00:00:00"/>
    <x v="1"/>
    <s v="Turno Dia"/>
    <s v="Robopac"/>
    <s v="Corte de Film en Robopack"/>
    <x v="1"/>
    <n v="1.0038833330000001"/>
    <m/>
  </r>
  <r>
    <x v="2"/>
    <s v="ago"/>
    <x v="7"/>
    <d v="2024-08-08T00:00:00"/>
    <x v="1"/>
    <s v="Turno Noche"/>
    <s v="Capsuladora"/>
    <s v="Trancon de tapas en pista de bajada - Mantenimiento"/>
    <x v="1"/>
    <n v="1.000916667"/>
    <m/>
  </r>
  <r>
    <x v="0"/>
    <s v="ago"/>
    <x v="7"/>
    <d v="2024-08-08T00:00:00"/>
    <x v="1"/>
    <s v="Turno Dia"/>
    <s v="Lavadora de Botellas"/>
    <s v="trabamiento de botella en entrada"/>
    <x v="1"/>
    <n v="0.87518333329999998"/>
    <m/>
  </r>
  <r>
    <x v="1"/>
    <s v="ago"/>
    <x v="7"/>
    <d v="2024-08-08T00:00:00"/>
    <x v="1"/>
    <s v="Turno Dia"/>
    <s v="Mixer"/>
    <s v="Error de Mezcla"/>
    <x v="1"/>
    <n v="0.69786666669999997"/>
    <m/>
  </r>
  <r>
    <x v="1"/>
    <s v="ago"/>
    <x v="7"/>
    <d v="2024-08-08T00:00:00"/>
    <x v="1"/>
    <s v="Turno Tarde"/>
    <s v="Sopladora"/>
    <s v="Trabamiento de Preformas"/>
    <x v="1"/>
    <n v="0.50853333329999995"/>
    <m/>
  </r>
  <r>
    <x v="1"/>
    <s v="ago"/>
    <x v="7"/>
    <d v="2024-08-08T00:00:00"/>
    <x v="1"/>
    <s v="Turno Dia"/>
    <s v="Mixer"/>
    <s v="Error de Mezcla"/>
    <x v="1"/>
    <n v="0.47948333329999998"/>
    <m/>
  </r>
  <r>
    <x v="2"/>
    <s v="ago"/>
    <x v="7"/>
    <d v="2024-08-08T00:00:00"/>
    <x v="1"/>
    <s v="Turno Noche"/>
    <s v="Lavadora de Botellas"/>
    <s v="Trabamiento de botellas en la salida - Mantenimiento"/>
    <x v="1"/>
    <n v="0.33648333330000002"/>
    <m/>
  </r>
  <r>
    <x v="2"/>
    <s v="ago"/>
    <x v="7"/>
    <d v="2024-08-08T00:00:00"/>
    <x v="1"/>
    <s v="Turno Noche"/>
    <s v="Lavadora de Botellas"/>
    <s v="Cai­da de envase en descarga - Mantenimiento"/>
    <x v="1"/>
    <n v="0.33024999999999999"/>
    <m/>
  </r>
  <r>
    <x v="0"/>
    <s v="ago"/>
    <x v="7"/>
    <d v="2024-08-08T00:00:00"/>
    <x v="1"/>
    <s v="Turno Dia"/>
    <s v="Lavadora de Botellas"/>
    <s v="Trabamiento de botellas en la salida - Mantenimiento"/>
    <x v="1"/>
    <n v="0.2499833333"/>
    <m/>
  </r>
  <r>
    <x v="2"/>
    <s v="ago"/>
    <x v="7"/>
    <d v="2024-08-08T00:00:00"/>
    <x v="1"/>
    <s v="Turno Noche"/>
    <s v="Lavadora de Botellas"/>
    <s v="Cai­da de envase en descarga - Mantenimiento"/>
    <x v="1"/>
    <n v="0.24078333330000001"/>
    <m/>
  </r>
  <r>
    <x v="0"/>
    <s v="ago"/>
    <x v="7"/>
    <d v="2024-08-08T00:00:00"/>
    <x v="1"/>
    <s v="Turno Dia"/>
    <s v="Encajonadora"/>
    <s v="Problema en mesa de entrada"/>
    <x v="1"/>
    <n v="0.2001666667"/>
    <m/>
  </r>
  <r>
    <x v="0"/>
    <s v="ago"/>
    <x v="7"/>
    <d v="2024-08-08T00:00:00"/>
    <x v="1"/>
    <s v="Turno Dia"/>
    <s v="Encajonadora"/>
    <s v="Problema en mesa de entrada"/>
    <x v="1"/>
    <n v="0.20013333329999999"/>
    <m/>
  </r>
  <r>
    <x v="0"/>
    <s v="ago"/>
    <x v="7"/>
    <d v="2024-08-08T00:00:00"/>
    <x v="1"/>
    <s v="Turno Dia"/>
    <s v="Lavadora de Botellas"/>
    <s v="trabamiento de botella en entrada"/>
    <x v="1"/>
    <n v="0.1501833333"/>
    <m/>
  </r>
  <r>
    <x v="1"/>
    <s v="ago"/>
    <x v="7"/>
    <d v="2024-08-08T00:00:00"/>
    <x v="1"/>
    <s v="Turno Tarde"/>
    <s v="Sopladora"/>
    <s v="Trabamiento de Preformas"/>
    <x v="1"/>
    <n v="0.1403833333"/>
    <m/>
  </r>
  <r>
    <x v="1"/>
    <s v="ago"/>
    <x v="7"/>
    <d v="2024-08-09T00:00:00"/>
    <x v="1"/>
    <s v="Turno Noche"/>
    <s v="Paletizadora"/>
    <s v="Cambio rodamientos"/>
    <x v="0"/>
    <n v="46.814583329999998"/>
    <s v="Se revienta rodamiento de tensor de correa de los rodillos giratorios de la mesa de armado base"/>
  </r>
  <r>
    <x v="1"/>
    <s v="ago"/>
    <x v="7"/>
    <d v="2024-08-09T00:00:00"/>
    <x v="1"/>
    <s v="Turno Noche"/>
    <s v="Paletizadora"/>
    <s v="Cambio rodamientos"/>
    <x v="0"/>
    <n v="45.045116669999999"/>
    <s v="Se revienta rodamiento de tensor de correa de los rodillos giratorios de la mesa de armado base"/>
  </r>
  <r>
    <x v="1"/>
    <s v="ago"/>
    <x v="7"/>
    <d v="2024-08-09T00:00:00"/>
    <x v="1"/>
    <s v="Turno Dia"/>
    <s v="Sopladora"/>
    <s v="Trabamiento estrella transferencia"/>
    <x v="0"/>
    <n v="23.082133330000001"/>
    <s v="SIN REPORTAR"/>
  </r>
  <r>
    <x v="1"/>
    <s v="ago"/>
    <x v="7"/>
    <d v="2024-08-09T00:00:00"/>
    <x v="1"/>
    <s v="Turno Noche"/>
    <s v="Paletizadora"/>
    <s v="Problema en compactador"/>
    <x v="2"/>
    <n v="18.222666669999999"/>
    <s v="Detenciones Reiteradas Falla Elevador de Capas"/>
  </r>
  <r>
    <x v="1"/>
    <s v="ago"/>
    <x v="7"/>
    <d v="2024-08-09T00:00:00"/>
    <x v="1"/>
    <s v="Turno Dia"/>
    <s v="Paletizadora"/>
    <s v="Falla en Paracai­da"/>
    <x v="2"/>
    <n v="17.5486"/>
    <s v="Alarma por falla en paracaidas cada vez que se abre una puerta"/>
  </r>
  <r>
    <x v="1"/>
    <s v="ago"/>
    <x v="7"/>
    <d v="2024-08-09T00:00:00"/>
    <x v="1"/>
    <s v="Turno Dia"/>
    <s v="Sistema WMS"/>
    <s v="WMS Falla Impresora"/>
    <x v="2"/>
    <n v="13.643916669999999"/>
    <s v="Limpieza de cabezales, regulaciones por técnico LogoPack."/>
  </r>
  <r>
    <x v="1"/>
    <s v="ago"/>
    <x v="7"/>
    <d v="2024-08-09T00:00:00"/>
    <x v="1"/>
    <s v="Turno Dia"/>
    <s v="Paletizadora"/>
    <s v="Perdida de ciclo"/>
    <x v="2"/>
    <n v="10.988616670000001"/>
    <s v="SIN REPORTAR"/>
  </r>
  <r>
    <x v="0"/>
    <s v="ago"/>
    <x v="7"/>
    <d v="2024-08-09T00:00:00"/>
    <x v="1"/>
    <s v="Turno Dia"/>
    <s v="Omnivision"/>
    <s v="Ajuste electrico o mecanico"/>
    <x v="2"/>
    <n v="10.702733329999999"/>
    <s v="SIN REPORTAR"/>
  </r>
  <r>
    <x v="2"/>
    <s v="ago"/>
    <x v="7"/>
    <d v="2024-08-09T00:00:00"/>
    <x v="1"/>
    <s v="Turno Noche"/>
    <s v="Capsuladora"/>
    <s v="Trancon de tapas en pista de bajada - Mantenimiento"/>
    <x v="1"/>
    <n v="6.9149500000000002"/>
    <m/>
  </r>
  <r>
    <x v="1"/>
    <s v="ago"/>
    <x v="7"/>
    <d v="2024-08-09T00:00:00"/>
    <x v="1"/>
    <s v="Turno Dia"/>
    <s v="Llenadora"/>
    <s v="Estrella transferencia cai­da de botellas"/>
    <x v="1"/>
    <n v="6.5371166670000003"/>
    <m/>
  </r>
  <r>
    <x v="2"/>
    <s v="ago"/>
    <x v="7"/>
    <d v="2024-08-09T00:00:00"/>
    <x v="1"/>
    <s v="Turno Noche"/>
    <s v="Decapsuladora"/>
    <s v="Lubricacion de cabezales"/>
    <x v="1"/>
    <n v="5.2712833330000004"/>
    <m/>
  </r>
  <r>
    <x v="1"/>
    <s v="ago"/>
    <x v="7"/>
    <d v="2024-08-09T00:00:00"/>
    <x v="1"/>
    <s v="Turno Noche"/>
    <s v="Paletizadora"/>
    <s v="Problema en compactador"/>
    <x v="1"/>
    <n v="5.2353833329999997"/>
    <m/>
  </r>
  <r>
    <x v="1"/>
    <s v="ago"/>
    <x v="7"/>
    <d v="2024-08-09T00:00:00"/>
    <x v="1"/>
    <s v="Turno Dia"/>
    <s v="Paletizadora"/>
    <s v="Paracai­das activado en compactadora de pack, falta de aire"/>
    <x v="1"/>
    <n v="4.3737166670000001"/>
    <m/>
  </r>
  <r>
    <x v="1"/>
    <s v="ago"/>
    <x v="7"/>
    <d v="2024-08-09T00:00:00"/>
    <x v="1"/>
    <s v="Turno Dia"/>
    <s v="Transporte"/>
    <s v="Trabamiento de encausador de botellas"/>
    <x v="1"/>
    <n v="4.3694499999999996"/>
    <m/>
  </r>
  <r>
    <x v="1"/>
    <s v="ago"/>
    <x v="7"/>
    <d v="2024-08-09T00:00:00"/>
    <x v="1"/>
    <s v="Turno Noche"/>
    <s v="Transporte"/>
    <s v="Divisor de paquetes"/>
    <x v="1"/>
    <n v="4.0813166670000003"/>
    <m/>
  </r>
  <r>
    <x v="1"/>
    <s v="ago"/>
    <x v="7"/>
    <d v="2024-08-09T00:00:00"/>
    <x v="1"/>
    <s v="Turno Tarde"/>
    <s v="Robopac"/>
    <s v="Corte de Film en Robopack"/>
    <x v="1"/>
    <n v="3.9028666670000001"/>
    <m/>
  </r>
  <r>
    <x v="2"/>
    <s v="ago"/>
    <x v="7"/>
    <d v="2024-08-09T00:00:00"/>
    <x v="1"/>
    <s v="Turno Noche"/>
    <s v="Capsuladora"/>
    <s v="Trancon de tapas en pista de bajada - Mantenimiento"/>
    <x v="1"/>
    <n v="3.8317166669999998"/>
    <m/>
  </r>
  <r>
    <x v="2"/>
    <s v="ago"/>
    <x v="7"/>
    <d v="2024-08-09T00:00:00"/>
    <x v="1"/>
    <s v="Turno Noche"/>
    <s v="Capsuladora"/>
    <s v="Trancon de tapas en pista de bajada - Mantenimiento"/>
    <x v="1"/>
    <n v="3.7290333329999998"/>
    <m/>
  </r>
  <r>
    <x v="2"/>
    <s v="ago"/>
    <x v="7"/>
    <d v="2024-08-09T00:00:00"/>
    <x v="1"/>
    <s v="Turno Dia"/>
    <s v="Decapsuladora"/>
    <s v="Lubricacion de cabezales"/>
    <x v="1"/>
    <n v="2.760766667"/>
    <m/>
  </r>
  <r>
    <x v="2"/>
    <s v="ago"/>
    <x v="7"/>
    <d v="2024-08-09T00:00:00"/>
    <x v="1"/>
    <s v="Turno Noche"/>
    <s v="Capsuladora"/>
    <s v="Trancon de tapas en pista de bajada - Mantenimiento"/>
    <x v="1"/>
    <n v="2.6941999999999999"/>
    <m/>
  </r>
  <r>
    <x v="0"/>
    <s v="ago"/>
    <x v="7"/>
    <d v="2024-08-09T00:00:00"/>
    <x v="1"/>
    <s v="Turno Dia"/>
    <s v="Omnivision"/>
    <s v="Ajuste electrico o mecanico"/>
    <x v="1"/>
    <n v="2.65035"/>
    <m/>
  </r>
  <r>
    <x v="0"/>
    <s v="ago"/>
    <x v="7"/>
    <d v="2024-08-09T00:00:00"/>
    <x v="1"/>
    <s v="Turno Dia"/>
    <s v="Lavadora de Botellas"/>
    <s v="trabamiento de botella en entrada"/>
    <x v="1"/>
    <n v="2.5511666669999999"/>
    <m/>
  </r>
  <r>
    <x v="2"/>
    <s v="ago"/>
    <x v="7"/>
    <d v="2024-08-09T00:00:00"/>
    <x v="1"/>
    <s v="Turno Noche"/>
    <s v="Capsuladora"/>
    <s v="Trancon de tapas en pista de bajada - Mantenimiento"/>
    <x v="1"/>
    <n v="2.1577833329999998"/>
    <m/>
  </r>
  <r>
    <x v="1"/>
    <s v="ago"/>
    <x v="7"/>
    <d v="2024-08-09T00:00:00"/>
    <x v="1"/>
    <s v="Turno Tarde"/>
    <s v="Robopac"/>
    <s v="Corte de Film en Robopack"/>
    <x v="1"/>
    <n v="2.0857833330000002"/>
    <m/>
  </r>
  <r>
    <x v="1"/>
    <s v="ago"/>
    <x v="7"/>
    <d v="2024-08-09T00:00:00"/>
    <x v="1"/>
    <s v="Turno Dia"/>
    <s v="Paletizadora"/>
    <s v="Arana toma carton en falla"/>
    <x v="1"/>
    <n v="2.0446333330000002"/>
    <m/>
  </r>
  <r>
    <x v="2"/>
    <s v="ago"/>
    <x v="7"/>
    <d v="2024-08-09T00:00:00"/>
    <x v="1"/>
    <s v="Turno Noche"/>
    <s v="Capsuladora"/>
    <s v="Trancon de tapas en pista de bajada - Mantenimiento"/>
    <x v="1"/>
    <n v="1.6816"/>
    <m/>
  </r>
  <r>
    <x v="2"/>
    <s v="ago"/>
    <x v="7"/>
    <d v="2024-08-09T00:00:00"/>
    <x v="1"/>
    <s v="Turno Noche"/>
    <s v="Lavadora de Botellas"/>
    <s v="Cai­da de envase en descarga - Mantenimiento"/>
    <x v="1"/>
    <n v="1.6577999999999999"/>
    <m/>
  </r>
  <r>
    <x v="2"/>
    <s v="ago"/>
    <x v="7"/>
    <d v="2024-08-09T00:00:00"/>
    <x v="1"/>
    <s v="Turno Noche"/>
    <s v="Lavadora de Botellas"/>
    <s v="Trabamiento de botellas en la salida - Mantenimiento"/>
    <x v="1"/>
    <n v="1.5790500000000001"/>
    <m/>
  </r>
  <r>
    <x v="2"/>
    <s v="ago"/>
    <x v="7"/>
    <d v="2024-08-09T00:00:00"/>
    <x v="1"/>
    <s v="Turno Dia"/>
    <s v="Lavadora de Botellas"/>
    <s v="Trabamiento de botellas en la salida - Mantenimiento"/>
    <x v="1"/>
    <n v="1.5508166670000001"/>
    <m/>
  </r>
  <r>
    <x v="2"/>
    <s v="ago"/>
    <x v="7"/>
    <d v="2024-08-09T00:00:00"/>
    <x v="1"/>
    <s v="Turno Dia"/>
    <s v="Decapsuladora"/>
    <s v="Lubricacion de cabezales"/>
    <x v="1"/>
    <n v="1.4678833330000001"/>
    <m/>
  </r>
  <r>
    <x v="1"/>
    <s v="ago"/>
    <x v="7"/>
    <d v="2024-08-09T00:00:00"/>
    <x v="1"/>
    <s v="Turno Dia"/>
    <s v="Prime"/>
    <s v="Ajuste de parametros por electrico"/>
    <x v="1"/>
    <n v="1.3411166670000001"/>
    <m/>
  </r>
  <r>
    <x v="2"/>
    <s v="ago"/>
    <x v="7"/>
    <d v="2024-08-09T00:00:00"/>
    <x v="1"/>
    <s v="Turno Dia"/>
    <s v="Decapsuladora"/>
    <s v="Lubricacion de cabezales"/>
    <x v="1"/>
    <n v="1.339166667"/>
    <m/>
  </r>
  <r>
    <x v="1"/>
    <s v="ago"/>
    <x v="7"/>
    <d v="2024-08-09T00:00:00"/>
    <x v="1"/>
    <s v="Turno Dia"/>
    <s v="Llenadora"/>
    <s v="Trabamiento de botellas en salida"/>
    <x v="1"/>
    <n v="1.3385833330000001"/>
    <m/>
  </r>
  <r>
    <x v="2"/>
    <s v="ago"/>
    <x v="7"/>
    <d v="2024-08-09T00:00:00"/>
    <x v="1"/>
    <s v="Turno Noche"/>
    <s v="Lavadora de Botellas"/>
    <s v="Cai­da de envase en descarga - Mantenimiento"/>
    <x v="1"/>
    <n v="1.208"/>
    <m/>
  </r>
  <r>
    <x v="1"/>
    <s v="ago"/>
    <x v="7"/>
    <d v="2024-08-09T00:00:00"/>
    <x v="1"/>
    <s v="Turno Dia"/>
    <s v="Capsuladora"/>
    <s v="Trancon de tapas en pista de bajada - Mantenimiento"/>
    <x v="1"/>
    <n v="1.148616667"/>
    <m/>
  </r>
  <r>
    <x v="2"/>
    <s v="ago"/>
    <x v="7"/>
    <d v="2024-08-09T00:00:00"/>
    <x v="1"/>
    <s v="Turno Noche"/>
    <s v="Decapsuladora"/>
    <s v="Ajustes por falla"/>
    <x v="1"/>
    <n v="1.1435500000000001"/>
    <m/>
  </r>
  <r>
    <x v="1"/>
    <s v="ago"/>
    <x v="7"/>
    <d v="2024-08-09T00:00:00"/>
    <x v="1"/>
    <s v="Turno Noche"/>
    <s v="Paletizadora"/>
    <s v="Problema en compactador"/>
    <x v="1"/>
    <n v="1.141266667"/>
    <m/>
  </r>
  <r>
    <x v="1"/>
    <s v="ago"/>
    <x v="7"/>
    <d v="2024-08-09T00:00:00"/>
    <x v="1"/>
    <s v="Turno Dia"/>
    <s v="Capsuladora"/>
    <s v="Trancon de tapas en pista de bajada - Mantenimiento"/>
    <x v="1"/>
    <n v="1.1354500000000001"/>
    <m/>
  </r>
  <r>
    <x v="2"/>
    <s v="ago"/>
    <x v="7"/>
    <d v="2024-08-09T00:00:00"/>
    <x v="1"/>
    <s v="Turno Dia"/>
    <s v="Decapsuladora"/>
    <s v="Lubricacion de cabezales"/>
    <x v="1"/>
    <n v="1.0748833330000001"/>
    <m/>
  </r>
  <r>
    <x v="2"/>
    <s v="ago"/>
    <x v="7"/>
    <d v="2024-08-09T00:00:00"/>
    <x v="1"/>
    <s v="Turno Noche"/>
    <s v="Decapsuladora"/>
    <s v="Lubricacion de cabezales"/>
    <x v="1"/>
    <n v="1.070866667"/>
    <m/>
  </r>
  <r>
    <x v="0"/>
    <s v="ago"/>
    <x v="7"/>
    <d v="2024-08-09T00:00:00"/>
    <x v="1"/>
    <s v="Turno Dia"/>
    <s v="Coronador"/>
    <s v="Trancones reiterados pista de bajada"/>
    <x v="1"/>
    <n v="1.0001500000000001"/>
    <m/>
  </r>
  <r>
    <x v="1"/>
    <s v="ago"/>
    <x v="7"/>
    <d v="2024-08-09T00:00:00"/>
    <x v="1"/>
    <s v="Turno Tarde"/>
    <s v="Sopladora"/>
    <s v="Trabamiento de Preformas"/>
    <x v="1"/>
    <n v="0.96378333329999999"/>
    <m/>
  </r>
  <r>
    <x v="2"/>
    <s v="ago"/>
    <x v="7"/>
    <d v="2024-08-09T00:00:00"/>
    <x v="1"/>
    <s v="Turno Dia"/>
    <s v="Decapsuladora"/>
    <s v="Lubricacion de cabezales"/>
    <x v="1"/>
    <n v="0.85868333330000002"/>
    <m/>
  </r>
  <r>
    <x v="1"/>
    <s v="ago"/>
    <x v="7"/>
    <d v="2024-08-09T00:00:00"/>
    <x v="1"/>
    <s v="Turno Noche"/>
    <s v="Transporte"/>
    <s v="Divisor de paquetes"/>
    <x v="1"/>
    <n v="0.73855000000000004"/>
    <m/>
  </r>
  <r>
    <x v="0"/>
    <s v="ago"/>
    <x v="7"/>
    <d v="2024-08-09T00:00:00"/>
    <x v="1"/>
    <s v="Turno Dia"/>
    <s v="Coronador"/>
    <s v="Trancones reiterados pista de bajada"/>
    <x v="1"/>
    <n v="0.67543333329999999"/>
    <m/>
  </r>
  <r>
    <x v="0"/>
    <s v="ago"/>
    <x v="7"/>
    <d v="2024-08-09T00:00:00"/>
    <x v="1"/>
    <s v="Turno Dia"/>
    <s v="Coronador"/>
    <s v="Trancones reiterados pista de bajada"/>
    <x v="1"/>
    <n v="0.37526666669999997"/>
    <m/>
  </r>
  <r>
    <x v="0"/>
    <s v="ago"/>
    <x v="7"/>
    <d v="2024-08-09T00:00:00"/>
    <x v="1"/>
    <s v="Turno Dia"/>
    <s v="Coronador"/>
    <s v="Lubricacion de pedestales - Coronador"/>
    <x v="1"/>
    <n v="0.22521666670000001"/>
    <m/>
  </r>
  <r>
    <x v="0"/>
    <s v="ago"/>
    <x v="7"/>
    <d v="2024-08-09T00:00:00"/>
    <x v="1"/>
    <s v="Turno Dia"/>
    <s v="Lavadora de Botellas"/>
    <s v="trabamiento de botella en entrada"/>
    <x v="1"/>
    <n v="0.2251166667"/>
    <m/>
  </r>
  <r>
    <x v="2"/>
    <s v="ago"/>
    <x v="7"/>
    <d v="2024-08-09T00:00:00"/>
    <x v="1"/>
    <s v="Turno Noche"/>
    <s v="Capsuladora"/>
    <s v="Trancon de tapas en pista de bajada - Mantenimiento"/>
    <x v="1"/>
    <n v="0.19141666669999999"/>
    <m/>
  </r>
  <r>
    <x v="0"/>
    <s v="ago"/>
    <x v="7"/>
    <d v="2024-08-09T00:00:00"/>
    <x v="1"/>
    <s v="Turno Dia"/>
    <s v="Lavadora de Botellas"/>
    <s v="trabamiento de botella en entrada"/>
    <x v="1"/>
    <n v="0.12516666670000001"/>
    <m/>
  </r>
  <r>
    <x v="2"/>
    <s v="ago"/>
    <x v="7"/>
    <d v="2024-08-10T00:00:00"/>
    <x v="1"/>
    <s v="Turno Noche"/>
    <s v="Mixer"/>
    <s v="Falla bomba de mezcla"/>
    <x v="2"/>
    <n v="44.941916669999998"/>
    <s v="Parámetro cambiado trabaja en 700 y estaba en 2000 generando exceso de presión en anillo llenadora"/>
  </r>
  <r>
    <x v="2"/>
    <s v="ago"/>
    <x v="7"/>
    <d v="2024-08-10T00:00:00"/>
    <x v="1"/>
    <s v="Turno Noche"/>
    <s v="Mixer"/>
    <s v="Falla bomba de mezcla"/>
    <x v="2"/>
    <n v="31.7273"/>
    <s v="Parámetro cambiado trabaja en 700 y estaba en 2000 generando exceso de presión en anillo llenadora"/>
  </r>
  <r>
    <x v="1"/>
    <s v="ago"/>
    <x v="7"/>
    <d v="2024-08-10T00:00:00"/>
    <x v="1"/>
    <s v="Turno Noche"/>
    <s v="Llenadora"/>
    <s v="Espumado al inicio de proceso"/>
    <x v="1"/>
    <n v="5.2228500000000002"/>
    <m/>
  </r>
  <r>
    <x v="2"/>
    <s v="ago"/>
    <x v="7"/>
    <d v="2024-08-10T00:00:00"/>
    <x v="1"/>
    <s v="Turno Noche"/>
    <s v="Lavadora de Botellas"/>
    <s v="Cai­da de envase en descarga - Mantenimiento"/>
    <x v="1"/>
    <n v="4.3597833330000002"/>
    <m/>
  </r>
  <r>
    <x v="1"/>
    <s v="ago"/>
    <x v="7"/>
    <d v="2024-08-10T00:00:00"/>
    <x v="1"/>
    <s v="Turno Noche"/>
    <s v="Prime"/>
    <s v="Trabamiento brazo"/>
    <x v="1"/>
    <n v="4.1959"/>
    <m/>
  </r>
  <r>
    <x v="2"/>
    <s v="ago"/>
    <x v="7"/>
    <d v="2024-08-10T00:00:00"/>
    <x v="1"/>
    <s v="Turno Noche"/>
    <s v="Decapsuladora"/>
    <s v="Lubricacion de cabezales"/>
    <x v="1"/>
    <n v="3.9706166669999998"/>
    <m/>
  </r>
  <r>
    <x v="2"/>
    <s v="ago"/>
    <x v="7"/>
    <d v="2024-08-10T00:00:00"/>
    <x v="1"/>
    <s v="Turno Noche"/>
    <s v="Lavadora de Botellas"/>
    <s v="Cai­da de envase en descarga - Mantenimiento"/>
    <x v="1"/>
    <n v="2.9094000000000002"/>
    <m/>
  </r>
  <r>
    <x v="1"/>
    <s v="ago"/>
    <x v="7"/>
    <d v="2024-08-10T00:00:00"/>
    <x v="1"/>
    <s v="Turno Dia"/>
    <s v="Transporte"/>
    <s v="Trabamiento curva salida pulmon"/>
    <x v="1"/>
    <n v="2.8691333330000002"/>
    <m/>
  </r>
  <r>
    <x v="2"/>
    <s v="ago"/>
    <x v="7"/>
    <d v="2024-08-10T00:00:00"/>
    <x v="1"/>
    <s v="Turno Noche"/>
    <s v="Decapsuladora"/>
    <s v="Lubricacion de cabezales"/>
    <x v="1"/>
    <n v="2.3945500000000002"/>
    <m/>
  </r>
  <r>
    <x v="1"/>
    <s v="ago"/>
    <x v="7"/>
    <d v="2024-08-10T00:00:00"/>
    <x v="1"/>
    <s v="Turno Dia"/>
    <s v="Transporte"/>
    <s v="Falla en transporte entrada de Etiquetadora"/>
    <x v="1"/>
    <n v="2.3635666670000002"/>
    <m/>
  </r>
  <r>
    <x v="2"/>
    <s v="ago"/>
    <x v="7"/>
    <d v="2024-08-10T00:00:00"/>
    <x v="1"/>
    <s v="Turno Noche"/>
    <s v="Lavadora de Botellas"/>
    <s v="Cai­da de envase en descarga - Mantenimiento"/>
    <x v="1"/>
    <n v="2.0803666669999998"/>
    <m/>
  </r>
  <r>
    <x v="2"/>
    <s v="ago"/>
    <x v="7"/>
    <d v="2024-08-10T00:00:00"/>
    <x v="1"/>
    <s v="Turno Noche"/>
    <s v="Mixer"/>
    <s v="Falla bomba de mezcla"/>
    <x v="1"/>
    <n v="2.0585499999999999"/>
    <m/>
  </r>
  <r>
    <x v="1"/>
    <s v="ago"/>
    <x v="7"/>
    <d v="2024-08-10T00:00:00"/>
    <x v="1"/>
    <s v="Turno Noche"/>
    <s v="Transporte"/>
    <s v="Divisor de paquetes"/>
    <x v="1"/>
    <n v="1.862866667"/>
    <m/>
  </r>
  <r>
    <x v="1"/>
    <s v="ago"/>
    <x v="7"/>
    <d v="2024-08-10T00:00:00"/>
    <x v="1"/>
    <s v="Turno Noche"/>
    <s v="Llenadora"/>
    <s v="Espumado al inicio de proceso"/>
    <x v="1"/>
    <n v="1.783716667"/>
    <m/>
  </r>
  <r>
    <x v="2"/>
    <s v="ago"/>
    <x v="7"/>
    <d v="2024-08-10T00:00:00"/>
    <x v="1"/>
    <s v="Turno Noche"/>
    <s v="Lavadora de Botellas"/>
    <s v="Cai­da de envase en descarga - Mantenimiento"/>
    <x v="1"/>
    <n v="1.748916667"/>
    <m/>
  </r>
  <r>
    <x v="2"/>
    <s v="ago"/>
    <x v="7"/>
    <d v="2024-08-10T00:00:00"/>
    <x v="1"/>
    <s v="Turno Noche"/>
    <s v="Lavadora de Botellas"/>
    <s v="Cai­da de envase en descarga - Mantenimiento"/>
    <x v="1"/>
    <n v="0.21920000000000001"/>
    <m/>
  </r>
  <r>
    <x v="1"/>
    <s v="ago"/>
    <x v="8"/>
    <d v="2024-08-12T00:00:00"/>
    <x v="1"/>
    <s v="Turno Dia"/>
    <s v="Llenadora"/>
    <s v="Cambio de valvula"/>
    <x v="0"/>
    <n v="19.88"/>
    <s v="Cambio de valvula n°5"/>
  </r>
  <r>
    <x v="1"/>
    <s v="ago"/>
    <x v="8"/>
    <d v="2024-08-12T00:00:00"/>
    <x v="1"/>
    <s v="Turno Tarde"/>
    <s v="Paletizadora"/>
    <s v="Cai­da de automatico - Paletizadora"/>
    <x v="2"/>
    <n v="11.89"/>
    <s v="Caída de magnetotermico"/>
  </r>
  <r>
    <x v="0"/>
    <s v="ago"/>
    <x v="8"/>
    <d v="2024-08-12T00:00:00"/>
    <x v="1"/>
    <s v="Turno Dia"/>
    <s v="Llenadora"/>
    <s v="Defectos Nudos PLC"/>
    <x v="1"/>
    <n v="8.6"/>
    <m/>
  </r>
  <r>
    <x v="1"/>
    <s v="ago"/>
    <x v="8"/>
    <d v="2024-08-12T00:00:00"/>
    <x v="1"/>
    <s v="Turno Noche"/>
    <s v="Codificador"/>
    <s v="Ajuste por cambio de formato - Codificador"/>
    <x v="1"/>
    <n v="7.36"/>
    <m/>
  </r>
  <r>
    <x v="2"/>
    <s v="ago"/>
    <x v="8"/>
    <d v="2024-08-12T00:00:00"/>
    <x v="1"/>
    <s v="Turno Dia"/>
    <s v="Decapsuladora"/>
    <s v="Ajustes por falla"/>
    <x v="1"/>
    <n v="7.04"/>
    <m/>
  </r>
  <r>
    <x v="1"/>
    <s v="ago"/>
    <x v="8"/>
    <d v="2024-08-12T00:00:00"/>
    <x v="1"/>
    <s v="Turno Dia"/>
    <s v="Llenadora"/>
    <s v="Espumado al inicio de proceso"/>
    <x v="1"/>
    <n v="6.85"/>
    <m/>
  </r>
  <r>
    <x v="1"/>
    <s v="ago"/>
    <x v="8"/>
    <d v="2024-08-12T00:00:00"/>
    <x v="1"/>
    <s v="Turno Tarde"/>
    <s v="Llenadora"/>
    <s v="Espumado al inicio de proceso"/>
    <x v="1"/>
    <n v="5.33"/>
    <m/>
  </r>
  <r>
    <x v="0"/>
    <s v="ago"/>
    <x v="8"/>
    <d v="2024-08-12T00:00:00"/>
    <x v="1"/>
    <s v="Turno Noche"/>
    <s v="Lavadora de Botellas"/>
    <s v="trabamiento de botella en entrada"/>
    <x v="1"/>
    <n v="4.68"/>
    <m/>
  </r>
  <r>
    <x v="1"/>
    <s v="ago"/>
    <x v="8"/>
    <d v="2024-08-12T00:00:00"/>
    <x v="1"/>
    <s v="Turno Dia"/>
    <s v="Llenadora"/>
    <s v="Espumado al inicio de proceso"/>
    <x v="1"/>
    <n v="4.3499999999999996"/>
    <m/>
  </r>
  <r>
    <x v="1"/>
    <s v="ago"/>
    <x v="8"/>
    <d v="2024-08-12T00:00:00"/>
    <x v="1"/>
    <s v="Turno Tarde"/>
    <s v="Transporte"/>
    <s v="Divisor de paquetes"/>
    <x v="1"/>
    <n v="4.21"/>
    <m/>
  </r>
  <r>
    <x v="2"/>
    <s v="ago"/>
    <x v="8"/>
    <d v="2024-08-12T00:00:00"/>
    <x v="1"/>
    <s v="Turno Dia"/>
    <s v="Decapsuladora"/>
    <s v="Ajustes por falla"/>
    <x v="1"/>
    <n v="4.2"/>
    <m/>
  </r>
  <r>
    <x v="2"/>
    <s v="ago"/>
    <x v="8"/>
    <d v="2024-08-12T00:00:00"/>
    <x v="1"/>
    <s v="Turno Dia"/>
    <s v="Decapsuladora"/>
    <s v="Ajustes por falla"/>
    <x v="1"/>
    <n v="3.75"/>
    <m/>
  </r>
  <r>
    <x v="0"/>
    <s v="ago"/>
    <x v="8"/>
    <d v="2024-08-12T00:00:00"/>
    <x v="1"/>
    <s v="Turno Noche"/>
    <s v="Lavadora de Botellas"/>
    <s v="trabamiento de botella en entrada"/>
    <x v="1"/>
    <n v="3.38"/>
    <m/>
  </r>
  <r>
    <x v="0"/>
    <s v="ago"/>
    <x v="8"/>
    <d v="2024-08-12T00:00:00"/>
    <x v="1"/>
    <s v="Turno Dia"/>
    <s v="Coronador"/>
    <s v="Trancones reiterados pista de bajada"/>
    <x v="1"/>
    <n v="2.8"/>
    <m/>
  </r>
  <r>
    <x v="1"/>
    <s v="ago"/>
    <x v="8"/>
    <d v="2024-08-12T00:00:00"/>
    <x v="1"/>
    <s v="Turno Noche"/>
    <s v="Capsuladora"/>
    <s v="Trancon de tapas en pista de bajada - Mantenimiento"/>
    <x v="1"/>
    <n v="2.76"/>
    <m/>
  </r>
  <r>
    <x v="2"/>
    <s v="ago"/>
    <x v="8"/>
    <d v="2024-08-12T00:00:00"/>
    <x v="1"/>
    <s v="Turno Dia"/>
    <s v="Decapsuladora"/>
    <s v="Ajustes por falla"/>
    <x v="1"/>
    <n v="2.74"/>
    <m/>
  </r>
  <r>
    <x v="0"/>
    <s v="ago"/>
    <x v="8"/>
    <d v="2024-08-12T00:00:00"/>
    <x v="1"/>
    <s v="Turno Noche"/>
    <s v="Lavadora de Botellas"/>
    <s v="trabamiento de botella en entrada"/>
    <x v="1"/>
    <n v="2.5499999999999998"/>
    <m/>
  </r>
  <r>
    <x v="2"/>
    <s v="ago"/>
    <x v="8"/>
    <d v="2024-08-12T00:00:00"/>
    <x v="1"/>
    <s v="Turno Dia"/>
    <s v="Decapsuladora"/>
    <s v="Ajustes por falla"/>
    <x v="1"/>
    <n v="2.23"/>
    <m/>
  </r>
  <r>
    <x v="2"/>
    <s v="ago"/>
    <x v="8"/>
    <d v="2024-08-12T00:00:00"/>
    <x v="1"/>
    <s v="Turno Dia"/>
    <s v="Decapsuladora"/>
    <s v="Lubricacion de cabezales"/>
    <x v="1"/>
    <n v="1.73"/>
    <m/>
  </r>
  <r>
    <x v="0"/>
    <s v="ago"/>
    <x v="8"/>
    <d v="2024-08-12T00:00:00"/>
    <x v="1"/>
    <s v="Turno Noche"/>
    <s v="Lavadora de Botellas"/>
    <s v="Trabamiento de botellas en la salida - Mantenimiento"/>
    <x v="1"/>
    <n v="1.7"/>
    <m/>
  </r>
  <r>
    <x v="1"/>
    <s v="ago"/>
    <x v="8"/>
    <d v="2024-08-12T00:00:00"/>
    <x v="1"/>
    <s v="Turno Dia"/>
    <s v="Prime"/>
    <s v="Trabamiento de producto"/>
    <x v="1"/>
    <n v="1.64"/>
    <m/>
  </r>
  <r>
    <x v="2"/>
    <s v="ago"/>
    <x v="8"/>
    <d v="2024-08-12T00:00:00"/>
    <x v="1"/>
    <s v="Turno Dia"/>
    <s v="Decapsuladora"/>
    <s v="Lubricacion de cabezales"/>
    <x v="1"/>
    <n v="1.58"/>
    <m/>
  </r>
  <r>
    <x v="0"/>
    <s v="ago"/>
    <x v="8"/>
    <d v="2024-08-12T00:00:00"/>
    <x v="1"/>
    <s v="Turno Noche"/>
    <s v="Lavadora de Botellas"/>
    <s v="trabamiento de botella en entrada"/>
    <x v="1"/>
    <n v="1.5"/>
    <m/>
  </r>
  <r>
    <x v="1"/>
    <s v="ago"/>
    <x v="8"/>
    <d v="2024-08-12T00:00:00"/>
    <x v="1"/>
    <s v="Turno Dia"/>
    <s v="Prime"/>
    <s v="Trabamiento de producto"/>
    <x v="1"/>
    <n v="1.37"/>
    <m/>
  </r>
  <r>
    <x v="1"/>
    <s v="ago"/>
    <x v="8"/>
    <d v="2024-08-12T00:00:00"/>
    <x v="1"/>
    <s v="Turno Tarde"/>
    <s v="Transporte"/>
    <s v="Divisor de paquetes"/>
    <x v="1"/>
    <n v="0.99"/>
    <m/>
  </r>
  <r>
    <x v="0"/>
    <s v="ago"/>
    <x v="8"/>
    <d v="2024-08-12T00:00:00"/>
    <x v="1"/>
    <s v="Turno Noche"/>
    <s v="Lavadora de Botellas"/>
    <s v="trabamiento de botella en entrada"/>
    <x v="1"/>
    <n v="0.9"/>
    <m/>
  </r>
  <r>
    <x v="0"/>
    <s v="ago"/>
    <x v="8"/>
    <d v="2024-08-12T00:00:00"/>
    <x v="1"/>
    <s v="Turno Noche"/>
    <s v="Lavadora de Botellas"/>
    <s v="trabamiento de botella en entrada"/>
    <x v="1"/>
    <n v="0.9"/>
    <m/>
  </r>
  <r>
    <x v="0"/>
    <s v="ago"/>
    <x v="8"/>
    <d v="2024-08-12T00:00:00"/>
    <x v="1"/>
    <s v="Turno Noche"/>
    <s v="Lavadora de Botellas"/>
    <s v="trabamiento de botella en entrada"/>
    <x v="1"/>
    <n v="0.88"/>
    <m/>
  </r>
  <r>
    <x v="1"/>
    <s v="ago"/>
    <x v="8"/>
    <d v="2024-08-12T00:00:00"/>
    <x v="1"/>
    <s v="Turno Tarde"/>
    <s v="Transporte"/>
    <s v="Divisor de paquetes"/>
    <x v="1"/>
    <n v="0.85"/>
    <m/>
  </r>
  <r>
    <x v="0"/>
    <s v="ago"/>
    <x v="8"/>
    <d v="2024-08-12T00:00:00"/>
    <x v="1"/>
    <s v="Turno Noche"/>
    <s v="Lavadora de Botellas"/>
    <s v="trabamiento de botella en entrada"/>
    <x v="1"/>
    <n v="0.73"/>
    <m/>
  </r>
  <r>
    <x v="2"/>
    <s v="ago"/>
    <x v="8"/>
    <d v="2024-08-12T00:00:00"/>
    <x v="1"/>
    <s v="Turno Dia"/>
    <s v="Decapsuladora"/>
    <s v="Lubricacion de cabezales"/>
    <x v="1"/>
    <n v="0.72"/>
    <m/>
  </r>
  <r>
    <x v="0"/>
    <s v="ago"/>
    <x v="8"/>
    <d v="2024-08-12T00:00:00"/>
    <x v="1"/>
    <s v="Turno Dia"/>
    <s v="Coronador"/>
    <s v="Trancones reiterados pista de bajada"/>
    <x v="1"/>
    <n v="0.7"/>
    <m/>
  </r>
  <r>
    <x v="1"/>
    <s v="ago"/>
    <x v="8"/>
    <d v="2024-08-12T00:00:00"/>
    <x v="1"/>
    <s v="Turno Dia"/>
    <s v="Sopladora"/>
    <s v="Trabamiento de Preformas"/>
    <x v="1"/>
    <n v="0.51"/>
    <m/>
  </r>
  <r>
    <x v="0"/>
    <s v="ago"/>
    <x v="8"/>
    <d v="2024-08-12T00:00:00"/>
    <x v="1"/>
    <s v="Turno Noche"/>
    <s v="Lavadora de Botellas"/>
    <s v="trabamiento de botella en entrada"/>
    <x v="1"/>
    <n v="0.24"/>
    <m/>
  </r>
  <r>
    <x v="0"/>
    <s v="ago"/>
    <x v="8"/>
    <d v="2024-08-12T00:00:00"/>
    <x v="1"/>
    <s v="Turno Dia"/>
    <s v="Llenadora"/>
    <s v="Defectos Nudos PLC"/>
    <x v="1"/>
    <n v="0.23"/>
    <m/>
  </r>
  <r>
    <x v="1"/>
    <s v="ago"/>
    <x v="8"/>
    <d v="2024-08-12T00:00:00"/>
    <x v="1"/>
    <s v="Turno Noche"/>
    <s v="Capsuladora"/>
    <s v="Trancon de tapas en pista de bajada - Mantenimiento"/>
    <x v="1"/>
    <n v="0.14000000000000001"/>
    <m/>
  </r>
  <r>
    <x v="2"/>
    <s v="ago"/>
    <x v="8"/>
    <d v="2024-08-12T00:00:00"/>
    <x v="1"/>
    <s v="Turno Dia"/>
    <s v="Decapsuladora"/>
    <s v="Ajustes por falla"/>
    <x v="1"/>
    <n v="0.09"/>
    <m/>
  </r>
  <r>
    <x v="2"/>
    <s v="ago"/>
    <x v="8"/>
    <d v="2024-08-13T00:00:00"/>
    <x v="1"/>
    <s v="Turno Dia"/>
    <s v="Encajonadora"/>
    <s v="Cambio de freno centrador de cajas"/>
    <x v="2"/>
    <n v="60"/>
    <s v="Falla en electroválvula freno entrada de máquina. "/>
  </r>
  <r>
    <x v="2"/>
    <s v="ago"/>
    <x v="8"/>
    <d v="2024-08-13T00:00:00"/>
    <x v="1"/>
    <s v="Turno Dia"/>
    <s v="Encajonadora"/>
    <s v="Cambio de freno centrador de cajas"/>
    <x v="2"/>
    <n v="27.37"/>
    <s v="Falla en electroválvula freno entrada de máquina. "/>
  </r>
  <r>
    <x v="1"/>
    <s v="ago"/>
    <x v="8"/>
    <d v="2024-08-13T00:00:00"/>
    <x v="1"/>
    <s v="Turno Dia"/>
    <s v="Sopladora"/>
    <s v="Molde con problemas"/>
    <x v="0"/>
    <n v="9.9700000000000006"/>
    <s v="Cambio de amortiguador estirado molde n°8"/>
  </r>
  <r>
    <x v="0"/>
    <s v="ago"/>
    <x v="8"/>
    <d v="2024-08-13T00:00:00"/>
    <x v="1"/>
    <s v="Turno Noche"/>
    <s v="Etiquetadora"/>
    <s v="Ajuste de freno"/>
    <x v="1"/>
    <n v="9.4499999999999993"/>
    <m/>
  </r>
  <r>
    <x v="0"/>
    <s v="ago"/>
    <x v="8"/>
    <d v="2024-08-13T00:00:00"/>
    <x v="1"/>
    <s v="Turno Dia"/>
    <s v="Etiquetadora"/>
    <s v="Ajuste de freno"/>
    <x v="1"/>
    <n v="8.5500000000000007"/>
    <m/>
  </r>
  <r>
    <x v="2"/>
    <s v="ago"/>
    <x v="8"/>
    <d v="2024-08-13T00:00:00"/>
    <x v="1"/>
    <s v="Turno Dia"/>
    <s v="Encajonadora"/>
    <s v="Cambio de freno centrador de cajas"/>
    <x v="1"/>
    <n v="8.2200000000000006"/>
    <m/>
  </r>
  <r>
    <x v="0"/>
    <s v="ago"/>
    <x v="8"/>
    <d v="2024-08-13T00:00:00"/>
    <x v="1"/>
    <s v="Turno Noche"/>
    <s v="Encajonadora"/>
    <s v="Problema en mesa de entrada"/>
    <x v="1"/>
    <n v="7.45"/>
    <m/>
  </r>
  <r>
    <x v="0"/>
    <s v="ago"/>
    <x v="8"/>
    <d v="2024-08-13T00:00:00"/>
    <x v="1"/>
    <s v="Turno Dia"/>
    <s v="Encajonadora"/>
    <s v="Problema en mesa de entrada"/>
    <x v="1"/>
    <n v="7.1"/>
    <m/>
  </r>
  <r>
    <x v="1"/>
    <s v="ago"/>
    <x v="8"/>
    <d v="2024-08-13T00:00:00"/>
    <x v="1"/>
    <s v="Turno Tarde"/>
    <s v="Transporte"/>
    <s v="Divisor de paquetes"/>
    <x v="1"/>
    <n v="7.02"/>
    <m/>
  </r>
  <r>
    <x v="1"/>
    <s v="ago"/>
    <x v="8"/>
    <d v="2024-08-13T00:00:00"/>
    <x v="1"/>
    <s v="Turno Dia"/>
    <s v="Sopladora"/>
    <s v="Molde con problemas"/>
    <x v="1"/>
    <n v="6.72"/>
    <m/>
  </r>
  <r>
    <x v="1"/>
    <s v="ago"/>
    <x v="8"/>
    <d v="2024-08-13T00:00:00"/>
    <x v="1"/>
    <s v="Turno Dia"/>
    <s v="Sopladora"/>
    <s v="Trabamiento de Preformas"/>
    <x v="1"/>
    <n v="5.77"/>
    <m/>
  </r>
  <r>
    <x v="1"/>
    <s v="ago"/>
    <x v="8"/>
    <d v="2024-08-13T00:00:00"/>
    <x v="1"/>
    <s v="Turno Noche"/>
    <s v="Tunel"/>
    <s v="Cai­da de botellas, ajuste de traspasos"/>
    <x v="1"/>
    <n v="5.65"/>
    <m/>
  </r>
  <r>
    <x v="1"/>
    <s v="ago"/>
    <x v="8"/>
    <d v="2024-08-13T00:00:00"/>
    <x v="1"/>
    <s v="Turno Noche"/>
    <s v="Mixer"/>
    <s v="Problema presion bomba de agua"/>
    <x v="1"/>
    <n v="5.13"/>
    <m/>
  </r>
  <r>
    <x v="1"/>
    <s v="ago"/>
    <x v="8"/>
    <d v="2024-08-13T00:00:00"/>
    <x v="1"/>
    <s v="Turno Noche"/>
    <s v="Capsuladora"/>
    <s v="Tapa girada cabezal N 12"/>
    <x v="1"/>
    <n v="5.01"/>
    <m/>
  </r>
  <r>
    <x v="1"/>
    <s v="ago"/>
    <x v="8"/>
    <d v="2024-08-13T00:00:00"/>
    <x v="1"/>
    <s v="Turno Dia"/>
    <s v="Prime"/>
    <s v="Trabamiento de producto"/>
    <x v="1"/>
    <n v="4.71"/>
    <m/>
  </r>
  <r>
    <x v="1"/>
    <s v="ago"/>
    <x v="8"/>
    <d v="2024-08-13T00:00:00"/>
    <x v="1"/>
    <s v="Turno Dia"/>
    <s v="Transporte"/>
    <s v="Regulacion de velocidad"/>
    <x v="1"/>
    <n v="4.2699999999999996"/>
    <m/>
  </r>
  <r>
    <x v="1"/>
    <s v="ago"/>
    <x v="8"/>
    <d v="2024-08-13T00:00:00"/>
    <x v="1"/>
    <s v="Turno Noche"/>
    <s v="Capsuladora"/>
    <s v="Tapa girada cabezal N 6"/>
    <x v="1"/>
    <n v="4.25"/>
    <m/>
  </r>
  <r>
    <x v="2"/>
    <s v="ago"/>
    <x v="8"/>
    <d v="2024-08-13T00:00:00"/>
    <x v="1"/>
    <s v="Turno Dia"/>
    <s v="Decapsuladora"/>
    <s v="Ajustes por falla"/>
    <x v="1"/>
    <n v="4"/>
    <m/>
  </r>
  <r>
    <x v="0"/>
    <s v="ago"/>
    <x v="8"/>
    <d v="2024-08-13T00:00:00"/>
    <x v="1"/>
    <s v="Turno Dia"/>
    <s v="Mixer"/>
    <s v="Problema presion bomba de agua"/>
    <x v="1"/>
    <n v="3.9"/>
    <m/>
  </r>
  <r>
    <x v="1"/>
    <s v="ago"/>
    <x v="8"/>
    <d v="2024-08-13T00:00:00"/>
    <x v="1"/>
    <s v="Turno Tarde"/>
    <s v="Transporte"/>
    <s v="Regulacion de velocidad"/>
    <x v="1"/>
    <n v="3.75"/>
    <m/>
  </r>
  <r>
    <x v="2"/>
    <s v="ago"/>
    <x v="8"/>
    <d v="2024-08-13T00:00:00"/>
    <x v="1"/>
    <s v="Turno Dia"/>
    <s v="Decapsuladora"/>
    <s v="Ajustes por falla"/>
    <x v="1"/>
    <n v="2.33"/>
    <m/>
  </r>
  <r>
    <x v="2"/>
    <s v="ago"/>
    <x v="8"/>
    <d v="2024-08-13T00:00:00"/>
    <x v="1"/>
    <s v="Turno Dia"/>
    <s v="Encajonadora"/>
    <s v="Cambio de freno centrador de cajas"/>
    <x v="1"/>
    <n v="2.16"/>
    <m/>
  </r>
  <r>
    <x v="1"/>
    <s v="ago"/>
    <x v="8"/>
    <d v="2024-08-13T00:00:00"/>
    <x v="1"/>
    <s v="Turno Noche"/>
    <s v="Paletizadora"/>
    <s v="Barrera seguridad paletizadora se bloquea"/>
    <x v="1"/>
    <n v="2.12"/>
    <m/>
  </r>
  <r>
    <x v="1"/>
    <s v="ago"/>
    <x v="8"/>
    <d v="2024-08-13T00:00:00"/>
    <x v="1"/>
    <s v="Turno Dia"/>
    <s v="Sopladora"/>
    <s v="Trabamiento de Preformas"/>
    <x v="1"/>
    <n v="2.08"/>
    <m/>
  </r>
  <r>
    <x v="1"/>
    <s v="ago"/>
    <x v="8"/>
    <d v="2024-08-13T00:00:00"/>
    <x v="1"/>
    <s v="Turno Noche"/>
    <s v="Transporte"/>
    <s v="Trabamiento entrada curva encausador"/>
    <x v="1"/>
    <n v="1.9"/>
    <m/>
  </r>
  <r>
    <x v="0"/>
    <s v="ago"/>
    <x v="8"/>
    <d v="2024-08-13T00:00:00"/>
    <x v="1"/>
    <s v="Turno Dia"/>
    <s v="Encajonadora"/>
    <s v="Problema en mesa de entrada"/>
    <x v="1"/>
    <n v="1.8"/>
    <m/>
  </r>
  <r>
    <x v="2"/>
    <s v="ago"/>
    <x v="8"/>
    <d v="2024-08-13T00:00:00"/>
    <x v="1"/>
    <s v="Turno Dia"/>
    <s v="Decapsuladora"/>
    <s v="Ajustes por falla"/>
    <x v="1"/>
    <n v="1.64"/>
    <m/>
  </r>
  <r>
    <x v="2"/>
    <s v="ago"/>
    <x v="8"/>
    <d v="2024-08-13T00:00:00"/>
    <x v="1"/>
    <s v="Turno Dia"/>
    <s v="Decapsuladora"/>
    <s v="Ajustes por falla"/>
    <x v="1"/>
    <n v="1.57"/>
    <m/>
  </r>
  <r>
    <x v="0"/>
    <s v="ago"/>
    <x v="8"/>
    <d v="2024-08-13T00:00:00"/>
    <x v="1"/>
    <s v="Turno Noche"/>
    <s v="Encajonadora"/>
    <s v="Problema en mesa de entrada"/>
    <x v="1"/>
    <n v="1.55"/>
    <m/>
  </r>
  <r>
    <x v="0"/>
    <s v="ago"/>
    <x v="8"/>
    <d v="2024-08-13T00:00:00"/>
    <x v="1"/>
    <s v="Turno Noche"/>
    <s v="Encajonadora"/>
    <s v="Problema en mesa de entrada"/>
    <x v="1"/>
    <n v="1.3"/>
    <m/>
  </r>
  <r>
    <x v="0"/>
    <s v="ago"/>
    <x v="8"/>
    <d v="2024-08-13T00:00:00"/>
    <x v="1"/>
    <s v="Turno Noche"/>
    <s v="Encajonadora"/>
    <s v="Problema en mesa de entrada"/>
    <x v="1"/>
    <n v="1.2"/>
    <m/>
  </r>
  <r>
    <x v="2"/>
    <s v="ago"/>
    <x v="8"/>
    <d v="2024-08-13T00:00:00"/>
    <x v="1"/>
    <s v="Turno Dia"/>
    <s v="Decapsuladora"/>
    <s v="Ajustes por falla"/>
    <x v="1"/>
    <n v="1.1100000000000001"/>
    <m/>
  </r>
  <r>
    <x v="0"/>
    <s v="ago"/>
    <x v="8"/>
    <d v="2024-08-13T00:00:00"/>
    <x v="1"/>
    <s v="Turno Noche"/>
    <s v="Encajonadora"/>
    <s v="Problema en mesa de entrada"/>
    <x v="1"/>
    <n v="1.05"/>
    <m/>
  </r>
  <r>
    <x v="0"/>
    <s v="ago"/>
    <x v="8"/>
    <d v="2024-08-13T00:00:00"/>
    <x v="1"/>
    <s v="Turno Dia"/>
    <s v="Encajonadora"/>
    <s v="Problema en mesa de entrada"/>
    <x v="1"/>
    <n v="0.9"/>
    <m/>
  </r>
  <r>
    <x v="1"/>
    <s v="ago"/>
    <x v="8"/>
    <d v="2024-08-13T00:00:00"/>
    <x v="1"/>
    <s v="Turno Dia"/>
    <s v="Capsuladora"/>
    <s v="Trancon de tapas en pista de bajada - Mantenimiento"/>
    <x v="1"/>
    <n v="0.81"/>
    <m/>
  </r>
  <r>
    <x v="0"/>
    <s v="ago"/>
    <x v="8"/>
    <d v="2024-08-13T00:00:00"/>
    <x v="1"/>
    <s v="Turno Noche"/>
    <s v="Lavadora de Botellas"/>
    <s v="trabamiento de botella en entrada"/>
    <x v="1"/>
    <n v="0.75"/>
    <m/>
  </r>
  <r>
    <x v="1"/>
    <s v="ago"/>
    <x v="8"/>
    <d v="2024-08-13T00:00:00"/>
    <x v="1"/>
    <s v="Turno Tarde"/>
    <s v="Transporte"/>
    <s v="Divisor de paquetes"/>
    <x v="1"/>
    <n v="0.72"/>
    <m/>
  </r>
  <r>
    <x v="1"/>
    <s v="ago"/>
    <x v="8"/>
    <d v="2024-08-13T00:00:00"/>
    <x v="1"/>
    <s v="Turno Tarde"/>
    <s v="Transporte"/>
    <s v="Divisor de paquetes"/>
    <x v="1"/>
    <n v="0.56999999999999995"/>
    <m/>
  </r>
  <r>
    <x v="0"/>
    <s v="ago"/>
    <x v="8"/>
    <d v="2024-08-13T00:00:00"/>
    <x v="1"/>
    <s v="Turno Noche"/>
    <s v="Encajonadora"/>
    <s v="Problema en mesa de entrada"/>
    <x v="1"/>
    <n v="0.55000000000000004"/>
    <m/>
  </r>
  <r>
    <x v="0"/>
    <s v="ago"/>
    <x v="8"/>
    <d v="2024-08-13T00:00:00"/>
    <x v="1"/>
    <s v="Turno Dia"/>
    <s v="Encajonadora"/>
    <s v="Problema en mesa de entrada"/>
    <x v="1"/>
    <n v="0.45"/>
    <m/>
  </r>
  <r>
    <x v="1"/>
    <s v="ago"/>
    <x v="8"/>
    <d v="2024-08-13T00:00:00"/>
    <x v="1"/>
    <s v="Turno Noche"/>
    <s v="Capsuladora"/>
    <s v="Trancon de tapas en pista de bajada - Mantenimiento"/>
    <x v="1"/>
    <n v="0.44"/>
    <m/>
  </r>
  <r>
    <x v="0"/>
    <s v="ago"/>
    <x v="8"/>
    <d v="2024-08-13T00:00:00"/>
    <x v="1"/>
    <s v="Turno Noche"/>
    <s v="Encajonadora"/>
    <s v="Problema en mesa de entrada"/>
    <x v="1"/>
    <n v="0.35"/>
    <m/>
  </r>
  <r>
    <x v="1"/>
    <s v="ago"/>
    <x v="8"/>
    <d v="2024-08-13T00:00:00"/>
    <x v="1"/>
    <s v="Turno Noche"/>
    <s v="Capsuladora"/>
    <s v="Trancon de tapas en pista de bajada - Mantenimiento"/>
    <x v="1"/>
    <n v="0.27"/>
    <m/>
  </r>
  <r>
    <x v="0"/>
    <s v="ago"/>
    <x v="8"/>
    <d v="2024-08-13T00:00:00"/>
    <x v="1"/>
    <s v="Turno Noche"/>
    <s v="Etiquetadora"/>
    <s v="Ajuste de freno"/>
    <x v="1"/>
    <n v="0.25"/>
    <m/>
  </r>
  <r>
    <x v="0"/>
    <s v="ago"/>
    <x v="8"/>
    <d v="2024-08-13T00:00:00"/>
    <x v="1"/>
    <s v="Turno Noche"/>
    <s v="Encajonadora"/>
    <s v="Problema en mesa de entrada"/>
    <x v="1"/>
    <n v="0.15"/>
    <m/>
  </r>
  <r>
    <x v="0"/>
    <s v="ago"/>
    <x v="8"/>
    <d v="2024-08-13T00:00:00"/>
    <x v="1"/>
    <s v="Turno Dia"/>
    <s v="Encajonadora"/>
    <s v="Problema en mesa de entrada"/>
    <x v="1"/>
    <n v="0.1"/>
    <m/>
  </r>
  <r>
    <x v="0"/>
    <s v="ago"/>
    <x v="8"/>
    <d v="2024-08-14T00:00:00"/>
    <x v="1"/>
    <s v="Turno Dia"/>
    <s v="Llenadora"/>
    <s v="Reparacion - Llenadora"/>
    <x v="0"/>
    <n v="24.66"/>
    <s v="Cambio de conector rápido abre valvula llenadora,"/>
  </r>
  <r>
    <x v="1"/>
    <s v="ago"/>
    <x v="8"/>
    <d v="2024-08-14T00:00:00"/>
    <x v="1"/>
    <s v="Turno Dia"/>
    <s v="Etiquetadora"/>
    <s v="Falla Etiquetadora"/>
    <x v="0"/>
    <n v="17.64"/>
    <s v="Regulación inclinación bloque pegamento."/>
  </r>
  <r>
    <x v="1"/>
    <s v="ago"/>
    <x v="8"/>
    <d v="2024-08-14T00:00:00"/>
    <x v="1"/>
    <s v="Turno Dia"/>
    <s v="Etiquetadora"/>
    <s v="Limpieza de filtro pegamento"/>
    <x v="0"/>
    <n v="15.88"/>
    <s v="Regulación inclinación bloque pegamento."/>
  </r>
  <r>
    <x v="1"/>
    <s v="ago"/>
    <x v="8"/>
    <d v="2024-08-14T00:00:00"/>
    <x v="1"/>
    <s v="Turno Noche"/>
    <s v="Robopac"/>
    <s v="Corte de Film en Robopack"/>
    <x v="0"/>
    <n v="15.55"/>
    <s v="Falla en rodillos engomados, instalación de abrazadera para seguir produciendo."/>
  </r>
  <r>
    <x v="0"/>
    <s v="ago"/>
    <x v="8"/>
    <d v="2024-08-14T00:00:00"/>
    <x v="1"/>
    <s v="Turno Noche"/>
    <s v="Llenadora"/>
    <s v="Reparacion - Llenadora"/>
    <x v="0"/>
    <n v="15.48"/>
    <s v="Falla y cambio de conector de aire freno entrada llenadora"/>
  </r>
  <r>
    <x v="1"/>
    <s v="ago"/>
    <x v="8"/>
    <d v="2024-08-14T00:00:00"/>
    <x v="1"/>
    <s v="Turno Dia"/>
    <s v="Etiquetadora"/>
    <s v="Cai­da de botella en la estrella de salida"/>
    <x v="1"/>
    <n v="8.1199999999999992"/>
    <m/>
  </r>
  <r>
    <x v="1"/>
    <s v="ago"/>
    <x v="8"/>
    <d v="2024-08-14T00:00:00"/>
    <x v="1"/>
    <s v="Turno Tarde"/>
    <s v="Etiquetadora"/>
    <s v="Falla Etiquetadora"/>
    <x v="1"/>
    <n v="7.3"/>
    <m/>
  </r>
  <r>
    <x v="1"/>
    <s v="ago"/>
    <x v="8"/>
    <d v="2024-08-14T00:00:00"/>
    <x v="1"/>
    <s v="Turno Dia"/>
    <s v="Capsuladora"/>
    <s v="Tapa girada cabezal N 10"/>
    <x v="1"/>
    <n v="7.05"/>
    <m/>
  </r>
  <r>
    <x v="1"/>
    <s v="ago"/>
    <x v="8"/>
    <d v="2024-08-14T00:00:00"/>
    <x v="1"/>
    <s v="Turno Tarde"/>
    <s v="Paletizadora"/>
    <s v="Cai­da de automatico - Paletizadora"/>
    <x v="1"/>
    <n v="5.37"/>
    <m/>
  </r>
  <r>
    <x v="1"/>
    <s v="ago"/>
    <x v="8"/>
    <d v="2024-08-14T00:00:00"/>
    <x v="1"/>
    <s v="Turno Dia"/>
    <s v="Capsuladora"/>
    <s v="Tapa girada cabezal N 8"/>
    <x v="1"/>
    <n v="5.18"/>
    <m/>
  </r>
  <r>
    <x v="1"/>
    <s v="ago"/>
    <x v="8"/>
    <d v="2024-08-14T00:00:00"/>
    <x v="1"/>
    <s v="Turno Tarde"/>
    <s v="Sopladora"/>
    <s v="Trabamiento estrella transferencia"/>
    <x v="1"/>
    <n v="4.63"/>
    <m/>
  </r>
  <r>
    <x v="1"/>
    <s v="ago"/>
    <x v="8"/>
    <d v="2024-08-14T00:00:00"/>
    <x v="1"/>
    <s v="Turno Tarde"/>
    <s v="Sopladora"/>
    <s v="Trabamiento de botella en sopladora- llenadora"/>
    <x v="1"/>
    <n v="3.69"/>
    <m/>
  </r>
  <r>
    <x v="1"/>
    <s v="ago"/>
    <x v="8"/>
    <d v="2024-08-14T00:00:00"/>
    <x v="1"/>
    <s v="Turno Tarde"/>
    <s v="Sopladora"/>
    <s v="Trabamiento estrella transferencia"/>
    <x v="1"/>
    <n v="3.67"/>
    <m/>
  </r>
  <r>
    <x v="0"/>
    <s v="ago"/>
    <x v="8"/>
    <d v="2024-08-14T00:00:00"/>
    <x v="1"/>
    <s v="Turno Dia"/>
    <s v="Coronador"/>
    <s v="Trancones reiterados pista de bajada"/>
    <x v="1"/>
    <n v="3.43"/>
    <m/>
  </r>
  <r>
    <x v="0"/>
    <s v="ago"/>
    <x v="8"/>
    <d v="2024-08-14T00:00:00"/>
    <x v="1"/>
    <s v="Turno Noche"/>
    <s v="Lavadora de Botellas"/>
    <s v="trabamiento de botella en entrada"/>
    <x v="1"/>
    <n v="2.85"/>
    <m/>
  </r>
  <r>
    <x v="1"/>
    <s v="ago"/>
    <x v="8"/>
    <d v="2024-08-14T00:00:00"/>
    <x v="1"/>
    <s v="Turno Tarde"/>
    <s v="Sopladora"/>
    <s v="Trabamiento de botella en sopladora- llenadora"/>
    <x v="1"/>
    <n v="2.75"/>
    <m/>
  </r>
  <r>
    <x v="0"/>
    <s v="ago"/>
    <x v="8"/>
    <d v="2024-08-14T00:00:00"/>
    <x v="1"/>
    <s v="Turno Dia"/>
    <s v="Encajonadora"/>
    <s v="Problema en mesa de entrada"/>
    <x v="1"/>
    <n v="2.63"/>
    <m/>
  </r>
  <r>
    <x v="2"/>
    <s v="ago"/>
    <x v="8"/>
    <d v="2024-08-14T00:00:00"/>
    <x v="1"/>
    <s v="Turno Dia"/>
    <s v="Decapsuladora"/>
    <s v="Ajustes por falla"/>
    <x v="1"/>
    <n v="2.4900000000000002"/>
    <m/>
  </r>
  <r>
    <x v="0"/>
    <s v="ago"/>
    <x v="8"/>
    <d v="2024-08-14T00:00:00"/>
    <x v="1"/>
    <s v="Turno Noche"/>
    <s v="Lavadora de Botellas"/>
    <s v="Trabamiento de botellas en la salida - Mantenimiento"/>
    <x v="1"/>
    <n v="2.37"/>
    <m/>
  </r>
  <r>
    <x v="0"/>
    <s v="ago"/>
    <x v="8"/>
    <d v="2024-08-14T00:00:00"/>
    <x v="1"/>
    <s v="Turno Dia"/>
    <s v="Encajonadora"/>
    <s v="Problema en mesa de entrada"/>
    <x v="1"/>
    <n v="2.23"/>
    <m/>
  </r>
  <r>
    <x v="2"/>
    <s v="ago"/>
    <x v="8"/>
    <d v="2024-08-14T00:00:00"/>
    <x v="1"/>
    <s v="Turno Dia"/>
    <s v="Decapsuladora"/>
    <s v="Ajustes por falla"/>
    <x v="1"/>
    <n v="2.2200000000000002"/>
    <m/>
  </r>
  <r>
    <x v="0"/>
    <s v="ago"/>
    <x v="8"/>
    <d v="2024-08-14T00:00:00"/>
    <x v="1"/>
    <s v="Turno Noche"/>
    <s v="Lavadora de Botellas"/>
    <s v="Trabamiento de botellas en la salida - Mantenimiento"/>
    <x v="1"/>
    <n v="2.13"/>
    <m/>
  </r>
  <r>
    <x v="2"/>
    <s v="ago"/>
    <x v="8"/>
    <d v="2024-08-14T00:00:00"/>
    <x v="1"/>
    <s v="Turno Dia"/>
    <s v="Decapsuladora"/>
    <s v="Ajustes por falla"/>
    <x v="1"/>
    <n v="1.9"/>
    <m/>
  </r>
  <r>
    <x v="1"/>
    <s v="ago"/>
    <x v="8"/>
    <d v="2024-08-14T00:00:00"/>
    <x v="1"/>
    <s v="Turno Noche"/>
    <s v="Capsuladora"/>
    <s v="Trancon de tapas en pista de bajada - Mantenimiento"/>
    <x v="1"/>
    <n v="1.87"/>
    <m/>
  </r>
  <r>
    <x v="2"/>
    <s v="ago"/>
    <x v="8"/>
    <d v="2024-08-14T00:00:00"/>
    <x v="1"/>
    <s v="Turno Dia"/>
    <s v="Decapsuladora"/>
    <s v="Ajustes por falla"/>
    <x v="1"/>
    <n v="1.84"/>
    <m/>
  </r>
  <r>
    <x v="1"/>
    <s v="ago"/>
    <x v="8"/>
    <d v="2024-08-14T00:00:00"/>
    <x v="1"/>
    <s v="Turno Tarde"/>
    <s v="Sopladora"/>
    <s v="Trabamiento de botella en sopladora- llenadora"/>
    <x v="1"/>
    <n v="1.73"/>
    <m/>
  </r>
  <r>
    <x v="0"/>
    <s v="ago"/>
    <x v="8"/>
    <d v="2024-08-14T00:00:00"/>
    <x v="1"/>
    <s v="Turno Dia"/>
    <s v="Encajonadora"/>
    <s v="Problema en mesa de entrada"/>
    <x v="1"/>
    <n v="1.68"/>
    <m/>
  </r>
  <r>
    <x v="1"/>
    <s v="ago"/>
    <x v="8"/>
    <d v="2024-08-14T00:00:00"/>
    <x v="1"/>
    <s v="Turno Tarde"/>
    <s v="Transporte"/>
    <s v="Divisor de paquetes"/>
    <x v="1"/>
    <n v="1.58"/>
    <m/>
  </r>
  <r>
    <x v="0"/>
    <s v="ago"/>
    <x v="8"/>
    <d v="2024-08-14T00:00:00"/>
    <x v="1"/>
    <s v="Turno Dia"/>
    <s v="Lavadora de Botellas"/>
    <s v="Trabamiento de botellas en la salida - Mantenimiento"/>
    <x v="1"/>
    <n v="1.45"/>
    <m/>
  </r>
  <r>
    <x v="0"/>
    <s v="ago"/>
    <x v="8"/>
    <d v="2024-08-14T00:00:00"/>
    <x v="1"/>
    <s v="Turno Dia"/>
    <s v="Coronador"/>
    <s v="Trancones reiterados pista de bajada"/>
    <x v="1"/>
    <n v="1.3"/>
    <m/>
  </r>
  <r>
    <x v="2"/>
    <s v="ago"/>
    <x v="8"/>
    <d v="2024-08-14T00:00:00"/>
    <x v="1"/>
    <s v="Turno Dia"/>
    <s v="Decapsuladora"/>
    <s v="Ajustes por falla"/>
    <x v="1"/>
    <n v="1.2"/>
    <m/>
  </r>
  <r>
    <x v="2"/>
    <s v="ago"/>
    <x v="8"/>
    <d v="2024-08-14T00:00:00"/>
    <x v="1"/>
    <s v="Turno Dia"/>
    <s v="Decapsuladora"/>
    <s v="Ajustes por falla"/>
    <x v="1"/>
    <n v="1.1599999999999999"/>
    <m/>
  </r>
  <r>
    <x v="0"/>
    <s v="ago"/>
    <x v="8"/>
    <d v="2024-08-14T00:00:00"/>
    <x v="1"/>
    <s v="Turno Noche"/>
    <s v="Lavadora de Botellas"/>
    <s v="Trabamiento de botellas en la salida - Mantenimiento"/>
    <x v="1"/>
    <n v="0.93"/>
    <m/>
  </r>
  <r>
    <x v="0"/>
    <s v="ago"/>
    <x v="8"/>
    <d v="2024-08-14T00:00:00"/>
    <x v="1"/>
    <s v="Turno Noche"/>
    <s v="Lavadora de Botellas"/>
    <s v="Trabamiento de botellas en la salida - Mantenimiento"/>
    <x v="1"/>
    <n v="0.88"/>
    <m/>
  </r>
  <r>
    <x v="1"/>
    <s v="ago"/>
    <x v="8"/>
    <d v="2024-08-14T00:00:00"/>
    <x v="1"/>
    <s v="Turno Noche"/>
    <s v="Capsuladora"/>
    <s v="Trancon de tapas en pista de bajada - Mantenimiento"/>
    <x v="1"/>
    <n v="0.68"/>
    <m/>
  </r>
  <r>
    <x v="0"/>
    <s v="ago"/>
    <x v="8"/>
    <d v="2024-08-14T00:00:00"/>
    <x v="1"/>
    <s v="Turno Dia"/>
    <s v="Lavadora de Botellas"/>
    <s v="Trabamiento de botellas en la salida - Mantenimiento"/>
    <x v="1"/>
    <n v="0.57999999999999996"/>
    <m/>
  </r>
  <r>
    <x v="2"/>
    <s v="ago"/>
    <x v="8"/>
    <d v="2024-08-14T00:00:00"/>
    <x v="1"/>
    <s v="Turno Dia"/>
    <s v="Decapsuladora"/>
    <s v="Ajustes por falla"/>
    <x v="1"/>
    <n v="0.54"/>
    <m/>
  </r>
  <r>
    <x v="1"/>
    <s v="ago"/>
    <x v="8"/>
    <d v="2024-08-14T00:00:00"/>
    <x v="1"/>
    <s v="Turno Noche"/>
    <s v="Capsuladora"/>
    <s v="Trancon de tapas en pista de bajada - Mantenimiento"/>
    <x v="1"/>
    <n v="0.45"/>
    <m/>
  </r>
  <r>
    <x v="0"/>
    <s v="ago"/>
    <x v="8"/>
    <d v="2024-08-14T00:00:00"/>
    <x v="1"/>
    <s v="Turno Dia"/>
    <s v="Encajonadora"/>
    <s v="Problema en mesa de entrada"/>
    <x v="1"/>
    <n v="0.42"/>
    <m/>
  </r>
  <r>
    <x v="0"/>
    <s v="ago"/>
    <x v="8"/>
    <d v="2024-08-14T00:00:00"/>
    <x v="1"/>
    <s v="Turno Dia"/>
    <s v="Coronador"/>
    <s v="Trancones reiterados pista de bajada"/>
    <x v="1"/>
    <n v="0.4"/>
    <m/>
  </r>
  <r>
    <x v="0"/>
    <s v="ago"/>
    <x v="8"/>
    <d v="2024-08-14T00:00:00"/>
    <x v="1"/>
    <s v="Turno Noche"/>
    <s v="Llenadora"/>
    <s v="Reparacion - Llenadora"/>
    <x v="1"/>
    <n v="0.35"/>
    <m/>
  </r>
  <r>
    <x v="1"/>
    <s v="ago"/>
    <x v="8"/>
    <d v="2024-08-14T00:00:00"/>
    <x v="1"/>
    <s v="Turno Tarde"/>
    <s v="Transporte"/>
    <s v="Divisor de paquetes"/>
    <x v="1"/>
    <n v="0.34"/>
    <m/>
  </r>
  <r>
    <x v="0"/>
    <s v="ago"/>
    <x v="8"/>
    <d v="2024-08-14T00:00:00"/>
    <x v="1"/>
    <s v="Turno Noche"/>
    <s v="Lavadora de Botellas"/>
    <s v="trabamiento de botella en entrada"/>
    <x v="1"/>
    <n v="0.28000000000000003"/>
    <m/>
  </r>
  <r>
    <x v="1"/>
    <s v="ago"/>
    <x v="8"/>
    <d v="2024-08-14T00:00:00"/>
    <x v="1"/>
    <s v="Turno Noche"/>
    <s v="Capsuladora"/>
    <s v="Trancon de tapas en pista de bajada - Mantenimiento"/>
    <x v="1"/>
    <n v="0.23"/>
    <m/>
  </r>
  <r>
    <x v="2"/>
    <s v="ago"/>
    <x v="8"/>
    <d v="2024-08-14T00:00:00"/>
    <x v="1"/>
    <s v="Turno Dia"/>
    <s v="Decapsuladora"/>
    <s v="Ajustes por falla"/>
    <x v="1"/>
    <n v="0.2"/>
    <m/>
  </r>
  <r>
    <x v="0"/>
    <s v="ago"/>
    <x v="8"/>
    <d v="2024-08-16T00:00:00"/>
    <x v="1"/>
    <s v="Turno Noche"/>
    <s v="Omnivision"/>
    <s v="Ajuste electrico o mecanico"/>
    <x v="2"/>
    <n v="14.25"/>
    <s v="Ajuste de imagen base "/>
  </r>
  <r>
    <x v="0"/>
    <s v="ago"/>
    <x v="8"/>
    <d v="2024-08-16T00:00:00"/>
    <x v="1"/>
    <s v="Turno Dia"/>
    <s v="Coronador"/>
    <s v="Trancones reiterados pista de bajada"/>
    <x v="1"/>
    <n v="4.1500000000000004"/>
    <m/>
  </r>
  <r>
    <x v="2"/>
    <s v="ago"/>
    <x v="8"/>
    <d v="2024-08-16T00:00:00"/>
    <x v="1"/>
    <s v="Turno Dia"/>
    <s v="Decapsuladora"/>
    <s v="Ajustes por falla"/>
    <x v="1"/>
    <n v="3.78"/>
    <m/>
  </r>
  <r>
    <x v="2"/>
    <s v="ago"/>
    <x v="8"/>
    <d v="2024-08-16T00:00:00"/>
    <x v="1"/>
    <s v="Turno Dia"/>
    <s v="Decapsuladora"/>
    <s v="Ajustes por falla"/>
    <x v="1"/>
    <n v="3.66"/>
    <m/>
  </r>
  <r>
    <x v="2"/>
    <s v="ago"/>
    <x v="8"/>
    <d v="2024-08-16T00:00:00"/>
    <x v="1"/>
    <s v="Turno Dia"/>
    <s v="Decapsuladora"/>
    <s v="Ajustes por falla"/>
    <x v="1"/>
    <n v="3.27"/>
    <m/>
  </r>
  <r>
    <x v="2"/>
    <s v="ago"/>
    <x v="8"/>
    <d v="2024-08-16T00:00:00"/>
    <x v="1"/>
    <s v="Turno Dia"/>
    <s v="Decapsuladora"/>
    <s v="Ajustes por falla"/>
    <x v="1"/>
    <n v="3.09"/>
    <m/>
  </r>
  <r>
    <x v="2"/>
    <s v="ago"/>
    <x v="8"/>
    <d v="2024-08-16T00:00:00"/>
    <x v="1"/>
    <s v="Turno Dia"/>
    <s v="Decapsuladora"/>
    <s v="Ajustes por falla"/>
    <x v="1"/>
    <n v="2.3199999999999998"/>
    <m/>
  </r>
  <r>
    <x v="2"/>
    <s v="ago"/>
    <x v="8"/>
    <d v="2024-08-16T00:00:00"/>
    <x v="1"/>
    <s v="Turno Dia"/>
    <s v="Decapsuladora"/>
    <s v="Ajustes por falla"/>
    <x v="1"/>
    <n v="2.2999999999999998"/>
    <m/>
  </r>
  <r>
    <x v="2"/>
    <s v="ago"/>
    <x v="8"/>
    <d v="2024-08-16T00:00:00"/>
    <x v="1"/>
    <s v="Turno Dia"/>
    <s v="Decapsuladora"/>
    <s v="Ajustes por falla"/>
    <x v="1"/>
    <n v="2.29"/>
    <m/>
  </r>
  <r>
    <x v="0"/>
    <s v="ago"/>
    <x v="8"/>
    <d v="2024-08-16T00:00:00"/>
    <x v="1"/>
    <s v="Turno Dia"/>
    <s v="Coronador"/>
    <s v="Trancones reiterados pista de bajada"/>
    <x v="1"/>
    <n v="2.0299999999999998"/>
    <m/>
  </r>
  <r>
    <x v="0"/>
    <s v="ago"/>
    <x v="8"/>
    <d v="2024-08-16T00:00:00"/>
    <x v="1"/>
    <s v="Turno Dia"/>
    <s v="Lavadora de Botellas"/>
    <s v="Trabamiento de botellas en la salida - Mantenimiento"/>
    <x v="1"/>
    <n v="1.93"/>
    <m/>
  </r>
  <r>
    <x v="2"/>
    <s v="ago"/>
    <x v="8"/>
    <d v="2024-08-16T00:00:00"/>
    <x v="1"/>
    <s v="Turno Dia"/>
    <s v="Decapsuladora"/>
    <s v="Ajustes por falla"/>
    <x v="1"/>
    <n v="1.87"/>
    <m/>
  </r>
  <r>
    <x v="0"/>
    <s v="ago"/>
    <x v="8"/>
    <d v="2024-08-16T00:00:00"/>
    <x v="1"/>
    <s v="Turno Noche"/>
    <s v="Omnivision"/>
    <s v="Ajuste electrico o mecanico"/>
    <x v="1"/>
    <n v="1.75"/>
    <m/>
  </r>
  <r>
    <x v="0"/>
    <s v="ago"/>
    <x v="8"/>
    <d v="2024-08-16T00:00:00"/>
    <x v="1"/>
    <s v="Turno Dia"/>
    <s v="Coronador"/>
    <s v="Trancones reiterados pista de bajada"/>
    <x v="1"/>
    <n v="1.7"/>
    <m/>
  </r>
  <r>
    <x v="2"/>
    <s v="ago"/>
    <x v="8"/>
    <d v="2024-08-16T00:00:00"/>
    <x v="1"/>
    <s v="Turno Dia"/>
    <s v="Decapsuladora"/>
    <s v="Ajustes por falla"/>
    <x v="1"/>
    <n v="1.61"/>
    <m/>
  </r>
  <r>
    <x v="2"/>
    <s v="ago"/>
    <x v="8"/>
    <d v="2024-08-16T00:00:00"/>
    <x v="1"/>
    <s v="Turno Dia"/>
    <s v="Decapsuladora"/>
    <s v="Ajustes por falla"/>
    <x v="1"/>
    <n v="1.51"/>
    <m/>
  </r>
  <r>
    <x v="2"/>
    <s v="ago"/>
    <x v="8"/>
    <d v="2024-08-16T00:00:00"/>
    <x v="1"/>
    <s v="Turno Dia"/>
    <s v="Decapsuladora"/>
    <s v="Ajustes por falla"/>
    <x v="1"/>
    <n v="1.2"/>
    <m/>
  </r>
  <r>
    <x v="0"/>
    <s v="ago"/>
    <x v="8"/>
    <d v="2024-08-16T00:00:00"/>
    <x v="1"/>
    <s v="Turno Dia"/>
    <s v="Coronador"/>
    <s v="Trancones reiterados pista de bajada"/>
    <x v="1"/>
    <n v="1.2"/>
    <m/>
  </r>
  <r>
    <x v="0"/>
    <s v="ago"/>
    <x v="8"/>
    <d v="2024-08-16T00:00:00"/>
    <x v="1"/>
    <s v="Turno Dia"/>
    <s v="Coronador"/>
    <s v="Trancones reiterados pista de bajada"/>
    <x v="1"/>
    <n v="1.18"/>
    <m/>
  </r>
  <r>
    <x v="0"/>
    <s v="ago"/>
    <x v="8"/>
    <d v="2024-08-16T00:00:00"/>
    <x v="1"/>
    <s v="Turno Dia"/>
    <s v="Coronador"/>
    <s v="Trancones reiterados pista de bajada"/>
    <x v="1"/>
    <n v="1.1299999999999999"/>
    <m/>
  </r>
  <r>
    <x v="2"/>
    <s v="ago"/>
    <x v="8"/>
    <d v="2024-08-16T00:00:00"/>
    <x v="1"/>
    <s v="Turno Dia"/>
    <s v="Decapsuladora"/>
    <s v="Ajustes por falla"/>
    <x v="1"/>
    <n v="1.08"/>
    <m/>
  </r>
  <r>
    <x v="2"/>
    <s v="ago"/>
    <x v="8"/>
    <d v="2024-08-16T00:00:00"/>
    <x v="1"/>
    <s v="Turno Dia"/>
    <s v="Decapsuladora"/>
    <s v="Ajustes por falla"/>
    <x v="1"/>
    <n v="0.99"/>
    <m/>
  </r>
  <r>
    <x v="0"/>
    <s v="ago"/>
    <x v="8"/>
    <d v="2024-08-16T00:00:00"/>
    <x v="1"/>
    <s v="Turno Dia"/>
    <s v="Coronador"/>
    <s v="Trancones reiterados pista de bajada"/>
    <x v="1"/>
    <n v="0.7"/>
    <m/>
  </r>
  <r>
    <x v="0"/>
    <s v="ago"/>
    <x v="8"/>
    <d v="2024-08-16T00:00:00"/>
    <x v="1"/>
    <s v="Turno Noche"/>
    <s v="Coronador"/>
    <s v="Trancones reiterados pista de bajada"/>
    <x v="1"/>
    <n v="0.57999999999999996"/>
    <m/>
  </r>
  <r>
    <x v="0"/>
    <s v="ago"/>
    <x v="8"/>
    <d v="2024-08-16T00:00:00"/>
    <x v="1"/>
    <s v="Turno Dia"/>
    <s v="Coronador"/>
    <s v="Trancones reiterados pista de bajada"/>
    <x v="1"/>
    <n v="0.48"/>
    <m/>
  </r>
  <r>
    <x v="0"/>
    <s v="ago"/>
    <x v="8"/>
    <d v="2024-08-16T00:00:00"/>
    <x v="1"/>
    <s v="Turno Dia"/>
    <s v="Lavadora de Botellas"/>
    <s v="Trabamiento de botellas en la salida - Mantenimiento"/>
    <x v="1"/>
    <n v="0.45"/>
    <m/>
  </r>
  <r>
    <x v="0"/>
    <s v="ago"/>
    <x v="8"/>
    <d v="2024-08-16T00:00:00"/>
    <x v="1"/>
    <s v="Turno Noche"/>
    <s v="Lavadora de Botellas"/>
    <s v="Trabamiento de botellas en la salida - Mantenimiento"/>
    <x v="1"/>
    <n v="0.43"/>
    <m/>
  </r>
  <r>
    <x v="0"/>
    <s v="ago"/>
    <x v="8"/>
    <d v="2024-08-16T00:00:00"/>
    <x v="1"/>
    <s v="Turno Dia"/>
    <s v="Coronador"/>
    <s v="Trancones reiterados pista de bajada"/>
    <x v="1"/>
    <n v="0.08"/>
    <m/>
  </r>
  <r>
    <x v="0"/>
    <s v="ago"/>
    <x v="8"/>
    <d v="2024-08-16T00:00:00"/>
    <x v="1"/>
    <s v="Turno Noche"/>
    <s v="Coronador"/>
    <s v="Trancones reiterados pista de bajada"/>
    <x v="1"/>
    <n v="0.05"/>
    <m/>
  </r>
  <r>
    <x v="0"/>
    <s v="ago"/>
    <x v="8"/>
    <d v="2024-08-17T00:00:00"/>
    <x v="1"/>
    <s v="Turno Noche"/>
    <s v="Omnivision"/>
    <s v="Ajuste electrico o mecanico"/>
    <x v="1"/>
    <n v="9.64"/>
    <m/>
  </r>
  <r>
    <x v="0"/>
    <s v="ago"/>
    <x v="8"/>
    <d v="2024-08-17T00:00:00"/>
    <x v="1"/>
    <s v="Turno Noche"/>
    <s v="Omnivision"/>
    <s v="Ajuste electrico o mecanico"/>
    <x v="1"/>
    <n v="6.35"/>
    <m/>
  </r>
  <r>
    <x v="0"/>
    <s v="ago"/>
    <x v="8"/>
    <d v="2024-08-17T00:00:00"/>
    <x v="1"/>
    <s v="Turno Noche"/>
    <s v="Encajonadora"/>
    <s v="Problema en mesa de entrada"/>
    <x v="1"/>
    <n v="5.2"/>
    <m/>
  </r>
  <r>
    <x v="0"/>
    <s v="ago"/>
    <x v="8"/>
    <d v="2024-08-17T00:00:00"/>
    <x v="1"/>
    <s v="Turno Noche"/>
    <s v="Omnivision"/>
    <s v="Ajuste electrico o mecanico"/>
    <x v="1"/>
    <n v="2.35"/>
    <m/>
  </r>
  <r>
    <x v="0"/>
    <s v="ago"/>
    <x v="8"/>
    <d v="2024-08-17T00:00:00"/>
    <x v="1"/>
    <s v="Turno Noche"/>
    <s v="Lavadora de Botellas"/>
    <s v="trabamiento de botella en entrada"/>
    <x v="1"/>
    <n v="1.65"/>
    <m/>
  </r>
  <r>
    <x v="0"/>
    <s v="ago"/>
    <x v="8"/>
    <d v="2024-08-17T00:00:00"/>
    <x v="1"/>
    <s v="Turno Noche"/>
    <s v="Encajonadora"/>
    <s v="Problema en mesa de entrada"/>
    <x v="1"/>
    <n v="1.2"/>
    <m/>
  </r>
  <r>
    <x v="0"/>
    <s v="ago"/>
    <x v="8"/>
    <d v="2024-08-17T00:00:00"/>
    <x v="1"/>
    <s v="Turno Noche"/>
    <s v="Omnivision"/>
    <s v="Ajuste electrico o mecanico"/>
    <x v="1"/>
    <n v="1.1599999999999999"/>
    <m/>
  </r>
  <r>
    <x v="0"/>
    <s v="ago"/>
    <x v="8"/>
    <d v="2024-08-17T00:00:00"/>
    <x v="1"/>
    <s v="Turno Noche"/>
    <s v="Omnivision"/>
    <s v="Ajuste electrico o mecanico"/>
    <x v="1"/>
    <n v="0.8"/>
    <m/>
  </r>
  <r>
    <x v="0"/>
    <s v="ago"/>
    <x v="8"/>
    <d v="2024-08-17T00:00:00"/>
    <x v="1"/>
    <s v="Turno Noche"/>
    <s v="Encajonadora"/>
    <s v="Problema en mesa de entrada"/>
    <x v="1"/>
    <n v="0.8"/>
    <m/>
  </r>
  <r>
    <x v="0"/>
    <s v="ago"/>
    <x v="8"/>
    <d v="2024-08-17T00:00:00"/>
    <x v="1"/>
    <s v="Turno Noche"/>
    <s v="Encajonadora"/>
    <s v="Problema en mesa de entrada"/>
    <x v="1"/>
    <n v="0.5"/>
    <m/>
  </r>
  <r>
    <x v="0"/>
    <s v="ago"/>
    <x v="8"/>
    <d v="2024-08-17T00:00:00"/>
    <x v="1"/>
    <s v="Turno Noche"/>
    <s v="Lavadora de Botellas"/>
    <s v="trabamiento de botella en entrada"/>
    <x v="1"/>
    <n v="0.2"/>
    <m/>
  </r>
  <r>
    <x v="1"/>
    <s v="ago"/>
    <x v="9"/>
    <d v="2024-08-19T00:00:00"/>
    <x v="1"/>
    <s v="Turno Dia"/>
    <s v="Paletizadora"/>
    <s v="Arana toma carton en falla"/>
    <x v="0"/>
    <n v="33.130000000000003"/>
    <s v="Falla vacío en brazo, cambio de electrovalvula módulo de aire por perdida"/>
  </r>
  <r>
    <x v="1"/>
    <s v="ago"/>
    <x v="9"/>
    <d v="2024-08-19T00:00:00"/>
    <x v="1"/>
    <s v="Turno Tarde"/>
    <s v="Paletizadora"/>
    <s v="Cai­da de automatico - Paletizadora"/>
    <x v="2"/>
    <n v="29.57"/>
    <s v="Falla Control FBK Inversor Transporte entrada Paleta."/>
  </r>
  <r>
    <x v="1"/>
    <s v="ago"/>
    <x v="9"/>
    <d v="2024-08-19T00:00:00"/>
    <x v="1"/>
    <s v="Turno Dia"/>
    <s v="Paletizadora"/>
    <s v="Arana toma carton en falla"/>
    <x v="0"/>
    <n v="26.67"/>
    <s v="Falla vacío en brazo, cambio de electrovalvula módulo de aire por perdida"/>
  </r>
  <r>
    <x v="1"/>
    <s v="ago"/>
    <x v="9"/>
    <d v="2024-08-19T00:00:00"/>
    <x v="1"/>
    <s v="Turno Noche"/>
    <s v="Llenadora"/>
    <s v="Reparacion - Llenadora"/>
    <x v="2"/>
    <n v="22.16"/>
    <s v="Falla en puerta llenadora"/>
  </r>
  <r>
    <x v="1"/>
    <s v="ago"/>
    <x v="9"/>
    <d v="2024-08-19T00:00:00"/>
    <x v="1"/>
    <s v="Turno Dia"/>
    <s v="Sopladora"/>
    <s v="Problema comunicacion sopladora"/>
    <x v="0"/>
    <n v="19.22"/>
    <s v="Falla estrella transferencia zona 4"/>
  </r>
  <r>
    <x v="1"/>
    <s v="ago"/>
    <x v="9"/>
    <d v="2024-08-19T00:00:00"/>
    <x v="1"/>
    <s v="Turno Tarde"/>
    <s v="Sopladora"/>
    <s v="Trabamiento estrella transferencia"/>
    <x v="0"/>
    <n v="18.66"/>
    <s v="Regulación estrella de transferencia."/>
  </r>
  <r>
    <x v="1"/>
    <s v="ago"/>
    <x v="9"/>
    <d v="2024-08-19T00:00:00"/>
    <x v="1"/>
    <s v="Turno Dia"/>
    <s v="Paletizadora"/>
    <s v="Cai­da de automatico - Paletizadora"/>
    <x v="0"/>
    <n v="15.25"/>
    <s v="Caída de magnetotermico"/>
  </r>
  <r>
    <x v="1"/>
    <s v="ago"/>
    <x v="9"/>
    <d v="2024-08-19T00:00:00"/>
    <x v="1"/>
    <s v="Turno Noche"/>
    <s v="Sopladora"/>
    <s v="Regulacion de molde N 11"/>
    <x v="0"/>
    <n v="14.84"/>
    <s v="Regulacion cierre molde"/>
  </r>
  <r>
    <x v="2"/>
    <s v="ago"/>
    <x v="9"/>
    <d v="2024-08-19T00:00:00"/>
    <x v="1"/>
    <s v="Turno Dia"/>
    <s v="Llenadora"/>
    <s v="Defectos Nudos PLC"/>
    <x v="2"/>
    <n v="13.98"/>
    <s v="Falla puertas llenadora"/>
  </r>
  <r>
    <x v="1"/>
    <s v="ago"/>
    <x v="9"/>
    <d v="2024-08-19T00:00:00"/>
    <x v="1"/>
    <s v="Turno Tarde"/>
    <s v="Robopac"/>
    <s v="Falla barrera de seguridad"/>
    <x v="2"/>
    <n v="13.79"/>
    <s v="Falla Control FBK Inversor Transporte entrada Paleta."/>
  </r>
  <r>
    <x v="0"/>
    <s v="ago"/>
    <x v="9"/>
    <d v="2024-08-19T00:00:00"/>
    <x v="1"/>
    <s v="Turno Dia"/>
    <s v="Lavadora de Botellas"/>
    <s v="trabamiento de botella en entrada"/>
    <x v="0"/>
    <n v="10.18"/>
    <s v="Caídas de botellas en entrada"/>
  </r>
  <r>
    <x v="0"/>
    <s v="ago"/>
    <x v="9"/>
    <d v="2024-08-19T00:00:00"/>
    <x v="1"/>
    <s v="Turno Dia"/>
    <s v="Omnivision"/>
    <s v="Ajuste electrico o mecanico"/>
    <x v="2"/>
    <n v="8.68"/>
    <m/>
  </r>
  <r>
    <x v="1"/>
    <s v="ago"/>
    <x v="9"/>
    <d v="2024-08-19T00:00:00"/>
    <x v="1"/>
    <s v="Turno Tarde"/>
    <s v="Robopac"/>
    <s v="Falla barrera de seguridad"/>
    <x v="2"/>
    <n v="7.75"/>
    <m/>
  </r>
  <r>
    <x v="1"/>
    <s v="ago"/>
    <x v="9"/>
    <d v="2024-08-19T00:00:00"/>
    <x v="1"/>
    <s v="Turno Noche"/>
    <s v="Paletizadora"/>
    <s v="Cai­da de automatico - Paletizadora"/>
    <x v="2"/>
    <n v="6.78"/>
    <m/>
  </r>
  <r>
    <x v="1"/>
    <s v="ago"/>
    <x v="9"/>
    <d v="2024-08-19T00:00:00"/>
    <x v="1"/>
    <s v="Turno Noche"/>
    <s v="Paletizadora"/>
    <s v="Cai­da de automatico - Paletizadora"/>
    <x v="2"/>
    <n v="6.64"/>
    <m/>
  </r>
  <r>
    <x v="1"/>
    <s v="ago"/>
    <x v="9"/>
    <d v="2024-08-19T00:00:00"/>
    <x v="1"/>
    <s v="Turno Dia"/>
    <s v="Tunel"/>
    <s v="Falla en motor"/>
    <x v="2"/>
    <n v="5.94"/>
    <m/>
  </r>
  <r>
    <x v="1"/>
    <s v="ago"/>
    <x v="9"/>
    <d v="2024-08-19T00:00:00"/>
    <x v="1"/>
    <s v="Turno Tarde"/>
    <s v="Robopac"/>
    <s v="Falla barrera de seguridad"/>
    <x v="2"/>
    <n v="5.18"/>
    <m/>
  </r>
  <r>
    <x v="0"/>
    <s v="ago"/>
    <x v="9"/>
    <d v="2024-08-19T00:00:00"/>
    <x v="1"/>
    <s v="Turno Dia"/>
    <s v="Lavadora de Botellas"/>
    <s v="trabamiento de botella en entrada"/>
    <x v="0"/>
    <n v="5.13"/>
    <m/>
  </r>
  <r>
    <x v="1"/>
    <s v="ago"/>
    <x v="9"/>
    <d v="2024-08-19T00:00:00"/>
    <x v="1"/>
    <s v="Turno Noche"/>
    <s v="Paletizadora"/>
    <s v="Cai­da de automatico - Paletizadora"/>
    <x v="1"/>
    <n v="4.4000000000000004"/>
    <m/>
  </r>
  <r>
    <x v="1"/>
    <s v="ago"/>
    <x v="9"/>
    <d v="2024-08-19T00:00:00"/>
    <x v="1"/>
    <s v="Turno Noche"/>
    <s v="Paletizadora"/>
    <s v="Arana toma carton en falla"/>
    <x v="1"/>
    <n v="4.28"/>
    <m/>
  </r>
  <r>
    <x v="1"/>
    <s v="ago"/>
    <x v="9"/>
    <d v="2024-08-19T00:00:00"/>
    <x v="1"/>
    <s v="Turno Tarde"/>
    <s v="Sopladora"/>
    <s v="Trabamiento estrella transferencia"/>
    <x v="1"/>
    <n v="3.91"/>
    <m/>
  </r>
  <r>
    <x v="0"/>
    <s v="ago"/>
    <x v="9"/>
    <d v="2024-08-19T00:00:00"/>
    <x v="1"/>
    <s v="Turno Dia"/>
    <s v="Lavadora de Botellas"/>
    <s v="trabamiento de botella en entrada"/>
    <x v="1"/>
    <n v="3.65"/>
    <m/>
  </r>
  <r>
    <x v="1"/>
    <s v="ago"/>
    <x v="9"/>
    <d v="2024-08-19T00:00:00"/>
    <x v="1"/>
    <s v="Turno Dia"/>
    <s v="Llenadora"/>
    <s v="Espumado al inicio de proceso"/>
    <x v="1"/>
    <n v="3.47"/>
    <m/>
  </r>
  <r>
    <x v="0"/>
    <s v="ago"/>
    <x v="9"/>
    <d v="2024-08-19T00:00:00"/>
    <x v="1"/>
    <s v="Turno Dia"/>
    <s v="Lavadora de Botellas"/>
    <s v="trabamiento de botella en entrada"/>
    <x v="1"/>
    <n v="3.28"/>
    <m/>
  </r>
  <r>
    <x v="0"/>
    <s v="ago"/>
    <x v="9"/>
    <d v="2024-08-19T00:00:00"/>
    <x v="1"/>
    <s v="Turno Dia"/>
    <s v="Lavadora de Botellas"/>
    <s v="trabamiento de botella en entrada"/>
    <x v="1"/>
    <n v="2.93"/>
    <m/>
  </r>
  <r>
    <x v="1"/>
    <s v="ago"/>
    <x v="9"/>
    <d v="2024-08-19T00:00:00"/>
    <x v="1"/>
    <s v="Turno Tarde"/>
    <s v="Paletizadora"/>
    <s v="Cai­da de automatico - Paletizadora"/>
    <x v="1"/>
    <n v="2.9"/>
    <m/>
  </r>
  <r>
    <x v="0"/>
    <s v="ago"/>
    <x v="9"/>
    <d v="2024-08-19T00:00:00"/>
    <x v="1"/>
    <s v="Turno Dia"/>
    <s v="Omnivision"/>
    <s v="Ajuste electrico o mecanico"/>
    <x v="1"/>
    <n v="2.6"/>
    <m/>
  </r>
  <r>
    <x v="1"/>
    <s v="ago"/>
    <x v="9"/>
    <d v="2024-08-19T00:00:00"/>
    <x v="1"/>
    <s v="Turno Dia"/>
    <s v="Sopladora"/>
    <s v="Presion de soplado insuficiente"/>
    <x v="1"/>
    <n v="1.76"/>
    <m/>
  </r>
  <r>
    <x v="0"/>
    <s v="ago"/>
    <x v="9"/>
    <d v="2024-08-19T00:00:00"/>
    <x v="1"/>
    <s v="Turno Dia"/>
    <s v="Lavadora de Botellas"/>
    <s v="trabamiento de botella en entrada"/>
    <x v="1"/>
    <n v="1.68"/>
    <m/>
  </r>
  <r>
    <x v="0"/>
    <s v="ago"/>
    <x v="9"/>
    <d v="2024-08-19T00:00:00"/>
    <x v="1"/>
    <s v="Turno Dia"/>
    <s v="Lavadora de Botellas"/>
    <s v="trabamiento de botella en entrada"/>
    <x v="1"/>
    <n v="0.95"/>
    <m/>
  </r>
  <r>
    <x v="1"/>
    <s v="ago"/>
    <x v="9"/>
    <d v="2024-08-19T00:00:00"/>
    <x v="1"/>
    <s v="Turno Dia"/>
    <s v="Paletizadora"/>
    <s v="Cai­da de automatico - Paletizadora"/>
    <x v="1"/>
    <n v="0.85"/>
    <m/>
  </r>
  <r>
    <x v="0"/>
    <s v="ago"/>
    <x v="9"/>
    <d v="2024-08-19T00:00:00"/>
    <x v="1"/>
    <s v="Turno Dia"/>
    <s v="Omnivision"/>
    <s v="Ajuste electrico o mecanico"/>
    <x v="1"/>
    <n v="0.13"/>
    <m/>
  </r>
  <r>
    <x v="0"/>
    <s v="ago"/>
    <x v="9"/>
    <d v="2024-08-19T00:00:00"/>
    <x v="1"/>
    <s v="Turno Dia"/>
    <s v="Lavadora de Botellas"/>
    <s v="trabamiento de botella en entrada"/>
    <x v="1"/>
    <n v="0.1"/>
    <m/>
  </r>
  <r>
    <x v="2"/>
    <s v="ago"/>
    <x v="9"/>
    <d v="2024-08-20T00:00:00"/>
    <x v="1"/>
    <s v="Turno Dia"/>
    <s v="Codificador"/>
    <s v="Mantencion realizada por tecnico externo - Codificador"/>
    <x v="2"/>
    <n v="21.72"/>
    <s v="Cambio de nucleo en codificador, problemas al realizar el cambio."/>
  </r>
  <r>
    <x v="1"/>
    <s v="ago"/>
    <x v="9"/>
    <d v="2024-08-20T00:00:00"/>
    <x v="1"/>
    <s v="Turno Dia"/>
    <s v="Transporte"/>
    <s v="Divisor de paquetes"/>
    <x v="0"/>
    <n v="18.53"/>
    <s v="Problema constante en intercambio de paquetes y golpes en los rodillos."/>
  </r>
  <r>
    <x v="1"/>
    <s v="ago"/>
    <x v="9"/>
    <d v="2024-08-20T00:00:00"/>
    <x v="1"/>
    <s v="Turno Dia"/>
    <s v="Transporte"/>
    <s v="Divisor de paquetes"/>
    <x v="0"/>
    <n v="12.04"/>
    <s v="Problema constante en intercambio de paquetes y golpes en los rodillos."/>
  </r>
  <r>
    <x v="1"/>
    <s v="ago"/>
    <x v="9"/>
    <d v="2024-08-20T00:00:00"/>
    <x v="1"/>
    <s v="Turno Noche"/>
    <s v="Paletizadora"/>
    <s v="Arana toma carton en falla"/>
    <x v="0"/>
    <n v="9.0500000000000007"/>
    <m/>
  </r>
  <r>
    <x v="1"/>
    <s v="ago"/>
    <x v="9"/>
    <d v="2024-08-20T00:00:00"/>
    <x v="1"/>
    <s v="Turno Dia"/>
    <s v="Paletizadora"/>
    <s v="Ajuste o cambio de sensor - Paletizadora"/>
    <x v="2"/>
    <n v="8.36"/>
    <m/>
  </r>
  <r>
    <x v="1"/>
    <s v="ago"/>
    <x v="9"/>
    <d v="2024-08-20T00:00:00"/>
    <x v="1"/>
    <s v="Turno Noche"/>
    <s v="Paletizadora"/>
    <s v="Cai­da de automatico - Paletizadora"/>
    <x v="2"/>
    <n v="7.17"/>
    <m/>
  </r>
  <r>
    <x v="1"/>
    <s v="ago"/>
    <x v="9"/>
    <d v="2024-08-20T00:00:00"/>
    <x v="1"/>
    <s v="Turno Dia"/>
    <s v="Paletizadora"/>
    <s v="Cai­da de automatico - Paletizadora"/>
    <x v="2"/>
    <n v="7.14"/>
    <m/>
  </r>
  <r>
    <x v="1"/>
    <s v="ago"/>
    <x v="9"/>
    <d v="2024-08-20T00:00:00"/>
    <x v="1"/>
    <s v="Turno Noche"/>
    <s v="Paletizadora"/>
    <s v="Cai­da de automatico - Paletizadora"/>
    <x v="2"/>
    <n v="6.58"/>
    <m/>
  </r>
  <r>
    <x v="1"/>
    <s v="ago"/>
    <x v="9"/>
    <d v="2024-08-20T00:00:00"/>
    <x v="1"/>
    <s v="Turno Dia"/>
    <s v="Tunel"/>
    <s v="Falla en motor"/>
    <x v="2"/>
    <n v="6.16"/>
    <m/>
  </r>
  <r>
    <x v="1"/>
    <s v="ago"/>
    <x v="9"/>
    <d v="2024-08-20T00:00:00"/>
    <x v="1"/>
    <s v="Turno Noche"/>
    <s v="Robopac"/>
    <s v="Corte de Film en Robopack"/>
    <x v="2"/>
    <n v="5.8"/>
    <m/>
  </r>
  <r>
    <x v="1"/>
    <s v="ago"/>
    <x v="9"/>
    <d v="2024-08-20T00:00:00"/>
    <x v="1"/>
    <s v="Turno Dia"/>
    <s v="Transporte"/>
    <s v="Divisor de paquetes"/>
    <x v="1"/>
    <n v="4.75"/>
    <m/>
  </r>
  <r>
    <x v="1"/>
    <s v="ago"/>
    <x v="9"/>
    <d v="2024-08-20T00:00:00"/>
    <x v="1"/>
    <s v="Turno Dia"/>
    <s v="Sopladora"/>
    <s v="Bloqueo de molde N 14"/>
    <x v="1"/>
    <n v="4.0999999999999996"/>
    <m/>
  </r>
  <r>
    <x v="1"/>
    <s v="ago"/>
    <x v="9"/>
    <d v="2024-08-20T00:00:00"/>
    <x v="1"/>
    <s v="Turno Dia"/>
    <s v="Paletizadora"/>
    <s v="Cai­da de automatico - Paletizadora"/>
    <x v="1"/>
    <n v="3.74"/>
    <m/>
  </r>
  <r>
    <x v="1"/>
    <s v="ago"/>
    <x v="9"/>
    <d v="2024-08-20T00:00:00"/>
    <x v="1"/>
    <s v="Turno Tarde"/>
    <s v="Prime"/>
    <s v="Trabamiento brazo"/>
    <x v="1"/>
    <n v="3.35"/>
    <m/>
  </r>
  <r>
    <x v="1"/>
    <s v="ago"/>
    <x v="9"/>
    <d v="2024-08-20T00:00:00"/>
    <x v="1"/>
    <s v="Turno Tarde"/>
    <s v="Prime"/>
    <s v="Trabamiento brazo"/>
    <x v="1"/>
    <n v="3.33"/>
    <m/>
  </r>
  <r>
    <x v="1"/>
    <s v="ago"/>
    <x v="9"/>
    <d v="2024-08-20T00:00:00"/>
    <x v="1"/>
    <s v="Turno Dia"/>
    <s v="Transporte"/>
    <s v="Divisor de paquetes"/>
    <x v="1"/>
    <n v="3.04"/>
    <m/>
  </r>
  <r>
    <x v="1"/>
    <s v="ago"/>
    <x v="9"/>
    <d v="2024-08-20T00:00:00"/>
    <x v="1"/>
    <s v="Turno Tarde"/>
    <s v="Sopladora"/>
    <s v="Regulacion de molde N 14"/>
    <x v="1"/>
    <n v="2.9"/>
    <m/>
  </r>
  <r>
    <x v="1"/>
    <s v="ago"/>
    <x v="9"/>
    <d v="2024-08-20T00:00:00"/>
    <x v="1"/>
    <s v="Turno Tarde"/>
    <s v="Prime"/>
    <s v="Trabamiento brazo"/>
    <x v="1"/>
    <n v="2.57"/>
    <m/>
  </r>
  <r>
    <x v="1"/>
    <s v="ago"/>
    <x v="9"/>
    <d v="2024-08-20T00:00:00"/>
    <x v="1"/>
    <s v="Turno Tarde"/>
    <s v="Transporte"/>
    <s v="Trabamiento entrada curva etiquetadora"/>
    <x v="1"/>
    <n v="1.48"/>
    <m/>
  </r>
  <r>
    <x v="1"/>
    <s v="ago"/>
    <x v="9"/>
    <d v="2024-08-20T00:00:00"/>
    <x v="1"/>
    <s v="Turno Noche"/>
    <s v="Sopladora"/>
    <s v="Trabamiento de Preformas"/>
    <x v="1"/>
    <n v="1.47"/>
    <m/>
  </r>
  <r>
    <x v="2"/>
    <s v="ago"/>
    <x v="9"/>
    <d v="2024-08-20T00:00:00"/>
    <x v="1"/>
    <s v="Turno Noche"/>
    <s v="Lavadora de Botellas"/>
    <s v="Cai­da de envase en descarga - Mantenimiento"/>
    <x v="1"/>
    <n v="1.41"/>
    <m/>
  </r>
  <r>
    <x v="1"/>
    <s v="ago"/>
    <x v="9"/>
    <d v="2024-08-20T00:00:00"/>
    <x v="1"/>
    <s v="Turno Tarde"/>
    <s v="Capsuladora"/>
    <s v="Trancon de tapas en pista de bajada - Mantenimiento"/>
    <x v="1"/>
    <n v="0.92"/>
    <m/>
  </r>
  <r>
    <x v="0"/>
    <s v="ago"/>
    <x v="9"/>
    <d v="2024-08-20T00:00:00"/>
    <x v="1"/>
    <s v="Turno Dia"/>
    <s v="Lavadora de Botellas"/>
    <s v="trabamiento de botella en entrada"/>
    <x v="1"/>
    <n v="0.9"/>
    <m/>
  </r>
  <r>
    <x v="1"/>
    <s v="ago"/>
    <x v="9"/>
    <d v="2024-08-20T00:00:00"/>
    <x v="1"/>
    <s v="Turno Noche"/>
    <s v="Sopladora"/>
    <s v="Trabamiento de Preformas"/>
    <x v="1"/>
    <n v="0.45"/>
    <m/>
  </r>
  <r>
    <x v="1"/>
    <s v="ago"/>
    <x v="9"/>
    <d v="2024-08-20T00:00:00"/>
    <x v="1"/>
    <s v="Turno Tarde"/>
    <s v="Capsuladora"/>
    <s v="Trancon de tapas en pista de bajada - Mantenimiento"/>
    <x v="1"/>
    <n v="0.3"/>
    <m/>
  </r>
  <r>
    <x v="1"/>
    <s v="ago"/>
    <x v="9"/>
    <d v="2024-08-20T00:00:00"/>
    <x v="1"/>
    <s v="Turno Tarde"/>
    <s v="Capsuladora"/>
    <s v="Trancon de tapas en pista de bajada - Mantenimiento"/>
    <x v="1"/>
    <n v="0.28999999999999998"/>
    <m/>
  </r>
  <r>
    <x v="0"/>
    <s v="ago"/>
    <x v="9"/>
    <d v="2024-08-20T00:00:00"/>
    <x v="1"/>
    <s v="Turno Dia"/>
    <s v="Lavadora de Botellas"/>
    <s v="trabamiento de botella en entrada"/>
    <x v="1"/>
    <n v="0.15"/>
    <m/>
  </r>
  <r>
    <x v="0"/>
    <s v="ago"/>
    <x v="9"/>
    <d v="2024-08-20T00:00:00"/>
    <x v="1"/>
    <s v="Turno Dia"/>
    <s v="Lavadora de Botellas"/>
    <s v="trabamiento de botella en entrada"/>
    <x v="1"/>
    <n v="0.13"/>
    <m/>
  </r>
  <r>
    <x v="1"/>
    <s v="ago"/>
    <x v="9"/>
    <d v="2024-08-20T00:00:00"/>
    <x v="1"/>
    <s v="Turno Tarde"/>
    <s v="Capsuladora"/>
    <s v="Trancon de tapas en pista de bajada - Mantenimiento"/>
    <x v="1"/>
    <n v="0.04"/>
    <m/>
  </r>
  <r>
    <x v="1"/>
    <s v="ago"/>
    <x v="9"/>
    <d v="2024-08-21T00:00:00"/>
    <x v="1"/>
    <s v="Turno Tarde"/>
    <s v="Sopladora"/>
    <s v="Problema rechazador de preformas"/>
    <x v="0"/>
    <n v="27.56"/>
    <s v="Se corta perno vástago cilindro rechazador de preforma"/>
  </r>
  <r>
    <x v="1"/>
    <s v="ago"/>
    <x v="9"/>
    <d v="2024-08-21T00:00:00"/>
    <x v="1"/>
    <s v="Turno Tarde"/>
    <s v="Sopladora"/>
    <s v="Problema rechazador de preformas"/>
    <x v="0"/>
    <n v="25.45"/>
    <s v="Se corta perno vástago cilindro rechazador de preforma"/>
  </r>
  <r>
    <x v="1"/>
    <s v="ago"/>
    <x v="9"/>
    <d v="2024-08-21T00:00:00"/>
    <x v="1"/>
    <s v="Turno Noche"/>
    <s v="Tunel"/>
    <s v="Cai­da de botellas, ajuste de traspasos"/>
    <x v="0"/>
    <n v="9.65"/>
    <m/>
  </r>
  <r>
    <x v="1"/>
    <s v="ago"/>
    <x v="9"/>
    <d v="2024-08-21T00:00:00"/>
    <x v="1"/>
    <s v="Turno Tarde"/>
    <s v="Sopladora"/>
    <s v="Regulacion de molde N 14"/>
    <x v="0"/>
    <n v="8.7899999999999991"/>
    <m/>
  </r>
  <r>
    <x v="1"/>
    <s v="ago"/>
    <x v="9"/>
    <d v="2024-08-21T00:00:00"/>
    <x v="1"/>
    <s v="Turno Dia"/>
    <s v="Sistema WMS"/>
    <s v="WMS Falla Impresora"/>
    <x v="2"/>
    <n v="8.4600000000000009"/>
    <m/>
  </r>
  <r>
    <x v="0"/>
    <s v="ago"/>
    <x v="9"/>
    <d v="2024-08-21T00:00:00"/>
    <x v="1"/>
    <s v="Turno Dia"/>
    <s v="Transporte"/>
    <s v="Transporte lleno reparacion cadena"/>
    <x v="0"/>
    <n v="8.1999999999999993"/>
    <m/>
  </r>
  <r>
    <x v="0"/>
    <s v="ago"/>
    <x v="9"/>
    <d v="2024-08-21T00:00:00"/>
    <x v="1"/>
    <s v="Turno Dia"/>
    <s v="Transporte"/>
    <s v="Transporte lleno reparacion cadena"/>
    <x v="0"/>
    <n v="7.95"/>
    <m/>
  </r>
  <r>
    <x v="1"/>
    <s v="ago"/>
    <x v="9"/>
    <d v="2024-08-21T00:00:00"/>
    <x v="1"/>
    <s v="Turno Tarde"/>
    <s v="Etiquetadora"/>
    <s v="Falla Etiquetadora"/>
    <x v="0"/>
    <n v="7.68"/>
    <m/>
  </r>
  <r>
    <x v="1"/>
    <s v="ago"/>
    <x v="9"/>
    <d v="2024-08-21T00:00:00"/>
    <x v="1"/>
    <s v="Turno Tarde"/>
    <s v="Sopladora"/>
    <s v="Bloqueo de molde N 4"/>
    <x v="0"/>
    <n v="7.04"/>
    <m/>
  </r>
  <r>
    <x v="0"/>
    <s v="ago"/>
    <x v="9"/>
    <d v="2024-08-21T00:00:00"/>
    <x v="1"/>
    <s v="Turno Dia"/>
    <s v="Encajonadora"/>
    <s v="Problema en mesa de entrada"/>
    <x v="0"/>
    <n v="6.95"/>
    <m/>
  </r>
  <r>
    <x v="1"/>
    <s v="ago"/>
    <x v="9"/>
    <d v="2024-08-21T00:00:00"/>
    <x v="1"/>
    <s v="Turno Tarde"/>
    <s v="Sopladora"/>
    <s v="Regulacion de molde N 2"/>
    <x v="0"/>
    <n v="6.8"/>
    <m/>
  </r>
  <r>
    <x v="1"/>
    <s v="ago"/>
    <x v="9"/>
    <d v="2024-08-21T00:00:00"/>
    <x v="1"/>
    <s v="Turno Noche"/>
    <s v="Transporte"/>
    <s v="Divisor de paquetes"/>
    <x v="0"/>
    <n v="5.98"/>
    <m/>
  </r>
  <r>
    <x v="1"/>
    <s v="ago"/>
    <x v="9"/>
    <d v="2024-08-21T00:00:00"/>
    <x v="1"/>
    <s v="Turno Noche"/>
    <s v="Sopladora"/>
    <s v="Trabamiento de Preformas"/>
    <x v="0"/>
    <n v="5.75"/>
    <m/>
  </r>
  <r>
    <x v="1"/>
    <s v="ago"/>
    <x v="9"/>
    <d v="2024-08-21T00:00:00"/>
    <x v="1"/>
    <s v="Turno Tarde"/>
    <s v="Paletizadora"/>
    <s v="Cai­da de automatico - Paletizadora"/>
    <x v="2"/>
    <n v="5.65"/>
    <m/>
  </r>
  <r>
    <x v="1"/>
    <s v="ago"/>
    <x v="9"/>
    <d v="2024-08-21T00:00:00"/>
    <x v="1"/>
    <s v="Turno Noche"/>
    <s v="Paletizadora"/>
    <s v="Perdida de ciclo"/>
    <x v="2"/>
    <n v="5.38"/>
    <m/>
  </r>
  <r>
    <x v="1"/>
    <s v="ago"/>
    <x v="9"/>
    <d v="2024-08-21T00:00:00"/>
    <x v="1"/>
    <s v="Turno Dia"/>
    <s v="Paletizadora"/>
    <s v="Cai­da de automatico - Paletizadora"/>
    <x v="2"/>
    <n v="5.37"/>
    <m/>
  </r>
  <r>
    <x v="2"/>
    <s v="ago"/>
    <x v="9"/>
    <d v="2024-08-21T00:00:00"/>
    <x v="1"/>
    <s v="Turno Noche"/>
    <s v="Lavadora de Botellas"/>
    <s v="Cai­da de envase en descarga - Mantenimiento"/>
    <x v="0"/>
    <n v="5.13"/>
    <m/>
  </r>
  <r>
    <x v="1"/>
    <s v="ago"/>
    <x v="9"/>
    <d v="2024-08-21T00:00:00"/>
    <x v="1"/>
    <s v="Turno Noche"/>
    <s v="Sopladora"/>
    <s v="Desempolvado"/>
    <x v="1"/>
    <n v="4.79"/>
    <m/>
  </r>
  <r>
    <x v="1"/>
    <s v="ago"/>
    <x v="9"/>
    <d v="2024-08-21T00:00:00"/>
    <x v="1"/>
    <s v="Turno Tarde"/>
    <s v="Paletizadora"/>
    <s v="Arana toma carton en falla"/>
    <x v="1"/>
    <n v="4.78"/>
    <m/>
  </r>
  <r>
    <x v="1"/>
    <s v="ago"/>
    <x v="9"/>
    <d v="2024-08-21T00:00:00"/>
    <x v="1"/>
    <s v="Turno Dia"/>
    <s v="Transporte"/>
    <s v="Divisor de paquetes"/>
    <x v="1"/>
    <n v="4.7699999999999996"/>
    <m/>
  </r>
  <r>
    <x v="2"/>
    <s v="ago"/>
    <x v="9"/>
    <d v="2024-08-21T00:00:00"/>
    <x v="1"/>
    <s v="Turno Noche"/>
    <s v="Lavadora de Botellas"/>
    <s v="Cai­da de envase en descarga - Mantenimiento"/>
    <x v="1"/>
    <n v="4.3099999999999996"/>
    <m/>
  </r>
  <r>
    <x v="2"/>
    <s v="ago"/>
    <x v="9"/>
    <d v="2024-08-21T00:00:00"/>
    <x v="1"/>
    <s v="Turno Noche"/>
    <s v="Lavadora de Botellas"/>
    <s v="Cai­da de envase en descarga - Mantenimiento"/>
    <x v="1"/>
    <n v="3.32"/>
    <m/>
  </r>
  <r>
    <x v="1"/>
    <s v="ago"/>
    <x v="9"/>
    <d v="2024-08-21T00:00:00"/>
    <x v="1"/>
    <s v="Turno Dia"/>
    <s v="Transporte"/>
    <s v="Divisor de paquetes"/>
    <x v="1"/>
    <n v="2.89"/>
    <m/>
  </r>
  <r>
    <x v="1"/>
    <s v="ago"/>
    <x v="9"/>
    <d v="2024-08-21T00:00:00"/>
    <x v="1"/>
    <s v="Turno Dia"/>
    <s v="Transporte"/>
    <s v="Divisor de paquetes"/>
    <x v="1"/>
    <n v="2.72"/>
    <m/>
  </r>
  <r>
    <x v="1"/>
    <s v="ago"/>
    <x v="9"/>
    <d v="2024-08-21T00:00:00"/>
    <x v="1"/>
    <s v="Turno Noche"/>
    <s v="Mixer"/>
    <s v="Error de Mezcla"/>
    <x v="1"/>
    <n v="2.48"/>
    <m/>
  </r>
  <r>
    <x v="1"/>
    <s v="ago"/>
    <x v="9"/>
    <d v="2024-08-21T00:00:00"/>
    <x v="1"/>
    <s v="Turno Noche"/>
    <s v="Robopac"/>
    <s v="Corte de Film en Robopack"/>
    <x v="1"/>
    <n v="2.34"/>
    <m/>
  </r>
  <r>
    <x v="2"/>
    <s v="ago"/>
    <x v="9"/>
    <d v="2024-08-21T00:00:00"/>
    <x v="1"/>
    <s v="Turno Noche"/>
    <s v="Lavadora de Botellas"/>
    <s v="Cai­da de envase en descarga - Mantenimiento"/>
    <x v="1"/>
    <n v="1.79"/>
    <m/>
  </r>
  <r>
    <x v="0"/>
    <s v="ago"/>
    <x v="9"/>
    <d v="2024-08-21T00:00:00"/>
    <x v="1"/>
    <s v="Turno Dia"/>
    <s v="Encajonadora"/>
    <s v="Problema en mesa de entrada"/>
    <x v="1"/>
    <n v="1.75"/>
    <m/>
  </r>
  <r>
    <x v="1"/>
    <s v="ago"/>
    <x v="9"/>
    <d v="2024-08-21T00:00:00"/>
    <x v="1"/>
    <s v="Turno Noche"/>
    <s v="Capsuladora"/>
    <s v="Tapa girada cabezal N 2"/>
    <x v="1"/>
    <n v="1.7"/>
    <m/>
  </r>
  <r>
    <x v="0"/>
    <s v="ago"/>
    <x v="9"/>
    <d v="2024-08-21T00:00:00"/>
    <x v="1"/>
    <s v="Turno Dia"/>
    <s v="Lavadora de Botellas"/>
    <s v="trabamiento de botella en entrada"/>
    <x v="1"/>
    <n v="1.65"/>
    <m/>
  </r>
  <r>
    <x v="2"/>
    <s v="ago"/>
    <x v="9"/>
    <d v="2024-08-21T00:00:00"/>
    <x v="1"/>
    <s v="Turno Noche"/>
    <s v="Capsuladora"/>
    <s v="Falla elevador de tapas"/>
    <x v="1"/>
    <n v="1.61"/>
    <m/>
  </r>
  <r>
    <x v="2"/>
    <s v="ago"/>
    <x v="9"/>
    <d v="2024-08-21T00:00:00"/>
    <x v="1"/>
    <s v="Turno Noche"/>
    <s v="Lavadora de Botellas"/>
    <s v="Cai­da de envase en descarga - Mantenimiento"/>
    <x v="1"/>
    <n v="1.48"/>
    <m/>
  </r>
  <r>
    <x v="0"/>
    <s v="ago"/>
    <x v="9"/>
    <d v="2024-08-21T00:00:00"/>
    <x v="1"/>
    <s v="Turno Dia"/>
    <s v="Encajonadora"/>
    <s v="Problema en mesa de entrada"/>
    <x v="1"/>
    <n v="1.4"/>
    <m/>
  </r>
  <r>
    <x v="0"/>
    <s v="ago"/>
    <x v="9"/>
    <d v="2024-08-21T00:00:00"/>
    <x v="1"/>
    <s v="Turno Dia"/>
    <s v="Encajonadora"/>
    <s v="Problema en mesa de entrada"/>
    <x v="1"/>
    <n v="1.4"/>
    <m/>
  </r>
  <r>
    <x v="0"/>
    <s v="ago"/>
    <x v="9"/>
    <d v="2024-08-21T00:00:00"/>
    <x v="1"/>
    <s v="Turno Dia"/>
    <s v="Encajonadora"/>
    <s v="Problema en mesa de entrada"/>
    <x v="1"/>
    <n v="1.25"/>
    <m/>
  </r>
  <r>
    <x v="2"/>
    <s v="ago"/>
    <x v="9"/>
    <d v="2024-08-21T00:00:00"/>
    <x v="1"/>
    <s v="Turno Noche"/>
    <s v="Lavadora de Botellas"/>
    <s v="Cai­da de envase en descarga - Mantenimiento"/>
    <x v="1"/>
    <n v="0.93"/>
    <m/>
  </r>
  <r>
    <x v="1"/>
    <s v="ago"/>
    <x v="9"/>
    <d v="2024-08-21T00:00:00"/>
    <x v="1"/>
    <s v="Turno Tarde"/>
    <s v="Capsuladora"/>
    <s v="Trancon de tapas en pista de bajada - Mantenimiento"/>
    <x v="1"/>
    <n v="0.82"/>
    <m/>
  </r>
  <r>
    <x v="1"/>
    <s v="ago"/>
    <x v="9"/>
    <d v="2024-08-21T00:00:00"/>
    <x v="1"/>
    <s v="Turno Noche"/>
    <s v="Llenadora"/>
    <s v="Espumado al inicio de proceso"/>
    <x v="1"/>
    <n v="0.77"/>
    <m/>
  </r>
  <r>
    <x v="0"/>
    <s v="ago"/>
    <x v="9"/>
    <d v="2024-08-21T00:00:00"/>
    <x v="1"/>
    <s v="Turno Dia"/>
    <s v="Encajonadora"/>
    <s v="Problema en mesa de entrada"/>
    <x v="1"/>
    <n v="0.6"/>
    <m/>
  </r>
  <r>
    <x v="0"/>
    <s v="ago"/>
    <x v="9"/>
    <d v="2024-08-21T00:00:00"/>
    <x v="1"/>
    <s v="Turno Dia"/>
    <s v="Encajonadora"/>
    <s v="Problema en mesa de entrada"/>
    <x v="1"/>
    <n v="0.5"/>
    <m/>
  </r>
  <r>
    <x v="0"/>
    <s v="ago"/>
    <x v="9"/>
    <d v="2024-08-21T00:00:00"/>
    <x v="1"/>
    <s v="Turno Dia"/>
    <s v="Encajonadora"/>
    <s v="Problema en mesa de entrada"/>
    <x v="1"/>
    <n v="0.15"/>
    <m/>
  </r>
  <r>
    <x v="1"/>
    <s v="ago"/>
    <x v="9"/>
    <d v="2024-08-22T00:00:00"/>
    <x v="1"/>
    <s v="Turno Tarde"/>
    <s v="Capsuladora"/>
    <s v="Cambio de cabezal"/>
    <x v="0"/>
    <n v="13.04"/>
    <s v="Cambio de 2 cabezales."/>
  </r>
  <r>
    <x v="1"/>
    <s v="ago"/>
    <x v="9"/>
    <d v="2024-08-22T00:00:00"/>
    <x v="1"/>
    <s v="Turno Tarde"/>
    <s v="Robopac"/>
    <s v="Problema en Soldadora"/>
    <x v="0"/>
    <n v="11.84"/>
    <s v="Film se corta antes de tiempo."/>
  </r>
  <r>
    <x v="1"/>
    <s v="ago"/>
    <x v="9"/>
    <d v="2024-08-22T00:00:00"/>
    <x v="1"/>
    <s v="Turno Tarde"/>
    <s v="Robopac"/>
    <s v="Corte de Film en Robopack"/>
    <x v="0"/>
    <n v="11.55"/>
    <s v="Film se corta antes de tiempo."/>
  </r>
  <r>
    <x v="1"/>
    <s v="ago"/>
    <x v="9"/>
    <d v="2024-08-22T00:00:00"/>
    <x v="1"/>
    <s v="Turno Tarde"/>
    <s v="Robopac"/>
    <s v="Problema en Soldadora"/>
    <x v="0"/>
    <n v="10.77"/>
    <s v="Film se corta antes de tiempo."/>
  </r>
  <r>
    <x v="1"/>
    <s v="ago"/>
    <x v="9"/>
    <d v="2024-08-22T00:00:00"/>
    <x v="1"/>
    <s v="Turno Tarde"/>
    <s v="Robopac"/>
    <s v="Corte de Film en Robopack"/>
    <x v="2"/>
    <n v="9.3699999999999992"/>
    <m/>
  </r>
  <r>
    <x v="1"/>
    <s v="ago"/>
    <x v="9"/>
    <d v="2024-08-22T00:00:00"/>
    <x v="1"/>
    <s v="Turno Dia"/>
    <s v="Sopladora"/>
    <s v="Limitador de desenpolvado disparado por trabamiento"/>
    <x v="0"/>
    <n v="9.1300000000000008"/>
    <m/>
  </r>
  <r>
    <x v="1"/>
    <s v="ago"/>
    <x v="9"/>
    <d v="2024-08-22T00:00:00"/>
    <x v="1"/>
    <s v="Turno Tarde"/>
    <s v="Paletizadora"/>
    <s v="Perdida de ciclo"/>
    <x v="2"/>
    <n v="7.48"/>
    <m/>
  </r>
  <r>
    <x v="1"/>
    <s v="ago"/>
    <x v="9"/>
    <d v="2024-08-22T00:00:00"/>
    <x v="1"/>
    <s v="Turno Noche"/>
    <s v="Sopladora"/>
    <s v="Bloqueo de molde N 14"/>
    <x v="0"/>
    <n v="7.13"/>
    <m/>
  </r>
  <r>
    <x v="1"/>
    <s v="ago"/>
    <x v="9"/>
    <d v="2024-08-22T00:00:00"/>
    <x v="1"/>
    <s v="Turno Dia"/>
    <s v="Transporte"/>
    <s v="Divisor de paquetes"/>
    <x v="0"/>
    <n v="5.62"/>
    <m/>
  </r>
  <r>
    <x v="1"/>
    <s v="ago"/>
    <x v="9"/>
    <d v="2024-08-22T00:00:00"/>
    <x v="1"/>
    <s v="Turno Tarde"/>
    <s v="Transporte"/>
    <s v="Cai­da Termico"/>
    <x v="2"/>
    <n v="5.53"/>
    <m/>
  </r>
  <r>
    <x v="0"/>
    <s v="ago"/>
    <x v="9"/>
    <d v="2024-08-22T00:00:00"/>
    <x v="1"/>
    <s v="Turno Dia"/>
    <s v="Lavadora de Botellas"/>
    <s v="trabamiento de botella en entrada"/>
    <x v="1"/>
    <n v="4.7"/>
    <m/>
  </r>
  <r>
    <x v="0"/>
    <s v="ago"/>
    <x v="9"/>
    <d v="2024-08-22T00:00:00"/>
    <x v="1"/>
    <s v="Turno Dia"/>
    <s v="Encajonadora"/>
    <s v="Problema en mesa de entrada"/>
    <x v="1"/>
    <n v="4.6500000000000004"/>
    <m/>
  </r>
  <r>
    <x v="0"/>
    <s v="ago"/>
    <x v="9"/>
    <d v="2024-08-22T00:00:00"/>
    <x v="1"/>
    <s v="Turno Noche"/>
    <s v="Encajonadora"/>
    <s v="Problema en mesa de entrada"/>
    <x v="1"/>
    <n v="4.55"/>
    <m/>
  </r>
  <r>
    <x v="1"/>
    <s v="ago"/>
    <x v="9"/>
    <d v="2024-08-22T00:00:00"/>
    <x v="1"/>
    <s v="Turno Dia"/>
    <s v="Sopladora"/>
    <s v="Bloqueo de molde N 14"/>
    <x v="1"/>
    <n v="4.5"/>
    <m/>
  </r>
  <r>
    <x v="1"/>
    <s v="ago"/>
    <x v="9"/>
    <d v="2024-08-22T00:00:00"/>
    <x v="1"/>
    <s v="Turno Tarde"/>
    <s v="Prime"/>
    <s v="Trabamiento brazo"/>
    <x v="1"/>
    <n v="4.47"/>
    <m/>
  </r>
  <r>
    <x v="1"/>
    <s v="ago"/>
    <x v="9"/>
    <d v="2024-08-22T00:00:00"/>
    <x v="1"/>
    <s v="Turno Noche"/>
    <s v="Prime"/>
    <s v="Trabamiento de producto"/>
    <x v="1"/>
    <n v="3.59"/>
    <m/>
  </r>
  <r>
    <x v="1"/>
    <s v="ago"/>
    <x v="9"/>
    <d v="2024-08-22T00:00:00"/>
    <x v="1"/>
    <s v="Turno Noche"/>
    <s v="Sopladora"/>
    <s v="Presion de soplado insuficiente"/>
    <x v="1"/>
    <n v="3.01"/>
    <m/>
  </r>
  <r>
    <x v="1"/>
    <s v="ago"/>
    <x v="9"/>
    <d v="2024-08-22T00:00:00"/>
    <x v="1"/>
    <s v="Turno Dia"/>
    <s v="Transporte"/>
    <s v="Divisor de paquetes"/>
    <x v="1"/>
    <n v="2.78"/>
    <m/>
  </r>
  <r>
    <x v="0"/>
    <s v="ago"/>
    <x v="9"/>
    <d v="2024-08-22T00:00:00"/>
    <x v="1"/>
    <s v="Turno Dia"/>
    <s v="Llenadora"/>
    <s v="Trabamiento"/>
    <x v="1"/>
    <n v="2.75"/>
    <m/>
  </r>
  <r>
    <x v="1"/>
    <s v="ago"/>
    <x v="9"/>
    <d v="2024-08-22T00:00:00"/>
    <x v="1"/>
    <s v="Turno Dia"/>
    <s v="Transporte"/>
    <s v="Divisor de paquetes"/>
    <x v="1"/>
    <n v="2.72"/>
    <m/>
  </r>
  <r>
    <x v="1"/>
    <s v="ago"/>
    <x v="9"/>
    <d v="2024-08-22T00:00:00"/>
    <x v="1"/>
    <s v="Turno Tarde"/>
    <s v="Prime"/>
    <s v="Trabamiento brazo"/>
    <x v="1"/>
    <n v="2.4700000000000002"/>
    <m/>
  </r>
  <r>
    <x v="0"/>
    <s v="ago"/>
    <x v="9"/>
    <d v="2024-08-22T00:00:00"/>
    <x v="1"/>
    <s v="Turno Dia"/>
    <s v="Encajonadora"/>
    <s v="Problema en mesa de entrada"/>
    <x v="1"/>
    <n v="2.37"/>
    <m/>
  </r>
  <r>
    <x v="0"/>
    <s v="ago"/>
    <x v="9"/>
    <d v="2024-08-22T00:00:00"/>
    <x v="1"/>
    <s v="Turno Dia"/>
    <s v="Encajonadora"/>
    <s v="Problema en mesa de entrada"/>
    <x v="1"/>
    <n v="2.33"/>
    <m/>
  </r>
  <r>
    <x v="1"/>
    <s v="ago"/>
    <x v="9"/>
    <d v="2024-08-22T00:00:00"/>
    <x v="1"/>
    <s v="Turno Dia"/>
    <s v="Transporte"/>
    <s v="Divisor de paquetes"/>
    <x v="1"/>
    <n v="2.2200000000000002"/>
    <m/>
  </r>
  <r>
    <x v="0"/>
    <s v="ago"/>
    <x v="9"/>
    <d v="2024-08-22T00:00:00"/>
    <x v="1"/>
    <s v="Turno Dia"/>
    <s v="Encajonadora"/>
    <s v="Problema en mesa de entrada"/>
    <x v="1"/>
    <n v="2"/>
    <m/>
  </r>
  <r>
    <x v="0"/>
    <s v="ago"/>
    <x v="9"/>
    <d v="2024-08-22T00:00:00"/>
    <x v="1"/>
    <s v="Turno Dia"/>
    <s v="Lavadora de Botellas"/>
    <s v="trabamiento de botella en entrada"/>
    <x v="1"/>
    <n v="1.9"/>
    <m/>
  </r>
  <r>
    <x v="1"/>
    <s v="ago"/>
    <x v="9"/>
    <d v="2024-08-22T00:00:00"/>
    <x v="1"/>
    <s v="Turno Noche"/>
    <s v="Etiquetadora"/>
    <s v="Empalme defectuoso - Etiquetadora"/>
    <x v="1"/>
    <n v="1.74"/>
    <m/>
  </r>
  <r>
    <x v="0"/>
    <s v="ago"/>
    <x v="9"/>
    <d v="2024-08-22T00:00:00"/>
    <x v="1"/>
    <s v="Turno Noche"/>
    <s v="Lavadora de Botellas"/>
    <s v="Trabamiento de botellas en la salida - Mantenimiento"/>
    <x v="1"/>
    <n v="1.7"/>
    <m/>
  </r>
  <r>
    <x v="1"/>
    <s v="ago"/>
    <x v="9"/>
    <d v="2024-08-22T00:00:00"/>
    <x v="1"/>
    <s v="Turno Tarde"/>
    <s v="Transporte"/>
    <s v="Divisor de paquetes"/>
    <x v="1"/>
    <n v="1.64"/>
    <m/>
  </r>
  <r>
    <x v="0"/>
    <s v="ago"/>
    <x v="9"/>
    <d v="2024-08-22T00:00:00"/>
    <x v="1"/>
    <s v="Turno Noche"/>
    <s v="Encajonadora"/>
    <s v="Problema en mesa de entrada"/>
    <x v="1"/>
    <n v="1.5"/>
    <m/>
  </r>
  <r>
    <x v="0"/>
    <s v="ago"/>
    <x v="9"/>
    <d v="2024-08-22T00:00:00"/>
    <x v="1"/>
    <s v="Turno Noche"/>
    <s v="Encajonadora"/>
    <s v="Problema en mesa de entrada"/>
    <x v="1"/>
    <n v="1.35"/>
    <m/>
  </r>
  <r>
    <x v="0"/>
    <s v="ago"/>
    <x v="9"/>
    <d v="2024-08-22T00:00:00"/>
    <x v="1"/>
    <s v="Turno Dia"/>
    <s v="Encajonadora"/>
    <s v="Problema en mesa de entrada"/>
    <x v="1"/>
    <n v="1.35"/>
    <m/>
  </r>
  <r>
    <x v="0"/>
    <s v="ago"/>
    <x v="9"/>
    <d v="2024-08-22T00:00:00"/>
    <x v="1"/>
    <s v="Turno Noche"/>
    <s v="Decapsuladora"/>
    <s v="Ajustes por falla"/>
    <x v="1"/>
    <n v="1.3"/>
    <m/>
  </r>
  <r>
    <x v="0"/>
    <s v="ago"/>
    <x v="9"/>
    <d v="2024-08-22T00:00:00"/>
    <x v="1"/>
    <s v="Turno Dia"/>
    <s v="Lavadora de Botellas"/>
    <s v="trabamiento de botella en entrada"/>
    <x v="1"/>
    <n v="1.25"/>
    <m/>
  </r>
  <r>
    <x v="0"/>
    <s v="ago"/>
    <x v="9"/>
    <d v="2024-08-22T00:00:00"/>
    <x v="1"/>
    <s v="Turno Dia"/>
    <s v="Encajonadora"/>
    <s v="Problema en mesa de entrada"/>
    <x v="1"/>
    <n v="1.1000000000000001"/>
    <m/>
  </r>
  <r>
    <x v="0"/>
    <s v="ago"/>
    <x v="9"/>
    <d v="2024-08-22T00:00:00"/>
    <x v="1"/>
    <s v="Turno Dia"/>
    <s v="Lavadora de Botellas"/>
    <s v="trabamiento de botella en entrada"/>
    <x v="1"/>
    <n v="0.85"/>
    <m/>
  </r>
  <r>
    <x v="1"/>
    <s v="ago"/>
    <x v="9"/>
    <d v="2024-08-22T00:00:00"/>
    <x v="1"/>
    <s v="Turno Tarde"/>
    <s v="Robopac"/>
    <s v="Corte de Film en Robopack"/>
    <x v="1"/>
    <n v="0.66"/>
    <m/>
  </r>
  <r>
    <x v="0"/>
    <s v="ago"/>
    <x v="9"/>
    <d v="2024-08-22T00:00:00"/>
    <x v="1"/>
    <s v="Turno Dia"/>
    <s v="Encajonadora"/>
    <s v="Problema en mesa de entrada"/>
    <x v="1"/>
    <n v="0.65"/>
    <m/>
  </r>
  <r>
    <x v="0"/>
    <s v="ago"/>
    <x v="9"/>
    <d v="2024-08-22T00:00:00"/>
    <x v="1"/>
    <s v="Turno Noche"/>
    <s v="Encajonadora"/>
    <s v="Problema en mesa de entrada"/>
    <x v="1"/>
    <n v="0.6"/>
    <m/>
  </r>
  <r>
    <x v="0"/>
    <s v="ago"/>
    <x v="9"/>
    <d v="2024-08-22T00:00:00"/>
    <x v="1"/>
    <s v="Turno Dia"/>
    <s v="Encajonadora"/>
    <s v="Problema en mesa de entrada"/>
    <x v="1"/>
    <n v="0.6"/>
    <m/>
  </r>
  <r>
    <x v="0"/>
    <s v="ago"/>
    <x v="9"/>
    <d v="2024-08-22T00:00:00"/>
    <x v="1"/>
    <s v="Turno Noche"/>
    <s v="Decapsuladora"/>
    <s v="Ajustes por falla"/>
    <x v="1"/>
    <n v="0.55000000000000004"/>
    <m/>
  </r>
  <r>
    <x v="0"/>
    <s v="ago"/>
    <x v="9"/>
    <d v="2024-08-22T00:00:00"/>
    <x v="1"/>
    <s v="Turno Dia"/>
    <s v="Encajonadora"/>
    <s v="Problema en mesa de entrada"/>
    <x v="1"/>
    <n v="0.55000000000000004"/>
    <m/>
  </r>
  <r>
    <x v="1"/>
    <s v="ago"/>
    <x v="9"/>
    <d v="2024-08-22T00:00:00"/>
    <x v="1"/>
    <s v="Turno Tarde"/>
    <s v="Transporte"/>
    <s v="Divisor de paquetes"/>
    <x v="1"/>
    <n v="0.49"/>
    <m/>
  </r>
  <r>
    <x v="1"/>
    <s v="ago"/>
    <x v="9"/>
    <d v="2024-08-22T00:00:00"/>
    <x v="1"/>
    <s v="Turno Tarde"/>
    <s v="Capsuladora"/>
    <s v="Trancon de tapas en pista de bajada - Mantenimiento"/>
    <x v="1"/>
    <n v="0.36"/>
    <m/>
  </r>
  <r>
    <x v="0"/>
    <s v="ago"/>
    <x v="9"/>
    <d v="2024-08-22T00:00:00"/>
    <x v="1"/>
    <s v="Turno Dia"/>
    <s v="Llenadora"/>
    <s v="Trabamiento"/>
    <x v="1"/>
    <n v="0.35"/>
    <m/>
  </r>
  <r>
    <x v="0"/>
    <s v="ago"/>
    <x v="9"/>
    <d v="2024-08-22T00:00:00"/>
    <x v="1"/>
    <s v="Turno Dia"/>
    <s v="Lavadora de Botellas"/>
    <s v="trabamiento de botella en entrada"/>
    <x v="1"/>
    <n v="0.35"/>
    <m/>
  </r>
  <r>
    <x v="0"/>
    <s v="ago"/>
    <x v="9"/>
    <d v="2024-08-22T00:00:00"/>
    <x v="1"/>
    <s v="Turno Dia"/>
    <s v="Lavadora de Botellas"/>
    <s v="Trabamiento de botellas en la salida - Mantenimiento"/>
    <x v="1"/>
    <n v="0.15"/>
    <m/>
  </r>
  <r>
    <x v="0"/>
    <s v="ago"/>
    <x v="9"/>
    <d v="2024-08-22T00:00:00"/>
    <x v="1"/>
    <s v="Turno Noche"/>
    <s v="Encajonadora"/>
    <s v="Problema en mesa de entrada"/>
    <x v="1"/>
    <n v="0.1"/>
    <m/>
  </r>
  <r>
    <x v="1"/>
    <s v="ago"/>
    <x v="9"/>
    <d v="2024-08-23T00:00:00"/>
    <x v="1"/>
    <s v="Turno Dia"/>
    <s v="Sopladora"/>
    <s v="Problema compresor de alta"/>
    <x v="0"/>
    <n v="23.26"/>
    <s v="Se detiene en 2 oportunidades"/>
  </r>
  <r>
    <x v="1"/>
    <s v="ago"/>
    <x v="9"/>
    <d v="2024-08-23T00:00:00"/>
    <x v="1"/>
    <s v="Turno Noche"/>
    <s v="Paletizadora"/>
    <s v="Cai­da de automatico - Paletizadora"/>
    <x v="2"/>
    <n v="17.37"/>
    <s v="Falla Control FBK Inversor Transporte entrada Paleta."/>
  </r>
  <r>
    <x v="1"/>
    <s v="ago"/>
    <x v="9"/>
    <d v="2024-08-23T00:00:00"/>
    <x v="1"/>
    <s v="Turno Dia"/>
    <s v="Robopac"/>
    <s v="Falla barrera de seguridad"/>
    <x v="2"/>
    <n v="9.5500000000000007"/>
    <m/>
  </r>
  <r>
    <x v="1"/>
    <s v="ago"/>
    <x v="9"/>
    <d v="2024-08-23T00:00:00"/>
    <x v="1"/>
    <s v="Turno Tarde"/>
    <s v="Capsuladora"/>
    <s v="Tapa girada cabezal N 4"/>
    <x v="0"/>
    <n v="5.0999999999999996"/>
    <m/>
  </r>
  <r>
    <x v="1"/>
    <s v="ago"/>
    <x v="9"/>
    <d v="2024-08-23T00:00:00"/>
    <x v="1"/>
    <s v="Turno Dia"/>
    <s v="Transporte"/>
    <s v="Divisor de paquetes"/>
    <x v="1"/>
    <n v="4.41"/>
    <m/>
  </r>
  <r>
    <x v="2"/>
    <s v="ago"/>
    <x v="9"/>
    <d v="2024-08-23T00:00:00"/>
    <x v="1"/>
    <s v="Turno Dia"/>
    <s v="Paletizadora"/>
    <s v="Cai­da de automatico - Paletizadora"/>
    <x v="1"/>
    <n v="4.0599999999999996"/>
    <m/>
  </r>
  <r>
    <x v="1"/>
    <s v="ago"/>
    <x v="9"/>
    <d v="2024-08-23T00:00:00"/>
    <x v="1"/>
    <s v="Turno Noche"/>
    <s v="Etiquetadora"/>
    <s v="Empalme defectuoso - Etiquetadora"/>
    <x v="1"/>
    <n v="3.44"/>
    <m/>
  </r>
  <r>
    <x v="1"/>
    <s v="ago"/>
    <x v="9"/>
    <d v="2024-08-23T00:00:00"/>
    <x v="1"/>
    <s v="Turno Dia"/>
    <s v="Transporte"/>
    <s v="Divisor de paquetes"/>
    <x v="1"/>
    <n v="2.83"/>
    <m/>
  </r>
  <r>
    <x v="1"/>
    <s v="ago"/>
    <x v="9"/>
    <d v="2024-08-23T00:00:00"/>
    <x v="1"/>
    <s v="Turno Tarde"/>
    <s v="Llenadora"/>
    <s v="Cai­da de envase salida Llenadora"/>
    <x v="1"/>
    <n v="2.72"/>
    <m/>
  </r>
  <r>
    <x v="1"/>
    <s v="ago"/>
    <x v="9"/>
    <d v="2024-08-23T00:00:00"/>
    <x v="1"/>
    <s v="Turno Tarde"/>
    <s v="Robopac"/>
    <s v="Corte de Film en Robopack"/>
    <x v="1"/>
    <n v="2.6"/>
    <m/>
  </r>
  <r>
    <x v="2"/>
    <s v="ago"/>
    <x v="9"/>
    <d v="2024-08-23T00:00:00"/>
    <x v="1"/>
    <s v="Turno Dia"/>
    <s v="Paletizadora"/>
    <s v="Cai­da de automatico - Paletizadora"/>
    <x v="1"/>
    <n v="2.31"/>
    <m/>
  </r>
  <r>
    <x v="1"/>
    <s v="ago"/>
    <x v="9"/>
    <d v="2024-08-23T00:00:00"/>
    <x v="1"/>
    <s v="Turno Noche"/>
    <s v="Paletizadora"/>
    <s v="Cai­da de automatico - Paletizadora"/>
    <x v="1"/>
    <n v="2.27"/>
    <m/>
  </r>
  <r>
    <x v="1"/>
    <s v="ago"/>
    <x v="9"/>
    <d v="2024-08-23T00:00:00"/>
    <x v="1"/>
    <s v="Turno Noche"/>
    <s v="Robopac"/>
    <s v="Corte de Film en Robopack"/>
    <x v="1"/>
    <n v="2.2200000000000002"/>
    <m/>
  </r>
  <r>
    <x v="2"/>
    <s v="ago"/>
    <x v="9"/>
    <d v="2024-08-23T00:00:00"/>
    <x v="1"/>
    <s v="Turno Noche"/>
    <s v="Lavadora de Botellas"/>
    <s v="Cai­da de envase en descarga - Mantenimiento"/>
    <x v="1"/>
    <n v="1.85"/>
    <m/>
  </r>
  <r>
    <x v="0"/>
    <s v="ago"/>
    <x v="9"/>
    <d v="2024-08-23T00:00:00"/>
    <x v="1"/>
    <s v="Turno Dia"/>
    <s v="Lavadora de Botellas"/>
    <s v="Trabamiento de botellas en la salida - Mantenimiento"/>
    <x v="1"/>
    <n v="1.83"/>
    <m/>
  </r>
  <r>
    <x v="1"/>
    <s v="ago"/>
    <x v="9"/>
    <d v="2024-08-23T00:00:00"/>
    <x v="1"/>
    <s v="Turno Tarde"/>
    <s v="Llenadora"/>
    <s v="Cai­da de envase salida Llenadora"/>
    <x v="1"/>
    <n v="1.64"/>
    <m/>
  </r>
  <r>
    <x v="1"/>
    <s v="ago"/>
    <x v="9"/>
    <d v="2024-08-23T00:00:00"/>
    <x v="1"/>
    <s v="Turno Noche"/>
    <s v="Robopac"/>
    <s v="Corte de Film en Robopack"/>
    <x v="1"/>
    <n v="1.46"/>
    <m/>
  </r>
  <r>
    <x v="0"/>
    <s v="ago"/>
    <x v="9"/>
    <d v="2024-08-23T00:00:00"/>
    <x v="1"/>
    <s v="Turno Dia"/>
    <s v="Coronador"/>
    <s v="Trancones reiterados pista de bajada"/>
    <x v="1"/>
    <n v="1.45"/>
    <m/>
  </r>
  <r>
    <x v="1"/>
    <s v="ago"/>
    <x v="9"/>
    <d v="2024-08-23T00:00:00"/>
    <x v="1"/>
    <s v="Turno Noche"/>
    <s v="Sopladora"/>
    <s v="Trabamiento de Preformas"/>
    <x v="1"/>
    <n v="1.41"/>
    <m/>
  </r>
  <r>
    <x v="2"/>
    <s v="ago"/>
    <x v="9"/>
    <d v="2024-08-23T00:00:00"/>
    <x v="1"/>
    <s v="Turno Noche"/>
    <s v="Lavadora de Botellas"/>
    <s v="Cai­da de envase en descarga - Mantenimiento"/>
    <x v="1"/>
    <n v="1.4"/>
    <m/>
  </r>
  <r>
    <x v="0"/>
    <s v="ago"/>
    <x v="9"/>
    <d v="2024-08-23T00:00:00"/>
    <x v="1"/>
    <s v="Turno Dia"/>
    <s v="Llenadora"/>
    <s v="Lubricacion de pedestales - Llenadora"/>
    <x v="1"/>
    <n v="1.4"/>
    <m/>
  </r>
  <r>
    <x v="2"/>
    <s v="ago"/>
    <x v="9"/>
    <d v="2024-08-23T00:00:00"/>
    <x v="1"/>
    <s v="Turno Noche"/>
    <s v="Lavadora de Botellas"/>
    <s v="Cai­da de envase en descarga - Mantenimiento"/>
    <x v="1"/>
    <n v="1.33"/>
    <m/>
  </r>
  <r>
    <x v="0"/>
    <s v="ago"/>
    <x v="9"/>
    <d v="2024-08-23T00:00:00"/>
    <x v="1"/>
    <s v="Turno Dia"/>
    <s v="Coronador"/>
    <s v="Trancones reiterados pista de bajada"/>
    <x v="1"/>
    <n v="1.1299999999999999"/>
    <m/>
  </r>
  <r>
    <x v="0"/>
    <s v="ago"/>
    <x v="9"/>
    <d v="2024-08-23T00:00:00"/>
    <x v="1"/>
    <s v="Turno Dia"/>
    <s v="Lavadora de Botellas"/>
    <s v="Trabamiento de botellas en la salida - Mantenimiento"/>
    <x v="1"/>
    <n v="1.08"/>
    <m/>
  </r>
  <r>
    <x v="0"/>
    <s v="ago"/>
    <x v="9"/>
    <d v="2024-08-23T00:00:00"/>
    <x v="1"/>
    <s v="Turno Dia"/>
    <s v="Coronador"/>
    <s v="Trancones reiterados pista de bajada"/>
    <x v="1"/>
    <n v="0.93"/>
    <m/>
  </r>
  <r>
    <x v="0"/>
    <s v="ago"/>
    <x v="9"/>
    <d v="2024-08-23T00:00:00"/>
    <x v="1"/>
    <s v="Turno Dia"/>
    <s v="Lavadora de Botellas"/>
    <s v="Trabamiento de botellas en la salida - Mantenimiento"/>
    <x v="1"/>
    <n v="0.85"/>
    <m/>
  </r>
  <r>
    <x v="0"/>
    <s v="ago"/>
    <x v="9"/>
    <d v="2024-08-23T00:00:00"/>
    <x v="1"/>
    <s v="Turno Dia"/>
    <s v="Coronador"/>
    <s v="Trancones reiterados pista de bajada"/>
    <x v="1"/>
    <n v="0.85"/>
    <m/>
  </r>
  <r>
    <x v="1"/>
    <s v="ago"/>
    <x v="9"/>
    <d v="2024-08-23T00:00:00"/>
    <x v="1"/>
    <s v="Turno Noche"/>
    <s v="Transporte"/>
    <s v="Divisor de paquetes"/>
    <x v="1"/>
    <n v="0.8"/>
    <m/>
  </r>
  <r>
    <x v="1"/>
    <s v="ago"/>
    <x v="9"/>
    <d v="2024-08-23T00:00:00"/>
    <x v="1"/>
    <s v="Turno Dia"/>
    <s v="Sopladora"/>
    <s v="Problema compresor de alta"/>
    <x v="1"/>
    <n v="0.78"/>
    <m/>
  </r>
  <r>
    <x v="1"/>
    <s v="ago"/>
    <x v="9"/>
    <d v="2024-08-23T00:00:00"/>
    <x v="1"/>
    <s v="Turno Tarde"/>
    <s v="Capsuladora"/>
    <s v="Trancon de tapas en pista de bajada - Mantenimiento"/>
    <x v="1"/>
    <n v="0.76"/>
    <m/>
  </r>
  <r>
    <x v="1"/>
    <s v="ago"/>
    <x v="9"/>
    <d v="2024-08-23T00:00:00"/>
    <x v="1"/>
    <s v="Turno Noche"/>
    <s v="Sopladora"/>
    <s v="Trabamiento de Preformas"/>
    <x v="1"/>
    <n v="0.71"/>
    <m/>
  </r>
  <r>
    <x v="0"/>
    <s v="ago"/>
    <x v="9"/>
    <d v="2024-08-23T00:00:00"/>
    <x v="1"/>
    <s v="Turno Dia"/>
    <s v="Coronador"/>
    <s v="Trancones reiterados pista de bajada"/>
    <x v="1"/>
    <n v="0.53"/>
    <m/>
  </r>
  <r>
    <x v="1"/>
    <s v="ago"/>
    <x v="9"/>
    <d v="2024-08-23T00:00:00"/>
    <x v="1"/>
    <s v="Turno Dia"/>
    <s v="Transporte"/>
    <s v="Divisor de paquetes"/>
    <x v="1"/>
    <n v="0.48"/>
    <m/>
  </r>
  <r>
    <x v="0"/>
    <s v="ago"/>
    <x v="9"/>
    <d v="2024-08-23T00:00:00"/>
    <x v="1"/>
    <s v="Turno Dia"/>
    <s v="Coronador"/>
    <s v="Trancones reiterados pista de bajada"/>
    <x v="1"/>
    <n v="0.35"/>
    <m/>
  </r>
  <r>
    <x v="1"/>
    <s v="ago"/>
    <x v="9"/>
    <d v="2024-08-23T00:00:00"/>
    <x v="1"/>
    <s v="Turno Noche"/>
    <s v="Etiquetadora"/>
    <s v="Empalme defectuoso - Etiquetadora"/>
    <x v="1"/>
    <n v="0.24"/>
    <m/>
  </r>
  <r>
    <x v="1"/>
    <s v="ago"/>
    <x v="9"/>
    <d v="2024-08-23T00:00:00"/>
    <x v="1"/>
    <s v="Turno Tarde"/>
    <s v="Capsuladora"/>
    <s v="Trancon de tapas en pista de bajada - Mantenimiento"/>
    <x v="1"/>
    <n v="0.09"/>
    <m/>
  </r>
  <r>
    <x v="2"/>
    <s v="ago"/>
    <x v="9"/>
    <d v="2024-08-24T00:00:00"/>
    <x v="1"/>
    <s v="Turno Noche"/>
    <s v="Llenadora"/>
    <s v="Ajuste o Reparacion gui­a de entrada"/>
    <x v="0"/>
    <n v="10.65"/>
    <s v="Regulacion transporte aereo entrada llenadora fuera de posición"/>
  </r>
  <r>
    <x v="1"/>
    <s v="ago"/>
    <x v="9"/>
    <d v="2024-08-24T00:00:00"/>
    <x v="1"/>
    <s v="Turno Noche"/>
    <s v="Llenadora"/>
    <s v="Falla motor principal"/>
    <x v="1"/>
    <n v="4.62"/>
    <m/>
  </r>
  <r>
    <x v="1"/>
    <s v="ago"/>
    <x v="9"/>
    <d v="2024-08-24T00:00:00"/>
    <x v="1"/>
    <s v="Turno Dia"/>
    <s v="Prime"/>
    <s v="Trabamiento brazo"/>
    <x v="1"/>
    <n v="3.77"/>
    <m/>
  </r>
  <r>
    <x v="1"/>
    <s v="ago"/>
    <x v="9"/>
    <d v="2024-08-24T00:00:00"/>
    <x v="1"/>
    <s v="Turno Dia"/>
    <s v="Transporte"/>
    <s v="Divisor de paquetes"/>
    <x v="1"/>
    <n v="3.69"/>
    <m/>
  </r>
  <r>
    <x v="1"/>
    <s v="ago"/>
    <x v="9"/>
    <d v="2024-08-24T00:00:00"/>
    <x v="1"/>
    <s v="Turno Dia"/>
    <s v="Transporte"/>
    <s v="Divisor de paquetes"/>
    <x v="1"/>
    <n v="3.54"/>
    <m/>
  </r>
  <r>
    <x v="1"/>
    <s v="ago"/>
    <x v="9"/>
    <d v="2024-08-24T00:00:00"/>
    <x v="1"/>
    <s v="Turno Dia"/>
    <s v="Transporte"/>
    <s v="Divisor de paquetes"/>
    <x v="1"/>
    <n v="3.52"/>
    <m/>
  </r>
  <r>
    <x v="2"/>
    <s v="ago"/>
    <x v="9"/>
    <d v="2024-08-24T00:00:00"/>
    <x v="1"/>
    <s v="Turno Noche"/>
    <s v="Lavadora de Botellas"/>
    <s v="Cai­da de envase en descarga - Mantenimiento"/>
    <x v="1"/>
    <n v="2.44"/>
    <m/>
  </r>
  <r>
    <x v="1"/>
    <s v="ago"/>
    <x v="9"/>
    <d v="2024-08-24T00:00:00"/>
    <x v="1"/>
    <s v="Turno Noche"/>
    <s v="Etiquetadora"/>
    <s v="Empalme defectuoso - Etiquetadora"/>
    <x v="1"/>
    <n v="1.8"/>
    <m/>
  </r>
  <r>
    <x v="0"/>
    <s v="ago"/>
    <x v="9"/>
    <d v="2024-08-24T00:00:00"/>
    <x v="1"/>
    <s v="Turno Dia"/>
    <s v="Coronador"/>
    <s v="Trancones reiterados pista de bajada"/>
    <x v="1"/>
    <n v="0.95"/>
    <m/>
  </r>
  <r>
    <x v="0"/>
    <s v="ago"/>
    <x v="9"/>
    <d v="2024-08-24T00:00:00"/>
    <x v="1"/>
    <s v="Turno Dia"/>
    <s v="Lavadora de Botellas"/>
    <s v="trabamiento de botella en entrada"/>
    <x v="1"/>
    <n v="0.93"/>
    <m/>
  </r>
  <r>
    <x v="0"/>
    <s v="ago"/>
    <x v="9"/>
    <d v="2024-08-24T00:00:00"/>
    <x v="1"/>
    <s v="Turno Dia"/>
    <s v="Llenadora"/>
    <s v="Lubricacion de pedestales - Llenadora"/>
    <x v="1"/>
    <n v="0.78"/>
    <m/>
  </r>
  <r>
    <x v="0"/>
    <s v="ago"/>
    <x v="9"/>
    <d v="2024-08-24T00:00:00"/>
    <x v="1"/>
    <s v="Turno Dia"/>
    <s v="Lavadora de Botellas"/>
    <s v="trabamiento de botella en entrada"/>
    <x v="1"/>
    <n v="0.55000000000000004"/>
    <m/>
  </r>
  <r>
    <x v="1"/>
    <s v="ago"/>
    <x v="9"/>
    <d v="2024-08-24T00:00:00"/>
    <x v="1"/>
    <s v="Turno Noche"/>
    <s v="Etiquetadora"/>
    <s v="Empalme defectuoso - Etiquetadora"/>
    <x v="1"/>
    <n v="0.33"/>
    <m/>
  </r>
  <r>
    <x v="2"/>
    <s v="ago"/>
    <x v="9"/>
    <d v="2024-08-24T00:00:00"/>
    <x v="1"/>
    <s v="Turno Noche"/>
    <s v="Lavadora de Botellas"/>
    <s v="Cai­da de envase en descarga - Mantenimiento"/>
    <x v="1"/>
    <n v="0.19"/>
    <m/>
  </r>
  <r>
    <x v="0"/>
    <s v="ago"/>
    <x v="9"/>
    <d v="2024-08-24T00:00:00"/>
    <x v="1"/>
    <s v="Turno Dia"/>
    <s v="Coronador"/>
    <s v="Trancones reiterados pista de bajada"/>
    <x v="1"/>
    <n v="0.1"/>
    <m/>
  </r>
  <r>
    <x v="1"/>
    <s v="ago"/>
    <x v="10"/>
    <d v="2024-08-26T00:00:00"/>
    <x v="1"/>
    <s v="Turno Noche"/>
    <s v="Sopladora"/>
    <s v="Problema compresor de alta"/>
    <x v="2"/>
    <n v="41.93"/>
    <s v="Falla en válvula de purgas general"/>
  </r>
  <r>
    <x v="1"/>
    <s v="ago"/>
    <x v="10"/>
    <d v="2024-08-26T00:00:00"/>
    <x v="1"/>
    <s v="Turno Tarde"/>
    <s v="Robopac"/>
    <s v="Problema carga de bateri­a"/>
    <x v="2"/>
    <n v="30.97"/>
    <s v="Terminal con falla"/>
  </r>
  <r>
    <x v="1"/>
    <s v="ago"/>
    <x v="10"/>
    <d v="2024-08-26T00:00:00"/>
    <x v="1"/>
    <s v="Turno Noche"/>
    <s v="Sopladora"/>
    <s v="Problema compresor de alta"/>
    <x v="2"/>
    <n v="22.51"/>
    <s v="Falla en válvula de purgas general"/>
  </r>
  <r>
    <x v="1"/>
    <s v="ago"/>
    <x v="10"/>
    <d v="2024-08-26T00:00:00"/>
    <x v="1"/>
    <s v="Turno Noche"/>
    <s v="Sopladora"/>
    <s v="Problema compresor de alta"/>
    <x v="2"/>
    <n v="21.61"/>
    <s v="Falla en válvula de purgas general"/>
  </r>
  <r>
    <x v="1"/>
    <s v="ago"/>
    <x v="10"/>
    <d v="2024-08-26T00:00:00"/>
    <x v="1"/>
    <s v="Turno Tarde"/>
    <s v="Robopac"/>
    <s v="Problema carga de bateri­a"/>
    <x v="2"/>
    <n v="15.24"/>
    <s v="Terminal con falla"/>
  </r>
  <r>
    <x v="1"/>
    <s v="ago"/>
    <x v="10"/>
    <d v="2024-08-26T00:00:00"/>
    <x v="1"/>
    <s v="Turno Tarde"/>
    <s v="Robopac"/>
    <s v="Problema carga de bateri­a"/>
    <x v="2"/>
    <n v="12.49"/>
    <s v="Terminal con falla"/>
  </r>
  <r>
    <x v="1"/>
    <s v="ago"/>
    <x v="10"/>
    <d v="2024-08-26T00:00:00"/>
    <x v="1"/>
    <s v="Turno Tarde"/>
    <s v="Robopac"/>
    <s v="Problema carga de bateri­a"/>
    <x v="2"/>
    <n v="7.22"/>
    <s v="Terminal con falla"/>
  </r>
  <r>
    <x v="1"/>
    <s v="ago"/>
    <x v="10"/>
    <d v="2024-08-26T00:00:00"/>
    <x v="1"/>
    <s v="Turno Tarde"/>
    <s v="Tunel"/>
    <s v="Falla en motor"/>
    <x v="2"/>
    <n v="6.39"/>
    <s v="Falla motor M7"/>
  </r>
  <r>
    <x v="1"/>
    <s v="ago"/>
    <x v="10"/>
    <d v="2024-08-26T00:00:00"/>
    <x v="1"/>
    <s v="Turno Tarde"/>
    <s v="Transporte"/>
    <s v="Divisor de paquetes"/>
    <x v="0"/>
    <n v="6.2"/>
    <m/>
  </r>
  <r>
    <x v="1"/>
    <s v="ago"/>
    <x v="10"/>
    <d v="2024-08-26T00:00:00"/>
    <x v="1"/>
    <s v="Turno Noche"/>
    <s v="Transporte"/>
    <s v="Divisor de paquetes"/>
    <x v="0"/>
    <n v="5.36"/>
    <m/>
  </r>
  <r>
    <x v="1"/>
    <s v="ago"/>
    <x v="10"/>
    <d v="2024-08-26T00:00:00"/>
    <x v="1"/>
    <s v="Turno Tarde"/>
    <s v="Robopac"/>
    <s v="Ajuste o cambio de sensor - Robopac"/>
    <x v="1"/>
    <n v="4.6399999999999997"/>
    <m/>
  </r>
  <r>
    <x v="1"/>
    <s v="ago"/>
    <x v="10"/>
    <d v="2024-08-26T00:00:00"/>
    <x v="1"/>
    <s v="Turno Noche"/>
    <s v="Llenadora"/>
    <s v="Espumado al inicio de proceso"/>
    <x v="1"/>
    <n v="4.6399999999999997"/>
    <m/>
  </r>
  <r>
    <x v="0"/>
    <s v="ago"/>
    <x v="10"/>
    <d v="2024-08-26T00:00:00"/>
    <x v="1"/>
    <s v="Turno Dia"/>
    <s v="Coronador"/>
    <s v="Trancones reiterados pista de bajada"/>
    <x v="1"/>
    <n v="3.53"/>
    <m/>
  </r>
  <r>
    <x v="1"/>
    <s v="ago"/>
    <x v="10"/>
    <d v="2024-08-26T00:00:00"/>
    <x v="1"/>
    <s v="Turno Dia"/>
    <s v="Robopac"/>
    <s v="Corte de Film en Robopack"/>
    <x v="1"/>
    <n v="3.34"/>
    <m/>
  </r>
  <r>
    <x v="1"/>
    <s v="ago"/>
    <x v="10"/>
    <d v="2024-08-26T00:00:00"/>
    <x v="1"/>
    <s v="Turno Dia"/>
    <s v="Robopac"/>
    <s v="Corte de Film en Robopack"/>
    <x v="1"/>
    <n v="2.72"/>
    <m/>
  </r>
  <r>
    <x v="2"/>
    <s v="ago"/>
    <x v="10"/>
    <d v="2024-08-26T00:00:00"/>
    <x v="1"/>
    <s v="Turno Noche"/>
    <s v="Capsuladora"/>
    <s v="Trancon de tapas en pista de bajada - Mantenimiento"/>
    <x v="1"/>
    <n v="2.65"/>
    <m/>
  </r>
  <r>
    <x v="1"/>
    <s v="ago"/>
    <x v="10"/>
    <d v="2024-08-26T00:00:00"/>
    <x v="1"/>
    <s v="Turno Noche"/>
    <s v="Transporte"/>
    <s v="Divisor de paquetes"/>
    <x v="1"/>
    <n v="2.2599999999999998"/>
    <m/>
  </r>
  <r>
    <x v="0"/>
    <s v="ago"/>
    <x v="10"/>
    <d v="2024-08-26T00:00:00"/>
    <x v="1"/>
    <s v="Turno Dia"/>
    <s v="Coronador"/>
    <s v="Trancones reiterados pista de bajada"/>
    <x v="1"/>
    <n v="1.63"/>
    <m/>
  </r>
  <r>
    <x v="1"/>
    <s v="ago"/>
    <x v="10"/>
    <d v="2024-08-26T00:00:00"/>
    <x v="1"/>
    <s v="Turno Dia"/>
    <s v="Transporte"/>
    <s v="Divisor de paquetes"/>
    <x v="1"/>
    <n v="1.58"/>
    <m/>
  </r>
  <r>
    <x v="0"/>
    <s v="ago"/>
    <x v="10"/>
    <d v="2024-08-26T00:00:00"/>
    <x v="1"/>
    <s v="Turno Dia"/>
    <s v="Coronador"/>
    <s v="Trancones reiterados pista de bajada"/>
    <x v="1"/>
    <n v="1.08"/>
    <m/>
  </r>
  <r>
    <x v="0"/>
    <s v="ago"/>
    <x v="10"/>
    <d v="2024-08-26T00:00:00"/>
    <x v="1"/>
    <s v="Turno Dia"/>
    <s v="Coronador"/>
    <s v="Trancones reiterados pista de bajada"/>
    <x v="1"/>
    <n v="1.05"/>
    <m/>
  </r>
  <r>
    <x v="2"/>
    <s v="ago"/>
    <x v="10"/>
    <d v="2024-08-26T00:00:00"/>
    <x v="1"/>
    <s v="Turno Dia"/>
    <s v="Lavadora de Botellas"/>
    <s v="Cai­da de envase en descarga - Mantenimiento"/>
    <x v="1"/>
    <n v="1.04"/>
    <m/>
  </r>
  <r>
    <x v="1"/>
    <s v="ago"/>
    <x v="10"/>
    <d v="2024-08-26T00:00:00"/>
    <x v="1"/>
    <s v="Turno Tarde"/>
    <s v="Etiquetadora"/>
    <s v="Empalme defectuoso - Etiquetadora"/>
    <x v="1"/>
    <n v="0.94"/>
    <m/>
  </r>
  <r>
    <x v="0"/>
    <s v="ago"/>
    <x v="10"/>
    <d v="2024-08-26T00:00:00"/>
    <x v="1"/>
    <s v="Turno Dia"/>
    <s v="Llenadora"/>
    <s v="Lubricacion de pedestales - Llenadora"/>
    <x v="1"/>
    <n v="0.92"/>
    <m/>
  </r>
  <r>
    <x v="2"/>
    <s v="ago"/>
    <x v="10"/>
    <d v="2024-08-26T00:00:00"/>
    <x v="1"/>
    <s v="Turno Noche"/>
    <s v="Lavadora de Botellas"/>
    <s v="Trabamiento de botellas en la salida - Mantenimiento"/>
    <x v="1"/>
    <n v="0.84"/>
    <m/>
  </r>
  <r>
    <x v="1"/>
    <s v="ago"/>
    <x v="10"/>
    <d v="2024-08-26T00:00:00"/>
    <x v="1"/>
    <s v="Turno Dia"/>
    <s v="Transporte"/>
    <s v="Divisor de paquetes"/>
    <x v="1"/>
    <n v="0.44"/>
    <m/>
  </r>
  <r>
    <x v="0"/>
    <s v="ago"/>
    <x v="10"/>
    <d v="2024-08-26T00:00:00"/>
    <x v="1"/>
    <s v="Turno Dia"/>
    <s v="Coronador"/>
    <s v="Trancones reiterados pista de bajada"/>
    <x v="1"/>
    <n v="0.15"/>
    <m/>
  </r>
  <r>
    <x v="1"/>
    <s v="ago"/>
    <x v="10"/>
    <d v="2024-08-26T00:00:00"/>
    <x v="1"/>
    <s v="Turno Dia"/>
    <s v="Capsuladora"/>
    <s v="Trancon de tapas en pista de bajada - Mantenimiento"/>
    <x v="1"/>
    <n v="0.14000000000000001"/>
    <m/>
  </r>
  <r>
    <x v="1"/>
    <s v="ago"/>
    <x v="10"/>
    <d v="2024-08-26T00:00:00"/>
    <x v="1"/>
    <s v="Turno Dia"/>
    <s v="Robopac"/>
    <s v="Corte de Film en Robopack"/>
    <x v="1"/>
    <n v="0.13"/>
    <m/>
  </r>
  <r>
    <x v="2"/>
    <s v="ago"/>
    <x v="10"/>
    <d v="2024-08-27T00:00:00"/>
    <x v="1"/>
    <s v="Turno Dia"/>
    <s v="Mixer"/>
    <s v="Falla bomba de vaci­o, fuera de servicio"/>
    <x v="2"/>
    <n v="55.94"/>
    <s v="Falla bomba de vacio, activandose automático."/>
  </r>
  <r>
    <x v="2"/>
    <s v="ago"/>
    <x v="10"/>
    <d v="2024-08-27T00:00:00"/>
    <x v="1"/>
    <s v="Turno Dia"/>
    <s v="Mixer"/>
    <s v="Falla bomba de vaci­o, fuera de servicio"/>
    <x v="2"/>
    <n v="35"/>
    <s v="Falla bomba de vacio, activandose automático."/>
  </r>
  <r>
    <x v="1"/>
    <s v="ago"/>
    <x v="10"/>
    <d v="2024-08-27T00:00:00"/>
    <x v="1"/>
    <s v="Turno Noche"/>
    <s v="Llenadora"/>
    <s v="Cambio de celenoide"/>
    <x v="2"/>
    <n v="30"/>
    <s v="Cambio de chapa electrónica celenoide por problema de alarma de puerta N°38 / CABLE CORTADO"/>
  </r>
  <r>
    <x v="1"/>
    <s v="ago"/>
    <x v="10"/>
    <d v="2024-08-27T00:00:00"/>
    <x v="1"/>
    <s v="Turno Noche"/>
    <s v="Llenadora"/>
    <s v="Cambio de celenoide"/>
    <x v="2"/>
    <n v="20"/>
    <s v="Cambio de chapa electrónica celenoide por problema de alarma de puerta N°38 / CABLE CORTADO"/>
  </r>
  <r>
    <x v="2"/>
    <s v="ago"/>
    <x v="10"/>
    <d v="2024-08-27T00:00:00"/>
    <x v="1"/>
    <s v="Turno Dia"/>
    <s v="Mixer"/>
    <s v="Falla bomba de vaci­o, fuera de servicio"/>
    <x v="2"/>
    <n v="16.73"/>
    <s v="Falla bomba de vacio, activandose automático."/>
  </r>
  <r>
    <x v="1"/>
    <s v="ago"/>
    <x v="10"/>
    <d v="2024-08-27T00:00:00"/>
    <x v="1"/>
    <s v="Turno Dia"/>
    <s v="Paletizadora"/>
    <s v="Cambio de rodillo en paletizadora"/>
    <x v="0"/>
    <n v="12.73"/>
    <s v="Falla de rodillos, detención de paquetes. Se reemplazan."/>
  </r>
  <r>
    <x v="1"/>
    <s v="ago"/>
    <x v="10"/>
    <d v="2024-08-27T00:00:00"/>
    <x v="1"/>
    <s v="Turno Dia"/>
    <s v="Paletizadora"/>
    <s v="Cambio de rodillo en paletizadora"/>
    <x v="0"/>
    <n v="10.34"/>
    <s v="Falla de rodillos, detención de paquetes. Se reemplazan."/>
  </r>
  <r>
    <x v="1"/>
    <s v="ago"/>
    <x v="10"/>
    <d v="2024-08-27T00:00:00"/>
    <x v="1"/>
    <s v="Turno Tarde"/>
    <s v="Paletizadora"/>
    <s v="Cambio o reparacion de rodillos"/>
    <x v="0"/>
    <n v="7.74"/>
    <m/>
  </r>
  <r>
    <x v="1"/>
    <s v="ago"/>
    <x v="10"/>
    <d v="2024-08-27T00:00:00"/>
    <x v="1"/>
    <s v="Turno Noche"/>
    <s v="Robopac"/>
    <s v="Problema en Soldadora"/>
    <x v="0"/>
    <n v="7"/>
    <s v="Problemas en soldador de film"/>
  </r>
  <r>
    <x v="2"/>
    <s v="ago"/>
    <x v="10"/>
    <d v="2024-08-27T00:00:00"/>
    <x v="1"/>
    <s v="Turno Dia"/>
    <s v="Mixer"/>
    <s v="Falla bomba de vaci­o, fuera de servicio"/>
    <x v="2"/>
    <n v="6.78"/>
    <s v="Falla bomba de vacio, activandose automático."/>
  </r>
  <r>
    <x v="2"/>
    <s v="ago"/>
    <x v="10"/>
    <d v="2024-08-27T00:00:00"/>
    <x v="1"/>
    <s v="Turno Dia"/>
    <s v="Codificador"/>
    <s v="Ajuste por cambio de formato - Codificador"/>
    <x v="2"/>
    <n v="5.3"/>
    <m/>
  </r>
  <r>
    <x v="0"/>
    <s v="ago"/>
    <x v="10"/>
    <d v="2024-08-27T00:00:00"/>
    <x v="1"/>
    <s v="Turno Dia"/>
    <s v="Lavadora de Botellas"/>
    <s v="trabamiento de botella en entrada"/>
    <x v="1"/>
    <n v="4.18"/>
    <m/>
  </r>
  <r>
    <x v="1"/>
    <s v="ago"/>
    <x v="10"/>
    <d v="2024-08-27T00:00:00"/>
    <x v="1"/>
    <s v="Turno Noche"/>
    <s v="Transporte"/>
    <s v="Divisor de paquetes"/>
    <x v="1"/>
    <n v="4.0999999999999996"/>
    <m/>
  </r>
  <r>
    <x v="1"/>
    <s v="ago"/>
    <x v="10"/>
    <d v="2024-08-27T00:00:00"/>
    <x v="1"/>
    <s v="Turno Dia"/>
    <s v="Paletizadora"/>
    <s v="Cai­da de automatico - Paletizadora"/>
    <x v="1"/>
    <n v="4"/>
    <m/>
  </r>
  <r>
    <x v="1"/>
    <s v="ago"/>
    <x v="10"/>
    <d v="2024-08-27T00:00:00"/>
    <x v="1"/>
    <s v="Turno Dia"/>
    <s v="Transporte"/>
    <s v="Cai­da Termico"/>
    <x v="1"/>
    <n v="3.67"/>
    <m/>
  </r>
  <r>
    <x v="1"/>
    <s v="ago"/>
    <x v="10"/>
    <d v="2024-08-27T00:00:00"/>
    <x v="1"/>
    <s v="Turno Noche"/>
    <s v="Robopac"/>
    <s v="Problema en Soldadora"/>
    <x v="1"/>
    <n v="3.18"/>
    <m/>
  </r>
  <r>
    <x v="0"/>
    <s v="ago"/>
    <x v="10"/>
    <d v="2024-08-27T00:00:00"/>
    <x v="1"/>
    <s v="Turno Noche"/>
    <s v="Etiquetadora"/>
    <s v="Falla Etiquetadora"/>
    <x v="1"/>
    <n v="2.5499999999999998"/>
    <m/>
  </r>
  <r>
    <x v="2"/>
    <s v="ago"/>
    <x v="10"/>
    <d v="2024-08-27T00:00:00"/>
    <x v="1"/>
    <s v="Turno Dia"/>
    <s v="Lavadora de Botellas"/>
    <s v="Cai­da de botellas salida de la lavadora"/>
    <x v="1"/>
    <n v="2.38"/>
    <m/>
  </r>
  <r>
    <x v="0"/>
    <s v="ago"/>
    <x v="10"/>
    <d v="2024-08-27T00:00:00"/>
    <x v="1"/>
    <s v="Turno Noche"/>
    <s v="Llenadora"/>
    <s v="Lubricacion de pedestales - Llenadora"/>
    <x v="1"/>
    <n v="2.15"/>
    <m/>
  </r>
  <r>
    <x v="0"/>
    <s v="ago"/>
    <x v="10"/>
    <d v="2024-08-27T00:00:00"/>
    <x v="1"/>
    <s v="Turno Dia"/>
    <s v="Lavadora de Botellas"/>
    <s v="trabamiento de botella en entrada"/>
    <x v="1"/>
    <n v="1.95"/>
    <m/>
  </r>
  <r>
    <x v="0"/>
    <s v="ago"/>
    <x v="10"/>
    <d v="2024-08-27T00:00:00"/>
    <x v="1"/>
    <s v="Turno Dia"/>
    <s v="Omnivision"/>
    <s v="Parada reiteradas por ventosas en mal estado"/>
    <x v="1"/>
    <n v="1.95"/>
    <m/>
  </r>
  <r>
    <x v="1"/>
    <s v="ago"/>
    <x v="10"/>
    <d v="2024-08-27T00:00:00"/>
    <x v="1"/>
    <s v="Turno Noche"/>
    <s v="Transporte"/>
    <s v="Divisor de paquetes"/>
    <x v="1"/>
    <n v="1.86"/>
    <m/>
  </r>
  <r>
    <x v="1"/>
    <s v="ago"/>
    <x v="10"/>
    <d v="2024-08-27T00:00:00"/>
    <x v="1"/>
    <s v="Turno Dia"/>
    <s v="Capsuladora"/>
    <s v="Trancon de tapas en pista de bajada - Mantenimiento"/>
    <x v="1"/>
    <n v="1.27"/>
    <m/>
  </r>
  <r>
    <x v="0"/>
    <s v="ago"/>
    <x v="10"/>
    <d v="2024-08-27T00:00:00"/>
    <x v="1"/>
    <s v="Turno Noche"/>
    <s v="Encajonadora"/>
    <s v="Problema en mesa de entrada"/>
    <x v="1"/>
    <n v="1.23"/>
    <m/>
  </r>
  <r>
    <x v="0"/>
    <s v="ago"/>
    <x v="10"/>
    <d v="2024-08-27T00:00:00"/>
    <x v="1"/>
    <s v="Turno Dia"/>
    <s v="Coronador"/>
    <s v="Trancones reiterados pista de bajada"/>
    <x v="1"/>
    <n v="1.2"/>
    <m/>
  </r>
  <r>
    <x v="1"/>
    <s v="ago"/>
    <x v="10"/>
    <d v="2024-08-27T00:00:00"/>
    <x v="1"/>
    <s v="Turno Noche"/>
    <s v="Transporte"/>
    <s v="Divisor de paquetes"/>
    <x v="1"/>
    <n v="1.2"/>
    <m/>
  </r>
  <r>
    <x v="0"/>
    <s v="ago"/>
    <x v="10"/>
    <d v="2024-08-27T00:00:00"/>
    <x v="1"/>
    <s v="Turno Noche"/>
    <s v="Encajonadora"/>
    <s v="Problema en mesa de entrada"/>
    <x v="1"/>
    <n v="1.07"/>
    <m/>
  </r>
  <r>
    <x v="0"/>
    <s v="ago"/>
    <x v="10"/>
    <d v="2024-08-27T00:00:00"/>
    <x v="1"/>
    <s v="Turno Noche"/>
    <s v="Etiquetadora"/>
    <s v="Falla Etiquetadora"/>
    <x v="1"/>
    <n v="0.75"/>
    <m/>
  </r>
  <r>
    <x v="1"/>
    <s v="ago"/>
    <x v="10"/>
    <d v="2024-08-27T00:00:00"/>
    <x v="1"/>
    <s v="Turno Noche"/>
    <s v="Transporte"/>
    <s v="Divisor de paquetes"/>
    <x v="1"/>
    <n v="0.71"/>
    <m/>
  </r>
  <r>
    <x v="0"/>
    <s v="ago"/>
    <x v="10"/>
    <d v="2024-08-27T00:00:00"/>
    <x v="1"/>
    <s v="Turno Noche"/>
    <s v="Coronador"/>
    <s v="Trancones reiterados pista de bajada"/>
    <x v="1"/>
    <n v="0.57999999999999996"/>
    <m/>
  </r>
  <r>
    <x v="0"/>
    <s v="ago"/>
    <x v="10"/>
    <d v="2024-08-27T00:00:00"/>
    <x v="1"/>
    <s v="Turno Dia"/>
    <s v="Coronador"/>
    <s v="Trancones reiterados pista de bajada"/>
    <x v="1"/>
    <n v="0.57999999999999996"/>
    <m/>
  </r>
  <r>
    <x v="0"/>
    <s v="ago"/>
    <x v="10"/>
    <d v="2024-08-27T00:00:00"/>
    <x v="1"/>
    <s v="Turno Dia"/>
    <s v="Coronador"/>
    <s v="Trancones reiterados pista de bajada"/>
    <x v="1"/>
    <n v="0.53"/>
    <m/>
  </r>
  <r>
    <x v="1"/>
    <s v="ago"/>
    <x v="10"/>
    <d v="2024-08-27T00:00:00"/>
    <x v="1"/>
    <s v="Turno Dia"/>
    <s v="Capsuladora"/>
    <s v="Trancon de tapas en pista de bajada - Mantenimiento"/>
    <x v="1"/>
    <n v="0.48"/>
    <m/>
  </r>
  <r>
    <x v="1"/>
    <s v="ago"/>
    <x v="10"/>
    <d v="2024-08-27T00:00:00"/>
    <x v="1"/>
    <s v="Turno Dia"/>
    <s v="Transporte"/>
    <s v="Divisor de paquetes"/>
    <x v="1"/>
    <n v="0.4"/>
    <m/>
  </r>
  <r>
    <x v="0"/>
    <s v="ago"/>
    <x v="10"/>
    <d v="2024-08-27T00:00:00"/>
    <x v="1"/>
    <s v="Turno Noche"/>
    <s v="Llenadora"/>
    <s v="Lubricacion de pedestales - Llenadora"/>
    <x v="1"/>
    <n v="0.05"/>
    <m/>
  </r>
  <r>
    <x v="1"/>
    <s v="ago"/>
    <x v="10"/>
    <d v="2024-08-28T00:00:00"/>
    <x v="1"/>
    <s v="Turno Dia"/>
    <s v="Llenadora"/>
    <s v="Cambio de valvula"/>
    <x v="0"/>
    <n v="18.649999999999999"/>
    <s v="Falla en Válvula N°90"/>
  </r>
  <r>
    <x v="1"/>
    <s v="ago"/>
    <x v="10"/>
    <d v="2024-08-28T00:00:00"/>
    <x v="1"/>
    <s v="Turno Tarde"/>
    <s v="Capsuladora"/>
    <s v="Cambio de cabezal"/>
    <x v="0"/>
    <n v="13.89"/>
    <s v="Falla en cabezales 3-4, Se reemplazan"/>
  </r>
  <r>
    <x v="1"/>
    <s v="ago"/>
    <x v="10"/>
    <d v="2024-08-28T00:00:00"/>
    <x v="1"/>
    <s v="Turno Tarde"/>
    <s v="Transporte"/>
    <s v="Divisor de paquetes"/>
    <x v="0"/>
    <n v="12.22"/>
    <s v="Reparación soporte guías salida divisor"/>
  </r>
  <r>
    <x v="1"/>
    <s v="ago"/>
    <x v="10"/>
    <d v="2024-08-28T00:00:00"/>
    <x v="1"/>
    <s v="Turno Dia"/>
    <s v="Sopladora"/>
    <s v="Problema compresor de alta"/>
    <x v="0"/>
    <n v="9.8000000000000007"/>
    <s v="SIN REPORTAR"/>
  </r>
  <r>
    <x v="1"/>
    <s v="ago"/>
    <x v="10"/>
    <d v="2024-08-28T00:00:00"/>
    <x v="1"/>
    <s v="Turno Noche"/>
    <s v="Prime"/>
    <s v="Trabamiento de producto"/>
    <x v="0"/>
    <n v="6.45"/>
    <m/>
  </r>
  <r>
    <x v="1"/>
    <s v="ago"/>
    <x v="10"/>
    <d v="2024-08-28T00:00:00"/>
    <x v="1"/>
    <s v="Turno Dia"/>
    <s v="Robopac"/>
    <s v="Corte de Film en Robopack"/>
    <x v="0"/>
    <n v="5.99"/>
    <m/>
  </r>
  <r>
    <x v="1"/>
    <s v="ago"/>
    <x v="10"/>
    <d v="2024-08-28T00:00:00"/>
    <x v="1"/>
    <s v="Turno Noche"/>
    <s v="Transporte"/>
    <s v="Divisor de paquetes"/>
    <x v="0"/>
    <n v="5.86"/>
    <m/>
  </r>
  <r>
    <x v="1"/>
    <s v="ago"/>
    <x v="10"/>
    <d v="2024-08-28T00:00:00"/>
    <x v="1"/>
    <s v="Turno Dia"/>
    <s v="Transporte"/>
    <s v="Divisor de paquetes"/>
    <x v="0"/>
    <n v="5.09"/>
    <m/>
  </r>
  <r>
    <x v="1"/>
    <s v="ago"/>
    <x v="10"/>
    <d v="2024-08-28T00:00:00"/>
    <x v="1"/>
    <s v="Turno Tarde"/>
    <s v="Robopac"/>
    <s v="Corte de Film en Robopack"/>
    <x v="1"/>
    <n v="4.6399999999999997"/>
    <m/>
  </r>
  <r>
    <x v="1"/>
    <s v="ago"/>
    <x v="10"/>
    <d v="2024-08-28T00:00:00"/>
    <x v="1"/>
    <s v="Turno Tarde"/>
    <s v="Transporte"/>
    <s v="Divisor de paquetes"/>
    <x v="1"/>
    <n v="4.6100000000000003"/>
    <m/>
  </r>
  <r>
    <x v="1"/>
    <s v="ago"/>
    <x v="10"/>
    <d v="2024-08-28T00:00:00"/>
    <x v="1"/>
    <s v="Turno Tarde"/>
    <s v="Transporte"/>
    <s v="Cai­da de automatico - Transporte"/>
    <x v="1"/>
    <n v="4.4800000000000004"/>
    <m/>
  </r>
  <r>
    <x v="1"/>
    <s v="ago"/>
    <x v="10"/>
    <d v="2024-08-28T00:00:00"/>
    <x v="1"/>
    <s v="Turno Tarde"/>
    <s v="Transporte"/>
    <s v="Cai­da de automatico - Transporte"/>
    <x v="1"/>
    <n v="4.46"/>
    <m/>
  </r>
  <r>
    <x v="2"/>
    <s v="ago"/>
    <x v="10"/>
    <d v="2024-08-28T00:00:00"/>
    <x v="1"/>
    <s v="Turno Dia"/>
    <s v="Lavadora de Botellas"/>
    <s v="Cai­da de envase en descarga - Mantenimiento"/>
    <x v="1"/>
    <n v="3.58"/>
    <m/>
  </r>
  <r>
    <x v="1"/>
    <s v="ago"/>
    <x v="10"/>
    <d v="2024-08-28T00:00:00"/>
    <x v="1"/>
    <s v="Turno Dia"/>
    <s v="Mixer"/>
    <s v="Presion de Co2 - Mantenimiento"/>
    <x v="1"/>
    <n v="3.55"/>
    <m/>
  </r>
  <r>
    <x v="0"/>
    <s v="ago"/>
    <x v="10"/>
    <d v="2024-08-28T00:00:00"/>
    <x v="1"/>
    <s v="Turno Dia"/>
    <s v="Transporte"/>
    <s v="Regulacion de velocidad"/>
    <x v="1"/>
    <n v="3.13"/>
    <m/>
  </r>
  <r>
    <x v="0"/>
    <s v="ago"/>
    <x v="10"/>
    <d v="2024-08-28T00:00:00"/>
    <x v="1"/>
    <s v="Turno Dia"/>
    <s v="Coronador"/>
    <s v="Trancones reiterados pista de bajada"/>
    <x v="1"/>
    <n v="2.87"/>
    <m/>
  </r>
  <r>
    <x v="1"/>
    <s v="ago"/>
    <x v="10"/>
    <d v="2024-08-28T00:00:00"/>
    <x v="1"/>
    <s v="Turno Noche"/>
    <s v="Transporte"/>
    <s v="Divisor de paquetes"/>
    <x v="1"/>
    <n v="2.75"/>
    <m/>
  </r>
  <r>
    <x v="0"/>
    <s v="ago"/>
    <x v="10"/>
    <d v="2024-08-28T00:00:00"/>
    <x v="1"/>
    <s v="Turno Dia"/>
    <s v="Omnivision"/>
    <s v="Ajuste electrico o mecanico"/>
    <x v="1"/>
    <n v="2.68"/>
    <m/>
  </r>
  <r>
    <x v="1"/>
    <s v="ago"/>
    <x v="10"/>
    <d v="2024-08-28T00:00:00"/>
    <x v="1"/>
    <s v="Turno Tarde"/>
    <s v="Sopladora"/>
    <s v="Trabamiento de Preformas"/>
    <x v="1"/>
    <n v="2.2599999999999998"/>
    <m/>
  </r>
  <r>
    <x v="0"/>
    <s v="ago"/>
    <x v="10"/>
    <d v="2024-08-28T00:00:00"/>
    <x v="1"/>
    <s v="Turno Dia"/>
    <s v="Coronador"/>
    <s v="Trancones reiterados pista de bajada"/>
    <x v="1"/>
    <n v="2.23"/>
    <m/>
  </r>
  <r>
    <x v="1"/>
    <s v="ago"/>
    <x v="10"/>
    <d v="2024-08-28T00:00:00"/>
    <x v="1"/>
    <s v="Turno Noche"/>
    <s v="Transporte"/>
    <s v="Divisor de paquetes"/>
    <x v="1"/>
    <n v="2.17"/>
    <m/>
  </r>
  <r>
    <x v="1"/>
    <s v="ago"/>
    <x v="10"/>
    <d v="2024-08-28T00:00:00"/>
    <x v="1"/>
    <s v="Turno Dia"/>
    <s v="Transporte"/>
    <s v="Ajuste o reparacion de soporte"/>
    <x v="1"/>
    <n v="2.0499999999999998"/>
    <m/>
  </r>
  <r>
    <x v="1"/>
    <s v="ago"/>
    <x v="10"/>
    <d v="2024-08-28T00:00:00"/>
    <x v="1"/>
    <s v="Turno Noche"/>
    <s v="Transporte"/>
    <s v="Divisor de paquetes"/>
    <x v="1"/>
    <n v="2.0299999999999998"/>
    <m/>
  </r>
  <r>
    <x v="1"/>
    <s v="ago"/>
    <x v="10"/>
    <d v="2024-08-28T00:00:00"/>
    <x v="1"/>
    <s v="Turno Dia"/>
    <s v="Capsuladora"/>
    <s v="Trancon de tapas en pista de bajada - Mantenimiento"/>
    <x v="1"/>
    <n v="1.92"/>
    <m/>
  </r>
  <r>
    <x v="0"/>
    <s v="ago"/>
    <x v="10"/>
    <d v="2024-08-28T00:00:00"/>
    <x v="1"/>
    <s v="Turno Dia"/>
    <s v="Coronador"/>
    <s v="Trancones reiterados pista de bajada"/>
    <x v="1"/>
    <n v="1.75"/>
    <m/>
  </r>
  <r>
    <x v="2"/>
    <s v="ago"/>
    <x v="10"/>
    <d v="2024-08-28T00:00:00"/>
    <x v="1"/>
    <s v="Turno Dia"/>
    <s v="Lavadora de Botellas"/>
    <s v="Cai­da de envase en descarga - Mantenimiento"/>
    <x v="1"/>
    <n v="1.61"/>
    <m/>
  </r>
  <r>
    <x v="1"/>
    <s v="ago"/>
    <x v="10"/>
    <d v="2024-08-28T00:00:00"/>
    <x v="1"/>
    <s v="Turno Noche"/>
    <s v="Transporte"/>
    <s v="Divisor de paquetes"/>
    <x v="1"/>
    <n v="1.56"/>
    <m/>
  </r>
  <r>
    <x v="0"/>
    <s v="ago"/>
    <x v="10"/>
    <d v="2024-08-28T00:00:00"/>
    <x v="1"/>
    <s v="Turno Dia"/>
    <s v="Coronador"/>
    <s v="Trancones reiterados pista de bajada"/>
    <x v="1"/>
    <n v="1.48"/>
    <m/>
  </r>
  <r>
    <x v="0"/>
    <s v="ago"/>
    <x v="10"/>
    <d v="2024-08-28T00:00:00"/>
    <x v="1"/>
    <s v="Turno Dia"/>
    <s v="Llenadora"/>
    <s v="Lubricacion de pedestales - Llenadora"/>
    <x v="1"/>
    <n v="1.48"/>
    <m/>
  </r>
  <r>
    <x v="1"/>
    <s v="ago"/>
    <x v="10"/>
    <d v="2024-08-28T00:00:00"/>
    <x v="1"/>
    <s v="Turno Dia"/>
    <s v="Transporte"/>
    <s v="Ajuste o reparacion de soporte"/>
    <x v="1"/>
    <n v="1.41"/>
    <m/>
  </r>
  <r>
    <x v="0"/>
    <s v="ago"/>
    <x v="10"/>
    <d v="2024-08-28T00:00:00"/>
    <x v="1"/>
    <s v="Turno Dia"/>
    <s v="Omnivision"/>
    <s v="Ajuste electrico o mecanico"/>
    <x v="1"/>
    <n v="1.4"/>
    <m/>
  </r>
  <r>
    <x v="1"/>
    <s v="ago"/>
    <x v="10"/>
    <d v="2024-08-28T00:00:00"/>
    <x v="1"/>
    <s v="Turno Tarde"/>
    <s v="Sopladora"/>
    <s v="Trabamiento de Preformas"/>
    <x v="1"/>
    <n v="1.07"/>
    <m/>
  </r>
  <r>
    <x v="0"/>
    <s v="ago"/>
    <x v="10"/>
    <d v="2024-08-28T00:00:00"/>
    <x v="1"/>
    <s v="Turno Dia"/>
    <s v="Coronador"/>
    <s v="Trancones reiterados pista de bajada"/>
    <x v="1"/>
    <n v="1.05"/>
    <m/>
  </r>
  <r>
    <x v="1"/>
    <s v="ago"/>
    <x v="10"/>
    <d v="2024-08-28T00:00:00"/>
    <x v="1"/>
    <s v="Turno Dia"/>
    <s v="Tunel"/>
    <s v="Cambio o reparacion de sensor - Tiºnel"/>
    <x v="1"/>
    <n v="0.97"/>
    <m/>
  </r>
  <r>
    <x v="0"/>
    <s v="ago"/>
    <x v="10"/>
    <d v="2024-08-28T00:00:00"/>
    <x v="1"/>
    <s v="Turno Dia"/>
    <s v="Coronador"/>
    <s v="Trancones reiterados pista de bajada"/>
    <x v="1"/>
    <n v="0.73"/>
    <m/>
  </r>
  <r>
    <x v="1"/>
    <s v="ago"/>
    <x v="10"/>
    <d v="2024-08-28T00:00:00"/>
    <x v="1"/>
    <s v="Turno Dia"/>
    <s v="Transporte"/>
    <s v="Divisor de paquetes"/>
    <x v="1"/>
    <n v="0.63"/>
    <m/>
  </r>
  <r>
    <x v="0"/>
    <s v="ago"/>
    <x v="10"/>
    <d v="2024-08-28T00:00:00"/>
    <x v="1"/>
    <s v="Turno Dia"/>
    <s v="Transporte"/>
    <s v="Regulacion de velocidad"/>
    <x v="1"/>
    <n v="0.63"/>
    <m/>
  </r>
  <r>
    <x v="2"/>
    <s v="ago"/>
    <x v="10"/>
    <d v="2024-08-28T00:00:00"/>
    <x v="1"/>
    <s v="Turno Dia"/>
    <s v="Lavadora de Botellas"/>
    <s v="Cai­da de envase en descarga - Mantenimiento"/>
    <x v="1"/>
    <n v="0.52"/>
    <m/>
  </r>
  <r>
    <x v="0"/>
    <s v="ago"/>
    <x v="10"/>
    <d v="2024-08-28T00:00:00"/>
    <x v="1"/>
    <s v="Turno Dia"/>
    <s v="Coronador"/>
    <s v="Trancones reiterados pista de bajada"/>
    <x v="1"/>
    <n v="0.5"/>
    <m/>
  </r>
  <r>
    <x v="1"/>
    <s v="ago"/>
    <x v="10"/>
    <d v="2024-08-28T00:00:00"/>
    <x v="1"/>
    <s v="Turno Dia"/>
    <s v="Capsuladora"/>
    <s v="Trancon de tapas en pista de bajada - Mantenimiento"/>
    <x v="1"/>
    <n v="0.12"/>
    <m/>
  </r>
  <r>
    <x v="1"/>
    <s v="ago"/>
    <x v="10"/>
    <d v="2024-08-29T00:00:00"/>
    <x v="1"/>
    <s v="Turno Noche"/>
    <s v="Robopac"/>
    <s v="Ajuste o cambio de sensor - Robopac"/>
    <x v="2"/>
    <n v="23.35"/>
    <s v="Regulación sensor de estirado film."/>
  </r>
  <r>
    <x v="1"/>
    <s v="ago"/>
    <x v="10"/>
    <d v="2024-08-29T00:00:00"/>
    <x v="1"/>
    <s v="Turno Tarde"/>
    <s v="Transporte"/>
    <s v="Cai­da de automatico - Transporte"/>
    <x v="2"/>
    <n v="14.04"/>
    <s v="Trabamiento en salida paletizado. Pallets defectuosos"/>
  </r>
  <r>
    <x v="1"/>
    <s v="ago"/>
    <x v="10"/>
    <d v="2024-08-29T00:00:00"/>
    <x v="1"/>
    <s v="Turno Dia"/>
    <s v="Prime"/>
    <s v="Trabamiento brazo"/>
    <x v="0"/>
    <n v="10.27"/>
    <s v="SIN REPORTAR"/>
  </r>
  <r>
    <x v="1"/>
    <s v="ago"/>
    <x v="10"/>
    <d v="2024-08-29T00:00:00"/>
    <x v="1"/>
    <s v="Turno Tarde"/>
    <s v="Capsuladora"/>
    <s v="Cambio de cabezal"/>
    <x v="0"/>
    <n v="8.69"/>
    <s v="SIN REPORTAR"/>
  </r>
  <r>
    <x v="1"/>
    <s v="ago"/>
    <x v="10"/>
    <d v="2024-08-29T00:00:00"/>
    <x v="1"/>
    <s v="Turno Dia"/>
    <s v="Robopac"/>
    <s v="Problema carga de bateri­a"/>
    <x v="2"/>
    <n v="7.52"/>
    <s v="SIN REPORTAR"/>
  </r>
  <r>
    <x v="1"/>
    <s v="ago"/>
    <x v="10"/>
    <d v="2024-08-29T00:00:00"/>
    <x v="1"/>
    <s v="Turno Tarde"/>
    <s v="Robopac"/>
    <s v="Ajuste o cambio de sensor - Robopac"/>
    <x v="2"/>
    <n v="7.42"/>
    <s v="Regulación sensor de estirado film."/>
  </r>
  <r>
    <x v="1"/>
    <s v="ago"/>
    <x v="10"/>
    <d v="2024-08-29T00:00:00"/>
    <x v="1"/>
    <s v="Turno Dia"/>
    <s v="Robopac"/>
    <s v="Problema carga de bateri­a"/>
    <x v="2"/>
    <n v="6.98"/>
    <s v="SIN REPORTAR"/>
  </r>
  <r>
    <x v="1"/>
    <s v="ago"/>
    <x v="10"/>
    <d v="2024-08-29T00:00:00"/>
    <x v="1"/>
    <s v="Turno Tarde"/>
    <s v="Transporte"/>
    <s v="Cai­da de automatico - Transporte"/>
    <x v="2"/>
    <n v="6.64"/>
    <m/>
  </r>
  <r>
    <x v="1"/>
    <s v="ago"/>
    <x v="10"/>
    <d v="2024-08-29T00:00:00"/>
    <x v="1"/>
    <s v="Turno Noche"/>
    <s v="Etiquetadora"/>
    <s v="Falla Etiquetadora"/>
    <x v="0"/>
    <n v="5.14"/>
    <s v="Ajustes varios"/>
  </r>
  <r>
    <x v="1"/>
    <s v="ago"/>
    <x v="10"/>
    <d v="2024-08-29T00:00:00"/>
    <x v="1"/>
    <s v="Turno Dia"/>
    <s v="Paletizadora"/>
    <s v="Arana toma carton en falla"/>
    <x v="1"/>
    <n v="4.78"/>
    <m/>
  </r>
  <r>
    <x v="0"/>
    <s v="ago"/>
    <x v="10"/>
    <d v="2024-08-29T00:00:00"/>
    <x v="1"/>
    <s v="Turno Noche"/>
    <s v="Encajonadora"/>
    <s v="Problema en mesa de entrada"/>
    <x v="1"/>
    <n v="4.25"/>
    <m/>
  </r>
  <r>
    <x v="0"/>
    <s v="ago"/>
    <x v="10"/>
    <d v="2024-08-29T00:00:00"/>
    <x v="1"/>
    <s v="Turno Noche"/>
    <s v="Decapsuladora"/>
    <s v="Cambio de resortes de cabezales"/>
    <x v="1"/>
    <n v="4.0999999999999996"/>
    <m/>
  </r>
  <r>
    <x v="0"/>
    <s v="ago"/>
    <x v="10"/>
    <d v="2024-08-29T00:00:00"/>
    <x v="1"/>
    <s v="Turno Dia"/>
    <s v="Omnivision"/>
    <s v="Parada reiteradas por ventosas en mal estado"/>
    <x v="1"/>
    <n v="4"/>
    <m/>
  </r>
  <r>
    <x v="0"/>
    <s v="ago"/>
    <x v="10"/>
    <d v="2024-08-29T00:00:00"/>
    <x v="1"/>
    <s v="Turno Dia"/>
    <s v="Llenadora"/>
    <s v="Lubricacion de pedestales - Llenadora"/>
    <x v="1"/>
    <n v="3.8"/>
    <m/>
  </r>
  <r>
    <x v="0"/>
    <s v="ago"/>
    <x v="10"/>
    <d v="2024-08-29T00:00:00"/>
    <x v="1"/>
    <s v="Turno Noche"/>
    <s v="Decapsuladora"/>
    <s v="Cambio Pinon de Cabezal"/>
    <x v="1"/>
    <n v="3.45"/>
    <m/>
  </r>
  <r>
    <x v="0"/>
    <s v="ago"/>
    <x v="10"/>
    <d v="2024-08-29T00:00:00"/>
    <x v="1"/>
    <s v="Turno Noche"/>
    <s v="Encajonadora"/>
    <s v="Problema en mesa de entrada"/>
    <x v="1"/>
    <n v="3.2"/>
    <m/>
  </r>
  <r>
    <x v="1"/>
    <s v="ago"/>
    <x v="10"/>
    <d v="2024-08-29T00:00:00"/>
    <x v="1"/>
    <s v="Turno Dia"/>
    <s v="Transporte"/>
    <s v="Divisor de paquetes"/>
    <x v="1"/>
    <n v="2.83"/>
    <m/>
  </r>
  <r>
    <x v="0"/>
    <s v="ago"/>
    <x v="10"/>
    <d v="2024-08-29T00:00:00"/>
    <x v="1"/>
    <s v="Turno Noche"/>
    <s v="Transporte"/>
    <s v="Cai­da de automatico - Transporte"/>
    <x v="1"/>
    <n v="2.65"/>
    <m/>
  </r>
  <r>
    <x v="1"/>
    <s v="ago"/>
    <x v="10"/>
    <d v="2024-08-29T00:00:00"/>
    <x v="1"/>
    <s v="Turno Noche"/>
    <s v="Transporte"/>
    <s v="Divisor de paquetes"/>
    <x v="1"/>
    <n v="2.36"/>
    <m/>
  </r>
  <r>
    <x v="0"/>
    <s v="ago"/>
    <x v="10"/>
    <d v="2024-08-29T00:00:00"/>
    <x v="1"/>
    <s v="Turno Noche"/>
    <s v="Decapsuladora"/>
    <s v="Cambio de resortes de cabezales"/>
    <x v="1"/>
    <n v="2.2000000000000002"/>
    <m/>
  </r>
  <r>
    <x v="1"/>
    <s v="ago"/>
    <x v="10"/>
    <d v="2024-08-29T00:00:00"/>
    <x v="1"/>
    <s v="Turno Dia"/>
    <s v="Transporte"/>
    <s v="Divisor de paquetes"/>
    <x v="1"/>
    <n v="2.0699999999999998"/>
    <m/>
  </r>
  <r>
    <x v="0"/>
    <s v="ago"/>
    <x v="10"/>
    <d v="2024-08-29T00:00:00"/>
    <x v="1"/>
    <s v="Turno Dia"/>
    <s v="Mixer"/>
    <s v="Presion de Co2 - Mantenimiento"/>
    <x v="1"/>
    <n v="1.95"/>
    <m/>
  </r>
  <r>
    <x v="1"/>
    <s v="ago"/>
    <x v="10"/>
    <d v="2024-08-29T00:00:00"/>
    <x v="1"/>
    <s v="Turno Dia"/>
    <s v="Transporte"/>
    <s v="Cai­da de env. transp. lleno salida llenadora"/>
    <x v="1"/>
    <n v="1.95"/>
    <m/>
  </r>
  <r>
    <x v="0"/>
    <s v="ago"/>
    <x v="10"/>
    <d v="2024-08-29T00:00:00"/>
    <x v="1"/>
    <s v="Turno Noche"/>
    <s v="Transporte"/>
    <s v="Cai­da de automatico - Transporte"/>
    <x v="1"/>
    <n v="1.75"/>
    <m/>
  </r>
  <r>
    <x v="0"/>
    <s v="ago"/>
    <x v="10"/>
    <d v="2024-08-29T00:00:00"/>
    <x v="1"/>
    <s v="Turno Noche"/>
    <s v="Lavadora de Botellas"/>
    <s v="Trabamiento de botellas en la salida - Mantenimiento"/>
    <x v="1"/>
    <n v="1.75"/>
    <m/>
  </r>
  <r>
    <x v="1"/>
    <s v="ago"/>
    <x v="10"/>
    <d v="2024-08-29T00:00:00"/>
    <x v="1"/>
    <s v="Turno Tarde"/>
    <s v="Robopac"/>
    <s v="Corte de Film en Robopack"/>
    <x v="1"/>
    <n v="1.73"/>
    <m/>
  </r>
  <r>
    <x v="0"/>
    <s v="ago"/>
    <x v="10"/>
    <d v="2024-08-29T00:00:00"/>
    <x v="1"/>
    <s v="Turno Dia"/>
    <s v="Mixer"/>
    <s v="Presion de Co2 - Mantenimiento"/>
    <x v="1"/>
    <n v="1.6"/>
    <m/>
  </r>
  <r>
    <x v="0"/>
    <s v="ago"/>
    <x v="10"/>
    <d v="2024-08-29T00:00:00"/>
    <x v="1"/>
    <s v="Turno Dia"/>
    <s v="Omnivision"/>
    <s v="Cai­da de velocidad nominal por trabamiento de envase"/>
    <x v="1"/>
    <n v="1.6"/>
    <m/>
  </r>
  <r>
    <x v="0"/>
    <s v="ago"/>
    <x v="10"/>
    <d v="2024-08-29T00:00:00"/>
    <x v="1"/>
    <s v="Turno Dia"/>
    <s v="Lavadora de Botellas"/>
    <s v="trabamiento de botella en entrada"/>
    <x v="1"/>
    <n v="1.45"/>
    <m/>
  </r>
  <r>
    <x v="0"/>
    <s v="ago"/>
    <x v="10"/>
    <d v="2024-08-29T00:00:00"/>
    <x v="1"/>
    <s v="Turno Dia"/>
    <s v="Lavadora de Botellas"/>
    <s v="Trabamiento de botellas en la salida - Mantenimiento"/>
    <x v="1"/>
    <n v="1.25"/>
    <m/>
  </r>
  <r>
    <x v="0"/>
    <s v="ago"/>
    <x v="10"/>
    <d v="2024-08-29T00:00:00"/>
    <x v="1"/>
    <s v="Turno Dia"/>
    <s v="Omnivision"/>
    <s v="Cai­da de velocidad nominal por trabamiento de envase"/>
    <x v="1"/>
    <n v="1.25"/>
    <m/>
  </r>
  <r>
    <x v="0"/>
    <s v="ago"/>
    <x v="10"/>
    <d v="2024-08-29T00:00:00"/>
    <x v="1"/>
    <s v="Turno Dia"/>
    <s v="Mixer"/>
    <s v="Presion de Co2 - Mantenimiento"/>
    <x v="1"/>
    <n v="1.1000000000000001"/>
    <m/>
  </r>
  <r>
    <x v="0"/>
    <s v="ago"/>
    <x v="10"/>
    <d v="2024-08-29T00:00:00"/>
    <x v="1"/>
    <s v="Turno Dia"/>
    <s v="Mixer"/>
    <s v="Presion de Co2 - Mantenimiento"/>
    <x v="1"/>
    <n v="1.1000000000000001"/>
    <m/>
  </r>
  <r>
    <x v="1"/>
    <s v="ago"/>
    <x v="10"/>
    <d v="2024-08-29T00:00:00"/>
    <x v="1"/>
    <s v="Turno Tarde"/>
    <s v="Robopac"/>
    <s v="Corte de Film en Robopack"/>
    <x v="1"/>
    <n v="0.98"/>
    <m/>
  </r>
  <r>
    <x v="1"/>
    <s v="ago"/>
    <x v="10"/>
    <d v="2024-08-29T00:00:00"/>
    <x v="1"/>
    <s v="Turno Noche"/>
    <s v="Transporte"/>
    <s v="Divisor de paquetes"/>
    <x v="1"/>
    <n v="0.87"/>
    <m/>
  </r>
  <r>
    <x v="0"/>
    <s v="ago"/>
    <x v="10"/>
    <d v="2024-08-29T00:00:00"/>
    <x v="1"/>
    <s v="Turno Noche"/>
    <s v="Encajonadora"/>
    <s v="Problema en mesa de entrada"/>
    <x v="1"/>
    <n v="0.8"/>
    <m/>
  </r>
  <r>
    <x v="0"/>
    <s v="ago"/>
    <x v="10"/>
    <d v="2024-08-29T00:00:00"/>
    <x v="1"/>
    <s v="Turno Noche"/>
    <s v="Encajonadora"/>
    <s v="Problema en mesa de entrada"/>
    <x v="1"/>
    <n v="0.75"/>
    <m/>
  </r>
  <r>
    <x v="1"/>
    <s v="ago"/>
    <x v="10"/>
    <d v="2024-08-29T00:00:00"/>
    <x v="1"/>
    <s v="Turno Noche"/>
    <s v="Transporte"/>
    <s v="Divisor de paquetes"/>
    <x v="1"/>
    <n v="0.74"/>
    <m/>
  </r>
  <r>
    <x v="0"/>
    <s v="ago"/>
    <x v="10"/>
    <d v="2024-08-29T00:00:00"/>
    <x v="1"/>
    <s v="Turno Noche"/>
    <s v="Decapsuladora"/>
    <s v="Cambio Pinon de Cabezal"/>
    <x v="1"/>
    <n v="0.6"/>
    <m/>
  </r>
  <r>
    <x v="0"/>
    <s v="ago"/>
    <x v="10"/>
    <d v="2024-08-29T00:00:00"/>
    <x v="1"/>
    <s v="Turno Noche"/>
    <s v="Transporte"/>
    <s v="Cai­da de automatico - Transporte"/>
    <x v="1"/>
    <n v="0.55000000000000004"/>
    <m/>
  </r>
  <r>
    <x v="0"/>
    <s v="ago"/>
    <x v="10"/>
    <d v="2024-08-29T00:00:00"/>
    <x v="1"/>
    <s v="Turno Dia"/>
    <s v="Mixer"/>
    <s v="Presion de Co2 - Mantenimiento"/>
    <x v="1"/>
    <n v="0.5"/>
    <m/>
  </r>
  <r>
    <x v="1"/>
    <s v="ago"/>
    <x v="10"/>
    <d v="2024-08-29T00:00:00"/>
    <x v="1"/>
    <s v="Turno Noche"/>
    <s v="Transporte"/>
    <s v="Divisor de paquetes"/>
    <x v="1"/>
    <n v="0.33"/>
    <m/>
  </r>
  <r>
    <x v="0"/>
    <s v="ago"/>
    <x v="10"/>
    <d v="2024-08-29T00:00:00"/>
    <x v="1"/>
    <s v="Turno Noche"/>
    <s v="Decapsuladora"/>
    <s v="Cambio de resortes de cabezales"/>
    <x v="1"/>
    <n v="0.2"/>
    <m/>
  </r>
  <r>
    <x v="0"/>
    <s v="ago"/>
    <x v="10"/>
    <d v="2024-08-29T00:00:00"/>
    <x v="1"/>
    <s v="Turno Noche"/>
    <s v="Lavadora de Botellas"/>
    <s v="Trabamiento de botellas en la salida - Mantenimiento"/>
    <x v="1"/>
    <n v="0.2"/>
    <m/>
  </r>
  <r>
    <x v="0"/>
    <s v="ago"/>
    <x v="10"/>
    <d v="2024-08-29T00:00:00"/>
    <x v="1"/>
    <s v="Turno Noche"/>
    <s v="Encajonadora"/>
    <s v="Problema en mesa de entrada"/>
    <x v="1"/>
    <n v="0.15"/>
    <m/>
  </r>
  <r>
    <x v="1"/>
    <s v="ago"/>
    <x v="10"/>
    <d v="2024-08-29T00:00:00"/>
    <x v="1"/>
    <s v="Turno Dia"/>
    <s v="Prime"/>
    <s v="Trabamiento brazo"/>
    <x v="1"/>
    <n v="0.13"/>
    <m/>
  </r>
  <r>
    <x v="0"/>
    <s v="ago"/>
    <x v="10"/>
    <d v="2024-08-29T00:00:00"/>
    <x v="1"/>
    <s v="Turno Noche"/>
    <s v="Lavadora de Botellas"/>
    <s v="trabamiento de botella en entrada"/>
    <x v="1"/>
    <n v="0.1"/>
    <m/>
  </r>
  <r>
    <x v="2"/>
    <s v="ago"/>
    <x v="10"/>
    <d v="2024-08-30T00:00:00"/>
    <x v="1"/>
    <s v="Turno Dia"/>
    <s v="Filtec Pre Lavado"/>
    <s v="Falla embrague"/>
    <x v="0"/>
    <n v="18.11"/>
    <s v="Se traba filtec."/>
  </r>
  <r>
    <x v="0"/>
    <s v="ago"/>
    <x v="10"/>
    <d v="2024-08-30T00:00:00"/>
    <x v="1"/>
    <s v="Turno Noche"/>
    <s v="Mixer"/>
    <s v="Problema en valvula moduladora"/>
    <x v="2"/>
    <n v="12.4"/>
    <s v="Falla moduladora de co2 correa con desgaste"/>
  </r>
  <r>
    <x v="1"/>
    <s v="ago"/>
    <x v="10"/>
    <d v="2024-08-30T00:00:00"/>
    <x v="1"/>
    <s v="Turno Tarde"/>
    <s v="Codificador"/>
    <s v="Ajuste por cambio de formato - Codificador"/>
    <x v="2"/>
    <n v="6.81"/>
    <m/>
  </r>
  <r>
    <x v="2"/>
    <s v="ago"/>
    <x v="10"/>
    <d v="2024-08-30T00:00:00"/>
    <x v="1"/>
    <s v="Turno Dia"/>
    <s v="Lavadora de Botellas"/>
    <s v="Cai­da de envase en descarga - Mantenimiento"/>
    <x v="0"/>
    <n v="6.34"/>
    <m/>
  </r>
  <r>
    <x v="1"/>
    <s v="ago"/>
    <x v="10"/>
    <d v="2024-08-30T00:00:00"/>
    <x v="1"/>
    <s v="Turno Tarde"/>
    <s v="Tunel"/>
    <s v="Falla en motor"/>
    <x v="2"/>
    <n v="5.7"/>
    <m/>
  </r>
  <r>
    <x v="0"/>
    <s v="ago"/>
    <x v="10"/>
    <d v="2024-08-30T00:00:00"/>
    <x v="1"/>
    <s v="Turno Dia"/>
    <s v="Encajonadora"/>
    <s v="Problema en mesa de entrada"/>
    <x v="0"/>
    <n v="5.35"/>
    <m/>
  </r>
  <r>
    <x v="1"/>
    <s v="ago"/>
    <x v="10"/>
    <d v="2024-08-30T00:00:00"/>
    <x v="1"/>
    <s v="Turno Tarde"/>
    <s v="Paletizadora"/>
    <s v="Ajuste o cambio de sensor - Paletizadora"/>
    <x v="1"/>
    <n v="4.9800000000000004"/>
    <m/>
  </r>
  <r>
    <x v="0"/>
    <s v="ago"/>
    <x v="10"/>
    <d v="2024-08-30T00:00:00"/>
    <x v="1"/>
    <s v="Turno Dia"/>
    <s v="Encajonadora"/>
    <s v="Problema en mesa de entrada"/>
    <x v="1"/>
    <n v="4.0999999999999996"/>
    <m/>
  </r>
  <r>
    <x v="2"/>
    <s v="ago"/>
    <x v="10"/>
    <d v="2024-08-30T00:00:00"/>
    <x v="1"/>
    <s v="Turno Dia"/>
    <s v="Lavadora de Botellas"/>
    <s v="Cai­da de envase en descarga - Mantenimiento"/>
    <x v="1"/>
    <n v="3.75"/>
    <m/>
  </r>
  <r>
    <x v="1"/>
    <s v="ago"/>
    <x v="10"/>
    <d v="2024-08-30T00:00:00"/>
    <x v="1"/>
    <s v="Turno Tarde"/>
    <s v="Tunel"/>
    <s v="Rectificacion de dientes de cuchillo"/>
    <x v="1"/>
    <n v="3.72"/>
    <m/>
  </r>
  <r>
    <x v="1"/>
    <s v="ago"/>
    <x v="10"/>
    <d v="2024-08-30T00:00:00"/>
    <x v="1"/>
    <s v="Turno Noche"/>
    <s v="Robopac"/>
    <s v="Ajuste o cambio de sensor - Robopac"/>
    <x v="1"/>
    <n v="3.42"/>
    <m/>
  </r>
  <r>
    <x v="1"/>
    <s v="ago"/>
    <x v="10"/>
    <d v="2024-08-30T00:00:00"/>
    <x v="1"/>
    <s v="Turno Noche"/>
    <s v="Transporte"/>
    <s v="Divisor de paquetes"/>
    <x v="1"/>
    <n v="3.37"/>
    <m/>
  </r>
  <r>
    <x v="0"/>
    <s v="ago"/>
    <x v="10"/>
    <d v="2024-08-30T00:00:00"/>
    <x v="1"/>
    <s v="Turno Noche"/>
    <s v="Mixer"/>
    <s v="Problema en valvula moduladora"/>
    <x v="1"/>
    <n v="3.1"/>
    <m/>
  </r>
  <r>
    <x v="0"/>
    <s v="ago"/>
    <x v="10"/>
    <d v="2024-08-30T00:00:00"/>
    <x v="1"/>
    <s v="Turno Dia"/>
    <s v="Lavadora de Botellas"/>
    <s v="trabamiento de botella en entrada"/>
    <x v="1"/>
    <n v="2.9"/>
    <m/>
  </r>
  <r>
    <x v="2"/>
    <s v="ago"/>
    <x v="10"/>
    <d v="2024-08-30T00:00:00"/>
    <x v="1"/>
    <s v="Turno Dia"/>
    <s v="Paletizadora"/>
    <s v="Cai­da de automatico - Paletizadora"/>
    <x v="1"/>
    <n v="2.72"/>
    <m/>
  </r>
  <r>
    <x v="1"/>
    <s v="ago"/>
    <x v="10"/>
    <d v="2024-08-30T00:00:00"/>
    <x v="1"/>
    <s v="Turno Noche"/>
    <s v="Transporte"/>
    <s v="Divisor de paquetes"/>
    <x v="1"/>
    <n v="2.63"/>
    <m/>
  </r>
  <r>
    <x v="1"/>
    <s v="ago"/>
    <x v="10"/>
    <d v="2024-08-30T00:00:00"/>
    <x v="1"/>
    <s v="Turno Noche"/>
    <s v="Robopac"/>
    <s v="Ajuste o cambio de sensor - Robopac"/>
    <x v="1"/>
    <n v="2.44"/>
    <m/>
  </r>
  <r>
    <x v="2"/>
    <s v="ago"/>
    <x v="10"/>
    <d v="2024-08-30T00:00:00"/>
    <x v="1"/>
    <s v="Turno Dia"/>
    <s v="Lavadora de Botellas"/>
    <s v="Cai­da de envase en descarga - Mantenimiento"/>
    <x v="1"/>
    <n v="2.2000000000000002"/>
    <m/>
  </r>
  <r>
    <x v="0"/>
    <s v="ago"/>
    <x v="10"/>
    <d v="2024-08-30T00:00:00"/>
    <x v="1"/>
    <s v="Turno Dia"/>
    <s v="Llenadora"/>
    <s v="Lubricacion de pedestales - Llenadora"/>
    <x v="1"/>
    <n v="1.95"/>
    <m/>
  </r>
  <r>
    <x v="1"/>
    <s v="ago"/>
    <x v="10"/>
    <d v="2024-08-30T00:00:00"/>
    <x v="1"/>
    <s v="Turno Tarde"/>
    <s v="Codificador"/>
    <s v="Ajuste por cambio de formato - Codificador"/>
    <x v="1"/>
    <n v="1.81"/>
    <m/>
  </r>
  <r>
    <x v="2"/>
    <s v="ago"/>
    <x v="10"/>
    <d v="2024-08-30T00:00:00"/>
    <x v="1"/>
    <s v="Turno Dia"/>
    <s v="Paletizadora"/>
    <s v="Cai­da de automatico - Paletizadora"/>
    <x v="1"/>
    <n v="1.67"/>
    <m/>
  </r>
  <r>
    <x v="0"/>
    <s v="ago"/>
    <x v="10"/>
    <d v="2024-08-30T00:00:00"/>
    <x v="1"/>
    <s v="Turno Dia"/>
    <s v="Encajonadora"/>
    <s v="Problema en mesa de entrada"/>
    <x v="1"/>
    <n v="1.6"/>
    <m/>
  </r>
  <r>
    <x v="0"/>
    <s v="ago"/>
    <x v="10"/>
    <d v="2024-08-30T00:00:00"/>
    <x v="1"/>
    <s v="Turno Dia"/>
    <s v="Lavadora de Botellas"/>
    <s v="Trabamiento de botellas en la salida - Mantenimiento"/>
    <x v="1"/>
    <n v="1.55"/>
    <m/>
  </r>
  <r>
    <x v="1"/>
    <s v="ago"/>
    <x v="10"/>
    <d v="2024-08-30T00:00:00"/>
    <x v="1"/>
    <s v="Turno Noche"/>
    <s v="Transporte"/>
    <s v="Divisor de paquetes"/>
    <x v="1"/>
    <n v="1.52"/>
    <m/>
  </r>
  <r>
    <x v="0"/>
    <s v="ago"/>
    <x v="10"/>
    <d v="2024-08-30T00:00:00"/>
    <x v="1"/>
    <s v="Turno Noche"/>
    <s v="Paletizadora"/>
    <s v="Cai­da de automatico - Paletizadora"/>
    <x v="1"/>
    <n v="1.5"/>
    <m/>
  </r>
  <r>
    <x v="2"/>
    <s v="ago"/>
    <x v="10"/>
    <d v="2024-08-30T00:00:00"/>
    <x v="1"/>
    <s v="Turno Dia"/>
    <s v="Lavadora de Botellas"/>
    <s v="Cai­da de botellas salida de la lavadora"/>
    <x v="1"/>
    <n v="1.45"/>
    <m/>
  </r>
  <r>
    <x v="0"/>
    <s v="ago"/>
    <x v="10"/>
    <d v="2024-08-30T00:00:00"/>
    <x v="1"/>
    <s v="Turno Dia"/>
    <s v="Encajonadora"/>
    <s v="Problema en mesa de entrada"/>
    <x v="1"/>
    <n v="1.2"/>
    <m/>
  </r>
  <r>
    <x v="2"/>
    <s v="ago"/>
    <x v="10"/>
    <d v="2024-08-30T00:00:00"/>
    <x v="1"/>
    <s v="Turno Dia"/>
    <s v="Lavadora de Botellas"/>
    <s v="Cai­da de envase en descarga - Mantenimiento"/>
    <x v="1"/>
    <n v="1.18"/>
    <m/>
  </r>
  <r>
    <x v="2"/>
    <s v="ago"/>
    <x v="10"/>
    <d v="2024-08-30T00:00:00"/>
    <x v="1"/>
    <s v="Turno Dia"/>
    <s v="Lavadora de Botellas"/>
    <s v="Cai­da de envase en descarga - Mantenimiento"/>
    <x v="1"/>
    <n v="1.1000000000000001"/>
    <m/>
  </r>
  <r>
    <x v="0"/>
    <s v="ago"/>
    <x v="10"/>
    <d v="2024-08-30T00:00:00"/>
    <x v="1"/>
    <s v="Turno Noche"/>
    <s v="Mixer"/>
    <s v="Problema en valvula moduladora"/>
    <x v="1"/>
    <n v="0.35"/>
    <m/>
  </r>
  <r>
    <x v="2"/>
    <s v="ago"/>
    <x v="10"/>
    <d v="2024-08-30T00:00:00"/>
    <x v="1"/>
    <s v="Turno Dia"/>
    <s v="Lavadora de Botellas"/>
    <s v="Cai­da de envase en descarga - Mantenimiento"/>
    <x v="1"/>
    <n v="0.28999999999999998"/>
    <m/>
  </r>
  <r>
    <x v="1"/>
    <s v="ago"/>
    <x v="10"/>
    <d v="2024-08-30T00:00:00"/>
    <x v="1"/>
    <s v="Turno Dia"/>
    <s v="Capsuladora"/>
    <s v="Trancon de tapas en pista de bajada - Mantenimiento"/>
    <x v="1"/>
    <n v="0.17"/>
    <m/>
  </r>
  <r>
    <x v="0"/>
    <s v="ago"/>
    <x v="10"/>
    <d v="2024-08-30T00:00:00"/>
    <x v="1"/>
    <s v="Turno Noche"/>
    <s v="Mixer"/>
    <s v="Problema en valvula moduladora"/>
    <x v="1"/>
    <n v="0.15"/>
    <m/>
  </r>
  <r>
    <x v="2"/>
    <s v="ago"/>
    <x v="10"/>
    <d v="2024-08-30T00:00:00"/>
    <x v="1"/>
    <s v="Turno Dia"/>
    <s v="Lavadora de Botellas"/>
    <s v="Cai­da de envase en descarga - Mantenimiento"/>
    <x v="1"/>
    <n v="0.14000000000000001"/>
    <m/>
  </r>
  <r>
    <x v="0"/>
    <s v="ago"/>
    <x v="10"/>
    <d v="2024-08-31T00:00:00"/>
    <x v="1"/>
    <s v="Turno Noche"/>
    <s v="Capsuladora"/>
    <s v="Cambio de cabezal"/>
    <x v="0"/>
    <n v="15.4"/>
    <s v="Cambio de cabezal numero 5"/>
  </r>
  <r>
    <x v="1"/>
    <s v="ago"/>
    <x v="10"/>
    <d v="2024-08-31T00:00:00"/>
    <x v="1"/>
    <s v="Turno Dia"/>
    <s v="Robopac"/>
    <s v="Falla barrera de seguridad"/>
    <x v="2"/>
    <n v="12.68"/>
    <s v="SIN REPORTAR"/>
  </r>
  <r>
    <x v="2"/>
    <s v="ago"/>
    <x v="10"/>
    <d v="2024-08-31T00:00:00"/>
    <x v="1"/>
    <s v="Turno Dia"/>
    <s v="Etiquetadora"/>
    <s v="Falla de Freno Empalmador"/>
    <x v="0"/>
    <n v="12.26"/>
    <s v="Falla de embriague"/>
  </r>
  <r>
    <x v="0"/>
    <s v="ago"/>
    <x v="10"/>
    <d v="2024-08-31T00:00:00"/>
    <x v="1"/>
    <s v="Turno Noche"/>
    <s v="Capsuladora"/>
    <s v="Ajuste de torques en capsuladora"/>
    <x v="0"/>
    <n v="11.67"/>
    <s v="Cambio de cabezal numero 5"/>
  </r>
  <r>
    <x v="2"/>
    <s v="ago"/>
    <x v="10"/>
    <d v="2024-08-31T00:00:00"/>
    <x v="1"/>
    <s v="Turno Dia"/>
    <s v="Etiquetadora"/>
    <s v="Falla de Freno Empalmador"/>
    <x v="0"/>
    <n v="8.9600000000000009"/>
    <s v="Falla de embriague"/>
  </r>
  <r>
    <x v="2"/>
    <s v="ago"/>
    <x v="10"/>
    <d v="2024-08-31T00:00:00"/>
    <x v="1"/>
    <s v="Turno Dia"/>
    <s v="Etiquetadora"/>
    <s v="Falla de Freno Empalmador"/>
    <x v="0"/>
    <n v="8.33"/>
    <s v="Falla de embriague"/>
  </r>
  <r>
    <x v="0"/>
    <s v="ago"/>
    <x v="10"/>
    <d v="2024-08-31T00:00:00"/>
    <x v="1"/>
    <s v="Turno Noche"/>
    <s v="Paletizadora"/>
    <s v="Cai­da de automatico - Paletizadora"/>
    <x v="2"/>
    <n v="7.05"/>
    <m/>
  </r>
  <r>
    <x v="1"/>
    <s v="ago"/>
    <x v="10"/>
    <d v="2024-08-31T00:00:00"/>
    <x v="1"/>
    <s v="Turno Noche"/>
    <s v="Transporte"/>
    <s v="Divisor de paquetes"/>
    <x v="0"/>
    <n v="5.54"/>
    <m/>
  </r>
  <r>
    <x v="0"/>
    <s v="ago"/>
    <x v="10"/>
    <d v="2024-08-31T00:00:00"/>
    <x v="1"/>
    <s v="Turno Noche"/>
    <s v="Omnivision"/>
    <s v="Ajuste electrico o mecanico"/>
    <x v="1"/>
    <n v="4.4000000000000004"/>
    <m/>
  </r>
  <r>
    <x v="1"/>
    <s v="ago"/>
    <x v="10"/>
    <d v="2024-08-31T00:00:00"/>
    <x v="1"/>
    <s v="Turno Noche"/>
    <s v="Prime"/>
    <s v="Trabamiento de producto"/>
    <x v="1"/>
    <n v="4.3499999999999996"/>
    <m/>
  </r>
  <r>
    <x v="0"/>
    <s v="ago"/>
    <x v="10"/>
    <d v="2024-08-31T00:00:00"/>
    <x v="1"/>
    <s v="Turno Noche"/>
    <s v="Codificador"/>
    <s v="falla de impresion reiteradas"/>
    <x v="1"/>
    <n v="4.22"/>
    <m/>
  </r>
  <r>
    <x v="0"/>
    <s v="ago"/>
    <x v="10"/>
    <d v="2024-08-31T00:00:00"/>
    <x v="1"/>
    <s v="Turno Noche"/>
    <s v="Paletizadora"/>
    <s v="Cai­da de automatico - Paletizadora"/>
    <x v="1"/>
    <n v="3.55"/>
    <m/>
  </r>
  <r>
    <x v="1"/>
    <s v="ago"/>
    <x v="10"/>
    <d v="2024-08-31T00:00:00"/>
    <x v="1"/>
    <s v="Turno Dia"/>
    <s v="Sopladora"/>
    <s v="Limitador de desempolvado disparado"/>
    <x v="1"/>
    <n v="2.94"/>
    <m/>
  </r>
  <r>
    <x v="1"/>
    <s v="ago"/>
    <x v="10"/>
    <d v="2024-08-31T00:00:00"/>
    <x v="1"/>
    <s v="Turno Noche"/>
    <s v="Transporte"/>
    <s v="Divisor de paquetes"/>
    <x v="1"/>
    <n v="2.84"/>
    <m/>
  </r>
  <r>
    <x v="0"/>
    <s v="ago"/>
    <x v="10"/>
    <d v="2024-08-31T00:00:00"/>
    <x v="1"/>
    <s v="Turno Noche"/>
    <s v="Codificador"/>
    <s v="falla de impresion reiteradas"/>
    <x v="1"/>
    <n v="2.78"/>
    <m/>
  </r>
  <r>
    <x v="1"/>
    <s v="ago"/>
    <x v="10"/>
    <d v="2024-08-31T00:00:00"/>
    <x v="1"/>
    <s v="Turno Noche"/>
    <s v="Transporte"/>
    <s v="Divisor de paquetes"/>
    <x v="1"/>
    <n v="2.34"/>
    <m/>
  </r>
  <r>
    <x v="1"/>
    <s v="ago"/>
    <x v="10"/>
    <d v="2024-08-31T00:00:00"/>
    <x v="1"/>
    <s v="Turno Dia"/>
    <s v="Transporte"/>
    <s v="Divisor de paquetes"/>
    <x v="1"/>
    <n v="1.97"/>
    <m/>
  </r>
  <r>
    <x v="0"/>
    <s v="ago"/>
    <x v="10"/>
    <d v="2024-08-31T00:00:00"/>
    <x v="1"/>
    <s v="Turno Noche"/>
    <s v="Paletizadora"/>
    <s v="Cai­da de automatico - Paletizadora"/>
    <x v="1"/>
    <n v="1.75"/>
    <m/>
  </r>
  <r>
    <x v="1"/>
    <s v="ago"/>
    <x v="10"/>
    <d v="2024-08-31T00:00:00"/>
    <x v="1"/>
    <s v="Turno Dia"/>
    <s v="Transporte"/>
    <s v="Divisor de paquetes"/>
    <x v="1"/>
    <n v="1.7"/>
    <m/>
  </r>
  <r>
    <x v="0"/>
    <s v="ago"/>
    <x v="10"/>
    <d v="2024-08-31T00:00:00"/>
    <x v="1"/>
    <s v="Turno Noche"/>
    <s v="Capsuladora"/>
    <s v="Ajuste de torques en capsuladora"/>
    <x v="1"/>
    <n v="1.48"/>
    <m/>
  </r>
  <r>
    <x v="1"/>
    <s v="ago"/>
    <x v="10"/>
    <d v="2024-08-31T00:00:00"/>
    <x v="1"/>
    <s v="Turno Noche"/>
    <s v="Transporte"/>
    <s v="Divisor de paquetes"/>
    <x v="1"/>
    <n v="1.4"/>
    <m/>
  </r>
  <r>
    <x v="0"/>
    <s v="ago"/>
    <x v="10"/>
    <d v="2024-08-31T00:00:00"/>
    <x v="1"/>
    <s v="Turno Noche"/>
    <s v="Omnivision"/>
    <s v="Ajuste electrico o mecanico"/>
    <x v="1"/>
    <n v="1.4"/>
    <m/>
  </r>
  <r>
    <x v="1"/>
    <s v="ago"/>
    <x v="10"/>
    <d v="2024-08-31T00:00:00"/>
    <x v="1"/>
    <s v="Turno Noche"/>
    <s v="Transporte"/>
    <s v="Divisor de paquetes"/>
    <x v="1"/>
    <n v="1.27"/>
    <m/>
  </r>
  <r>
    <x v="1"/>
    <s v="ago"/>
    <x v="10"/>
    <d v="2024-08-31T00:00:00"/>
    <x v="1"/>
    <s v="Turno Noche"/>
    <s v="Llenadora"/>
    <s v="Espumado al inicio de proceso"/>
    <x v="1"/>
    <n v="1.2"/>
    <m/>
  </r>
  <r>
    <x v="1"/>
    <s v="ago"/>
    <x v="10"/>
    <d v="2024-08-31T00:00:00"/>
    <x v="1"/>
    <s v="Turno Noche"/>
    <s v="Transporte"/>
    <s v="Divisor de paquetes"/>
    <x v="1"/>
    <n v="0.9"/>
    <m/>
  </r>
  <r>
    <x v="0"/>
    <s v="ago"/>
    <x v="10"/>
    <d v="2024-08-31T00:00:00"/>
    <x v="1"/>
    <s v="Turno Noche"/>
    <s v="Paletizadora"/>
    <s v="Cai­da de automatico - Paletizadora"/>
    <x v="1"/>
    <n v="0.8"/>
    <m/>
  </r>
  <r>
    <x v="0"/>
    <s v="ago"/>
    <x v="10"/>
    <d v="2024-08-31T00:00:00"/>
    <x v="1"/>
    <s v="Turno Noche"/>
    <s v="Paletizadora"/>
    <s v="Cai­da de automatico - Paletizadora"/>
    <x v="1"/>
    <n v="0.8"/>
    <m/>
  </r>
  <r>
    <x v="0"/>
    <s v="ago"/>
    <x v="10"/>
    <d v="2024-08-31T00:00:00"/>
    <x v="1"/>
    <s v="Turno Noche"/>
    <s v="Paletizadora"/>
    <s v="Cai­da de automatico - Paletizadora"/>
    <x v="1"/>
    <n v="0.75"/>
    <m/>
  </r>
  <r>
    <x v="1"/>
    <s v="ago"/>
    <x v="10"/>
    <d v="2024-08-31T00:00:00"/>
    <x v="1"/>
    <s v="Turno Noche"/>
    <s v="Transporte"/>
    <s v="Divisor de paquetes"/>
    <x v="1"/>
    <n v="0.48"/>
    <m/>
  </r>
  <r>
    <x v="2"/>
    <s v="ago"/>
    <x v="10"/>
    <d v="2024-08-31T00:00:00"/>
    <x v="1"/>
    <s v="Turno Dia"/>
    <s v="Etiquetadora"/>
    <s v="Falla de piston en la entrada de botellas"/>
    <x v="1"/>
    <n v="0.33"/>
    <m/>
  </r>
  <r>
    <x v="1"/>
    <s v="ago"/>
    <x v="10"/>
    <d v="2024-08-31T00:00:00"/>
    <x v="1"/>
    <s v="Turno Dia"/>
    <s v="Transporte"/>
    <s v="Divisor de paquetes"/>
    <x v="1"/>
    <n v="0.26"/>
    <m/>
  </r>
  <r>
    <x v="2"/>
    <s v="sept"/>
    <x v="11"/>
    <d v="2024-09-02T00:00:00"/>
    <x v="1"/>
    <s v="Turno Dia"/>
    <s v="Alexus"/>
    <s v="Falla bomba vaci­o"/>
    <x v="2"/>
    <n v="23.17"/>
    <s v="FALLA BOMBA VACIO"/>
  </r>
  <r>
    <x v="2"/>
    <s v="sept"/>
    <x v="11"/>
    <d v="2024-09-02T00:00:00"/>
    <x v="1"/>
    <s v="Turno Dia"/>
    <s v="Alexus"/>
    <s v="Falla bomba vaci­o"/>
    <x v="2"/>
    <n v="13.66"/>
    <s v="FALLA BOMBA VACIO"/>
  </r>
  <r>
    <x v="1"/>
    <s v="sept"/>
    <x v="11"/>
    <d v="2024-09-02T00:00:00"/>
    <x v="1"/>
    <s v="Turno Noche"/>
    <s v="Llenadora"/>
    <s v="Defectos Nudos PLC"/>
    <x v="2"/>
    <n v="12.11"/>
    <s v="FALLA EN TX Y RX DE VÁLVULAS"/>
  </r>
  <r>
    <x v="0"/>
    <s v="sept"/>
    <x v="11"/>
    <d v="2024-09-02T00:00:00"/>
    <x v="1"/>
    <s v="Turno Dia"/>
    <s v="Lavadora de Botellas"/>
    <s v="Trabamiento de botellas en la salida - Mantenimiento"/>
    <x v="0"/>
    <n v="10.5"/>
    <s v="SIN REPORTAR"/>
  </r>
  <r>
    <x v="1"/>
    <s v="sept"/>
    <x v="11"/>
    <d v="2024-09-02T00:00:00"/>
    <x v="1"/>
    <s v="Turno Tarde"/>
    <s v="Etiquetadora"/>
    <s v="Falla Etiquetadora"/>
    <x v="0"/>
    <n v="6.96"/>
    <s v="FALLA POR ENCOLADO DE TAMBOR (ETIQUETA CORTA PROVOCA PROBLEMAS)"/>
  </r>
  <r>
    <x v="1"/>
    <s v="sept"/>
    <x v="11"/>
    <d v="2024-09-02T00:00:00"/>
    <x v="1"/>
    <s v="Turno Dia"/>
    <s v="Paletizadora"/>
    <s v="Perdida de ciclo"/>
    <x v="2"/>
    <n v="5.99"/>
    <s v="SIN REPORTAR"/>
  </r>
  <r>
    <x v="1"/>
    <s v="sept"/>
    <x v="11"/>
    <d v="2024-09-02T00:00:00"/>
    <x v="1"/>
    <s v="Turno Tarde"/>
    <s v="Etiquetadora"/>
    <s v="Falla Etiquetadora"/>
    <x v="1"/>
    <n v="4.09"/>
    <m/>
  </r>
  <r>
    <x v="2"/>
    <s v="sept"/>
    <x v="11"/>
    <d v="2024-09-02T00:00:00"/>
    <x v="1"/>
    <s v="Turno Dia"/>
    <s v="Alexus"/>
    <s v="Falla bomba vaci­o"/>
    <x v="1"/>
    <n v="4.04"/>
    <m/>
  </r>
  <r>
    <x v="0"/>
    <s v="sept"/>
    <x v="11"/>
    <d v="2024-09-02T00:00:00"/>
    <x v="1"/>
    <s v="Turno Dia"/>
    <s v="Llenadora"/>
    <s v="Lubricacion de pedestales - Llenadora"/>
    <x v="1"/>
    <n v="3.03"/>
    <m/>
  </r>
  <r>
    <x v="0"/>
    <s v="sept"/>
    <x v="11"/>
    <d v="2024-09-02T00:00:00"/>
    <x v="1"/>
    <s v="Turno Dia"/>
    <s v="Coronador"/>
    <s v="Trancones reiterados pista de bajada"/>
    <x v="1"/>
    <n v="2.98"/>
    <m/>
  </r>
  <r>
    <x v="1"/>
    <s v="sept"/>
    <x v="11"/>
    <d v="2024-09-02T00:00:00"/>
    <x v="1"/>
    <s v="Turno Tarde"/>
    <s v="Transporte"/>
    <s v="Regulacion de velocidad"/>
    <x v="1"/>
    <n v="2.93"/>
    <m/>
  </r>
  <r>
    <x v="1"/>
    <s v="sept"/>
    <x v="11"/>
    <d v="2024-09-02T00:00:00"/>
    <x v="1"/>
    <s v="Turno Tarde"/>
    <s v="Transporte"/>
    <s v="Regulacion de velocidad"/>
    <x v="1"/>
    <n v="2.86"/>
    <m/>
  </r>
  <r>
    <x v="0"/>
    <s v="sept"/>
    <x v="11"/>
    <d v="2024-09-02T00:00:00"/>
    <x v="1"/>
    <s v="Turno Dia"/>
    <s v="Coronador"/>
    <s v="Trancones reiterados pista de bajada"/>
    <x v="1"/>
    <n v="2.75"/>
    <m/>
  </r>
  <r>
    <x v="1"/>
    <s v="sept"/>
    <x v="11"/>
    <d v="2024-09-02T00:00:00"/>
    <x v="1"/>
    <s v="Turno Tarde"/>
    <s v="Transporte"/>
    <s v="Regulacion de velocidad"/>
    <x v="1"/>
    <n v="2.65"/>
    <m/>
  </r>
  <r>
    <x v="1"/>
    <s v="sept"/>
    <x v="11"/>
    <d v="2024-09-02T00:00:00"/>
    <x v="1"/>
    <s v="Turno Tarde"/>
    <s v="Transporte"/>
    <s v="Divisor de paquetes"/>
    <x v="1"/>
    <n v="2.23"/>
    <m/>
  </r>
  <r>
    <x v="0"/>
    <s v="sept"/>
    <x v="11"/>
    <d v="2024-09-02T00:00:00"/>
    <x v="1"/>
    <s v="Turno Dia"/>
    <s v="Coronador"/>
    <s v="Trancones reiterados pista de bajada"/>
    <x v="1"/>
    <n v="1.8"/>
    <m/>
  </r>
  <r>
    <x v="1"/>
    <s v="sept"/>
    <x v="11"/>
    <d v="2024-09-02T00:00:00"/>
    <x v="1"/>
    <s v="Turno Tarde"/>
    <s v="Transporte"/>
    <s v="Regulacion de velocidad"/>
    <x v="1"/>
    <n v="1.58"/>
    <m/>
  </r>
  <r>
    <x v="1"/>
    <s v="sept"/>
    <x v="11"/>
    <d v="2024-09-02T00:00:00"/>
    <x v="1"/>
    <s v="Turno Dia"/>
    <s v="Paletizadora"/>
    <s v="Perdida de ciclo"/>
    <x v="1"/>
    <n v="1.54"/>
    <m/>
  </r>
  <r>
    <x v="1"/>
    <s v="sept"/>
    <x v="11"/>
    <d v="2024-09-02T00:00:00"/>
    <x v="1"/>
    <s v="Turno Tarde"/>
    <s v="Transporte"/>
    <s v="Divisor de paquetes"/>
    <x v="1"/>
    <n v="1.53"/>
    <m/>
  </r>
  <r>
    <x v="1"/>
    <s v="sept"/>
    <x v="11"/>
    <d v="2024-09-02T00:00:00"/>
    <x v="1"/>
    <s v="Turno Tarde"/>
    <s v="Transporte"/>
    <s v="Divisor de paquetes"/>
    <x v="1"/>
    <n v="1.28"/>
    <m/>
  </r>
  <r>
    <x v="0"/>
    <s v="sept"/>
    <x v="11"/>
    <d v="2024-09-02T00:00:00"/>
    <x v="1"/>
    <s v="Turno Dia"/>
    <s v="Coronador"/>
    <s v="Trancones reiterados pista de bajada"/>
    <x v="1"/>
    <n v="1.18"/>
    <m/>
  </r>
  <r>
    <x v="1"/>
    <s v="sept"/>
    <x v="11"/>
    <d v="2024-09-02T00:00:00"/>
    <x v="1"/>
    <s v="Turno Dia"/>
    <s v="Robopac"/>
    <s v="Corte de Film en Robopack"/>
    <x v="1"/>
    <n v="1.1299999999999999"/>
    <m/>
  </r>
  <r>
    <x v="0"/>
    <s v="sept"/>
    <x v="11"/>
    <d v="2024-09-02T00:00:00"/>
    <x v="1"/>
    <s v="Turno Dia"/>
    <s v="Coronador"/>
    <s v="Trancones reiterados pista de bajada"/>
    <x v="1"/>
    <n v="0.55000000000000004"/>
    <m/>
  </r>
  <r>
    <x v="1"/>
    <s v="sept"/>
    <x v="11"/>
    <d v="2024-09-02T00:00:00"/>
    <x v="1"/>
    <s v="Turno Dia"/>
    <s v="Robopac"/>
    <s v="Corte de Film en Robopack"/>
    <x v="1"/>
    <n v="0.44"/>
    <m/>
  </r>
  <r>
    <x v="0"/>
    <s v="sept"/>
    <x v="11"/>
    <d v="2024-09-02T00:00:00"/>
    <x v="1"/>
    <s v="Turno Dia"/>
    <s v="Coronador"/>
    <s v="Trancones reiterados pista de bajada"/>
    <x v="1"/>
    <n v="0.3"/>
    <m/>
  </r>
  <r>
    <x v="2"/>
    <s v="sept"/>
    <x v="11"/>
    <d v="2024-09-02T00:00:00"/>
    <x v="1"/>
    <s v="Turno Dia"/>
    <s v="Alexus"/>
    <s v="Falla bomba vaci­o"/>
    <x v="1"/>
    <n v="0.2"/>
    <m/>
  </r>
  <r>
    <x v="2"/>
    <s v="sept"/>
    <x v="11"/>
    <d v="2024-09-02T00:00:00"/>
    <x v="1"/>
    <s v="Turno Dia"/>
    <s v="Capsuladora"/>
    <s v="Trancon de tapas en pista de bajada - Mantenimiento"/>
    <x v="1"/>
    <n v="0.11"/>
    <m/>
  </r>
  <r>
    <x v="2"/>
    <s v="sept"/>
    <x v="11"/>
    <d v="2024-09-02T00:00:00"/>
    <x v="1"/>
    <s v="Turno Dia"/>
    <s v="Alexus"/>
    <s v="Falla bomba vaci­o"/>
    <x v="1"/>
    <n v="0.09"/>
    <m/>
  </r>
  <r>
    <x v="2"/>
    <s v="sept"/>
    <x v="11"/>
    <d v="2024-09-02T00:00:00"/>
    <x v="1"/>
    <s v="Turno Dia"/>
    <s v="Capsuladora"/>
    <s v="Trabamiento en guia de salida"/>
    <x v="1"/>
    <n v="0.09"/>
    <m/>
  </r>
  <r>
    <x v="1"/>
    <s v="sept"/>
    <x v="11"/>
    <d v="2024-09-03T00:00:00"/>
    <x v="1"/>
    <s v="Turno Tarde"/>
    <s v="Etiquetadora"/>
    <s v="Falla Etiquetadora"/>
    <x v="0"/>
    <n v="12.76"/>
    <s v="FALLA POR ENCOLADO DE TAMBOR (ETIQUETA CORTA PROVOCA PROBLEMAS)"/>
  </r>
  <r>
    <x v="1"/>
    <s v="sept"/>
    <x v="11"/>
    <d v="2024-09-03T00:00:00"/>
    <x v="1"/>
    <s v="Turno Tarde"/>
    <s v="Paletizadora"/>
    <s v="Revision de Piston en mesa de rodillos"/>
    <x v="0"/>
    <n v="11.07"/>
    <s v="LUBRICACION DE RODILLOS DE TRASPASO"/>
  </r>
  <r>
    <x v="1"/>
    <s v="sept"/>
    <x v="11"/>
    <d v="2024-09-03T00:00:00"/>
    <x v="1"/>
    <s v="Turno Dia"/>
    <s v="Sopladora"/>
    <s v="Bloqueo de molde N 10"/>
    <x v="0"/>
    <n v="7.55"/>
    <s v="SIN REPORTAR"/>
  </r>
  <r>
    <x v="2"/>
    <s v="sept"/>
    <x v="11"/>
    <d v="2024-09-03T00:00:00"/>
    <x v="1"/>
    <s v="Turno Dia"/>
    <s v="Lavadora de Cajas"/>
    <s v="Cai­da de guias de caja"/>
    <x v="0"/>
    <n v="7.11"/>
    <s v="DETENCIONES POR CADENA LARGA."/>
  </r>
  <r>
    <x v="1"/>
    <s v="sept"/>
    <x v="11"/>
    <d v="2024-09-03T00:00:00"/>
    <x v="1"/>
    <s v="Turno Tarde"/>
    <s v="Etiquetadora"/>
    <s v="Falla Etiquetadora"/>
    <x v="0"/>
    <n v="6.27"/>
    <s v="FALLA POR ENCOLADO DE TAMBOR (ETIQUETA CORTA PROVOCA PROBLEMAS)"/>
  </r>
  <r>
    <x v="2"/>
    <s v="sept"/>
    <x v="11"/>
    <d v="2024-09-03T00:00:00"/>
    <x v="1"/>
    <s v="Turno Dia"/>
    <s v="Decapsuladora"/>
    <s v="Ajustes por falla"/>
    <x v="1"/>
    <n v="4.97"/>
    <m/>
  </r>
  <r>
    <x v="1"/>
    <s v="sept"/>
    <x v="11"/>
    <d v="2024-09-03T00:00:00"/>
    <x v="1"/>
    <s v="Turno Tarde"/>
    <s v="Transporte"/>
    <s v="Divisor de paquetes"/>
    <x v="1"/>
    <n v="4.21"/>
    <m/>
  </r>
  <r>
    <x v="0"/>
    <s v="sept"/>
    <x v="11"/>
    <d v="2024-09-03T00:00:00"/>
    <x v="1"/>
    <s v="Turno Noche"/>
    <s v="Lavadora de Botellas"/>
    <s v="Trabamiento de botellas en la salida - Mantenimiento"/>
    <x v="1"/>
    <n v="4.04"/>
    <m/>
  </r>
  <r>
    <x v="1"/>
    <s v="sept"/>
    <x v="11"/>
    <d v="2024-09-03T00:00:00"/>
    <x v="1"/>
    <s v="Turno Noche"/>
    <s v="Prime"/>
    <s v="Trabamiento brazo"/>
    <x v="1"/>
    <n v="3.27"/>
    <m/>
  </r>
  <r>
    <x v="0"/>
    <s v="sept"/>
    <x v="11"/>
    <d v="2024-09-03T00:00:00"/>
    <x v="1"/>
    <s v="Turno Noche"/>
    <s v="Lavadora de Botellas"/>
    <s v="Cai­da de envase en descarga - Mantenimiento"/>
    <x v="1"/>
    <n v="2.5499999999999998"/>
    <m/>
  </r>
  <r>
    <x v="0"/>
    <s v="sept"/>
    <x v="11"/>
    <d v="2024-09-03T00:00:00"/>
    <x v="1"/>
    <s v="Turno Dia"/>
    <s v="Lavadora de Botellas"/>
    <s v="trabamiento de botella en entrada"/>
    <x v="1"/>
    <n v="2.15"/>
    <m/>
  </r>
  <r>
    <x v="2"/>
    <s v="sept"/>
    <x v="11"/>
    <d v="2024-09-03T00:00:00"/>
    <x v="1"/>
    <s v="Turno Dia"/>
    <s v="Lavadora de Cajas"/>
    <s v="Cai­da de guias de caja"/>
    <x v="1"/>
    <n v="2.09"/>
    <m/>
  </r>
  <r>
    <x v="1"/>
    <s v="sept"/>
    <x v="11"/>
    <d v="2024-09-03T00:00:00"/>
    <x v="1"/>
    <s v="Turno Tarde"/>
    <s v="Sopladora"/>
    <s v="Trabamiento estrella transferencia"/>
    <x v="1"/>
    <n v="1.96"/>
    <m/>
  </r>
  <r>
    <x v="0"/>
    <s v="sept"/>
    <x v="11"/>
    <d v="2024-09-03T00:00:00"/>
    <x v="1"/>
    <s v="Turno Noche"/>
    <s v="Omnivision"/>
    <s v="Parada reiteradas por ventosas en mal estado"/>
    <x v="1"/>
    <n v="1.93"/>
    <m/>
  </r>
  <r>
    <x v="0"/>
    <s v="sept"/>
    <x v="11"/>
    <d v="2024-09-03T00:00:00"/>
    <x v="1"/>
    <s v="Turno Dia"/>
    <s v="Coronador"/>
    <s v="Trancones reiterados pista de bajada"/>
    <x v="1"/>
    <n v="1.83"/>
    <m/>
  </r>
  <r>
    <x v="0"/>
    <s v="sept"/>
    <x v="11"/>
    <d v="2024-09-03T00:00:00"/>
    <x v="1"/>
    <s v="Turno Dia"/>
    <s v="Lavadora de Botellas"/>
    <s v="Trabamiento de botellas en la salida - Mantenimiento"/>
    <x v="1"/>
    <n v="1.78"/>
    <m/>
  </r>
  <r>
    <x v="1"/>
    <s v="sept"/>
    <x v="11"/>
    <d v="2024-09-03T00:00:00"/>
    <x v="1"/>
    <s v="Turno Noche"/>
    <s v="Capsuladora"/>
    <s v="Trancon de tapas en pista de bajada - Mantenimiento"/>
    <x v="1"/>
    <n v="1.73"/>
    <m/>
  </r>
  <r>
    <x v="0"/>
    <s v="sept"/>
    <x v="11"/>
    <d v="2024-09-03T00:00:00"/>
    <x v="1"/>
    <s v="Turno Noche"/>
    <s v="Lavadora de Botellas"/>
    <s v="Cai­da de envase en descarga - Mantenimiento"/>
    <x v="1"/>
    <n v="1.72"/>
    <m/>
  </r>
  <r>
    <x v="1"/>
    <s v="sept"/>
    <x v="11"/>
    <d v="2024-09-03T00:00:00"/>
    <x v="1"/>
    <s v="Turno Dia"/>
    <s v="Llenadora"/>
    <s v="Problema refrigeracion de fondo botellas"/>
    <x v="1"/>
    <n v="1.67"/>
    <m/>
  </r>
  <r>
    <x v="0"/>
    <s v="sept"/>
    <x v="11"/>
    <d v="2024-09-03T00:00:00"/>
    <x v="1"/>
    <s v="Turno Dia"/>
    <s v="Lavadora de Botellas"/>
    <s v="trabamiento de botella en entrada"/>
    <x v="1"/>
    <n v="1.55"/>
    <m/>
  </r>
  <r>
    <x v="1"/>
    <s v="sept"/>
    <x v="11"/>
    <d v="2024-09-03T00:00:00"/>
    <x v="1"/>
    <s v="Turno Tarde"/>
    <s v="Transporte"/>
    <s v="Divisor de paquetes"/>
    <x v="1"/>
    <n v="1.43"/>
    <m/>
  </r>
  <r>
    <x v="0"/>
    <s v="sept"/>
    <x v="11"/>
    <d v="2024-09-03T00:00:00"/>
    <x v="1"/>
    <s v="Turno Noche"/>
    <s v="Etiquetadora"/>
    <s v="Ajuste de freno"/>
    <x v="1"/>
    <n v="1.4"/>
    <m/>
  </r>
  <r>
    <x v="0"/>
    <s v="sept"/>
    <x v="11"/>
    <d v="2024-09-03T00:00:00"/>
    <x v="1"/>
    <s v="Turno Dia"/>
    <s v="Coronador"/>
    <s v="Trancones reiterados pista de bajada"/>
    <x v="1"/>
    <n v="1.35"/>
    <m/>
  </r>
  <r>
    <x v="0"/>
    <s v="sept"/>
    <x v="11"/>
    <d v="2024-09-03T00:00:00"/>
    <x v="1"/>
    <s v="Turno Noche"/>
    <s v="Lavadora de Botellas"/>
    <s v="Cai­da de envase en descarga - Mantenimiento"/>
    <x v="1"/>
    <n v="1.35"/>
    <m/>
  </r>
  <r>
    <x v="1"/>
    <s v="sept"/>
    <x v="11"/>
    <d v="2024-09-03T00:00:00"/>
    <x v="1"/>
    <s v="Turno Dia"/>
    <s v="Capsuladora"/>
    <s v="Trancon de tapas en pista de bajada - Mantenimiento"/>
    <x v="1"/>
    <n v="1.18"/>
    <m/>
  </r>
  <r>
    <x v="0"/>
    <s v="sept"/>
    <x v="11"/>
    <d v="2024-09-03T00:00:00"/>
    <x v="1"/>
    <s v="Turno Noche"/>
    <s v="Lavadora de Botellas"/>
    <s v="trabamiento de botella en entrada"/>
    <x v="1"/>
    <n v="1.1499999999999999"/>
    <m/>
  </r>
  <r>
    <x v="1"/>
    <s v="sept"/>
    <x v="11"/>
    <d v="2024-09-03T00:00:00"/>
    <x v="1"/>
    <s v="Turno Noche"/>
    <s v="Transporte"/>
    <s v="Divisor de paquetes"/>
    <x v="1"/>
    <n v="1.1299999999999999"/>
    <m/>
  </r>
  <r>
    <x v="1"/>
    <s v="sept"/>
    <x v="11"/>
    <d v="2024-09-03T00:00:00"/>
    <x v="1"/>
    <s v="Turno Dia"/>
    <s v="Capsuladora"/>
    <s v="Trancon de tapas en pista de bajada - Mantenimiento"/>
    <x v="1"/>
    <n v="1.1000000000000001"/>
    <m/>
  </r>
  <r>
    <x v="2"/>
    <s v="sept"/>
    <x v="11"/>
    <d v="2024-09-03T00:00:00"/>
    <x v="1"/>
    <s v="Turno Dia"/>
    <s v="Lavadora de Cajas"/>
    <s v="Cai­da de guias de caja"/>
    <x v="1"/>
    <n v="1.1000000000000001"/>
    <m/>
  </r>
  <r>
    <x v="1"/>
    <s v="sept"/>
    <x v="11"/>
    <d v="2024-09-03T00:00:00"/>
    <x v="1"/>
    <s v="Turno Dia"/>
    <s v="Capsuladora"/>
    <s v="Trancon de tapas en pista de bajada - Mantenimiento"/>
    <x v="1"/>
    <n v="1.08"/>
    <m/>
  </r>
  <r>
    <x v="0"/>
    <s v="sept"/>
    <x v="11"/>
    <d v="2024-09-03T00:00:00"/>
    <x v="1"/>
    <s v="Turno Dia"/>
    <s v="Lavadora de Botellas"/>
    <s v="trabamiento de botella en entrada"/>
    <x v="1"/>
    <n v="0.98"/>
    <m/>
  </r>
  <r>
    <x v="1"/>
    <s v="sept"/>
    <x v="11"/>
    <d v="2024-09-03T00:00:00"/>
    <x v="1"/>
    <s v="Turno Tarde"/>
    <s v="Transporte"/>
    <s v="Divisor de paquetes"/>
    <x v="1"/>
    <n v="0.97"/>
    <m/>
  </r>
  <r>
    <x v="2"/>
    <s v="sept"/>
    <x v="11"/>
    <d v="2024-09-03T00:00:00"/>
    <x v="1"/>
    <s v="Turno Dia"/>
    <s v="Lavadora de Cajas"/>
    <s v="Cai­da de guias de caja"/>
    <x v="1"/>
    <n v="0.95"/>
    <m/>
  </r>
  <r>
    <x v="0"/>
    <s v="sept"/>
    <x v="11"/>
    <d v="2024-09-03T00:00:00"/>
    <x v="1"/>
    <s v="Turno Dia"/>
    <s v="Lavadora de Botellas"/>
    <s v="trabamiento de botella en entrada"/>
    <x v="1"/>
    <n v="0.93"/>
    <m/>
  </r>
  <r>
    <x v="1"/>
    <s v="sept"/>
    <x v="11"/>
    <d v="2024-09-03T00:00:00"/>
    <x v="1"/>
    <s v="Turno Dia"/>
    <s v="Llenadora"/>
    <s v="Problema refrigeracion de fondo botellas"/>
    <x v="1"/>
    <n v="0.9"/>
    <m/>
  </r>
  <r>
    <x v="2"/>
    <s v="sept"/>
    <x v="11"/>
    <d v="2024-09-03T00:00:00"/>
    <x v="1"/>
    <s v="Turno Dia"/>
    <s v="Lavadora de Cajas"/>
    <s v="Cai­da de guias de caja"/>
    <x v="1"/>
    <n v="0.9"/>
    <m/>
  </r>
  <r>
    <x v="1"/>
    <s v="sept"/>
    <x v="11"/>
    <d v="2024-09-03T00:00:00"/>
    <x v="1"/>
    <s v="Turno Dia"/>
    <s v="Capsuladora"/>
    <s v="Trancon de tapas en pista de bajada - Mantenimiento"/>
    <x v="1"/>
    <n v="0.72"/>
    <m/>
  </r>
  <r>
    <x v="2"/>
    <s v="sept"/>
    <x v="11"/>
    <d v="2024-09-03T00:00:00"/>
    <x v="1"/>
    <s v="Turno Dia"/>
    <s v="Lavadora de Cajas"/>
    <s v="Cai­da de guias de caja"/>
    <x v="1"/>
    <n v="0.7"/>
    <m/>
  </r>
  <r>
    <x v="1"/>
    <s v="sept"/>
    <x v="11"/>
    <d v="2024-09-03T00:00:00"/>
    <x v="1"/>
    <s v="Turno Dia"/>
    <s v="Llenadora"/>
    <s v="Problema refrigeracion de fondo botellas"/>
    <x v="1"/>
    <n v="0.68"/>
    <m/>
  </r>
  <r>
    <x v="1"/>
    <s v="sept"/>
    <x v="11"/>
    <d v="2024-09-03T00:00:00"/>
    <x v="1"/>
    <s v="Turno Dia"/>
    <s v="Capsuladora"/>
    <s v="Trancon de tapas en pista de bajada - Mantenimiento"/>
    <x v="1"/>
    <n v="0.62"/>
    <m/>
  </r>
  <r>
    <x v="2"/>
    <s v="sept"/>
    <x v="11"/>
    <d v="2024-09-03T00:00:00"/>
    <x v="1"/>
    <s v="Turno Dia"/>
    <s v="Decapsuladora"/>
    <s v="Ajustes por falla"/>
    <x v="1"/>
    <n v="0.44"/>
    <m/>
  </r>
  <r>
    <x v="0"/>
    <s v="sept"/>
    <x v="11"/>
    <d v="2024-09-03T00:00:00"/>
    <x v="1"/>
    <s v="Turno Dia"/>
    <s v="Lavadora de Botellas"/>
    <s v="trabamiento de botella en entrada"/>
    <x v="1"/>
    <n v="0.38"/>
    <m/>
  </r>
  <r>
    <x v="0"/>
    <s v="sept"/>
    <x v="11"/>
    <d v="2024-09-03T00:00:00"/>
    <x v="1"/>
    <s v="Turno Dia"/>
    <s v="Coronador"/>
    <s v="Trancones reiterados pista de bajada"/>
    <x v="1"/>
    <n v="0.38"/>
    <m/>
  </r>
  <r>
    <x v="1"/>
    <s v="sept"/>
    <x v="11"/>
    <d v="2024-09-03T00:00:00"/>
    <x v="1"/>
    <s v="Turno Noche"/>
    <s v="Transporte"/>
    <s v="Divisor de paquetes"/>
    <x v="1"/>
    <n v="0.37"/>
    <m/>
  </r>
  <r>
    <x v="1"/>
    <s v="sept"/>
    <x v="11"/>
    <d v="2024-09-03T00:00:00"/>
    <x v="1"/>
    <s v="Turno Noche"/>
    <s v="Transporte"/>
    <s v="Divisor de paquetes"/>
    <x v="1"/>
    <n v="0.37"/>
    <m/>
  </r>
  <r>
    <x v="1"/>
    <s v="sept"/>
    <x v="11"/>
    <d v="2024-09-03T00:00:00"/>
    <x v="1"/>
    <s v="Turno Noche"/>
    <s v="Transporte"/>
    <s v="Divisor de paquetes"/>
    <x v="1"/>
    <n v="0.33"/>
    <m/>
  </r>
  <r>
    <x v="1"/>
    <s v="sept"/>
    <x v="11"/>
    <d v="2024-09-03T00:00:00"/>
    <x v="1"/>
    <s v="Turno Noche"/>
    <s v="Transporte"/>
    <s v="Divisor de paquetes"/>
    <x v="1"/>
    <n v="0.33"/>
    <m/>
  </r>
  <r>
    <x v="1"/>
    <s v="sept"/>
    <x v="11"/>
    <d v="2024-09-03T00:00:00"/>
    <x v="1"/>
    <s v="Turno Tarde"/>
    <s v="Capsuladora"/>
    <s v="Trancon de tapas en pista de bajada - Mantenimiento"/>
    <x v="1"/>
    <n v="0.32"/>
    <m/>
  </r>
  <r>
    <x v="0"/>
    <s v="sept"/>
    <x v="11"/>
    <d v="2024-09-03T00:00:00"/>
    <x v="1"/>
    <s v="Turno Noche"/>
    <s v="Lavadora de Botellas"/>
    <s v="Trabamiento de botellas en la salida - Mantenimiento"/>
    <x v="1"/>
    <n v="0.31"/>
    <m/>
  </r>
  <r>
    <x v="0"/>
    <s v="sept"/>
    <x v="11"/>
    <d v="2024-09-03T00:00:00"/>
    <x v="1"/>
    <s v="Turno Dia"/>
    <s v="Coronador"/>
    <s v="Trancones reiterados pista de bajada"/>
    <x v="1"/>
    <n v="0.23"/>
    <m/>
  </r>
  <r>
    <x v="1"/>
    <s v="sept"/>
    <x v="11"/>
    <d v="2024-09-03T00:00:00"/>
    <x v="1"/>
    <s v="Turno Tarde"/>
    <s v="Capsuladora"/>
    <s v="Trancon de tapas en pista de bajada - Mantenimiento"/>
    <x v="1"/>
    <n v="0.15"/>
    <m/>
  </r>
  <r>
    <x v="0"/>
    <s v="sept"/>
    <x v="11"/>
    <d v="2024-09-03T00:00:00"/>
    <x v="1"/>
    <s v="Turno Dia"/>
    <s v="Lavadora de Botellas"/>
    <s v="Cai­da de botellas salida de la lavadora"/>
    <x v="1"/>
    <n v="0.13"/>
    <m/>
  </r>
  <r>
    <x v="1"/>
    <s v="sept"/>
    <x v="11"/>
    <d v="2024-09-03T00:00:00"/>
    <x v="1"/>
    <s v="Turno Noche"/>
    <s v="Capsuladora"/>
    <s v="Trancon de tapas en pista de bajada - Mantenimiento"/>
    <x v="1"/>
    <n v="0.1"/>
    <m/>
  </r>
  <r>
    <x v="0"/>
    <s v="sept"/>
    <x v="11"/>
    <d v="2024-09-03T00:00:00"/>
    <x v="1"/>
    <s v="Turno Dia"/>
    <s v="Coronador"/>
    <s v="Trancones reiterados pista de bajada"/>
    <x v="1"/>
    <n v="0.05"/>
    <m/>
  </r>
  <r>
    <x v="2"/>
    <s v="sept"/>
    <x v="11"/>
    <d v="2024-09-04T00:00:00"/>
    <x v="1"/>
    <s v="Turno Dia"/>
    <s v="Paletizadora"/>
    <s v="Falla en Paracai­da"/>
    <x v="0"/>
    <n v="29.57"/>
    <s v="FALLA FRENO DE PARACAIDAS"/>
  </r>
  <r>
    <x v="0"/>
    <s v="sept"/>
    <x v="11"/>
    <d v="2024-09-04T00:00:00"/>
    <x v="1"/>
    <s v="Turno Noche"/>
    <s v="Coronador"/>
    <s v="Reparacion bajada de tapas"/>
    <x v="2"/>
    <n v="19.850000000000001"/>
    <s v="FALLA EN FIBRAS OPTICAS Y MANGUERAS NEUMATICAS"/>
  </r>
  <r>
    <x v="2"/>
    <s v="sept"/>
    <x v="11"/>
    <d v="2024-09-04T00:00:00"/>
    <x v="1"/>
    <s v="Turno Dia"/>
    <s v="Transporte"/>
    <s v="Transporte lleno reparacion cadena"/>
    <x v="0"/>
    <n v="13.8"/>
    <s v="SE CORTA CADENA SALIDA ETIQUETADORA"/>
  </r>
  <r>
    <x v="0"/>
    <s v="sept"/>
    <x v="11"/>
    <d v="2024-09-04T00:00:00"/>
    <x v="1"/>
    <s v="Turno Noche"/>
    <s v="Coronador"/>
    <s v="Reparacion bajada de tapas"/>
    <x v="2"/>
    <n v="10.98"/>
    <s v="FALLA EN FIBRAS OPTICAS Y MANGUERAS NEUMATICAS"/>
  </r>
  <r>
    <x v="2"/>
    <s v="sept"/>
    <x v="11"/>
    <d v="2024-09-04T00:00:00"/>
    <x v="1"/>
    <s v="Turno Dia"/>
    <s v="Etiquetadora"/>
    <s v="Falla Etiquetadora"/>
    <x v="0"/>
    <n v="8.4600000000000009"/>
    <s v="AJUSTE MECANICO EN YUNQUE POR FALLA."/>
  </r>
  <r>
    <x v="2"/>
    <s v="sept"/>
    <x v="11"/>
    <d v="2024-09-04T00:00:00"/>
    <x v="1"/>
    <s v="Turno Dia"/>
    <s v="Lavadora de Botellas"/>
    <s v="Trabamiento de botellas en la salida - Mantenimiento"/>
    <x v="0"/>
    <n v="5.45"/>
    <m/>
  </r>
  <r>
    <x v="1"/>
    <s v="sept"/>
    <x v="11"/>
    <d v="2024-09-04T00:00:00"/>
    <x v="1"/>
    <s v="Turno Dia"/>
    <s v="Robopac"/>
    <s v="Ajuste o cambio de sensor - Robopac"/>
    <x v="2"/>
    <n v="5.44"/>
    <m/>
  </r>
  <r>
    <x v="1"/>
    <s v="sept"/>
    <x v="11"/>
    <d v="2024-09-04T00:00:00"/>
    <x v="1"/>
    <s v="Turno Noche"/>
    <s v="Llenadora"/>
    <s v="Ajuste o cambio de sensor - Llenadora"/>
    <x v="1"/>
    <n v="4.96"/>
    <m/>
  </r>
  <r>
    <x v="1"/>
    <s v="sept"/>
    <x v="11"/>
    <d v="2024-09-04T00:00:00"/>
    <x v="1"/>
    <s v="Turno Noche"/>
    <s v="Prime"/>
    <s v="Trabamiento brazo"/>
    <x v="1"/>
    <n v="4.87"/>
    <m/>
  </r>
  <r>
    <x v="0"/>
    <s v="sept"/>
    <x v="11"/>
    <d v="2024-09-04T00:00:00"/>
    <x v="1"/>
    <s v="Turno Dia"/>
    <s v="Lavadora de Botellas"/>
    <s v="Trabamiento de botellas en la salida - Mantenimiento"/>
    <x v="1"/>
    <n v="4.7300000000000004"/>
    <m/>
  </r>
  <r>
    <x v="1"/>
    <s v="sept"/>
    <x v="11"/>
    <d v="2024-09-04T00:00:00"/>
    <x v="1"/>
    <s v="Turno Tarde"/>
    <s v="Robopac"/>
    <s v="Cambio o reparacion de sensor - Robopac"/>
    <x v="1"/>
    <n v="4.72"/>
    <m/>
  </r>
  <r>
    <x v="1"/>
    <s v="sept"/>
    <x v="11"/>
    <d v="2024-09-04T00:00:00"/>
    <x v="1"/>
    <s v="Turno Dia"/>
    <s v="Prime"/>
    <s v="Trabamiento de producto"/>
    <x v="1"/>
    <n v="4.57"/>
    <m/>
  </r>
  <r>
    <x v="2"/>
    <s v="sept"/>
    <x v="11"/>
    <d v="2024-09-04T00:00:00"/>
    <x v="1"/>
    <s v="Turno Dia"/>
    <s v="Lavadora de Botellas"/>
    <s v="Trabamiento de botellas en la salida - Mantenimiento"/>
    <x v="1"/>
    <n v="4.16"/>
    <m/>
  </r>
  <r>
    <x v="0"/>
    <s v="sept"/>
    <x v="11"/>
    <d v="2024-09-04T00:00:00"/>
    <x v="1"/>
    <s v="Turno Dia"/>
    <s v="Lavadora de Botellas"/>
    <s v="trabamiento de botella en entrada"/>
    <x v="1"/>
    <n v="3.63"/>
    <m/>
  </r>
  <r>
    <x v="2"/>
    <s v="sept"/>
    <x v="11"/>
    <d v="2024-09-04T00:00:00"/>
    <x v="1"/>
    <s v="Turno Dia"/>
    <s v="Etiquetadora"/>
    <s v="Empalme defectuoso - Etiquetadora"/>
    <x v="1"/>
    <n v="3.27"/>
    <m/>
  </r>
  <r>
    <x v="0"/>
    <s v="sept"/>
    <x v="11"/>
    <d v="2024-09-04T00:00:00"/>
    <x v="1"/>
    <s v="Turno Noche"/>
    <s v="Omnivision"/>
    <s v="Ajuste electrico o mecanico"/>
    <x v="1"/>
    <n v="3.1"/>
    <m/>
  </r>
  <r>
    <x v="2"/>
    <s v="sept"/>
    <x v="11"/>
    <d v="2024-09-04T00:00:00"/>
    <x v="1"/>
    <s v="Turno Dia"/>
    <s v="Lavadora de Botellas"/>
    <s v="Trabamiento de botellas en la salida - Mantenimiento"/>
    <x v="1"/>
    <n v="2.74"/>
    <m/>
  </r>
  <r>
    <x v="1"/>
    <s v="sept"/>
    <x v="11"/>
    <d v="2024-09-04T00:00:00"/>
    <x v="1"/>
    <s v="Turno Noche"/>
    <s v="Robopac"/>
    <s v="Corte de Film en Robopack"/>
    <x v="1"/>
    <n v="2.1800000000000002"/>
    <m/>
  </r>
  <r>
    <x v="1"/>
    <s v="sept"/>
    <x v="11"/>
    <d v="2024-09-04T00:00:00"/>
    <x v="1"/>
    <s v="Turno Tarde"/>
    <s v="Transporte"/>
    <s v="Divisor de paquetes"/>
    <x v="1"/>
    <n v="2.16"/>
    <m/>
  </r>
  <r>
    <x v="1"/>
    <s v="sept"/>
    <x v="11"/>
    <d v="2024-09-04T00:00:00"/>
    <x v="1"/>
    <s v="Turno Tarde"/>
    <s v="Transporte"/>
    <s v="Divisor de paquetes"/>
    <x v="1"/>
    <n v="1.94"/>
    <m/>
  </r>
  <r>
    <x v="1"/>
    <s v="sept"/>
    <x v="11"/>
    <d v="2024-09-04T00:00:00"/>
    <x v="1"/>
    <s v="Turno Tarde"/>
    <s v="Transporte"/>
    <s v="Divisor de paquetes"/>
    <x v="1"/>
    <n v="1.52"/>
    <m/>
  </r>
  <r>
    <x v="2"/>
    <s v="sept"/>
    <x v="11"/>
    <d v="2024-09-04T00:00:00"/>
    <x v="1"/>
    <s v="Turno Dia"/>
    <s v="Paletizadora"/>
    <s v="Falla en Paracai­da"/>
    <x v="1"/>
    <n v="1.52"/>
    <m/>
  </r>
  <r>
    <x v="1"/>
    <s v="sept"/>
    <x v="11"/>
    <d v="2024-09-04T00:00:00"/>
    <x v="1"/>
    <s v="Turno Dia"/>
    <s v="Robopac"/>
    <s v="Corte de Film en Robopack"/>
    <x v="1"/>
    <n v="1.47"/>
    <m/>
  </r>
  <r>
    <x v="0"/>
    <s v="sept"/>
    <x v="11"/>
    <d v="2024-09-04T00:00:00"/>
    <x v="1"/>
    <s v="Turno Dia"/>
    <s v="Coronador"/>
    <s v="Trancones reiterados pista de bajada"/>
    <x v="1"/>
    <n v="1.33"/>
    <m/>
  </r>
  <r>
    <x v="1"/>
    <s v="sept"/>
    <x v="11"/>
    <d v="2024-09-04T00:00:00"/>
    <x v="1"/>
    <s v="Turno Tarde"/>
    <s v="Llenadora"/>
    <s v="Espumado al inicio de proceso"/>
    <x v="1"/>
    <n v="1.32"/>
    <m/>
  </r>
  <r>
    <x v="1"/>
    <s v="sept"/>
    <x v="11"/>
    <d v="2024-09-04T00:00:00"/>
    <x v="1"/>
    <s v="Turno Dia"/>
    <s v="Capsuladora"/>
    <s v="Trancon de tapas en pista de bajada - Mantenimiento"/>
    <x v="1"/>
    <n v="1.29"/>
    <m/>
  </r>
  <r>
    <x v="0"/>
    <s v="sept"/>
    <x v="11"/>
    <d v="2024-09-04T00:00:00"/>
    <x v="1"/>
    <s v="Turno Dia"/>
    <s v="Etiquetadora"/>
    <s v="Trancon de botella en la salida - Etiquetadora"/>
    <x v="1"/>
    <n v="1.25"/>
    <m/>
  </r>
  <r>
    <x v="0"/>
    <s v="sept"/>
    <x v="11"/>
    <d v="2024-09-04T00:00:00"/>
    <x v="1"/>
    <s v="Turno Noche"/>
    <s v="Encajonadora"/>
    <s v="Problema en mesa de entrada"/>
    <x v="1"/>
    <n v="1.22"/>
    <m/>
  </r>
  <r>
    <x v="0"/>
    <s v="sept"/>
    <x v="11"/>
    <d v="2024-09-04T00:00:00"/>
    <x v="1"/>
    <s v="Turno Noche"/>
    <s v="Lavadora de Botellas"/>
    <s v="trabamiento de botella en entrada"/>
    <x v="1"/>
    <n v="1.1499999999999999"/>
    <m/>
  </r>
  <r>
    <x v="0"/>
    <s v="sept"/>
    <x v="11"/>
    <d v="2024-09-04T00:00:00"/>
    <x v="1"/>
    <s v="Turno Noche"/>
    <s v="Coronador"/>
    <s v="Trancones reiterados pista de bajada"/>
    <x v="1"/>
    <n v="1.1499999999999999"/>
    <m/>
  </r>
  <r>
    <x v="1"/>
    <s v="sept"/>
    <x v="11"/>
    <d v="2024-09-04T00:00:00"/>
    <x v="1"/>
    <s v="Turno Dia"/>
    <s v="Transporte"/>
    <s v="Divisor de paquetes"/>
    <x v="1"/>
    <n v="1.1000000000000001"/>
    <m/>
  </r>
  <r>
    <x v="1"/>
    <s v="sept"/>
    <x v="11"/>
    <d v="2024-09-04T00:00:00"/>
    <x v="1"/>
    <s v="Turno Tarde"/>
    <s v="Transporte"/>
    <s v="Divisor de paquetes"/>
    <x v="1"/>
    <n v="0.99"/>
    <m/>
  </r>
  <r>
    <x v="0"/>
    <s v="sept"/>
    <x v="11"/>
    <d v="2024-09-04T00:00:00"/>
    <x v="1"/>
    <s v="Turno Dia"/>
    <s v="Coronador"/>
    <s v="Trancones reiterados pista de bajada"/>
    <x v="1"/>
    <n v="0.95"/>
    <m/>
  </r>
  <r>
    <x v="0"/>
    <s v="sept"/>
    <x v="11"/>
    <d v="2024-09-04T00:00:00"/>
    <x v="1"/>
    <s v="Turno Dia"/>
    <s v="Coronador"/>
    <s v="Trancones reiterados pista de bajada"/>
    <x v="1"/>
    <n v="0.9"/>
    <m/>
  </r>
  <r>
    <x v="1"/>
    <s v="sept"/>
    <x v="11"/>
    <d v="2024-09-04T00:00:00"/>
    <x v="1"/>
    <s v="Turno Dia"/>
    <s v="Llenadora"/>
    <s v="Problema refrigeracion de fondo botellas"/>
    <x v="1"/>
    <n v="0.89"/>
    <m/>
  </r>
  <r>
    <x v="1"/>
    <s v="sept"/>
    <x v="11"/>
    <d v="2024-09-04T00:00:00"/>
    <x v="1"/>
    <s v="Turno Dia"/>
    <s v="Transporte"/>
    <s v="Divisor de paquetes"/>
    <x v="1"/>
    <n v="0.86"/>
    <m/>
  </r>
  <r>
    <x v="1"/>
    <s v="sept"/>
    <x v="11"/>
    <d v="2024-09-04T00:00:00"/>
    <x v="1"/>
    <s v="Turno Dia"/>
    <s v="Llenadora"/>
    <s v="Problema refrigeracion de fondo botellas"/>
    <x v="1"/>
    <n v="0.85"/>
    <m/>
  </r>
  <r>
    <x v="1"/>
    <s v="sept"/>
    <x v="11"/>
    <d v="2024-09-04T00:00:00"/>
    <x v="1"/>
    <s v="Turno Dia"/>
    <s v="Transporte"/>
    <s v="Divisor de paquetes"/>
    <x v="1"/>
    <n v="0.84"/>
    <m/>
  </r>
  <r>
    <x v="1"/>
    <s v="sept"/>
    <x v="11"/>
    <d v="2024-09-04T00:00:00"/>
    <x v="1"/>
    <s v="Turno Dia"/>
    <s v="Capsuladora"/>
    <s v="Trancon de tapas en pista de bajada - Mantenimiento"/>
    <x v="1"/>
    <n v="0.77"/>
    <m/>
  </r>
  <r>
    <x v="1"/>
    <s v="sept"/>
    <x v="11"/>
    <d v="2024-09-04T00:00:00"/>
    <x v="1"/>
    <s v="Turno Noche"/>
    <s v="Prime"/>
    <s v="Trabamiento brazo"/>
    <x v="1"/>
    <n v="0.67"/>
    <m/>
  </r>
  <r>
    <x v="1"/>
    <s v="sept"/>
    <x v="11"/>
    <d v="2024-09-04T00:00:00"/>
    <x v="1"/>
    <s v="Turno Dia"/>
    <s v="Llenadora"/>
    <s v="Problema refrigeracion de fondo botellas"/>
    <x v="1"/>
    <n v="0.63"/>
    <m/>
  </r>
  <r>
    <x v="1"/>
    <s v="sept"/>
    <x v="11"/>
    <d v="2024-09-04T00:00:00"/>
    <x v="1"/>
    <s v="Turno Noche"/>
    <s v="Capsuladora"/>
    <s v="Trancon de tapas en pista de bajada - Mantenimiento"/>
    <x v="1"/>
    <n v="0.59"/>
    <m/>
  </r>
  <r>
    <x v="2"/>
    <s v="sept"/>
    <x v="11"/>
    <d v="2024-09-04T00:00:00"/>
    <x v="1"/>
    <s v="Turno Dia"/>
    <s v="Transporte"/>
    <s v="Transporte lleno reparacion cadena"/>
    <x v="1"/>
    <n v="0.59"/>
    <m/>
  </r>
  <r>
    <x v="1"/>
    <s v="sept"/>
    <x v="11"/>
    <d v="2024-09-04T00:00:00"/>
    <x v="1"/>
    <s v="Turno Dia"/>
    <s v="Capsuladora"/>
    <s v="Trancon de tapas en pista de bajada - Mantenimiento"/>
    <x v="1"/>
    <n v="0.51"/>
    <m/>
  </r>
  <r>
    <x v="1"/>
    <s v="sept"/>
    <x v="11"/>
    <d v="2024-09-04T00:00:00"/>
    <x v="1"/>
    <s v="Turno Tarde"/>
    <s v="Transporte"/>
    <s v="Divisor de paquetes"/>
    <x v="1"/>
    <n v="0.48"/>
    <m/>
  </r>
  <r>
    <x v="1"/>
    <s v="sept"/>
    <x v="11"/>
    <d v="2024-09-04T00:00:00"/>
    <x v="1"/>
    <s v="Turno Dia"/>
    <s v="Llenadora"/>
    <s v="Problema refrigeracion de fondo botellas"/>
    <x v="1"/>
    <n v="0.45"/>
    <m/>
  </r>
  <r>
    <x v="0"/>
    <s v="sept"/>
    <x v="11"/>
    <d v="2024-09-04T00:00:00"/>
    <x v="1"/>
    <s v="Turno Dia"/>
    <s v="Llenadora"/>
    <s v="Lubricacion de pedestales - Llenadora"/>
    <x v="1"/>
    <n v="0.43"/>
    <m/>
  </r>
  <r>
    <x v="1"/>
    <s v="sept"/>
    <x v="11"/>
    <d v="2024-09-04T00:00:00"/>
    <x v="1"/>
    <s v="Turno Dia"/>
    <s v="Capsuladora"/>
    <s v="Trancon de tapas en pista de bajada - Mantenimiento"/>
    <x v="1"/>
    <n v="0.27"/>
    <m/>
  </r>
  <r>
    <x v="1"/>
    <s v="sept"/>
    <x v="11"/>
    <d v="2024-09-04T00:00:00"/>
    <x v="1"/>
    <s v="Turno Dia"/>
    <s v="Llenadora"/>
    <s v="Problema refrigeracion de fondo botellas"/>
    <x v="1"/>
    <n v="0.22"/>
    <m/>
  </r>
  <r>
    <x v="0"/>
    <s v="sept"/>
    <x v="11"/>
    <d v="2024-09-04T00:00:00"/>
    <x v="1"/>
    <s v="Turno Dia"/>
    <s v="Coronador"/>
    <s v="Trancones reiterados pista de bajada"/>
    <x v="1"/>
    <n v="0.22"/>
    <m/>
  </r>
  <r>
    <x v="0"/>
    <s v="sept"/>
    <x v="11"/>
    <d v="2024-09-04T00:00:00"/>
    <x v="1"/>
    <s v="Turno Dia"/>
    <s v="Coronador"/>
    <s v="Trancones reiterados pista de bajada"/>
    <x v="1"/>
    <n v="0.15"/>
    <m/>
  </r>
  <r>
    <x v="1"/>
    <s v="sept"/>
    <x v="11"/>
    <d v="2024-09-04T00:00:00"/>
    <x v="1"/>
    <s v="Turno Dia"/>
    <s v="Capsuladora"/>
    <s v="Trancon de tapas en pista de bajada - Mantenimiento"/>
    <x v="1"/>
    <n v="0.14000000000000001"/>
    <m/>
  </r>
  <r>
    <x v="0"/>
    <s v="sept"/>
    <x v="11"/>
    <d v="2024-09-04T00:00:00"/>
    <x v="1"/>
    <s v="Turno Dia"/>
    <s v="Coronador"/>
    <s v="Trancones reiterados pista de bajada"/>
    <x v="1"/>
    <n v="0.13"/>
    <m/>
  </r>
  <r>
    <x v="0"/>
    <s v="sept"/>
    <x v="11"/>
    <d v="2024-09-04T00:00:00"/>
    <x v="1"/>
    <s v="Turno Dia"/>
    <s v="Lavadora de Botellas"/>
    <s v="Trabamiento de botellas en la salida - Mantenimiento"/>
    <x v="1"/>
    <n v="0.13"/>
    <m/>
  </r>
  <r>
    <x v="1"/>
    <s v="sept"/>
    <x v="11"/>
    <d v="2024-09-04T00:00:00"/>
    <x v="1"/>
    <s v="Turno Dia"/>
    <s v="Llenadora"/>
    <s v="Problema refrigeracion de fondo botellas"/>
    <x v="1"/>
    <n v="0.03"/>
    <m/>
  </r>
  <r>
    <x v="2"/>
    <s v="sept"/>
    <x v="11"/>
    <d v="2024-09-05T00:00:00"/>
    <x v="1"/>
    <s v="Turno Dia"/>
    <s v="Codificador"/>
    <s v="Problema en encoder"/>
    <x v="2"/>
    <n v="19.86"/>
    <s v="SE ACTIVA EL PARAMETRO IMPRESIÓN CONTINUA, LO QUE GENERA PROBLEMAS AL CODIFICAR."/>
  </r>
  <r>
    <x v="1"/>
    <s v="sept"/>
    <x v="11"/>
    <d v="2024-09-05T00:00:00"/>
    <x v="1"/>
    <s v="Turno Dia"/>
    <s v="Etiquetadora"/>
    <s v="Ajuste o cambio de cuchillo"/>
    <x v="0"/>
    <n v="9.4499999999999993"/>
    <s v="AJUSTES A CUCHILLOS TAMBOR DE CORTE"/>
  </r>
  <r>
    <x v="2"/>
    <s v="sept"/>
    <x v="11"/>
    <d v="2024-09-05T00:00:00"/>
    <x v="1"/>
    <s v="Turno Dia"/>
    <s v="Codificador"/>
    <s v="Problema en encoder"/>
    <x v="2"/>
    <n v="8.32"/>
    <s v="SE ACTIVA EL PARAMETRO IMPRESIÓN CONTINUA, LO QUE GENERA PROBLEMAS AL CODIFICAR."/>
  </r>
  <r>
    <x v="2"/>
    <s v="sept"/>
    <x v="11"/>
    <d v="2024-09-05T00:00:00"/>
    <x v="1"/>
    <s v="Turno Dia"/>
    <s v="Codificador"/>
    <s v="Problema en encoder"/>
    <x v="2"/>
    <n v="7"/>
    <s v="SE ACTIVA EL PARAMETRO IMPRESIÓN CONTINUA, LO QUE GENERA PROBLEMAS AL CODIFICAR."/>
  </r>
  <r>
    <x v="1"/>
    <s v="sept"/>
    <x v="11"/>
    <d v="2024-09-05T00:00:00"/>
    <x v="1"/>
    <s v="Turno Dia"/>
    <s v="Etiquetadora"/>
    <s v="Ajuste o cambio de cuchillo"/>
    <x v="0"/>
    <n v="5.78"/>
    <s v="AJUSTES A CUCHILLOS TAMBOR DE CORTE"/>
  </r>
  <r>
    <x v="1"/>
    <s v="sept"/>
    <x v="11"/>
    <d v="2024-09-05T00:00:00"/>
    <x v="1"/>
    <s v="Turno Noche"/>
    <s v="Robopac"/>
    <s v="Corte de Film en Robopack"/>
    <x v="2"/>
    <n v="5.49"/>
    <m/>
  </r>
  <r>
    <x v="2"/>
    <s v="sept"/>
    <x v="11"/>
    <d v="2024-09-05T00:00:00"/>
    <x v="1"/>
    <s v="Turno Dia"/>
    <s v="Codificador"/>
    <s v="Problema en encoder"/>
    <x v="2"/>
    <n v="5.45"/>
    <s v="SE ACTIVA EL PARAMETRO IMPRESIÓN CONTINUA, LO QUE GENERA PROBLEMAS AL CODIFICAR."/>
  </r>
  <r>
    <x v="0"/>
    <s v="sept"/>
    <x v="11"/>
    <d v="2024-09-05T00:00:00"/>
    <x v="1"/>
    <s v="Turno Noche"/>
    <s v="Coronador"/>
    <s v="Trancones reiterados pista de bajada"/>
    <x v="0"/>
    <n v="5.4"/>
    <s v="SIN REPORTAR"/>
  </r>
  <r>
    <x v="0"/>
    <s v="sept"/>
    <x v="11"/>
    <d v="2024-09-05T00:00:00"/>
    <x v="1"/>
    <s v="Turno Noche"/>
    <s v="Lavadora de Botellas"/>
    <s v="Trabamiento de botellas en la salida - Mantenimiento"/>
    <x v="1"/>
    <n v="4.58"/>
    <m/>
  </r>
  <r>
    <x v="2"/>
    <s v="sept"/>
    <x v="11"/>
    <d v="2024-09-05T00:00:00"/>
    <x v="1"/>
    <s v="Turno Dia"/>
    <s v="Codificador"/>
    <s v="Problema en encoder"/>
    <x v="1"/>
    <n v="4.4800000000000004"/>
    <m/>
  </r>
  <r>
    <x v="1"/>
    <s v="sept"/>
    <x v="11"/>
    <d v="2024-09-05T00:00:00"/>
    <x v="1"/>
    <s v="Turno Dia"/>
    <s v="Etiquetadora"/>
    <s v="Falla Etiquetadora"/>
    <x v="1"/>
    <n v="4"/>
    <m/>
  </r>
  <r>
    <x v="1"/>
    <s v="sept"/>
    <x v="11"/>
    <d v="2024-09-05T00:00:00"/>
    <x v="1"/>
    <s v="Turno Dia"/>
    <s v="Prime"/>
    <s v="Trabamiento de producto"/>
    <x v="1"/>
    <n v="3.94"/>
    <m/>
  </r>
  <r>
    <x v="1"/>
    <s v="sept"/>
    <x v="11"/>
    <d v="2024-09-05T00:00:00"/>
    <x v="1"/>
    <s v="Turno Dia"/>
    <s v="Capsuladora"/>
    <s v="Trancon de tapas en pista de bajada - Mantenimiento"/>
    <x v="1"/>
    <n v="3.93"/>
    <m/>
  </r>
  <r>
    <x v="1"/>
    <s v="sept"/>
    <x v="11"/>
    <d v="2024-09-05T00:00:00"/>
    <x v="1"/>
    <s v="Turno Dia"/>
    <s v="Transporte"/>
    <s v="Cai­da de automatico - Transporte"/>
    <x v="1"/>
    <n v="3.59"/>
    <m/>
  </r>
  <r>
    <x v="1"/>
    <s v="sept"/>
    <x v="11"/>
    <d v="2024-09-05T00:00:00"/>
    <x v="1"/>
    <s v="Turno Tarde"/>
    <s v="Llenadora"/>
    <s v="Espumado al inicio de proceso"/>
    <x v="1"/>
    <n v="3.24"/>
    <m/>
  </r>
  <r>
    <x v="1"/>
    <s v="sept"/>
    <x v="11"/>
    <d v="2024-09-05T00:00:00"/>
    <x v="1"/>
    <s v="Turno Tarde"/>
    <s v="Transporte"/>
    <s v="Divisor de paquetes"/>
    <x v="1"/>
    <n v="3.02"/>
    <m/>
  </r>
  <r>
    <x v="1"/>
    <s v="sept"/>
    <x v="11"/>
    <d v="2024-09-05T00:00:00"/>
    <x v="1"/>
    <s v="Turno Noche"/>
    <s v="Transporte"/>
    <s v="Trabamiento entrada curva etiquetadora"/>
    <x v="1"/>
    <n v="2.88"/>
    <m/>
  </r>
  <r>
    <x v="1"/>
    <s v="sept"/>
    <x v="11"/>
    <d v="2024-09-05T00:00:00"/>
    <x v="1"/>
    <s v="Turno Noche"/>
    <s v="Transporte"/>
    <s v="Trabamiento entrada curva etiquetadora"/>
    <x v="1"/>
    <n v="2.83"/>
    <m/>
  </r>
  <r>
    <x v="1"/>
    <s v="sept"/>
    <x v="11"/>
    <d v="2024-09-05T00:00:00"/>
    <x v="1"/>
    <s v="Turno Noche"/>
    <s v="Robopac"/>
    <s v="Corte de Film en Robopack"/>
    <x v="1"/>
    <n v="2.79"/>
    <m/>
  </r>
  <r>
    <x v="1"/>
    <s v="sept"/>
    <x v="11"/>
    <d v="2024-09-05T00:00:00"/>
    <x v="1"/>
    <s v="Turno Noche"/>
    <s v="Paletizadora"/>
    <s v="Perdida de ciclo"/>
    <x v="1"/>
    <n v="2.71"/>
    <m/>
  </r>
  <r>
    <x v="1"/>
    <s v="sept"/>
    <x v="11"/>
    <d v="2024-09-05T00:00:00"/>
    <x v="1"/>
    <s v="Turno Tarde"/>
    <s v="Etiquetadora"/>
    <s v="Cambio de Sensor - Etiquetadora"/>
    <x v="1"/>
    <n v="2.7"/>
    <m/>
  </r>
  <r>
    <x v="0"/>
    <s v="sept"/>
    <x v="11"/>
    <d v="2024-09-05T00:00:00"/>
    <x v="1"/>
    <s v="Turno Noche"/>
    <s v="Lavadora de Botellas"/>
    <s v="Cai­da de envase en descarga - Mantenimiento"/>
    <x v="1"/>
    <n v="2.68"/>
    <m/>
  </r>
  <r>
    <x v="1"/>
    <s v="sept"/>
    <x v="11"/>
    <d v="2024-09-05T00:00:00"/>
    <x v="1"/>
    <s v="Turno Dia"/>
    <s v="Capsuladora"/>
    <s v="Trancon de tapas en pista de bajada - Mantenimiento"/>
    <x v="1"/>
    <n v="2.31"/>
    <m/>
  </r>
  <r>
    <x v="1"/>
    <s v="sept"/>
    <x v="11"/>
    <d v="2024-09-05T00:00:00"/>
    <x v="1"/>
    <s v="Turno Tarde"/>
    <s v="Paletizadora"/>
    <s v="Cai­da de automatico - Paletizadora"/>
    <x v="1"/>
    <n v="2.11"/>
    <m/>
  </r>
  <r>
    <x v="1"/>
    <s v="sept"/>
    <x v="11"/>
    <d v="2024-09-05T00:00:00"/>
    <x v="1"/>
    <s v="Turno Dia"/>
    <s v="Etiquetadora"/>
    <s v="Ajuste o cambio de cuchillo"/>
    <x v="1"/>
    <n v="2.09"/>
    <m/>
  </r>
  <r>
    <x v="2"/>
    <s v="sept"/>
    <x v="11"/>
    <d v="2024-09-05T00:00:00"/>
    <x v="1"/>
    <s v="Turno Dia"/>
    <s v="Codificador"/>
    <s v="Problema en encoder"/>
    <x v="1"/>
    <n v="2.0099999999999998"/>
    <m/>
  </r>
  <r>
    <x v="0"/>
    <s v="sept"/>
    <x v="11"/>
    <d v="2024-09-05T00:00:00"/>
    <x v="1"/>
    <s v="Turno Noche"/>
    <s v="Lavadora de Botellas"/>
    <s v="Trabamiento de botellas en la salida - Mantenimiento"/>
    <x v="1"/>
    <n v="1.98"/>
    <m/>
  </r>
  <r>
    <x v="1"/>
    <s v="sept"/>
    <x v="11"/>
    <d v="2024-09-05T00:00:00"/>
    <x v="1"/>
    <s v="Turno Tarde"/>
    <s v="Transporte"/>
    <s v="Divisor de paquetes"/>
    <x v="1"/>
    <n v="1.98"/>
    <m/>
  </r>
  <r>
    <x v="1"/>
    <s v="sept"/>
    <x v="11"/>
    <d v="2024-09-05T00:00:00"/>
    <x v="1"/>
    <s v="Turno Dia"/>
    <s v="Llenadora"/>
    <s v="Problema refrigeracion de fondo botellas"/>
    <x v="1"/>
    <n v="1.92"/>
    <m/>
  </r>
  <r>
    <x v="1"/>
    <s v="sept"/>
    <x v="11"/>
    <d v="2024-09-05T00:00:00"/>
    <x v="1"/>
    <s v="Turno Tarde"/>
    <s v="Transporte"/>
    <s v="Regulacion de velocidad"/>
    <x v="1"/>
    <n v="1.86"/>
    <m/>
  </r>
  <r>
    <x v="1"/>
    <s v="sept"/>
    <x v="11"/>
    <d v="2024-09-05T00:00:00"/>
    <x v="1"/>
    <s v="Turno Tarde"/>
    <s v="Transporte"/>
    <s v="Divisor de paquetes"/>
    <x v="1"/>
    <n v="1.82"/>
    <m/>
  </r>
  <r>
    <x v="0"/>
    <s v="sept"/>
    <x v="11"/>
    <d v="2024-09-05T00:00:00"/>
    <x v="1"/>
    <s v="Turno Noche"/>
    <s v="Lavadora de Botellas"/>
    <s v="Cai­da de envase en descarga - Mantenimiento"/>
    <x v="1"/>
    <n v="1.73"/>
    <m/>
  </r>
  <r>
    <x v="0"/>
    <s v="sept"/>
    <x v="11"/>
    <d v="2024-09-05T00:00:00"/>
    <x v="1"/>
    <s v="Turno Dia"/>
    <s v="Etiquetadora"/>
    <s v="Ajuste de freno"/>
    <x v="1"/>
    <n v="1.63"/>
    <m/>
  </r>
  <r>
    <x v="1"/>
    <s v="sept"/>
    <x v="11"/>
    <d v="2024-09-05T00:00:00"/>
    <x v="1"/>
    <s v="Turno Dia"/>
    <s v="Transporte"/>
    <s v="Regulacion de velocidad"/>
    <x v="1"/>
    <n v="1.48"/>
    <m/>
  </r>
  <r>
    <x v="1"/>
    <s v="sept"/>
    <x v="11"/>
    <d v="2024-09-05T00:00:00"/>
    <x v="1"/>
    <s v="Turno Dia"/>
    <s v="Capsuladora"/>
    <s v="Trancon de tapas en pista de bajada - Mantenimiento"/>
    <x v="1"/>
    <n v="1.45"/>
    <m/>
  </r>
  <r>
    <x v="1"/>
    <s v="sept"/>
    <x v="11"/>
    <d v="2024-09-05T00:00:00"/>
    <x v="1"/>
    <s v="Turno Tarde"/>
    <s v="Transporte"/>
    <s v="Divisor de paquetes"/>
    <x v="1"/>
    <n v="1.39"/>
    <m/>
  </r>
  <r>
    <x v="1"/>
    <s v="sept"/>
    <x v="11"/>
    <d v="2024-09-05T00:00:00"/>
    <x v="1"/>
    <s v="Turno Noche"/>
    <s v="Paletizadora"/>
    <s v="Perdida de ciclo"/>
    <x v="1"/>
    <n v="1.27"/>
    <m/>
  </r>
  <r>
    <x v="0"/>
    <s v="sept"/>
    <x v="11"/>
    <d v="2024-09-05T00:00:00"/>
    <x v="1"/>
    <s v="Turno Noche"/>
    <s v="Transporte"/>
    <s v="Ajuste o reparacion de barandas"/>
    <x v="1"/>
    <n v="1.23"/>
    <m/>
  </r>
  <r>
    <x v="1"/>
    <s v="sept"/>
    <x v="11"/>
    <d v="2024-09-05T00:00:00"/>
    <x v="1"/>
    <s v="Turno Noche"/>
    <s v="Robopac"/>
    <s v="Corte de Film en Robopack"/>
    <x v="1"/>
    <n v="1.22"/>
    <m/>
  </r>
  <r>
    <x v="1"/>
    <s v="sept"/>
    <x v="11"/>
    <d v="2024-09-05T00:00:00"/>
    <x v="1"/>
    <s v="Turno Dia"/>
    <s v="Transporte"/>
    <s v="Regulacion de velocidad"/>
    <x v="1"/>
    <n v="1.22"/>
    <m/>
  </r>
  <r>
    <x v="1"/>
    <s v="sept"/>
    <x v="11"/>
    <d v="2024-09-05T00:00:00"/>
    <x v="1"/>
    <s v="Turno Noche"/>
    <s v="Mixer"/>
    <s v="Presion de Co2 - Mantenimiento"/>
    <x v="1"/>
    <n v="1.1599999999999999"/>
    <m/>
  </r>
  <r>
    <x v="1"/>
    <s v="sept"/>
    <x v="11"/>
    <d v="2024-09-05T00:00:00"/>
    <x v="1"/>
    <s v="Turno Dia"/>
    <s v="Paletizadora"/>
    <s v="Arana toma carton en falla"/>
    <x v="1"/>
    <n v="1.1399999999999999"/>
    <m/>
  </r>
  <r>
    <x v="0"/>
    <s v="sept"/>
    <x v="11"/>
    <d v="2024-09-05T00:00:00"/>
    <x v="1"/>
    <s v="Turno Dia"/>
    <s v="Llenadora"/>
    <s v="Lubricacion de pedestales - Llenadora"/>
    <x v="1"/>
    <n v="1.1200000000000001"/>
    <m/>
  </r>
  <r>
    <x v="1"/>
    <s v="sept"/>
    <x v="11"/>
    <d v="2024-09-05T00:00:00"/>
    <x v="1"/>
    <s v="Turno Dia"/>
    <s v="Robopac"/>
    <s v="Corte de Film en Robopack"/>
    <x v="1"/>
    <n v="1.07"/>
    <m/>
  </r>
  <r>
    <x v="0"/>
    <s v="sept"/>
    <x v="11"/>
    <d v="2024-09-05T00:00:00"/>
    <x v="1"/>
    <s v="Turno Dia"/>
    <s v="Lavadora de Botellas"/>
    <s v="trabamiento de botella en entrada"/>
    <x v="1"/>
    <n v="1.03"/>
    <m/>
  </r>
  <r>
    <x v="1"/>
    <s v="sept"/>
    <x v="11"/>
    <d v="2024-09-05T00:00:00"/>
    <x v="1"/>
    <s v="Turno Dia"/>
    <s v="Transporte"/>
    <s v="Regulacion de velocidad"/>
    <x v="1"/>
    <n v="0.79"/>
    <m/>
  </r>
  <r>
    <x v="1"/>
    <s v="sept"/>
    <x v="11"/>
    <d v="2024-09-05T00:00:00"/>
    <x v="1"/>
    <s v="Turno Noche"/>
    <s v="Robopac"/>
    <s v="Corte de Film en Robopack"/>
    <x v="1"/>
    <n v="0.78"/>
    <m/>
  </r>
  <r>
    <x v="0"/>
    <s v="sept"/>
    <x v="11"/>
    <d v="2024-09-05T00:00:00"/>
    <x v="1"/>
    <s v="Turno Dia"/>
    <s v="Coronador"/>
    <s v="Trancones reiterados pista de bajada"/>
    <x v="1"/>
    <n v="0.65"/>
    <m/>
  </r>
  <r>
    <x v="1"/>
    <s v="sept"/>
    <x v="11"/>
    <d v="2024-09-05T00:00:00"/>
    <x v="1"/>
    <s v="Turno Noche"/>
    <s v="Capsuladora"/>
    <s v="Trancon de tapas en pista de bajada - Mantenimiento"/>
    <x v="1"/>
    <n v="0.56999999999999995"/>
    <m/>
  </r>
  <r>
    <x v="0"/>
    <s v="sept"/>
    <x v="11"/>
    <d v="2024-09-05T00:00:00"/>
    <x v="1"/>
    <s v="Turno Dia"/>
    <s v="Coronador"/>
    <s v="Trancones reiterados pista de bajada"/>
    <x v="1"/>
    <n v="0.28000000000000003"/>
    <m/>
  </r>
  <r>
    <x v="0"/>
    <s v="sept"/>
    <x v="11"/>
    <d v="2024-09-05T00:00:00"/>
    <x v="1"/>
    <s v="Turno Dia"/>
    <s v="Coronador"/>
    <s v="Trancones reiterados pista de bajada"/>
    <x v="1"/>
    <n v="0.28000000000000003"/>
    <m/>
  </r>
  <r>
    <x v="0"/>
    <s v="sept"/>
    <x v="11"/>
    <d v="2024-09-05T00:00:00"/>
    <x v="1"/>
    <s v="Turno Dia"/>
    <s v="Coronador"/>
    <s v="Trancones reiterados pista de bajada"/>
    <x v="1"/>
    <n v="0.2"/>
    <m/>
  </r>
  <r>
    <x v="0"/>
    <s v="sept"/>
    <x v="11"/>
    <d v="2024-09-05T00:00:00"/>
    <x v="1"/>
    <s v="Turno Noche"/>
    <s v="Lavadora de Botellas"/>
    <s v="Cai­da de envase en descarga - Mantenimiento"/>
    <x v="1"/>
    <n v="0.19"/>
    <m/>
  </r>
  <r>
    <x v="1"/>
    <s v="sept"/>
    <x v="11"/>
    <d v="2024-09-05T00:00:00"/>
    <x v="1"/>
    <s v="Turno Dia"/>
    <s v="Llenadora"/>
    <s v="Problema refrigeracion de fondo botellas"/>
    <x v="1"/>
    <n v="0.14000000000000001"/>
    <m/>
  </r>
  <r>
    <x v="0"/>
    <s v="sept"/>
    <x v="11"/>
    <d v="2024-09-05T00:00:00"/>
    <x v="1"/>
    <s v="Turno Dia"/>
    <s v="Coronador"/>
    <s v="Trancones reiterados pista de bajada"/>
    <x v="1"/>
    <n v="0.12"/>
    <m/>
  </r>
  <r>
    <x v="0"/>
    <s v="sept"/>
    <x v="11"/>
    <d v="2024-09-05T00:00:00"/>
    <x v="1"/>
    <s v="Turno Dia"/>
    <s v="Etiquetadora"/>
    <s v="Ajuste de freno"/>
    <x v="1"/>
    <n v="0.08"/>
    <m/>
  </r>
  <r>
    <x v="1"/>
    <s v="sept"/>
    <x v="11"/>
    <d v="2024-09-05T00:00:00"/>
    <x v="1"/>
    <s v="Turno Dia"/>
    <s v="Capsuladora"/>
    <s v="Trancon de tapas en pista de bajada - Mantenimiento"/>
    <x v="1"/>
    <n v="0.03"/>
    <m/>
  </r>
  <r>
    <x v="2"/>
    <s v="sept"/>
    <x v="11"/>
    <d v="2024-09-06T00:00:00"/>
    <x v="1"/>
    <s v="Turno Noche"/>
    <s v="Etiquetadora"/>
    <s v="Embrague sin fin en falla"/>
    <x v="0"/>
    <n v="25.65"/>
    <s v="AJUSTE DE SIN FIN POR ATASCO DE BOTELLAS"/>
  </r>
  <r>
    <x v="2"/>
    <s v="sept"/>
    <x v="11"/>
    <d v="2024-09-06T00:00:00"/>
    <x v="1"/>
    <s v="Turno Noche"/>
    <s v="Lavadora de Cajas"/>
    <s v="Reparacion guia de cajas"/>
    <x v="0"/>
    <n v="20.95"/>
    <s v="SOLDADURA EN GUÍAS Y AJUSTES."/>
  </r>
  <r>
    <x v="1"/>
    <s v="sept"/>
    <x v="11"/>
    <d v="2024-09-06T00:00:00"/>
    <x v="1"/>
    <s v="Turno Tarde"/>
    <s v="Robopac"/>
    <s v="Problema paracai­das"/>
    <x v="2"/>
    <n v="16.43"/>
    <s v="BLOQUEO DE PARACAIDAS NO TERMINA PROCESO DE ENVOLTURA"/>
  </r>
  <r>
    <x v="1"/>
    <s v="sept"/>
    <x v="11"/>
    <d v="2024-09-06T00:00:00"/>
    <x v="1"/>
    <s v="Turno Noche"/>
    <s v="Robopac"/>
    <s v="Trabamiento rodillos"/>
    <x v="0"/>
    <n v="8.52"/>
    <s v="AJUSTE DE RODILLOS TENSORES"/>
  </r>
  <r>
    <x v="0"/>
    <s v="sept"/>
    <x v="11"/>
    <d v="2024-09-06T00:00:00"/>
    <x v="1"/>
    <s v="Turno Dia"/>
    <s v="Omnivision"/>
    <s v="Ajuste electrico o mecanico"/>
    <x v="2"/>
    <n v="5.7"/>
    <s v="SIN REPORTAR"/>
  </r>
  <r>
    <x v="1"/>
    <s v="sept"/>
    <x v="11"/>
    <d v="2024-09-06T00:00:00"/>
    <x v="1"/>
    <s v="Turno Dia"/>
    <s v="Prime"/>
    <s v="Trabamiento de producto"/>
    <x v="1"/>
    <n v="3.94"/>
    <m/>
  </r>
  <r>
    <x v="0"/>
    <s v="sept"/>
    <x v="11"/>
    <d v="2024-09-06T00:00:00"/>
    <x v="1"/>
    <s v="Turno Dia"/>
    <s v="Encajonadora"/>
    <s v="Problema en mesa de entrada"/>
    <x v="1"/>
    <n v="3.4"/>
    <m/>
  </r>
  <r>
    <x v="0"/>
    <s v="sept"/>
    <x v="11"/>
    <d v="2024-09-06T00:00:00"/>
    <x v="1"/>
    <s v="Turno Dia"/>
    <s v="Decapsuladora"/>
    <s v="Ajuste o cambio de sensor - Decapsuladora"/>
    <x v="1"/>
    <n v="2.6"/>
    <m/>
  </r>
  <r>
    <x v="1"/>
    <s v="sept"/>
    <x v="11"/>
    <d v="2024-09-06T00:00:00"/>
    <x v="1"/>
    <s v="Turno Tarde"/>
    <s v="Paletizadora"/>
    <s v="Cai­da de automatico - Paletizadora"/>
    <x v="1"/>
    <n v="2.54"/>
    <m/>
  </r>
  <r>
    <x v="2"/>
    <s v="sept"/>
    <x v="11"/>
    <d v="2024-09-06T00:00:00"/>
    <x v="1"/>
    <s v="Turno Noche"/>
    <s v="Lavadora de Botellas"/>
    <s v="Cai­da de envase en descarga - Mantenimiento"/>
    <x v="1"/>
    <n v="2.48"/>
    <m/>
  </r>
  <r>
    <x v="1"/>
    <s v="sept"/>
    <x v="11"/>
    <d v="2024-09-06T00:00:00"/>
    <x v="1"/>
    <s v="Turno Dia"/>
    <s v="Transporte"/>
    <s v="Divisor de paquetes"/>
    <x v="1"/>
    <n v="2.4300000000000002"/>
    <m/>
  </r>
  <r>
    <x v="0"/>
    <s v="sept"/>
    <x v="11"/>
    <d v="2024-09-06T00:00:00"/>
    <x v="1"/>
    <s v="Turno Dia"/>
    <s v="Encajonadora"/>
    <s v="Problema en mesa de entrada"/>
    <x v="1"/>
    <n v="2.2999999999999998"/>
    <m/>
  </r>
  <r>
    <x v="1"/>
    <s v="sept"/>
    <x v="11"/>
    <d v="2024-09-06T00:00:00"/>
    <x v="1"/>
    <s v="Turno Dia"/>
    <s v="Transporte"/>
    <s v="Divisor de paquetes"/>
    <x v="1"/>
    <n v="2.27"/>
    <m/>
  </r>
  <r>
    <x v="1"/>
    <s v="sept"/>
    <x v="11"/>
    <d v="2024-09-06T00:00:00"/>
    <x v="1"/>
    <s v="Turno Noche"/>
    <s v="Transporte"/>
    <s v="Divisor de paquetes"/>
    <x v="1"/>
    <n v="1.81"/>
    <m/>
  </r>
  <r>
    <x v="1"/>
    <s v="sept"/>
    <x v="11"/>
    <d v="2024-09-06T00:00:00"/>
    <x v="1"/>
    <s v="Turno Dia"/>
    <s v="Robopac"/>
    <s v="Corte de Film en Robopack"/>
    <x v="1"/>
    <n v="1.77"/>
    <m/>
  </r>
  <r>
    <x v="2"/>
    <s v="sept"/>
    <x v="11"/>
    <d v="2024-09-06T00:00:00"/>
    <x v="1"/>
    <s v="Turno Dia"/>
    <s v="Lavadora de Cajas"/>
    <s v="Reparacion guia de cajas"/>
    <x v="1"/>
    <n v="1.76"/>
    <m/>
  </r>
  <r>
    <x v="1"/>
    <s v="sept"/>
    <x v="11"/>
    <d v="2024-09-06T00:00:00"/>
    <x v="1"/>
    <s v="Turno Tarde"/>
    <s v="Transporte"/>
    <s v="Divisor de paquetes"/>
    <x v="1"/>
    <n v="1.75"/>
    <m/>
  </r>
  <r>
    <x v="0"/>
    <s v="sept"/>
    <x v="11"/>
    <d v="2024-09-06T00:00:00"/>
    <x v="1"/>
    <s v="Turno Dia"/>
    <s v="Encajonadora"/>
    <s v="Problema en mesa de entrada"/>
    <x v="1"/>
    <n v="1.7"/>
    <m/>
  </r>
  <r>
    <x v="2"/>
    <s v="sept"/>
    <x v="11"/>
    <d v="2024-09-06T00:00:00"/>
    <x v="1"/>
    <s v="Turno Dia"/>
    <s v="Lavadora de Cajas"/>
    <s v="Reparacion guia de cajas"/>
    <x v="1"/>
    <n v="1.6"/>
    <m/>
  </r>
  <r>
    <x v="2"/>
    <s v="sept"/>
    <x v="11"/>
    <d v="2024-09-06T00:00:00"/>
    <x v="1"/>
    <s v="Turno Dia"/>
    <s v="Lavadora de Cajas"/>
    <s v="Reparacion guia de cajas"/>
    <x v="1"/>
    <n v="1.26"/>
    <m/>
  </r>
  <r>
    <x v="2"/>
    <s v="sept"/>
    <x v="11"/>
    <d v="2024-09-06T00:00:00"/>
    <x v="1"/>
    <s v="Turno Dia"/>
    <s v="Lavadora de Cajas"/>
    <s v="Reparacion guia de cajas"/>
    <x v="1"/>
    <n v="1.1000000000000001"/>
    <m/>
  </r>
  <r>
    <x v="1"/>
    <s v="sept"/>
    <x v="11"/>
    <d v="2024-09-06T00:00:00"/>
    <x v="1"/>
    <s v="Turno Noche"/>
    <s v="Transporte"/>
    <s v="Divisor de paquetes"/>
    <x v="1"/>
    <n v="1.06"/>
    <m/>
  </r>
  <r>
    <x v="1"/>
    <s v="sept"/>
    <x v="11"/>
    <d v="2024-09-06T00:00:00"/>
    <x v="1"/>
    <s v="Turno Noche"/>
    <s v="Robopac"/>
    <s v="Trabamiento rodillos"/>
    <x v="1"/>
    <n v="0.98"/>
    <m/>
  </r>
  <r>
    <x v="0"/>
    <s v="sept"/>
    <x v="11"/>
    <d v="2024-09-06T00:00:00"/>
    <x v="1"/>
    <s v="Turno Dia"/>
    <s v="Llenadora"/>
    <s v="Trabamiento"/>
    <x v="1"/>
    <n v="0.95"/>
    <m/>
  </r>
  <r>
    <x v="0"/>
    <s v="sept"/>
    <x v="11"/>
    <d v="2024-09-06T00:00:00"/>
    <x v="1"/>
    <s v="Turno Dia"/>
    <s v="Omnivision"/>
    <s v="Ajuste electrico o mecanico"/>
    <x v="1"/>
    <n v="0.95"/>
    <m/>
  </r>
  <r>
    <x v="1"/>
    <s v="sept"/>
    <x v="11"/>
    <d v="2024-09-06T00:00:00"/>
    <x v="1"/>
    <s v="Turno Dia"/>
    <s v="Robopac"/>
    <s v="Corte de Film en Robopack"/>
    <x v="1"/>
    <n v="0.92"/>
    <m/>
  </r>
  <r>
    <x v="2"/>
    <s v="sept"/>
    <x v="11"/>
    <d v="2024-09-06T00:00:00"/>
    <x v="1"/>
    <s v="Turno Dia"/>
    <s v="Lavadora de Cajas"/>
    <s v="Reparacion guia de cajas"/>
    <x v="1"/>
    <n v="0.81"/>
    <m/>
  </r>
  <r>
    <x v="0"/>
    <s v="sept"/>
    <x v="11"/>
    <d v="2024-09-06T00:00:00"/>
    <x v="1"/>
    <s v="Turno Dia"/>
    <s v="Encajonadora"/>
    <s v="Problema en mesa de entrada"/>
    <x v="1"/>
    <n v="0.8"/>
    <m/>
  </r>
  <r>
    <x v="1"/>
    <s v="sept"/>
    <x v="11"/>
    <d v="2024-09-06T00:00:00"/>
    <x v="1"/>
    <s v="Turno Tarde"/>
    <s v="Transporte"/>
    <s v="Divisor de paquetes"/>
    <x v="1"/>
    <n v="0.79"/>
    <m/>
  </r>
  <r>
    <x v="0"/>
    <s v="sept"/>
    <x v="11"/>
    <d v="2024-09-06T00:00:00"/>
    <x v="1"/>
    <s v="Turno Dia"/>
    <s v="Lavadora de Botellas"/>
    <s v="Trabamiento de botellas en la salida - Mantenimiento"/>
    <x v="1"/>
    <n v="0.7"/>
    <m/>
  </r>
  <r>
    <x v="1"/>
    <s v="sept"/>
    <x v="11"/>
    <d v="2024-09-06T00:00:00"/>
    <x v="1"/>
    <s v="Turno Tarde"/>
    <s v="Transporte"/>
    <s v="Divisor de paquetes"/>
    <x v="1"/>
    <n v="0.51"/>
    <m/>
  </r>
  <r>
    <x v="1"/>
    <s v="sept"/>
    <x v="11"/>
    <d v="2024-09-06T00:00:00"/>
    <x v="1"/>
    <s v="Turno Noche"/>
    <s v="Capsuladora"/>
    <s v="Trancon de tapas en pista de bajada - Mantenimiento"/>
    <x v="1"/>
    <n v="0.46"/>
    <m/>
  </r>
  <r>
    <x v="0"/>
    <s v="sept"/>
    <x v="11"/>
    <d v="2024-09-06T00:00:00"/>
    <x v="1"/>
    <s v="Turno Dia"/>
    <s v="Llenadora"/>
    <s v="Trabamiento"/>
    <x v="1"/>
    <n v="0.45"/>
    <m/>
  </r>
  <r>
    <x v="0"/>
    <s v="sept"/>
    <x v="11"/>
    <d v="2024-09-06T00:00:00"/>
    <x v="1"/>
    <s v="Turno Dia"/>
    <s v="Encajonadora"/>
    <s v="Problema en mesa de entrada"/>
    <x v="1"/>
    <n v="0.35"/>
    <m/>
  </r>
  <r>
    <x v="0"/>
    <s v="sept"/>
    <x v="11"/>
    <d v="2024-09-06T00:00:00"/>
    <x v="1"/>
    <s v="Turno Dia"/>
    <s v="Encajonadora"/>
    <s v="Problema en mesa de entrada"/>
    <x v="1"/>
    <n v="0.3"/>
    <m/>
  </r>
  <r>
    <x v="1"/>
    <s v="sept"/>
    <x v="11"/>
    <d v="2024-09-06T00:00:00"/>
    <x v="1"/>
    <s v="Turno Noche"/>
    <s v="Capsuladora"/>
    <s v="Trancon de tapas en pista de bajada - Mantenimiento"/>
    <x v="1"/>
    <n v="0.18"/>
    <m/>
  </r>
  <r>
    <x v="1"/>
    <s v="sept"/>
    <x v="11"/>
    <d v="2024-09-06T00:00:00"/>
    <x v="1"/>
    <s v="Turno Noche"/>
    <s v="Capsuladora"/>
    <s v="Trancon de tapas en pista de bajada - Mantenimiento"/>
    <x v="1"/>
    <n v="0.14000000000000001"/>
    <m/>
  </r>
  <r>
    <x v="0"/>
    <s v="sept"/>
    <x v="11"/>
    <d v="2024-09-07T00:00:00"/>
    <x v="1"/>
    <s v="Turno Dia"/>
    <s v="Omnivision"/>
    <s v="Ajuste electrico o mecanico"/>
    <x v="2"/>
    <n v="15.95"/>
    <s v="AJUSTE DE VELOCIDAD EN ESTRELLA.(CAIDA DE BOTELLAS POR BAJA VELOCIDAD DE ESTRELLA)"/>
  </r>
  <r>
    <x v="1"/>
    <s v="sept"/>
    <x v="11"/>
    <d v="2024-09-07T00:00:00"/>
    <x v="1"/>
    <s v="Turno Noche"/>
    <s v="Paletizadora"/>
    <s v="Arana toma carton en falla"/>
    <x v="2"/>
    <n v="14.4"/>
    <s v="ARAÑA TOMA CARTON PIERDE EL CICLO, SE AJUSTA."/>
  </r>
  <r>
    <x v="1"/>
    <s v="sept"/>
    <x v="11"/>
    <d v="2024-09-07T00:00:00"/>
    <x v="1"/>
    <s v="Turno Noche"/>
    <s v="Prime"/>
    <s v="Ajuste de parametros por electrico"/>
    <x v="2"/>
    <n v="7"/>
    <s v="SIN REPORTAR"/>
  </r>
  <r>
    <x v="0"/>
    <s v="sept"/>
    <x v="11"/>
    <d v="2024-09-07T00:00:00"/>
    <x v="1"/>
    <s v="Turno Dia"/>
    <s v="Encajonadora"/>
    <s v="Problema en mesa de entrada"/>
    <x v="0"/>
    <n v="5.35"/>
    <s v="SIN REPORTAR"/>
  </r>
  <r>
    <x v="1"/>
    <s v="sept"/>
    <x v="11"/>
    <d v="2024-09-07T00:00:00"/>
    <x v="1"/>
    <s v="Turno Noche"/>
    <s v="Paletizadora"/>
    <s v="Perdida de ciclo"/>
    <x v="1"/>
    <n v="4.42"/>
    <m/>
  </r>
  <r>
    <x v="1"/>
    <s v="sept"/>
    <x v="11"/>
    <d v="2024-09-07T00:00:00"/>
    <x v="1"/>
    <s v="Turno Dia"/>
    <s v="Prime"/>
    <s v="Trabamiento de producto"/>
    <x v="1"/>
    <n v="3.62"/>
    <m/>
  </r>
  <r>
    <x v="0"/>
    <s v="sept"/>
    <x v="11"/>
    <d v="2024-09-07T00:00:00"/>
    <x v="1"/>
    <s v="Turno Dia"/>
    <s v="Omnivision"/>
    <s v="Ajuste electrico o mecanico"/>
    <x v="1"/>
    <n v="3.4"/>
    <m/>
  </r>
  <r>
    <x v="1"/>
    <s v="sept"/>
    <x v="11"/>
    <d v="2024-09-07T00:00:00"/>
    <x v="1"/>
    <s v="Turno Dia"/>
    <s v="Tunel"/>
    <s v="Rectificacion de dientes de cuchillo"/>
    <x v="1"/>
    <n v="3.17"/>
    <m/>
  </r>
  <r>
    <x v="2"/>
    <s v="sept"/>
    <x v="11"/>
    <d v="2024-09-07T00:00:00"/>
    <x v="1"/>
    <s v="Turno Noche"/>
    <s v="Lavadora de Botellas"/>
    <s v="Cai­da de envase en descarga - Mantenimiento"/>
    <x v="1"/>
    <n v="2.77"/>
    <m/>
  </r>
  <r>
    <x v="1"/>
    <s v="sept"/>
    <x v="11"/>
    <d v="2024-09-07T00:00:00"/>
    <x v="1"/>
    <s v="Turno Dia"/>
    <s v="Tunel"/>
    <s v="Cai­da de botellas, ajuste de traspasos"/>
    <x v="1"/>
    <n v="2.58"/>
    <m/>
  </r>
  <r>
    <x v="2"/>
    <s v="sept"/>
    <x v="11"/>
    <d v="2024-09-07T00:00:00"/>
    <x v="1"/>
    <s v="Turno Noche"/>
    <s v="Lavadora de Botellas"/>
    <s v="Cai­da de envase en descarga - Mantenimiento"/>
    <x v="1"/>
    <n v="2.23"/>
    <m/>
  </r>
  <r>
    <x v="2"/>
    <s v="sept"/>
    <x v="11"/>
    <d v="2024-09-07T00:00:00"/>
    <x v="1"/>
    <s v="Turno Noche"/>
    <s v="Lavadora de Botellas"/>
    <s v="Cai­da de envase en descarga - Mantenimiento"/>
    <x v="1"/>
    <n v="1.86"/>
    <m/>
  </r>
  <r>
    <x v="0"/>
    <s v="sept"/>
    <x v="11"/>
    <d v="2024-09-07T00:00:00"/>
    <x v="1"/>
    <s v="Turno Dia"/>
    <s v="Llenadora"/>
    <s v="Lubricacion de pedestales - Llenadora"/>
    <x v="1"/>
    <n v="1.45"/>
    <m/>
  </r>
  <r>
    <x v="2"/>
    <s v="sept"/>
    <x v="11"/>
    <d v="2024-09-07T00:00:00"/>
    <x v="1"/>
    <s v="Turno Noche"/>
    <s v="Lavadora de Botellas"/>
    <s v="Cai­da de envase en descarga - Mantenimiento"/>
    <x v="1"/>
    <n v="1.2"/>
    <m/>
  </r>
  <r>
    <x v="0"/>
    <s v="sept"/>
    <x v="11"/>
    <d v="2024-09-07T00:00:00"/>
    <x v="1"/>
    <s v="Turno Dia"/>
    <s v="Omnivision"/>
    <s v="Ajuste electrico o mecanico"/>
    <x v="1"/>
    <n v="1.1499999999999999"/>
    <m/>
  </r>
  <r>
    <x v="0"/>
    <s v="sept"/>
    <x v="11"/>
    <d v="2024-09-07T00:00:00"/>
    <x v="1"/>
    <s v="Turno Dia"/>
    <s v="Omnivision"/>
    <s v="Ajuste electrico o mecanico"/>
    <x v="1"/>
    <n v="1.05"/>
    <m/>
  </r>
  <r>
    <x v="0"/>
    <s v="sept"/>
    <x v="11"/>
    <d v="2024-09-07T00:00:00"/>
    <x v="1"/>
    <s v="Turno Dia"/>
    <s v="Omnivision"/>
    <s v="Ajuste electrico o mecanico"/>
    <x v="1"/>
    <n v="1.05"/>
    <m/>
  </r>
  <r>
    <x v="1"/>
    <s v="sept"/>
    <x v="11"/>
    <d v="2024-09-07T00:00:00"/>
    <x v="1"/>
    <s v="Turno Noche"/>
    <s v="Capsuladora"/>
    <s v="Trancon de tapas en pista de bajada - Mantenimiento"/>
    <x v="1"/>
    <n v="0.78"/>
    <m/>
  </r>
  <r>
    <x v="1"/>
    <s v="sept"/>
    <x v="11"/>
    <d v="2024-09-07T00:00:00"/>
    <x v="1"/>
    <s v="Turno Dia"/>
    <s v="Sopladora"/>
    <s v="Trabamiento de Preformas"/>
    <x v="1"/>
    <n v="0.72"/>
    <m/>
  </r>
  <r>
    <x v="0"/>
    <s v="sept"/>
    <x v="11"/>
    <d v="2024-09-07T00:00:00"/>
    <x v="1"/>
    <s v="Turno Dia"/>
    <s v="Capsuladora"/>
    <s v="Trancon de tapas deformes en buffer"/>
    <x v="1"/>
    <n v="0.4"/>
    <m/>
  </r>
  <r>
    <x v="0"/>
    <s v="sept"/>
    <x v="11"/>
    <d v="2024-09-07T00:00:00"/>
    <x v="1"/>
    <s v="Turno Dia"/>
    <s v="Lavadora de Botellas"/>
    <s v="Trabamiento de botellas en la salida - Mantenimiento"/>
    <x v="1"/>
    <n v="0.4"/>
    <m/>
  </r>
  <r>
    <x v="0"/>
    <s v="sept"/>
    <x v="11"/>
    <d v="2024-09-07T00:00:00"/>
    <x v="1"/>
    <s v="Turno Dia"/>
    <s v="Lavadora de Botellas"/>
    <s v="trabamiento de botella en entrada"/>
    <x v="1"/>
    <n v="0.2"/>
    <m/>
  </r>
  <r>
    <x v="0"/>
    <s v="sept"/>
    <x v="11"/>
    <d v="2024-09-07T00:00:00"/>
    <x v="1"/>
    <s v="Turno Dia"/>
    <s v="Capsuladora"/>
    <s v="Trancon de tapas en pista de bajada - Mantenimiento"/>
    <x v="1"/>
    <n v="0.05"/>
    <m/>
  </r>
  <r>
    <x v="1"/>
    <s v="sept"/>
    <x v="11"/>
    <d v="2024-09-08T00:00:00"/>
    <x v="1"/>
    <s v="Turno Noche"/>
    <s v="Sopladora"/>
    <s v="Bloqueo de molde N 6"/>
    <x v="0"/>
    <n v="23.87"/>
    <s v="LIMPIEZA Y LUBRICACION DE MOLDE N°6. "/>
  </r>
  <r>
    <x v="1"/>
    <s v="sept"/>
    <x v="11"/>
    <d v="2024-09-08T00:00:00"/>
    <x v="1"/>
    <s v="Turno Noche"/>
    <s v="Sopladora"/>
    <s v="Falla modulo de la fuente"/>
    <x v="2"/>
    <n v="13.25"/>
    <s v="FALLA DISYUNTOR VENTILACION HORNOS"/>
  </r>
  <r>
    <x v="1"/>
    <s v="sept"/>
    <x v="11"/>
    <d v="2024-09-08T00:00:00"/>
    <x v="1"/>
    <s v="Turno Dia"/>
    <s v="Robopac"/>
    <s v="Ajuste o cambio de sensor - Robopac"/>
    <x v="2"/>
    <n v="10.42"/>
    <s v="FALLA EN ENFILADO DE PALLETS"/>
  </r>
  <r>
    <x v="1"/>
    <s v="sept"/>
    <x v="11"/>
    <d v="2024-09-08T00:00:00"/>
    <x v="1"/>
    <s v="Turno Dia"/>
    <s v="Paletizadora"/>
    <s v="Ajuste o cambio de sensor - Paletizadora"/>
    <x v="1"/>
    <n v="3.86"/>
    <m/>
  </r>
  <r>
    <x v="1"/>
    <s v="sept"/>
    <x v="11"/>
    <d v="2024-09-08T00:00:00"/>
    <x v="1"/>
    <s v="Turno Noche"/>
    <s v="Sopladora"/>
    <s v="Bloqueo de molde N 6"/>
    <x v="1"/>
    <n v="3.03"/>
    <m/>
  </r>
  <r>
    <x v="1"/>
    <s v="sept"/>
    <x v="11"/>
    <d v="2024-09-08T00:00:00"/>
    <x v="1"/>
    <s v="Turno Dia"/>
    <s v="Paletizadora"/>
    <s v="Ajuste o cambio de sensor - Paletizadora"/>
    <x v="1"/>
    <n v="2.04"/>
    <m/>
  </r>
  <r>
    <x v="1"/>
    <s v="sept"/>
    <x v="11"/>
    <d v="2024-09-08T00:00:00"/>
    <x v="1"/>
    <s v="Turno Tarde"/>
    <s v="Llenadora"/>
    <s v="Espumado al inicio de proceso"/>
    <x v="1"/>
    <n v="1.17"/>
    <m/>
  </r>
  <r>
    <x v="1"/>
    <s v="sept"/>
    <x v="11"/>
    <d v="2024-09-08T00:00:00"/>
    <x v="1"/>
    <s v="Turno Tarde"/>
    <s v="Transporte"/>
    <s v="Divisor de paquetes"/>
    <x v="1"/>
    <n v="1.1200000000000001"/>
    <m/>
  </r>
  <r>
    <x v="1"/>
    <s v="sept"/>
    <x v="12"/>
    <d v="2024-09-13T00:00:00"/>
    <x v="1"/>
    <s v="Turno Dia"/>
    <s v="Etiquetadora"/>
    <s v="Ajuste o cambio de cuchillo"/>
    <x v="0"/>
    <n v="35.130000000000003"/>
    <s v="Ajuste de sistema de cuchillo por pernos sueltos"/>
  </r>
  <r>
    <x v="1"/>
    <s v="sept"/>
    <x v="12"/>
    <d v="2024-09-10T00:00:00"/>
    <x v="1"/>
    <s v="Turno Tarde"/>
    <s v="Sopladora"/>
    <s v="Mantencion Horno"/>
    <x v="2"/>
    <n v="30.89"/>
    <s v="Disyuntor Ventilacion Lamparas ,Revision por Electrico turno"/>
  </r>
  <r>
    <x v="1"/>
    <s v="sept"/>
    <x v="12"/>
    <d v="2024-09-10T00:00:00"/>
    <x v="1"/>
    <s v="Turno Dia"/>
    <s v="Etiquetadora"/>
    <s v="Ajuste o cambio de cuchillo"/>
    <x v="0"/>
    <n v="30"/>
    <s v="Inspección a sistema de corte "/>
  </r>
  <r>
    <x v="1"/>
    <s v="sept"/>
    <x v="12"/>
    <d v="2024-09-12T00:00:00"/>
    <x v="1"/>
    <s v="Turno Dia"/>
    <s v="Paletizadora"/>
    <s v="Problema en compactador"/>
    <x v="0"/>
    <n v="24.83"/>
    <s v="Se regulan cilindros compactador de cartón"/>
  </r>
  <r>
    <x v="0"/>
    <s v="sept"/>
    <x v="12"/>
    <d v="2024-09-13T00:00:00"/>
    <x v="1"/>
    <s v="Turno Dia"/>
    <s v="Llenadora"/>
    <s v="Cambio de valvula"/>
    <x v="0"/>
    <n v="24.22"/>
    <s v="Cambio de mando de apertura y valvula 34"/>
  </r>
  <r>
    <x v="1"/>
    <s v="sept"/>
    <x v="12"/>
    <d v="2024-09-13T00:00:00"/>
    <x v="1"/>
    <s v="Turno Dia"/>
    <s v="Etiquetadora"/>
    <s v="Falla Etiquetadora"/>
    <x v="0"/>
    <n v="23.14"/>
    <s v="Regulación tambor de transferencia, se tensa correa de encoder."/>
  </r>
  <r>
    <x v="2"/>
    <s v="sept"/>
    <x v="12"/>
    <d v="2024-09-10T00:00:00"/>
    <x v="1"/>
    <s v="Turno Dia"/>
    <s v="Transporte"/>
    <s v="Cambio o reparacion - Transporte"/>
    <x v="0"/>
    <n v="21.15"/>
    <s v="Se corta cadena salida etiquetadora"/>
  </r>
  <r>
    <x v="1"/>
    <s v="sept"/>
    <x v="12"/>
    <d v="2024-09-14T00:00:00"/>
    <x v="1"/>
    <s v="Turno Noche"/>
    <s v="Paletizadora"/>
    <s v="Trabamiento de paletas"/>
    <x v="0"/>
    <n v="17.45"/>
    <s v="Trabamiento centrador de cartón."/>
  </r>
  <r>
    <x v="1"/>
    <s v="sept"/>
    <x v="12"/>
    <d v="2024-09-12T00:00:00"/>
    <x v="1"/>
    <s v="Turno Dia"/>
    <s v="Paletizadora"/>
    <s v="Bloqueo entrada pallets"/>
    <x v="0"/>
    <n v="17.059999999999999"/>
    <s v="SIN REPORTAR"/>
  </r>
  <r>
    <x v="1"/>
    <s v="sept"/>
    <x v="12"/>
    <d v="2024-09-12T00:00:00"/>
    <x v="1"/>
    <s v="Turno Dia"/>
    <s v="Paletizadora"/>
    <s v="Ajuste o cambio de sensor - Paletizadora"/>
    <x v="2"/>
    <n v="15.84"/>
    <s v="Cambio de espejo, sensor de cambio de pallet de cartón."/>
  </r>
  <r>
    <x v="2"/>
    <s v="sept"/>
    <x v="12"/>
    <d v="2024-09-09T00:00:00"/>
    <x v="1"/>
    <s v="Turno Noche"/>
    <s v="Desencajonadora"/>
    <s v="Falla contactor - Desencajonadora"/>
    <x v="2"/>
    <n v="14.59"/>
    <s v="Revisión de panel, falla proviene de baranda mal regulada"/>
  </r>
  <r>
    <x v="1"/>
    <s v="sept"/>
    <x v="12"/>
    <d v="2024-09-10T00:00:00"/>
    <x v="1"/>
    <s v="Turno Dia"/>
    <s v="Etiquetadora"/>
    <s v="Ajuste o cambio de cuchillo"/>
    <x v="0"/>
    <n v="14.18"/>
    <s v="Inspección a sistema de corte "/>
  </r>
  <r>
    <x v="1"/>
    <s v="sept"/>
    <x v="12"/>
    <d v="2024-09-11T00:00:00"/>
    <x v="1"/>
    <s v="Turno Tarde"/>
    <s v="Paletizadora"/>
    <s v="Trabamiento de paletas"/>
    <x v="2"/>
    <n v="13.45"/>
    <s v="Se ajusta sensibilidad"/>
  </r>
  <r>
    <x v="2"/>
    <s v="sept"/>
    <x v="12"/>
    <d v="2024-09-09T00:00:00"/>
    <x v="1"/>
    <s v="Turno Noche"/>
    <s v="Desencajonadora"/>
    <s v="Falla contactor - Desencajonadora"/>
    <x v="2"/>
    <n v="13.29"/>
    <s v="Revisión de panel, falla proviene de baranda mal regulada"/>
  </r>
  <r>
    <x v="2"/>
    <s v="sept"/>
    <x v="12"/>
    <d v="2024-09-10T00:00:00"/>
    <x v="1"/>
    <s v="Turno Noche"/>
    <s v="Sincrojet"/>
    <s v="Falla bomba de solucion"/>
    <x v="2"/>
    <n v="13.13"/>
    <s v="Equipo había quedado sin solución."/>
  </r>
  <r>
    <x v="2"/>
    <s v="sept"/>
    <x v="12"/>
    <d v="2024-09-09T00:00:00"/>
    <x v="1"/>
    <s v="Turno Noche"/>
    <s v="Codificador"/>
    <s v="Parada codificacion"/>
    <x v="2"/>
    <n v="13.11"/>
    <s v="Se seca enchufe"/>
  </r>
  <r>
    <x v="1"/>
    <s v="sept"/>
    <x v="12"/>
    <d v="2024-09-11T00:00:00"/>
    <x v="1"/>
    <s v="Turno Noche"/>
    <s v="Paletizadora"/>
    <s v="Pack girados"/>
    <x v="0"/>
    <n v="12.55"/>
    <s v="Se realiza ajuste en zona muerta"/>
  </r>
  <r>
    <x v="1"/>
    <s v="sept"/>
    <x v="12"/>
    <d v="2024-09-11T00:00:00"/>
    <x v="1"/>
    <s v="Turno Tarde"/>
    <s v="Paletizadora"/>
    <s v="Perdida de ciclo"/>
    <x v="2"/>
    <n v="12.55"/>
    <s v="Reestablecimiento ciclo"/>
  </r>
  <r>
    <x v="1"/>
    <s v="sept"/>
    <x v="12"/>
    <d v="2024-09-10T00:00:00"/>
    <x v="1"/>
    <s v="Turno Noche"/>
    <s v="Llenadora"/>
    <s v="Cambio de valvula"/>
    <x v="0"/>
    <n v="11.47"/>
    <s v="Cambio valvula 98"/>
  </r>
  <r>
    <x v="2"/>
    <s v="sept"/>
    <x v="12"/>
    <d v="2024-09-14T00:00:00"/>
    <x v="1"/>
    <s v="Turno Dia"/>
    <s v="Sincrojet"/>
    <s v="Falla bomba de agua"/>
    <x v="0"/>
    <n v="11.34"/>
    <s v="Corte de manguera de agua"/>
  </r>
  <r>
    <x v="1"/>
    <s v="sept"/>
    <x v="12"/>
    <d v="2024-09-12T00:00:00"/>
    <x v="1"/>
    <s v="Turno Dia"/>
    <s v="Paletizadora"/>
    <s v="Bloqueo entrada pallets"/>
    <x v="0"/>
    <n v="10.96"/>
    <s v="SIN REPORTAR"/>
  </r>
  <r>
    <x v="1"/>
    <s v="sept"/>
    <x v="12"/>
    <d v="2024-09-13T00:00:00"/>
    <x v="1"/>
    <s v="Turno Dia"/>
    <s v="Llenadora"/>
    <s v="Reparacion de pinzas por corte de resorte"/>
    <x v="0"/>
    <n v="10.51"/>
    <s v="Cambio de resorte cortado de pinzas salida estrella llenadora"/>
  </r>
  <r>
    <x v="1"/>
    <s v="sept"/>
    <x v="12"/>
    <d v="2024-09-12T00:00:00"/>
    <x v="1"/>
    <s v="Turno Noche"/>
    <s v="Etiquetadora"/>
    <s v="Ajuste o cambio de cuchillo"/>
    <x v="0"/>
    <n v="10.43"/>
    <s v="Ajuste de cuchillo, mal corte de etiqueta"/>
  </r>
  <r>
    <x v="1"/>
    <s v="sept"/>
    <x v="12"/>
    <d v="2024-09-11T00:00:00"/>
    <x v="1"/>
    <s v="Turno Noche"/>
    <s v="Paletizadora"/>
    <s v="Pack girados"/>
    <x v="0"/>
    <n v="10.02"/>
    <s v="Se realiza ajuste en zona muerta"/>
  </r>
  <r>
    <x v="1"/>
    <s v="sept"/>
    <x v="12"/>
    <d v="2024-09-11T00:00:00"/>
    <x v="1"/>
    <s v="Turno Tarde"/>
    <s v="Paletizadora"/>
    <s v="Perdida de ciclo"/>
    <x v="2"/>
    <n v="9.59"/>
    <m/>
  </r>
  <r>
    <x v="1"/>
    <s v="sept"/>
    <x v="12"/>
    <d v="2024-09-10T00:00:00"/>
    <x v="1"/>
    <s v="Turno Noche"/>
    <s v="Etiquetadora"/>
    <s v="Ajuste o cambio de cuchillo"/>
    <x v="0"/>
    <n v="9.52"/>
    <m/>
  </r>
  <r>
    <x v="2"/>
    <s v="sept"/>
    <x v="12"/>
    <d v="2024-09-13T00:00:00"/>
    <x v="1"/>
    <s v="Turno Noche"/>
    <s v="Paletizadora"/>
    <s v="Reparacion mesa paletizadora"/>
    <x v="0"/>
    <n v="8.15"/>
    <s v="Tope de cajas quebrado"/>
  </r>
  <r>
    <x v="1"/>
    <s v="sept"/>
    <x v="12"/>
    <d v="2024-09-13T00:00:00"/>
    <x v="1"/>
    <s v="Turno Dia"/>
    <s v="Paletizadora"/>
    <s v="Trabamiento de paletas"/>
    <x v="0"/>
    <n v="7.98"/>
    <s v="Limpieza y lubricacfión de pistones"/>
  </r>
  <r>
    <x v="0"/>
    <s v="sept"/>
    <x v="12"/>
    <d v="2024-09-12T00:00:00"/>
    <x v="1"/>
    <s v="Turno Dia"/>
    <s v="Llenadora"/>
    <s v="Reparacion - Llenadora"/>
    <x v="0"/>
    <n v="7.78"/>
    <s v="Defecto freno de estrella de entrada a sin fin."/>
  </r>
  <r>
    <x v="1"/>
    <s v="sept"/>
    <x v="12"/>
    <d v="2024-09-12T00:00:00"/>
    <x v="1"/>
    <s v="Turno Noche"/>
    <s v="Etiquetadora"/>
    <s v="Falla Etiquetadora"/>
    <x v="0"/>
    <n v="7.49"/>
    <m/>
  </r>
  <r>
    <x v="1"/>
    <s v="sept"/>
    <x v="12"/>
    <d v="2024-09-11T00:00:00"/>
    <x v="1"/>
    <s v="Turno Noche"/>
    <s v="Etiquetadora"/>
    <s v="Cambio de Sensor - Etiquetadora"/>
    <x v="2"/>
    <n v="7.47"/>
    <m/>
  </r>
  <r>
    <x v="1"/>
    <s v="sept"/>
    <x v="12"/>
    <d v="2024-09-09T00:00:00"/>
    <x v="1"/>
    <s v="Turno Tarde"/>
    <s v="Mixer"/>
    <s v="Problema presion bomba de agua"/>
    <x v="2"/>
    <n v="7.27"/>
    <s v="SIN REPORTAR"/>
  </r>
  <r>
    <x v="1"/>
    <s v="sept"/>
    <x v="12"/>
    <d v="2024-09-10T00:00:00"/>
    <x v="1"/>
    <s v="Turno Tarde"/>
    <s v="Sopladora"/>
    <s v="Mantencion Horno"/>
    <x v="2"/>
    <n v="6.92"/>
    <m/>
  </r>
  <r>
    <x v="2"/>
    <s v="sept"/>
    <x v="12"/>
    <d v="2024-09-09T00:00:00"/>
    <x v="1"/>
    <s v="Turno Noche"/>
    <s v="Paletizadora"/>
    <s v="Cai­da de automatico - Paletizadora"/>
    <x v="2"/>
    <n v="6.76"/>
    <m/>
  </r>
  <r>
    <x v="1"/>
    <s v="sept"/>
    <x v="12"/>
    <d v="2024-09-09T00:00:00"/>
    <x v="1"/>
    <s v="Turno Tarde"/>
    <s v="Mixer"/>
    <s v="Problema presion bomba de agua"/>
    <x v="2"/>
    <n v="6.55"/>
    <s v="SIN REPORTAR"/>
  </r>
  <r>
    <x v="0"/>
    <s v="sept"/>
    <x v="12"/>
    <d v="2024-09-10T00:00:00"/>
    <x v="1"/>
    <s v="Turno Dia"/>
    <s v="Codificador"/>
    <s v="Falta tinta"/>
    <x v="2"/>
    <n v="6.35"/>
    <m/>
  </r>
  <r>
    <x v="1"/>
    <s v="sept"/>
    <x v="12"/>
    <d v="2024-09-13T00:00:00"/>
    <x v="1"/>
    <s v="Turno Dia"/>
    <s v="Sopladora"/>
    <s v="Limitador de desenpolvado disparado por trabamiento"/>
    <x v="0"/>
    <n v="6.2"/>
    <m/>
  </r>
  <r>
    <x v="0"/>
    <s v="sept"/>
    <x v="12"/>
    <d v="2024-09-14T00:00:00"/>
    <x v="1"/>
    <s v="Turno Dia"/>
    <s v="Omnivision"/>
    <s v="Ajuste electrico o mecanico"/>
    <x v="2"/>
    <n v="6.05"/>
    <m/>
  </r>
  <r>
    <x v="2"/>
    <s v="sept"/>
    <x v="12"/>
    <d v="2024-09-09T00:00:00"/>
    <x v="1"/>
    <s v="Turno Dia"/>
    <s v="Lavadora de Botellas"/>
    <s v="Cai­da de envase en descarga - Mantenimiento"/>
    <x v="0"/>
    <n v="5.74"/>
    <s v="Eje en mal estado"/>
  </r>
  <r>
    <x v="2"/>
    <s v="sept"/>
    <x v="12"/>
    <d v="2024-09-11T00:00:00"/>
    <x v="1"/>
    <s v="Turno Noche"/>
    <s v="Mixer"/>
    <s v="Falla bomba de vaci­o, fuera de servicio"/>
    <x v="2"/>
    <n v="5.73"/>
    <s v="Se repara cable dañado"/>
  </r>
  <r>
    <x v="2"/>
    <s v="sept"/>
    <x v="12"/>
    <d v="2024-09-11T00:00:00"/>
    <x v="1"/>
    <s v="Turno Noche"/>
    <s v="Mixer"/>
    <s v="Falla bomba de vaci­o, fuera de servicio"/>
    <x v="1"/>
    <n v="4.4800000000000004"/>
    <m/>
  </r>
  <r>
    <x v="1"/>
    <s v="sept"/>
    <x v="12"/>
    <d v="2024-09-11T00:00:00"/>
    <x v="1"/>
    <s v="Turno Noche"/>
    <s v="Sopladora"/>
    <s v="PLC de sopladora (bloqueo general)"/>
    <x v="1"/>
    <n v="4.4400000000000004"/>
    <m/>
  </r>
  <r>
    <x v="1"/>
    <s v="sept"/>
    <x v="12"/>
    <d v="2024-09-12T00:00:00"/>
    <x v="1"/>
    <s v="Turno Tarde"/>
    <s v="Robopac"/>
    <s v="Corte de Film en Robopack"/>
    <x v="1"/>
    <n v="4.1900000000000004"/>
    <m/>
  </r>
  <r>
    <x v="1"/>
    <s v="sept"/>
    <x v="12"/>
    <d v="2024-09-12T00:00:00"/>
    <x v="1"/>
    <s v="Turno Tarde"/>
    <s v="Transporte"/>
    <s v="Divisor de paquetes"/>
    <x v="1"/>
    <n v="4.12"/>
    <m/>
  </r>
  <r>
    <x v="1"/>
    <s v="sept"/>
    <x v="12"/>
    <d v="2024-09-12T00:00:00"/>
    <x v="1"/>
    <s v="Turno Noche"/>
    <s v="Etiquetadora"/>
    <s v="Ajuste o cambio de cuchillo"/>
    <x v="1"/>
    <n v="4.07"/>
    <m/>
  </r>
  <r>
    <x v="0"/>
    <s v="sept"/>
    <x v="12"/>
    <d v="2024-09-12T00:00:00"/>
    <x v="1"/>
    <s v="Turno Noche"/>
    <s v="Coronador"/>
    <s v="Trancones reiterados pista de bajada"/>
    <x v="1"/>
    <n v="4"/>
    <m/>
  </r>
  <r>
    <x v="2"/>
    <s v="sept"/>
    <x v="12"/>
    <d v="2024-09-13T00:00:00"/>
    <x v="1"/>
    <s v="Turno Dia"/>
    <s v="Lavadora de Botellas"/>
    <s v="Cai­da de envase en descarga - Mantenimiento"/>
    <x v="1"/>
    <n v="3.99"/>
    <s v="Eje en mal estado"/>
  </r>
  <r>
    <x v="1"/>
    <s v="sept"/>
    <x v="12"/>
    <d v="2024-09-13T00:00:00"/>
    <x v="1"/>
    <s v="Turno Dia"/>
    <s v="Paletizadora"/>
    <s v="Trabamiento de paletas"/>
    <x v="1"/>
    <n v="3.89"/>
    <s v="Limpieza y lubricacfión de pistones"/>
  </r>
  <r>
    <x v="0"/>
    <s v="sept"/>
    <x v="12"/>
    <d v="2024-09-13T00:00:00"/>
    <x v="1"/>
    <s v="Turno Dia"/>
    <s v="Llenadora"/>
    <s v="Cambio de valvula"/>
    <x v="1"/>
    <n v="3.88"/>
    <m/>
  </r>
  <r>
    <x v="0"/>
    <s v="sept"/>
    <x v="12"/>
    <d v="2024-09-11T00:00:00"/>
    <x v="1"/>
    <s v="Turno Dia"/>
    <s v="Llenadora"/>
    <s v="Limpieza de la camara de alivio"/>
    <x v="1"/>
    <n v="3.7"/>
    <m/>
  </r>
  <r>
    <x v="1"/>
    <s v="sept"/>
    <x v="12"/>
    <d v="2024-09-09T00:00:00"/>
    <x v="1"/>
    <s v="Turno Tarde"/>
    <s v="Sopladora"/>
    <s v="Trabamiento de elevador de preformas"/>
    <x v="1"/>
    <n v="3.64"/>
    <m/>
  </r>
  <r>
    <x v="2"/>
    <s v="sept"/>
    <x v="12"/>
    <d v="2024-09-13T00:00:00"/>
    <x v="1"/>
    <s v="Turno Noche"/>
    <s v="Paletizadora"/>
    <s v="Reparacion mesa paletizadora"/>
    <x v="1"/>
    <n v="3.61"/>
    <s v="Tope de cajas quebrado"/>
  </r>
  <r>
    <x v="2"/>
    <s v="sept"/>
    <x v="12"/>
    <d v="2024-09-11T00:00:00"/>
    <x v="1"/>
    <s v="Turno Dia"/>
    <s v="Lavadora de Botellas"/>
    <s v="Cai­da de envase en descarga - Mantenimiento"/>
    <x v="1"/>
    <n v="3.58"/>
    <s v="Eje en mal estado"/>
  </r>
  <r>
    <x v="1"/>
    <s v="sept"/>
    <x v="12"/>
    <d v="2024-09-12T00:00:00"/>
    <x v="1"/>
    <s v="Turno Noche"/>
    <s v="Transporte"/>
    <s v="Cai­da de env. transp. lleno salida llenadora"/>
    <x v="1"/>
    <n v="3.53"/>
    <m/>
  </r>
  <r>
    <x v="1"/>
    <s v="sept"/>
    <x v="12"/>
    <d v="2024-09-10T00:00:00"/>
    <x v="1"/>
    <s v="Turno Tarde"/>
    <s v="Tunel"/>
    <s v="Falla en motor"/>
    <x v="1"/>
    <n v="3.48"/>
    <m/>
  </r>
  <r>
    <x v="2"/>
    <s v="sept"/>
    <x v="12"/>
    <d v="2024-09-13T00:00:00"/>
    <x v="1"/>
    <s v="Turno Dia"/>
    <s v="Lavadora de Botellas"/>
    <s v="Cai­da de envase en descarga - Mantenimiento"/>
    <x v="1"/>
    <n v="3.45"/>
    <s v="Eje en mal estado"/>
  </r>
  <r>
    <x v="0"/>
    <s v="sept"/>
    <x v="12"/>
    <d v="2024-09-12T00:00:00"/>
    <x v="1"/>
    <s v="Turno Dia"/>
    <s v="Llenadora"/>
    <s v="Reparacion - Llenadora"/>
    <x v="1"/>
    <n v="3.38"/>
    <s v="Defecto freno de estrella de entrada a sin fin."/>
  </r>
  <r>
    <x v="1"/>
    <s v="sept"/>
    <x v="12"/>
    <d v="2024-09-10T00:00:00"/>
    <x v="1"/>
    <s v="Turno Noche"/>
    <s v="Prime"/>
    <s v="Trabamiento de producto"/>
    <x v="1"/>
    <n v="3.19"/>
    <m/>
  </r>
  <r>
    <x v="2"/>
    <s v="sept"/>
    <x v="12"/>
    <d v="2024-09-13T00:00:00"/>
    <x v="1"/>
    <s v="Turno Noche"/>
    <s v="Paletizadora"/>
    <s v="Reparacion mesa paletizadora"/>
    <x v="1"/>
    <n v="3.19"/>
    <s v="Tope de cajas quebrado"/>
  </r>
  <r>
    <x v="1"/>
    <s v="sept"/>
    <x v="12"/>
    <d v="2024-09-09T00:00:00"/>
    <x v="1"/>
    <s v="Turno Tarde"/>
    <s v="Sopladora"/>
    <s v="Regulacion de sensor"/>
    <x v="1"/>
    <n v="3.14"/>
    <m/>
  </r>
  <r>
    <x v="0"/>
    <s v="sept"/>
    <x v="12"/>
    <d v="2024-09-13T00:00:00"/>
    <x v="1"/>
    <s v="Turno Dia"/>
    <s v="Llenadora"/>
    <s v="Cambio de valvula"/>
    <x v="1"/>
    <n v="3.05"/>
    <m/>
  </r>
  <r>
    <x v="1"/>
    <s v="sept"/>
    <x v="12"/>
    <d v="2024-09-10T00:00:00"/>
    <x v="1"/>
    <s v="Turno Noche"/>
    <s v="Transporte"/>
    <s v="Divisor de paquetes"/>
    <x v="1"/>
    <n v="2.79"/>
    <m/>
  </r>
  <r>
    <x v="1"/>
    <s v="sept"/>
    <x v="12"/>
    <d v="2024-09-13T00:00:00"/>
    <x v="1"/>
    <s v="Turno Dia"/>
    <s v="Etiquetadora"/>
    <s v="Falla Etiquetadora"/>
    <x v="1"/>
    <n v="2.71"/>
    <m/>
  </r>
  <r>
    <x v="1"/>
    <s v="sept"/>
    <x v="12"/>
    <d v="2024-09-10T00:00:00"/>
    <x v="1"/>
    <s v="Turno Noche"/>
    <s v="Llenadora"/>
    <s v="Ajuste o cambio de sensor - Llenadora"/>
    <x v="1"/>
    <n v="2.69"/>
    <m/>
  </r>
  <r>
    <x v="2"/>
    <s v="sept"/>
    <x v="12"/>
    <d v="2024-09-11T00:00:00"/>
    <x v="1"/>
    <s v="Turno Dia"/>
    <s v="Lavadora de Botellas"/>
    <s v="Cai­da de envase en descarga - Mantenimiento"/>
    <x v="1"/>
    <n v="2.68"/>
    <s v="Eje en mal estado"/>
  </r>
  <r>
    <x v="1"/>
    <s v="sept"/>
    <x v="12"/>
    <d v="2024-09-14T00:00:00"/>
    <x v="1"/>
    <s v="Turno Noche"/>
    <s v="Etiquetadora"/>
    <s v="Empalme defectuoso - Etiquetadora"/>
    <x v="1"/>
    <n v="2.63"/>
    <m/>
  </r>
  <r>
    <x v="0"/>
    <s v="sept"/>
    <x v="12"/>
    <d v="2024-09-12T00:00:00"/>
    <x v="1"/>
    <s v="Turno Noche"/>
    <s v="Coronador"/>
    <s v="Trancones reiterados pista de bajada"/>
    <x v="1"/>
    <n v="2.5499999999999998"/>
    <m/>
  </r>
  <r>
    <x v="1"/>
    <s v="sept"/>
    <x v="12"/>
    <d v="2024-09-10T00:00:00"/>
    <x v="1"/>
    <s v="Turno Tarde"/>
    <s v="Capsuladora"/>
    <s v="Trancon de tapas en pista de bajada - Mantenimiento"/>
    <x v="1"/>
    <n v="2.38"/>
    <m/>
  </r>
  <r>
    <x v="1"/>
    <s v="sept"/>
    <x v="12"/>
    <d v="2024-09-10T00:00:00"/>
    <x v="1"/>
    <s v="Turno Noche"/>
    <s v="Transporte"/>
    <s v="Divisor de paquetes"/>
    <x v="1"/>
    <n v="2.37"/>
    <m/>
  </r>
  <r>
    <x v="1"/>
    <s v="sept"/>
    <x v="12"/>
    <d v="2024-09-13T00:00:00"/>
    <x v="1"/>
    <s v="Turno Dia"/>
    <s v="Prime"/>
    <s v="Trabamiento de producto"/>
    <x v="1"/>
    <n v="2.2999999999999998"/>
    <m/>
  </r>
  <r>
    <x v="0"/>
    <s v="sept"/>
    <x v="12"/>
    <d v="2024-09-13T00:00:00"/>
    <x v="1"/>
    <s v="Turno Dia"/>
    <s v="Coronador"/>
    <s v="Trancones reiterados pista de bajada"/>
    <x v="1"/>
    <n v="2.2799999999999998"/>
    <m/>
  </r>
  <r>
    <x v="1"/>
    <s v="sept"/>
    <x v="12"/>
    <d v="2024-09-12T00:00:00"/>
    <x v="1"/>
    <s v="Turno Noche"/>
    <s v="Robopac"/>
    <s v="Corte de Film en Robopack"/>
    <x v="1"/>
    <n v="2.25"/>
    <m/>
  </r>
  <r>
    <x v="2"/>
    <s v="sept"/>
    <x v="12"/>
    <d v="2024-09-14T00:00:00"/>
    <x v="1"/>
    <s v="Turno Dia"/>
    <s v="Lavadora de Botellas"/>
    <s v="Cai­da de envase en descarga - Mantenimiento"/>
    <x v="1"/>
    <n v="2.19"/>
    <s v="Eje en mal estado"/>
  </r>
  <r>
    <x v="2"/>
    <s v="sept"/>
    <x v="12"/>
    <d v="2024-09-14T00:00:00"/>
    <x v="1"/>
    <s v="Turno Dia"/>
    <s v="Lavadora de Botellas"/>
    <s v="Cai­da de envase en descarga - Mantenimiento"/>
    <x v="1"/>
    <n v="2.16"/>
    <s v="Eje en mal estado"/>
  </r>
  <r>
    <x v="2"/>
    <s v="sept"/>
    <x v="12"/>
    <d v="2024-09-11T00:00:00"/>
    <x v="1"/>
    <s v="Turno Dia"/>
    <s v="Lavadora de Botellas"/>
    <s v="Cai­da de envase en descarga - Mantenimiento"/>
    <x v="1"/>
    <n v="2.11"/>
    <s v="Eje en mal estado"/>
  </r>
  <r>
    <x v="1"/>
    <s v="sept"/>
    <x v="12"/>
    <d v="2024-09-10T00:00:00"/>
    <x v="1"/>
    <s v="Turno Dia"/>
    <s v="Transporte"/>
    <s v="Divisor de paquetes"/>
    <x v="1"/>
    <n v="2.02"/>
    <m/>
  </r>
  <r>
    <x v="1"/>
    <s v="sept"/>
    <x v="12"/>
    <d v="2024-09-12T00:00:00"/>
    <x v="1"/>
    <s v="Turno Noche"/>
    <s v="Transporte"/>
    <s v="Divisor de paquetes"/>
    <x v="1"/>
    <n v="2.02"/>
    <m/>
  </r>
  <r>
    <x v="0"/>
    <s v="sept"/>
    <x v="12"/>
    <d v="2024-09-11T00:00:00"/>
    <x v="1"/>
    <s v="Turno Dia"/>
    <s v="Coronador"/>
    <s v="Trancones reiterados pista de bajada"/>
    <x v="1"/>
    <n v="1.98"/>
    <m/>
  </r>
  <r>
    <x v="1"/>
    <s v="sept"/>
    <x v="12"/>
    <d v="2024-09-13T00:00:00"/>
    <x v="1"/>
    <s v="Turno Noche"/>
    <s v="Transporte"/>
    <s v="Divisor de paquetes"/>
    <x v="1"/>
    <n v="1.84"/>
    <m/>
  </r>
  <r>
    <x v="2"/>
    <s v="sept"/>
    <x v="12"/>
    <d v="2024-09-11T00:00:00"/>
    <x v="1"/>
    <s v="Turno Dia"/>
    <s v="Lavadora de Botellas"/>
    <s v="Cai­da de envase en descarga - Mantenimiento"/>
    <x v="1"/>
    <n v="1.79"/>
    <s v="Eje en mal estado"/>
  </r>
  <r>
    <x v="0"/>
    <s v="sept"/>
    <x v="12"/>
    <d v="2024-09-12T00:00:00"/>
    <x v="1"/>
    <s v="Turno Dia"/>
    <s v="Lavadora de Botellas"/>
    <s v="Trabamiento de botellas en la salida - Mantenimiento"/>
    <x v="1"/>
    <n v="1.73"/>
    <m/>
  </r>
  <r>
    <x v="2"/>
    <s v="sept"/>
    <x v="12"/>
    <d v="2024-09-14T00:00:00"/>
    <x v="1"/>
    <s v="Turno Dia"/>
    <s v="Lavadora de Botellas"/>
    <s v="Cai­da de envase en descarga - Mantenimiento"/>
    <x v="1"/>
    <n v="1.71"/>
    <s v="Eje en mal estado"/>
  </r>
  <r>
    <x v="2"/>
    <s v="sept"/>
    <x v="12"/>
    <d v="2024-09-13T00:00:00"/>
    <x v="1"/>
    <s v="Turno Dia"/>
    <s v="Lavadora de Botellas"/>
    <s v="Cai­da de envase en descarga - Mantenimiento"/>
    <x v="1"/>
    <n v="1.7"/>
    <s v="Eje en mal estado"/>
  </r>
  <r>
    <x v="2"/>
    <s v="sept"/>
    <x v="12"/>
    <d v="2024-09-11T00:00:00"/>
    <x v="1"/>
    <s v="Turno Dia"/>
    <s v="Lavadora de Botellas"/>
    <s v="Cai­da de envase en descarga - Mantenimiento"/>
    <x v="1"/>
    <n v="1.66"/>
    <s v="Eje en mal estado"/>
  </r>
  <r>
    <x v="0"/>
    <s v="sept"/>
    <x v="12"/>
    <d v="2024-09-12T00:00:00"/>
    <x v="1"/>
    <s v="Turno Noche"/>
    <s v="Coronador"/>
    <s v="Trancones reiterados pista de bajada"/>
    <x v="1"/>
    <n v="1.65"/>
    <m/>
  </r>
  <r>
    <x v="0"/>
    <s v="sept"/>
    <x v="12"/>
    <d v="2024-09-11T00:00:00"/>
    <x v="1"/>
    <s v="Turno Dia"/>
    <s v="Coronador"/>
    <s v="Trancones reiterados pista de bajada"/>
    <x v="1"/>
    <n v="1.63"/>
    <m/>
  </r>
  <r>
    <x v="1"/>
    <s v="sept"/>
    <x v="12"/>
    <d v="2024-09-11T00:00:00"/>
    <x v="1"/>
    <s v="Turno Dia"/>
    <s v="Transporte"/>
    <s v="Divisor de paquetes"/>
    <x v="1"/>
    <n v="1.6"/>
    <m/>
  </r>
  <r>
    <x v="2"/>
    <s v="sept"/>
    <x v="12"/>
    <d v="2024-09-11T00:00:00"/>
    <x v="1"/>
    <s v="Turno Dia"/>
    <s v="Lavadora de Botellas"/>
    <s v="Cai­da de envase en descarga - Mantenimiento"/>
    <x v="1"/>
    <n v="1.59"/>
    <s v="Eje en mal estado"/>
  </r>
  <r>
    <x v="1"/>
    <s v="sept"/>
    <x v="12"/>
    <d v="2024-09-10T00:00:00"/>
    <x v="1"/>
    <s v="Turno Noche"/>
    <s v="Capsuladora"/>
    <s v="Trancon de tapas en pista de bajada - Mantenimiento"/>
    <x v="1"/>
    <n v="1.48"/>
    <m/>
  </r>
  <r>
    <x v="2"/>
    <s v="sept"/>
    <x v="12"/>
    <d v="2024-09-10T00:00:00"/>
    <x v="1"/>
    <s v="Turno Dia"/>
    <s v="Etiquetadora"/>
    <s v="Falla Etiquetadora"/>
    <x v="1"/>
    <n v="1.47"/>
    <m/>
  </r>
  <r>
    <x v="2"/>
    <s v="sept"/>
    <x v="12"/>
    <d v="2024-09-11T00:00:00"/>
    <x v="1"/>
    <s v="Turno Noche"/>
    <s v="Mixer"/>
    <s v="Falla bomba de vaci­o, fuera de servicio"/>
    <x v="1"/>
    <n v="1.47"/>
    <m/>
  </r>
  <r>
    <x v="1"/>
    <s v="sept"/>
    <x v="12"/>
    <d v="2024-09-12T00:00:00"/>
    <x v="1"/>
    <s v="Turno Tarde"/>
    <s v="Transporte"/>
    <s v="Trabamiento curva salida pulmon"/>
    <x v="1"/>
    <n v="1.45"/>
    <m/>
  </r>
  <r>
    <x v="2"/>
    <s v="sept"/>
    <x v="12"/>
    <d v="2024-09-09T00:00:00"/>
    <x v="1"/>
    <s v="Turno Dia"/>
    <s v="Lavadora de Botellas"/>
    <s v="Cai­da de envase en descarga - Mantenimiento"/>
    <x v="1"/>
    <n v="1.43"/>
    <s v="Eje en mal estado"/>
  </r>
  <r>
    <x v="0"/>
    <s v="sept"/>
    <x v="12"/>
    <d v="2024-09-09T00:00:00"/>
    <x v="1"/>
    <s v="Turno Dia"/>
    <s v="Encajonadora"/>
    <s v="Problema en mesa de entrada"/>
    <x v="1"/>
    <n v="1.4"/>
    <m/>
  </r>
  <r>
    <x v="1"/>
    <s v="sept"/>
    <x v="12"/>
    <d v="2024-09-14T00:00:00"/>
    <x v="1"/>
    <s v="Turno Dia"/>
    <s v="Llenadora"/>
    <s v="Espumado al inicio de proceso"/>
    <x v="1"/>
    <n v="1.39"/>
    <m/>
  </r>
  <r>
    <x v="1"/>
    <s v="sept"/>
    <x v="12"/>
    <d v="2024-09-14T00:00:00"/>
    <x v="1"/>
    <s v="Turno Dia"/>
    <s v="Transporte"/>
    <s v="Divisor de paquetes"/>
    <x v="1"/>
    <n v="1.36"/>
    <m/>
  </r>
  <r>
    <x v="0"/>
    <s v="sept"/>
    <x v="12"/>
    <d v="2024-09-10T00:00:00"/>
    <x v="1"/>
    <s v="Turno Dia"/>
    <s v="Llenadora"/>
    <s v="Lubricacion de pedestales - Llenadora"/>
    <x v="1"/>
    <n v="1.35"/>
    <m/>
  </r>
  <r>
    <x v="1"/>
    <s v="sept"/>
    <x v="12"/>
    <d v="2024-09-12T00:00:00"/>
    <x v="1"/>
    <s v="Turno Tarde"/>
    <s v="Capsuladora"/>
    <s v="Trancon de tapas en pista de bajada - Mantenimiento"/>
    <x v="1"/>
    <n v="1.35"/>
    <m/>
  </r>
  <r>
    <x v="1"/>
    <s v="sept"/>
    <x v="12"/>
    <d v="2024-09-11T00:00:00"/>
    <x v="1"/>
    <s v="Turno Dia"/>
    <s v="Transporte"/>
    <s v="Divisor de paquetes"/>
    <x v="1"/>
    <n v="1.28"/>
    <m/>
  </r>
  <r>
    <x v="0"/>
    <s v="sept"/>
    <x v="12"/>
    <d v="2024-09-12T00:00:00"/>
    <x v="1"/>
    <s v="Turno Dia"/>
    <s v="Llenadora"/>
    <s v="Lubricacion de pedestales - Llenadora"/>
    <x v="1"/>
    <n v="1.25"/>
    <m/>
  </r>
  <r>
    <x v="1"/>
    <s v="sept"/>
    <x v="12"/>
    <d v="2024-09-09T00:00:00"/>
    <x v="1"/>
    <s v="Turno Tarde"/>
    <s v="Mixer"/>
    <s v="Problema presion bomba de agua"/>
    <x v="1"/>
    <n v="1.24"/>
    <s v="SIN REPORTAR"/>
  </r>
  <r>
    <x v="0"/>
    <s v="sept"/>
    <x v="12"/>
    <d v="2024-09-13T00:00:00"/>
    <x v="1"/>
    <s v="Turno Dia"/>
    <s v="Llenadora"/>
    <s v="Lubricacion de pedestales - Llenadora"/>
    <x v="1"/>
    <n v="1.23"/>
    <m/>
  </r>
  <r>
    <x v="0"/>
    <s v="sept"/>
    <x v="12"/>
    <d v="2024-09-11T00:00:00"/>
    <x v="1"/>
    <s v="Turno Dia"/>
    <s v="Llenadora"/>
    <s v="Lubricacion de pedestales - Llenadora"/>
    <x v="1"/>
    <n v="1.2"/>
    <m/>
  </r>
  <r>
    <x v="0"/>
    <s v="sept"/>
    <x v="12"/>
    <d v="2024-09-11T00:00:00"/>
    <x v="1"/>
    <s v="Turno Dia"/>
    <s v="Lavadora de Botellas"/>
    <s v="trabamiento de botella en entrada"/>
    <x v="1"/>
    <n v="1.2"/>
    <m/>
  </r>
  <r>
    <x v="1"/>
    <s v="sept"/>
    <x v="12"/>
    <d v="2024-09-12T00:00:00"/>
    <x v="1"/>
    <s v="Turno Noche"/>
    <s v="Sopladora"/>
    <s v="Trabamiento de Preformas"/>
    <x v="1"/>
    <n v="1.2"/>
    <m/>
  </r>
  <r>
    <x v="2"/>
    <s v="sept"/>
    <x v="12"/>
    <d v="2024-09-11T00:00:00"/>
    <x v="1"/>
    <s v="Turno Dia"/>
    <s v="Lavadora de Botellas"/>
    <s v="Cai­da de envase en descarga - Mantenimiento"/>
    <x v="1"/>
    <n v="1.18"/>
    <s v="Eje en mal estado"/>
  </r>
  <r>
    <x v="1"/>
    <s v="sept"/>
    <x v="12"/>
    <d v="2024-09-12T00:00:00"/>
    <x v="1"/>
    <s v="Turno Dia"/>
    <s v="Transporte"/>
    <s v="Divisor de paquetes"/>
    <x v="1"/>
    <n v="1.18"/>
    <m/>
  </r>
  <r>
    <x v="0"/>
    <s v="sept"/>
    <x v="12"/>
    <d v="2024-09-12T00:00:00"/>
    <x v="1"/>
    <s v="Turno Dia"/>
    <s v="Coronador"/>
    <s v="Trancones reiterados pista de bajada"/>
    <x v="1"/>
    <n v="1.18"/>
    <m/>
  </r>
  <r>
    <x v="2"/>
    <s v="sept"/>
    <x v="12"/>
    <d v="2024-09-10T00:00:00"/>
    <x v="1"/>
    <s v="Turno Dia"/>
    <s v="Lavadora de Botellas"/>
    <s v="Cai­da de envase en descarga - Mantenimiento"/>
    <x v="1"/>
    <n v="1.1299999999999999"/>
    <s v="Eje en mal estado"/>
  </r>
  <r>
    <x v="2"/>
    <s v="sept"/>
    <x v="12"/>
    <d v="2024-09-14T00:00:00"/>
    <x v="1"/>
    <s v="Turno Dia"/>
    <s v="Lavadora de Botellas"/>
    <s v="Cai­da de envase en descarga - Mantenimiento"/>
    <x v="1"/>
    <n v="1.1100000000000001"/>
    <s v="Eje en mal estado"/>
  </r>
  <r>
    <x v="1"/>
    <s v="sept"/>
    <x v="12"/>
    <d v="2024-09-12T00:00:00"/>
    <x v="1"/>
    <s v="Turno Noche"/>
    <s v="Transporte"/>
    <s v="Divisor de paquetes"/>
    <x v="1"/>
    <n v="1.08"/>
    <m/>
  </r>
  <r>
    <x v="1"/>
    <s v="sept"/>
    <x v="12"/>
    <d v="2024-09-10T00:00:00"/>
    <x v="1"/>
    <s v="Turno Noche"/>
    <s v="Sopladora"/>
    <s v="Trabamiento de Preformas"/>
    <x v="1"/>
    <n v="1.07"/>
    <m/>
  </r>
  <r>
    <x v="0"/>
    <s v="sept"/>
    <x v="12"/>
    <d v="2024-09-09T00:00:00"/>
    <x v="1"/>
    <s v="Turno Dia"/>
    <s v="Llenadora"/>
    <s v="Lubricacion de pedestales - Llenadora"/>
    <x v="1"/>
    <n v="1.05"/>
    <m/>
  </r>
  <r>
    <x v="1"/>
    <s v="sept"/>
    <x v="12"/>
    <d v="2024-09-10T00:00:00"/>
    <x v="1"/>
    <s v="Turno Noche"/>
    <s v="Sopladora"/>
    <s v="Trabamiento de Preformas"/>
    <x v="1"/>
    <n v="1.05"/>
    <m/>
  </r>
  <r>
    <x v="2"/>
    <s v="sept"/>
    <x v="12"/>
    <d v="2024-09-13T00:00:00"/>
    <x v="1"/>
    <s v="Turno Dia"/>
    <s v="Lavadora de Botellas"/>
    <s v="Cai­da de envase en descarga - Mantenimiento"/>
    <x v="1"/>
    <n v="1.02"/>
    <s v="Eje en mal estado"/>
  </r>
  <r>
    <x v="1"/>
    <s v="sept"/>
    <x v="12"/>
    <d v="2024-09-13T00:00:00"/>
    <x v="1"/>
    <s v="Turno Dia"/>
    <s v="Llenadora"/>
    <s v="Espumado al inicio de proceso"/>
    <x v="1"/>
    <n v="1.01"/>
    <m/>
  </r>
  <r>
    <x v="0"/>
    <s v="sept"/>
    <x v="12"/>
    <d v="2024-09-11T00:00:00"/>
    <x v="1"/>
    <s v="Turno Dia"/>
    <s v="Coronador"/>
    <s v="Trancones reiterados pista de bajada"/>
    <x v="1"/>
    <n v="0.93"/>
    <m/>
  </r>
  <r>
    <x v="2"/>
    <s v="sept"/>
    <x v="12"/>
    <d v="2024-09-14T00:00:00"/>
    <x v="1"/>
    <s v="Turno Dia"/>
    <s v="Sincrojet"/>
    <s v="Falla bomba de agua"/>
    <x v="1"/>
    <n v="0.91"/>
    <m/>
  </r>
  <r>
    <x v="0"/>
    <s v="sept"/>
    <x v="12"/>
    <d v="2024-09-13T00:00:00"/>
    <x v="1"/>
    <s v="Turno Dia"/>
    <s v="Llenadora"/>
    <s v="Cambio de valvula"/>
    <x v="1"/>
    <n v="0.9"/>
    <m/>
  </r>
  <r>
    <x v="1"/>
    <s v="sept"/>
    <x v="12"/>
    <d v="2024-09-10T00:00:00"/>
    <x v="1"/>
    <s v="Turno Dia"/>
    <s v="Transporte"/>
    <s v="Divisor de paquetes"/>
    <x v="1"/>
    <n v="0.88"/>
    <m/>
  </r>
  <r>
    <x v="2"/>
    <s v="sept"/>
    <x v="12"/>
    <d v="2024-09-11T00:00:00"/>
    <x v="1"/>
    <s v="Turno Noche"/>
    <s v="Mixer"/>
    <s v="Falla bomba de vaci­o, fuera de servicio"/>
    <x v="1"/>
    <n v="0.86"/>
    <m/>
  </r>
  <r>
    <x v="1"/>
    <s v="sept"/>
    <x v="12"/>
    <d v="2024-09-10T00:00:00"/>
    <x v="1"/>
    <s v="Turno Tarde"/>
    <s v="Codificador"/>
    <s v="Regulacion de Altura - Mantenimiento"/>
    <x v="1"/>
    <n v="0.83"/>
    <m/>
  </r>
  <r>
    <x v="0"/>
    <s v="sept"/>
    <x v="12"/>
    <d v="2024-09-11T00:00:00"/>
    <x v="1"/>
    <s v="Turno Dia"/>
    <s v="Coronador"/>
    <s v="Trancones reiterados pista de bajada"/>
    <x v="1"/>
    <n v="0.83"/>
    <m/>
  </r>
  <r>
    <x v="1"/>
    <s v="sept"/>
    <x v="12"/>
    <d v="2024-09-12T00:00:00"/>
    <x v="1"/>
    <s v="Turno Dia"/>
    <s v="Transporte"/>
    <s v="Divisor de paquetes"/>
    <x v="1"/>
    <n v="0.82"/>
    <m/>
  </r>
  <r>
    <x v="1"/>
    <s v="sept"/>
    <x v="12"/>
    <d v="2024-09-13T00:00:00"/>
    <x v="1"/>
    <s v="Turno Noche"/>
    <s v="Sopladora"/>
    <s v="Trabamiento de Preformas"/>
    <x v="1"/>
    <n v="0.79"/>
    <m/>
  </r>
  <r>
    <x v="1"/>
    <s v="sept"/>
    <x v="12"/>
    <d v="2024-09-11T00:00:00"/>
    <x v="1"/>
    <s v="Turno Noche"/>
    <s v="Sopladora"/>
    <s v="Trabamiento de Preformas"/>
    <x v="1"/>
    <n v="0.77"/>
    <m/>
  </r>
  <r>
    <x v="0"/>
    <s v="sept"/>
    <x v="12"/>
    <d v="2024-09-11T00:00:00"/>
    <x v="1"/>
    <s v="Turno Dia"/>
    <s v="Coronador"/>
    <s v="Trancones reiterados pista de bajada"/>
    <x v="1"/>
    <n v="0.73"/>
    <m/>
  </r>
  <r>
    <x v="2"/>
    <s v="sept"/>
    <x v="12"/>
    <d v="2024-09-11T00:00:00"/>
    <x v="1"/>
    <s v="Turno Noche"/>
    <s v="Mixer"/>
    <s v="Falla bomba de vaci­o, fuera de servicio"/>
    <x v="1"/>
    <n v="0.72"/>
    <m/>
  </r>
  <r>
    <x v="0"/>
    <s v="sept"/>
    <x v="12"/>
    <d v="2024-09-09T00:00:00"/>
    <x v="1"/>
    <s v="Turno Dia"/>
    <s v="Lavadora de Botellas"/>
    <s v="Trabamiento de botellas en la salida - Mantenimiento"/>
    <x v="1"/>
    <n v="0.7"/>
    <m/>
  </r>
  <r>
    <x v="1"/>
    <s v="sept"/>
    <x v="12"/>
    <d v="2024-09-11T00:00:00"/>
    <x v="1"/>
    <s v="Turno Noche"/>
    <s v="Capsuladora"/>
    <s v="Trancon de tapas en pista de bajada - Mantenimiento"/>
    <x v="1"/>
    <n v="0.7"/>
    <m/>
  </r>
  <r>
    <x v="1"/>
    <s v="sept"/>
    <x v="12"/>
    <d v="2024-09-12T00:00:00"/>
    <x v="1"/>
    <s v="Turno Noche"/>
    <s v="Sopladora"/>
    <s v="Trabamiento de Preformas"/>
    <x v="1"/>
    <n v="0.7"/>
    <m/>
  </r>
  <r>
    <x v="1"/>
    <s v="sept"/>
    <x v="12"/>
    <d v="2024-09-13T00:00:00"/>
    <x v="1"/>
    <s v="Turno Dia"/>
    <s v="Transporte"/>
    <s v="Divisor de paquetes"/>
    <x v="1"/>
    <n v="0.69"/>
    <m/>
  </r>
  <r>
    <x v="1"/>
    <s v="sept"/>
    <x v="12"/>
    <d v="2024-09-14T00:00:00"/>
    <x v="1"/>
    <s v="Turno Dia"/>
    <s v="Transporte"/>
    <s v="Divisor de paquetes"/>
    <x v="1"/>
    <n v="0.69"/>
    <m/>
  </r>
  <r>
    <x v="1"/>
    <s v="sept"/>
    <x v="12"/>
    <d v="2024-09-14T00:00:00"/>
    <x v="1"/>
    <s v="Turno Noche"/>
    <s v="Sopladora"/>
    <s v="Trabamiento de Preformas"/>
    <x v="1"/>
    <n v="0.69"/>
    <m/>
  </r>
  <r>
    <x v="1"/>
    <s v="sept"/>
    <x v="12"/>
    <d v="2024-09-09T00:00:00"/>
    <x v="1"/>
    <s v="Turno Tarde"/>
    <s v="Codificador"/>
    <s v="Ajuste por cambio de fecha"/>
    <x v="1"/>
    <n v="0.68"/>
    <m/>
  </r>
  <r>
    <x v="1"/>
    <s v="sept"/>
    <x v="12"/>
    <d v="2024-09-10T00:00:00"/>
    <x v="1"/>
    <s v="Turno Dia"/>
    <s v="Transporte"/>
    <s v="Divisor de paquetes"/>
    <x v="1"/>
    <n v="0.65"/>
    <m/>
  </r>
  <r>
    <x v="1"/>
    <s v="sept"/>
    <x v="12"/>
    <d v="2024-09-11T00:00:00"/>
    <x v="1"/>
    <s v="Turno Noche"/>
    <s v="Capsuladora"/>
    <s v="Trancon de tapas en pista de bajada - Mantenimiento"/>
    <x v="1"/>
    <n v="0.57999999999999996"/>
    <m/>
  </r>
  <r>
    <x v="0"/>
    <s v="sept"/>
    <x v="12"/>
    <d v="2024-09-11T00:00:00"/>
    <x v="1"/>
    <s v="Turno Dia"/>
    <s v="Llenadora"/>
    <s v="Limpieza de la camara de alivio"/>
    <x v="1"/>
    <n v="0.57999999999999996"/>
    <m/>
  </r>
  <r>
    <x v="1"/>
    <s v="sept"/>
    <x v="12"/>
    <d v="2024-09-10T00:00:00"/>
    <x v="1"/>
    <s v="Turno Tarde"/>
    <s v="Capsuladora"/>
    <s v="Trancon de tapas en pista de bajada - Mantenimiento"/>
    <x v="1"/>
    <n v="0.56999999999999995"/>
    <m/>
  </r>
  <r>
    <x v="2"/>
    <s v="sept"/>
    <x v="12"/>
    <d v="2024-09-10T00:00:00"/>
    <x v="1"/>
    <s v="Turno Dia"/>
    <s v="Transporte"/>
    <s v="Cambio o reparacion - Transporte"/>
    <x v="1"/>
    <n v="0.56000000000000005"/>
    <m/>
  </r>
  <r>
    <x v="1"/>
    <s v="sept"/>
    <x v="12"/>
    <d v="2024-09-12T00:00:00"/>
    <x v="1"/>
    <s v="Turno Dia"/>
    <s v="Transporte"/>
    <s v="Divisor de paquetes"/>
    <x v="1"/>
    <n v="0.55000000000000004"/>
    <m/>
  </r>
  <r>
    <x v="1"/>
    <s v="sept"/>
    <x v="12"/>
    <d v="2024-09-11T00:00:00"/>
    <x v="1"/>
    <s v="Turno Tarde"/>
    <s v="Capsuladora"/>
    <s v="Trancon de tapas en pista de bajada - Mantenimiento"/>
    <x v="1"/>
    <n v="0.53"/>
    <m/>
  </r>
  <r>
    <x v="0"/>
    <s v="sept"/>
    <x v="12"/>
    <d v="2024-09-11T00:00:00"/>
    <x v="1"/>
    <s v="Turno Dia"/>
    <s v="Coronador"/>
    <s v="Trancones reiterados pista de bajada"/>
    <x v="1"/>
    <n v="0.53"/>
    <m/>
  </r>
  <r>
    <x v="1"/>
    <s v="sept"/>
    <x v="12"/>
    <d v="2024-09-12T00:00:00"/>
    <x v="1"/>
    <s v="Turno Noche"/>
    <s v="Sopladora"/>
    <s v="Trabamiento de Preformas"/>
    <x v="1"/>
    <n v="0.53"/>
    <m/>
  </r>
  <r>
    <x v="1"/>
    <s v="sept"/>
    <x v="12"/>
    <d v="2024-09-12T00:00:00"/>
    <x v="1"/>
    <s v="Turno Tarde"/>
    <s v="Capsuladora"/>
    <s v="Trancon de tapas en pista de bajada - Mantenimiento"/>
    <x v="1"/>
    <n v="0.52"/>
    <m/>
  </r>
  <r>
    <x v="0"/>
    <s v="sept"/>
    <x v="12"/>
    <d v="2024-09-13T00:00:00"/>
    <x v="1"/>
    <s v="Turno Dia"/>
    <s v="Omnivision"/>
    <s v="Ajuste electrico o mecanico"/>
    <x v="1"/>
    <n v="0.5"/>
    <m/>
  </r>
  <r>
    <x v="0"/>
    <s v="sept"/>
    <x v="12"/>
    <d v="2024-09-12T00:00:00"/>
    <x v="1"/>
    <s v="Turno Noche"/>
    <s v="Coronador"/>
    <s v="Trancones reiterados pista de bajada"/>
    <x v="1"/>
    <n v="0.48"/>
    <m/>
  </r>
  <r>
    <x v="0"/>
    <s v="sept"/>
    <x v="12"/>
    <d v="2024-09-12T00:00:00"/>
    <x v="1"/>
    <s v="Turno Noche"/>
    <s v="Llenadora"/>
    <s v="Lubricacion de pedestales - Llenadora"/>
    <x v="1"/>
    <n v="0.48"/>
    <m/>
  </r>
  <r>
    <x v="0"/>
    <s v="sept"/>
    <x v="12"/>
    <d v="2024-09-13T00:00:00"/>
    <x v="1"/>
    <s v="Turno Dia"/>
    <s v="Coronador"/>
    <s v="Trancones reiterados pista de bajada"/>
    <x v="1"/>
    <n v="0.48"/>
    <m/>
  </r>
  <r>
    <x v="1"/>
    <s v="sept"/>
    <x v="12"/>
    <d v="2024-09-11T00:00:00"/>
    <x v="1"/>
    <s v="Turno Noche"/>
    <s v="Sopladora"/>
    <s v="Trabamiento de Preformas"/>
    <x v="1"/>
    <n v="0.47"/>
    <m/>
  </r>
  <r>
    <x v="1"/>
    <s v="sept"/>
    <x v="12"/>
    <d v="2024-09-12T00:00:00"/>
    <x v="1"/>
    <s v="Turno Noche"/>
    <s v="Sopladora"/>
    <s v="Trabamiento de Preformas"/>
    <x v="1"/>
    <n v="0.45"/>
    <m/>
  </r>
  <r>
    <x v="1"/>
    <s v="sept"/>
    <x v="12"/>
    <d v="2024-09-12T00:00:00"/>
    <x v="1"/>
    <s v="Turno Noche"/>
    <s v="Capsuladora"/>
    <s v="Trancon de tapas en pista de bajada - Mantenimiento"/>
    <x v="1"/>
    <n v="0.43"/>
    <m/>
  </r>
  <r>
    <x v="0"/>
    <s v="sept"/>
    <x v="12"/>
    <d v="2024-09-12T00:00:00"/>
    <x v="1"/>
    <s v="Turno Dia"/>
    <s v="Coronador"/>
    <s v="Trancones reiterados pista de bajada"/>
    <x v="1"/>
    <n v="0.43"/>
    <m/>
  </r>
  <r>
    <x v="1"/>
    <s v="sept"/>
    <x v="12"/>
    <d v="2024-09-13T00:00:00"/>
    <x v="1"/>
    <s v="Turno Noche"/>
    <s v="Sopladora"/>
    <s v="Trabamiento de Preformas"/>
    <x v="1"/>
    <n v="0.39"/>
    <m/>
  </r>
  <r>
    <x v="2"/>
    <s v="sept"/>
    <x v="12"/>
    <d v="2024-09-10T00:00:00"/>
    <x v="1"/>
    <s v="Turno Noche"/>
    <s v="Sincrojet"/>
    <s v="Falla bomba de solucion"/>
    <x v="1"/>
    <n v="0.38"/>
    <m/>
  </r>
  <r>
    <x v="0"/>
    <s v="sept"/>
    <x v="12"/>
    <d v="2024-09-12T00:00:00"/>
    <x v="1"/>
    <s v="Turno Dia"/>
    <s v="Coronador"/>
    <s v="Trancones reiterados pista de bajada"/>
    <x v="1"/>
    <n v="0.35"/>
    <m/>
  </r>
  <r>
    <x v="2"/>
    <s v="sept"/>
    <x v="12"/>
    <d v="2024-09-13T00:00:00"/>
    <x v="1"/>
    <s v="Turno Dia"/>
    <s v="Lavadora de Botellas"/>
    <s v="Cai­da de envase en descarga - Mantenimiento"/>
    <x v="1"/>
    <n v="0.34"/>
    <s v="Eje en mal estado"/>
  </r>
  <r>
    <x v="1"/>
    <s v="sept"/>
    <x v="12"/>
    <d v="2024-09-14T00:00:00"/>
    <x v="1"/>
    <s v="Turno Dia"/>
    <s v="Transporte"/>
    <s v="Divisor de paquetes"/>
    <x v="1"/>
    <n v="0.31"/>
    <m/>
  </r>
  <r>
    <x v="1"/>
    <s v="sept"/>
    <x v="12"/>
    <d v="2024-09-10T00:00:00"/>
    <x v="1"/>
    <s v="Turno Tarde"/>
    <s v="Capsuladora"/>
    <s v="Trancon de tapas en pista de bajada - Mantenimiento"/>
    <x v="1"/>
    <n v="0.28000000000000003"/>
    <m/>
  </r>
  <r>
    <x v="0"/>
    <s v="sept"/>
    <x v="12"/>
    <d v="2024-09-11T00:00:00"/>
    <x v="1"/>
    <s v="Turno Dia"/>
    <s v="Coronador"/>
    <s v="Trancones reiterados pista de bajada"/>
    <x v="1"/>
    <n v="0.28000000000000003"/>
    <m/>
  </r>
  <r>
    <x v="0"/>
    <s v="sept"/>
    <x v="12"/>
    <d v="2024-09-13T00:00:00"/>
    <x v="1"/>
    <s v="Turno Dia"/>
    <s v="Omnivision"/>
    <s v="Ajuste electrico o mecanico"/>
    <x v="1"/>
    <n v="0.27"/>
    <m/>
  </r>
  <r>
    <x v="2"/>
    <s v="sept"/>
    <x v="12"/>
    <d v="2024-09-09T00:00:00"/>
    <x v="1"/>
    <s v="Turno Noche"/>
    <s v="Paletizadora"/>
    <s v="Cai­da de automatico - Paletizadora"/>
    <x v="1"/>
    <n v="0.23"/>
    <m/>
  </r>
  <r>
    <x v="1"/>
    <s v="sept"/>
    <x v="12"/>
    <d v="2024-09-10T00:00:00"/>
    <x v="1"/>
    <s v="Turno Tarde"/>
    <s v="Capsuladora"/>
    <s v="Trancon de tapas en pista de bajada - Mantenimiento"/>
    <x v="1"/>
    <n v="0.22"/>
    <m/>
  </r>
  <r>
    <x v="2"/>
    <s v="sept"/>
    <x v="12"/>
    <d v="2024-09-10T00:00:00"/>
    <x v="1"/>
    <s v="Turno Dia"/>
    <s v="Etiquetadora"/>
    <s v="Falla Etiquetadora"/>
    <x v="1"/>
    <n v="0.22"/>
    <m/>
  </r>
  <r>
    <x v="0"/>
    <s v="sept"/>
    <x v="12"/>
    <d v="2024-09-11T00:00:00"/>
    <x v="1"/>
    <s v="Turno Dia"/>
    <s v="Llenadora"/>
    <s v="Lubricacion de pedestales - Llenadora"/>
    <x v="1"/>
    <n v="0.22"/>
    <m/>
  </r>
  <r>
    <x v="1"/>
    <s v="sept"/>
    <x v="12"/>
    <d v="2024-09-12T00:00:00"/>
    <x v="1"/>
    <s v="Turno Tarde"/>
    <s v="Transporte"/>
    <s v="Divisor de paquetes"/>
    <x v="1"/>
    <n v="0.22"/>
    <m/>
  </r>
  <r>
    <x v="1"/>
    <s v="sept"/>
    <x v="12"/>
    <d v="2024-09-14T00:00:00"/>
    <x v="1"/>
    <s v="Turno Noche"/>
    <s v="Capsuladora"/>
    <s v="Trancon de tapas en pista de bajada - Mantenimiento"/>
    <x v="1"/>
    <n v="0.22"/>
    <m/>
  </r>
  <r>
    <x v="0"/>
    <s v="sept"/>
    <x v="12"/>
    <d v="2024-09-09T00:00:00"/>
    <x v="1"/>
    <s v="Turno Dia"/>
    <s v="Omnivision"/>
    <s v="Ajuste electrico o mecanico"/>
    <x v="1"/>
    <n v="0.2"/>
    <m/>
  </r>
  <r>
    <x v="0"/>
    <s v="sept"/>
    <x v="12"/>
    <d v="2024-09-12T00:00:00"/>
    <x v="1"/>
    <s v="Turno Noche"/>
    <s v="Coronador"/>
    <s v="Trancones reiterados pista de bajada"/>
    <x v="1"/>
    <n v="0.2"/>
    <m/>
  </r>
  <r>
    <x v="2"/>
    <s v="sept"/>
    <x v="12"/>
    <d v="2024-09-11T00:00:00"/>
    <x v="1"/>
    <s v="Turno Dia"/>
    <s v="Lavadora de Botellas"/>
    <s v="Cai­da de envase en descarga - Mantenimiento"/>
    <x v="1"/>
    <n v="0.14000000000000001"/>
    <s v="Eje en mal estado"/>
  </r>
  <r>
    <x v="0"/>
    <s v="sept"/>
    <x v="12"/>
    <d v="2024-09-13T00:00:00"/>
    <x v="1"/>
    <s v="Turno Dia"/>
    <s v="Llenadora"/>
    <s v="Cambio de valvula"/>
    <x v="1"/>
    <n v="0.12"/>
    <m/>
  </r>
  <r>
    <x v="1"/>
    <s v="sept"/>
    <x v="12"/>
    <d v="2024-09-14T00:00:00"/>
    <x v="1"/>
    <s v="Turno Noche"/>
    <s v="Capsuladora"/>
    <s v="Trancon de tapas en pista de bajada - Mantenimiento"/>
    <x v="1"/>
    <n v="0.11"/>
    <m/>
  </r>
  <r>
    <x v="0"/>
    <s v="sept"/>
    <x v="12"/>
    <d v="2024-09-12T00:00:00"/>
    <x v="1"/>
    <s v="Turno Noche"/>
    <s v="Coronador"/>
    <s v="Trancones reiterados pista de bajada"/>
    <x v="1"/>
    <n v="0.1"/>
    <m/>
  </r>
  <r>
    <x v="0"/>
    <s v="sept"/>
    <x v="12"/>
    <d v="2024-09-14T00:00:00"/>
    <x v="1"/>
    <s v="Turno Dia"/>
    <s v="Omnivision"/>
    <s v="Ajuste electrico o mecanico"/>
    <x v="1"/>
    <n v="0.1"/>
    <m/>
  </r>
  <r>
    <x v="1"/>
    <s v="sept"/>
    <x v="12"/>
    <d v="2024-09-11T00:00:00"/>
    <x v="1"/>
    <s v="Turno Noche"/>
    <s v="Capsuladora"/>
    <s v="Trancon de tapas en pista de bajada - Mantenimiento"/>
    <x v="1"/>
    <n v="0.08"/>
    <m/>
  </r>
  <r>
    <x v="0"/>
    <s v="sept"/>
    <x v="12"/>
    <d v="2024-09-12T00:00:00"/>
    <x v="1"/>
    <s v="Turno Noche"/>
    <s v="Coronador"/>
    <s v="Trancones reiterados pista de bajada"/>
    <x v="1"/>
    <n v="0.08"/>
    <m/>
  </r>
  <r>
    <x v="1"/>
    <s v="sept"/>
    <x v="12"/>
    <d v="2024-09-12T00:00:00"/>
    <x v="1"/>
    <s v="Turno Tarde"/>
    <s v="Transporte"/>
    <s v="Divisor de paquetes"/>
    <x v="1"/>
    <n v="0.02"/>
    <m/>
  </r>
  <r>
    <x v="1"/>
    <s v="sept"/>
    <x v="14"/>
    <d v="2024-09-23T00:00:00"/>
    <x v="1"/>
    <s v="Turno Dia"/>
    <s v="Etiquetadora"/>
    <s v="Falla Etiquetadora"/>
    <x v="0"/>
    <n v="6.16"/>
    <s v="Ajuste de sensor entrada carrusel"/>
  </r>
  <r>
    <x v="1"/>
    <s v="sept"/>
    <x v="14"/>
    <d v="2024-09-23T00:00:00"/>
    <x v="1"/>
    <s v="Turno Tarde"/>
    <s v="Sopladora"/>
    <s v="Trabamiento de elevador de preformas"/>
    <x v="0"/>
    <n v="5.54"/>
    <m/>
  </r>
  <r>
    <x v="1"/>
    <s v="sept"/>
    <x v="14"/>
    <d v="2024-09-24T00:00:00"/>
    <x v="1"/>
    <s v="Turno Tarde"/>
    <s v="Transporte"/>
    <s v="Cambio o Reparacion de pinon"/>
    <x v="0"/>
    <n v="60"/>
    <s v="Eje de mesa acumulación salida llenadora quebrado"/>
  </r>
  <r>
    <x v="1"/>
    <s v="sept"/>
    <x v="14"/>
    <d v="2024-09-24T00:00:00"/>
    <x v="1"/>
    <s v="Turno Tarde"/>
    <s v="Transporte"/>
    <s v="Cambio o Reparacion de pinon"/>
    <x v="0"/>
    <n v="60"/>
    <s v="Eje de mesa acumulación salida llenadora quebrado"/>
  </r>
  <r>
    <x v="1"/>
    <s v="sept"/>
    <x v="14"/>
    <d v="2024-09-24T00:00:00"/>
    <x v="1"/>
    <s v="Turno Tarde"/>
    <s v="Transporte"/>
    <s v="Cambio o Reparacion de pinon"/>
    <x v="0"/>
    <n v="60"/>
    <s v="Eje de mesa acumulación salida llenadora quebrado"/>
  </r>
  <r>
    <x v="2"/>
    <s v="sept"/>
    <x v="14"/>
    <d v="2024-09-24T00:00:00"/>
    <x v="1"/>
    <s v="Turno Noche"/>
    <s v="Paletizadora"/>
    <s v="Se quiebra pieza"/>
    <x v="0"/>
    <n v="9.09"/>
    <s v="Se quebra platina girador de cajas"/>
  </r>
  <r>
    <x v="1"/>
    <s v="sept"/>
    <x v="14"/>
    <d v="2024-09-24T00:00:00"/>
    <x v="1"/>
    <s v="Turno Tarde"/>
    <s v="Transporte"/>
    <s v="Cambio o Reparacion de pinon"/>
    <x v="0"/>
    <n v="60"/>
    <s v="Eje de mesa acumulación salida llenadora quebrado"/>
  </r>
  <r>
    <x v="1"/>
    <s v="sept"/>
    <x v="14"/>
    <d v="2024-09-24T00:00:00"/>
    <x v="1"/>
    <s v="Turno Tarde"/>
    <s v="Transporte"/>
    <s v="Cambio o Reparacion de pinon"/>
    <x v="0"/>
    <n v="55.53"/>
    <s v="Eje de mesa acumulación salida llenadora quebrado"/>
  </r>
  <r>
    <x v="0"/>
    <s v="sept"/>
    <x v="13"/>
    <d v="2024-09-16T00:00:00"/>
    <x v="1"/>
    <s v="Turno Dia"/>
    <s v="Desencajonadora"/>
    <s v="Ajuste o cambio - Desencajonadora"/>
    <x v="2"/>
    <n v="20.81"/>
    <s v="Reseteo encoder"/>
  </r>
  <r>
    <x v="0"/>
    <s v="sept"/>
    <x v="13"/>
    <d v="2024-09-16T00:00:00"/>
    <x v="1"/>
    <s v="Turno Dia"/>
    <s v="Desencajonadora"/>
    <s v="Ajuste o cambio - Desencajonadora"/>
    <x v="2"/>
    <n v="18.91"/>
    <s v="Reseteo encoder"/>
  </r>
  <r>
    <x v="1"/>
    <s v="sept"/>
    <x v="13"/>
    <d v="2024-09-16T00:00:00"/>
    <x v="1"/>
    <s v="Turno Noche"/>
    <s v="Etiquetadora"/>
    <s v="Falla Etiquetadora"/>
    <x v="0"/>
    <n v="18.3"/>
    <s v="Etiquetas mal pegadas, se modifica off set de 105° a 130°"/>
  </r>
  <r>
    <x v="2"/>
    <s v="sept"/>
    <x v="14"/>
    <d v="2024-09-26T00:00:00"/>
    <x v="1"/>
    <s v="Turno Dia"/>
    <s v="Transporte"/>
    <s v="Cambio o Reparacion de pinon"/>
    <x v="0"/>
    <n v="39.31"/>
    <s v="Cadena pierde el paso."/>
  </r>
  <r>
    <x v="0"/>
    <s v="sept"/>
    <x v="14"/>
    <d v="2024-09-23T00:00:00"/>
    <x v="1"/>
    <s v="Turno Dia"/>
    <s v="Coronador"/>
    <s v="Trancones reiterados pista de bajada"/>
    <x v="0"/>
    <n v="11.45"/>
    <s v="Trabamiento bajada de tapas"/>
  </r>
  <r>
    <x v="2"/>
    <s v="sept"/>
    <x v="14"/>
    <d v="2024-09-26T00:00:00"/>
    <x v="1"/>
    <s v="Turno Noche"/>
    <s v="Lavadora de Botellas"/>
    <s v="Trabamiento de botellas en la salida - Mantenimiento"/>
    <x v="0"/>
    <n v="6.06"/>
    <m/>
  </r>
  <r>
    <x v="1"/>
    <s v="sept"/>
    <x v="13"/>
    <d v="2024-09-16T00:00:00"/>
    <x v="1"/>
    <s v="Turno Tarde"/>
    <s v="Sopladora"/>
    <s v="Bloqueo de molde N 10"/>
    <x v="0"/>
    <n v="14.81"/>
    <s v="Falla amortiguador molde N°10"/>
  </r>
  <r>
    <x v="1"/>
    <s v="sept"/>
    <x v="14"/>
    <d v="2024-09-24T00:00:00"/>
    <x v="1"/>
    <s v="Turno Tarde"/>
    <s v="Etiquetadora"/>
    <s v="Cambio de Sensor - Etiquetadora"/>
    <x v="2"/>
    <n v="13.65"/>
    <s v="Revisión de sensor en bomba de aceite. / VERIFICAR si es la bomba de grasa EP1. "/>
  </r>
  <r>
    <x v="1"/>
    <s v="sept"/>
    <x v="14"/>
    <d v="2024-09-24T00:00:00"/>
    <x v="1"/>
    <s v="Turno Noche"/>
    <s v="Robopac"/>
    <s v="Problema en Soldadora"/>
    <x v="2"/>
    <n v="10.4"/>
    <s v="Regulación soporte piola"/>
  </r>
  <r>
    <x v="0"/>
    <s v="sept"/>
    <x v="14"/>
    <d v="2024-09-23T00:00:00"/>
    <x v="1"/>
    <s v="Turno Dia"/>
    <s v="Omnivision"/>
    <s v="Ajuste electrico o mecanico"/>
    <x v="2"/>
    <n v="5.63"/>
    <m/>
  </r>
  <r>
    <x v="0"/>
    <s v="sept"/>
    <x v="14"/>
    <d v="2024-09-25T00:00:00"/>
    <x v="1"/>
    <s v="Turno Dia"/>
    <s v="Coronador"/>
    <s v="Reparacion - Coronador"/>
    <x v="0"/>
    <n v="16.73"/>
    <s v="Ajuste de altura coronador "/>
  </r>
  <r>
    <x v="0"/>
    <s v="sept"/>
    <x v="14"/>
    <d v="2024-09-25T00:00:00"/>
    <x v="1"/>
    <s v="Turno Noche"/>
    <s v="Omnivision"/>
    <s v="Ajuste electrico o mecanico"/>
    <x v="2"/>
    <n v="11.95"/>
    <s v="SIN REPORTAR"/>
  </r>
  <r>
    <x v="1"/>
    <s v="sept"/>
    <x v="14"/>
    <d v="2024-09-26T00:00:00"/>
    <x v="1"/>
    <s v="Turno Dia"/>
    <s v="Etiquetadora"/>
    <s v="Falla Etiquetadora"/>
    <x v="2"/>
    <n v="36.61"/>
    <s v="Alarma de seguridad PILZ "/>
  </r>
  <r>
    <x v="1"/>
    <s v="sept"/>
    <x v="14"/>
    <d v="2024-09-26T00:00:00"/>
    <x v="1"/>
    <s v="Turno Dia"/>
    <s v="Etiquetadora"/>
    <s v="Falla Etiquetadora"/>
    <x v="2"/>
    <n v="24.15"/>
    <s v="Alarma de seguridad PILZ "/>
  </r>
  <r>
    <x v="2"/>
    <s v="sept"/>
    <x v="14"/>
    <d v="2024-09-26T00:00:00"/>
    <x v="1"/>
    <s v="Turno Dia"/>
    <s v="Transporte"/>
    <s v="Cambio o Reparacion de pinon"/>
    <x v="0"/>
    <n v="5.36"/>
    <s v="Cadena pierde el paso."/>
  </r>
  <r>
    <x v="1"/>
    <s v="sept"/>
    <x v="14"/>
    <d v="2024-09-28T00:00:00"/>
    <x v="1"/>
    <s v="Turno Noche"/>
    <s v="Tunel"/>
    <s v="Ajuste de casette - Mantenimiento"/>
    <x v="2"/>
    <n v="6.9"/>
    <m/>
  </r>
  <r>
    <x v="1"/>
    <s v="sept"/>
    <x v="14"/>
    <d v="2024-09-26T00:00:00"/>
    <x v="1"/>
    <s v="Turno Tarde"/>
    <s v="Robopac"/>
    <s v="Ajuste o cambio de sensor - Robopac"/>
    <x v="2"/>
    <n v="13.08"/>
    <s v="Regulación de sensor analógico que detecta rodillo pre-estirado"/>
  </r>
  <r>
    <x v="1"/>
    <s v="sept"/>
    <x v="13"/>
    <d v="2024-09-16T00:00:00"/>
    <x v="1"/>
    <s v="Turno Tarde"/>
    <s v="Robopac"/>
    <s v="Ajuste o cambio de sensor - Robopac"/>
    <x v="2"/>
    <n v="8.64"/>
    <s v="Error en inicio de envoltura pallets (DEBATIBLE)"/>
  </r>
  <r>
    <x v="2"/>
    <s v="sept"/>
    <x v="14"/>
    <d v="2024-09-27T00:00:00"/>
    <x v="1"/>
    <s v="Turno Dia"/>
    <s v="Transporte"/>
    <s v="Cambio o reparacion - Transporte"/>
    <x v="0"/>
    <n v="8.09"/>
    <m/>
  </r>
  <r>
    <x v="1"/>
    <s v="sept"/>
    <x v="14"/>
    <d v="2024-09-26T00:00:00"/>
    <x v="1"/>
    <s v="Turno Tarde"/>
    <s v="Robopac"/>
    <s v="Ajuste o cambio de sensor - Robopac"/>
    <x v="2"/>
    <n v="7.19"/>
    <s v="Regulación de sensor analógico que detecta rodillo pre-estirado"/>
  </r>
  <r>
    <x v="2"/>
    <s v="sept"/>
    <x v="13"/>
    <d v="2024-09-16T00:00:00"/>
    <x v="1"/>
    <s v="Turno Noche"/>
    <s v="Lavadora de Botellas"/>
    <s v="Cai­da de envase en descarga - Mantenimiento"/>
    <x v="0"/>
    <n v="7.63"/>
    <m/>
  </r>
  <r>
    <x v="0"/>
    <s v="sept"/>
    <x v="14"/>
    <d v="2024-09-25T00:00:00"/>
    <x v="1"/>
    <s v="Turno Dia"/>
    <s v="Encajonadora"/>
    <s v="Problema en mesa de entrada"/>
    <x v="0"/>
    <n v="5.08"/>
    <m/>
  </r>
  <r>
    <x v="1"/>
    <s v="sept"/>
    <x v="14"/>
    <d v="2024-09-26T00:00:00"/>
    <x v="1"/>
    <s v="Turno Tarde"/>
    <s v="Paletizadora"/>
    <s v="Cai­da de automatico - Paletizadora"/>
    <x v="2"/>
    <n v="8.74"/>
    <m/>
  </r>
  <r>
    <x v="1"/>
    <s v="sept"/>
    <x v="14"/>
    <d v="2024-09-27T00:00:00"/>
    <x v="1"/>
    <s v="Turno Tarde"/>
    <s v="Robopac"/>
    <s v="Cambio o reparacion de sensor - Robopac"/>
    <x v="2"/>
    <n v="9.31"/>
    <s v="SIN REPORTAR"/>
  </r>
  <r>
    <x v="2"/>
    <s v="sept"/>
    <x v="14"/>
    <d v="2024-09-27T00:00:00"/>
    <x v="1"/>
    <s v="Turno Dia"/>
    <s v="Capsuladora"/>
    <s v="Falla elevador de tapas"/>
    <x v="2"/>
    <n v="6.82"/>
    <s v="Caída de automático"/>
  </r>
  <r>
    <x v="0"/>
    <s v="sept"/>
    <x v="14"/>
    <d v="2024-09-26T00:00:00"/>
    <x v="1"/>
    <s v="Turno Dia"/>
    <s v="Llenadora"/>
    <s v="Reparacion - Llenadora"/>
    <x v="0"/>
    <n v="13"/>
    <s v="Cambio de soporte gomas campanas"/>
  </r>
  <r>
    <x v="1"/>
    <s v="sept"/>
    <x v="13"/>
    <d v="2024-09-17T00:00:00"/>
    <x v="1"/>
    <s v="Turno Dia"/>
    <s v="Robopac"/>
    <s v="Ajuste o cambio de sensor - Robopac"/>
    <x v="2"/>
    <n v="6.33"/>
    <s v="Error en inicio de envoltura pallets (DEBATIBLE)"/>
  </r>
  <r>
    <x v="1"/>
    <s v="sept"/>
    <x v="14"/>
    <d v="2024-09-27T00:00:00"/>
    <x v="1"/>
    <s v="Turno Tarde"/>
    <s v="Robopac"/>
    <s v="Cambio o reparacion de sensor - Robopac"/>
    <x v="2"/>
    <n v="8.74"/>
    <s v="SIN REPORTAR"/>
  </r>
  <r>
    <x v="0"/>
    <s v="sept"/>
    <x v="14"/>
    <d v="2024-09-27T00:00:00"/>
    <x v="1"/>
    <s v="Turno Dia"/>
    <s v="Llenadora"/>
    <s v="Reparacion - Llenadora"/>
    <x v="2"/>
    <n v="7.23"/>
    <s v="Sensor sin señal"/>
  </r>
  <r>
    <x v="2"/>
    <s v="sept"/>
    <x v="14"/>
    <d v="2024-09-27T00:00:00"/>
    <x v="1"/>
    <s v="Turno Dia"/>
    <s v="Lavadora de Botellas"/>
    <s v="Cai­da de envase en descarga - Mantenimiento"/>
    <x v="0"/>
    <n v="5.53"/>
    <m/>
  </r>
  <r>
    <x v="1"/>
    <s v="sept"/>
    <x v="14"/>
    <d v="2024-09-27T00:00:00"/>
    <x v="1"/>
    <s v="Turno Tarde"/>
    <s v="Tunel"/>
    <s v="Cambio o reparacion de sensor - Tiºnel"/>
    <x v="2"/>
    <n v="9.48"/>
    <s v="Resistencia de empalme cortada"/>
  </r>
  <r>
    <x v="1"/>
    <s v="sept"/>
    <x v="13"/>
    <d v="2024-09-16T00:00:00"/>
    <x v="1"/>
    <s v="Turno Tarde"/>
    <s v="Robopac"/>
    <s v="Ajuste o cambio de sensor - Robopac"/>
    <x v="2"/>
    <n v="5.72"/>
    <s v="Error en inicio de envoltura pallets (DEBATIBLE)"/>
  </r>
  <r>
    <x v="0"/>
    <s v="sept"/>
    <x v="14"/>
    <d v="2024-09-27T00:00:00"/>
    <x v="1"/>
    <s v="Turno Dia"/>
    <s v="Llenadora"/>
    <s v="Reparacion - Llenadora"/>
    <x v="2"/>
    <n v="6.75"/>
    <s v="Sensor sin señal"/>
  </r>
  <r>
    <x v="2"/>
    <s v="sept"/>
    <x v="13"/>
    <d v="2024-09-16T00:00:00"/>
    <x v="1"/>
    <s v="Turno Noche"/>
    <s v="Capsuladora"/>
    <s v="Trancon de tapas en pista de bajada - Mantenimiento"/>
    <x v="0"/>
    <n v="5.57"/>
    <m/>
  </r>
  <r>
    <x v="1"/>
    <s v="sept"/>
    <x v="14"/>
    <d v="2024-09-26T00:00:00"/>
    <x v="1"/>
    <s v="Turno Dia"/>
    <s v="Robopac"/>
    <s v="Corte de Film en Robopack"/>
    <x v="2"/>
    <n v="6.02"/>
    <m/>
  </r>
  <r>
    <x v="2"/>
    <s v="sept"/>
    <x v="14"/>
    <d v="2024-09-28T00:00:00"/>
    <x v="1"/>
    <s v="Turno Noche"/>
    <s v="Sincrojet"/>
    <s v="Falla termico de inyeccion"/>
    <x v="0"/>
    <n v="17.28"/>
    <s v="Equipo fuera de posición para la inyección en la botella"/>
  </r>
  <r>
    <x v="1"/>
    <s v="sept"/>
    <x v="14"/>
    <d v="2024-09-28T00:00:00"/>
    <x v="1"/>
    <s v="Turno Noche"/>
    <s v="Sopladora"/>
    <s v="PLC de sopladora (bloqueo general)"/>
    <x v="2"/>
    <n v="7.77"/>
    <m/>
  </r>
  <r>
    <x v="2"/>
    <s v="sept"/>
    <x v="14"/>
    <d v="2024-09-28T00:00:00"/>
    <x v="1"/>
    <s v="Turno Noche"/>
    <s v="Transporte"/>
    <s v="Transporte lleno reparacion cadena"/>
    <x v="0"/>
    <n v="15.23"/>
    <s v="Se corta cadena salida etiquetadora"/>
  </r>
  <r>
    <x v="1"/>
    <s v="sept"/>
    <x v="13"/>
    <d v="2024-09-16T00:00:00"/>
    <x v="1"/>
    <s v="Turno Tarde"/>
    <s v="Robopac"/>
    <s v="Ajuste o cambio de sensor - Robopac"/>
    <x v="2"/>
    <n v="5.19"/>
    <s v="Error en inicio de envoltura pallets (DEBATIBLE)"/>
  </r>
  <r>
    <x v="0"/>
    <s v="sept"/>
    <x v="14"/>
    <d v="2024-09-27T00:00:00"/>
    <x v="1"/>
    <s v="Turno Noche"/>
    <s v="Omnivision"/>
    <s v="Ajuste electrico o mecanico"/>
    <x v="2"/>
    <n v="6.08"/>
    <m/>
  </r>
  <r>
    <x v="1"/>
    <s v="sept"/>
    <x v="13"/>
    <d v="2024-09-16T00:00:00"/>
    <x v="1"/>
    <s v="Turno Tarde"/>
    <s v="Transporte"/>
    <s v="Divisor de paquetes"/>
    <x v="1"/>
    <n v="4.8499999999999996"/>
    <m/>
  </r>
  <r>
    <x v="2"/>
    <s v="sept"/>
    <x v="14"/>
    <d v="2024-09-26T00:00:00"/>
    <x v="1"/>
    <s v="Turno Noche"/>
    <s v="Lavadora de Botellas"/>
    <s v="Trabamiento de botellas en la salida - Mantenimiento"/>
    <x v="1"/>
    <n v="4.84"/>
    <m/>
  </r>
  <r>
    <x v="1"/>
    <s v="sept"/>
    <x v="14"/>
    <d v="2024-09-28T00:00:00"/>
    <x v="1"/>
    <s v="Turno Noche"/>
    <s v="Sopladora"/>
    <s v="Presion de soplado insuficiente"/>
    <x v="1"/>
    <n v="4.7699999999999996"/>
    <m/>
  </r>
  <r>
    <x v="0"/>
    <s v="sept"/>
    <x v="14"/>
    <d v="2024-09-26T00:00:00"/>
    <x v="1"/>
    <s v="Turno Dia"/>
    <s v="Decapsuladora"/>
    <s v="Ajustes por falla"/>
    <x v="1"/>
    <n v="4.75"/>
    <m/>
  </r>
  <r>
    <x v="1"/>
    <s v="sept"/>
    <x v="14"/>
    <d v="2024-09-24T00:00:00"/>
    <x v="1"/>
    <s v="Turno Dia"/>
    <s v="Etiquetadora"/>
    <s v="Cambio de eje"/>
    <x v="1"/>
    <n v="4.67"/>
    <m/>
  </r>
  <r>
    <x v="0"/>
    <s v="sept"/>
    <x v="14"/>
    <d v="2024-09-24T00:00:00"/>
    <x v="1"/>
    <s v="Turno Dia"/>
    <s v="Lavadora de Botellas"/>
    <s v="Trabamiento de botellas en la salida - Mantenimiento"/>
    <x v="1"/>
    <n v="4.58"/>
    <m/>
  </r>
  <r>
    <x v="1"/>
    <s v="sept"/>
    <x v="14"/>
    <d v="2024-09-24T00:00:00"/>
    <x v="1"/>
    <s v="Turno Dia"/>
    <s v="Sopladora"/>
    <s v="Trabamiento de Preformas"/>
    <x v="1"/>
    <n v="4.57"/>
    <m/>
  </r>
  <r>
    <x v="1"/>
    <s v="sept"/>
    <x v="14"/>
    <d v="2024-09-25T00:00:00"/>
    <x v="1"/>
    <s v="Turno Dia"/>
    <s v="Robopac"/>
    <s v="Corte de Film en Robopack"/>
    <x v="1"/>
    <n v="4.55"/>
    <m/>
  </r>
  <r>
    <x v="1"/>
    <s v="sept"/>
    <x v="14"/>
    <d v="2024-09-26T00:00:00"/>
    <x v="1"/>
    <s v="Turno Tarde"/>
    <s v="Robopac"/>
    <s v="Ajuste o cambio de sensor - Robopac"/>
    <x v="1"/>
    <n v="4.4000000000000004"/>
    <m/>
  </r>
  <r>
    <x v="1"/>
    <s v="sept"/>
    <x v="14"/>
    <d v="2024-09-26T00:00:00"/>
    <x v="1"/>
    <s v="Turno Tarde"/>
    <s v="Robopac"/>
    <s v="Ajuste o cambio de sensor - Robopac"/>
    <x v="1"/>
    <n v="4.29"/>
    <m/>
  </r>
  <r>
    <x v="1"/>
    <s v="sept"/>
    <x v="13"/>
    <d v="2024-09-16T00:00:00"/>
    <x v="1"/>
    <s v="Turno Tarde"/>
    <s v="Robopac"/>
    <s v="Ajuste o cambio de sensor - Robopac"/>
    <x v="1"/>
    <n v="4.2699999999999996"/>
    <m/>
  </r>
  <r>
    <x v="1"/>
    <s v="sept"/>
    <x v="14"/>
    <d v="2024-09-27T00:00:00"/>
    <x v="1"/>
    <s v="Turno Noche"/>
    <s v="Transporte"/>
    <s v="Divisor de paquetes"/>
    <x v="1"/>
    <n v="4.21"/>
    <m/>
  </r>
  <r>
    <x v="2"/>
    <s v="sept"/>
    <x v="14"/>
    <d v="2024-09-27T00:00:00"/>
    <x v="1"/>
    <s v="Turno Dia"/>
    <s v="Lavadora de Botellas"/>
    <s v="Cai­da de envase en descarga - Mantenimiento"/>
    <x v="1"/>
    <n v="4.13"/>
    <m/>
  </r>
  <r>
    <x v="1"/>
    <s v="sept"/>
    <x v="14"/>
    <d v="2024-09-27T00:00:00"/>
    <x v="1"/>
    <s v="Turno Tarde"/>
    <s v="Sopladora"/>
    <s v="Variador de preformas"/>
    <x v="1"/>
    <n v="4.1100000000000003"/>
    <m/>
  </r>
  <r>
    <x v="1"/>
    <s v="sept"/>
    <x v="14"/>
    <d v="2024-09-27T00:00:00"/>
    <x v="1"/>
    <s v="Turno Dia"/>
    <s v="Transporte"/>
    <s v="Cai­da de automatico - Transporte"/>
    <x v="1"/>
    <n v="4.03"/>
    <m/>
  </r>
  <r>
    <x v="1"/>
    <s v="sept"/>
    <x v="13"/>
    <d v="2024-09-16T00:00:00"/>
    <x v="1"/>
    <s v="Turno Tarde"/>
    <s v="Etiquetadora"/>
    <s v="Ajuste o cambio de cuchillo"/>
    <x v="1"/>
    <n v="4.0199999999999996"/>
    <m/>
  </r>
  <r>
    <x v="2"/>
    <s v="sept"/>
    <x v="14"/>
    <d v="2024-09-26T00:00:00"/>
    <x v="1"/>
    <s v="Turno Noche"/>
    <s v="Lavadora de Botellas"/>
    <s v="Trabamiento de botellas en la salida - Mantenimiento"/>
    <x v="1"/>
    <n v="4.01"/>
    <m/>
  </r>
  <r>
    <x v="1"/>
    <s v="sept"/>
    <x v="14"/>
    <d v="2024-09-23T00:00:00"/>
    <x v="1"/>
    <s v="Turno Dia"/>
    <s v="Robopac"/>
    <s v="Corte de Film en Robopack"/>
    <x v="1"/>
    <n v="3.97"/>
    <m/>
  </r>
  <r>
    <x v="1"/>
    <s v="sept"/>
    <x v="13"/>
    <d v="2024-09-16T00:00:00"/>
    <x v="1"/>
    <s v="Turno Dia"/>
    <s v="Transporte"/>
    <s v="Divisor de paquetes"/>
    <x v="1"/>
    <n v="3.95"/>
    <m/>
  </r>
  <r>
    <x v="1"/>
    <s v="sept"/>
    <x v="13"/>
    <d v="2024-09-16T00:00:00"/>
    <x v="1"/>
    <s v="Turno Tarde"/>
    <s v="Mixer"/>
    <s v="Brix jarabe bajo"/>
    <x v="1"/>
    <n v="3.91"/>
    <m/>
  </r>
  <r>
    <x v="1"/>
    <s v="sept"/>
    <x v="14"/>
    <d v="2024-09-26T00:00:00"/>
    <x v="1"/>
    <s v="Turno Noche"/>
    <s v="Transporte"/>
    <s v="Trabamiento entrada curva etiquetadora"/>
    <x v="1"/>
    <n v="3.88"/>
    <m/>
  </r>
  <r>
    <x v="0"/>
    <s v="sept"/>
    <x v="14"/>
    <d v="2024-09-26T00:00:00"/>
    <x v="1"/>
    <s v="Turno Dia"/>
    <s v="Llenadora"/>
    <s v="Ajuste o cambio de sensor - Llenadora"/>
    <x v="1"/>
    <n v="3.85"/>
    <m/>
  </r>
  <r>
    <x v="0"/>
    <s v="sept"/>
    <x v="14"/>
    <d v="2024-09-25T00:00:00"/>
    <x v="1"/>
    <s v="Turno Dia"/>
    <s v="Coronador"/>
    <s v="Reparacion - Coronador"/>
    <x v="1"/>
    <n v="3.83"/>
    <m/>
  </r>
  <r>
    <x v="1"/>
    <s v="sept"/>
    <x v="14"/>
    <d v="2024-09-25T00:00:00"/>
    <x v="1"/>
    <s v="Turno Dia"/>
    <s v="Etiquetadora"/>
    <s v="Falla Etiquetadora"/>
    <x v="1"/>
    <n v="3.82"/>
    <m/>
  </r>
  <r>
    <x v="0"/>
    <s v="sept"/>
    <x v="14"/>
    <d v="2024-09-25T00:00:00"/>
    <x v="1"/>
    <s v="Turno Noche"/>
    <s v="Encajonadora"/>
    <s v="Problema en mesa de entrada"/>
    <x v="1"/>
    <n v="3.78"/>
    <m/>
  </r>
  <r>
    <x v="2"/>
    <s v="sept"/>
    <x v="14"/>
    <d v="2024-09-23T00:00:00"/>
    <x v="1"/>
    <s v="Turno Dia"/>
    <s v="Lavadora de Botellas"/>
    <s v="Cai­da de envase en descarga - Mantenimiento"/>
    <x v="1"/>
    <n v="3.7"/>
    <m/>
  </r>
  <r>
    <x v="1"/>
    <s v="sept"/>
    <x v="13"/>
    <d v="2024-09-17T00:00:00"/>
    <x v="1"/>
    <s v="Turno Noche"/>
    <s v="Capsuladora"/>
    <s v="Tapa girada cabezal N 1"/>
    <x v="1"/>
    <n v="3.68"/>
    <m/>
  </r>
  <r>
    <x v="1"/>
    <s v="sept"/>
    <x v="13"/>
    <d v="2024-09-17T00:00:00"/>
    <x v="1"/>
    <s v="Turno Dia"/>
    <s v="Capsuladora"/>
    <s v="Tapa girada cabezal N 12"/>
    <x v="1"/>
    <n v="3.67"/>
    <m/>
  </r>
  <r>
    <x v="1"/>
    <s v="sept"/>
    <x v="14"/>
    <d v="2024-09-24T00:00:00"/>
    <x v="1"/>
    <s v="Turno Noche"/>
    <s v="Capsuladora"/>
    <s v="Falla elevador de tapas"/>
    <x v="1"/>
    <n v="3.63"/>
    <m/>
  </r>
  <r>
    <x v="1"/>
    <s v="sept"/>
    <x v="14"/>
    <d v="2024-09-24T00:00:00"/>
    <x v="1"/>
    <s v="Turno Dia"/>
    <s v="Robopac"/>
    <s v="Corte de Film en Robopack"/>
    <x v="1"/>
    <n v="3.61"/>
    <m/>
  </r>
  <r>
    <x v="1"/>
    <s v="sept"/>
    <x v="14"/>
    <d v="2024-09-26T00:00:00"/>
    <x v="1"/>
    <s v="Turno Noche"/>
    <s v="Transporte"/>
    <s v="Trabamiento curva salida pulmon"/>
    <x v="1"/>
    <n v="3.43"/>
    <m/>
  </r>
  <r>
    <x v="2"/>
    <s v="sept"/>
    <x v="13"/>
    <d v="2024-09-16T00:00:00"/>
    <x v="1"/>
    <s v="Turno Noche"/>
    <s v="Lavadora de Botellas"/>
    <s v="Cai­da de envase en descarga - Mantenimiento"/>
    <x v="1"/>
    <n v="3.36"/>
    <m/>
  </r>
  <r>
    <x v="1"/>
    <s v="sept"/>
    <x v="13"/>
    <d v="2024-09-16T00:00:00"/>
    <x v="1"/>
    <s v="Turno Tarde"/>
    <s v="Robopac"/>
    <s v="Ajuste o cambio de sensor - Robopac"/>
    <x v="1"/>
    <n v="3.29"/>
    <m/>
  </r>
  <r>
    <x v="2"/>
    <s v="sept"/>
    <x v="14"/>
    <d v="2024-09-26T00:00:00"/>
    <x v="1"/>
    <s v="Turno Noche"/>
    <s v="Lavadora de Botellas"/>
    <s v="Trabamiento de botellas en la salida - Mantenimiento"/>
    <x v="1"/>
    <n v="3.27"/>
    <m/>
  </r>
  <r>
    <x v="1"/>
    <s v="sept"/>
    <x v="13"/>
    <d v="2024-09-16T00:00:00"/>
    <x v="1"/>
    <s v="Turno Dia"/>
    <s v="Transporte"/>
    <s v="Divisor de paquetes"/>
    <x v="1"/>
    <n v="3.23"/>
    <m/>
  </r>
  <r>
    <x v="1"/>
    <s v="sept"/>
    <x v="14"/>
    <d v="2024-09-27T00:00:00"/>
    <x v="1"/>
    <s v="Turno Tarde"/>
    <s v="Robopac"/>
    <s v="Cambio o reparacion de sensor - Robopac"/>
    <x v="1"/>
    <n v="3.19"/>
    <m/>
  </r>
  <r>
    <x v="2"/>
    <s v="sept"/>
    <x v="14"/>
    <d v="2024-09-24T00:00:00"/>
    <x v="1"/>
    <s v="Turno Noche"/>
    <s v="Despaletizadora"/>
    <s v="Sensor separador de cajas"/>
    <x v="1"/>
    <n v="3.16"/>
    <m/>
  </r>
  <r>
    <x v="0"/>
    <s v="sept"/>
    <x v="14"/>
    <d v="2024-09-26T00:00:00"/>
    <x v="1"/>
    <s v="Turno Dia"/>
    <s v="Llenadora"/>
    <s v="Lubricacion de pedestales - Llenadora"/>
    <x v="1"/>
    <n v="3.15"/>
    <m/>
  </r>
  <r>
    <x v="2"/>
    <s v="sept"/>
    <x v="14"/>
    <d v="2024-09-23T00:00:00"/>
    <x v="1"/>
    <s v="Turno Dia"/>
    <s v="Lavadora de Botellas"/>
    <s v="Cai­da de envase en descarga - Mantenimiento"/>
    <x v="1"/>
    <n v="3.15"/>
    <m/>
  </r>
  <r>
    <x v="1"/>
    <s v="sept"/>
    <x v="14"/>
    <d v="2024-09-26T00:00:00"/>
    <x v="1"/>
    <s v="Turno Noche"/>
    <s v="Transporte"/>
    <s v="Trabamiento entrada curva encausador"/>
    <x v="1"/>
    <n v="3.13"/>
    <m/>
  </r>
  <r>
    <x v="1"/>
    <s v="sept"/>
    <x v="14"/>
    <d v="2024-09-25T00:00:00"/>
    <x v="1"/>
    <s v="Turno Dia"/>
    <s v="Robopac"/>
    <s v="Corte de Film en Robopack"/>
    <x v="1"/>
    <n v="3.09"/>
    <m/>
  </r>
  <r>
    <x v="1"/>
    <s v="sept"/>
    <x v="14"/>
    <d v="2024-09-26T00:00:00"/>
    <x v="1"/>
    <s v="Turno Noche"/>
    <s v="Transporte"/>
    <s v="Trabamiento curva salida pulmon"/>
    <x v="1"/>
    <n v="3.06"/>
    <m/>
  </r>
  <r>
    <x v="1"/>
    <s v="sept"/>
    <x v="14"/>
    <d v="2024-09-25T00:00:00"/>
    <x v="1"/>
    <s v="Turno Tarde"/>
    <s v="Transporte"/>
    <s v="Divisor de paquetes"/>
    <x v="1"/>
    <n v="3.02"/>
    <m/>
  </r>
  <r>
    <x v="0"/>
    <s v="sept"/>
    <x v="14"/>
    <d v="2024-09-26T00:00:00"/>
    <x v="1"/>
    <s v="Turno Dia"/>
    <s v="Llenadora"/>
    <s v="Lubricacion de pedestales - Llenadora"/>
    <x v="1"/>
    <n v="3"/>
    <m/>
  </r>
  <r>
    <x v="1"/>
    <s v="sept"/>
    <x v="14"/>
    <d v="2024-09-24T00:00:00"/>
    <x v="1"/>
    <s v="Turno Dia"/>
    <s v="Etiquetadora"/>
    <s v="Empalme defectuoso - Etiquetadora"/>
    <x v="1"/>
    <n v="2.98"/>
    <m/>
  </r>
  <r>
    <x v="1"/>
    <s v="sept"/>
    <x v="14"/>
    <d v="2024-09-26T00:00:00"/>
    <x v="1"/>
    <s v="Turno Dia"/>
    <s v="Robopac"/>
    <s v="Corte de Film en Robopack"/>
    <x v="1"/>
    <n v="2.93"/>
    <m/>
  </r>
  <r>
    <x v="2"/>
    <s v="sept"/>
    <x v="14"/>
    <d v="2024-09-23T00:00:00"/>
    <x v="1"/>
    <s v="Turno Dia"/>
    <s v="Lavadora de Botellas"/>
    <s v="Cai­da de envase en descarga - Mantenimiento"/>
    <x v="1"/>
    <n v="2.93"/>
    <m/>
  </r>
  <r>
    <x v="2"/>
    <s v="sept"/>
    <x v="14"/>
    <d v="2024-09-27T00:00:00"/>
    <x v="1"/>
    <s v="Turno Dia"/>
    <s v="Transporte"/>
    <s v="Cambio o Reparacion de pinon"/>
    <x v="1"/>
    <n v="2.92"/>
    <m/>
  </r>
  <r>
    <x v="0"/>
    <s v="sept"/>
    <x v="14"/>
    <d v="2024-09-27T00:00:00"/>
    <x v="1"/>
    <s v="Turno Dia"/>
    <s v="Coronador"/>
    <s v="Trancones reiterados pista de bajada"/>
    <x v="1"/>
    <n v="2.88"/>
    <m/>
  </r>
  <r>
    <x v="2"/>
    <s v="sept"/>
    <x v="14"/>
    <d v="2024-09-26T00:00:00"/>
    <x v="1"/>
    <s v="Turno Dia"/>
    <s v="Lavadora de Botellas"/>
    <s v="Cai­da de envase en descarga - Mantenimiento"/>
    <x v="1"/>
    <n v="2.77"/>
    <m/>
  </r>
  <r>
    <x v="1"/>
    <s v="sept"/>
    <x v="13"/>
    <d v="2024-09-17T00:00:00"/>
    <x v="1"/>
    <s v="Turno Dia"/>
    <s v="Robopac"/>
    <s v="Ajuste o cambio de sensor - Robopac"/>
    <x v="1"/>
    <n v="2.77"/>
    <m/>
  </r>
  <r>
    <x v="2"/>
    <s v="sept"/>
    <x v="14"/>
    <d v="2024-09-27T00:00:00"/>
    <x v="1"/>
    <s v="Turno Dia"/>
    <s v="Encajonadora"/>
    <s v="Cambio de freno centrador de cajas"/>
    <x v="1"/>
    <n v="2.74"/>
    <m/>
  </r>
  <r>
    <x v="0"/>
    <s v="sept"/>
    <x v="13"/>
    <d v="2024-09-16T00:00:00"/>
    <x v="1"/>
    <s v="Turno Dia"/>
    <s v="Desencajonadora"/>
    <s v="Ajuste o cambio - Desencajonadora"/>
    <x v="1"/>
    <n v="2.7"/>
    <m/>
  </r>
  <r>
    <x v="0"/>
    <s v="sept"/>
    <x v="13"/>
    <d v="2024-09-17T00:00:00"/>
    <x v="1"/>
    <s v="Turno Dia"/>
    <s v="Omnivision"/>
    <s v="Ajuste electrico o mecanico"/>
    <x v="1"/>
    <n v="2.7"/>
    <m/>
  </r>
  <r>
    <x v="0"/>
    <s v="sept"/>
    <x v="14"/>
    <d v="2024-09-24T00:00:00"/>
    <x v="1"/>
    <s v="Turno Dia"/>
    <s v="Omnivision"/>
    <s v="Ajuste electrico o mecanico"/>
    <x v="1"/>
    <n v="2.65"/>
    <m/>
  </r>
  <r>
    <x v="0"/>
    <s v="sept"/>
    <x v="14"/>
    <d v="2024-09-25T00:00:00"/>
    <x v="1"/>
    <s v="Turno Dia"/>
    <s v="Coronador"/>
    <s v="Reparacion - Coronador"/>
    <x v="1"/>
    <n v="2.65"/>
    <m/>
  </r>
  <r>
    <x v="2"/>
    <s v="sept"/>
    <x v="14"/>
    <d v="2024-09-27T00:00:00"/>
    <x v="1"/>
    <s v="Turno Dia"/>
    <s v="Transporte"/>
    <s v="Cambio o Reparacion de pinon"/>
    <x v="1"/>
    <n v="2.63"/>
    <m/>
  </r>
  <r>
    <x v="2"/>
    <s v="sept"/>
    <x v="14"/>
    <d v="2024-09-26T00:00:00"/>
    <x v="1"/>
    <s v="Turno Dia"/>
    <s v="Lavadora de Botellas"/>
    <s v="Cai­da de envase en descarga - Mantenimiento"/>
    <x v="1"/>
    <n v="2.61"/>
    <m/>
  </r>
  <r>
    <x v="2"/>
    <s v="sept"/>
    <x v="14"/>
    <d v="2024-09-25T00:00:00"/>
    <x v="1"/>
    <s v="Turno Dia"/>
    <s v="Lavadora de Botellas"/>
    <s v="Cai­da de envase en descarga - Mantenimiento"/>
    <x v="1"/>
    <n v="2.6"/>
    <m/>
  </r>
  <r>
    <x v="1"/>
    <s v="sept"/>
    <x v="14"/>
    <d v="2024-09-26T00:00:00"/>
    <x v="1"/>
    <s v="Turno Noche"/>
    <s v="Transporte"/>
    <s v="Regulacion de velocidad"/>
    <x v="1"/>
    <n v="2.58"/>
    <m/>
  </r>
  <r>
    <x v="2"/>
    <s v="sept"/>
    <x v="14"/>
    <d v="2024-09-23T00:00:00"/>
    <x v="1"/>
    <s v="Turno Dia"/>
    <s v="Encajonadora"/>
    <s v="Problema en mesa de entrada"/>
    <x v="1"/>
    <n v="2.5499999999999998"/>
    <m/>
  </r>
  <r>
    <x v="0"/>
    <s v="sept"/>
    <x v="14"/>
    <d v="2024-09-25T00:00:00"/>
    <x v="1"/>
    <s v="Turno Noche"/>
    <s v="Lavadora de Botellas"/>
    <s v="trabamiento de botella en entrada"/>
    <x v="1"/>
    <n v="2.5499999999999998"/>
    <m/>
  </r>
  <r>
    <x v="0"/>
    <s v="sept"/>
    <x v="13"/>
    <d v="2024-09-16T00:00:00"/>
    <x v="1"/>
    <s v="Turno Dia"/>
    <s v="Llenadora"/>
    <s v="Cambio de valvula"/>
    <x v="1"/>
    <n v="2.5499999999999998"/>
    <m/>
  </r>
  <r>
    <x v="0"/>
    <s v="sept"/>
    <x v="14"/>
    <d v="2024-09-23T00:00:00"/>
    <x v="1"/>
    <s v="Turno Dia"/>
    <s v="Llenadora"/>
    <s v="Lubricacion de pedestales - Llenadora"/>
    <x v="1"/>
    <n v="2.5499999999999998"/>
    <m/>
  </r>
  <r>
    <x v="2"/>
    <s v="sept"/>
    <x v="14"/>
    <d v="2024-09-26T00:00:00"/>
    <x v="1"/>
    <s v="Turno Dia"/>
    <s v="Lavadora de Botellas"/>
    <s v="Cai­da de envase en descarga - Mantenimiento"/>
    <x v="1"/>
    <n v="2.5099999999999998"/>
    <m/>
  </r>
  <r>
    <x v="1"/>
    <s v="sept"/>
    <x v="14"/>
    <d v="2024-09-26T00:00:00"/>
    <x v="1"/>
    <s v="Turno Noche"/>
    <s v="Capsuladora"/>
    <s v="Trancon de tapas en pista de bajada - Mantenimiento"/>
    <x v="1"/>
    <n v="2.48"/>
    <m/>
  </r>
  <r>
    <x v="2"/>
    <s v="sept"/>
    <x v="14"/>
    <d v="2024-09-23T00:00:00"/>
    <x v="1"/>
    <s v="Turno Dia"/>
    <s v="Lavadora de Botellas"/>
    <s v="Cai­da de envase en descarga - Mantenimiento"/>
    <x v="1"/>
    <n v="2.4700000000000002"/>
    <m/>
  </r>
  <r>
    <x v="1"/>
    <s v="sept"/>
    <x v="14"/>
    <d v="2024-09-27T00:00:00"/>
    <x v="1"/>
    <s v="Turno Dia"/>
    <s v="Transporte"/>
    <s v="Cai­da de automatico - Transporte"/>
    <x v="1"/>
    <n v="2.4700000000000002"/>
    <m/>
  </r>
  <r>
    <x v="2"/>
    <s v="sept"/>
    <x v="14"/>
    <d v="2024-09-26T00:00:00"/>
    <x v="1"/>
    <s v="Turno Dia"/>
    <s v="Lavadora de Botellas"/>
    <s v="Cai­da de envase en descarga - Mantenimiento"/>
    <x v="1"/>
    <n v="2.4"/>
    <m/>
  </r>
  <r>
    <x v="1"/>
    <s v="sept"/>
    <x v="14"/>
    <d v="2024-09-26T00:00:00"/>
    <x v="1"/>
    <s v="Turno Dia"/>
    <s v="Prime"/>
    <s v="Trabamiento de producto"/>
    <x v="1"/>
    <n v="2.4"/>
    <m/>
  </r>
  <r>
    <x v="2"/>
    <s v="sept"/>
    <x v="13"/>
    <d v="2024-09-16T00:00:00"/>
    <x v="1"/>
    <s v="Turno Noche"/>
    <s v="Lavadora de Botellas"/>
    <s v="Cai­da de envase en descarga - Mantenimiento"/>
    <x v="1"/>
    <n v="2.31"/>
    <m/>
  </r>
  <r>
    <x v="2"/>
    <s v="sept"/>
    <x v="14"/>
    <d v="2024-09-28T00:00:00"/>
    <x v="1"/>
    <s v="Turno Noche"/>
    <s v="Transporte"/>
    <s v="Transporte lleno reparacion cadena"/>
    <x v="1"/>
    <n v="2.31"/>
    <m/>
  </r>
  <r>
    <x v="0"/>
    <s v="sept"/>
    <x v="14"/>
    <d v="2024-09-27T00:00:00"/>
    <x v="1"/>
    <s v="Turno Dia"/>
    <s v="Llenadora"/>
    <s v="Reparacion - Llenadora"/>
    <x v="1"/>
    <n v="2.23"/>
    <m/>
  </r>
  <r>
    <x v="0"/>
    <s v="sept"/>
    <x v="14"/>
    <d v="2024-09-27T00:00:00"/>
    <x v="1"/>
    <s v="Turno Dia"/>
    <s v="Llenadora"/>
    <s v="Lubricacion de pedestales - Llenadora"/>
    <x v="1"/>
    <n v="2.23"/>
    <m/>
  </r>
  <r>
    <x v="0"/>
    <s v="sept"/>
    <x v="14"/>
    <d v="2024-09-24T00:00:00"/>
    <x v="1"/>
    <s v="Turno Dia"/>
    <s v="Llenadora"/>
    <s v="Lubricacion de pedestales - Llenadora"/>
    <x v="1"/>
    <n v="2.23"/>
    <m/>
  </r>
  <r>
    <x v="2"/>
    <s v="sept"/>
    <x v="13"/>
    <d v="2024-09-17T00:00:00"/>
    <x v="1"/>
    <s v="Turno Dia"/>
    <s v="Lavadora de Botellas"/>
    <s v="Trabamiento de botellas en la salida - Mantenimiento"/>
    <x v="1"/>
    <n v="2.21"/>
    <m/>
  </r>
  <r>
    <x v="1"/>
    <s v="sept"/>
    <x v="14"/>
    <d v="2024-09-24T00:00:00"/>
    <x v="1"/>
    <s v="Turno Noche"/>
    <s v="Capsuladora"/>
    <s v="Falla elevador de tapas"/>
    <x v="1"/>
    <n v="2.2000000000000002"/>
    <m/>
  </r>
  <r>
    <x v="2"/>
    <s v="sept"/>
    <x v="14"/>
    <d v="2024-09-27T00:00:00"/>
    <x v="1"/>
    <s v="Turno Dia"/>
    <s v="Encajonadora"/>
    <s v="Cambio de freno centrador de cajas"/>
    <x v="1"/>
    <n v="2.19"/>
    <m/>
  </r>
  <r>
    <x v="1"/>
    <s v="sept"/>
    <x v="14"/>
    <d v="2024-09-25T00:00:00"/>
    <x v="1"/>
    <s v="Turno Tarde"/>
    <s v="Transporte"/>
    <s v="Regulacion de velocidad"/>
    <x v="1"/>
    <n v="2.19"/>
    <m/>
  </r>
  <r>
    <x v="1"/>
    <s v="sept"/>
    <x v="14"/>
    <d v="2024-09-24T00:00:00"/>
    <x v="1"/>
    <s v="Turno Dia"/>
    <s v="Sopladora"/>
    <s v="Trabamiento entrada de preformas a maquina soplado"/>
    <x v="1"/>
    <n v="2.1800000000000002"/>
    <m/>
  </r>
  <r>
    <x v="2"/>
    <s v="sept"/>
    <x v="13"/>
    <d v="2024-09-17T00:00:00"/>
    <x v="1"/>
    <s v="Turno Dia"/>
    <s v="Lavadora de Botellas"/>
    <s v="Trabamiento de botellas en la salida - Mantenimiento"/>
    <x v="1"/>
    <n v="2.1800000000000002"/>
    <m/>
  </r>
  <r>
    <x v="1"/>
    <s v="sept"/>
    <x v="14"/>
    <d v="2024-09-27T00:00:00"/>
    <x v="1"/>
    <s v="Turno Tarde"/>
    <s v="Paletizadora"/>
    <s v="Cai­da de automatico - Paletizadora"/>
    <x v="1"/>
    <n v="2.17"/>
    <m/>
  </r>
  <r>
    <x v="0"/>
    <s v="sept"/>
    <x v="14"/>
    <d v="2024-09-25T00:00:00"/>
    <x v="1"/>
    <s v="Turno Dia"/>
    <s v="Llenadora"/>
    <s v="Lubricacion de pedestales - Llenadora"/>
    <x v="1"/>
    <n v="2.1"/>
    <m/>
  </r>
  <r>
    <x v="1"/>
    <s v="sept"/>
    <x v="14"/>
    <d v="2024-09-26T00:00:00"/>
    <x v="1"/>
    <s v="Turno Noche"/>
    <s v="Transporte"/>
    <s v="Divisor de paquetes"/>
    <x v="1"/>
    <n v="2.1"/>
    <m/>
  </r>
  <r>
    <x v="2"/>
    <s v="sept"/>
    <x v="14"/>
    <d v="2024-09-26T00:00:00"/>
    <x v="1"/>
    <s v="Turno Noche"/>
    <s v="Lavadora de Botellas"/>
    <s v="Trabamiento de botellas en la salida - Mantenimiento"/>
    <x v="1"/>
    <n v="2.0699999999999998"/>
    <m/>
  </r>
  <r>
    <x v="1"/>
    <s v="sept"/>
    <x v="14"/>
    <d v="2024-09-28T00:00:00"/>
    <x v="1"/>
    <s v="Turno Dia"/>
    <s v="Sopladora"/>
    <s v="Trabamiento de Preformas"/>
    <x v="1"/>
    <n v="2.0699999999999998"/>
    <m/>
  </r>
  <r>
    <x v="0"/>
    <s v="sept"/>
    <x v="14"/>
    <d v="2024-09-25T00:00:00"/>
    <x v="1"/>
    <s v="Turno Dia"/>
    <s v="Encajonadora"/>
    <s v="Problema en mesa de entrada"/>
    <x v="1"/>
    <n v="2.0299999999999998"/>
    <m/>
  </r>
  <r>
    <x v="1"/>
    <s v="sept"/>
    <x v="14"/>
    <d v="2024-09-27T00:00:00"/>
    <x v="1"/>
    <s v="Turno Dia"/>
    <s v="Transporte"/>
    <s v="Divisor de paquetes"/>
    <x v="1"/>
    <n v="2.02"/>
    <m/>
  </r>
  <r>
    <x v="2"/>
    <s v="sept"/>
    <x v="14"/>
    <d v="2024-09-26T00:00:00"/>
    <x v="1"/>
    <s v="Turno Noche"/>
    <s v="Lavadora de Botellas"/>
    <s v="Trabamiento de botellas en la salida - Mantenimiento"/>
    <x v="1"/>
    <n v="1.99"/>
    <m/>
  </r>
  <r>
    <x v="0"/>
    <s v="sept"/>
    <x v="14"/>
    <d v="2024-09-24T00:00:00"/>
    <x v="1"/>
    <s v="Turno Dia"/>
    <s v="Llenadora"/>
    <s v="Lubricacion de pedestales - Llenadora"/>
    <x v="1"/>
    <n v="1.95"/>
    <m/>
  </r>
  <r>
    <x v="1"/>
    <s v="sept"/>
    <x v="14"/>
    <d v="2024-09-27T00:00:00"/>
    <x v="1"/>
    <s v="Turno Noche"/>
    <s v="Paletizadora"/>
    <s v="Cai­da de automatico - Paletizadora"/>
    <x v="1"/>
    <n v="1.94"/>
    <m/>
  </r>
  <r>
    <x v="1"/>
    <s v="sept"/>
    <x v="14"/>
    <d v="2024-09-24T00:00:00"/>
    <x v="1"/>
    <s v="Turno Noche"/>
    <s v="Robopac"/>
    <s v="Corte de Film en Robopack"/>
    <x v="1"/>
    <n v="1.91"/>
    <m/>
  </r>
  <r>
    <x v="2"/>
    <s v="sept"/>
    <x v="13"/>
    <d v="2024-09-17T00:00:00"/>
    <x v="1"/>
    <s v="Turno Dia"/>
    <s v="Lavadora de Botellas"/>
    <s v="Trabamiento de botellas en la salida - Mantenimiento"/>
    <x v="1"/>
    <n v="1.81"/>
    <m/>
  </r>
  <r>
    <x v="2"/>
    <s v="sept"/>
    <x v="14"/>
    <d v="2024-09-24T00:00:00"/>
    <x v="1"/>
    <s v="Turno Dia"/>
    <s v="Lavadora de Botellas"/>
    <s v="Cai­da de envase en descarga - Mantenimiento"/>
    <x v="1"/>
    <n v="1.72"/>
    <m/>
  </r>
  <r>
    <x v="2"/>
    <s v="sept"/>
    <x v="14"/>
    <d v="2024-09-27T00:00:00"/>
    <x v="1"/>
    <s v="Turno Dia"/>
    <s v="Transporte"/>
    <s v="Cambio o Reparacion de pinon"/>
    <x v="1"/>
    <n v="1.68"/>
    <m/>
  </r>
  <r>
    <x v="1"/>
    <s v="sept"/>
    <x v="13"/>
    <d v="2024-09-16T00:00:00"/>
    <x v="1"/>
    <s v="Turno Noche"/>
    <s v="Transporte"/>
    <s v="Divisor de paquetes"/>
    <x v="1"/>
    <n v="1.66"/>
    <m/>
  </r>
  <r>
    <x v="0"/>
    <s v="sept"/>
    <x v="14"/>
    <d v="2024-09-26T00:00:00"/>
    <x v="1"/>
    <s v="Turno Dia"/>
    <s v="Encajonadora"/>
    <s v="Problema en mesa de entrada"/>
    <x v="1"/>
    <n v="1.65"/>
    <m/>
  </r>
  <r>
    <x v="2"/>
    <s v="sept"/>
    <x v="14"/>
    <d v="2024-09-26T00:00:00"/>
    <x v="1"/>
    <s v="Turno Noche"/>
    <s v="Lavadora de Botellas"/>
    <s v="Trabamiento de botellas en la salida - Mantenimiento"/>
    <x v="1"/>
    <n v="1.65"/>
    <m/>
  </r>
  <r>
    <x v="1"/>
    <s v="sept"/>
    <x v="14"/>
    <d v="2024-09-26T00:00:00"/>
    <x v="1"/>
    <s v="Turno Tarde"/>
    <s v="Transporte"/>
    <s v="Divisor de paquetes"/>
    <x v="1"/>
    <n v="1.65"/>
    <m/>
  </r>
  <r>
    <x v="2"/>
    <s v="sept"/>
    <x v="14"/>
    <d v="2024-09-24T00:00:00"/>
    <x v="1"/>
    <s v="Turno Dia"/>
    <s v="Lavadora de Botellas"/>
    <s v="Cai­da de envase en descarga - Mantenimiento"/>
    <x v="1"/>
    <n v="1.61"/>
    <m/>
  </r>
  <r>
    <x v="1"/>
    <s v="sept"/>
    <x v="13"/>
    <d v="2024-09-17T00:00:00"/>
    <x v="1"/>
    <s v="Turno Dia"/>
    <s v="Robopac"/>
    <s v="Ajuste o cambio de sensor - Robopac"/>
    <x v="1"/>
    <n v="1.6"/>
    <m/>
  </r>
  <r>
    <x v="2"/>
    <s v="sept"/>
    <x v="13"/>
    <d v="2024-09-17T00:00:00"/>
    <x v="1"/>
    <s v="Turno Noche"/>
    <s v="Capsuladora"/>
    <s v="Trancon de tapas en pista de bajada - Mantenimiento"/>
    <x v="1"/>
    <n v="1.6"/>
    <m/>
  </r>
  <r>
    <x v="1"/>
    <s v="sept"/>
    <x v="13"/>
    <d v="2024-09-16T00:00:00"/>
    <x v="1"/>
    <s v="Turno Tarde"/>
    <s v="Llenadora"/>
    <s v="Espumado al inicio de proceso"/>
    <x v="1"/>
    <n v="1.59"/>
    <m/>
  </r>
  <r>
    <x v="2"/>
    <s v="sept"/>
    <x v="14"/>
    <d v="2024-09-24T00:00:00"/>
    <x v="1"/>
    <s v="Turno Dia"/>
    <s v="Lavadora de Botellas"/>
    <s v="Cai­da de envase en descarga - Mantenimiento"/>
    <x v="1"/>
    <n v="1.59"/>
    <m/>
  </r>
  <r>
    <x v="0"/>
    <s v="sept"/>
    <x v="14"/>
    <d v="2024-09-24T00:00:00"/>
    <x v="1"/>
    <s v="Turno Dia"/>
    <s v="Lavadora de Botellas"/>
    <s v="Trabamiento de botellas en la salida - Mantenimiento"/>
    <x v="1"/>
    <n v="1.58"/>
    <m/>
  </r>
  <r>
    <x v="0"/>
    <s v="sept"/>
    <x v="14"/>
    <d v="2024-09-23T00:00:00"/>
    <x v="1"/>
    <s v="Turno Dia"/>
    <s v="Llenadora"/>
    <s v="Lubricacion de pedestales - Llenadora"/>
    <x v="1"/>
    <n v="1.55"/>
    <m/>
  </r>
  <r>
    <x v="1"/>
    <s v="sept"/>
    <x v="14"/>
    <d v="2024-09-26T00:00:00"/>
    <x v="1"/>
    <s v="Turno Noche"/>
    <s v="Transporte"/>
    <s v="Divisor de paquetes"/>
    <x v="1"/>
    <n v="1.54"/>
    <m/>
  </r>
  <r>
    <x v="2"/>
    <s v="sept"/>
    <x v="13"/>
    <d v="2024-09-17T00:00:00"/>
    <x v="1"/>
    <s v="Turno Dia"/>
    <s v="Lavadora de Botellas"/>
    <s v="trabamiento de botella en entrada"/>
    <x v="1"/>
    <n v="1.48"/>
    <m/>
  </r>
  <r>
    <x v="0"/>
    <s v="sept"/>
    <x v="14"/>
    <d v="2024-09-25T00:00:00"/>
    <x v="1"/>
    <s v="Turno Noche"/>
    <s v="Omnivision"/>
    <s v="Ajuste electrico o mecanico"/>
    <x v="1"/>
    <n v="1.48"/>
    <m/>
  </r>
  <r>
    <x v="1"/>
    <s v="sept"/>
    <x v="14"/>
    <d v="2024-09-27T00:00:00"/>
    <x v="1"/>
    <s v="Turno Dia"/>
    <s v="Transporte"/>
    <s v="Trabamiento entrada curva tunel"/>
    <x v="1"/>
    <n v="1.43"/>
    <m/>
  </r>
  <r>
    <x v="2"/>
    <s v="sept"/>
    <x v="14"/>
    <d v="2024-09-25T00:00:00"/>
    <x v="1"/>
    <s v="Turno Dia"/>
    <s v="Llenadora"/>
    <s v="Reparacion - Llenadora"/>
    <x v="1"/>
    <n v="1.41"/>
    <m/>
  </r>
  <r>
    <x v="0"/>
    <s v="sept"/>
    <x v="14"/>
    <d v="2024-09-23T00:00:00"/>
    <x v="1"/>
    <s v="Turno Dia"/>
    <s v="Coronador"/>
    <s v="Trancones reiterados pista de bajada"/>
    <x v="1"/>
    <n v="1.4"/>
    <m/>
  </r>
  <r>
    <x v="0"/>
    <s v="sept"/>
    <x v="14"/>
    <d v="2024-09-25T00:00:00"/>
    <x v="1"/>
    <s v="Turno Dia"/>
    <s v="Coronador"/>
    <s v="Trancones reiterados pista de bajada"/>
    <x v="1"/>
    <n v="1.4"/>
    <m/>
  </r>
  <r>
    <x v="1"/>
    <s v="sept"/>
    <x v="14"/>
    <d v="2024-09-25T00:00:00"/>
    <x v="1"/>
    <s v="Turno Dia"/>
    <s v="Transporte"/>
    <s v="Divisor de paquetes"/>
    <x v="1"/>
    <n v="1.39"/>
    <m/>
  </r>
  <r>
    <x v="2"/>
    <s v="sept"/>
    <x v="13"/>
    <d v="2024-09-17T00:00:00"/>
    <x v="1"/>
    <s v="Turno Noche"/>
    <s v="Capsuladora"/>
    <s v="Trancon de tapas en pista de bajada - Mantenimiento"/>
    <x v="1"/>
    <n v="1.38"/>
    <m/>
  </r>
  <r>
    <x v="1"/>
    <s v="sept"/>
    <x v="13"/>
    <d v="2024-09-17T00:00:00"/>
    <x v="1"/>
    <s v="Turno Noche"/>
    <s v="Llenadora"/>
    <s v="Espumado al inicio de proceso"/>
    <x v="1"/>
    <n v="1.37"/>
    <m/>
  </r>
  <r>
    <x v="2"/>
    <s v="sept"/>
    <x v="14"/>
    <d v="2024-09-26T00:00:00"/>
    <x v="1"/>
    <s v="Turno Noche"/>
    <s v="Lavadora de Botellas"/>
    <s v="Trabamiento de botellas en la salida - Mantenimiento"/>
    <x v="1"/>
    <n v="1.34"/>
    <m/>
  </r>
  <r>
    <x v="2"/>
    <s v="sept"/>
    <x v="14"/>
    <d v="2024-09-25T00:00:00"/>
    <x v="1"/>
    <s v="Turno Dia"/>
    <s v="Lavadora de Botellas"/>
    <s v="Cai­da de envase en descarga - Mantenimiento"/>
    <x v="1"/>
    <n v="1.34"/>
    <m/>
  </r>
  <r>
    <x v="1"/>
    <s v="sept"/>
    <x v="14"/>
    <d v="2024-09-24T00:00:00"/>
    <x v="1"/>
    <s v="Turno Noche"/>
    <s v="Transporte"/>
    <s v="Divisor de paquetes"/>
    <x v="1"/>
    <n v="1.33"/>
    <m/>
  </r>
  <r>
    <x v="1"/>
    <s v="sept"/>
    <x v="14"/>
    <d v="2024-09-27T00:00:00"/>
    <x v="1"/>
    <s v="Turno Dia"/>
    <s v="Robopac"/>
    <s v="Corte de Film en Robopack"/>
    <x v="1"/>
    <n v="1.32"/>
    <m/>
  </r>
  <r>
    <x v="2"/>
    <s v="sept"/>
    <x v="14"/>
    <d v="2024-09-26T00:00:00"/>
    <x v="1"/>
    <s v="Turno Dia"/>
    <s v="Lavadora de Botellas"/>
    <s v="Cai­da de envase en descarga - Mantenimiento"/>
    <x v="1"/>
    <n v="1.31"/>
    <m/>
  </r>
  <r>
    <x v="2"/>
    <s v="sept"/>
    <x v="13"/>
    <d v="2024-09-16T00:00:00"/>
    <x v="1"/>
    <s v="Turno Noche"/>
    <s v="Lavadora de Botellas"/>
    <s v="Cai­da de envase en descarga - Mantenimiento"/>
    <x v="1"/>
    <n v="1.29"/>
    <m/>
  </r>
  <r>
    <x v="2"/>
    <s v="sept"/>
    <x v="14"/>
    <d v="2024-09-25T00:00:00"/>
    <x v="1"/>
    <s v="Turno Dia"/>
    <s v="Lavadora de Botellas"/>
    <s v="Cai­da de envase en descarga - Mantenimiento"/>
    <x v="1"/>
    <n v="1.29"/>
    <m/>
  </r>
  <r>
    <x v="1"/>
    <s v="sept"/>
    <x v="13"/>
    <d v="2024-09-16T00:00:00"/>
    <x v="1"/>
    <s v="Turno Noche"/>
    <s v="Llenadora"/>
    <s v="Espumado al inicio de proceso"/>
    <x v="1"/>
    <n v="1.26"/>
    <m/>
  </r>
  <r>
    <x v="2"/>
    <s v="sept"/>
    <x v="14"/>
    <d v="2024-09-24T00:00:00"/>
    <x v="1"/>
    <s v="Turno Dia"/>
    <s v="Lavadora de Botellas"/>
    <s v="Cai­da de envase en descarga - Mantenimiento"/>
    <x v="1"/>
    <n v="1.26"/>
    <m/>
  </r>
  <r>
    <x v="2"/>
    <s v="sept"/>
    <x v="14"/>
    <d v="2024-09-25T00:00:00"/>
    <x v="1"/>
    <s v="Turno Dia"/>
    <s v="Lavadora de Botellas"/>
    <s v="Cai­da de envase en descarga - Mantenimiento"/>
    <x v="1"/>
    <n v="1.25"/>
    <m/>
  </r>
  <r>
    <x v="2"/>
    <s v="sept"/>
    <x v="13"/>
    <d v="2024-09-17T00:00:00"/>
    <x v="1"/>
    <s v="Turno Dia"/>
    <s v="Lavadora de Botellas"/>
    <s v="trabamiento de botella en entrada"/>
    <x v="1"/>
    <n v="1.25"/>
    <m/>
  </r>
  <r>
    <x v="1"/>
    <s v="sept"/>
    <x v="14"/>
    <d v="2024-09-25T00:00:00"/>
    <x v="1"/>
    <s v="Turno Dia"/>
    <s v="Transporte"/>
    <s v="Divisor de paquetes"/>
    <x v="1"/>
    <n v="1.24"/>
    <m/>
  </r>
  <r>
    <x v="1"/>
    <s v="sept"/>
    <x v="14"/>
    <d v="2024-09-28T00:00:00"/>
    <x v="1"/>
    <s v="Turno Noche"/>
    <s v="Robopac"/>
    <s v="Problema carga de bateri­a"/>
    <x v="1"/>
    <n v="1.21"/>
    <m/>
  </r>
  <r>
    <x v="2"/>
    <s v="sept"/>
    <x v="13"/>
    <d v="2024-09-17T00:00:00"/>
    <x v="1"/>
    <s v="Turno Noche"/>
    <s v="Lavadora de Botellas"/>
    <s v="Cai­da de envase en descarga - Mantenimiento"/>
    <x v="1"/>
    <n v="1.21"/>
    <m/>
  </r>
  <r>
    <x v="1"/>
    <s v="sept"/>
    <x v="14"/>
    <d v="2024-09-25T00:00:00"/>
    <x v="1"/>
    <s v="Turno Tarde"/>
    <s v="Transporte"/>
    <s v="Divisor de paquetes"/>
    <x v="1"/>
    <n v="1.21"/>
    <m/>
  </r>
  <r>
    <x v="1"/>
    <s v="sept"/>
    <x v="14"/>
    <d v="2024-09-26T00:00:00"/>
    <x v="1"/>
    <s v="Turno Dia"/>
    <s v="Sopladora"/>
    <s v="Trabamiento de Preformas"/>
    <x v="1"/>
    <n v="1.2"/>
    <m/>
  </r>
  <r>
    <x v="0"/>
    <s v="sept"/>
    <x v="13"/>
    <d v="2024-09-16T00:00:00"/>
    <x v="1"/>
    <s v="Turno Dia"/>
    <s v="Llenadora"/>
    <s v="Lubricacion de pedestales - Llenadora"/>
    <x v="1"/>
    <n v="1.2"/>
    <m/>
  </r>
  <r>
    <x v="2"/>
    <s v="sept"/>
    <x v="14"/>
    <d v="2024-09-23T00:00:00"/>
    <x v="1"/>
    <s v="Turno Dia"/>
    <s v="Lavadora de Botellas"/>
    <s v="Cai­da de envase en descarga - Mantenimiento"/>
    <x v="1"/>
    <n v="1.19"/>
    <m/>
  </r>
  <r>
    <x v="1"/>
    <s v="sept"/>
    <x v="14"/>
    <d v="2024-09-24T00:00:00"/>
    <x v="1"/>
    <s v="Turno Dia"/>
    <s v="Transporte"/>
    <s v="Divisor de paquetes"/>
    <x v="1"/>
    <n v="1.19"/>
    <m/>
  </r>
  <r>
    <x v="2"/>
    <s v="sept"/>
    <x v="14"/>
    <d v="2024-09-26T00:00:00"/>
    <x v="1"/>
    <s v="Turno Dia"/>
    <s v="Lavadora de Botellas"/>
    <s v="Cai­da de envase en descarga - Mantenimiento"/>
    <x v="1"/>
    <n v="1.18"/>
    <m/>
  </r>
  <r>
    <x v="2"/>
    <s v="sept"/>
    <x v="13"/>
    <d v="2024-09-17T00:00:00"/>
    <x v="1"/>
    <s v="Turno Noche"/>
    <s v="Capsuladora"/>
    <s v="Trancon de tapas en pista de bajada - Mantenimiento"/>
    <x v="1"/>
    <n v="1.17"/>
    <m/>
  </r>
  <r>
    <x v="1"/>
    <s v="sept"/>
    <x v="13"/>
    <d v="2024-09-16T00:00:00"/>
    <x v="1"/>
    <s v="Turno Dia"/>
    <s v="Transporte"/>
    <s v="Divisor de paquetes"/>
    <x v="1"/>
    <n v="1.1599999999999999"/>
    <m/>
  </r>
  <r>
    <x v="1"/>
    <s v="sept"/>
    <x v="14"/>
    <d v="2024-09-26T00:00:00"/>
    <x v="1"/>
    <s v="Turno Noche"/>
    <s v="Transporte"/>
    <s v="Regulacion de velocidad"/>
    <x v="1"/>
    <n v="1.1599999999999999"/>
    <m/>
  </r>
  <r>
    <x v="2"/>
    <s v="sept"/>
    <x v="13"/>
    <d v="2024-09-17T00:00:00"/>
    <x v="1"/>
    <s v="Turno Dia"/>
    <s v="Lavadora de Botellas"/>
    <s v="trabamiento de botella en entrada"/>
    <x v="1"/>
    <n v="1.1200000000000001"/>
    <m/>
  </r>
  <r>
    <x v="0"/>
    <s v="sept"/>
    <x v="14"/>
    <d v="2024-09-25T00:00:00"/>
    <x v="1"/>
    <s v="Turno Noche"/>
    <s v="Lavadora de Botellas"/>
    <s v="trabamiento de botella en entrada"/>
    <x v="1"/>
    <n v="1.1000000000000001"/>
    <m/>
  </r>
  <r>
    <x v="1"/>
    <s v="sept"/>
    <x v="14"/>
    <d v="2024-09-26T00:00:00"/>
    <x v="1"/>
    <s v="Turno Tarde"/>
    <s v="Transporte"/>
    <s v="Trabamiento entrada curva etiquetadora"/>
    <x v="1"/>
    <n v="1.1000000000000001"/>
    <m/>
  </r>
  <r>
    <x v="2"/>
    <s v="sept"/>
    <x v="14"/>
    <d v="2024-09-27T00:00:00"/>
    <x v="1"/>
    <s v="Turno Dia"/>
    <s v="Lavadora de Botellas"/>
    <s v="Cai­da de envase en descarga - Mantenimiento"/>
    <x v="1"/>
    <n v="1.1000000000000001"/>
    <m/>
  </r>
  <r>
    <x v="1"/>
    <s v="sept"/>
    <x v="14"/>
    <d v="2024-09-27T00:00:00"/>
    <x v="1"/>
    <s v="Turno Dia"/>
    <s v="Etiquetadora"/>
    <s v="Empalme defectuoso - Etiquetadora"/>
    <x v="1"/>
    <n v="1.0900000000000001"/>
    <m/>
  </r>
  <r>
    <x v="2"/>
    <s v="sept"/>
    <x v="14"/>
    <d v="2024-09-27T00:00:00"/>
    <x v="1"/>
    <s v="Turno Dia"/>
    <s v="Lavadora de Botellas"/>
    <s v="Cai­da de envase en descarga - Mantenimiento"/>
    <x v="1"/>
    <n v="1.0900000000000001"/>
    <m/>
  </r>
  <r>
    <x v="2"/>
    <s v="sept"/>
    <x v="13"/>
    <d v="2024-09-16T00:00:00"/>
    <x v="1"/>
    <s v="Turno Noche"/>
    <s v="Lavadora de Botellas"/>
    <s v="Cai­da de envase en descarga - Mantenimiento"/>
    <x v="1"/>
    <n v="1.07"/>
    <m/>
  </r>
  <r>
    <x v="0"/>
    <s v="sept"/>
    <x v="14"/>
    <d v="2024-09-25T00:00:00"/>
    <x v="1"/>
    <s v="Turno Dia"/>
    <s v="Omnivision"/>
    <s v="Ajuste electrico o mecanico"/>
    <x v="1"/>
    <n v="1.05"/>
    <m/>
  </r>
  <r>
    <x v="1"/>
    <s v="sept"/>
    <x v="13"/>
    <d v="2024-09-16T00:00:00"/>
    <x v="1"/>
    <s v="Turno Noche"/>
    <s v="Transporte"/>
    <s v="Divisor de paquetes"/>
    <x v="1"/>
    <n v="1.04"/>
    <m/>
  </r>
  <r>
    <x v="0"/>
    <s v="sept"/>
    <x v="14"/>
    <d v="2024-09-27T00:00:00"/>
    <x v="1"/>
    <s v="Turno Dia"/>
    <s v="Coronador"/>
    <s v="Trancones reiterados pista de bajada"/>
    <x v="1"/>
    <n v="1.03"/>
    <m/>
  </r>
  <r>
    <x v="2"/>
    <s v="sept"/>
    <x v="14"/>
    <d v="2024-09-25T00:00:00"/>
    <x v="1"/>
    <s v="Turno Dia"/>
    <s v="Lavadora de Botellas"/>
    <s v="Cai­da de envase en descarga - Mantenimiento"/>
    <x v="1"/>
    <n v="1.02"/>
    <m/>
  </r>
  <r>
    <x v="2"/>
    <s v="sept"/>
    <x v="13"/>
    <d v="2024-09-17T00:00:00"/>
    <x v="1"/>
    <s v="Turno Dia"/>
    <s v="Lavadora de Botellas"/>
    <s v="Trabamiento de botellas en la salida - Mantenimiento"/>
    <x v="1"/>
    <n v="1.01"/>
    <m/>
  </r>
  <r>
    <x v="0"/>
    <s v="sept"/>
    <x v="14"/>
    <d v="2024-09-25T00:00:00"/>
    <x v="1"/>
    <s v="Turno Noche"/>
    <s v="Lavadora de Botellas"/>
    <s v="trabamiento de botella en entrada"/>
    <x v="1"/>
    <n v="1"/>
    <m/>
  </r>
  <r>
    <x v="0"/>
    <s v="sept"/>
    <x v="14"/>
    <d v="2024-09-25T00:00:00"/>
    <x v="1"/>
    <s v="Turno Dia"/>
    <s v="Coronador"/>
    <s v="Trancones reiterados pista de bajada"/>
    <x v="1"/>
    <n v="0.98"/>
    <m/>
  </r>
  <r>
    <x v="2"/>
    <s v="sept"/>
    <x v="13"/>
    <d v="2024-09-17T00:00:00"/>
    <x v="1"/>
    <s v="Turno Dia"/>
    <s v="Lavadora de Botellas"/>
    <s v="Trabamiento de botellas en la salida - Mantenimiento"/>
    <x v="1"/>
    <n v="0.94"/>
    <m/>
  </r>
  <r>
    <x v="2"/>
    <s v="sept"/>
    <x v="14"/>
    <d v="2024-09-25T00:00:00"/>
    <x v="1"/>
    <s v="Turno Dia"/>
    <s v="Lavadora de Botellas"/>
    <s v="Cai­da de envase en descarga - Mantenimiento"/>
    <x v="1"/>
    <n v="0.93"/>
    <m/>
  </r>
  <r>
    <x v="1"/>
    <s v="sept"/>
    <x v="13"/>
    <d v="2024-09-16T00:00:00"/>
    <x v="1"/>
    <s v="Turno Tarde"/>
    <s v="Sopladora"/>
    <s v="Trabamiento de Preformas"/>
    <x v="1"/>
    <n v="0.86"/>
    <m/>
  </r>
  <r>
    <x v="0"/>
    <s v="sept"/>
    <x v="14"/>
    <d v="2024-09-25T00:00:00"/>
    <x v="1"/>
    <s v="Turno Noche"/>
    <s v="Encajonadora"/>
    <s v="Problema en mesa de entrada"/>
    <x v="1"/>
    <n v="0.85"/>
    <m/>
  </r>
  <r>
    <x v="1"/>
    <s v="sept"/>
    <x v="14"/>
    <d v="2024-09-24T00:00:00"/>
    <x v="1"/>
    <s v="Turno Noche"/>
    <s v="Capsuladora"/>
    <s v="Falla elevador de tapas"/>
    <x v="1"/>
    <n v="0.81"/>
    <m/>
  </r>
  <r>
    <x v="1"/>
    <s v="sept"/>
    <x v="14"/>
    <d v="2024-09-26T00:00:00"/>
    <x v="1"/>
    <s v="Turno Tarde"/>
    <s v="Transporte"/>
    <s v="Divisor de paquetes"/>
    <x v="1"/>
    <n v="0.81"/>
    <m/>
  </r>
  <r>
    <x v="1"/>
    <s v="sept"/>
    <x v="14"/>
    <d v="2024-09-26T00:00:00"/>
    <x v="1"/>
    <s v="Turno Dia"/>
    <s v="Sopladora"/>
    <s v="Trabamiento de Preformas"/>
    <x v="1"/>
    <n v="0.78"/>
    <m/>
  </r>
  <r>
    <x v="1"/>
    <s v="sept"/>
    <x v="14"/>
    <d v="2024-09-25T00:00:00"/>
    <x v="1"/>
    <s v="Turno Tarde"/>
    <s v="Transporte"/>
    <s v="Divisor de paquetes"/>
    <x v="1"/>
    <n v="0.77"/>
    <m/>
  </r>
  <r>
    <x v="0"/>
    <s v="sept"/>
    <x v="14"/>
    <d v="2024-09-26T00:00:00"/>
    <x v="1"/>
    <s v="Turno Dia"/>
    <s v="Capsuladora"/>
    <s v="Trancon de tapas en pista de bajada - Mantenimiento"/>
    <x v="1"/>
    <n v="0.75"/>
    <m/>
  </r>
  <r>
    <x v="2"/>
    <s v="sept"/>
    <x v="14"/>
    <d v="2024-09-26T00:00:00"/>
    <x v="1"/>
    <s v="Turno Noche"/>
    <s v="Lavadora de Botellas"/>
    <s v="Trabamiento de botellas en la salida - Mantenimiento"/>
    <x v="1"/>
    <n v="0.73"/>
    <m/>
  </r>
  <r>
    <x v="0"/>
    <s v="sept"/>
    <x v="14"/>
    <d v="2024-09-25T00:00:00"/>
    <x v="1"/>
    <s v="Turno Dia"/>
    <s v="Coronador"/>
    <s v="Reparacion - Coronador"/>
    <x v="1"/>
    <n v="0.73"/>
    <m/>
  </r>
  <r>
    <x v="1"/>
    <s v="sept"/>
    <x v="14"/>
    <d v="2024-09-24T00:00:00"/>
    <x v="1"/>
    <s v="Turno Dia"/>
    <s v="Robopac"/>
    <s v="Corte de Film en Robopack"/>
    <x v="1"/>
    <n v="0.72"/>
    <m/>
  </r>
  <r>
    <x v="1"/>
    <s v="sept"/>
    <x v="14"/>
    <d v="2024-09-27T00:00:00"/>
    <x v="1"/>
    <s v="Turno Dia"/>
    <s v="Tunel"/>
    <s v="Producto desplazado salida recubrimiento - Mantenimiento"/>
    <x v="1"/>
    <n v="0.72"/>
    <m/>
  </r>
  <r>
    <x v="1"/>
    <s v="sept"/>
    <x v="14"/>
    <d v="2024-09-25T00:00:00"/>
    <x v="1"/>
    <s v="Turno Noche"/>
    <s v="Transporte"/>
    <s v="Divisor de paquetes"/>
    <x v="1"/>
    <n v="0.71"/>
    <m/>
  </r>
  <r>
    <x v="0"/>
    <s v="sept"/>
    <x v="14"/>
    <d v="2024-09-27T00:00:00"/>
    <x v="1"/>
    <s v="Turno Dia"/>
    <s v="Coronador"/>
    <s v="Trancones reiterados pista de bajada"/>
    <x v="1"/>
    <n v="0.7"/>
    <m/>
  </r>
  <r>
    <x v="0"/>
    <s v="sept"/>
    <x v="14"/>
    <d v="2024-09-27T00:00:00"/>
    <x v="1"/>
    <s v="Turno Dia"/>
    <s v="Llenadora"/>
    <s v="Reparacion - Llenadora"/>
    <x v="1"/>
    <n v="0.68"/>
    <m/>
  </r>
  <r>
    <x v="0"/>
    <s v="sept"/>
    <x v="14"/>
    <d v="2024-09-25T00:00:00"/>
    <x v="1"/>
    <s v="Turno Noche"/>
    <s v="Lavadora de Botellas"/>
    <s v="trabamiento de botella en entrada"/>
    <x v="1"/>
    <n v="0.68"/>
    <m/>
  </r>
  <r>
    <x v="2"/>
    <s v="sept"/>
    <x v="13"/>
    <d v="2024-09-16T00:00:00"/>
    <x v="1"/>
    <s v="Turno Noche"/>
    <s v="Lavadora de Botellas"/>
    <s v="Cai­da de envase en descarga - Mantenimiento"/>
    <x v="1"/>
    <n v="0.66"/>
    <m/>
  </r>
  <r>
    <x v="0"/>
    <s v="sept"/>
    <x v="13"/>
    <d v="2024-09-16T00:00:00"/>
    <x v="1"/>
    <s v="Turno Dia"/>
    <s v="Lavadora de Botellas"/>
    <s v="Trabamiento de botellas en la salida - Mantenimiento"/>
    <x v="1"/>
    <n v="0.65"/>
    <m/>
  </r>
  <r>
    <x v="1"/>
    <s v="sept"/>
    <x v="14"/>
    <d v="2024-09-25T00:00:00"/>
    <x v="1"/>
    <s v="Turno Dia"/>
    <s v="Transporte"/>
    <s v="Divisor de paquetes"/>
    <x v="1"/>
    <n v="0.64"/>
    <m/>
  </r>
  <r>
    <x v="0"/>
    <s v="sept"/>
    <x v="14"/>
    <d v="2024-09-25T00:00:00"/>
    <x v="1"/>
    <s v="Turno Dia"/>
    <s v="Encajonadora"/>
    <s v="Problema en mesa de entrada"/>
    <x v="1"/>
    <n v="0.63"/>
    <m/>
  </r>
  <r>
    <x v="0"/>
    <s v="sept"/>
    <x v="14"/>
    <d v="2024-09-25T00:00:00"/>
    <x v="1"/>
    <s v="Turno Noche"/>
    <s v="Encajonadora"/>
    <s v="Problema en mesa de entrada"/>
    <x v="1"/>
    <n v="0.56999999999999995"/>
    <m/>
  </r>
  <r>
    <x v="2"/>
    <s v="sept"/>
    <x v="14"/>
    <d v="2024-09-23T00:00:00"/>
    <x v="1"/>
    <s v="Turno Dia"/>
    <s v="Capsuladora"/>
    <s v="Trancon de tapas en pista de bajada - Mantenimiento"/>
    <x v="1"/>
    <n v="0.54"/>
    <m/>
  </r>
  <r>
    <x v="1"/>
    <s v="sept"/>
    <x v="14"/>
    <d v="2024-09-27T00:00:00"/>
    <x v="1"/>
    <s v="Turno Dia"/>
    <s v="Sopladora"/>
    <s v="Trabamiento de Preformas"/>
    <x v="1"/>
    <n v="0.54"/>
    <m/>
  </r>
  <r>
    <x v="1"/>
    <s v="sept"/>
    <x v="14"/>
    <d v="2024-09-25T00:00:00"/>
    <x v="1"/>
    <s v="Turno Tarde"/>
    <s v="Transporte"/>
    <s v="Divisor de paquetes"/>
    <x v="1"/>
    <n v="0.54"/>
    <m/>
  </r>
  <r>
    <x v="0"/>
    <s v="sept"/>
    <x v="14"/>
    <d v="2024-09-23T00:00:00"/>
    <x v="1"/>
    <s v="Turno Dia"/>
    <s v="Coronador"/>
    <s v="Trancones reiterados pista de bajada"/>
    <x v="1"/>
    <n v="0.53"/>
    <m/>
  </r>
  <r>
    <x v="2"/>
    <s v="sept"/>
    <x v="13"/>
    <d v="2024-09-17T00:00:00"/>
    <x v="1"/>
    <s v="Turno Dia"/>
    <s v="Lavadora de Botellas"/>
    <s v="trabamiento de botella en entrada"/>
    <x v="1"/>
    <n v="0.51"/>
    <m/>
  </r>
  <r>
    <x v="1"/>
    <s v="sept"/>
    <x v="14"/>
    <d v="2024-09-26T00:00:00"/>
    <x v="1"/>
    <s v="Turno Noche"/>
    <s v="Capsuladora"/>
    <s v="Trancon de tapas en pista de bajada - Mantenimiento"/>
    <x v="1"/>
    <n v="0.5"/>
    <m/>
  </r>
  <r>
    <x v="2"/>
    <s v="sept"/>
    <x v="13"/>
    <d v="2024-09-17T00:00:00"/>
    <x v="1"/>
    <s v="Turno Dia"/>
    <s v="Lavadora de Botellas"/>
    <s v="Trabamiento de botellas en la salida - Mantenimiento"/>
    <x v="1"/>
    <n v="0.5"/>
    <m/>
  </r>
  <r>
    <x v="1"/>
    <s v="sept"/>
    <x v="14"/>
    <d v="2024-09-28T00:00:00"/>
    <x v="1"/>
    <s v="Turno Noche"/>
    <s v="Capsuladora"/>
    <s v="Trancon de tapas en pista de bajada - Mantenimiento"/>
    <x v="1"/>
    <n v="0.49"/>
    <m/>
  </r>
  <r>
    <x v="0"/>
    <s v="sept"/>
    <x v="14"/>
    <d v="2024-09-24T00:00:00"/>
    <x v="1"/>
    <s v="Turno Dia"/>
    <s v="Coronador"/>
    <s v="Trancones reiterados pista de bajada"/>
    <x v="1"/>
    <n v="0.45"/>
    <m/>
  </r>
  <r>
    <x v="2"/>
    <s v="sept"/>
    <x v="14"/>
    <d v="2024-09-26T00:00:00"/>
    <x v="1"/>
    <s v="Turno Dia"/>
    <s v="Lavadora de Botellas"/>
    <s v="Cai­da de envase en descarga - Mantenimiento"/>
    <x v="1"/>
    <n v="0.41"/>
    <m/>
  </r>
  <r>
    <x v="0"/>
    <s v="sept"/>
    <x v="14"/>
    <d v="2024-09-23T00:00:00"/>
    <x v="1"/>
    <s v="Turno Dia"/>
    <s v="Coronador"/>
    <s v="Trancones reiterados pista de bajada"/>
    <x v="1"/>
    <n v="0.4"/>
    <m/>
  </r>
  <r>
    <x v="1"/>
    <s v="sept"/>
    <x v="14"/>
    <d v="2024-09-27T00:00:00"/>
    <x v="1"/>
    <s v="Turno Dia"/>
    <s v="Sopladora"/>
    <s v="Trabamiento entrada de preformas al horno"/>
    <x v="1"/>
    <n v="0.38"/>
    <m/>
  </r>
  <r>
    <x v="1"/>
    <s v="sept"/>
    <x v="14"/>
    <d v="2024-09-24T00:00:00"/>
    <x v="1"/>
    <s v="Turno Tarde"/>
    <s v="Transporte"/>
    <s v="Divisor de paquetes"/>
    <x v="1"/>
    <n v="0.35"/>
    <m/>
  </r>
  <r>
    <x v="1"/>
    <s v="sept"/>
    <x v="14"/>
    <d v="2024-09-25T00:00:00"/>
    <x v="1"/>
    <s v="Turno Dia"/>
    <s v="Sopladora"/>
    <s v="Trabamiento de Preformas"/>
    <x v="1"/>
    <n v="0.34"/>
    <m/>
  </r>
  <r>
    <x v="2"/>
    <s v="sept"/>
    <x v="13"/>
    <d v="2024-09-16T00:00:00"/>
    <x v="1"/>
    <s v="Turno Noche"/>
    <s v="Lavadora de Botellas"/>
    <s v="Cai­da de envase en descarga - Mantenimiento"/>
    <x v="1"/>
    <n v="0.31"/>
    <m/>
  </r>
  <r>
    <x v="0"/>
    <s v="sept"/>
    <x v="13"/>
    <d v="2024-09-16T00:00:00"/>
    <x v="1"/>
    <s v="Turno Dia"/>
    <s v="Desencajonadora"/>
    <s v="Ajuste o cambio - Desencajonadora"/>
    <x v="1"/>
    <n v="0.31"/>
    <m/>
  </r>
  <r>
    <x v="0"/>
    <s v="sept"/>
    <x v="14"/>
    <d v="2024-09-24T00:00:00"/>
    <x v="1"/>
    <s v="Turno Dia"/>
    <s v="Coronador"/>
    <s v="Trancones reiterados pista de bajada"/>
    <x v="1"/>
    <n v="0.3"/>
    <m/>
  </r>
  <r>
    <x v="0"/>
    <s v="sept"/>
    <x v="14"/>
    <d v="2024-09-24T00:00:00"/>
    <x v="1"/>
    <s v="Turno Dia"/>
    <s v="Llenadora"/>
    <s v="Lubricacion de pedestales - Llenadora"/>
    <x v="1"/>
    <n v="0.3"/>
    <m/>
  </r>
  <r>
    <x v="2"/>
    <s v="sept"/>
    <x v="13"/>
    <d v="2024-09-16T00:00:00"/>
    <x v="1"/>
    <s v="Turno Noche"/>
    <s v="Lavadora de Botellas"/>
    <s v="Cai­da de envase en descarga - Mantenimiento"/>
    <x v="1"/>
    <n v="0.28999999999999998"/>
    <m/>
  </r>
  <r>
    <x v="2"/>
    <s v="sept"/>
    <x v="14"/>
    <d v="2024-09-27T00:00:00"/>
    <x v="1"/>
    <s v="Turno Dia"/>
    <s v="Transporte"/>
    <s v="Cambio o reparacion - Transporte"/>
    <x v="1"/>
    <n v="0.28999999999999998"/>
    <m/>
  </r>
  <r>
    <x v="0"/>
    <s v="sept"/>
    <x v="14"/>
    <d v="2024-09-25T00:00:00"/>
    <x v="1"/>
    <s v="Turno Dia"/>
    <s v="Coronador"/>
    <s v="Trancones reiterados pista de bajada"/>
    <x v="1"/>
    <n v="0.28000000000000003"/>
    <m/>
  </r>
  <r>
    <x v="1"/>
    <s v="sept"/>
    <x v="14"/>
    <d v="2024-09-26T00:00:00"/>
    <x v="1"/>
    <s v="Turno Tarde"/>
    <s v="Transporte"/>
    <s v="Divisor de paquetes"/>
    <x v="1"/>
    <n v="0.23"/>
    <m/>
  </r>
  <r>
    <x v="2"/>
    <s v="sept"/>
    <x v="14"/>
    <d v="2024-09-25T00:00:00"/>
    <x v="1"/>
    <s v="Turno Dia"/>
    <s v="Lavadora de Botellas"/>
    <s v="Cai­da de envase en descarga - Mantenimiento"/>
    <x v="1"/>
    <n v="0.23"/>
    <m/>
  </r>
  <r>
    <x v="0"/>
    <s v="sept"/>
    <x v="14"/>
    <d v="2024-09-25T00:00:00"/>
    <x v="1"/>
    <s v="Turno Dia"/>
    <s v="Coronador"/>
    <s v="Reparacion - Coronador"/>
    <x v="1"/>
    <n v="0.23"/>
    <m/>
  </r>
  <r>
    <x v="0"/>
    <s v="sept"/>
    <x v="13"/>
    <d v="2024-09-16T00:00:00"/>
    <x v="1"/>
    <s v="Turno Dia"/>
    <s v="Desencajonadora"/>
    <s v="Ajuste o cambio - Desencajonadora"/>
    <x v="1"/>
    <n v="0.2"/>
    <m/>
  </r>
  <r>
    <x v="0"/>
    <s v="sept"/>
    <x v="14"/>
    <d v="2024-09-23T00:00:00"/>
    <x v="1"/>
    <s v="Turno Dia"/>
    <s v="Coronador"/>
    <s v="Trancones reiterados pista de bajada"/>
    <x v="1"/>
    <n v="0.2"/>
    <m/>
  </r>
  <r>
    <x v="0"/>
    <s v="sept"/>
    <x v="14"/>
    <d v="2024-09-25T00:00:00"/>
    <x v="1"/>
    <s v="Turno Noche"/>
    <s v="Encajonadora"/>
    <s v="Problema en mesa de entrada"/>
    <x v="1"/>
    <n v="0.2"/>
    <m/>
  </r>
  <r>
    <x v="0"/>
    <s v="sept"/>
    <x v="13"/>
    <d v="2024-09-16T00:00:00"/>
    <x v="1"/>
    <s v="Turno Dia"/>
    <s v="Desencajonadora"/>
    <s v="Ajuste o cambio - Desencajonadora"/>
    <x v="1"/>
    <n v="0.2"/>
    <m/>
  </r>
  <r>
    <x v="0"/>
    <s v="sept"/>
    <x v="14"/>
    <d v="2024-09-27T00:00:00"/>
    <x v="1"/>
    <s v="Turno Noche"/>
    <s v="Omnivision"/>
    <s v="Ajuste electrico o mecanico"/>
    <x v="1"/>
    <n v="0.2"/>
    <m/>
  </r>
  <r>
    <x v="1"/>
    <s v="sept"/>
    <x v="14"/>
    <d v="2024-09-28T00:00:00"/>
    <x v="1"/>
    <s v="Turno Noche"/>
    <s v="Robopac"/>
    <s v="Problema carga de bateri­a"/>
    <x v="1"/>
    <n v="0.19"/>
    <m/>
  </r>
  <r>
    <x v="1"/>
    <s v="sept"/>
    <x v="13"/>
    <d v="2024-09-16T00:00:00"/>
    <x v="1"/>
    <s v="Turno Tarde"/>
    <s v="Capsuladora"/>
    <s v="Trancon de tapas en pista de bajada - Mantenimiento"/>
    <x v="1"/>
    <n v="0.19"/>
    <m/>
  </r>
  <r>
    <x v="1"/>
    <s v="sept"/>
    <x v="14"/>
    <d v="2024-09-25T00:00:00"/>
    <x v="1"/>
    <s v="Turno Dia"/>
    <s v="Sopladora"/>
    <s v="Trabamiento de Preformas"/>
    <x v="1"/>
    <n v="0.19"/>
    <m/>
  </r>
  <r>
    <x v="0"/>
    <s v="sept"/>
    <x v="14"/>
    <d v="2024-09-25T00:00:00"/>
    <x v="1"/>
    <s v="Turno Noche"/>
    <s v="Lavadora de Botellas"/>
    <s v="trabamiento de botella en entrada"/>
    <x v="1"/>
    <n v="0.18"/>
    <m/>
  </r>
  <r>
    <x v="0"/>
    <s v="sept"/>
    <x v="14"/>
    <d v="2024-09-24T00:00:00"/>
    <x v="1"/>
    <s v="Turno Dia"/>
    <s v="Lavadora de Botellas"/>
    <s v="Trabamiento de botellas en la salida - Mantenimiento"/>
    <x v="1"/>
    <n v="0.18"/>
    <m/>
  </r>
  <r>
    <x v="1"/>
    <s v="sept"/>
    <x v="14"/>
    <d v="2024-09-24T00:00:00"/>
    <x v="1"/>
    <s v="Turno Tarde"/>
    <s v="Transporte"/>
    <s v="Divisor de paquetes"/>
    <x v="1"/>
    <n v="0.16"/>
    <m/>
  </r>
  <r>
    <x v="0"/>
    <s v="sept"/>
    <x v="14"/>
    <d v="2024-09-24T00:00:00"/>
    <x v="1"/>
    <s v="Turno Dia"/>
    <s v="Coronador"/>
    <s v="Trancones reiterados pista de bajada"/>
    <x v="1"/>
    <n v="0.15"/>
    <m/>
  </r>
  <r>
    <x v="0"/>
    <s v="sept"/>
    <x v="14"/>
    <d v="2024-09-26T00:00:00"/>
    <x v="1"/>
    <s v="Turno Dia"/>
    <s v="Llenadora"/>
    <s v="Reparacion - Llenadora"/>
    <x v="1"/>
    <n v="0.15"/>
    <m/>
  </r>
  <r>
    <x v="1"/>
    <s v="sept"/>
    <x v="13"/>
    <d v="2024-09-16T00:00:00"/>
    <x v="1"/>
    <s v="Turno Dia"/>
    <s v="Capsuladora"/>
    <s v="Trancon de tapas en pista de bajada - Mantenimiento"/>
    <x v="1"/>
    <n v="0.14000000000000001"/>
    <m/>
  </r>
  <r>
    <x v="1"/>
    <s v="sept"/>
    <x v="14"/>
    <d v="2024-09-25T00:00:00"/>
    <x v="1"/>
    <s v="Turno Dia"/>
    <s v="Transporte"/>
    <s v="Divisor de paquetes"/>
    <x v="1"/>
    <n v="0.13"/>
    <m/>
  </r>
  <r>
    <x v="0"/>
    <s v="sept"/>
    <x v="14"/>
    <d v="2024-09-25T00:00:00"/>
    <x v="1"/>
    <s v="Turno Noche"/>
    <s v="Lavadora de Botellas"/>
    <s v="trabamiento de botella en entrada"/>
    <x v="1"/>
    <n v="0.12"/>
    <m/>
  </r>
  <r>
    <x v="1"/>
    <s v="sept"/>
    <x v="14"/>
    <d v="2024-09-27T00:00:00"/>
    <x v="1"/>
    <s v="Turno Dia"/>
    <s v="Transporte"/>
    <s v="Divisor de paquetes"/>
    <x v="1"/>
    <n v="0.11"/>
    <m/>
  </r>
  <r>
    <x v="1"/>
    <s v="sept"/>
    <x v="14"/>
    <d v="2024-09-28T00:00:00"/>
    <x v="1"/>
    <s v="Turno Noche"/>
    <s v="Capsuladora"/>
    <s v="Trancon de tapas en pista de bajada - Mantenimiento"/>
    <x v="1"/>
    <n v="0.11"/>
    <m/>
  </r>
  <r>
    <x v="1"/>
    <s v="sept"/>
    <x v="14"/>
    <d v="2024-09-23T00:00:00"/>
    <x v="1"/>
    <s v="Turno Dia"/>
    <s v="Sopladora"/>
    <s v="Trabamiento de Preformas"/>
    <x v="1"/>
    <n v="0.1"/>
    <m/>
  </r>
  <r>
    <x v="1"/>
    <s v="sept"/>
    <x v="14"/>
    <d v="2024-09-25T00:00:00"/>
    <x v="1"/>
    <s v="Turno Dia"/>
    <s v="Sopladora"/>
    <s v="Trabamiento de Preformas"/>
    <x v="1"/>
    <n v="0.1"/>
    <m/>
  </r>
  <r>
    <x v="0"/>
    <s v="sept"/>
    <x v="14"/>
    <d v="2024-09-26T00:00:00"/>
    <x v="1"/>
    <s v="Turno Dia"/>
    <s v="Llenadora"/>
    <s v="Ajuste o cambio de sensor - Llenadora"/>
    <x v="1"/>
    <n v="0.1"/>
    <m/>
  </r>
  <r>
    <x v="2"/>
    <s v="sept"/>
    <x v="14"/>
    <d v="2024-09-25T00:00:00"/>
    <x v="1"/>
    <s v="Turno Dia"/>
    <s v="Lavadora de Botellas"/>
    <s v="Cai­da de envase en descarga - Mantenimiento"/>
    <x v="1"/>
    <n v="0.09"/>
    <m/>
  </r>
  <r>
    <x v="2"/>
    <s v="sept"/>
    <x v="13"/>
    <d v="2024-09-16T00:00:00"/>
    <x v="1"/>
    <s v="Turno Noche"/>
    <s v="Lavadora de Botellas"/>
    <s v="Cai­da de envase en descarga - Mantenimiento"/>
    <x v="1"/>
    <n v="7.0000000000000007E-2"/>
    <m/>
  </r>
  <r>
    <x v="2"/>
    <s v="sept"/>
    <x v="14"/>
    <d v="2024-09-25T00:00:00"/>
    <x v="1"/>
    <s v="Turno Dia"/>
    <s v="Lavadora de Botellas"/>
    <s v="Cai­da de envase en descarga - Mantenimiento"/>
    <x v="1"/>
    <n v="7.0000000000000007E-2"/>
    <m/>
  </r>
  <r>
    <x v="1"/>
    <s v="sept"/>
    <x v="15"/>
    <d v="2024-09-30T00:00:00"/>
    <x v="1"/>
    <s v="Turno Dia"/>
    <s v="Sopladora"/>
    <s v="Trabamiento estrella transferencia"/>
    <x v="0"/>
    <n v="32.950000000000003"/>
    <s v="Reemplazo de amortiguador de estirado sección 4 y amortiguador cierre molde sección 3"/>
  </r>
  <r>
    <x v="0"/>
    <s v="oct"/>
    <x v="15"/>
    <d v="2024-10-02T00:00:00"/>
    <x v="1"/>
    <s v="Turno Noche"/>
    <s v="Encajonadora"/>
    <s v="Reparacion cabezal torcido"/>
    <x v="0"/>
    <n v="37.78"/>
    <s v="Trancón, se dobla cabezal y se rompen tulipas"/>
  </r>
  <r>
    <x v="1"/>
    <s v="sept"/>
    <x v="15"/>
    <d v="2024-09-30T00:00:00"/>
    <x v="1"/>
    <s v="Turno Dia"/>
    <s v="Sopladora"/>
    <s v="Trabamiento estrella transferencia"/>
    <x v="2"/>
    <n v="31.48"/>
    <s v="Cambio de tablero número 18 por problemas de comunicación"/>
  </r>
  <r>
    <x v="1"/>
    <s v="sept"/>
    <x v="15"/>
    <d v="2024-09-30T00:00:00"/>
    <x v="1"/>
    <s v="Turno Dia"/>
    <s v="Sopladora"/>
    <s v="Trabamiento estrella transferencia"/>
    <x v="2"/>
    <n v="28.82"/>
    <s v="Cambio de tablero número 18 por problemas de comunicación"/>
  </r>
  <r>
    <x v="1"/>
    <s v="oct"/>
    <x v="15"/>
    <d v="2024-10-02T00:00:00"/>
    <x v="1"/>
    <s v="Turno Dia"/>
    <s v="Etiquetadora"/>
    <s v="Falla Etiquetadora"/>
    <x v="0"/>
    <n v="53.95"/>
    <s v="Cambio de elementos desgastados en transmisión cardanica"/>
  </r>
  <r>
    <x v="1"/>
    <s v="oct"/>
    <x v="15"/>
    <d v="2024-10-02T00:00:00"/>
    <x v="1"/>
    <s v="Turno Dia"/>
    <s v="Etiquetadora"/>
    <s v="Falla Etiquetadora"/>
    <x v="0"/>
    <n v="29.3"/>
    <s v="Cambio de elementos desgastados en transmisión cardanica"/>
  </r>
  <r>
    <x v="0"/>
    <s v="oct"/>
    <x v="15"/>
    <d v="2024-10-02T00:00:00"/>
    <x v="1"/>
    <s v="Turno Noche"/>
    <s v="Encajonadora"/>
    <s v="Reparacion cabezal torcido"/>
    <x v="0"/>
    <n v="24.28"/>
    <s v="Trancón, se dobla cabezal y se rompen tulipas"/>
  </r>
  <r>
    <x v="1"/>
    <s v="oct"/>
    <x v="15"/>
    <d v="2024-10-02T00:00:00"/>
    <x v="1"/>
    <s v="Turno Tarde"/>
    <s v="Paletizadora"/>
    <s v="Arana toma carton en falla"/>
    <x v="2"/>
    <n v="8.0299999999999994"/>
    <s v="Ajuste de sensor"/>
  </r>
  <r>
    <x v="2"/>
    <s v="oct"/>
    <x v="15"/>
    <d v="2024-10-05T00:00:00"/>
    <x v="1"/>
    <s v="Turno Noche"/>
    <s v="Lavadora de Botellas"/>
    <s v="Cai­da de envase en descarga - Mantenimiento"/>
    <x v="0"/>
    <n v="8.06"/>
    <m/>
  </r>
  <r>
    <x v="1"/>
    <s v="oct"/>
    <x v="15"/>
    <d v="2024-10-02T00:00:00"/>
    <x v="1"/>
    <s v="Turno Tarde"/>
    <s v="Llenadora"/>
    <s v="Estrella transferencia cai­da de botellas"/>
    <x v="0"/>
    <n v="7.12"/>
    <s v="Revisión de embriague"/>
  </r>
  <r>
    <x v="0"/>
    <s v="oct"/>
    <x v="15"/>
    <d v="2024-10-04T00:00:00"/>
    <x v="1"/>
    <s v="Turno Noche"/>
    <s v="Mixer"/>
    <s v="Presion de Co2 - Mantenimiento"/>
    <x v="2"/>
    <n v="7.65"/>
    <s v="Válvula moduladora entrada CO2 en falla"/>
  </r>
  <r>
    <x v="1"/>
    <s v="oct"/>
    <x v="15"/>
    <d v="2024-10-02T00:00:00"/>
    <x v="1"/>
    <s v="Turno Dia"/>
    <s v="Sopladora"/>
    <s v="Variador de preformas"/>
    <x v="2"/>
    <n v="5.61"/>
    <m/>
  </r>
  <r>
    <x v="1"/>
    <s v="oct"/>
    <x v="15"/>
    <d v="2024-10-03T00:00:00"/>
    <x v="1"/>
    <s v="Turno Tarde"/>
    <s v="Sopladora"/>
    <s v="Mantencion Horno"/>
    <x v="2"/>
    <n v="10.62"/>
    <s v="Disyuntor Ventilador Horno"/>
  </r>
  <r>
    <x v="1"/>
    <s v="oct"/>
    <x v="15"/>
    <d v="2024-10-03T00:00:00"/>
    <x v="1"/>
    <s v="Turno Noche"/>
    <s v="Llenadora"/>
    <s v="Estrella transferencia cai­da de botellas"/>
    <x v="0"/>
    <n v="5.78"/>
    <m/>
  </r>
  <r>
    <x v="1"/>
    <s v="oct"/>
    <x v="15"/>
    <d v="2024-10-04T00:00:00"/>
    <x v="1"/>
    <s v="Turno Noche"/>
    <s v="Robopac"/>
    <s v="Corte de Film en Robopack"/>
    <x v="0"/>
    <n v="6"/>
    <m/>
  </r>
  <r>
    <x v="1"/>
    <s v="oct"/>
    <x v="15"/>
    <d v="2024-10-04T00:00:00"/>
    <x v="1"/>
    <s v="Turno Noche"/>
    <s v="Tunel"/>
    <s v="Falla en motor"/>
    <x v="2"/>
    <n v="5.67"/>
    <m/>
  </r>
  <r>
    <x v="2"/>
    <s v="sept"/>
    <x v="15"/>
    <d v="2024-09-30T00:00:00"/>
    <x v="1"/>
    <s v="Turno Dia"/>
    <s v="Etiquetadora"/>
    <s v="Falla Etiquetadora"/>
    <x v="0"/>
    <n v="5.3"/>
    <s v="Ajuste sin fin entrada"/>
  </r>
  <r>
    <x v="0"/>
    <s v="oct"/>
    <x v="15"/>
    <d v="2024-10-04T00:00:00"/>
    <x v="1"/>
    <s v="Turno Dia"/>
    <s v="Transporte"/>
    <s v="Falla de Motor - Transporte"/>
    <x v="2"/>
    <n v="5.2"/>
    <s v="Motor 355 en falla"/>
  </r>
  <r>
    <x v="2"/>
    <s v="oct"/>
    <x v="15"/>
    <d v="2024-10-02T00:00:00"/>
    <x v="1"/>
    <s v="Turno Dia"/>
    <s v="Capsuladora"/>
    <s v="Cambio o reparacion de sensor - Capsuladora"/>
    <x v="2"/>
    <n v="5.13"/>
    <s v="SIN REPORTAR"/>
  </r>
  <r>
    <x v="1"/>
    <s v="sept"/>
    <x v="15"/>
    <d v="2024-09-30T00:00:00"/>
    <x v="1"/>
    <s v="Turno Dia"/>
    <s v="Sopladora"/>
    <s v="Trabamiento estrella transferencia"/>
    <x v="1"/>
    <n v="4.8099999999999996"/>
    <m/>
  </r>
  <r>
    <x v="1"/>
    <s v="oct"/>
    <x v="15"/>
    <d v="2024-10-02T00:00:00"/>
    <x v="1"/>
    <s v="Turno Tarde"/>
    <s v="Llenadora"/>
    <s v="Estrella transferencia cai­da de botellas"/>
    <x v="1"/>
    <n v="4.8099999999999996"/>
    <m/>
  </r>
  <r>
    <x v="2"/>
    <s v="oct"/>
    <x v="15"/>
    <d v="2024-10-05T00:00:00"/>
    <x v="1"/>
    <s v="Turno Noche"/>
    <s v="Lavadora de Botellas"/>
    <s v="Cai­da de envase en descarga - Mantenimiento"/>
    <x v="1"/>
    <n v="4.51"/>
    <m/>
  </r>
  <r>
    <x v="1"/>
    <s v="sept"/>
    <x v="15"/>
    <d v="2024-09-30T00:00:00"/>
    <x v="1"/>
    <s v="Turno Dia"/>
    <s v="Sopladora"/>
    <s v="Trabamiento estrella transferencia"/>
    <x v="1"/>
    <n v="4.3899999999999997"/>
    <m/>
  </r>
  <r>
    <x v="1"/>
    <s v="oct"/>
    <x v="15"/>
    <d v="2024-10-04T00:00:00"/>
    <x v="1"/>
    <s v="Turno Noche"/>
    <s v="Prime"/>
    <s v="Trabamiento de producto"/>
    <x v="1"/>
    <n v="4.13"/>
    <m/>
  </r>
  <r>
    <x v="0"/>
    <s v="oct"/>
    <x v="15"/>
    <d v="2024-10-02T00:00:00"/>
    <x v="1"/>
    <s v="Turno Noche"/>
    <s v="Paletizadora"/>
    <s v="Cai­da de automatico - Paletizadora"/>
    <x v="1"/>
    <n v="3.9"/>
    <m/>
  </r>
  <r>
    <x v="1"/>
    <s v="oct"/>
    <x v="15"/>
    <d v="2024-10-04T00:00:00"/>
    <x v="1"/>
    <s v="Turno Noche"/>
    <s v="Sopladora"/>
    <s v="Bloqueo de molde N 6"/>
    <x v="1"/>
    <n v="3.87"/>
    <m/>
  </r>
  <r>
    <x v="0"/>
    <s v="oct"/>
    <x v="15"/>
    <d v="2024-10-05T00:00:00"/>
    <x v="1"/>
    <s v="Turno Dia"/>
    <s v="Coronador"/>
    <s v="Trancones reiterados pista de bajada"/>
    <x v="1"/>
    <n v="3.65"/>
    <m/>
  </r>
  <r>
    <x v="1"/>
    <s v="oct"/>
    <x v="15"/>
    <d v="2024-10-04T00:00:00"/>
    <x v="1"/>
    <s v="Turno Noche"/>
    <s v="Prime"/>
    <s v="Trabamiento de producto"/>
    <x v="1"/>
    <n v="3.23"/>
    <m/>
  </r>
  <r>
    <x v="0"/>
    <s v="oct"/>
    <x v="15"/>
    <d v="2024-10-04T00:00:00"/>
    <x v="1"/>
    <s v="Turno Dia"/>
    <s v="Transporte"/>
    <s v="Falla de Motor - Transporte"/>
    <x v="1"/>
    <n v="3.15"/>
    <m/>
  </r>
  <r>
    <x v="0"/>
    <s v="oct"/>
    <x v="15"/>
    <d v="2024-10-03T00:00:00"/>
    <x v="1"/>
    <s v="Turno Noche"/>
    <s v="Capsuladora"/>
    <s v="Trancon de tapas en pista de bajada - Mantenimiento"/>
    <x v="1"/>
    <n v="3.15"/>
    <m/>
  </r>
  <r>
    <x v="1"/>
    <s v="oct"/>
    <x v="15"/>
    <d v="2024-10-01T00:00:00"/>
    <x v="1"/>
    <s v="Turno Dia"/>
    <s v="Transporte"/>
    <s v="Divisor de paquetes"/>
    <x v="1"/>
    <n v="3.07"/>
    <m/>
  </r>
  <r>
    <x v="1"/>
    <s v="oct"/>
    <x v="15"/>
    <d v="2024-10-02T00:00:00"/>
    <x v="1"/>
    <s v="Turno Dia"/>
    <s v="Transporte"/>
    <s v="Divisor de paquetes"/>
    <x v="1"/>
    <n v="2.91"/>
    <m/>
  </r>
  <r>
    <x v="2"/>
    <s v="oct"/>
    <x v="15"/>
    <d v="2024-10-02T00:00:00"/>
    <x v="1"/>
    <s v="Turno Dia"/>
    <s v="Capsuladora"/>
    <s v="Cambio o reparacion de sensor - Capsuladora"/>
    <x v="1"/>
    <n v="2.91"/>
    <m/>
  </r>
  <r>
    <x v="1"/>
    <s v="oct"/>
    <x v="15"/>
    <d v="2024-10-04T00:00:00"/>
    <x v="1"/>
    <s v="Turno Noche"/>
    <s v="Prime"/>
    <s v="Trabamiento de producto"/>
    <x v="1"/>
    <n v="2.87"/>
    <m/>
  </r>
  <r>
    <x v="0"/>
    <s v="oct"/>
    <x v="15"/>
    <d v="2024-10-02T00:00:00"/>
    <x v="1"/>
    <s v="Turno Noche"/>
    <s v="Transporte"/>
    <s v="Cambio o reparacion de sensor - Transporte"/>
    <x v="1"/>
    <n v="2.7"/>
    <m/>
  </r>
  <r>
    <x v="0"/>
    <s v="oct"/>
    <x v="15"/>
    <d v="2024-10-03T00:00:00"/>
    <x v="1"/>
    <s v="Turno Noche"/>
    <s v="Encajonadora"/>
    <s v="Problema en mesa de entrada"/>
    <x v="1"/>
    <n v="2.5"/>
    <m/>
  </r>
  <r>
    <x v="0"/>
    <s v="oct"/>
    <x v="15"/>
    <d v="2024-10-05T00:00:00"/>
    <x v="1"/>
    <s v="Turno Dia"/>
    <s v="Lavadora de Botellas"/>
    <s v="trabamiento de botella en entrada"/>
    <x v="1"/>
    <n v="2.48"/>
    <m/>
  </r>
  <r>
    <x v="1"/>
    <s v="oct"/>
    <x v="15"/>
    <d v="2024-10-02T00:00:00"/>
    <x v="1"/>
    <s v="Turno Noche"/>
    <s v="Sopladora"/>
    <s v="Trabamiento de Preformas"/>
    <x v="1"/>
    <n v="2.2999999999999998"/>
    <m/>
  </r>
  <r>
    <x v="1"/>
    <s v="oct"/>
    <x v="15"/>
    <d v="2024-10-02T00:00:00"/>
    <x v="1"/>
    <s v="Turno Tarde"/>
    <s v="Capsuladora"/>
    <s v="Trancon de tapas en pista de bajada - Mantenimiento"/>
    <x v="1"/>
    <n v="2.29"/>
    <m/>
  </r>
  <r>
    <x v="1"/>
    <s v="oct"/>
    <x v="15"/>
    <d v="2024-10-02T00:00:00"/>
    <x v="1"/>
    <s v="Turno Tarde"/>
    <s v="Mixer"/>
    <s v="Error de Mezcla"/>
    <x v="1"/>
    <n v="2.23"/>
    <m/>
  </r>
  <r>
    <x v="0"/>
    <s v="oct"/>
    <x v="15"/>
    <d v="2024-10-04T00:00:00"/>
    <x v="1"/>
    <s v="Turno Dia"/>
    <s v="Capsuladora"/>
    <s v="Trancon de tapas en pista de bajada - Mantenimiento"/>
    <x v="1"/>
    <n v="2.15"/>
    <m/>
  </r>
  <r>
    <x v="1"/>
    <s v="oct"/>
    <x v="15"/>
    <d v="2024-10-02T00:00:00"/>
    <x v="1"/>
    <s v="Turno Tarde"/>
    <s v="Mixer"/>
    <s v="Error de Mezcla"/>
    <x v="1"/>
    <n v="1.96"/>
    <m/>
  </r>
  <r>
    <x v="0"/>
    <s v="oct"/>
    <x v="15"/>
    <d v="2024-10-05T00:00:00"/>
    <x v="1"/>
    <s v="Turno Dia"/>
    <s v="Encajonadora"/>
    <s v="Problema en mesa de entrada"/>
    <x v="1"/>
    <n v="1.91"/>
    <m/>
  </r>
  <r>
    <x v="1"/>
    <s v="oct"/>
    <x v="15"/>
    <d v="2024-10-01T00:00:00"/>
    <x v="1"/>
    <s v="Turno Noche"/>
    <s v="Robopac"/>
    <s v="Corte de Film en Robopack"/>
    <x v="1"/>
    <n v="1.89"/>
    <m/>
  </r>
  <r>
    <x v="1"/>
    <s v="oct"/>
    <x v="15"/>
    <d v="2024-10-01T00:00:00"/>
    <x v="1"/>
    <s v="Turno Tarde"/>
    <s v="Transporte"/>
    <s v="Divisor de paquetes"/>
    <x v="1"/>
    <n v="1.85"/>
    <m/>
  </r>
  <r>
    <x v="1"/>
    <s v="oct"/>
    <x v="15"/>
    <d v="2024-10-02T00:00:00"/>
    <x v="1"/>
    <s v="Turno Tarde"/>
    <s v="Transporte"/>
    <s v="Divisor de paquetes"/>
    <x v="1"/>
    <n v="1.81"/>
    <m/>
  </r>
  <r>
    <x v="1"/>
    <s v="oct"/>
    <x v="15"/>
    <d v="2024-10-03T00:00:00"/>
    <x v="1"/>
    <s v="Turno Tarde"/>
    <s v="Transporte"/>
    <s v="Divisor de paquetes"/>
    <x v="1"/>
    <n v="1.81"/>
    <m/>
  </r>
  <r>
    <x v="0"/>
    <s v="oct"/>
    <x v="15"/>
    <d v="2024-10-02T00:00:00"/>
    <x v="1"/>
    <s v="Turno Noche"/>
    <s v="Encajonadora"/>
    <s v="Problema en mesa de entrada"/>
    <x v="1"/>
    <n v="1.8"/>
    <m/>
  </r>
  <r>
    <x v="1"/>
    <s v="oct"/>
    <x v="15"/>
    <d v="2024-10-02T00:00:00"/>
    <x v="1"/>
    <s v="Turno Dia"/>
    <s v="Transporte"/>
    <s v="Divisor de paquetes"/>
    <x v="1"/>
    <n v="1.79"/>
    <m/>
  </r>
  <r>
    <x v="1"/>
    <s v="oct"/>
    <x v="15"/>
    <d v="2024-10-01T00:00:00"/>
    <x v="1"/>
    <s v="Turno Tarde"/>
    <s v="Transporte"/>
    <s v="Divisor de paquetes"/>
    <x v="1"/>
    <n v="1.77"/>
    <m/>
  </r>
  <r>
    <x v="1"/>
    <s v="oct"/>
    <x v="15"/>
    <d v="2024-10-02T00:00:00"/>
    <x v="1"/>
    <s v="Turno Tarde"/>
    <s v="Paletizadora"/>
    <s v="Arana toma carton en falla"/>
    <x v="1"/>
    <n v="1.7"/>
    <m/>
  </r>
  <r>
    <x v="1"/>
    <s v="oct"/>
    <x v="15"/>
    <d v="2024-10-04T00:00:00"/>
    <x v="1"/>
    <s v="Turno Dia"/>
    <s v="Prime"/>
    <s v="Trabamiento de producto"/>
    <x v="1"/>
    <n v="1.7"/>
    <m/>
  </r>
  <r>
    <x v="1"/>
    <s v="oct"/>
    <x v="15"/>
    <d v="2024-10-03T00:00:00"/>
    <x v="1"/>
    <s v="Turno Noche"/>
    <s v="Capsuladora"/>
    <s v="Tapa girada cabezal N 12"/>
    <x v="1"/>
    <n v="1.61"/>
    <m/>
  </r>
  <r>
    <x v="0"/>
    <s v="oct"/>
    <x v="15"/>
    <d v="2024-10-05T00:00:00"/>
    <x v="1"/>
    <s v="Turno Dia"/>
    <s v="Coronador"/>
    <s v="Trancones reiterados pista de bajada"/>
    <x v="1"/>
    <n v="1.6"/>
    <m/>
  </r>
  <r>
    <x v="2"/>
    <s v="oct"/>
    <x v="15"/>
    <d v="2024-10-02T00:00:00"/>
    <x v="1"/>
    <s v="Turno Dia"/>
    <s v="Capsuladora"/>
    <s v="Cambio o reparacion de sensor - Capsuladora"/>
    <x v="1"/>
    <n v="1.58"/>
    <m/>
  </r>
  <r>
    <x v="0"/>
    <s v="oct"/>
    <x v="15"/>
    <d v="2024-10-03T00:00:00"/>
    <x v="1"/>
    <s v="Turno Dia"/>
    <s v="Encajonadora"/>
    <s v="Problema en mesa de entrada"/>
    <x v="1"/>
    <n v="1.55"/>
    <m/>
  </r>
  <r>
    <x v="0"/>
    <s v="oct"/>
    <x v="15"/>
    <d v="2024-10-02T00:00:00"/>
    <x v="1"/>
    <s v="Turno Noche"/>
    <s v="Lavadora de Botellas"/>
    <s v="trabamiento de botella en entrada"/>
    <x v="1"/>
    <n v="1.5"/>
    <m/>
  </r>
  <r>
    <x v="0"/>
    <s v="oct"/>
    <x v="15"/>
    <d v="2024-10-01T00:00:00"/>
    <x v="1"/>
    <s v="Turno Dia"/>
    <s v="Coronador"/>
    <s v="Trancones reiterados pista de bajada"/>
    <x v="1"/>
    <n v="1.45"/>
    <m/>
  </r>
  <r>
    <x v="1"/>
    <s v="oct"/>
    <x v="15"/>
    <d v="2024-10-02T00:00:00"/>
    <x v="1"/>
    <s v="Turno Tarde"/>
    <s v="Transporte"/>
    <s v="Divisor de paquetes"/>
    <x v="1"/>
    <n v="1.39"/>
    <m/>
  </r>
  <r>
    <x v="0"/>
    <s v="oct"/>
    <x v="15"/>
    <d v="2024-10-05T00:00:00"/>
    <x v="1"/>
    <s v="Turno Dia"/>
    <s v="Encajonadora"/>
    <s v="Problema en mesa de entrada"/>
    <x v="1"/>
    <n v="1.39"/>
    <m/>
  </r>
  <r>
    <x v="2"/>
    <s v="oct"/>
    <x v="15"/>
    <d v="2024-10-05T00:00:00"/>
    <x v="1"/>
    <s v="Turno Noche"/>
    <s v="Lavadora de Botellas"/>
    <s v="Cai­da de envase en descarga - Mantenimiento"/>
    <x v="1"/>
    <n v="1.35"/>
    <m/>
  </r>
  <r>
    <x v="0"/>
    <s v="oct"/>
    <x v="15"/>
    <d v="2024-10-01T00:00:00"/>
    <x v="1"/>
    <s v="Turno Dia"/>
    <s v="Coronador"/>
    <s v="Trancones reiterados pista de bajada"/>
    <x v="1"/>
    <n v="1.33"/>
    <m/>
  </r>
  <r>
    <x v="1"/>
    <s v="oct"/>
    <x v="15"/>
    <d v="2024-10-03T00:00:00"/>
    <x v="1"/>
    <s v="Turno Dia"/>
    <s v="Transporte"/>
    <s v="Divisor de paquetes"/>
    <x v="1"/>
    <n v="1.31"/>
    <m/>
  </r>
  <r>
    <x v="0"/>
    <s v="oct"/>
    <x v="15"/>
    <d v="2024-10-03T00:00:00"/>
    <x v="1"/>
    <s v="Turno Dia"/>
    <s v="Lavadora de Botellas"/>
    <s v="Trabamiento de botellas en la salida - Mantenimiento"/>
    <x v="1"/>
    <n v="1.3"/>
    <m/>
  </r>
  <r>
    <x v="0"/>
    <s v="oct"/>
    <x v="15"/>
    <d v="2024-10-05T00:00:00"/>
    <x v="1"/>
    <s v="Turno Dia"/>
    <s v="Lavadora de Botellas"/>
    <s v="trabamiento de botella en entrada"/>
    <x v="1"/>
    <n v="1.28"/>
    <m/>
  </r>
  <r>
    <x v="2"/>
    <s v="sept"/>
    <x v="15"/>
    <d v="2024-09-30T00:00:00"/>
    <x v="1"/>
    <s v="Turno Dia"/>
    <s v="Etiquetadora"/>
    <s v="Falla Etiquetadora"/>
    <x v="1"/>
    <n v="1.27"/>
    <m/>
  </r>
  <r>
    <x v="0"/>
    <s v="oct"/>
    <x v="15"/>
    <d v="2024-10-05T00:00:00"/>
    <x v="1"/>
    <s v="Turno Dia"/>
    <s v="Coronador"/>
    <s v="Trancones reiterados pista de bajada"/>
    <x v="1"/>
    <n v="1.2"/>
    <m/>
  </r>
  <r>
    <x v="0"/>
    <s v="oct"/>
    <x v="15"/>
    <d v="2024-10-05T00:00:00"/>
    <x v="1"/>
    <s v="Turno Dia"/>
    <s v="Coronador"/>
    <s v="Trancones reiterados pista de bajada"/>
    <x v="1"/>
    <n v="1.1499999999999999"/>
    <m/>
  </r>
  <r>
    <x v="0"/>
    <s v="oct"/>
    <x v="15"/>
    <d v="2024-10-01T00:00:00"/>
    <x v="1"/>
    <s v="Turno Dia"/>
    <s v="Lavadora de Botellas"/>
    <s v="Trabamiento de botellas en la salida - Mantenimiento"/>
    <x v="1"/>
    <n v="1.03"/>
    <m/>
  </r>
  <r>
    <x v="1"/>
    <s v="oct"/>
    <x v="15"/>
    <d v="2024-10-02T00:00:00"/>
    <x v="1"/>
    <s v="Turno Noche"/>
    <s v="Sopladora"/>
    <s v="Trabamiento de Preformas"/>
    <x v="1"/>
    <n v="1.01"/>
    <m/>
  </r>
  <r>
    <x v="0"/>
    <s v="oct"/>
    <x v="15"/>
    <d v="2024-10-01T00:00:00"/>
    <x v="1"/>
    <s v="Turno Dia"/>
    <s v="Lavadora de Botellas"/>
    <s v="Trabamiento de botellas en la salida - Mantenimiento"/>
    <x v="1"/>
    <n v="1"/>
    <m/>
  </r>
  <r>
    <x v="1"/>
    <s v="oct"/>
    <x v="15"/>
    <d v="2024-10-03T00:00:00"/>
    <x v="1"/>
    <s v="Turno Tarde"/>
    <s v="Capsuladora"/>
    <s v="Trancon de tapas en pista de bajada - Mantenimiento"/>
    <x v="1"/>
    <n v="0.86"/>
    <m/>
  </r>
  <r>
    <x v="1"/>
    <s v="oct"/>
    <x v="15"/>
    <d v="2024-10-03T00:00:00"/>
    <x v="1"/>
    <s v="Turno Tarde"/>
    <s v="Capsuladora"/>
    <s v="Trancon de tapas en pista de bajada - Mantenimiento"/>
    <x v="1"/>
    <n v="0.82"/>
    <m/>
  </r>
  <r>
    <x v="1"/>
    <s v="oct"/>
    <x v="15"/>
    <d v="2024-10-01T00:00:00"/>
    <x v="1"/>
    <s v="Turno Dia"/>
    <s v="Transporte"/>
    <s v="Divisor de paquetes"/>
    <x v="1"/>
    <n v="0.74"/>
    <m/>
  </r>
  <r>
    <x v="1"/>
    <s v="oct"/>
    <x v="15"/>
    <d v="2024-10-02T00:00:00"/>
    <x v="1"/>
    <s v="Turno Tarde"/>
    <s v="Capsuladora"/>
    <s v="Trancon de tapas en pista de bajada - Mantenimiento"/>
    <x v="1"/>
    <n v="0.64"/>
    <m/>
  </r>
  <r>
    <x v="1"/>
    <s v="oct"/>
    <x v="15"/>
    <d v="2024-10-01T00:00:00"/>
    <x v="1"/>
    <s v="Turno Tarde"/>
    <s v="Transporte"/>
    <s v="Divisor de paquetes"/>
    <x v="1"/>
    <n v="0.52"/>
    <m/>
  </r>
  <r>
    <x v="1"/>
    <s v="oct"/>
    <x v="15"/>
    <d v="2024-10-01T00:00:00"/>
    <x v="1"/>
    <s v="Turno Tarde"/>
    <s v="Transporte"/>
    <s v="Divisor de paquetes"/>
    <x v="1"/>
    <n v="0.45"/>
    <m/>
  </r>
  <r>
    <x v="1"/>
    <s v="oct"/>
    <x v="15"/>
    <d v="2024-10-01T00:00:00"/>
    <x v="1"/>
    <s v="Turno Tarde"/>
    <s v="Transporte"/>
    <s v="Divisor de paquetes"/>
    <x v="1"/>
    <n v="0.43"/>
    <m/>
  </r>
  <r>
    <x v="1"/>
    <s v="oct"/>
    <x v="15"/>
    <d v="2024-10-02T00:00:00"/>
    <x v="1"/>
    <s v="Turno Dia"/>
    <s v="Transporte"/>
    <s v="Divisor de paquetes"/>
    <x v="1"/>
    <n v="0.4"/>
    <m/>
  </r>
  <r>
    <x v="1"/>
    <s v="oct"/>
    <x v="15"/>
    <d v="2024-10-02T00:00:00"/>
    <x v="1"/>
    <s v="Turno Tarde"/>
    <s v="Capsuladora"/>
    <s v="Trancon de tapas en pista de bajada - Mantenimiento"/>
    <x v="1"/>
    <n v="0.31"/>
    <m/>
  </r>
  <r>
    <x v="2"/>
    <s v="oct"/>
    <x v="15"/>
    <d v="2024-10-02T00:00:00"/>
    <x v="1"/>
    <s v="Turno Dia"/>
    <s v="Capsuladora"/>
    <s v="Cambio o reparacion de sensor - Capsuladora"/>
    <x v="1"/>
    <n v="0.22"/>
    <m/>
  </r>
  <r>
    <x v="1"/>
    <s v="oct"/>
    <x v="15"/>
    <d v="2024-10-04T00:00:00"/>
    <x v="1"/>
    <s v="Turno Tarde"/>
    <s v="Capsuladora"/>
    <s v="Trancon de tapas en pista de bajada - Mantenimiento"/>
    <x v="1"/>
    <n v="0.22"/>
    <m/>
  </r>
  <r>
    <x v="1"/>
    <s v="oct"/>
    <x v="15"/>
    <d v="2024-10-02T00:00:00"/>
    <x v="1"/>
    <s v="Turno Tarde"/>
    <s v="Capsuladora"/>
    <s v="Trancon de tapas en pista de bajada - Mantenimiento"/>
    <x v="1"/>
    <n v="0.16"/>
    <m/>
  </r>
  <r>
    <x v="0"/>
    <s v="oct"/>
    <x v="15"/>
    <d v="2024-10-02T00:00:00"/>
    <x v="1"/>
    <s v="Turno Noche"/>
    <s v="Paletizadora"/>
    <s v="Cai­da de automatico - Paletizadora"/>
    <x v="1"/>
    <n v="0.15"/>
    <m/>
  </r>
  <r>
    <x v="1"/>
    <s v="oct"/>
    <x v="15"/>
    <d v="2024-10-02T00:00:00"/>
    <x v="1"/>
    <s v="Turno Tarde"/>
    <s v="Capsuladora"/>
    <s v="Trancon de tapas en pista de bajada - Mantenimiento"/>
    <x v="1"/>
    <n v="0.13"/>
    <m/>
  </r>
  <r>
    <x v="1"/>
    <s v="oct"/>
    <x v="15"/>
    <d v="2024-10-03T00:00:00"/>
    <x v="1"/>
    <s v="Turno Tarde"/>
    <s v="Capsuladora"/>
    <s v="Trancon de tapas en pista de bajada - Mantenimiento"/>
    <x v="1"/>
    <n v="0.11"/>
    <m/>
  </r>
  <r>
    <x v="1"/>
    <s v="oct"/>
    <x v="15"/>
    <d v="2024-10-03T00:00:00"/>
    <x v="1"/>
    <s v="Turno Noche"/>
    <s v="Capsuladora"/>
    <s v="Trancon de tapas en pista de bajada - Mantenimiento"/>
    <x v="1"/>
    <n v="0.08"/>
    <m/>
  </r>
  <r>
    <x v="0"/>
    <s v="oct"/>
    <x v="15"/>
    <d v="2024-10-05T00:00:00"/>
    <x v="1"/>
    <s v="Turno Dia"/>
    <s v="Lavadora de Botellas"/>
    <s v="trabamiento de botella en entrada"/>
    <x v="1"/>
    <n v="7.0000000000000007E-2"/>
    <m/>
  </r>
  <r>
    <x v="2"/>
    <s v="oct"/>
    <x v="15"/>
    <d v="2024-10-05T00:00:00"/>
    <x v="1"/>
    <s v="Turno Noche"/>
    <s v="Lavadora de Botellas"/>
    <s v="Cai­da de envase en descarga - Mantenimiento"/>
    <x v="1"/>
    <n v="0.01"/>
    <m/>
  </r>
  <r>
    <x v="0"/>
    <s v="oct"/>
    <x v="16"/>
    <d v="2024-10-08T00:00:00"/>
    <x v="1"/>
    <s v="Turno Noche"/>
    <s v="Paletizadora"/>
    <s v="Falla en Paracai­da"/>
    <x v="0"/>
    <n v="60"/>
    <s v="Se quiebra plato transmisión apertura y cierre brazos de cabezal"/>
  </r>
  <r>
    <x v="1"/>
    <s v="oct"/>
    <x v="16"/>
    <d v="2024-10-07T00:00:00"/>
    <x v="1"/>
    <s v="Turno Tarde"/>
    <s v="Transporte"/>
    <s v="Cambio o reparacion - Transporte"/>
    <x v="0"/>
    <n v="18.61"/>
    <s v="Cadena cortaba se traba con zona muerta en ingreso paletizado"/>
  </r>
  <r>
    <x v="0"/>
    <s v="oct"/>
    <x v="16"/>
    <d v="2024-10-08T00:00:00"/>
    <x v="1"/>
    <s v="Turno Noche"/>
    <s v="Omnivision"/>
    <s v="Ajuste electrico o mecanico"/>
    <x v="2"/>
    <n v="20.11"/>
    <s v="Exceso de rechazo y baja velocidad estrella"/>
  </r>
  <r>
    <x v="2"/>
    <s v="oct"/>
    <x v="16"/>
    <d v="2024-10-07T00:00:00"/>
    <x v="1"/>
    <s v="Turno Dia"/>
    <s v="Llenadora"/>
    <s v="Falla compresor de Aire"/>
    <x v="2"/>
    <n v="21.36"/>
    <s v="Compresor sobrecalentado"/>
  </r>
  <r>
    <x v="0"/>
    <s v="oct"/>
    <x v="16"/>
    <d v="2024-10-08T00:00:00"/>
    <x v="1"/>
    <s v="Turno Noche"/>
    <s v="Omnivision"/>
    <s v="Ajuste electrico o mecanico"/>
    <x v="2"/>
    <n v="14.38"/>
    <s v="Exceso de rechazo y baja velocidad estrella"/>
  </r>
  <r>
    <x v="1"/>
    <s v="oct"/>
    <x v="16"/>
    <d v="2024-10-07T00:00:00"/>
    <x v="1"/>
    <s v="Turno Dia"/>
    <s v="Llenadora"/>
    <s v="Falla compresor de Aire"/>
    <x v="2"/>
    <n v="13.91"/>
    <s v="Compresor sobrecalentado"/>
  </r>
  <r>
    <x v="0"/>
    <s v="oct"/>
    <x v="16"/>
    <d v="2024-10-08T00:00:00"/>
    <x v="1"/>
    <s v="Turno Noche"/>
    <s v="Paletizadora"/>
    <s v="Falla en Paracai­da"/>
    <x v="0"/>
    <n v="9.51"/>
    <s v="Se quiebra plato transmisión apertura y cierre brazos de cabezal"/>
  </r>
  <r>
    <x v="1"/>
    <s v="oct"/>
    <x v="16"/>
    <d v="2024-10-07T00:00:00"/>
    <x v="1"/>
    <s v="Turno Tarde"/>
    <s v="Transporte"/>
    <s v="Cambio o reparacion - Transporte"/>
    <x v="0"/>
    <n v="11.34"/>
    <s v="Cadena cortaba se traba con zona muerta en ingreso paletizado"/>
  </r>
  <r>
    <x v="1"/>
    <s v="oct"/>
    <x v="16"/>
    <d v="2024-10-07T00:00:00"/>
    <x v="1"/>
    <s v="Turno Dia"/>
    <s v="Llenadora"/>
    <s v="Falla compresor de Aire"/>
    <x v="2"/>
    <n v="11.18"/>
    <s v="Compresor sobrecalentado"/>
  </r>
  <r>
    <x v="1"/>
    <s v="oct"/>
    <x v="16"/>
    <d v="2024-10-07T00:00:00"/>
    <x v="1"/>
    <s v="Turno Dia"/>
    <s v="Transporte"/>
    <s v="Divisor de paquetes"/>
    <x v="0"/>
    <n v="8.07"/>
    <s v="SIN REPORTAR"/>
  </r>
  <r>
    <x v="0"/>
    <s v="oct"/>
    <x v="16"/>
    <d v="2024-10-08T00:00:00"/>
    <x v="1"/>
    <s v="Turno Noche"/>
    <s v="Paletizadora"/>
    <s v="Falla en Paracai­da"/>
    <x v="0"/>
    <n v="7.66"/>
    <s v="Se quiebra plato transmisión apertura y cierre brazos de cabezal"/>
  </r>
  <r>
    <x v="2"/>
    <s v="oct"/>
    <x v="16"/>
    <d v="2024-10-07T00:00:00"/>
    <x v="1"/>
    <s v="Turno Dia"/>
    <s v="Llenadora"/>
    <s v="Falla compresor de Aire"/>
    <x v="2"/>
    <n v="8.9600000000000009"/>
    <s v="Compresor sobrecalentado"/>
  </r>
  <r>
    <x v="1"/>
    <s v="oct"/>
    <x v="16"/>
    <d v="2024-10-07T00:00:00"/>
    <x v="1"/>
    <s v="Turno Dia"/>
    <s v="Robopac"/>
    <s v="Corte de Film en Robopack"/>
    <x v="2"/>
    <n v="6.28"/>
    <s v="SIN REPORTAR"/>
  </r>
  <r>
    <x v="0"/>
    <s v="oct"/>
    <x v="16"/>
    <d v="2024-10-09T00:00:00"/>
    <x v="1"/>
    <s v="Turno Dia"/>
    <s v="Llenadora"/>
    <s v="Lubricacion de pedestales - Llenadora"/>
    <x v="0"/>
    <n v="24.15"/>
    <s v="Bajo nivel lubricación de cilindro. "/>
  </r>
  <r>
    <x v="1"/>
    <s v="oct"/>
    <x v="16"/>
    <d v="2024-10-10T00:00:00"/>
    <x v="1"/>
    <s v="Turno Dia"/>
    <s v="Sopladora"/>
    <s v="Regulacion de molde N 12"/>
    <x v="0"/>
    <n v="39.44"/>
    <s v="Cambio amortiguador de estirado N°12"/>
  </r>
  <r>
    <x v="2"/>
    <s v="oct"/>
    <x v="16"/>
    <d v="2024-10-08T00:00:00"/>
    <x v="1"/>
    <s v="Turno Dia"/>
    <s v="Lavadora de Botellas"/>
    <s v="Cai­da de envase en descarga - Mantenimiento"/>
    <x v="0"/>
    <n v="6.22"/>
    <m/>
  </r>
  <r>
    <x v="0"/>
    <s v="oct"/>
    <x v="16"/>
    <d v="2024-10-10T00:00:00"/>
    <x v="1"/>
    <s v="Turno Noche"/>
    <s v="Transporte"/>
    <s v="Falla de Motor - Transporte"/>
    <x v="0"/>
    <n v="5.53"/>
    <s v="Motor 355 en falla"/>
  </r>
  <r>
    <x v="2"/>
    <s v="oct"/>
    <x v="16"/>
    <d v="2024-10-07T00:00:00"/>
    <x v="1"/>
    <s v="Turno Dia"/>
    <s v="Llenadora"/>
    <s v="Falla compresor de Aire"/>
    <x v="1"/>
    <n v="4.59"/>
    <m/>
  </r>
  <r>
    <x v="1"/>
    <s v="oct"/>
    <x v="16"/>
    <d v="2024-10-11T00:00:00"/>
    <x v="1"/>
    <s v="Turno Noche"/>
    <s v="Tunel"/>
    <s v="Falla en motor"/>
    <x v="1"/>
    <n v="4.55"/>
    <m/>
  </r>
  <r>
    <x v="1"/>
    <s v="oct"/>
    <x v="16"/>
    <d v="2024-10-08T00:00:00"/>
    <x v="1"/>
    <s v="Turno Noche"/>
    <s v="Sopladora"/>
    <s v="Presion de soplado insuficiente"/>
    <x v="1"/>
    <n v="4.3899999999999997"/>
    <m/>
  </r>
  <r>
    <x v="0"/>
    <s v="oct"/>
    <x v="16"/>
    <d v="2024-10-08T00:00:00"/>
    <x v="1"/>
    <s v="Turno Noche"/>
    <s v="Omnivision"/>
    <s v="Ajuste electrico o mecanico"/>
    <x v="1"/>
    <n v="4.08"/>
    <m/>
  </r>
  <r>
    <x v="0"/>
    <s v="oct"/>
    <x v="16"/>
    <d v="2024-10-07T00:00:00"/>
    <x v="1"/>
    <s v="Turno Dia"/>
    <s v="Llenadora"/>
    <s v="Cambio de valvula"/>
    <x v="1"/>
    <n v="3.8"/>
    <m/>
  </r>
  <r>
    <x v="1"/>
    <s v="oct"/>
    <x v="16"/>
    <d v="2024-10-08T00:00:00"/>
    <x v="1"/>
    <s v="Turno Noche"/>
    <s v="Llenadora"/>
    <s v="Espumado al inicio de proceso"/>
    <x v="1"/>
    <n v="3.71"/>
    <m/>
  </r>
  <r>
    <x v="0"/>
    <s v="oct"/>
    <x v="16"/>
    <d v="2024-10-07T00:00:00"/>
    <x v="1"/>
    <s v="Turno Dia"/>
    <s v="Llenadora"/>
    <s v="Cambio de valvula"/>
    <x v="1"/>
    <n v="3.55"/>
    <m/>
  </r>
  <r>
    <x v="1"/>
    <s v="oct"/>
    <x v="16"/>
    <d v="2024-10-07T00:00:00"/>
    <x v="1"/>
    <s v="Turno Tarde"/>
    <s v="Prime"/>
    <s v="Trabamiento de producto"/>
    <x v="1"/>
    <n v="3.41"/>
    <m/>
  </r>
  <r>
    <x v="1"/>
    <s v="oct"/>
    <x v="16"/>
    <d v="2024-10-08T00:00:00"/>
    <x v="1"/>
    <s v="Turno Noche"/>
    <s v="Sopladora"/>
    <s v="Trabamiento de Preformas"/>
    <x v="1"/>
    <n v="3.37"/>
    <m/>
  </r>
  <r>
    <x v="0"/>
    <s v="oct"/>
    <x v="16"/>
    <d v="2024-10-10T00:00:00"/>
    <x v="1"/>
    <s v="Turno Dia"/>
    <s v="Lavadora de Botellas"/>
    <s v="Trabamiento de botellas en la salida - Mantenimiento"/>
    <x v="1"/>
    <n v="3.2"/>
    <m/>
  </r>
  <r>
    <x v="0"/>
    <s v="oct"/>
    <x v="16"/>
    <d v="2024-10-10T00:00:00"/>
    <x v="1"/>
    <s v="Turno Dia"/>
    <s v="Llenadora"/>
    <s v="Lubricacion de pedestales - Llenadora"/>
    <x v="1"/>
    <n v="3.13"/>
    <m/>
  </r>
  <r>
    <x v="1"/>
    <s v="oct"/>
    <x v="16"/>
    <d v="2024-10-10T00:00:00"/>
    <x v="1"/>
    <s v="Turno Tarde"/>
    <s v="Llenadora"/>
    <s v="Falla motor principal"/>
    <x v="1"/>
    <n v="3.05"/>
    <m/>
  </r>
  <r>
    <x v="1"/>
    <s v="oct"/>
    <x v="16"/>
    <d v="2024-10-07T00:00:00"/>
    <x v="1"/>
    <s v="Turno Tarde"/>
    <s v="Llenadora"/>
    <s v="Sensor de Tapa Humedo"/>
    <x v="1"/>
    <n v="3.04"/>
    <m/>
  </r>
  <r>
    <x v="2"/>
    <s v="oct"/>
    <x v="16"/>
    <d v="2024-10-09T00:00:00"/>
    <x v="1"/>
    <s v="Turno Dia"/>
    <s v="Lavadora de Botellas"/>
    <s v="Cai­da de envase en descarga - Mantenimiento"/>
    <x v="1"/>
    <n v="2.86"/>
    <m/>
  </r>
  <r>
    <x v="2"/>
    <s v="oct"/>
    <x v="16"/>
    <d v="2024-10-08T00:00:00"/>
    <x v="1"/>
    <s v="Turno Dia"/>
    <s v="Lavadora de Botellas"/>
    <s v="Cai­da de envase en descarga - Mantenimiento"/>
    <x v="1"/>
    <n v="2.82"/>
    <m/>
  </r>
  <r>
    <x v="1"/>
    <s v="oct"/>
    <x v="16"/>
    <d v="2024-10-07T00:00:00"/>
    <x v="1"/>
    <s v="Turno Dia"/>
    <s v="Mixer"/>
    <s v="Problema presion bomba de agua"/>
    <x v="1"/>
    <n v="2.82"/>
    <m/>
  </r>
  <r>
    <x v="1"/>
    <s v="oct"/>
    <x v="16"/>
    <d v="2024-10-07T00:00:00"/>
    <x v="1"/>
    <s v="Turno Tarde"/>
    <s v="Sopladora"/>
    <s v="Trabamiento de Preformas"/>
    <x v="1"/>
    <n v="2.73"/>
    <m/>
  </r>
  <r>
    <x v="0"/>
    <s v="oct"/>
    <x v="16"/>
    <d v="2024-10-10T00:00:00"/>
    <x v="1"/>
    <s v="Turno Noche"/>
    <s v="Omnivision"/>
    <s v="Ajuste electrico o mecanico"/>
    <x v="1"/>
    <n v="2.48"/>
    <m/>
  </r>
  <r>
    <x v="1"/>
    <s v="oct"/>
    <x v="16"/>
    <d v="2024-10-08T00:00:00"/>
    <x v="1"/>
    <s v="Turno Noche"/>
    <s v="Mixer"/>
    <s v="Error de Mezcla"/>
    <x v="1"/>
    <n v="2.4500000000000002"/>
    <m/>
  </r>
  <r>
    <x v="0"/>
    <s v="oct"/>
    <x v="16"/>
    <d v="2024-10-11T00:00:00"/>
    <x v="1"/>
    <s v="Turno Dia"/>
    <s v="Llenadora"/>
    <s v="Lubricacion de pedestales - Llenadora"/>
    <x v="1"/>
    <n v="2.38"/>
    <m/>
  </r>
  <r>
    <x v="0"/>
    <s v="oct"/>
    <x v="16"/>
    <d v="2024-10-07T00:00:00"/>
    <x v="1"/>
    <s v="Turno Dia"/>
    <s v="Coronador"/>
    <s v="Trancones reiterados pista de bajada"/>
    <x v="1"/>
    <n v="2.35"/>
    <m/>
  </r>
  <r>
    <x v="0"/>
    <s v="oct"/>
    <x v="16"/>
    <d v="2024-10-09T00:00:00"/>
    <x v="1"/>
    <s v="Turno Dia"/>
    <s v="Lavadora de Botellas"/>
    <s v="Trabamiento de botellas en la salida - Mantenimiento"/>
    <x v="1"/>
    <n v="2.13"/>
    <m/>
  </r>
  <r>
    <x v="0"/>
    <s v="oct"/>
    <x v="16"/>
    <d v="2024-10-11T00:00:00"/>
    <x v="1"/>
    <s v="Turno Dia"/>
    <s v="Lavadora de Botellas"/>
    <s v="Trabamiento de botellas en la salida - Mantenimiento"/>
    <x v="1"/>
    <n v="2.13"/>
    <m/>
  </r>
  <r>
    <x v="0"/>
    <s v="oct"/>
    <x v="16"/>
    <d v="2024-10-08T00:00:00"/>
    <x v="1"/>
    <s v="Turno Noche"/>
    <s v="Omnivision"/>
    <s v="Ajuste electrico o mecanico"/>
    <x v="1"/>
    <n v="1.88"/>
    <m/>
  </r>
  <r>
    <x v="2"/>
    <s v="oct"/>
    <x v="16"/>
    <d v="2024-10-08T00:00:00"/>
    <x v="1"/>
    <s v="Turno Dia"/>
    <s v="Lavadora de Botellas"/>
    <s v="Cai­da de envase en descarga - Mantenimiento"/>
    <x v="1"/>
    <n v="1.8"/>
    <m/>
  </r>
  <r>
    <x v="1"/>
    <s v="oct"/>
    <x v="16"/>
    <d v="2024-10-07T00:00:00"/>
    <x v="1"/>
    <s v="Turno Dia"/>
    <s v="Codificador"/>
    <s v="Ajuste por cambio de fecha"/>
    <x v="1"/>
    <n v="1.77"/>
    <m/>
  </r>
  <r>
    <x v="1"/>
    <s v="oct"/>
    <x v="16"/>
    <d v="2024-10-07T00:00:00"/>
    <x v="1"/>
    <s v="Turno Tarde"/>
    <s v="Mixer"/>
    <s v="Error de Mezcla"/>
    <x v="1"/>
    <n v="1.76"/>
    <m/>
  </r>
  <r>
    <x v="0"/>
    <s v="oct"/>
    <x v="16"/>
    <d v="2024-10-07T00:00:00"/>
    <x v="1"/>
    <s v="Turno Dia"/>
    <s v="Coronador"/>
    <s v="Trancones reiterados pista de bajada"/>
    <x v="1"/>
    <n v="1.73"/>
    <m/>
  </r>
  <r>
    <x v="0"/>
    <s v="oct"/>
    <x v="16"/>
    <d v="2024-10-08T00:00:00"/>
    <x v="1"/>
    <s v="Turno Dia"/>
    <s v="Omnivision"/>
    <s v="Parada reiteradas por ventosas en mal estado"/>
    <x v="1"/>
    <n v="1.73"/>
    <m/>
  </r>
  <r>
    <x v="2"/>
    <s v="oct"/>
    <x v="16"/>
    <d v="2024-10-09T00:00:00"/>
    <x v="1"/>
    <s v="Turno Dia"/>
    <s v="Alexus"/>
    <s v="Detencion por tecnico de equipo MassSpec - Alexus"/>
    <x v="1"/>
    <n v="1.7"/>
    <m/>
  </r>
  <r>
    <x v="1"/>
    <s v="oct"/>
    <x v="16"/>
    <d v="2024-10-07T00:00:00"/>
    <x v="1"/>
    <s v="Turno Tarde"/>
    <s v="Capsuladora"/>
    <s v="Tapa girada cabezal N 10"/>
    <x v="1"/>
    <n v="1.59"/>
    <m/>
  </r>
  <r>
    <x v="2"/>
    <s v="oct"/>
    <x v="16"/>
    <d v="2024-10-11T00:00:00"/>
    <x v="1"/>
    <s v="Turno Dia"/>
    <s v="Lavadora de Botellas"/>
    <s v="Cai­da de envase en descarga - Mantenimiento"/>
    <x v="1"/>
    <n v="1.55"/>
    <m/>
  </r>
  <r>
    <x v="1"/>
    <s v="oct"/>
    <x v="16"/>
    <d v="2024-10-11T00:00:00"/>
    <x v="1"/>
    <s v="Turno Dia"/>
    <s v="Mixer"/>
    <s v="Error de Mezcla"/>
    <x v="1"/>
    <n v="1.49"/>
    <m/>
  </r>
  <r>
    <x v="0"/>
    <s v="oct"/>
    <x v="16"/>
    <d v="2024-10-07T00:00:00"/>
    <x v="1"/>
    <s v="Turno Dia"/>
    <s v="Lavadora de Botellas"/>
    <s v="Trabamiento de botellas en la salida - Mantenimiento"/>
    <x v="1"/>
    <n v="1.43"/>
    <m/>
  </r>
  <r>
    <x v="2"/>
    <s v="oct"/>
    <x v="16"/>
    <d v="2024-10-11T00:00:00"/>
    <x v="1"/>
    <s v="Turno Dia"/>
    <s v="Lavadora de Botellas"/>
    <s v="Cai­da de envase en descarga - Mantenimiento"/>
    <x v="1"/>
    <n v="1.42"/>
    <m/>
  </r>
  <r>
    <x v="1"/>
    <s v="oct"/>
    <x v="16"/>
    <d v="2024-10-07T00:00:00"/>
    <x v="1"/>
    <s v="Turno Tarde"/>
    <s v="Sopladora"/>
    <s v="Trabamiento de Preformas"/>
    <x v="1"/>
    <n v="1.4"/>
    <m/>
  </r>
  <r>
    <x v="0"/>
    <s v="oct"/>
    <x v="16"/>
    <d v="2024-10-10T00:00:00"/>
    <x v="1"/>
    <s v="Turno Dia"/>
    <s v="Coronador"/>
    <s v="Trancones reiterados pista de bajada"/>
    <x v="1"/>
    <n v="1.35"/>
    <m/>
  </r>
  <r>
    <x v="1"/>
    <s v="oct"/>
    <x v="16"/>
    <d v="2024-10-08T00:00:00"/>
    <x v="1"/>
    <s v="Turno Dia"/>
    <s v="Robopac"/>
    <s v="Corte de Film en Robopack"/>
    <x v="1"/>
    <n v="1.31"/>
    <m/>
  </r>
  <r>
    <x v="0"/>
    <s v="oct"/>
    <x v="16"/>
    <d v="2024-10-08T00:00:00"/>
    <x v="1"/>
    <s v="Turno Dia"/>
    <s v="Coronador"/>
    <s v="Trancones reiterados pista de bajada"/>
    <x v="1"/>
    <n v="1.28"/>
    <m/>
  </r>
  <r>
    <x v="0"/>
    <s v="oct"/>
    <x v="16"/>
    <d v="2024-10-09T00:00:00"/>
    <x v="1"/>
    <s v="Turno Dia"/>
    <s v="Coronador"/>
    <s v="Trancones reiterados pista de bajada"/>
    <x v="1"/>
    <n v="1.25"/>
    <m/>
  </r>
  <r>
    <x v="1"/>
    <s v="oct"/>
    <x v="16"/>
    <d v="2024-10-09T00:00:00"/>
    <x v="1"/>
    <s v="Turno Dia"/>
    <s v="Mixer"/>
    <s v="Reseteo tablero electrico"/>
    <x v="1"/>
    <n v="1.25"/>
    <m/>
  </r>
  <r>
    <x v="0"/>
    <s v="oct"/>
    <x v="16"/>
    <d v="2024-10-09T00:00:00"/>
    <x v="1"/>
    <s v="Turno Dia"/>
    <s v="Lavadora de Botellas"/>
    <s v="trabamiento de botella en entrada"/>
    <x v="1"/>
    <n v="1.23"/>
    <m/>
  </r>
  <r>
    <x v="1"/>
    <s v="oct"/>
    <x v="16"/>
    <d v="2024-10-07T00:00:00"/>
    <x v="1"/>
    <s v="Turno Dia"/>
    <s v="Capsuladora"/>
    <s v="Trancon de tapas en pista de bajada - Mantenimiento"/>
    <x v="1"/>
    <n v="1.19"/>
    <m/>
  </r>
  <r>
    <x v="0"/>
    <s v="oct"/>
    <x v="16"/>
    <d v="2024-10-11T00:00:00"/>
    <x v="1"/>
    <s v="Turno Dia"/>
    <s v="Coronador"/>
    <s v="Trancones reiterados pista de bajada"/>
    <x v="1"/>
    <n v="1.1499999999999999"/>
    <m/>
  </r>
  <r>
    <x v="1"/>
    <s v="oct"/>
    <x v="16"/>
    <d v="2024-10-11T00:00:00"/>
    <x v="1"/>
    <s v="Turno Dia"/>
    <s v="Capsuladora"/>
    <s v="Trancon de tapas en pista de bajada - Mantenimiento"/>
    <x v="1"/>
    <n v="1.1299999999999999"/>
    <m/>
  </r>
  <r>
    <x v="0"/>
    <s v="oct"/>
    <x v="16"/>
    <d v="2024-10-10T00:00:00"/>
    <x v="1"/>
    <s v="Turno Dia"/>
    <s v="Lavadora de Botellas"/>
    <s v="Trabamiento de botellas en la salida - Mantenimiento"/>
    <x v="1"/>
    <n v="1.1299999999999999"/>
    <m/>
  </r>
  <r>
    <x v="2"/>
    <s v="oct"/>
    <x v="16"/>
    <d v="2024-10-11T00:00:00"/>
    <x v="1"/>
    <s v="Turno Dia"/>
    <s v="Lavadora de Botellas"/>
    <s v="Cai­da de envase en descarga - Mantenimiento"/>
    <x v="1"/>
    <n v="1.1200000000000001"/>
    <m/>
  </r>
  <r>
    <x v="0"/>
    <s v="oct"/>
    <x v="16"/>
    <d v="2024-10-10T00:00:00"/>
    <x v="1"/>
    <s v="Turno Dia"/>
    <s v="Coronador"/>
    <s v="Trancones reiterados pista de bajada"/>
    <x v="1"/>
    <n v="1.1000000000000001"/>
    <m/>
  </r>
  <r>
    <x v="0"/>
    <s v="oct"/>
    <x v="16"/>
    <d v="2024-10-10T00:00:00"/>
    <x v="1"/>
    <s v="Turno Dia"/>
    <s v="Lavadora de Botellas"/>
    <s v="trabamiento de botella en entrada"/>
    <x v="1"/>
    <n v="1.1000000000000001"/>
    <m/>
  </r>
  <r>
    <x v="1"/>
    <s v="oct"/>
    <x v="16"/>
    <d v="2024-10-07T00:00:00"/>
    <x v="1"/>
    <s v="Turno Tarde"/>
    <s v="Sopladora"/>
    <s v="Trabamiento de Preformas"/>
    <x v="1"/>
    <n v="1.08"/>
    <m/>
  </r>
  <r>
    <x v="1"/>
    <s v="oct"/>
    <x v="16"/>
    <d v="2024-10-09T00:00:00"/>
    <x v="1"/>
    <s v="Turno Noche"/>
    <s v="Llenadora"/>
    <s v="Espumado al inicio de proceso"/>
    <x v="1"/>
    <n v="1.07"/>
    <m/>
  </r>
  <r>
    <x v="0"/>
    <s v="oct"/>
    <x v="16"/>
    <d v="2024-10-09T00:00:00"/>
    <x v="1"/>
    <s v="Turno Dia"/>
    <s v="Coronador"/>
    <s v="Trancones reiterados pista de bajada"/>
    <x v="1"/>
    <n v="1.05"/>
    <m/>
  </r>
  <r>
    <x v="2"/>
    <s v="oct"/>
    <x v="16"/>
    <d v="2024-10-09T00:00:00"/>
    <x v="1"/>
    <s v="Turno Dia"/>
    <s v="Lavadora de Botellas"/>
    <s v="Cai­da de envase en descarga - Mantenimiento"/>
    <x v="1"/>
    <n v="1.02"/>
    <m/>
  </r>
  <r>
    <x v="1"/>
    <s v="oct"/>
    <x v="16"/>
    <d v="2024-10-08T00:00:00"/>
    <x v="1"/>
    <s v="Turno Tarde"/>
    <s v="Sopladora"/>
    <s v="Trabamiento de Preformas"/>
    <x v="1"/>
    <n v="1.01"/>
    <m/>
  </r>
  <r>
    <x v="1"/>
    <s v="oct"/>
    <x v="16"/>
    <d v="2024-10-07T00:00:00"/>
    <x v="1"/>
    <s v="Turno Tarde"/>
    <s v="Sopladora"/>
    <s v="Trabamiento de Preformas"/>
    <x v="1"/>
    <n v="0.99"/>
    <m/>
  </r>
  <r>
    <x v="0"/>
    <s v="oct"/>
    <x v="16"/>
    <d v="2024-10-11T00:00:00"/>
    <x v="1"/>
    <s v="Turno Dia"/>
    <s v="Coronador"/>
    <s v="Trancones reiterados pista de bajada"/>
    <x v="1"/>
    <n v="0.95"/>
    <m/>
  </r>
  <r>
    <x v="0"/>
    <s v="oct"/>
    <x v="16"/>
    <d v="2024-10-08T00:00:00"/>
    <x v="1"/>
    <s v="Turno Dia"/>
    <s v="Coronador"/>
    <s v="Trancones reiterados pista de bajada"/>
    <x v="1"/>
    <n v="0.9"/>
    <m/>
  </r>
  <r>
    <x v="0"/>
    <s v="oct"/>
    <x v="16"/>
    <d v="2024-10-10T00:00:00"/>
    <x v="1"/>
    <s v="Turno Dia"/>
    <s v="Lavadora de Botellas"/>
    <s v="Trabamiento de botellas en la salida - Mantenimiento"/>
    <x v="1"/>
    <n v="0.9"/>
    <m/>
  </r>
  <r>
    <x v="1"/>
    <s v="oct"/>
    <x v="16"/>
    <d v="2024-10-08T00:00:00"/>
    <x v="1"/>
    <s v="Turno Tarde"/>
    <s v="Robopac"/>
    <s v="Corte de Film en Robopack"/>
    <x v="1"/>
    <n v="0.89"/>
    <m/>
  </r>
  <r>
    <x v="1"/>
    <s v="oct"/>
    <x v="16"/>
    <d v="2024-10-08T00:00:00"/>
    <x v="1"/>
    <s v="Turno Dia"/>
    <s v="Transporte"/>
    <s v="Divisor de paquetes"/>
    <x v="1"/>
    <n v="0.89"/>
    <m/>
  </r>
  <r>
    <x v="0"/>
    <s v="oct"/>
    <x v="16"/>
    <d v="2024-10-11T00:00:00"/>
    <x v="1"/>
    <s v="Turno Noche"/>
    <s v="Coronador"/>
    <s v="Trancones reiterados pista de bajada"/>
    <x v="1"/>
    <n v="0.85"/>
    <m/>
  </r>
  <r>
    <x v="1"/>
    <s v="oct"/>
    <x v="16"/>
    <d v="2024-10-07T00:00:00"/>
    <x v="1"/>
    <s v="Turno Tarde"/>
    <s v="Etiquetadora"/>
    <s v="Empalme defectuoso - Etiquetadora"/>
    <x v="1"/>
    <n v="0.82"/>
    <m/>
  </r>
  <r>
    <x v="0"/>
    <s v="oct"/>
    <x v="16"/>
    <d v="2024-10-10T00:00:00"/>
    <x v="1"/>
    <s v="Turno Dia"/>
    <s v="Coronador"/>
    <s v="Trancones reiterados pista de bajada"/>
    <x v="1"/>
    <n v="0.78"/>
    <m/>
  </r>
  <r>
    <x v="0"/>
    <s v="oct"/>
    <x v="16"/>
    <d v="2024-10-07T00:00:00"/>
    <x v="1"/>
    <s v="Turno Dia"/>
    <s v="Coronador"/>
    <s v="Trancones reiterados pista de bajada"/>
    <x v="1"/>
    <n v="0.75"/>
    <m/>
  </r>
  <r>
    <x v="1"/>
    <s v="oct"/>
    <x v="16"/>
    <d v="2024-10-07T00:00:00"/>
    <x v="1"/>
    <s v="Turno Tarde"/>
    <s v="Sopladora"/>
    <s v="Trabamiento de Preformas"/>
    <x v="1"/>
    <n v="0.72"/>
    <m/>
  </r>
  <r>
    <x v="0"/>
    <s v="oct"/>
    <x v="16"/>
    <d v="2024-10-10T00:00:00"/>
    <x v="1"/>
    <s v="Turno Dia"/>
    <s v="Lavadora de Botellas"/>
    <s v="trabamiento de botella en entrada"/>
    <x v="1"/>
    <n v="0.7"/>
    <m/>
  </r>
  <r>
    <x v="0"/>
    <s v="oct"/>
    <x v="16"/>
    <d v="2024-10-08T00:00:00"/>
    <x v="1"/>
    <s v="Turno Noche"/>
    <s v="Omnivision"/>
    <s v="Ajuste electrico o mecanico"/>
    <x v="1"/>
    <n v="0.7"/>
    <m/>
  </r>
  <r>
    <x v="0"/>
    <s v="oct"/>
    <x v="16"/>
    <d v="2024-10-07T00:00:00"/>
    <x v="1"/>
    <s v="Turno Dia"/>
    <s v="Coronador"/>
    <s v="Trancones reiterados pista de bajada"/>
    <x v="1"/>
    <n v="0.68"/>
    <m/>
  </r>
  <r>
    <x v="0"/>
    <s v="oct"/>
    <x v="16"/>
    <d v="2024-10-09T00:00:00"/>
    <x v="1"/>
    <s v="Turno Dia"/>
    <s v="Llenadora"/>
    <s v="Lubricacion de pedestales - Llenadora"/>
    <x v="1"/>
    <n v="0.53"/>
    <m/>
  </r>
  <r>
    <x v="2"/>
    <s v="oct"/>
    <x v="16"/>
    <d v="2024-10-08T00:00:00"/>
    <x v="1"/>
    <s v="Turno Dia"/>
    <s v="Lavadora de Botellas"/>
    <s v="Cai­da de envase en descarga - Mantenimiento"/>
    <x v="1"/>
    <n v="0.49"/>
    <m/>
  </r>
  <r>
    <x v="0"/>
    <s v="oct"/>
    <x v="16"/>
    <d v="2024-10-11T00:00:00"/>
    <x v="1"/>
    <s v="Turno Dia"/>
    <s v="Coronador"/>
    <s v="Trancones reiterados pista de bajada"/>
    <x v="1"/>
    <n v="0.42"/>
    <m/>
  </r>
  <r>
    <x v="1"/>
    <s v="oct"/>
    <x v="16"/>
    <d v="2024-10-10T00:00:00"/>
    <x v="1"/>
    <s v="Turno Tarde"/>
    <s v="Sopladora"/>
    <s v="Trabamiento de Preformas"/>
    <x v="1"/>
    <n v="0.4"/>
    <m/>
  </r>
  <r>
    <x v="0"/>
    <s v="oct"/>
    <x v="16"/>
    <d v="2024-10-08T00:00:00"/>
    <x v="1"/>
    <s v="Turno Dia"/>
    <s v="Coronador"/>
    <s v="Trancones reiterados pista de bajada"/>
    <x v="1"/>
    <n v="0.38"/>
    <m/>
  </r>
  <r>
    <x v="1"/>
    <s v="oct"/>
    <x v="16"/>
    <d v="2024-10-07T00:00:00"/>
    <x v="1"/>
    <s v="Turno Tarde"/>
    <s v="Sopladora"/>
    <s v="Trabamiento de Preformas"/>
    <x v="1"/>
    <n v="0.36"/>
    <m/>
  </r>
  <r>
    <x v="0"/>
    <s v="oct"/>
    <x v="16"/>
    <d v="2024-10-11T00:00:00"/>
    <x v="1"/>
    <s v="Turno Dia"/>
    <s v="Coronador"/>
    <s v="Trancones reiterados pista de bajada"/>
    <x v="1"/>
    <n v="0.35"/>
    <m/>
  </r>
  <r>
    <x v="0"/>
    <s v="oct"/>
    <x v="16"/>
    <d v="2024-10-11T00:00:00"/>
    <x v="1"/>
    <s v="Turno Dia"/>
    <s v="Lavadora de Botellas"/>
    <s v="Trabamiento de botellas en la salida - Mantenimiento"/>
    <x v="1"/>
    <n v="0.33"/>
    <m/>
  </r>
  <r>
    <x v="0"/>
    <s v="oct"/>
    <x v="16"/>
    <d v="2024-10-11T00:00:00"/>
    <x v="1"/>
    <s v="Turno Noche"/>
    <s v="Coronador"/>
    <s v="Trancones reiterados pista de bajada"/>
    <x v="1"/>
    <n v="0.23"/>
    <m/>
  </r>
  <r>
    <x v="0"/>
    <s v="oct"/>
    <x v="16"/>
    <d v="2024-10-11T00:00:00"/>
    <x v="1"/>
    <s v="Turno Noche"/>
    <s v="Coronador"/>
    <s v="Trancones reiterados pista de bajada"/>
    <x v="1"/>
    <n v="0.23"/>
    <m/>
  </r>
  <r>
    <x v="0"/>
    <s v="oct"/>
    <x v="16"/>
    <d v="2024-10-11T00:00:00"/>
    <x v="1"/>
    <s v="Turno Dia"/>
    <s v="Coronador"/>
    <s v="Trancones reiterados pista de bajada"/>
    <x v="1"/>
    <n v="0.23"/>
    <m/>
  </r>
  <r>
    <x v="1"/>
    <s v="oct"/>
    <x v="16"/>
    <d v="2024-10-08T00:00:00"/>
    <x v="1"/>
    <s v="Turno Noche"/>
    <s v="Sopladora"/>
    <s v="Trabamiento de Preformas"/>
    <x v="1"/>
    <n v="0.22"/>
    <m/>
  </r>
  <r>
    <x v="1"/>
    <s v="oct"/>
    <x v="16"/>
    <d v="2024-10-08T00:00:00"/>
    <x v="1"/>
    <s v="Turno Tarde"/>
    <s v="Sopladora"/>
    <s v="Trabamiento de Preformas"/>
    <x v="1"/>
    <n v="0.19"/>
    <m/>
  </r>
  <r>
    <x v="2"/>
    <s v="oct"/>
    <x v="16"/>
    <d v="2024-10-07T00:00:00"/>
    <x v="1"/>
    <s v="Turno Dia"/>
    <s v="Llenadora"/>
    <s v="Falla compresor de Aire"/>
    <x v="1"/>
    <n v="0.16"/>
    <m/>
  </r>
  <r>
    <x v="0"/>
    <s v="oct"/>
    <x v="16"/>
    <d v="2024-10-11T00:00:00"/>
    <x v="1"/>
    <s v="Turno Dia"/>
    <s v="Coronador"/>
    <s v="Trancones reiterados pista de bajada"/>
    <x v="1"/>
    <n v="0.15"/>
    <m/>
  </r>
  <r>
    <x v="0"/>
    <s v="oct"/>
    <x v="16"/>
    <d v="2024-10-11T00:00:00"/>
    <x v="1"/>
    <s v="Turno Noche"/>
    <s v="Coronador"/>
    <s v="Trancones reiterados pista de bajada"/>
    <x v="1"/>
    <n v="0.13"/>
    <m/>
  </r>
  <r>
    <x v="1"/>
    <s v="oct"/>
    <x v="16"/>
    <d v="2024-10-10T00:00:00"/>
    <x v="1"/>
    <s v="Turno Dia"/>
    <s v="Capsuladora"/>
    <s v="Trancon de tapas en pista de bajada - Mantenimiento"/>
    <x v="1"/>
    <n v="0.1"/>
    <m/>
  </r>
  <r>
    <x v="0"/>
    <s v="oct"/>
    <x v="16"/>
    <d v="2024-10-11T00:00:00"/>
    <x v="1"/>
    <s v="Turno Dia"/>
    <s v="Coronador"/>
    <s v="Trancones reiterados pista de bajada"/>
    <x v="1"/>
    <n v="0.1"/>
    <m/>
  </r>
  <r>
    <x v="2"/>
    <s v="oct"/>
    <x v="16"/>
    <d v="2024-10-07T00:00:00"/>
    <x v="1"/>
    <s v="Turno Dia"/>
    <s v="Llenadora"/>
    <s v="Falla compresor de Aire"/>
    <x v="1"/>
    <n v="0.09"/>
    <m/>
  </r>
  <r>
    <x v="0"/>
    <s v="oct"/>
    <x v="17"/>
    <d v="2024-10-15T00:00:00"/>
    <x v="1"/>
    <s v="Turno Noche"/>
    <s v="Lavadora de Botellas"/>
    <s v="Trabamiento de botellas en la salida - Mantenimiento"/>
    <x v="2"/>
    <n v="12.45"/>
    <s v="Falla seguro de guías de salidas"/>
  </r>
  <r>
    <x v="0"/>
    <s v="oct"/>
    <x v="17"/>
    <d v="2024-10-15T00:00:00"/>
    <x v="1"/>
    <s v="Turno Dia"/>
    <s v="Llenadora"/>
    <s v="Reparacion - Llenadora"/>
    <x v="0"/>
    <n v="12.45"/>
    <s v="Cambio de centrador de botella sale vacía."/>
  </r>
  <r>
    <x v="0"/>
    <s v="oct"/>
    <x v="17"/>
    <d v="2024-10-15T00:00:00"/>
    <x v="1"/>
    <s v="Turno Dia"/>
    <s v="Decapsuladora"/>
    <s v="Ajustes por falla"/>
    <x v="2"/>
    <n v="8.83"/>
    <s v="Reparación selector de parada motor"/>
  </r>
  <r>
    <x v="0"/>
    <s v="oct"/>
    <x v="17"/>
    <d v="2024-10-15T00:00:00"/>
    <x v="1"/>
    <s v="Turno Noche"/>
    <s v="Lavadora de Botellas"/>
    <s v="Trabamiento de botellas en la salida - Mantenimiento"/>
    <x v="2"/>
    <n v="8.73"/>
    <s v="Falla seguro de guías de salidas"/>
  </r>
  <r>
    <x v="0"/>
    <s v="oct"/>
    <x v="17"/>
    <d v="2024-10-15T00:00:00"/>
    <x v="1"/>
    <s v="Turno Dia"/>
    <s v="Transporte"/>
    <s v="Cai­da de automatico - Transporte"/>
    <x v="2"/>
    <n v="8"/>
    <m/>
  </r>
  <r>
    <x v="0"/>
    <s v="oct"/>
    <x v="17"/>
    <d v="2024-10-15T00:00:00"/>
    <x v="1"/>
    <s v="Turno Noche"/>
    <s v="Coronador"/>
    <s v="Trancones reiterados pista de bajada"/>
    <x v="0"/>
    <n v="5.63"/>
    <m/>
  </r>
  <r>
    <x v="0"/>
    <s v="oct"/>
    <x v="17"/>
    <d v="2024-10-16T00:00:00"/>
    <x v="1"/>
    <s v="Turno Dia"/>
    <s v="Transporte"/>
    <s v="Ajuste o reparacion de barandas"/>
    <x v="0"/>
    <n v="7.1"/>
    <s v="Reiteradas deteciones en motor"/>
  </r>
  <r>
    <x v="0"/>
    <s v="oct"/>
    <x v="17"/>
    <d v="2024-10-17T00:00:00"/>
    <x v="1"/>
    <s v="Turno Dia"/>
    <s v="Capsuladora"/>
    <s v="Falla sensor"/>
    <x v="2"/>
    <n v="13.3"/>
    <s v="Falla sensor de tolva de depósito de tapas"/>
  </r>
  <r>
    <x v="2"/>
    <s v="oct"/>
    <x v="17"/>
    <d v="2024-10-19T00:00:00"/>
    <x v="1"/>
    <s v="Turno Noche"/>
    <s v="Paletizadora"/>
    <s v="Problema en compactador"/>
    <x v="2"/>
    <n v="23.67"/>
    <s v="Falla guías de compactación "/>
  </r>
  <r>
    <x v="0"/>
    <s v="oct"/>
    <x v="17"/>
    <d v="2024-10-19T00:00:00"/>
    <x v="1"/>
    <s v="Turno Dia"/>
    <s v="Paletizadora"/>
    <s v="Ajuste o cambio de encoder - Paletizadora"/>
    <x v="2"/>
    <n v="20.329999999999998"/>
    <s v="Se corta energía para borrar bloqueo de J2"/>
  </r>
  <r>
    <x v="2"/>
    <s v="oct"/>
    <x v="17"/>
    <d v="2024-10-14T00:00:00"/>
    <x v="1"/>
    <s v="Turno Dia"/>
    <s v="Alexus"/>
    <s v="Problema canal 4"/>
    <x v="1"/>
    <n v="4.2"/>
    <m/>
  </r>
  <r>
    <x v="0"/>
    <s v="oct"/>
    <x v="17"/>
    <d v="2024-10-15T00:00:00"/>
    <x v="1"/>
    <s v="Turno Dia"/>
    <s v="Llenadora"/>
    <s v="Reparacion - Llenadora"/>
    <x v="1"/>
    <n v="4.13"/>
    <m/>
  </r>
  <r>
    <x v="0"/>
    <s v="oct"/>
    <x v="17"/>
    <d v="2024-10-17T00:00:00"/>
    <x v="1"/>
    <s v="Turno Dia"/>
    <s v="Lavadora de Botellas"/>
    <s v="Trabamiento de botellas en la salida - Mantenimiento"/>
    <x v="1"/>
    <n v="3.8"/>
    <m/>
  </r>
  <r>
    <x v="2"/>
    <s v="oct"/>
    <x v="17"/>
    <d v="2024-10-16T00:00:00"/>
    <x v="1"/>
    <s v="Turno Noche"/>
    <s v="Transporte"/>
    <s v="Transporte lleno reparacion cadena"/>
    <x v="1"/>
    <n v="3.63"/>
    <m/>
  </r>
  <r>
    <x v="0"/>
    <s v="oct"/>
    <x v="17"/>
    <d v="2024-10-17T00:00:00"/>
    <x v="1"/>
    <s v="Turno Dia"/>
    <s v="Llenadora"/>
    <s v="Lubricacion de pedestales - Llenadora"/>
    <x v="1"/>
    <n v="3.55"/>
    <m/>
  </r>
  <r>
    <x v="0"/>
    <s v="oct"/>
    <x v="17"/>
    <d v="2024-10-18T00:00:00"/>
    <x v="1"/>
    <s v="Turno Noche"/>
    <s v="Llenadora"/>
    <s v="Limpieza de la camara de alivio"/>
    <x v="1"/>
    <n v="3.45"/>
    <m/>
  </r>
  <r>
    <x v="0"/>
    <s v="oct"/>
    <x v="17"/>
    <d v="2024-10-19T00:00:00"/>
    <x v="1"/>
    <s v="Turno Dia"/>
    <s v="Codificador"/>
    <s v="Parada codificacion"/>
    <x v="1"/>
    <n v="3.23"/>
    <m/>
  </r>
  <r>
    <x v="2"/>
    <s v="oct"/>
    <x v="17"/>
    <d v="2024-10-19T00:00:00"/>
    <x v="1"/>
    <s v="Turno Noche"/>
    <s v="Lavadora de Botellas"/>
    <s v="Cai­da de envase en descarga - Mantenimiento"/>
    <x v="1"/>
    <n v="3.12"/>
    <m/>
  </r>
  <r>
    <x v="2"/>
    <s v="oct"/>
    <x v="17"/>
    <d v="2024-10-19T00:00:00"/>
    <x v="1"/>
    <s v="Turno Noche"/>
    <s v="Lavadora de Botellas"/>
    <s v="Cai­da de envase en descarga - Mantenimiento"/>
    <x v="1"/>
    <n v="2.94"/>
    <m/>
  </r>
  <r>
    <x v="0"/>
    <s v="oct"/>
    <x v="17"/>
    <d v="2024-10-17T00:00:00"/>
    <x v="1"/>
    <s v="Turno Noche"/>
    <s v="Encajonadora"/>
    <s v="Problema en mesa de entrada"/>
    <x v="1"/>
    <n v="2.9"/>
    <m/>
  </r>
  <r>
    <x v="0"/>
    <s v="oct"/>
    <x v="17"/>
    <d v="2024-10-18T00:00:00"/>
    <x v="1"/>
    <s v="Turno Dia"/>
    <s v="Omnivision"/>
    <s v="Ajuste electrico o mecanico"/>
    <x v="1"/>
    <n v="2.65"/>
    <m/>
  </r>
  <r>
    <x v="0"/>
    <s v="oct"/>
    <x v="17"/>
    <d v="2024-10-14T00:00:00"/>
    <x v="1"/>
    <s v="Turno Dia"/>
    <s v="Llenadora"/>
    <s v="Lubricacion de pedestales - Llenadora"/>
    <x v="1"/>
    <n v="2.58"/>
    <m/>
  </r>
  <r>
    <x v="0"/>
    <s v="oct"/>
    <x v="17"/>
    <d v="2024-10-17T00:00:00"/>
    <x v="1"/>
    <s v="Turno Dia"/>
    <s v="Llenadora"/>
    <s v="Lubricacion de pedestales - Llenadora"/>
    <x v="1"/>
    <n v="2.5499999999999998"/>
    <m/>
  </r>
  <r>
    <x v="2"/>
    <s v="oct"/>
    <x v="17"/>
    <d v="2024-10-16T00:00:00"/>
    <x v="1"/>
    <s v="Turno Noche"/>
    <s v="Transporte"/>
    <s v="Transporte lleno reparacion cadena"/>
    <x v="1"/>
    <n v="2.5"/>
    <m/>
  </r>
  <r>
    <x v="2"/>
    <s v="oct"/>
    <x v="17"/>
    <d v="2024-10-16T00:00:00"/>
    <x v="1"/>
    <s v="Turno Dia"/>
    <s v="Filtec Pre Lavado"/>
    <s v="Ajuste de parametri­a - Filtec Pre Lavado"/>
    <x v="1"/>
    <n v="2.48"/>
    <m/>
  </r>
  <r>
    <x v="0"/>
    <s v="oct"/>
    <x v="17"/>
    <d v="2024-10-18T00:00:00"/>
    <x v="1"/>
    <s v="Turno Noche"/>
    <s v="Encajonadora"/>
    <s v="Problema en mesa de entrada"/>
    <x v="1"/>
    <n v="2.25"/>
    <m/>
  </r>
  <r>
    <x v="2"/>
    <s v="oct"/>
    <x v="17"/>
    <d v="2024-10-19T00:00:00"/>
    <x v="1"/>
    <s v="Turno Noche"/>
    <s v="Lavadora de Botellas"/>
    <s v="Cai­da de envase en descarga - Mantenimiento"/>
    <x v="1"/>
    <n v="2.1800000000000002"/>
    <m/>
  </r>
  <r>
    <x v="0"/>
    <s v="oct"/>
    <x v="17"/>
    <d v="2024-10-15T00:00:00"/>
    <x v="1"/>
    <s v="Turno Noche"/>
    <s v="Etiquetadora"/>
    <s v="Ajuste de freno"/>
    <x v="1"/>
    <n v="2.13"/>
    <m/>
  </r>
  <r>
    <x v="0"/>
    <s v="oct"/>
    <x v="17"/>
    <d v="2024-10-15T00:00:00"/>
    <x v="1"/>
    <s v="Turno Noche"/>
    <s v="Lavadora de Botellas"/>
    <s v="Trabamiento de botellas en la salida - Mantenimiento"/>
    <x v="1"/>
    <n v="2.08"/>
    <m/>
  </r>
  <r>
    <x v="0"/>
    <s v="oct"/>
    <x v="17"/>
    <d v="2024-10-16T00:00:00"/>
    <x v="1"/>
    <s v="Turno Dia"/>
    <s v="Llenadora"/>
    <s v="Lubricacion de pedestales - Llenadora"/>
    <x v="1"/>
    <n v="1.95"/>
    <m/>
  </r>
  <r>
    <x v="0"/>
    <s v="oct"/>
    <x v="17"/>
    <d v="2024-10-14T00:00:00"/>
    <x v="1"/>
    <s v="Turno Dia"/>
    <s v="Lavadora de Botellas"/>
    <s v="Trabamiento de botellas en la salida - Mantenimiento"/>
    <x v="1"/>
    <n v="1.93"/>
    <m/>
  </r>
  <r>
    <x v="0"/>
    <s v="oct"/>
    <x v="17"/>
    <d v="2024-10-15T00:00:00"/>
    <x v="1"/>
    <s v="Turno Noche"/>
    <s v="Lavadora de Botellas"/>
    <s v="Trabamiento de botellas en la salida - Mantenimiento"/>
    <x v="1"/>
    <n v="1.85"/>
    <m/>
  </r>
  <r>
    <x v="0"/>
    <s v="oct"/>
    <x v="17"/>
    <d v="2024-10-16T00:00:00"/>
    <x v="1"/>
    <s v="Turno Dia"/>
    <s v="Transporte"/>
    <s v="Ajuste o reparacion de barandas"/>
    <x v="1"/>
    <n v="1.85"/>
    <m/>
  </r>
  <r>
    <x v="0"/>
    <s v="oct"/>
    <x v="17"/>
    <d v="2024-10-15T00:00:00"/>
    <x v="1"/>
    <s v="Turno Dia"/>
    <s v="Llenadora"/>
    <s v="Lubricacion de pedestales - Llenadora"/>
    <x v="1"/>
    <n v="1.83"/>
    <m/>
  </r>
  <r>
    <x v="2"/>
    <s v="oct"/>
    <x v="17"/>
    <d v="2024-10-16T00:00:00"/>
    <x v="1"/>
    <s v="Turno Noche"/>
    <s v="Lavadora de Botellas"/>
    <s v="Cai­da de envase en descarga - Mantenimiento"/>
    <x v="1"/>
    <n v="1.73"/>
    <m/>
  </r>
  <r>
    <x v="0"/>
    <s v="oct"/>
    <x v="17"/>
    <d v="2024-10-19T00:00:00"/>
    <x v="1"/>
    <s v="Turno Dia"/>
    <s v="Paletizadora"/>
    <s v="Ajuste o cambio de encoder - Paletizadora"/>
    <x v="1"/>
    <n v="1.73"/>
    <m/>
  </r>
  <r>
    <x v="0"/>
    <s v="oct"/>
    <x v="17"/>
    <d v="2024-10-14T00:00:00"/>
    <x v="1"/>
    <s v="Turno Dia"/>
    <s v="Lavadora de Botellas"/>
    <s v="Trabamiento de botellas en la salida - Mantenimiento"/>
    <x v="1"/>
    <n v="1.65"/>
    <m/>
  </r>
  <r>
    <x v="0"/>
    <s v="oct"/>
    <x v="17"/>
    <d v="2024-10-15T00:00:00"/>
    <x v="1"/>
    <s v="Turno Dia"/>
    <s v="Coronador"/>
    <s v="Trancones reiterados pista de bajada"/>
    <x v="1"/>
    <n v="1.63"/>
    <m/>
  </r>
  <r>
    <x v="0"/>
    <s v="oct"/>
    <x v="17"/>
    <d v="2024-10-18T00:00:00"/>
    <x v="1"/>
    <s v="Turno Noche"/>
    <s v="Lavadora de Botellas"/>
    <s v="trabamiento de botella en entrada"/>
    <x v="1"/>
    <n v="1.6"/>
    <m/>
  </r>
  <r>
    <x v="0"/>
    <s v="oct"/>
    <x v="17"/>
    <d v="2024-10-18T00:00:00"/>
    <x v="1"/>
    <s v="Turno Noche"/>
    <s v="Llenadora"/>
    <s v="Limpieza de la camara de alivio"/>
    <x v="1"/>
    <n v="1.6"/>
    <m/>
  </r>
  <r>
    <x v="0"/>
    <s v="oct"/>
    <x v="17"/>
    <d v="2024-10-18T00:00:00"/>
    <x v="1"/>
    <s v="Turno Dia"/>
    <s v="Llenadora"/>
    <s v="Lubricacion de pedestales - Llenadora"/>
    <x v="1"/>
    <n v="1.55"/>
    <m/>
  </r>
  <r>
    <x v="0"/>
    <s v="oct"/>
    <x v="17"/>
    <d v="2024-10-15T00:00:00"/>
    <x v="1"/>
    <s v="Turno Noche"/>
    <s v="Coronador"/>
    <s v="Trancones reiterados pista de bajada"/>
    <x v="1"/>
    <n v="1.53"/>
    <m/>
  </r>
  <r>
    <x v="0"/>
    <s v="oct"/>
    <x v="17"/>
    <d v="2024-10-18T00:00:00"/>
    <x v="1"/>
    <s v="Turno Dia"/>
    <s v="Lavadora de Botellas"/>
    <s v="Regulacion guia"/>
    <x v="1"/>
    <n v="1.5"/>
    <m/>
  </r>
  <r>
    <x v="0"/>
    <s v="oct"/>
    <x v="17"/>
    <d v="2024-10-14T00:00:00"/>
    <x v="1"/>
    <s v="Turno Dia"/>
    <s v="Encajonadora"/>
    <s v="Problema en mesa de entrada"/>
    <x v="1"/>
    <n v="1.48"/>
    <m/>
  </r>
  <r>
    <x v="0"/>
    <s v="oct"/>
    <x v="17"/>
    <d v="2024-10-14T00:00:00"/>
    <x v="1"/>
    <s v="Turno Dia"/>
    <s v="Coronador"/>
    <s v="Trancones reiterados pista de bajada"/>
    <x v="1"/>
    <n v="1.38"/>
    <m/>
  </r>
  <r>
    <x v="0"/>
    <s v="oct"/>
    <x v="17"/>
    <d v="2024-10-19T00:00:00"/>
    <x v="1"/>
    <s v="Turno Dia"/>
    <s v="Coronador"/>
    <s v="Trancones reiterados pista de bajada"/>
    <x v="1"/>
    <n v="1.38"/>
    <m/>
  </r>
  <r>
    <x v="0"/>
    <s v="oct"/>
    <x v="17"/>
    <d v="2024-10-17T00:00:00"/>
    <x v="1"/>
    <s v="Turno Dia"/>
    <s v="Capsuladora"/>
    <s v="Trancon de tapas en pista de bajada - Mantenimiento"/>
    <x v="1"/>
    <n v="1.1499999999999999"/>
    <m/>
  </r>
  <r>
    <x v="0"/>
    <s v="oct"/>
    <x v="17"/>
    <d v="2024-10-15T00:00:00"/>
    <x v="1"/>
    <s v="Turno Dia"/>
    <s v="Llenadora"/>
    <s v="Lubricacion de pedestales - Llenadora"/>
    <x v="1"/>
    <n v="1.1200000000000001"/>
    <m/>
  </r>
  <r>
    <x v="0"/>
    <s v="oct"/>
    <x v="17"/>
    <d v="2024-10-18T00:00:00"/>
    <x v="1"/>
    <s v="Turno Noche"/>
    <s v="Capsuladora"/>
    <s v="Trancon de tapas en pista de bajada - Mantenimiento"/>
    <x v="1"/>
    <n v="1.1000000000000001"/>
    <m/>
  </r>
  <r>
    <x v="0"/>
    <s v="oct"/>
    <x v="17"/>
    <d v="2024-10-19T00:00:00"/>
    <x v="1"/>
    <s v="Turno Dia"/>
    <s v="Coronador"/>
    <s v="Trancones reiterados pista de bajada"/>
    <x v="1"/>
    <n v="1.1000000000000001"/>
    <m/>
  </r>
  <r>
    <x v="0"/>
    <s v="oct"/>
    <x v="17"/>
    <d v="2024-10-16T00:00:00"/>
    <x v="1"/>
    <s v="Turno Dia"/>
    <s v="Lavadora de Botellas"/>
    <s v="Trabamiento de botellas en la salida - Mantenimiento"/>
    <x v="1"/>
    <n v="1.1000000000000001"/>
    <m/>
  </r>
  <r>
    <x v="0"/>
    <s v="oct"/>
    <x v="17"/>
    <d v="2024-10-15T00:00:00"/>
    <x v="1"/>
    <s v="Turno Dia"/>
    <s v="Lavadora de Botellas"/>
    <s v="Trabamiento de botellas en la salida - Mantenimiento"/>
    <x v="1"/>
    <n v="1.0900000000000001"/>
    <m/>
  </r>
  <r>
    <x v="2"/>
    <s v="oct"/>
    <x v="17"/>
    <d v="2024-10-19T00:00:00"/>
    <x v="1"/>
    <s v="Turno Noche"/>
    <s v="Lavadora de Botellas"/>
    <s v="Cai­da de envase en descarga - Mantenimiento"/>
    <x v="1"/>
    <n v="1.06"/>
    <m/>
  </r>
  <r>
    <x v="0"/>
    <s v="oct"/>
    <x v="17"/>
    <d v="2024-10-15T00:00:00"/>
    <x v="1"/>
    <s v="Turno Noche"/>
    <s v="Lavadora de Botellas"/>
    <s v="Trabamiento de botellas en la salida - Mantenimiento"/>
    <x v="1"/>
    <n v="1.05"/>
    <m/>
  </r>
  <r>
    <x v="0"/>
    <s v="oct"/>
    <x v="17"/>
    <d v="2024-10-17T00:00:00"/>
    <x v="1"/>
    <s v="Turno Noche"/>
    <s v="Omnivision"/>
    <s v="Parada reiteradas por ventosas en mal estado"/>
    <x v="1"/>
    <n v="1.05"/>
    <m/>
  </r>
  <r>
    <x v="0"/>
    <s v="oct"/>
    <x v="17"/>
    <d v="2024-10-19T00:00:00"/>
    <x v="1"/>
    <s v="Turno Dia"/>
    <s v="Codificador"/>
    <s v="Parada codificacion"/>
    <x v="1"/>
    <n v="0.9"/>
    <m/>
  </r>
  <r>
    <x v="0"/>
    <s v="oct"/>
    <x v="17"/>
    <d v="2024-10-17T00:00:00"/>
    <x v="1"/>
    <s v="Turno Dia"/>
    <s v="Capsuladora"/>
    <s v="Falla sensor"/>
    <x v="1"/>
    <n v="0.85"/>
    <m/>
  </r>
  <r>
    <x v="0"/>
    <s v="oct"/>
    <x v="17"/>
    <d v="2024-10-14T00:00:00"/>
    <x v="1"/>
    <s v="Turno Dia"/>
    <s v="Coronador"/>
    <s v="Trancones reiterados pista de bajada"/>
    <x v="1"/>
    <n v="0.8"/>
    <m/>
  </r>
  <r>
    <x v="0"/>
    <s v="oct"/>
    <x v="17"/>
    <d v="2024-10-18T00:00:00"/>
    <x v="1"/>
    <s v="Turno Dia"/>
    <s v="Omnivision"/>
    <s v="Ajuste electrico o mecanico"/>
    <x v="1"/>
    <n v="0.6"/>
    <m/>
  </r>
  <r>
    <x v="0"/>
    <s v="oct"/>
    <x v="17"/>
    <d v="2024-10-15T00:00:00"/>
    <x v="1"/>
    <s v="Turno Dia"/>
    <s v="Llenadora"/>
    <s v="Reparacion - Llenadora"/>
    <x v="1"/>
    <n v="0.53"/>
    <m/>
  </r>
  <r>
    <x v="0"/>
    <s v="oct"/>
    <x v="17"/>
    <d v="2024-10-18T00:00:00"/>
    <x v="1"/>
    <s v="Turno Dia"/>
    <s v="Lavadora de Botellas"/>
    <s v="Regulacion guia"/>
    <x v="1"/>
    <n v="0.4"/>
    <m/>
  </r>
  <r>
    <x v="0"/>
    <s v="oct"/>
    <x v="17"/>
    <d v="2024-10-14T00:00:00"/>
    <x v="1"/>
    <s v="Turno Dia"/>
    <s v="Coronador"/>
    <s v="Trancones reiterados pista de bajada"/>
    <x v="1"/>
    <n v="0.38"/>
    <m/>
  </r>
  <r>
    <x v="2"/>
    <s v="oct"/>
    <x v="17"/>
    <d v="2024-10-19T00:00:00"/>
    <x v="1"/>
    <s v="Turno Noche"/>
    <s v="Lavadora de Botellas"/>
    <s v="Cai­da de envase en descarga - Mantenimiento"/>
    <x v="1"/>
    <n v="0.33"/>
    <m/>
  </r>
  <r>
    <x v="0"/>
    <s v="oct"/>
    <x v="17"/>
    <d v="2024-10-15T00:00:00"/>
    <x v="1"/>
    <s v="Turno Dia"/>
    <s v="Lavadora de Botellas"/>
    <s v="Trabamiento de botellas en la salida - Mantenimiento"/>
    <x v="1"/>
    <n v="0.28999999999999998"/>
    <m/>
  </r>
  <r>
    <x v="0"/>
    <s v="oct"/>
    <x v="17"/>
    <d v="2024-10-15T00:00:00"/>
    <x v="1"/>
    <s v="Turno Dia"/>
    <s v="Coronador"/>
    <s v="Trancones reiterados pista de bajada"/>
    <x v="1"/>
    <n v="0.23"/>
    <m/>
  </r>
  <r>
    <x v="0"/>
    <s v="oct"/>
    <x v="17"/>
    <d v="2024-10-19T00:00:00"/>
    <x v="1"/>
    <s v="Turno Dia"/>
    <s v="Coronador"/>
    <s v="Trancones reiterados pista de bajada"/>
    <x v="1"/>
    <n v="0.23"/>
    <m/>
  </r>
  <r>
    <x v="0"/>
    <s v="oct"/>
    <x v="17"/>
    <d v="2024-10-14T00:00:00"/>
    <x v="1"/>
    <s v="Turno Dia"/>
    <s v="Coronador"/>
    <s v="Trancones reiterados pista de bajada"/>
    <x v="1"/>
    <n v="0.2"/>
    <m/>
  </r>
  <r>
    <x v="0"/>
    <s v="oct"/>
    <x v="17"/>
    <d v="2024-10-18T00:00:00"/>
    <x v="1"/>
    <s v="Turno Dia"/>
    <s v="Omnivision"/>
    <s v="Ajuste electrico o mecanico"/>
    <x v="1"/>
    <n v="0.05"/>
    <m/>
  </r>
  <r>
    <x v="2"/>
    <s v="oct"/>
    <x v="18"/>
    <d v="2024-10-21T00:00:00"/>
    <x v="1"/>
    <s v="Turno Dia"/>
    <s v="Lavadora de Botellas"/>
    <s v="Cai­da de envase en descarga - Mantenimiento"/>
    <x v="0"/>
    <n v="5.03"/>
    <m/>
  </r>
  <r>
    <x v="2"/>
    <s v="oct"/>
    <x v="18"/>
    <d v="2024-10-22T00:00:00"/>
    <x v="1"/>
    <s v="Turno Noche"/>
    <s v="Alexus"/>
    <s v="Problema canal 1"/>
    <x v="2"/>
    <n v="10.23"/>
    <s v="Filtros saturados"/>
  </r>
  <r>
    <x v="2"/>
    <s v="oct"/>
    <x v="18"/>
    <d v="2024-10-22T00:00:00"/>
    <x v="1"/>
    <s v="Turno Dia"/>
    <s v="Desencajonadora"/>
    <s v="Cambio o reparacion - Desencajonadora"/>
    <x v="2"/>
    <n v="8.7799999999999994"/>
    <s v="Cambio de batería Elau C200. "/>
  </r>
  <r>
    <x v="2"/>
    <s v="oct"/>
    <x v="18"/>
    <d v="2024-10-23T00:00:00"/>
    <x v="1"/>
    <s v="Turno Noche"/>
    <s v="Decapsuladora"/>
    <s v="Ajustes por falla"/>
    <x v="0"/>
    <n v="42.28"/>
    <s v="Cabezal n°8 con problemas en apertura."/>
  </r>
  <r>
    <x v="2"/>
    <s v="oct"/>
    <x v="18"/>
    <d v="2024-10-23T00:00:00"/>
    <x v="1"/>
    <s v="Turno Noche"/>
    <s v="Decapsuladora"/>
    <s v="Ajustes por falla"/>
    <x v="0"/>
    <n v="38.76"/>
    <s v="Cabezal n°8 con problemas en apertura."/>
  </r>
  <r>
    <x v="2"/>
    <s v="oct"/>
    <x v="18"/>
    <d v="2024-10-23T00:00:00"/>
    <x v="1"/>
    <s v="Turno Noche"/>
    <s v="Decapsuladora"/>
    <s v="Ajustes por falla"/>
    <x v="0"/>
    <n v="37.01"/>
    <s v="Cabezal n°8 con problemas en apertura."/>
  </r>
  <r>
    <x v="2"/>
    <s v="oct"/>
    <x v="18"/>
    <d v="2024-10-23T00:00:00"/>
    <x v="1"/>
    <s v="Turno Noche"/>
    <s v="Decapsuladora"/>
    <s v="Ajustes por falla"/>
    <x v="0"/>
    <n v="24.32"/>
    <s v="Cabezal n°8 con problemas en apertura."/>
  </r>
  <r>
    <x v="2"/>
    <s v="oct"/>
    <x v="18"/>
    <d v="2024-10-23T00:00:00"/>
    <x v="1"/>
    <s v="Turno Dia"/>
    <s v="Decapsuladora"/>
    <s v="Ajustes por falla"/>
    <x v="0"/>
    <n v="9.91"/>
    <s v="Cabezal n°8 con problemas en apertura."/>
  </r>
  <r>
    <x v="2"/>
    <s v="oct"/>
    <x v="18"/>
    <d v="2024-10-23T00:00:00"/>
    <x v="1"/>
    <s v="Turno Noche"/>
    <s v="Decapsuladora"/>
    <s v="Ajustes por falla"/>
    <x v="0"/>
    <n v="9.9"/>
    <s v="Cabezal n°8 con problemas en apertura."/>
  </r>
  <r>
    <x v="2"/>
    <s v="oct"/>
    <x v="18"/>
    <d v="2024-10-23T00:00:00"/>
    <x v="1"/>
    <s v="Turno Dia"/>
    <s v="Decapsuladora"/>
    <s v="Ajustes por falla"/>
    <x v="0"/>
    <n v="6.16"/>
    <s v="Cabezal n°8 con problemas en apertura."/>
  </r>
  <r>
    <x v="0"/>
    <s v="oct"/>
    <x v="18"/>
    <d v="2024-10-23T00:00:00"/>
    <x v="1"/>
    <s v="Turno Dia"/>
    <s v="Codificador"/>
    <s v="Problema en encoder"/>
    <x v="2"/>
    <n v="5.25"/>
    <s v="Regulación impreción y cambio cartucho de tinta"/>
  </r>
  <r>
    <x v="2"/>
    <s v="oct"/>
    <x v="18"/>
    <d v="2024-10-24T00:00:00"/>
    <x v="1"/>
    <s v="Turno Dia"/>
    <s v="Despaletizadora"/>
    <s v="Reparacion mesa despaletizadora"/>
    <x v="0"/>
    <n v="22.72"/>
    <s v="Torna mesa con cadena larga y barandas desajustadas."/>
  </r>
  <r>
    <x v="0"/>
    <s v="oct"/>
    <x v="18"/>
    <d v="2024-10-25T00:00:00"/>
    <x v="1"/>
    <s v="Turno Noche"/>
    <s v="Capsuladora"/>
    <s v="Falla elevador de tapas"/>
    <x v="2"/>
    <n v="22.01"/>
    <s v="falla de relé"/>
  </r>
  <r>
    <x v="0"/>
    <s v="oct"/>
    <x v="18"/>
    <d v="2024-10-25T00:00:00"/>
    <x v="1"/>
    <s v="Turno Dia"/>
    <s v="Encajonadora"/>
    <s v="Ajuste o cambio - Encajonadora"/>
    <x v="2"/>
    <n v="6.3"/>
    <s v="Ajuste de sensor en transporte entrada por cajas giradas"/>
  </r>
  <r>
    <x v="0"/>
    <s v="oct"/>
    <x v="18"/>
    <d v="2024-10-25T00:00:00"/>
    <x v="1"/>
    <s v="Turno Dia"/>
    <s v="Encajonadora"/>
    <s v="Problema en mesa de entrada"/>
    <x v="1"/>
    <n v="4.8"/>
    <m/>
  </r>
  <r>
    <x v="2"/>
    <s v="oct"/>
    <x v="18"/>
    <d v="2024-10-21T00:00:00"/>
    <x v="1"/>
    <s v="Turno Dia"/>
    <s v="Grua"/>
    <s v="Falla motor griºa"/>
    <x v="1"/>
    <n v="4.55"/>
    <m/>
  </r>
  <r>
    <x v="2"/>
    <s v="oct"/>
    <x v="18"/>
    <d v="2024-10-24T00:00:00"/>
    <x v="1"/>
    <s v="Turno Dia"/>
    <s v="Despaletizadora"/>
    <s v="Reparacion mesa despaletizadora"/>
    <x v="1"/>
    <n v="4.5199999999999996"/>
    <m/>
  </r>
  <r>
    <x v="0"/>
    <s v="oct"/>
    <x v="18"/>
    <d v="2024-10-23T00:00:00"/>
    <x v="1"/>
    <s v="Turno Dia"/>
    <s v="Llenadora"/>
    <s v="Limpieza de la camara de alivio"/>
    <x v="1"/>
    <n v="4.2"/>
    <m/>
  </r>
  <r>
    <x v="0"/>
    <s v="oct"/>
    <x v="18"/>
    <d v="2024-10-23T00:00:00"/>
    <x v="1"/>
    <s v="Turno Dia"/>
    <s v="Encajonadora"/>
    <s v="Problema en mesa de entrada"/>
    <x v="1"/>
    <n v="4.1100000000000003"/>
    <m/>
  </r>
  <r>
    <x v="2"/>
    <s v="oct"/>
    <x v="18"/>
    <d v="2024-10-21T00:00:00"/>
    <x v="1"/>
    <s v="Turno Dia"/>
    <s v="Lavadora de Botellas"/>
    <s v="Cai­da de envase en descarga - Mantenimiento"/>
    <x v="1"/>
    <n v="4.0199999999999996"/>
    <m/>
  </r>
  <r>
    <x v="2"/>
    <s v="oct"/>
    <x v="18"/>
    <d v="2024-10-25T00:00:00"/>
    <x v="1"/>
    <s v="Turno Dia"/>
    <s v="Lavadora de Botellas"/>
    <s v="Cai­da de envase en descarga - Mantenimiento"/>
    <x v="1"/>
    <n v="3.77"/>
    <m/>
  </r>
  <r>
    <x v="0"/>
    <s v="oct"/>
    <x v="18"/>
    <d v="2024-10-22T00:00:00"/>
    <x v="1"/>
    <s v="Turno Dia"/>
    <s v="Coronador"/>
    <s v="Trancones reiterados pista de bajada"/>
    <x v="1"/>
    <n v="3.4"/>
    <m/>
  </r>
  <r>
    <x v="0"/>
    <s v="oct"/>
    <x v="18"/>
    <d v="2024-10-26T00:00:00"/>
    <x v="1"/>
    <s v="Turno Noche"/>
    <s v="Paletizadora"/>
    <s v="Cai­da de automatico - Paletizadora"/>
    <x v="1"/>
    <n v="3.28"/>
    <m/>
  </r>
  <r>
    <x v="2"/>
    <s v="oct"/>
    <x v="18"/>
    <d v="2024-10-21T00:00:00"/>
    <x v="1"/>
    <s v="Turno Dia"/>
    <s v="Grua"/>
    <s v="Falla motor griºa"/>
    <x v="1"/>
    <n v="2.98"/>
    <m/>
  </r>
  <r>
    <x v="2"/>
    <s v="oct"/>
    <x v="18"/>
    <d v="2024-10-21T00:00:00"/>
    <x v="1"/>
    <s v="Turno Dia"/>
    <s v="Lavadora de Botellas"/>
    <s v="Cai­da de envase en descarga - Mantenimiento"/>
    <x v="1"/>
    <n v="2.93"/>
    <m/>
  </r>
  <r>
    <x v="0"/>
    <s v="oct"/>
    <x v="18"/>
    <d v="2024-10-26T00:00:00"/>
    <x v="1"/>
    <s v="Turno Dia"/>
    <s v="Lavadora de Botellas"/>
    <s v="Trabamiento de botellas en la salida - Mantenimiento"/>
    <x v="1"/>
    <n v="2.91"/>
    <m/>
  </r>
  <r>
    <x v="0"/>
    <s v="oct"/>
    <x v="18"/>
    <d v="2024-10-21T00:00:00"/>
    <x v="1"/>
    <s v="Turno Dia"/>
    <s v="Coronador"/>
    <s v="Trancones reiterados pista de bajada"/>
    <x v="1"/>
    <n v="2.7"/>
    <m/>
  </r>
  <r>
    <x v="0"/>
    <s v="oct"/>
    <x v="18"/>
    <d v="2024-10-23T00:00:00"/>
    <x v="1"/>
    <s v="Turno Dia"/>
    <s v="Llenadora"/>
    <s v="Limpieza de la camara de alivio"/>
    <x v="1"/>
    <n v="2.4300000000000002"/>
    <m/>
  </r>
  <r>
    <x v="0"/>
    <s v="oct"/>
    <x v="18"/>
    <d v="2024-10-24T00:00:00"/>
    <x v="1"/>
    <s v="Turno Dia"/>
    <s v="Lavadora de Botellas"/>
    <s v="trabamiento de botella en entrada"/>
    <x v="1"/>
    <n v="2.35"/>
    <m/>
  </r>
  <r>
    <x v="0"/>
    <s v="oct"/>
    <x v="18"/>
    <d v="2024-10-24T00:00:00"/>
    <x v="1"/>
    <s v="Turno Dia"/>
    <s v="Codificador"/>
    <s v="Parada codificacion"/>
    <x v="1"/>
    <n v="2.2999999999999998"/>
    <m/>
  </r>
  <r>
    <x v="0"/>
    <s v="oct"/>
    <x v="18"/>
    <d v="2024-10-21T00:00:00"/>
    <x v="1"/>
    <s v="Turno Dia"/>
    <s v="Coronador"/>
    <s v="Trancones reiterados pista de bajada"/>
    <x v="1"/>
    <n v="1.99"/>
    <m/>
  </r>
  <r>
    <x v="2"/>
    <s v="oct"/>
    <x v="18"/>
    <d v="2024-10-23T00:00:00"/>
    <x v="1"/>
    <s v="Turno Dia"/>
    <s v="Lavadora de Botellas"/>
    <s v="Cai­da de envase en descarga - Mantenimiento"/>
    <x v="1"/>
    <n v="1.73"/>
    <m/>
  </r>
  <r>
    <x v="0"/>
    <s v="oct"/>
    <x v="18"/>
    <d v="2024-10-26T00:00:00"/>
    <x v="1"/>
    <s v="Turno Noche"/>
    <s v="Coronador"/>
    <s v="Trancones reiterados pista de bajada"/>
    <x v="1"/>
    <n v="1.73"/>
    <m/>
  </r>
  <r>
    <x v="0"/>
    <s v="oct"/>
    <x v="18"/>
    <d v="2024-10-23T00:00:00"/>
    <x v="1"/>
    <s v="Turno Dia"/>
    <s v="Codificador"/>
    <s v="Problema en encoder"/>
    <x v="1"/>
    <n v="1.65"/>
    <m/>
  </r>
  <r>
    <x v="2"/>
    <s v="oct"/>
    <x v="18"/>
    <d v="2024-10-22T00:00:00"/>
    <x v="1"/>
    <s v="Turno Noche"/>
    <s v="Transporte"/>
    <s v="Cambio o reparacion - Transporte"/>
    <x v="1"/>
    <n v="1.56"/>
    <m/>
  </r>
  <r>
    <x v="0"/>
    <s v="oct"/>
    <x v="18"/>
    <d v="2024-10-26T00:00:00"/>
    <x v="1"/>
    <s v="Turno Noche"/>
    <s v="Coronador"/>
    <s v="Trancones reiterados pista de bajada"/>
    <x v="1"/>
    <n v="1.53"/>
    <m/>
  </r>
  <r>
    <x v="2"/>
    <s v="oct"/>
    <x v="18"/>
    <d v="2024-10-23T00:00:00"/>
    <x v="1"/>
    <s v="Turno Noche"/>
    <s v="Decapsuladora"/>
    <s v="Cambio o reparacion de cadenas"/>
    <x v="1"/>
    <n v="1.5"/>
    <m/>
  </r>
  <r>
    <x v="0"/>
    <s v="oct"/>
    <x v="18"/>
    <d v="2024-10-25T00:00:00"/>
    <x v="1"/>
    <s v="Turno Dia"/>
    <s v="Encajonadora"/>
    <s v="Problema en mesa de entrada"/>
    <x v="1"/>
    <n v="1.5"/>
    <m/>
  </r>
  <r>
    <x v="2"/>
    <s v="oct"/>
    <x v="18"/>
    <d v="2024-10-24T00:00:00"/>
    <x v="1"/>
    <s v="Turno Dia"/>
    <s v="Lavadora de Botellas"/>
    <s v="Cai­da de envase en descarga - Mantenimiento"/>
    <x v="1"/>
    <n v="1.44"/>
    <m/>
  </r>
  <r>
    <x v="0"/>
    <s v="oct"/>
    <x v="18"/>
    <d v="2024-10-22T00:00:00"/>
    <x v="1"/>
    <s v="Turno Dia"/>
    <s v="Coronador"/>
    <s v="Trancones reiterados pista de bajada"/>
    <x v="1"/>
    <n v="1.43"/>
    <m/>
  </r>
  <r>
    <x v="0"/>
    <s v="oct"/>
    <x v="18"/>
    <d v="2024-10-26T00:00:00"/>
    <x v="1"/>
    <s v="Turno Dia"/>
    <s v="Coronador"/>
    <s v="Trancones reiterados pista de bajada"/>
    <x v="1"/>
    <n v="1.38"/>
    <m/>
  </r>
  <r>
    <x v="0"/>
    <s v="oct"/>
    <x v="18"/>
    <d v="2024-10-21T00:00:00"/>
    <x v="1"/>
    <s v="Turno Dia"/>
    <s v="Coronador"/>
    <s v="Trancones reiterados pista de bajada"/>
    <x v="1"/>
    <n v="1.38"/>
    <m/>
  </r>
  <r>
    <x v="0"/>
    <s v="oct"/>
    <x v="18"/>
    <d v="2024-10-21T00:00:00"/>
    <x v="1"/>
    <s v="Turno Dia"/>
    <s v="Lavadora de Botellas"/>
    <s v="trabamiento de botella en entrada"/>
    <x v="1"/>
    <n v="1.33"/>
    <m/>
  </r>
  <r>
    <x v="2"/>
    <s v="oct"/>
    <x v="18"/>
    <d v="2024-10-22T00:00:00"/>
    <x v="1"/>
    <s v="Turno Noche"/>
    <s v="Transporte"/>
    <s v="Cambio o reparacion - Transporte"/>
    <x v="1"/>
    <n v="1.26"/>
    <m/>
  </r>
  <r>
    <x v="0"/>
    <s v="oct"/>
    <x v="18"/>
    <d v="2024-10-24T00:00:00"/>
    <x v="1"/>
    <s v="Turno Dia"/>
    <s v="Lavadora de Botellas"/>
    <s v="Trabamiento de botellas en la salida - Mantenimiento"/>
    <x v="1"/>
    <n v="1.25"/>
    <m/>
  </r>
  <r>
    <x v="0"/>
    <s v="oct"/>
    <x v="18"/>
    <d v="2024-10-26T00:00:00"/>
    <x v="1"/>
    <s v="Turno Dia"/>
    <s v="Coronador"/>
    <s v="Trancones reiterados pista de bajada"/>
    <x v="1"/>
    <n v="1.18"/>
    <m/>
  </r>
  <r>
    <x v="0"/>
    <s v="oct"/>
    <x v="18"/>
    <d v="2024-10-23T00:00:00"/>
    <x v="1"/>
    <s v="Turno Dia"/>
    <s v="Coronador"/>
    <s v="Trancones reiterados pista de bajada"/>
    <x v="1"/>
    <n v="1.18"/>
    <m/>
  </r>
  <r>
    <x v="0"/>
    <s v="oct"/>
    <x v="18"/>
    <d v="2024-10-24T00:00:00"/>
    <x v="1"/>
    <s v="Turno Dia"/>
    <s v="Lavadora de Botellas"/>
    <s v="Trabamiento de botellas en la salida - Mantenimiento"/>
    <x v="1"/>
    <n v="1.1499999999999999"/>
    <m/>
  </r>
  <r>
    <x v="2"/>
    <s v="oct"/>
    <x v="18"/>
    <d v="2024-10-23T00:00:00"/>
    <x v="1"/>
    <s v="Turno Dia"/>
    <s v="CaÃ­da Velocidad Nominal"/>
    <s v="Exceso de corte de sellos en capsulador"/>
    <x v="1"/>
    <n v="1.1399999999999999"/>
    <m/>
  </r>
  <r>
    <x v="0"/>
    <s v="oct"/>
    <x v="18"/>
    <d v="2024-10-26T00:00:00"/>
    <x v="1"/>
    <s v="Turno Dia"/>
    <s v="Lavadora de Botellas"/>
    <s v="Trabamiento de botellas en la salida - Mantenimiento"/>
    <x v="1"/>
    <n v="1.1399999999999999"/>
    <m/>
  </r>
  <r>
    <x v="2"/>
    <s v="oct"/>
    <x v="18"/>
    <d v="2024-10-23T00:00:00"/>
    <x v="1"/>
    <s v="Turno Noche"/>
    <s v="Decapsuladora"/>
    <s v="Ajustes por falla"/>
    <x v="1"/>
    <n v="1.1299999999999999"/>
    <m/>
  </r>
  <r>
    <x v="0"/>
    <s v="oct"/>
    <x v="18"/>
    <d v="2024-10-23T00:00:00"/>
    <x v="1"/>
    <s v="Turno Dia"/>
    <s v="Lavadora de Botellas"/>
    <s v="Trabamiento de botellas en la salida - Mantenimiento"/>
    <x v="1"/>
    <n v="1.1299999999999999"/>
    <m/>
  </r>
  <r>
    <x v="2"/>
    <s v="oct"/>
    <x v="18"/>
    <d v="2024-10-23T00:00:00"/>
    <x v="1"/>
    <s v="Turno Dia"/>
    <s v="Decapsuladora"/>
    <s v="Ajustes por falla"/>
    <x v="1"/>
    <n v="1.0900000000000001"/>
    <m/>
  </r>
  <r>
    <x v="2"/>
    <s v="oct"/>
    <x v="18"/>
    <d v="2024-10-24T00:00:00"/>
    <x v="1"/>
    <s v="Turno Dia"/>
    <s v="Despaletizadora"/>
    <s v="Reparacion mesa despaletizadora"/>
    <x v="1"/>
    <n v="1.07"/>
    <m/>
  </r>
  <r>
    <x v="2"/>
    <s v="oct"/>
    <x v="18"/>
    <d v="2024-10-23T00:00:00"/>
    <x v="1"/>
    <s v="Turno Noche"/>
    <s v="Decapsuladora"/>
    <s v="Ajustes por falla"/>
    <x v="1"/>
    <n v="1.04"/>
    <m/>
  </r>
  <r>
    <x v="0"/>
    <s v="oct"/>
    <x v="18"/>
    <d v="2024-10-26T00:00:00"/>
    <x v="1"/>
    <s v="Turno Dia"/>
    <s v="Lavadora de Botellas"/>
    <s v="Trabamiento de botellas en la salida - Mantenimiento"/>
    <x v="1"/>
    <n v="1.03"/>
    <m/>
  </r>
  <r>
    <x v="0"/>
    <s v="oct"/>
    <x v="18"/>
    <d v="2024-10-21T00:00:00"/>
    <x v="1"/>
    <s v="Turno Dia"/>
    <s v="Coronador"/>
    <s v="Trancones reiterados pista de bajada"/>
    <x v="1"/>
    <n v="1"/>
    <m/>
  </r>
  <r>
    <x v="0"/>
    <s v="oct"/>
    <x v="18"/>
    <d v="2024-10-26T00:00:00"/>
    <x v="1"/>
    <s v="Turno Dia"/>
    <s v="Coronador"/>
    <s v="Trancones reiterados pista de bajada"/>
    <x v="1"/>
    <n v="0.98"/>
    <m/>
  </r>
  <r>
    <x v="2"/>
    <s v="oct"/>
    <x v="18"/>
    <d v="2024-10-23T00:00:00"/>
    <x v="1"/>
    <s v="Turno Noche"/>
    <s v="Decapsuladora"/>
    <s v="Ajustes por falla"/>
    <x v="1"/>
    <n v="0.95"/>
    <m/>
  </r>
  <r>
    <x v="0"/>
    <s v="oct"/>
    <x v="18"/>
    <d v="2024-10-26T00:00:00"/>
    <x v="1"/>
    <s v="Turno Noche"/>
    <s v="Coronador"/>
    <s v="Trancones reiterados pista de bajada"/>
    <x v="1"/>
    <n v="0.95"/>
    <m/>
  </r>
  <r>
    <x v="0"/>
    <s v="oct"/>
    <x v="18"/>
    <d v="2024-10-22T00:00:00"/>
    <x v="1"/>
    <s v="Turno Dia"/>
    <s v="Coronador"/>
    <s v="Trancones reiterados pista de bajada"/>
    <x v="1"/>
    <n v="0.95"/>
    <m/>
  </r>
  <r>
    <x v="0"/>
    <s v="oct"/>
    <x v="18"/>
    <d v="2024-10-22T00:00:00"/>
    <x v="1"/>
    <s v="Turno Dia"/>
    <s v="Coronador"/>
    <s v="Trancones reiterados pista de bajada"/>
    <x v="1"/>
    <n v="0.93"/>
    <m/>
  </r>
  <r>
    <x v="2"/>
    <s v="oct"/>
    <x v="18"/>
    <d v="2024-10-25T00:00:00"/>
    <x v="1"/>
    <s v="Turno Dia"/>
    <s v="Lavadora de Botellas"/>
    <s v="Cai­da de envase en descarga - Mantenimiento"/>
    <x v="1"/>
    <n v="0.88"/>
    <m/>
  </r>
  <r>
    <x v="0"/>
    <s v="oct"/>
    <x v="18"/>
    <d v="2024-10-26T00:00:00"/>
    <x v="1"/>
    <s v="Turno Noche"/>
    <s v="Coronador"/>
    <s v="Trancones reiterados pista de bajada"/>
    <x v="1"/>
    <n v="0.83"/>
    <m/>
  </r>
  <r>
    <x v="0"/>
    <s v="oct"/>
    <x v="18"/>
    <d v="2024-10-24T00:00:00"/>
    <x v="1"/>
    <s v="Turno Dia"/>
    <s v="Lavadora de Botellas"/>
    <s v="Trabamiento de botellas en la salida - Mantenimiento"/>
    <x v="1"/>
    <n v="0.75"/>
    <m/>
  </r>
  <r>
    <x v="0"/>
    <s v="oct"/>
    <x v="18"/>
    <d v="2024-10-21T00:00:00"/>
    <x v="1"/>
    <s v="Turno Dia"/>
    <s v="Coronador"/>
    <s v="Trancones reiterados pista de bajada"/>
    <x v="1"/>
    <n v="0.7"/>
    <m/>
  </r>
  <r>
    <x v="2"/>
    <s v="oct"/>
    <x v="18"/>
    <d v="2024-10-22T00:00:00"/>
    <x v="1"/>
    <s v="Turno Dia"/>
    <s v="Desencajonadora"/>
    <s v="Cambio o reparacion - Desencajonadora"/>
    <x v="1"/>
    <n v="0.63"/>
    <m/>
  </r>
  <r>
    <x v="0"/>
    <s v="oct"/>
    <x v="18"/>
    <d v="2024-10-25T00:00:00"/>
    <x v="1"/>
    <s v="Turno Dia"/>
    <s v="Paletizadora"/>
    <s v="Falla en Paracai­da"/>
    <x v="1"/>
    <n v="0.55000000000000004"/>
    <m/>
  </r>
  <r>
    <x v="0"/>
    <s v="oct"/>
    <x v="18"/>
    <d v="2024-10-25T00:00:00"/>
    <x v="1"/>
    <s v="Turno Noche"/>
    <s v="Capsuladora"/>
    <s v="Falla elevador de tapas"/>
    <x v="1"/>
    <n v="0.4"/>
    <m/>
  </r>
  <r>
    <x v="0"/>
    <s v="oct"/>
    <x v="18"/>
    <d v="2024-10-26T00:00:00"/>
    <x v="1"/>
    <s v="Turno Dia"/>
    <s v="Coronador"/>
    <s v="Trancones reiterados pista de bajada"/>
    <x v="1"/>
    <n v="0.4"/>
    <m/>
  </r>
  <r>
    <x v="0"/>
    <s v="oct"/>
    <x v="18"/>
    <d v="2024-10-23T00:00:00"/>
    <x v="1"/>
    <s v="Turno Dia"/>
    <s v="Coronador"/>
    <s v="Trancones reiterados pista de bajada"/>
    <x v="1"/>
    <n v="0.38"/>
    <m/>
  </r>
  <r>
    <x v="0"/>
    <s v="oct"/>
    <x v="18"/>
    <d v="2024-10-21T00:00:00"/>
    <x v="1"/>
    <s v="Turno Dia"/>
    <s v="Coronador"/>
    <s v="Trancones reiterados pista de bajada"/>
    <x v="1"/>
    <n v="0.37"/>
    <m/>
  </r>
  <r>
    <x v="0"/>
    <s v="oct"/>
    <x v="18"/>
    <d v="2024-10-21T00:00:00"/>
    <x v="1"/>
    <s v="Turno Dia"/>
    <s v="Coronador"/>
    <s v="Trancones reiterados pista de bajada"/>
    <x v="1"/>
    <n v="0.35"/>
    <m/>
  </r>
  <r>
    <x v="0"/>
    <s v="oct"/>
    <x v="18"/>
    <d v="2024-10-26T00:00:00"/>
    <x v="1"/>
    <s v="Turno Noche"/>
    <s v="Coronador"/>
    <s v="Trancones reiterados pista de bajada"/>
    <x v="1"/>
    <n v="0.35"/>
    <m/>
  </r>
  <r>
    <x v="0"/>
    <s v="oct"/>
    <x v="18"/>
    <d v="2024-10-26T00:00:00"/>
    <x v="1"/>
    <s v="Turno Noche"/>
    <s v="Coronador"/>
    <s v="Trancones reiterados pista de bajada"/>
    <x v="1"/>
    <n v="0.35"/>
    <m/>
  </r>
  <r>
    <x v="0"/>
    <s v="oct"/>
    <x v="18"/>
    <d v="2024-10-26T00:00:00"/>
    <x v="1"/>
    <s v="Turno Noche"/>
    <s v="Coronador"/>
    <s v="Trancones reiterados pista de bajada"/>
    <x v="1"/>
    <n v="0.3"/>
    <m/>
  </r>
  <r>
    <x v="2"/>
    <s v="oct"/>
    <x v="18"/>
    <d v="2024-10-24T00:00:00"/>
    <x v="1"/>
    <s v="Turno Dia"/>
    <s v="Despaletizadora"/>
    <s v="Reparacion mesa despaletizadora"/>
    <x v="1"/>
    <n v="0.26"/>
    <m/>
  </r>
  <r>
    <x v="2"/>
    <s v="oct"/>
    <x v="18"/>
    <d v="2024-10-24T00:00:00"/>
    <x v="1"/>
    <s v="Turno Dia"/>
    <s v="Despaletizadora"/>
    <s v="Reparacion mesa despaletizadora"/>
    <x v="1"/>
    <n v="0.26"/>
    <m/>
  </r>
  <r>
    <x v="0"/>
    <s v="oct"/>
    <x v="18"/>
    <d v="2024-10-23T00:00:00"/>
    <x v="1"/>
    <s v="Turno Dia"/>
    <s v="Encajonadora"/>
    <s v="Problema en mesa de entrada"/>
    <x v="1"/>
    <n v="0.21"/>
    <m/>
  </r>
  <r>
    <x v="0"/>
    <s v="oct"/>
    <x v="18"/>
    <d v="2024-10-21T00:00:00"/>
    <x v="1"/>
    <s v="Turno Dia"/>
    <s v="Coronador"/>
    <s v="Trancones reiterados pista de bajada"/>
    <x v="1"/>
    <n v="0.2"/>
    <m/>
  </r>
  <r>
    <x v="0"/>
    <s v="oct"/>
    <x v="18"/>
    <d v="2024-10-22T00:00:00"/>
    <x v="1"/>
    <s v="Turno Dia"/>
    <s v="Coronador"/>
    <s v="Trancones reiterados pista de bajada"/>
    <x v="1"/>
    <n v="0.18"/>
    <m/>
  </r>
  <r>
    <x v="2"/>
    <s v="oct"/>
    <x v="18"/>
    <d v="2024-10-22T00:00:00"/>
    <x v="1"/>
    <s v="Turno Noche"/>
    <s v="Transporte"/>
    <s v="Cambio o reparacion - Transporte"/>
    <x v="1"/>
    <n v="0.16"/>
    <m/>
  </r>
  <r>
    <x v="0"/>
    <s v="oct"/>
    <x v="18"/>
    <d v="2024-10-22T00:00:00"/>
    <x v="1"/>
    <s v="Turno Dia"/>
    <s v="Coronador"/>
    <s v="Trancones reiterados pista de bajada"/>
    <x v="1"/>
    <n v="0.13"/>
    <m/>
  </r>
  <r>
    <x v="0"/>
    <s v="oct"/>
    <x v="18"/>
    <d v="2024-10-23T00:00:00"/>
    <x v="1"/>
    <s v="Turno Dia"/>
    <s v="Lavadora de Botellas"/>
    <s v="Trabamiento de botellas en la salida - Mantenimiento"/>
    <x v="1"/>
    <n v="0.1"/>
    <m/>
  </r>
  <r>
    <x v="0"/>
    <s v="oct"/>
    <x v="18"/>
    <d v="2024-10-26T00:00:00"/>
    <x v="1"/>
    <s v="Turno Noche"/>
    <s v="Paletizadora"/>
    <s v="Cai­da de automatico - Paletizadora"/>
    <x v="1"/>
    <n v="0.05"/>
    <m/>
  </r>
  <r>
    <x v="1"/>
    <s v="oct"/>
    <x v="18"/>
    <d v="2024-10-22T00:00:00"/>
    <x v="1"/>
    <s v="Turno Noche"/>
    <s v="Sopladora"/>
    <s v="Trabamiento de Preformas"/>
    <x v="0"/>
    <n v="5.72"/>
    <m/>
  </r>
  <r>
    <x v="1"/>
    <s v="oct"/>
    <x v="18"/>
    <d v="2024-10-22T00:00:00"/>
    <x v="1"/>
    <s v="Turno Noche"/>
    <s v="Tunel"/>
    <s v="Producto desplazado salida recubrimiento - Mantenimiento"/>
    <x v="0"/>
    <n v="17.79"/>
    <s v="Equipo solicita sincronización constantemente"/>
  </r>
  <r>
    <x v="1"/>
    <s v="oct"/>
    <x v="18"/>
    <d v="2024-10-22T00:00:00"/>
    <x v="1"/>
    <s v="Turno Noche"/>
    <s v="Llenadora"/>
    <s v="Espumado al inicio de proceso"/>
    <x v="0"/>
    <n v="7.41"/>
    <m/>
  </r>
  <r>
    <x v="1"/>
    <s v="oct"/>
    <x v="18"/>
    <d v="2024-10-22T00:00:00"/>
    <x v="1"/>
    <s v="Turno Noche"/>
    <s v="Llenadora"/>
    <s v="Espumado al inicio de proceso"/>
    <x v="0"/>
    <n v="5.59"/>
    <m/>
  </r>
  <r>
    <x v="1"/>
    <s v="oct"/>
    <x v="18"/>
    <d v="2024-10-22T00:00:00"/>
    <x v="1"/>
    <s v="Turno Dia"/>
    <s v="Tunel"/>
    <s v="Cai­da de botellas, ajuste de traspasos"/>
    <x v="0"/>
    <n v="32.15"/>
    <s v="Ajuste de traspasos"/>
  </r>
  <r>
    <x v="1"/>
    <s v="oct"/>
    <x v="18"/>
    <d v="2024-10-23T00:00:00"/>
    <x v="1"/>
    <s v="Turno Dia"/>
    <s v="Llenadora"/>
    <s v="Salida llenadora, cai­da gui­a seguridad - Mantenimiento"/>
    <x v="0"/>
    <n v="10.51"/>
    <s v="Caída de guía de seguridad por reventones frecuentes"/>
  </r>
  <r>
    <x v="1"/>
    <s v="oct"/>
    <x v="18"/>
    <d v="2024-10-23T00:00:00"/>
    <x v="1"/>
    <s v="Turno Dia"/>
    <s v="Llenadora"/>
    <s v="Cai­da de gui­a de seguridad por problema en pinza - Botella mal tapada"/>
    <x v="0"/>
    <n v="7.6"/>
    <s v="Caída de guía de seguridad por reventones frecuentes"/>
  </r>
  <r>
    <x v="1"/>
    <s v="oct"/>
    <x v="18"/>
    <d v="2024-10-23T00:00:00"/>
    <x v="1"/>
    <s v="Turno Dia"/>
    <s v="Llenadora"/>
    <s v="Cai­da de gui­a de seguridad por problema en pinza - Botella mal tapada"/>
    <x v="0"/>
    <n v="5.44"/>
    <s v="Caída de guía de seguridad por reventones frecuentes"/>
  </r>
  <r>
    <x v="1"/>
    <s v="oct"/>
    <x v="18"/>
    <d v="2024-10-23T00:00:00"/>
    <x v="1"/>
    <s v="Turno Noche"/>
    <s v="Llenadora"/>
    <s v="Espumado al inicio de proceso"/>
    <x v="0"/>
    <n v="7.01"/>
    <m/>
  </r>
  <r>
    <x v="1"/>
    <s v="oct"/>
    <x v="18"/>
    <d v="2024-10-24T00:00:00"/>
    <x v="1"/>
    <s v="Turno Noche"/>
    <s v="Llenadora"/>
    <s v="Defectos Nudos PLC"/>
    <x v="2"/>
    <n v="5.13"/>
    <m/>
  </r>
  <r>
    <x v="1"/>
    <s v="oct"/>
    <x v="18"/>
    <d v="2024-10-24T00:00:00"/>
    <x v="1"/>
    <s v="Turno Dia"/>
    <s v="Sopladora"/>
    <s v="Mantencion Horno"/>
    <x v="0"/>
    <n v="9.5500000000000007"/>
    <s v="Revisión horno post mantención por problema en cuello botellas"/>
  </r>
  <r>
    <x v="1"/>
    <s v="oct"/>
    <x v="18"/>
    <d v="2024-10-24T00:00:00"/>
    <x v="1"/>
    <s v="Turno Dia"/>
    <s v="Llenadora"/>
    <s v="Salida llenadora, cai­da gui­a seguridad - Mantenimiento"/>
    <x v="0"/>
    <n v="6.84"/>
    <m/>
  </r>
  <r>
    <x v="1"/>
    <s v="oct"/>
    <x v="18"/>
    <d v="2024-10-24T00:00:00"/>
    <x v="1"/>
    <s v="Turno Dia"/>
    <s v="Sopladora"/>
    <s v="Trabamiento estrella transferencia"/>
    <x v="0"/>
    <n v="10.36"/>
    <s v="Ajustes pro caídas de botellas"/>
  </r>
  <r>
    <x v="1"/>
    <s v="oct"/>
    <x v="18"/>
    <d v="2024-10-25T00:00:00"/>
    <x v="1"/>
    <s v="Turno Noche"/>
    <s v="Llenadora"/>
    <s v="Reparacion escote de entrada"/>
    <x v="0"/>
    <n v="26.99"/>
    <m/>
  </r>
  <r>
    <x v="1"/>
    <s v="oct"/>
    <x v="18"/>
    <d v="2024-10-25T00:00:00"/>
    <x v="1"/>
    <s v="Turno Noche"/>
    <s v="Tunel"/>
    <s v="Falla en motor"/>
    <x v="2"/>
    <n v="7.22"/>
    <s v="Falla Motor M8"/>
  </r>
  <r>
    <x v="1"/>
    <s v="oct"/>
    <x v="18"/>
    <d v="2024-10-26T00:00:00"/>
    <x v="1"/>
    <s v="Turno Dia"/>
    <s v="Tunel"/>
    <s v="Producto desplazado salida recubrimiento - Mantenimiento"/>
    <x v="0"/>
    <n v="10.67"/>
    <m/>
  </r>
  <r>
    <x v="1"/>
    <s v="oct"/>
    <x v="18"/>
    <d v="2024-10-26T00:00:00"/>
    <x v="1"/>
    <s v="Turno Noche"/>
    <s v="Sopladora"/>
    <s v="Presion de soplado insuficiente"/>
    <x v="0"/>
    <n v="10.69"/>
    <m/>
  </r>
  <r>
    <x v="1"/>
    <s v="oct"/>
    <x v="18"/>
    <d v="2024-10-26T00:00:00"/>
    <x v="1"/>
    <s v="Turno Noche"/>
    <s v="Paletizadora"/>
    <s v="Arana toma carton en falla"/>
    <x v="0"/>
    <n v="6.57"/>
    <m/>
  </r>
  <r>
    <x v="1"/>
    <s v="oct"/>
    <x v="18"/>
    <d v="2024-10-25T00:00:00"/>
    <x v="1"/>
    <s v="Turno Noche"/>
    <s v="Etiquetadora"/>
    <s v="Falla Etiquetadora"/>
    <x v="1"/>
    <n v="4.97"/>
    <m/>
  </r>
  <r>
    <x v="1"/>
    <s v="oct"/>
    <x v="18"/>
    <d v="2024-10-23T00:00:00"/>
    <x v="1"/>
    <s v="Turno Dia"/>
    <s v="Llenadora"/>
    <s v="Reparacion - Llenadora"/>
    <x v="1"/>
    <n v="4.84"/>
    <m/>
  </r>
  <r>
    <x v="1"/>
    <s v="oct"/>
    <x v="18"/>
    <d v="2024-10-26T00:00:00"/>
    <x v="1"/>
    <s v="Turno Noche"/>
    <s v="Robopac"/>
    <s v="Problema carga de bateri­a"/>
    <x v="1"/>
    <n v="4.47"/>
    <m/>
  </r>
  <r>
    <x v="1"/>
    <s v="oct"/>
    <x v="18"/>
    <d v="2024-10-23T00:00:00"/>
    <x v="1"/>
    <s v="Turno Noche"/>
    <s v="Tunel"/>
    <s v="Falla en motor"/>
    <x v="1"/>
    <n v="4.46"/>
    <m/>
  </r>
  <r>
    <x v="1"/>
    <s v="oct"/>
    <x v="18"/>
    <d v="2024-10-24T00:00:00"/>
    <x v="1"/>
    <s v="Turno Noche"/>
    <s v="Llenadora"/>
    <s v="Espumado al inicio de proceso"/>
    <x v="1"/>
    <n v="3.78"/>
    <m/>
  </r>
  <r>
    <x v="1"/>
    <s v="oct"/>
    <x v="18"/>
    <d v="2024-10-26T00:00:00"/>
    <x v="1"/>
    <s v="Turno Noche"/>
    <s v="Capsuladora"/>
    <s v="Tapa girada cabezal N 2"/>
    <x v="1"/>
    <n v="3.77"/>
    <m/>
  </r>
  <r>
    <x v="1"/>
    <s v="oct"/>
    <x v="18"/>
    <d v="2024-10-23T00:00:00"/>
    <x v="1"/>
    <s v="Turno Dia"/>
    <s v="Llenadora"/>
    <s v="Cai­da de envase salida Llenadora"/>
    <x v="1"/>
    <n v="3.74"/>
    <m/>
  </r>
  <r>
    <x v="1"/>
    <s v="oct"/>
    <x v="18"/>
    <d v="2024-10-24T00:00:00"/>
    <x v="1"/>
    <s v="Turno Dia"/>
    <s v="Sopladora"/>
    <s v="Pruebas por mantencion"/>
    <x v="1"/>
    <n v="3.44"/>
    <m/>
  </r>
  <r>
    <x v="1"/>
    <s v="oct"/>
    <x v="18"/>
    <d v="2024-10-24T00:00:00"/>
    <x v="1"/>
    <s v="Turno Noche"/>
    <s v="Llenadora"/>
    <s v="Defectos Nudos PLC"/>
    <x v="1"/>
    <n v="2.96"/>
    <m/>
  </r>
  <r>
    <x v="1"/>
    <s v="oct"/>
    <x v="18"/>
    <d v="2024-10-22T00:00:00"/>
    <x v="1"/>
    <s v="Turno Noche"/>
    <s v="Sopladora"/>
    <s v="Trabamiento de Preformas"/>
    <x v="1"/>
    <n v="2.92"/>
    <m/>
  </r>
  <r>
    <x v="1"/>
    <s v="oct"/>
    <x v="18"/>
    <d v="2024-10-26T00:00:00"/>
    <x v="1"/>
    <s v="Turno Noche"/>
    <s v="Robopac"/>
    <s v="Problema carga de bateri­a"/>
    <x v="1"/>
    <n v="2.89"/>
    <m/>
  </r>
  <r>
    <x v="1"/>
    <s v="oct"/>
    <x v="18"/>
    <d v="2024-10-22T00:00:00"/>
    <x v="1"/>
    <s v="Turno Noche"/>
    <s v="Tunel"/>
    <s v="Cai­da de botellas, ajuste de traspasos"/>
    <x v="1"/>
    <n v="2.54"/>
    <m/>
  </r>
  <r>
    <x v="1"/>
    <s v="oct"/>
    <x v="18"/>
    <d v="2024-10-23T00:00:00"/>
    <x v="1"/>
    <s v="Turno Noche"/>
    <s v="Llenadora"/>
    <s v="Espumado al inicio de proceso"/>
    <x v="1"/>
    <n v="2.44"/>
    <m/>
  </r>
  <r>
    <x v="1"/>
    <s v="oct"/>
    <x v="18"/>
    <d v="2024-10-24T00:00:00"/>
    <x v="1"/>
    <s v="Turno Dia"/>
    <s v="Sopladora"/>
    <s v="Pruebas por mantencion"/>
    <x v="1"/>
    <n v="2.33"/>
    <m/>
  </r>
  <r>
    <x v="1"/>
    <s v="oct"/>
    <x v="18"/>
    <d v="2024-10-26T00:00:00"/>
    <x v="1"/>
    <s v="Turno Noche"/>
    <s v="Robopac"/>
    <s v="Problema carga de bateri­a"/>
    <x v="1"/>
    <n v="2.0699999999999998"/>
    <m/>
  </r>
  <r>
    <x v="1"/>
    <s v="oct"/>
    <x v="18"/>
    <d v="2024-10-22T00:00:00"/>
    <x v="1"/>
    <s v="Turno Noche"/>
    <s v="Tunel"/>
    <s v="Producto desplazado salida recubrimiento - Mantenimiento"/>
    <x v="1"/>
    <n v="1.98"/>
    <m/>
  </r>
  <r>
    <x v="1"/>
    <s v="oct"/>
    <x v="18"/>
    <d v="2024-10-23T00:00:00"/>
    <x v="1"/>
    <s v="Turno Dia"/>
    <s v="Llenadora"/>
    <s v="Salida llenadora, cai­da gui­a seguridad - Mantenimiento"/>
    <x v="1"/>
    <n v="1.82"/>
    <m/>
  </r>
  <r>
    <x v="1"/>
    <s v="oct"/>
    <x v="18"/>
    <d v="2024-10-24T00:00:00"/>
    <x v="1"/>
    <s v="Turno Noche"/>
    <s v="Sopladora"/>
    <s v="Trabamiento de Preformas"/>
    <x v="1"/>
    <n v="1.5"/>
    <m/>
  </r>
  <r>
    <x v="1"/>
    <s v="oct"/>
    <x v="18"/>
    <d v="2024-10-23T00:00:00"/>
    <x v="1"/>
    <s v="Turno Dia"/>
    <s v="Llenadora"/>
    <s v="Salida llenadora, cai­da gui­a seguridad - Mantenimiento"/>
    <x v="1"/>
    <n v="1.46"/>
    <m/>
  </r>
  <r>
    <x v="1"/>
    <s v="oct"/>
    <x v="18"/>
    <d v="2024-10-22T00:00:00"/>
    <x v="1"/>
    <s v="Turno Noche"/>
    <s v="Etiquetadora"/>
    <s v="Empalme defectuoso - Etiquetadora"/>
    <x v="1"/>
    <n v="1.33"/>
    <m/>
  </r>
  <r>
    <x v="1"/>
    <s v="oct"/>
    <x v="18"/>
    <d v="2024-10-22T00:00:00"/>
    <x v="1"/>
    <s v="Turno Dia"/>
    <s v="Tunel"/>
    <s v="Cai­da de botellas, ajuste de traspasos"/>
    <x v="1"/>
    <n v="1.27"/>
    <m/>
  </r>
  <r>
    <x v="1"/>
    <s v="oct"/>
    <x v="18"/>
    <d v="2024-10-26T00:00:00"/>
    <x v="1"/>
    <s v="Turno Noche"/>
    <s v="Transporte"/>
    <s v="Divisor de paquetes"/>
    <x v="1"/>
    <n v="1.1599999999999999"/>
    <m/>
  </r>
  <r>
    <x v="1"/>
    <s v="oct"/>
    <x v="18"/>
    <d v="2024-10-24T00:00:00"/>
    <x v="1"/>
    <s v="Turno Noche"/>
    <s v="Sopladora"/>
    <s v="Trabamiento de Preformas"/>
    <x v="1"/>
    <n v="0.9"/>
    <m/>
  </r>
  <r>
    <x v="1"/>
    <s v="oct"/>
    <x v="18"/>
    <d v="2024-10-23T00:00:00"/>
    <x v="1"/>
    <s v="Turno Noche"/>
    <s v="Sopladora"/>
    <s v="Trabamiento de Preformas"/>
    <x v="1"/>
    <n v="0.85"/>
    <m/>
  </r>
  <r>
    <x v="1"/>
    <s v="oct"/>
    <x v="18"/>
    <d v="2024-10-23T00:00:00"/>
    <x v="1"/>
    <s v="Turno Noche"/>
    <s v="Sopladora"/>
    <s v="Trabamiento de Preformas"/>
    <x v="1"/>
    <n v="0.84"/>
    <m/>
  </r>
  <r>
    <x v="1"/>
    <s v="oct"/>
    <x v="18"/>
    <d v="2024-10-26T00:00:00"/>
    <x v="1"/>
    <s v="Turno Noche"/>
    <s v="Transporte"/>
    <s v="Divisor de paquetes"/>
    <x v="1"/>
    <n v="0.76"/>
    <m/>
  </r>
  <r>
    <x v="1"/>
    <s v="oct"/>
    <x v="18"/>
    <d v="2024-10-22T00:00:00"/>
    <x v="1"/>
    <s v="Turno Noche"/>
    <s v="Etiquetadora"/>
    <s v="Empalme defectuoso - Etiquetadora"/>
    <x v="1"/>
    <n v="0.66"/>
    <m/>
  </r>
  <r>
    <x v="1"/>
    <s v="oct"/>
    <x v="18"/>
    <d v="2024-10-24T00:00:00"/>
    <x v="1"/>
    <s v="Turno Noche"/>
    <s v="Sopladora"/>
    <s v="Trabamiento de Preformas"/>
    <x v="1"/>
    <n v="0.49"/>
    <m/>
  </r>
  <r>
    <x v="1"/>
    <s v="oct"/>
    <x v="18"/>
    <d v="2024-10-23T00:00:00"/>
    <x v="1"/>
    <s v="Turno Noche"/>
    <s v="Sopladora"/>
    <s v="Trabamiento de Preformas"/>
    <x v="1"/>
    <n v="0.46"/>
    <m/>
  </r>
  <r>
    <x v="2"/>
    <s v="oct"/>
    <x v="19"/>
    <d v="2024-10-28T00:00:00"/>
    <x v="1"/>
    <s v="Turno Dia"/>
    <s v="Mixer"/>
    <s v="Presion de Co2 - Mantenimiento"/>
    <x v="2"/>
    <n v="60"/>
    <s v="Alarma baja presión de CO2 mal direccionada, falla proviene de tarjeta moduladora jarabe"/>
  </r>
  <r>
    <x v="2"/>
    <s v="oct"/>
    <x v="19"/>
    <d v="2024-10-28T00:00:00"/>
    <x v="1"/>
    <s v="Turno Dia"/>
    <s v="Mixer"/>
    <s v="Presion de Co2 - Mantenimiento"/>
    <x v="2"/>
    <n v="56.22"/>
    <s v="Alarma baja presión de CO2 mal direccionada, falla proviene de tarjeta moduladora jarabe"/>
  </r>
  <r>
    <x v="1"/>
    <s v="oct"/>
    <x v="19"/>
    <d v="2024-10-28T00:00:00"/>
    <x v="1"/>
    <s v="Turno Tarde"/>
    <s v="Etiquetadora"/>
    <s v="Cambio de Sensor - Etiquetadora"/>
    <x v="2"/>
    <n v="26.77"/>
    <s v="Cambio de sensor por anomalía bomba de aceite"/>
  </r>
  <r>
    <x v="1"/>
    <s v="oct"/>
    <x v="19"/>
    <d v="2024-10-28T00:00:00"/>
    <x v="1"/>
    <s v="Turno Tarde"/>
    <s v="Etiquetadora"/>
    <s v="Cambio de Sensor - Etiquetadora"/>
    <x v="2"/>
    <n v="15.93"/>
    <s v="Cambio de sensor por anomalía bomba de aceite"/>
  </r>
  <r>
    <x v="2"/>
    <s v="oct"/>
    <x v="19"/>
    <d v="2024-10-28T00:00:00"/>
    <x v="1"/>
    <s v="Turno Dia"/>
    <s v="Mixer"/>
    <s v="Presion de Co2 - Mantenimiento"/>
    <x v="2"/>
    <n v="34.880000000000003"/>
    <s v="Alarma baja presión de CO2 mal direccionada, falla proviene de tarjeta moduladora jarabe"/>
  </r>
  <r>
    <x v="2"/>
    <s v="oct"/>
    <x v="19"/>
    <d v="2024-10-28T00:00:00"/>
    <x v="1"/>
    <s v="Turno Dia"/>
    <s v="Mixer"/>
    <s v="Presion de Co2 - Mantenimiento"/>
    <x v="2"/>
    <n v="21.53"/>
    <s v="Alarma baja presión de CO2 mal direccionada, falla proviene de tarjeta moduladora jarabe"/>
  </r>
  <r>
    <x v="1"/>
    <s v="oct"/>
    <x v="19"/>
    <d v="2024-10-28T00:00:00"/>
    <x v="1"/>
    <s v="Turno Tarde"/>
    <s v="Mixer"/>
    <s v="Error de Mezcla"/>
    <x v="1"/>
    <n v="1.99"/>
    <m/>
  </r>
  <r>
    <x v="2"/>
    <s v="oct"/>
    <x v="19"/>
    <d v="2024-10-28T00:00:00"/>
    <x v="1"/>
    <s v="Turno Dia"/>
    <s v="Mixer"/>
    <s v="Presion de Co2 - Mantenimiento"/>
    <x v="2"/>
    <n v="5.81"/>
    <s v="Alarma baja presión de CO2 mal direccionada, falla proviene de tarjeta moduladora jarabe"/>
  </r>
  <r>
    <x v="2"/>
    <s v="oct"/>
    <x v="19"/>
    <d v="2024-10-29T00:00:00"/>
    <x v="1"/>
    <s v="Turno Noche"/>
    <s v="Mixer"/>
    <s v="Presion de Co2 - Mantenimiento"/>
    <x v="2"/>
    <n v="60"/>
    <s v="Alarma baja presión de CO2 mal direccionada, falla proviene de tarjeta moduladora jarabe"/>
  </r>
  <r>
    <x v="1"/>
    <s v="oct"/>
    <x v="19"/>
    <d v="2024-10-29T00:00:00"/>
    <x v="1"/>
    <s v="Turno Dia"/>
    <s v="Etiquetadora"/>
    <s v="Cambio o reparacion de sensor - Etiquetadora"/>
    <x v="1"/>
    <n v="5"/>
    <m/>
  </r>
  <r>
    <x v="1"/>
    <s v="oct"/>
    <x v="19"/>
    <d v="2024-10-29T00:00:00"/>
    <x v="1"/>
    <s v="Turno Dia"/>
    <s v="Etiquetadora"/>
    <s v="Cambio o reparacion de sensor - Etiquetadora"/>
    <x v="1"/>
    <n v="0.15"/>
    <m/>
  </r>
  <r>
    <x v="1"/>
    <s v="oct"/>
    <x v="19"/>
    <d v="2024-10-29T00:00:00"/>
    <x v="1"/>
    <s v="Turno Tarde"/>
    <s v="Robopac"/>
    <s v="Corte de Film en Robopack"/>
    <x v="1"/>
    <n v="2.7"/>
    <m/>
  </r>
  <r>
    <x v="1"/>
    <s v="oct"/>
    <x v="19"/>
    <d v="2024-10-28T00:00:00"/>
    <x v="1"/>
    <s v="Turno Dia"/>
    <s v="Transporte"/>
    <s v="Cai­da Termico"/>
    <x v="1"/>
    <n v="3.82"/>
    <m/>
  </r>
  <r>
    <x v="2"/>
    <s v="oct"/>
    <x v="19"/>
    <d v="2024-10-29T00:00:00"/>
    <x v="1"/>
    <s v="Turno Noche"/>
    <s v="Mixer"/>
    <s v="Presion de Co2 - Mantenimiento"/>
    <x v="2"/>
    <n v="43.42"/>
    <s v="Alarma baja presión de CO2 mal direccionada, falla proviene de tarjeta moduladora jarabe"/>
  </r>
  <r>
    <x v="1"/>
    <s v="oct"/>
    <x v="19"/>
    <d v="2024-10-28T00:00:00"/>
    <x v="1"/>
    <s v="Turno Dia"/>
    <s v="Llenadora"/>
    <s v="Espumado al inicio de proceso"/>
    <x v="0"/>
    <n v="10.19"/>
    <s v="Espumado en cambio de estanque"/>
  </r>
  <r>
    <x v="1"/>
    <s v="oct"/>
    <x v="19"/>
    <d v="2024-10-29T00:00:00"/>
    <x v="1"/>
    <s v="Turno Dia"/>
    <s v="Mixer"/>
    <s v="Falla bomba de vaci­o, fuera de servicio"/>
    <x v="2"/>
    <n v="15.08"/>
    <s v="Falla presión desaireador Estanque de agua"/>
  </r>
  <r>
    <x v="1"/>
    <s v="oct"/>
    <x v="19"/>
    <d v="2024-10-29T00:00:00"/>
    <x v="1"/>
    <s v="Turno Tarde"/>
    <s v="Etiquetadora"/>
    <s v="Falla Etiquetadora"/>
    <x v="2"/>
    <n v="22.33"/>
    <s v="Falla sensor bomba de aceite"/>
  </r>
  <r>
    <x v="1"/>
    <s v="oct"/>
    <x v="19"/>
    <d v="2024-10-28T00:00:00"/>
    <x v="1"/>
    <s v="Turno Dia"/>
    <s v="Mixer"/>
    <s v="Presion de Co2 - Mantenimiento"/>
    <x v="1"/>
    <n v="2.95"/>
    <m/>
  </r>
  <r>
    <x v="2"/>
    <s v="oct"/>
    <x v="19"/>
    <d v="2024-10-29T00:00:00"/>
    <x v="1"/>
    <s v="Turno Noche"/>
    <s v="Mixer"/>
    <s v="Presion de Co2 - Mantenimiento"/>
    <x v="2"/>
    <n v="38.56"/>
    <s v="Alarma baja presión de CO2 mal direccionada, falla proviene de tarjeta moduladora jarabe"/>
  </r>
  <r>
    <x v="1"/>
    <s v="oct"/>
    <x v="19"/>
    <d v="2024-10-29T00:00:00"/>
    <x v="1"/>
    <s v="Turno Dia"/>
    <s v="Sopladora"/>
    <s v="Problema compresor de alta"/>
    <x v="1"/>
    <n v="4.92"/>
    <m/>
  </r>
  <r>
    <x v="2"/>
    <s v="oct"/>
    <x v="19"/>
    <d v="2024-10-29T00:00:00"/>
    <x v="1"/>
    <s v="Turno Noche"/>
    <s v="Mixer"/>
    <s v="Presion de Co2 - Mantenimiento"/>
    <x v="2"/>
    <n v="15.68"/>
    <s v="Alarma baja presión de CO2 mal direccionada, falla proviene de tarjeta moduladora jarabe"/>
  </r>
  <r>
    <x v="2"/>
    <s v="oct"/>
    <x v="19"/>
    <d v="2024-10-29T00:00:00"/>
    <x v="1"/>
    <s v="Turno Dia"/>
    <s v="Mixer"/>
    <s v="Presion de Co2 - Mantenimiento"/>
    <x v="2"/>
    <n v="14.63"/>
    <s v="Alarma baja presión de CO2 mal direccionada, falla proviene de tarjeta moduladora jarabe"/>
  </r>
  <r>
    <x v="2"/>
    <s v="oct"/>
    <x v="19"/>
    <d v="2024-10-29T00:00:00"/>
    <x v="1"/>
    <s v="Turno Dia"/>
    <s v="Mixer"/>
    <s v="Presion de Co2 - Mantenimiento"/>
    <x v="2"/>
    <n v="9.49"/>
    <s v="Alarma baja presión de CO2 mal direccionada, falla proviene de tarjeta moduladora jarabe"/>
  </r>
  <r>
    <x v="2"/>
    <s v="oct"/>
    <x v="19"/>
    <d v="2024-10-29T00:00:00"/>
    <x v="1"/>
    <s v="Turno Noche"/>
    <s v="Mixer"/>
    <s v="Presion de Co2 - Mantenimiento"/>
    <x v="2"/>
    <n v="5.92"/>
    <s v="Alarma baja presión de CO2 mal direccionada, falla proviene de tarjeta moduladora jarabe"/>
  </r>
  <r>
    <x v="2"/>
    <s v="oct"/>
    <x v="19"/>
    <d v="2024-10-29T00:00:00"/>
    <x v="1"/>
    <s v="Turno Noche"/>
    <s v="Mixer"/>
    <s v="Presion de Co2 - Mantenimiento"/>
    <x v="2"/>
    <n v="5.22"/>
    <s v="Alarma baja presión de CO2 mal direccionada, falla proviene de tarjeta moduladora jarabe"/>
  </r>
  <r>
    <x v="2"/>
    <s v="oct"/>
    <x v="19"/>
    <d v="2024-10-30T00:00:00"/>
    <x v="1"/>
    <s v="Turno Noche"/>
    <s v="Lavadora de Botellas"/>
    <s v="Cai­da de envase en descarga - Mantenimiento"/>
    <x v="1"/>
    <n v="4.59"/>
    <m/>
  </r>
  <r>
    <x v="2"/>
    <s v="oct"/>
    <x v="19"/>
    <d v="2024-10-30T00:00:00"/>
    <x v="1"/>
    <s v="Turno Noche"/>
    <s v="Desencajonadora"/>
    <s v="Falla contactor - Desencajonadora"/>
    <x v="1"/>
    <n v="4.59"/>
    <m/>
  </r>
  <r>
    <x v="2"/>
    <s v="oct"/>
    <x v="19"/>
    <d v="2024-10-30T00:00:00"/>
    <x v="1"/>
    <s v="Turno Dia"/>
    <s v="Paletizadora"/>
    <s v="Falla en Paracai­da"/>
    <x v="1"/>
    <n v="4.47"/>
    <m/>
  </r>
  <r>
    <x v="2"/>
    <s v="oct"/>
    <x v="19"/>
    <d v="2024-10-30T00:00:00"/>
    <x v="1"/>
    <s v="Turno Dia"/>
    <s v="Lavadora de Botellas"/>
    <s v="Trabamiento de botellas en la salida - Mantenimiento"/>
    <x v="1"/>
    <n v="4.13"/>
    <m/>
  </r>
  <r>
    <x v="2"/>
    <s v="oct"/>
    <x v="19"/>
    <d v="2024-10-29T00:00:00"/>
    <x v="1"/>
    <s v="Turno Dia"/>
    <s v="Mixer"/>
    <s v="Presion de Co2 - Mantenimiento"/>
    <x v="1"/>
    <n v="3.81"/>
    <m/>
  </r>
  <r>
    <x v="2"/>
    <s v="oct"/>
    <x v="19"/>
    <d v="2024-10-30T00:00:00"/>
    <x v="1"/>
    <s v="Turno Noche"/>
    <s v="Desencajonadora"/>
    <s v="Cambio o reparacion de electrovalvula"/>
    <x v="1"/>
    <n v="3.64"/>
    <m/>
  </r>
  <r>
    <x v="1"/>
    <s v="oct"/>
    <x v="19"/>
    <d v="2024-10-30T00:00:00"/>
    <x v="1"/>
    <s v="Turno Noche"/>
    <s v="Llenadora"/>
    <s v="Trabamiento de botellas en salida"/>
    <x v="0"/>
    <n v="60"/>
    <s v="Falla pinzas de llenadora por trabamiento de botellas"/>
  </r>
  <r>
    <x v="2"/>
    <s v="oct"/>
    <x v="19"/>
    <d v="2024-10-29T00:00:00"/>
    <x v="1"/>
    <s v="Turno Dia"/>
    <s v="Mixer"/>
    <s v="Presion de Co2 - Mantenimiento"/>
    <x v="1"/>
    <n v="2.94"/>
    <m/>
  </r>
  <r>
    <x v="1"/>
    <s v="oct"/>
    <x v="19"/>
    <d v="2024-10-30T00:00:00"/>
    <x v="1"/>
    <s v="Turno Noche"/>
    <s v="Llenadora"/>
    <s v="Trabamiento de botellas en salida"/>
    <x v="0"/>
    <n v="60"/>
    <s v="Falla pinzas de llenadora por trabamiento de botellas"/>
  </r>
  <r>
    <x v="1"/>
    <s v="oct"/>
    <x v="19"/>
    <d v="2024-10-30T00:00:00"/>
    <x v="1"/>
    <s v="Turno Noche"/>
    <s v="Llenadora"/>
    <s v="Trabamiento de botellas en salida"/>
    <x v="0"/>
    <n v="39.51"/>
    <s v="Falla pinzas de llenadora por trabamiento de botellas"/>
  </r>
  <r>
    <x v="2"/>
    <s v="oct"/>
    <x v="19"/>
    <d v="2024-10-30T00:00:00"/>
    <x v="1"/>
    <s v="Turno Dia"/>
    <s v="Lavadora de Botellas"/>
    <s v="Trabamiento de botellas en la salida - Mantenimiento"/>
    <x v="1"/>
    <n v="2.5"/>
    <m/>
  </r>
  <r>
    <x v="2"/>
    <s v="oct"/>
    <x v="19"/>
    <d v="2024-10-29T00:00:00"/>
    <x v="1"/>
    <s v="Turno Dia"/>
    <s v="Mixer"/>
    <s v="Presion de Co2 - Mantenimiento"/>
    <x v="1"/>
    <n v="2.39"/>
    <m/>
  </r>
  <r>
    <x v="2"/>
    <s v="oct"/>
    <x v="19"/>
    <d v="2024-10-28T00:00:00"/>
    <x v="1"/>
    <s v="Turno Dia"/>
    <s v="Mixer"/>
    <s v="Presion de Co2 - Mantenimiento"/>
    <x v="1"/>
    <n v="2.38"/>
    <m/>
  </r>
  <r>
    <x v="2"/>
    <s v="oct"/>
    <x v="19"/>
    <d v="2024-10-29T00:00:00"/>
    <x v="1"/>
    <s v="Turno Noche"/>
    <s v="Mixer"/>
    <s v="Falla valvula moduladora de jarabe"/>
    <x v="1"/>
    <n v="2.2999999999999998"/>
    <m/>
  </r>
  <r>
    <x v="2"/>
    <s v="oct"/>
    <x v="19"/>
    <d v="2024-10-29T00:00:00"/>
    <x v="1"/>
    <s v="Turno Dia"/>
    <s v="Mixer"/>
    <s v="Presion de Co2 - Mantenimiento"/>
    <x v="1"/>
    <n v="2.15"/>
    <m/>
  </r>
  <r>
    <x v="2"/>
    <s v="oct"/>
    <x v="19"/>
    <d v="2024-10-28T00:00:00"/>
    <x v="1"/>
    <s v="Turno Dia"/>
    <s v="Mixer"/>
    <s v="Presion de Co2 - Mantenimiento"/>
    <x v="1"/>
    <n v="2.09"/>
    <m/>
  </r>
  <r>
    <x v="2"/>
    <s v="oct"/>
    <x v="19"/>
    <d v="2024-10-30T00:00:00"/>
    <x v="1"/>
    <s v="Turno Noche"/>
    <s v="Lavadora de Botellas"/>
    <s v="Cai­da de envase en descarga - Mantenimiento"/>
    <x v="1"/>
    <n v="2.04"/>
    <m/>
  </r>
  <r>
    <x v="1"/>
    <s v="oct"/>
    <x v="19"/>
    <d v="2024-10-30T00:00:00"/>
    <x v="1"/>
    <s v="Turno Noche"/>
    <s v="Llenadora"/>
    <s v="Trabamiento de botellas en salida"/>
    <x v="0"/>
    <n v="30"/>
    <s v="Falla pinzas de llenadora por trabamiento de botellas"/>
  </r>
  <r>
    <x v="2"/>
    <s v="oct"/>
    <x v="19"/>
    <d v="2024-10-30T00:00:00"/>
    <x v="1"/>
    <s v="Turno Dia"/>
    <s v="Lavadora de Botellas"/>
    <s v="Trabamiento de botellas en la salida - Mantenimiento"/>
    <x v="1"/>
    <n v="1.97"/>
    <m/>
  </r>
  <r>
    <x v="2"/>
    <s v="oct"/>
    <x v="19"/>
    <d v="2024-10-29T00:00:00"/>
    <x v="1"/>
    <s v="Turno Dia"/>
    <s v="Mixer"/>
    <s v="Presion de Co2 - Mantenimiento"/>
    <x v="1"/>
    <n v="1.96"/>
    <m/>
  </r>
  <r>
    <x v="2"/>
    <s v="oct"/>
    <x v="19"/>
    <d v="2024-10-30T00:00:00"/>
    <x v="1"/>
    <s v="Turno Noche"/>
    <s v="Lavadora de Botellas"/>
    <s v="Cai­da de envase en descarga - Mantenimiento"/>
    <x v="1"/>
    <n v="1.91"/>
    <m/>
  </r>
  <r>
    <x v="2"/>
    <s v="oct"/>
    <x v="19"/>
    <d v="2024-10-29T00:00:00"/>
    <x v="1"/>
    <s v="Turno Noche"/>
    <s v="Mixer"/>
    <s v="Problema en valvula moduladora"/>
    <x v="1"/>
    <n v="1.88"/>
    <m/>
  </r>
  <r>
    <x v="2"/>
    <s v="oct"/>
    <x v="19"/>
    <d v="2024-10-30T00:00:00"/>
    <x v="1"/>
    <s v="Turno Noche"/>
    <s v="Lavadora de Botellas"/>
    <s v="Cai­da de envase en descarga - Mantenimiento"/>
    <x v="1"/>
    <n v="1.86"/>
    <m/>
  </r>
  <r>
    <x v="1"/>
    <s v="oct"/>
    <x v="19"/>
    <d v="2024-10-29T00:00:00"/>
    <x v="1"/>
    <s v="Turno Tarde"/>
    <s v="Sopladora"/>
    <s v="Trabamiento de Preformas"/>
    <x v="1"/>
    <n v="1.42"/>
    <m/>
  </r>
  <r>
    <x v="2"/>
    <s v="oct"/>
    <x v="19"/>
    <d v="2024-10-28T00:00:00"/>
    <x v="1"/>
    <s v="Turno Dia"/>
    <s v="Mixer"/>
    <s v="Presion de Co2 - Mantenimiento"/>
    <x v="1"/>
    <n v="1.41"/>
    <m/>
  </r>
  <r>
    <x v="2"/>
    <s v="oct"/>
    <x v="19"/>
    <d v="2024-10-30T00:00:00"/>
    <x v="1"/>
    <s v="Turno Dia"/>
    <s v="Lavadora de Botellas"/>
    <s v="Trabamiento de botellas en la salida - Mantenimiento"/>
    <x v="1"/>
    <n v="1.29"/>
    <m/>
  </r>
  <r>
    <x v="2"/>
    <s v="oct"/>
    <x v="19"/>
    <d v="2024-10-29T00:00:00"/>
    <x v="1"/>
    <s v="Turno Noche"/>
    <s v="Lavadora de Botellas"/>
    <s v="Cai­da de envase en descarga - Mantenimiento"/>
    <x v="1"/>
    <n v="1.18"/>
    <m/>
  </r>
  <r>
    <x v="2"/>
    <s v="oct"/>
    <x v="19"/>
    <d v="2024-10-29T00:00:00"/>
    <x v="1"/>
    <s v="Turno Noche"/>
    <s v="Lavadora de Botellas"/>
    <s v="Cai­da de envase en descarga - Mantenimiento"/>
    <x v="1"/>
    <n v="1.17"/>
    <m/>
  </r>
  <r>
    <x v="1"/>
    <s v="oct"/>
    <x v="19"/>
    <d v="2024-10-28T00:00:00"/>
    <x v="1"/>
    <s v="Turno Dia"/>
    <s v="Transporte"/>
    <s v="Trabamiento entrada curva encausador"/>
    <x v="1"/>
    <n v="1.1200000000000001"/>
    <m/>
  </r>
  <r>
    <x v="2"/>
    <s v="oct"/>
    <x v="19"/>
    <d v="2024-10-29T00:00:00"/>
    <x v="1"/>
    <s v="Turno Noche"/>
    <s v="Mixer"/>
    <s v="Falla valvula moduladora de jarabe"/>
    <x v="1"/>
    <n v="0.93"/>
    <m/>
  </r>
  <r>
    <x v="2"/>
    <s v="oct"/>
    <x v="19"/>
    <d v="2024-10-29T00:00:00"/>
    <x v="1"/>
    <s v="Turno Noche"/>
    <s v="Lavadora de Botellas"/>
    <s v="Cai­da de envase en descarga - Mantenimiento"/>
    <x v="1"/>
    <n v="0.89"/>
    <m/>
  </r>
  <r>
    <x v="2"/>
    <s v="oct"/>
    <x v="19"/>
    <d v="2024-10-28T00:00:00"/>
    <x v="1"/>
    <s v="Turno Dia"/>
    <s v="Mixer"/>
    <s v="Presion de Co2 - Mantenimiento"/>
    <x v="1"/>
    <n v="0.85"/>
    <m/>
  </r>
  <r>
    <x v="2"/>
    <s v="oct"/>
    <x v="19"/>
    <d v="2024-10-30T00:00:00"/>
    <x v="1"/>
    <s v="Turno Dia"/>
    <s v="Lavadora de Botellas"/>
    <s v="Trabamiento de botellas en la salida - Mantenimiento"/>
    <x v="1"/>
    <n v="0.83"/>
    <m/>
  </r>
  <r>
    <x v="2"/>
    <s v="oct"/>
    <x v="19"/>
    <d v="2024-10-29T00:00:00"/>
    <x v="1"/>
    <s v="Turno Dia"/>
    <s v="Mixer"/>
    <s v="Presion de Co2 - Mantenimiento"/>
    <x v="1"/>
    <n v="0.65"/>
    <m/>
  </r>
  <r>
    <x v="2"/>
    <s v="oct"/>
    <x v="19"/>
    <d v="2024-10-30T00:00:00"/>
    <x v="1"/>
    <s v="Turno Dia"/>
    <s v="Lavadora de Botellas"/>
    <s v="Trabamiento de botellas en la salida - Mantenimiento"/>
    <x v="1"/>
    <n v="0.59"/>
    <m/>
  </r>
  <r>
    <x v="2"/>
    <s v="oct"/>
    <x v="19"/>
    <d v="2024-10-28T00:00:00"/>
    <x v="1"/>
    <s v="Turno Dia"/>
    <s v="Mixer"/>
    <s v="Presion de Co2 - Mantenimiento"/>
    <x v="1"/>
    <n v="0.3"/>
    <m/>
  </r>
  <r>
    <x v="2"/>
    <s v="oct"/>
    <x v="19"/>
    <d v="2024-10-28T00:00:00"/>
    <x v="1"/>
    <s v="Turno Dia"/>
    <s v="Mixer"/>
    <s v="Presion de Co2 - Mantenimiento"/>
    <x v="1"/>
    <n v="0.28999999999999998"/>
    <m/>
  </r>
  <r>
    <x v="2"/>
    <s v="oct"/>
    <x v="19"/>
    <d v="2024-10-28T00:00:00"/>
    <x v="1"/>
    <s v="Turno Dia"/>
    <s v="Mixer"/>
    <s v="Presion de Co2 - Mantenimiento"/>
    <x v="1"/>
    <n v="0.19"/>
    <m/>
  </r>
  <r>
    <x v="1"/>
    <s v="oct"/>
    <x v="19"/>
    <d v="2024-10-29T00:00:00"/>
    <x v="1"/>
    <s v="Turno Dia"/>
    <s v="Capsuladora"/>
    <s v="Trancon de tapas deformes en buffer"/>
    <x v="1"/>
    <n v="2.96"/>
    <m/>
  </r>
  <r>
    <x v="2"/>
    <s v="oct"/>
    <x v="19"/>
    <d v="2024-10-29T00:00:00"/>
    <x v="1"/>
    <s v="Turno Noche"/>
    <s v="Mixer"/>
    <s v="Problema en valvula moduladora"/>
    <x v="1"/>
    <n v="0.03"/>
    <m/>
  </r>
  <r>
    <x v="2"/>
    <s v="nov"/>
    <x v="20"/>
    <d v="2024-11-04T00:00:00"/>
    <x v="1"/>
    <s v="Turno Dia"/>
    <s v="Lavadora de Botellas"/>
    <s v="Ajuste salida lavadora por cai­da de envase"/>
    <x v="2"/>
    <n v="20.43"/>
    <s v="Ajuste sensor desenfocado salida llenadora"/>
  </r>
  <r>
    <x v="2"/>
    <s v="nov"/>
    <x v="20"/>
    <d v="2024-11-04T00:00:00"/>
    <x v="1"/>
    <s v="Turno Dia"/>
    <s v="Lavadora de Botellas"/>
    <s v="Cai­da de envase en descarga - Mantenimiento"/>
    <x v="1"/>
    <n v="3.49"/>
    <m/>
  </r>
  <r>
    <x v="2"/>
    <s v="nov"/>
    <x v="20"/>
    <d v="2024-11-04T00:00:00"/>
    <x v="1"/>
    <s v="Turno Dia"/>
    <s v="Lavadora de Botellas"/>
    <s v="Cai­da de envase en descarga - Mantenimiento"/>
    <x v="1"/>
    <n v="3.37"/>
    <m/>
  </r>
  <r>
    <x v="2"/>
    <s v="nov"/>
    <x v="20"/>
    <d v="2024-11-04T00:00:00"/>
    <x v="1"/>
    <s v="Turno Dia"/>
    <s v="Lavadora de Botellas"/>
    <s v="Cai­da de envase en descarga - Mantenimiento"/>
    <x v="1"/>
    <n v="2.83"/>
    <m/>
  </r>
  <r>
    <x v="2"/>
    <s v="nov"/>
    <x v="20"/>
    <d v="2024-11-04T00:00:00"/>
    <x v="1"/>
    <s v="Turno Noche"/>
    <s v="Lavadora de Botellas"/>
    <s v="Cai­da de envase en descarga - Mantenimiento"/>
    <x v="1"/>
    <n v="2.36"/>
    <m/>
  </r>
  <r>
    <x v="2"/>
    <s v="nov"/>
    <x v="20"/>
    <d v="2024-11-04T00:00:00"/>
    <x v="1"/>
    <s v="Turno Dia"/>
    <s v="Lavadora de Botellas"/>
    <s v="Cai­da de envase en descarga - Mantenimiento"/>
    <x v="1"/>
    <n v="1.27"/>
    <m/>
  </r>
  <r>
    <x v="2"/>
    <s v="nov"/>
    <x v="20"/>
    <d v="2024-11-04T00:00:00"/>
    <x v="1"/>
    <s v="Turno Dia"/>
    <s v="Lavadora de Botellas"/>
    <s v="Cai­da de envase en descarga - Mantenimiento"/>
    <x v="1"/>
    <n v="1.2"/>
    <m/>
  </r>
  <r>
    <x v="2"/>
    <s v="nov"/>
    <x v="20"/>
    <d v="2024-11-04T00:00:00"/>
    <x v="1"/>
    <s v="Turno Dia"/>
    <s v="Lavadora de Botellas"/>
    <s v="Cai­da de envase en descarga - Mantenimiento"/>
    <x v="1"/>
    <n v="0.59"/>
    <m/>
  </r>
  <r>
    <x v="2"/>
    <s v="nov"/>
    <x v="20"/>
    <d v="2024-11-04T00:00:00"/>
    <x v="1"/>
    <s v="Turno Dia"/>
    <s v="Lavadora de Botellas"/>
    <s v="Cai­da de envase en descarga - Mantenimiento"/>
    <x v="1"/>
    <n v="0.36"/>
    <m/>
  </r>
  <r>
    <x v="2"/>
    <s v="nov"/>
    <x v="20"/>
    <d v="2024-11-04T00:00:00"/>
    <x v="1"/>
    <s v="Turno Dia"/>
    <s v="Lavadora de Botellas"/>
    <s v="Cai­da de envase en descarga - Mantenimiento"/>
    <x v="1"/>
    <n v="0.27"/>
    <m/>
  </r>
  <r>
    <x v="2"/>
    <s v="nov"/>
    <x v="20"/>
    <d v="2024-11-04T00:00:00"/>
    <x v="1"/>
    <s v="Turno Dia"/>
    <s v="Lavadora de Botellas"/>
    <s v="Cai­da de envase en descarga - Mantenimiento"/>
    <x v="1"/>
    <n v="0.15"/>
    <m/>
  </r>
  <r>
    <x v="2"/>
    <s v="nov"/>
    <x v="20"/>
    <d v="2024-11-04T00:00:00"/>
    <x v="1"/>
    <s v="Turno Noche"/>
    <s v="Lavadora de Botellas"/>
    <s v="Cai­da de envase en descarga - Mantenimiento"/>
    <x v="1"/>
    <n v="0.01"/>
    <m/>
  </r>
  <r>
    <x v="2"/>
    <s v="nov"/>
    <x v="20"/>
    <d v="2024-11-04T00:00:00"/>
    <x v="1"/>
    <s v="Turno Noche"/>
    <s v="Transporte"/>
    <s v="Cai­da de envase Salida lavadora"/>
    <x v="1"/>
    <n v="2.11"/>
    <m/>
  </r>
  <r>
    <x v="2"/>
    <s v="nov"/>
    <x v="20"/>
    <d v="2024-11-04T00:00:00"/>
    <x v="1"/>
    <s v="Turno Dia"/>
    <s v="Etiquetadora"/>
    <s v="Falla Etiquetadora"/>
    <x v="2"/>
    <n v="11.41"/>
    <s v="Electrovalvula se pega en magazine"/>
  </r>
  <r>
    <x v="2"/>
    <s v="nov"/>
    <x v="20"/>
    <d v="2024-11-04T00:00:00"/>
    <x v="1"/>
    <s v="Turno Dia"/>
    <s v="Etiquetadora"/>
    <s v="Falla Etiquetadora"/>
    <x v="1"/>
    <n v="0.15"/>
    <m/>
  </r>
  <r>
    <x v="0"/>
    <s v="nov"/>
    <x v="20"/>
    <d v="2024-11-04T00:00:00"/>
    <x v="1"/>
    <s v="Turno Dia"/>
    <s v="Mixer"/>
    <s v="Presion de Co2 - Mantenimiento"/>
    <x v="2"/>
    <n v="34.01"/>
    <s v="Cambio regulador presión eléctronico CO2"/>
  </r>
  <r>
    <x v="0"/>
    <s v="nov"/>
    <x v="20"/>
    <d v="2024-11-04T00:00:00"/>
    <x v="1"/>
    <s v="Turno Dia"/>
    <s v="Mixer"/>
    <s v="Presion de Co2 - Mantenimiento"/>
    <x v="1"/>
    <n v="0.85"/>
    <m/>
  </r>
  <r>
    <x v="0"/>
    <s v="nov"/>
    <x v="20"/>
    <d v="2024-11-04T00:00:00"/>
    <x v="1"/>
    <s v="Turno Dia"/>
    <s v="Encajonadora"/>
    <s v="Problema en mesa de entrada"/>
    <x v="1"/>
    <n v="1.8"/>
    <m/>
  </r>
  <r>
    <x v="0"/>
    <s v="nov"/>
    <x v="20"/>
    <d v="2024-11-04T00:00:00"/>
    <x v="1"/>
    <s v="Turno Dia"/>
    <s v="Encajonadora"/>
    <s v="Problema en mesa de entrada"/>
    <x v="1"/>
    <n v="1"/>
    <m/>
  </r>
  <r>
    <x v="0"/>
    <s v="nov"/>
    <x v="20"/>
    <d v="2024-11-04T00:00:00"/>
    <x v="1"/>
    <s v="Turno Dia"/>
    <s v="Lavadora de Botellas"/>
    <s v="Trabamiento de botellas en la salida - Mantenimiento"/>
    <x v="1"/>
    <n v="2.95"/>
    <m/>
  </r>
  <r>
    <x v="0"/>
    <s v="nov"/>
    <x v="20"/>
    <d v="2024-11-04T00:00:00"/>
    <x v="1"/>
    <s v="Turno Dia"/>
    <s v="Lavadora de Botellas"/>
    <s v="Trabamiento de botellas en la salida - Mantenimiento"/>
    <x v="1"/>
    <n v="0.75"/>
    <m/>
  </r>
  <r>
    <x v="2"/>
    <s v="nov"/>
    <x v="20"/>
    <d v="2024-11-05T00:00:00"/>
    <x v="1"/>
    <s v="Turno Dia"/>
    <s v="Lavadora de Botellas"/>
    <s v="Cai­da de envase en descarga - Mantenimiento"/>
    <x v="0"/>
    <n v="7.13"/>
    <m/>
  </r>
  <r>
    <x v="2"/>
    <s v="nov"/>
    <x v="20"/>
    <d v="2024-11-05T00:00:00"/>
    <x v="1"/>
    <s v="Turno Dia"/>
    <s v="Lavadora de Botellas"/>
    <s v="Cai­da de envase en descarga - Mantenimiento"/>
    <x v="1"/>
    <n v="2.39"/>
    <m/>
  </r>
  <r>
    <x v="2"/>
    <s v="nov"/>
    <x v="20"/>
    <d v="2024-11-05T00:00:00"/>
    <x v="1"/>
    <s v="Turno Dia"/>
    <s v="Lavadora de Botellas"/>
    <s v="Cai­da de envase en descarga - Mantenimiento"/>
    <x v="1"/>
    <n v="2.3199999999999998"/>
    <m/>
  </r>
  <r>
    <x v="2"/>
    <s v="nov"/>
    <x v="20"/>
    <d v="2024-11-05T00:00:00"/>
    <x v="1"/>
    <s v="Turno Dia"/>
    <s v="Lavadora de Botellas"/>
    <s v="Cai­da de envase en descarga - Mantenimiento"/>
    <x v="1"/>
    <n v="1.23"/>
    <m/>
  </r>
  <r>
    <x v="2"/>
    <s v="nov"/>
    <x v="20"/>
    <d v="2024-11-05T00:00:00"/>
    <x v="1"/>
    <s v="Turno Dia"/>
    <s v="Lavadora de Botellas"/>
    <s v="Cai­da de envase en descarga - Mantenimiento"/>
    <x v="1"/>
    <n v="1.02"/>
    <m/>
  </r>
  <r>
    <x v="2"/>
    <s v="nov"/>
    <x v="20"/>
    <d v="2024-11-05T00:00:00"/>
    <x v="1"/>
    <s v="Turno Dia"/>
    <s v="Lavadora de Botellas"/>
    <s v="Cai­da de envase en descarga - Mantenimiento"/>
    <x v="1"/>
    <n v="0.97"/>
    <m/>
  </r>
  <r>
    <x v="0"/>
    <s v="nov"/>
    <x v="20"/>
    <d v="2024-11-05T00:00:00"/>
    <x v="1"/>
    <s v="Turno Dia"/>
    <s v="Encajonadora"/>
    <s v="Falla contactor - Encajonadora"/>
    <x v="2"/>
    <n v="9.34"/>
    <s v="Ajuste sensor cabezal maquina"/>
  </r>
  <r>
    <x v="0"/>
    <s v="nov"/>
    <x v="20"/>
    <d v="2024-11-05T00:00:00"/>
    <x v="1"/>
    <s v="Turno Dia"/>
    <s v="Encajonadora"/>
    <s v="Falla contactor - Encajonadora"/>
    <x v="1"/>
    <n v="3.86"/>
    <m/>
  </r>
  <r>
    <x v="2"/>
    <s v="nov"/>
    <x v="20"/>
    <d v="2024-11-05T00:00:00"/>
    <x v="1"/>
    <s v="Turno Dia"/>
    <s v="Capsuladora"/>
    <s v="Trancon de tapas en pista de bajada - Mantenimiento"/>
    <x v="1"/>
    <n v="2.02"/>
    <m/>
  </r>
  <r>
    <x v="2"/>
    <s v="nov"/>
    <x v="20"/>
    <d v="2024-11-05T00:00:00"/>
    <x v="1"/>
    <s v="Turno Dia"/>
    <s v="Capsuladora"/>
    <s v="Trancon de tapas en pista de bajada - Mantenimiento"/>
    <x v="1"/>
    <n v="1.18"/>
    <m/>
  </r>
  <r>
    <x v="0"/>
    <s v="nov"/>
    <x v="20"/>
    <d v="2024-11-06T00:00:00"/>
    <x v="1"/>
    <s v="Turno Dia"/>
    <s v="Despaletizadora"/>
    <s v="Cai­da de automatico - Despaletizadora"/>
    <x v="1"/>
    <n v="3.05"/>
    <m/>
  </r>
  <r>
    <x v="2"/>
    <s v="nov"/>
    <x v="20"/>
    <d v="2024-11-06T00:00:00"/>
    <x v="1"/>
    <s v="Turno Dia"/>
    <s v="Etiquetadora"/>
    <s v="Empalme defectuoso - Etiquetadora"/>
    <x v="2"/>
    <n v="27.9"/>
    <s v="Falla electrovalvula magazine"/>
  </r>
  <r>
    <x v="2"/>
    <s v="nov"/>
    <x v="20"/>
    <d v="2024-11-06T00:00:00"/>
    <x v="1"/>
    <s v="Turno Dia"/>
    <s v="Etiquetadora"/>
    <s v="Empalme defectuoso - Etiquetadora"/>
    <x v="1"/>
    <n v="2.88"/>
    <m/>
  </r>
  <r>
    <x v="2"/>
    <s v="nov"/>
    <x v="20"/>
    <d v="2024-11-06T00:00:00"/>
    <x v="1"/>
    <s v="Turno Dia"/>
    <s v="Etiquetadora"/>
    <s v="Empalme defectuoso - Etiquetadora"/>
    <x v="1"/>
    <n v="1.02"/>
    <m/>
  </r>
  <r>
    <x v="0"/>
    <s v="nov"/>
    <x v="20"/>
    <d v="2024-11-06T00:00:00"/>
    <x v="1"/>
    <s v="Turno Noche"/>
    <s v="Mixer"/>
    <s v="Falla en bomba de Jarabes"/>
    <x v="0"/>
    <n v="47.83"/>
    <s v="Fuga en bomba de jarabe por sello roto"/>
  </r>
  <r>
    <x v="0"/>
    <s v="nov"/>
    <x v="20"/>
    <d v="2024-11-06T00:00:00"/>
    <x v="1"/>
    <s v="Turno Noche"/>
    <s v="Mixer"/>
    <s v="Falla en bomba de Jarabes"/>
    <x v="0"/>
    <n v="20.440000000000001"/>
    <s v="Fuga en bomba de jarabe por sello roto"/>
  </r>
  <r>
    <x v="2"/>
    <s v="nov"/>
    <x v="20"/>
    <d v="2024-11-06T00:00:00"/>
    <x v="1"/>
    <s v="Turno Dia"/>
    <s v="Capsuladora"/>
    <s v="Falla sensor"/>
    <x v="2"/>
    <n v="7.96"/>
    <s v="Ajuste en sensor bajada de tapas"/>
  </r>
  <r>
    <x v="2"/>
    <s v="nov"/>
    <x v="20"/>
    <d v="2024-11-06T00:00:00"/>
    <x v="1"/>
    <s v="Turno Dia"/>
    <s v="Capsuladora"/>
    <s v="Falla sensor"/>
    <x v="1"/>
    <n v="1.51"/>
    <m/>
  </r>
  <r>
    <x v="0"/>
    <s v="nov"/>
    <x v="20"/>
    <d v="2024-11-06T00:00:00"/>
    <x v="1"/>
    <s v="Turno Dia"/>
    <s v="Encajonadora"/>
    <s v="Problema en mesa de entrada"/>
    <x v="1"/>
    <n v="1.4"/>
    <m/>
  </r>
  <r>
    <x v="0"/>
    <s v="nov"/>
    <x v="20"/>
    <d v="2024-11-06T00:00:00"/>
    <x v="1"/>
    <s v="Turno Dia"/>
    <s v="Encajonadora"/>
    <s v="Problema en mesa de entrada"/>
    <x v="1"/>
    <n v="0.15"/>
    <m/>
  </r>
  <r>
    <x v="0"/>
    <s v="nov"/>
    <x v="20"/>
    <d v="2024-11-06T00:00:00"/>
    <x v="1"/>
    <s v="Turno Dia"/>
    <s v="Lavadora de Botellas"/>
    <s v="Trabamiento de botellas en la salida - Mantenimiento"/>
    <x v="1"/>
    <n v="1.55"/>
    <m/>
  </r>
  <r>
    <x v="0"/>
    <s v="nov"/>
    <x v="20"/>
    <d v="2024-11-07T00:00:00"/>
    <x v="1"/>
    <s v="Turno Dia"/>
    <s v="Despaletizadora"/>
    <s v="Cai­da de automatico - Despaletizadora"/>
    <x v="1"/>
    <n v="2.95"/>
    <m/>
  </r>
  <r>
    <x v="2"/>
    <s v="nov"/>
    <x v="20"/>
    <d v="2024-11-07T00:00:00"/>
    <x v="1"/>
    <s v="Turno Noche"/>
    <s v="Lavadora de Botellas"/>
    <s v="Cai­da de envase en descarga - Mantenimiento"/>
    <x v="1"/>
    <n v="1.41"/>
    <m/>
  </r>
  <r>
    <x v="2"/>
    <s v="nov"/>
    <x v="20"/>
    <d v="2024-11-07T00:00:00"/>
    <x v="1"/>
    <s v="Turno Noche"/>
    <s v="Lavadora de Botellas"/>
    <s v="Cai­da de envase en descarga - Mantenimiento"/>
    <x v="1"/>
    <n v="1.25"/>
    <m/>
  </r>
  <r>
    <x v="0"/>
    <s v="nov"/>
    <x v="20"/>
    <d v="2024-11-07T00:00:00"/>
    <x v="1"/>
    <s v="Turno Dia"/>
    <s v="Llenadora"/>
    <s v="Cambio o reparacion de sensor - Llenadora"/>
    <x v="2"/>
    <n v="58.92"/>
    <s v="Desincronización por falla de encoder"/>
  </r>
  <r>
    <x v="0"/>
    <s v="nov"/>
    <x v="20"/>
    <d v="2024-11-07T00:00:00"/>
    <x v="1"/>
    <s v="Turno Dia"/>
    <s v="Llenadora"/>
    <s v="Cambio o reparacion de sensor - Llenadora"/>
    <x v="2"/>
    <n v="11.7"/>
    <s v="Desincronización por falla de encoder"/>
  </r>
  <r>
    <x v="0"/>
    <s v="nov"/>
    <x v="20"/>
    <d v="2024-11-07T00:00:00"/>
    <x v="1"/>
    <s v="Turno Dia"/>
    <s v="Llenadora"/>
    <s v="Cambio o reparacion de sensor - Llenadora"/>
    <x v="2"/>
    <n v="6.99"/>
    <s v="Desincronización por falla de encoder"/>
  </r>
  <r>
    <x v="0"/>
    <s v="nov"/>
    <x v="20"/>
    <d v="2024-11-07T00:00:00"/>
    <x v="1"/>
    <s v="Turno Dia"/>
    <s v="Llenadora"/>
    <s v="Cambio o reparacion de sensor - Llenadora"/>
    <x v="1"/>
    <n v="0.68"/>
    <m/>
  </r>
  <r>
    <x v="0"/>
    <s v="nov"/>
    <x v="20"/>
    <d v="2024-11-07T00:00:00"/>
    <x v="1"/>
    <s v="Turno Dia"/>
    <s v="Llenadora"/>
    <s v="Cambio o reparacion de sensor - Llenadora"/>
    <x v="1"/>
    <n v="0.13"/>
    <m/>
  </r>
  <r>
    <x v="2"/>
    <s v="nov"/>
    <x v="20"/>
    <d v="2024-11-07T00:00:00"/>
    <x v="1"/>
    <s v="Turno Noche"/>
    <s v="Despaletizadora"/>
    <s v="Reparacion - Despaletizadora"/>
    <x v="2"/>
    <n v="9.84"/>
    <s v="Perdida de sincronización"/>
  </r>
  <r>
    <x v="0"/>
    <s v="nov"/>
    <x v="20"/>
    <d v="2024-11-07T00:00:00"/>
    <x v="1"/>
    <s v="Turno Dia"/>
    <s v="Lavadora de Botellas"/>
    <s v="trabamiento de botella en entrada"/>
    <x v="1"/>
    <n v="1.68"/>
    <m/>
  </r>
  <r>
    <x v="0"/>
    <s v="nov"/>
    <x v="20"/>
    <d v="2024-11-07T00:00:00"/>
    <x v="1"/>
    <s v="Turno Dia"/>
    <s v="Lavadora de Botellas"/>
    <s v="Trabamiento de botellas en la salida - Mantenimiento"/>
    <x v="1"/>
    <n v="1.88"/>
    <m/>
  </r>
  <r>
    <x v="0"/>
    <s v="nov"/>
    <x v="20"/>
    <d v="2024-11-07T00:00:00"/>
    <x v="1"/>
    <s v="Turno Dia"/>
    <s v="Coronador"/>
    <s v="Trancones reiterados pista de bajada"/>
    <x v="1"/>
    <n v="1.65"/>
    <m/>
  </r>
  <r>
    <x v="0"/>
    <s v="nov"/>
    <x v="20"/>
    <d v="2024-11-07T00:00:00"/>
    <x v="1"/>
    <s v="Turno Dia"/>
    <s v="Coronador"/>
    <s v="Trancones reiterados pista de bajada"/>
    <x v="1"/>
    <n v="1.53"/>
    <m/>
  </r>
  <r>
    <x v="0"/>
    <s v="nov"/>
    <x v="20"/>
    <d v="2024-11-07T00:00:00"/>
    <x v="1"/>
    <s v="Turno Dia"/>
    <s v="Coronador"/>
    <s v="Trancones reiterados pista de bajada"/>
    <x v="1"/>
    <n v="0.2"/>
    <m/>
  </r>
  <r>
    <x v="0"/>
    <s v="nov"/>
    <x v="20"/>
    <d v="2024-11-08T00:00:00"/>
    <x v="1"/>
    <s v="Turno Dia"/>
    <s v="Lavadora de Botellas"/>
    <s v="Falla de Motor - Lavadora de Botellas"/>
    <x v="0"/>
    <n v="13.64"/>
    <s v="Corte de eje motorreductor extractor de etiquetas"/>
  </r>
  <r>
    <x v="0"/>
    <s v="nov"/>
    <x v="20"/>
    <d v="2024-11-08T00:00:00"/>
    <x v="1"/>
    <s v="Turno Dia"/>
    <s v="Lavadora de Botellas"/>
    <s v="Falla de Motor - Lavadora de Botellas"/>
    <x v="1"/>
    <n v="2.5499999999999998"/>
    <m/>
  </r>
  <r>
    <x v="0"/>
    <s v="nov"/>
    <x v="20"/>
    <d v="2024-11-08T00:00:00"/>
    <x v="1"/>
    <s v="Turno Noche"/>
    <s v="Lavadora de Botellas"/>
    <s v="Falla de Motor - Lavadora de Botellas"/>
    <x v="1"/>
    <n v="2.48"/>
    <m/>
  </r>
  <r>
    <x v="0"/>
    <s v="nov"/>
    <x v="20"/>
    <d v="2024-11-08T00:00:00"/>
    <x v="1"/>
    <s v="Turno Noche"/>
    <s v="Lavadora de Botellas"/>
    <s v="Falla de Motor - Lavadora de Botellas"/>
    <x v="1"/>
    <n v="1.25"/>
    <m/>
  </r>
  <r>
    <x v="0"/>
    <s v="nov"/>
    <x v="20"/>
    <d v="2024-11-08T00:00:00"/>
    <x v="1"/>
    <s v="Turno Dia"/>
    <s v="Lavadora de Botellas"/>
    <s v="Falla de Motor - Lavadora de Botellas"/>
    <x v="1"/>
    <n v="0.73"/>
    <m/>
  </r>
  <r>
    <x v="0"/>
    <s v="nov"/>
    <x v="20"/>
    <d v="2024-11-08T00:00:00"/>
    <x v="1"/>
    <s v="Turno Dia"/>
    <s v="Omnivision"/>
    <s v="Parada reiteradas por ventosas en mal estado"/>
    <x v="1"/>
    <n v="1.18"/>
    <m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5T00:00:00"/>
    <x v="1"/>
    <s v="Turno Noche"/>
    <s v="Llenadora"/>
    <s v="Reparacion - Llenadora"/>
    <x v="0"/>
    <n v="60"/>
    <s v="Falla en pinzas de transferencia x9"/>
  </r>
  <r>
    <x v="1"/>
    <s v="nov"/>
    <x v="20"/>
    <d v="2024-11-06T00:00:00"/>
    <x v="1"/>
    <s v="Turno Dia"/>
    <s v="Capsuladora"/>
    <s v="Reparacion de cabezal"/>
    <x v="0"/>
    <n v="60"/>
    <s v="Por falla de llenadora, fallan 3 ejes de capsuladora"/>
  </r>
  <r>
    <x v="1"/>
    <s v="nov"/>
    <x v="20"/>
    <d v="2024-11-06T00:00:00"/>
    <x v="1"/>
    <s v="Turno Dia"/>
    <s v="Capsuladora"/>
    <s v="Reparacion de cabezal"/>
    <x v="0"/>
    <n v="60"/>
    <s v="Por falla de llenadora, fallan 3 ejes de capsuladora"/>
  </r>
  <r>
    <x v="1"/>
    <s v="nov"/>
    <x v="20"/>
    <d v="2024-11-06T00:00:00"/>
    <x v="1"/>
    <s v="Turno Dia"/>
    <s v="Capsuladora"/>
    <s v="Reparacion de cabezal"/>
    <x v="0"/>
    <n v="60"/>
    <s v="Por falla de llenadora, fallan 3 ejes de capsuladora"/>
  </r>
  <r>
    <x v="1"/>
    <s v="nov"/>
    <x v="20"/>
    <d v="2024-11-06T00:00:00"/>
    <x v="1"/>
    <s v="Turno Dia"/>
    <s v="Capsuladora"/>
    <s v="Reparacion de cabezal"/>
    <x v="0"/>
    <n v="60"/>
    <s v="Por falla de llenadora, fallan 3 ejes de capsuladora"/>
  </r>
  <r>
    <x v="1"/>
    <s v="nov"/>
    <x v="20"/>
    <d v="2024-11-06T00:00:00"/>
    <x v="1"/>
    <s v="Turno Dia"/>
    <s v="Capsuladora"/>
    <s v="Reparacion de cabezal"/>
    <x v="0"/>
    <n v="55.07"/>
    <s v="Por falla de llenadora, fallan 3 ejes de capsuladora"/>
  </r>
  <r>
    <x v="1"/>
    <s v="nov"/>
    <x v="20"/>
    <d v="2024-11-05T00:00:00"/>
    <x v="1"/>
    <s v="Turno Tarde"/>
    <s v="Capsuladora"/>
    <s v="Reparacion de cabezal"/>
    <x v="0"/>
    <n v="43.61"/>
    <s v="Por falla de llenadora, fallan 3 ejes de capsuladora"/>
  </r>
  <r>
    <x v="1"/>
    <s v="nov"/>
    <x v="20"/>
    <d v="2024-11-06T00:00:00"/>
    <x v="1"/>
    <s v="Turno Dia"/>
    <s v="Capsuladora"/>
    <s v="Reparacion de cabezal"/>
    <x v="0"/>
    <n v="37.53"/>
    <s v="Por falla de llenadora, fallan 3 ejes de capsuladora"/>
  </r>
  <r>
    <x v="1"/>
    <s v="nov"/>
    <x v="20"/>
    <d v="2024-11-05T00:00:00"/>
    <x v="1"/>
    <s v="Turno Tarde"/>
    <s v="Capsuladora"/>
    <s v="Reparacion de cabezal"/>
    <x v="0"/>
    <n v="10"/>
    <s v="Por falla de llenadora, fallan 3 ejes de capsuladora"/>
  </r>
  <r>
    <x v="1"/>
    <s v="nov"/>
    <x v="20"/>
    <d v="2024-11-07T00:00:00"/>
    <x v="1"/>
    <s v="Turno Noche"/>
    <s v="Capsuladora"/>
    <s v="Reparacion de cabezal"/>
    <x v="0"/>
    <n v="9.5"/>
    <s v="Por falla de llenadora, fallan 3 ejes de capsuladora"/>
  </r>
  <r>
    <x v="1"/>
    <s v="nov"/>
    <x v="20"/>
    <d v="2024-11-07T00:00:00"/>
    <x v="1"/>
    <s v="Turno Tarde"/>
    <s v="Paletizadora"/>
    <s v="Problema en compactador"/>
    <x v="2"/>
    <n v="8.91"/>
    <s v="Perdida de ciclo compactador de cartones / ajuste sensor"/>
  </r>
  <r>
    <x v="1"/>
    <s v="nov"/>
    <x v="20"/>
    <d v="2024-11-05T00:00:00"/>
    <x v="1"/>
    <s v="Turno Noche"/>
    <s v="Llenadora"/>
    <s v="Reparacion - Llenadora"/>
    <x v="0"/>
    <n v="8.6300000000000008"/>
    <m/>
  </r>
  <r>
    <x v="1"/>
    <s v="nov"/>
    <x v="20"/>
    <d v="2024-11-07T00:00:00"/>
    <x v="1"/>
    <s v="Turno Tarde"/>
    <s v="Llenadora"/>
    <s v="Salida llenadora, cai­da gui­a seguridad - Mantenimiento"/>
    <x v="0"/>
    <n v="8.2899999999999991"/>
    <m/>
  </r>
  <r>
    <x v="1"/>
    <s v="nov"/>
    <x v="20"/>
    <d v="2024-11-07T00:00:00"/>
    <x v="1"/>
    <s v="Turno Tarde"/>
    <s v="Llenadora"/>
    <s v="Salida llenadora, cai­da gui­a seguridad - Mantenimiento"/>
    <x v="0"/>
    <n v="6.72"/>
    <m/>
  </r>
  <r>
    <x v="1"/>
    <s v="nov"/>
    <x v="20"/>
    <d v="2024-11-06T00:00:00"/>
    <x v="1"/>
    <s v="Turno Tarde"/>
    <s v="Llenadora"/>
    <s v="Salida llenadora, cai­da gui­a seguridad - Mantenimiento"/>
    <x v="0"/>
    <n v="6.24"/>
    <m/>
  </r>
  <r>
    <x v="1"/>
    <s v="nov"/>
    <x v="20"/>
    <d v="2024-11-07T00:00:00"/>
    <x v="1"/>
    <s v="Turno Tarde"/>
    <s v="Tunel"/>
    <s v="Falla en motor"/>
    <x v="1"/>
    <n v="4.8499999999999996"/>
    <m/>
  </r>
  <r>
    <x v="1"/>
    <s v="nov"/>
    <x v="20"/>
    <d v="2024-11-05T00:00:00"/>
    <x v="1"/>
    <s v="Turno Tarde"/>
    <s v="Mixer"/>
    <s v="Problema presion bomba de agua"/>
    <x v="1"/>
    <n v="4.6399999999999997"/>
    <m/>
  </r>
  <r>
    <x v="1"/>
    <s v="nov"/>
    <x v="20"/>
    <d v="2024-11-06T00:00:00"/>
    <x v="1"/>
    <s v="Turno Noche"/>
    <s v="Capsuladora"/>
    <s v="Tapa girada cabezal N 2"/>
    <x v="1"/>
    <n v="4.33"/>
    <m/>
  </r>
  <r>
    <x v="1"/>
    <s v="nov"/>
    <x v="20"/>
    <d v="2024-11-07T00:00:00"/>
    <x v="1"/>
    <s v="Turno Tarde"/>
    <s v="Llenadora"/>
    <s v="Salida llenadora, cai­da gui­a seguridad - Mantenimiento"/>
    <x v="1"/>
    <n v="4.18"/>
    <m/>
  </r>
  <r>
    <x v="1"/>
    <s v="nov"/>
    <x v="20"/>
    <d v="2024-11-07T00:00:00"/>
    <x v="1"/>
    <s v="Turno Dia"/>
    <s v="Etiquetadora"/>
    <s v="Empalme defectuoso - Etiquetadora"/>
    <x v="1"/>
    <n v="3.4"/>
    <m/>
  </r>
  <r>
    <x v="1"/>
    <s v="nov"/>
    <x v="20"/>
    <d v="2024-11-07T00:00:00"/>
    <x v="1"/>
    <s v="Turno Noche"/>
    <s v="Capsuladora"/>
    <s v="Tapa girada cabezal N 4"/>
    <x v="1"/>
    <n v="3.25"/>
    <m/>
  </r>
  <r>
    <x v="1"/>
    <s v="nov"/>
    <x v="20"/>
    <d v="2024-11-06T00:00:00"/>
    <x v="1"/>
    <s v="Turno Noche"/>
    <s v="Capsuladora"/>
    <s v="Tapa girada cabezal N 12"/>
    <x v="1"/>
    <n v="2.97"/>
    <m/>
  </r>
  <r>
    <x v="1"/>
    <s v="nov"/>
    <x v="20"/>
    <d v="2024-11-07T00:00:00"/>
    <x v="1"/>
    <s v="Turno Dia"/>
    <s v="Llenadora"/>
    <s v="Sensor de Tapa Humedo"/>
    <x v="1"/>
    <n v="2.89"/>
    <m/>
  </r>
  <r>
    <x v="1"/>
    <s v="nov"/>
    <x v="20"/>
    <d v="2024-11-07T00:00:00"/>
    <x v="1"/>
    <s v="Turno Noche"/>
    <s v="Capsuladora"/>
    <s v="Tapa girada cabezal N 12"/>
    <x v="1"/>
    <n v="2.83"/>
    <m/>
  </r>
  <r>
    <x v="1"/>
    <s v="nov"/>
    <x v="20"/>
    <d v="2024-11-07T00:00:00"/>
    <x v="1"/>
    <s v="Turno Noche"/>
    <s v="Transporte"/>
    <s v="Divisor de paquetes"/>
    <x v="1"/>
    <n v="2.69"/>
    <m/>
  </r>
  <r>
    <x v="1"/>
    <s v="nov"/>
    <x v="20"/>
    <d v="2024-11-06T00:00:00"/>
    <x v="1"/>
    <s v="Turno Tarde"/>
    <s v="Capsuladora"/>
    <s v="Reparacion de cabezal"/>
    <x v="1"/>
    <n v="2.57"/>
    <m/>
  </r>
  <r>
    <x v="1"/>
    <s v="nov"/>
    <x v="20"/>
    <d v="2024-11-06T00:00:00"/>
    <x v="1"/>
    <s v="Turno Dia"/>
    <s v="Sopladora"/>
    <s v="Trabamiento de Preformas"/>
    <x v="1"/>
    <n v="2.5499999999999998"/>
    <m/>
  </r>
  <r>
    <x v="1"/>
    <s v="nov"/>
    <x v="20"/>
    <d v="2024-11-07T00:00:00"/>
    <x v="1"/>
    <s v="Turno Dia"/>
    <s v="Llenadora"/>
    <s v="Sensor de Tapa Humedo"/>
    <x v="1"/>
    <n v="2.44"/>
    <m/>
  </r>
  <r>
    <x v="1"/>
    <s v="nov"/>
    <x v="20"/>
    <d v="2024-11-06T00:00:00"/>
    <x v="1"/>
    <s v="Turno Tarde"/>
    <s v="Llenadora"/>
    <s v="Estrella transferencia cai­da de botellas"/>
    <x v="1"/>
    <n v="2.3199999999999998"/>
    <m/>
  </r>
  <r>
    <x v="1"/>
    <s v="nov"/>
    <x v="20"/>
    <d v="2024-11-07T00:00:00"/>
    <x v="1"/>
    <s v="Turno Tarde"/>
    <s v="Paletizadora"/>
    <s v="Problema en compactador"/>
    <x v="1"/>
    <n v="2.21"/>
    <m/>
  </r>
  <r>
    <x v="1"/>
    <s v="nov"/>
    <x v="20"/>
    <d v="2024-11-06T00:00:00"/>
    <x v="1"/>
    <s v="Turno Tarde"/>
    <s v="Llenadora"/>
    <s v="Salida llenadora, cai­da gui­a seguridad - Mantenimiento"/>
    <x v="1"/>
    <n v="2.2000000000000002"/>
    <m/>
  </r>
  <r>
    <x v="1"/>
    <s v="nov"/>
    <x v="20"/>
    <d v="2024-11-05T00:00:00"/>
    <x v="1"/>
    <s v="Turno Tarde"/>
    <s v="Prime"/>
    <s v="Trabamiento de producto"/>
    <x v="1"/>
    <n v="1.94"/>
    <m/>
  </r>
  <r>
    <x v="1"/>
    <s v="nov"/>
    <x v="20"/>
    <d v="2024-11-07T00:00:00"/>
    <x v="1"/>
    <s v="Turno Noche"/>
    <s v="Capsuladora"/>
    <s v="Trancon de tapas en pista de bajada - Mantenimiento"/>
    <x v="1"/>
    <n v="1.88"/>
    <m/>
  </r>
  <r>
    <x v="1"/>
    <s v="nov"/>
    <x v="20"/>
    <d v="2024-11-07T00:00:00"/>
    <x v="1"/>
    <s v="Turno Dia"/>
    <s v="Sopladora"/>
    <s v="Trabamiento de Preformas"/>
    <x v="1"/>
    <n v="1.58"/>
    <m/>
  </r>
  <r>
    <x v="1"/>
    <s v="nov"/>
    <x v="20"/>
    <d v="2024-11-07T00:00:00"/>
    <x v="1"/>
    <s v="Turno Noche"/>
    <s v="Capsuladora"/>
    <s v="Tapas giradas en cabezal"/>
    <x v="1"/>
    <n v="1.52"/>
    <m/>
  </r>
  <r>
    <x v="1"/>
    <s v="nov"/>
    <x v="20"/>
    <d v="2024-11-07T00:00:00"/>
    <x v="1"/>
    <s v="Turno Tarde"/>
    <s v="Llenadora"/>
    <s v="Espumado al inicio de proceso"/>
    <x v="1"/>
    <n v="1.0900000000000001"/>
    <m/>
  </r>
  <r>
    <x v="1"/>
    <s v="nov"/>
    <x v="20"/>
    <d v="2024-11-07T00:00:00"/>
    <x v="1"/>
    <s v="Turno Noche"/>
    <s v="Capsuladora"/>
    <s v="Trancon de tapas en pista de bajada - Mantenimiento"/>
    <x v="1"/>
    <n v="0.62"/>
    <m/>
  </r>
  <r>
    <x v="1"/>
    <s v="nov"/>
    <x v="20"/>
    <d v="2024-11-06T00:00:00"/>
    <x v="1"/>
    <s v="Turno Dia"/>
    <s v="Sopladora"/>
    <s v="Trabamiento de Preformas"/>
    <x v="1"/>
    <n v="0.23"/>
    <m/>
  </r>
  <r>
    <x v="1"/>
    <s v="nov"/>
    <x v="20"/>
    <d v="2024-11-07T00:00:00"/>
    <x v="1"/>
    <s v="Turno Noche"/>
    <s v="Capsuladora"/>
    <s v="Tapa girada cabezal N 12"/>
    <x v="1"/>
    <n v="0.22"/>
    <m/>
  </r>
  <r>
    <x v="1"/>
    <s v="nov"/>
    <x v="20"/>
    <d v="2024-11-05T00:00:00"/>
    <x v="1"/>
    <s v="Turno Tarde"/>
    <s v="Capsuladora"/>
    <s v="Cambio de cabezal"/>
    <x v="1"/>
    <n v="0.08"/>
    <m/>
  </r>
  <r>
    <x v="2"/>
    <s v="nov"/>
    <x v="21"/>
    <d v="2024-11-15T00:00:00"/>
    <x v="1"/>
    <s v="Turno Dia"/>
    <s v="Transporte"/>
    <s v="Transporte lleno reparacion cadena"/>
    <x v="0"/>
    <n v="20.74"/>
    <s v="Cadena transporte cajas se sale en reiteradas ocasiones"/>
  </r>
  <r>
    <x v="2"/>
    <s v="nov"/>
    <x v="21"/>
    <d v="2024-11-15T00:00:00"/>
    <x v="1"/>
    <s v="Turno Noche"/>
    <s v="Lavadora de Botellas"/>
    <s v="Regulacion guia"/>
    <x v="2"/>
    <n v="14.93"/>
    <s v="Ajuste de sensor 335s3"/>
  </r>
  <r>
    <x v="2"/>
    <s v="nov"/>
    <x v="21"/>
    <d v="2024-11-15T00:00:00"/>
    <x v="1"/>
    <s v="Turno Noche"/>
    <s v="Lavadora de Botellas"/>
    <s v="Regulacion guia"/>
    <x v="2"/>
    <n v="11.86"/>
    <s v="Ajuste de sensor 335s3"/>
  </r>
  <r>
    <x v="2"/>
    <s v="nov"/>
    <x v="21"/>
    <d v="2024-11-16T00:00:00"/>
    <x v="1"/>
    <s v="Turno Dia"/>
    <s v="Paletizadora"/>
    <s v="Cambio o reparacion de rodillos"/>
    <x v="0"/>
    <n v="27.48"/>
    <s v="Trabamiento en sistema transmisión paletizado"/>
  </r>
  <r>
    <x v="2"/>
    <s v="nov"/>
    <x v="21"/>
    <d v="2024-11-16T00:00:00"/>
    <x v="1"/>
    <s v="Turno Dia"/>
    <s v="Paletizadora"/>
    <s v="Cambio o reparacion de rodillos"/>
    <x v="0"/>
    <n v="22.51"/>
    <s v="Trabamiento en sistema transmisión paletizado"/>
  </r>
  <r>
    <x v="2"/>
    <s v="nov"/>
    <x v="21"/>
    <d v="2024-11-16T00:00:00"/>
    <x v="1"/>
    <s v="Turno Noche"/>
    <s v="Desencajonadora"/>
    <s v="Cambio o reparacion de sensor - Desencajonadora"/>
    <x v="0"/>
    <n v="60"/>
    <s v="Cabezal fuera de posición"/>
  </r>
  <r>
    <x v="2"/>
    <s v="nov"/>
    <x v="21"/>
    <d v="2024-11-16T00:00:00"/>
    <x v="1"/>
    <s v="Turno Noche"/>
    <s v="Desencajonadora"/>
    <s v="Cambio o reparacion de sensor - Desencajonadora"/>
    <x v="0"/>
    <n v="58.85"/>
    <s v="Cabezal fuera de posición"/>
  </r>
  <r>
    <x v="2"/>
    <s v="nov"/>
    <x v="21"/>
    <d v="2024-11-16T00:00:00"/>
    <x v="1"/>
    <s v="Turno Dia"/>
    <s v="Mixer"/>
    <s v="Falla valvula moduladora de jarabe"/>
    <x v="2"/>
    <n v="31.41"/>
    <s v="SIN REPORTAR"/>
  </r>
  <r>
    <x v="2"/>
    <s v="nov"/>
    <x v="21"/>
    <d v="2024-11-16T00:00:00"/>
    <x v="1"/>
    <s v="Turno Noche"/>
    <s v="Paletizadora"/>
    <s v="Cambio o reparacion de rodillos"/>
    <x v="0"/>
    <n v="60"/>
    <s v="Trabamiento en sistema transmisión paletizado"/>
  </r>
  <r>
    <x v="2"/>
    <s v="nov"/>
    <x v="21"/>
    <d v="2024-11-16T00:00:00"/>
    <x v="1"/>
    <s v="Turno Noche"/>
    <s v="Paletizadora"/>
    <s v="Cambio o reparacion de rodillos"/>
    <x v="0"/>
    <n v="60"/>
    <s v="Trabamiento en sistema transmisión paletizado"/>
  </r>
  <r>
    <x v="1"/>
    <s v="nov"/>
    <x v="21"/>
    <d v="2024-11-14T00:00:00"/>
    <x v="1"/>
    <s v="Turno Tarde"/>
    <s v="Tunel"/>
    <s v="Cai­da de botellas, ajuste de traspasos"/>
    <x v="2"/>
    <n v="11.45"/>
    <s v="Falla motor M8"/>
  </r>
  <r>
    <x v="2"/>
    <s v="nov"/>
    <x v="21"/>
    <d v="2024-11-16T00:00:00"/>
    <x v="1"/>
    <s v="Turno Noche"/>
    <s v="Paletizadora"/>
    <s v="Cambio o reparacion de rodillos"/>
    <x v="0"/>
    <n v="60"/>
    <s v="Trabamiento en sistema transmisión paletizado"/>
  </r>
  <r>
    <x v="1"/>
    <s v="nov"/>
    <x v="21"/>
    <d v="2024-11-14T00:00:00"/>
    <x v="1"/>
    <s v="Turno Tarde"/>
    <s v="Tunel"/>
    <s v="Cai­da de botellas, ajuste de traspasos"/>
    <x v="0"/>
    <n v="10.039999999999999"/>
    <s v="Ajuste guías de transporte formato 591cc"/>
  </r>
  <r>
    <x v="0"/>
    <s v="nov"/>
    <x v="21"/>
    <d v="2024-11-15T00:00:00"/>
    <x v="1"/>
    <s v="Turno Dia"/>
    <s v="Codificador"/>
    <s v="cabezal sucio"/>
    <x v="2"/>
    <n v="17.18"/>
    <s v="SIN REPORTAR"/>
  </r>
  <r>
    <x v="0"/>
    <s v="nov"/>
    <x v="21"/>
    <d v="2024-11-16T00:00:00"/>
    <x v="1"/>
    <s v="Turno Dia"/>
    <s v="Encajonadora"/>
    <s v="Falla contactor - Encajonadora"/>
    <x v="2"/>
    <n v="17.21"/>
    <s v="Falla contactor general de máquina"/>
  </r>
  <r>
    <x v="0"/>
    <s v="nov"/>
    <x v="21"/>
    <d v="2024-11-16T00:00:00"/>
    <x v="1"/>
    <s v="Turno Dia"/>
    <s v="Capsuladora"/>
    <s v="Cambio o reparacion de sensor - Capsuladora"/>
    <x v="2"/>
    <n v="11.7"/>
    <s v="Ajuste sensor bajada de tapas. "/>
  </r>
  <r>
    <x v="2"/>
    <s v="nov"/>
    <x v="21"/>
    <d v="2024-11-16T00:00:00"/>
    <x v="1"/>
    <s v="Turno Noche"/>
    <s v="Paletizadora"/>
    <s v="Cambio o reparacion de rodillos"/>
    <x v="0"/>
    <n v="52.28"/>
    <s v="Trabamiento en sistema transmisión paletizado"/>
  </r>
  <r>
    <x v="0"/>
    <s v="nov"/>
    <x v="21"/>
    <d v="2024-11-16T00:00:00"/>
    <x v="1"/>
    <s v="Turno Dia"/>
    <s v="Transporte"/>
    <s v="Falla de Motor - Transporte"/>
    <x v="2"/>
    <n v="12.35"/>
    <s v="Falla en motor entrada decapsuladora. "/>
  </r>
  <r>
    <x v="2"/>
    <s v="nov"/>
    <x v="21"/>
    <d v="2024-11-16T00:00:00"/>
    <x v="1"/>
    <s v="Turno Noche"/>
    <s v="Paletizadora"/>
    <s v="Cambio o reparacion de rodillos"/>
    <x v="0"/>
    <n v="30"/>
    <s v="Trabamiento en sistema transmisión paletizado"/>
  </r>
  <r>
    <x v="1"/>
    <s v="nov"/>
    <x v="21"/>
    <d v="2024-11-16T00:00:00"/>
    <x v="1"/>
    <s v="Turno Noche"/>
    <s v="Llenadora"/>
    <s v="Defectos Nudos PLC"/>
    <x v="6"/>
    <n v="7.44"/>
    <m/>
  </r>
  <r>
    <x v="1"/>
    <s v="nov"/>
    <x v="21"/>
    <d v="2024-11-17T00:00:00"/>
    <x v="1"/>
    <s v="Turno Dia"/>
    <s v="Sopladora"/>
    <s v="Lampara horno quemada"/>
    <x v="2"/>
    <n v="7.22"/>
    <s v="Disyunción alimentación caja horno Q9A5A"/>
  </r>
  <r>
    <x v="1"/>
    <s v="nov"/>
    <x v="21"/>
    <d v="2024-11-17T00:00:00"/>
    <x v="1"/>
    <s v="Turno Noche"/>
    <s v="Robopac"/>
    <s v="Problema en Soldadora"/>
    <x v="2"/>
    <n v="7.07"/>
    <m/>
  </r>
  <r>
    <x v="1"/>
    <s v="nov"/>
    <x v="21"/>
    <d v="2024-11-17T00:00:00"/>
    <x v="1"/>
    <s v="Turno Dia"/>
    <s v="Robopac"/>
    <s v="Problema paracai­das"/>
    <x v="2"/>
    <n v="21.11"/>
    <s v="Perdida ciclo de envoltura"/>
  </r>
  <r>
    <x v="1"/>
    <s v="nov"/>
    <x v="21"/>
    <d v="2024-11-17T00:00:00"/>
    <x v="1"/>
    <s v="Turno Dia"/>
    <s v="Robopac"/>
    <s v="Problema paracai­das"/>
    <x v="2"/>
    <n v="20.41"/>
    <s v="Perdida ciclo de envoltura"/>
  </r>
  <r>
    <x v="1"/>
    <s v="nov"/>
    <x v="21"/>
    <d v="2024-11-17T00:00:00"/>
    <x v="1"/>
    <s v="Turno Dia"/>
    <s v="Robopac"/>
    <s v="Problema paracai­das"/>
    <x v="2"/>
    <n v="7.96"/>
    <s v="Perdida ciclo de envoltura"/>
  </r>
  <r>
    <x v="1"/>
    <s v="nov"/>
    <x v="21"/>
    <d v="2024-11-15T00:00:00"/>
    <x v="1"/>
    <s v="Turno Tarde"/>
    <s v="Codificador"/>
    <s v="Regulacion de Altura - Mantenimiento"/>
    <x v="2"/>
    <n v="7.35"/>
    <m/>
  </r>
  <r>
    <x v="1"/>
    <s v="nov"/>
    <x v="21"/>
    <d v="2024-11-15T00:00:00"/>
    <x v="1"/>
    <s v="Turno Tarde"/>
    <s v="Capsuladora"/>
    <s v="Tapa girada cabezal N 12"/>
    <x v="0"/>
    <n v="5.89"/>
    <m/>
  </r>
  <r>
    <x v="1"/>
    <s v="nov"/>
    <x v="21"/>
    <d v="2024-11-15T00:00:00"/>
    <x v="1"/>
    <s v="Turno Noche"/>
    <s v="Capsuladora"/>
    <s v="Tapas giradas en cabezal"/>
    <x v="0"/>
    <n v="16.55"/>
    <s v="SIN REPORTAR"/>
  </r>
  <r>
    <x v="1"/>
    <s v="nov"/>
    <x v="21"/>
    <d v="2024-11-17T00:00:00"/>
    <x v="1"/>
    <s v="Turno Noche"/>
    <s v="Capsuladora"/>
    <s v="Tapas giradas en cabezal"/>
    <x v="0"/>
    <n v="7.48"/>
    <m/>
  </r>
  <r>
    <x v="1"/>
    <s v="nov"/>
    <x v="21"/>
    <d v="2024-11-14T00:00:00"/>
    <x v="1"/>
    <s v="Turno Tarde"/>
    <s v="Sopladora"/>
    <s v="Variador de preformas"/>
    <x v="2"/>
    <n v="7.22"/>
    <s v="Sobrecalentamiento Motor elevador preformas"/>
  </r>
  <r>
    <x v="1"/>
    <s v="nov"/>
    <x v="21"/>
    <d v="2024-11-15T00:00:00"/>
    <x v="1"/>
    <s v="Turno Dia"/>
    <s v="Llenadora"/>
    <s v="Espumado al inicio de proceso"/>
    <x v="1"/>
    <n v="4.74"/>
    <m/>
  </r>
  <r>
    <x v="0"/>
    <s v="nov"/>
    <x v="21"/>
    <d v="2024-11-16T00:00:00"/>
    <x v="1"/>
    <s v="Turno Dia"/>
    <s v="Capsuladora"/>
    <s v="Cambio o reparacion de sensor - Capsuladora"/>
    <x v="1"/>
    <n v="4.51"/>
    <m/>
  </r>
  <r>
    <x v="1"/>
    <s v="nov"/>
    <x v="21"/>
    <d v="2024-11-14T00:00:00"/>
    <x v="1"/>
    <s v="Turno Tarde"/>
    <s v="Sopladora"/>
    <s v="Pruebas realizadas por tecnico Sidel - Sopladora"/>
    <x v="1"/>
    <n v="4.3499999999999996"/>
    <m/>
  </r>
  <r>
    <x v="1"/>
    <s v="nov"/>
    <x v="21"/>
    <d v="2024-11-16T00:00:00"/>
    <x v="1"/>
    <s v="Turno Noche"/>
    <s v="Llenadora"/>
    <s v="Reparacion - Llenadora"/>
    <x v="1"/>
    <n v="3.84"/>
    <m/>
  </r>
  <r>
    <x v="1"/>
    <s v="nov"/>
    <x v="21"/>
    <d v="2024-11-16T00:00:00"/>
    <x v="1"/>
    <s v="Turno Noche"/>
    <s v="Capsuladora"/>
    <s v="Trancon de tapas en pista de bajada - Mantenimiento"/>
    <x v="1"/>
    <n v="3.73"/>
    <m/>
  </r>
  <r>
    <x v="0"/>
    <s v="nov"/>
    <x v="21"/>
    <d v="2024-11-16T00:00:00"/>
    <x v="1"/>
    <s v="Turno Dia"/>
    <s v="Encajonadora"/>
    <s v="Falla contactor - Encajonadora"/>
    <x v="1"/>
    <n v="3.7"/>
    <m/>
  </r>
  <r>
    <x v="1"/>
    <s v="nov"/>
    <x v="21"/>
    <d v="2024-11-14T00:00:00"/>
    <x v="1"/>
    <s v="Turno Tarde"/>
    <s v="Capsuladora"/>
    <s v="Tapa girada cabezal N 10"/>
    <x v="1"/>
    <n v="3.55"/>
    <m/>
  </r>
  <r>
    <x v="2"/>
    <s v="nov"/>
    <x v="21"/>
    <d v="2024-11-15T00:00:00"/>
    <x v="1"/>
    <s v="Turno Noche"/>
    <s v="Lavadora de Botellas"/>
    <s v="Cai­da de envase en descarga - Mantenimiento"/>
    <x v="1"/>
    <n v="3.48"/>
    <m/>
  </r>
  <r>
    <x v="1"/>
    <s v="nov"/>
    <x v="21"/>
    <d v="2024-11-16T00:00:00"/>
    <x v="1"/>
    <s v="Turno Noche"/>
    <s v="Capsuladora"/>
    <s v="Trancon de tapas en pista de bajada - Mantenimiento"/>
    <x v="1"/>
    <n v="3.33"/>
    <m/>
  </r>
  <r>
    <x v="1"/>
    <s v="nov"/>
    <x v="21"/>
    <d v="2024-11-15T00:00:00"/>
    <x v="1"/>
    <s v="Turno Dia"/>
    <s v="Llenadora"/>
    <s v="Salida llenadora, cai­da gui­a seguridad - Mantenimiento"/>
    <x v="1"/>
    <n v="3.07"/>
    <m/>
  </r>
  <r>
    <x v="1"/>
    <s v="nov"/>
    <x v="21"/>
    <d v="2024-11-14T00:00:00"/>
    <x v="1"/>
    <s v="Turno Tarde"/>
    <s v="Capsuladora"/>
    <s v="Tapa girada cabezal N 4"/>
    <x v="1"/>
    <n v="2.93"/>
    <m/>
  </r>
  <r>
    <x v="1"/>
    <s v="nov"/>
    <x v="21"/>
    <d v="2024-11-14T00:00:00"/>
    <x v="1"/>
    <s v="Turno Tarde"/>
    <s v="Capsuladora"/>
    <s v="Tapa girada cabezal N 4"/>
    <x v="1"/>
    <n v="2.81"/>
    <m/>
  </r>
  <r>
    <x v="2"/>
    <s v="nov"/>
    <x v="21"/>
    <d v="2024-11-16T00:00:00"/>
    <x v="1"/>
    <s v="Turno Dia"/>
    <s v="Paletizadora"/>
    <s v="Cambio o reparacion de rodillos"/>
    <x v="1"/>
    <n v="2.4300000000000002"/>
    <m/>
  </r>
  <r>
    <x v="1"/>
    <s v="nov"/>
    <x v="21"/>
    <d v="2024-11-14T00:00:00"/>
    <x v="1"/>
    <s v="Turno Noche"/>
    <s v="Sopladora"/>
    <s v="Trabamiento de Preformas"/>
    <x v="1"/>
    <n v="2.3199999999999998"/>
    <m/>
  </r>
  <r>
    <x v="1"/>
    <s v="nov"/>
    <x v="21"/>
    <d v="2024-11-14T00:00:00"/>
    <x v="1"/>
    <s v="Turno Noche"/>
    <s v="Sopladora"/>
    <s v="Trabamiento de Preformas"/>
    <x v="1"/>
    <n v="2.29"/>
    <m/>
  </r>
  <r>
    <x v="1"/>
    <s v="nov"/>
    <x v="21"/>
    <d v="2024-11-15T00:00:00"/>
    <x v="1"/>
    <s v="Turno Noche"/>
    <s v="Sopladora"/>
    <s v="Presion de soplado insuficiente"/>
    <x v="1"/>
    <n v="2.1"/>
    <m/>
  </r>
  <r>
    <x v="0"/>
    <s v="nov"/>
    <x v="21"/>
    <d v="2024-11-16T00:00:00"/>
    <x v="1"/>
    <s v="Turno Dia"/>
    <s v="Encajonadora"/>
    <s v="Falla contactor - Encajonadora"/>
    <x v="1"/>
    <n v="1.68"/>
    <m/>
  </r>
  <r>
    <x v="1"/>
    <s v="nov"/>
    <x v="21"/>
    <d v="2024-11-15T00:00:00"/>
    <x v="1"/>
    <s v="Turno Tarde"/>
    <s v="Capsuladora"/>
    <s v="Tapa girada cabezal N 4"/>
    <x v="1"/>
    <n v="1.67"/>
    <m/>
  </r>
  <r>
    <x v="1"/>
    <s v="nov"/>
    <x v="21"/>
    <d v="2024-11-17T00:00:00"/>
    <x v="1"/>
    <s v="Turno Tarde"/>
    <s v="Transporte"/>
    <s v="Trabamiento entrada curva etiquetadora"/>
    <x v="1"/>
    <n v="1.5"/>
    <m/>
  </r>
  <r>
    <x v="1"/>
    <s v="nov"/>
    <x v="21"/>
    <d v="2024-11-16T00:00:00"/>
    <x v="1"/>
    <s v="Turno Noche"/>
    <s v="Sopladora"/>
    <s v="Trabamiento de Preformas"/>
    <x v="1"/>
    <n v="1.33"/>
    <m/>
  </r>
  <r>
    <x v="0"/>
    <s v="nov"/>
    <x v="21"/>
    <d v="2024-11-16T00:00:00"/>
    <x v="1"/>
    <s v="Turno Dia"/>
    <s v="Capsuladora"/>
    <s v="Cambio o reparacion de sensor - Capsuladora"/>
    <x v="1"/>
    <n v="1.25"/>
    <m/>
  </r>
  <r>
    <x v="1"/>
    <s v="nov"/>
    <x v="21"/>
    <d v="2024-11-14T00:00:00"/>
    <x v="1"/>
    <s v="Turno Noche"/>
    <s v="Robopac"/>
    <s v="Corte de Film en Robopack"/>
    <x v="1"/>
    <n v="1.17"/>
    <m/>
  </r>
  <r>
    <x v="2"/>
    <s v="nov"/>
    <x v="21"/>
    <d v="2024-11-16T00:00:00"/>
    <x v="1"/>
    <s v="Turno Noche"/>
    <s v="Paletizadora"/>
    <s v="Sensor entrada divisor"/>
    <x v="1"/>
    <n v="1.1599999999999999"/>
    <m/>
  </r>
  <r>
    <x v="2"/>
    <s v="nov"/>
    <x v="21"/>
    <d v="2024-11-15T00:00:00"/>
    <x v="1"/>
    <s v="Turno Noche"/>
    <s v="Lavadora de Botellas"/>
    <s v="Cai­da de envase en descarga - Mantenimiento"/>
    <x v="1"/>
    <n v="1.1200000000000001"/>
    <m/>
  </r>
  <r>
    <x v="1"/>
    <s v="nov"/>
    <x v="21"/>
    <d v="2024-11-14T00:00:00"/>
    <x v="1"/>
    <s v="Turno Noche"/>
    <s v="Sopladora"/>
    <s v="Trabamiento de Preformas"/>
    <x v="1"/>
    <n v="1.04"/>
    <m/>
  </r>
  <r>
    <x v="2"/>
    <s v="nov"/>
    <x v="21"/>
    <d v="2024-11-15T00:00:00"/>
    <x v="1"/>
    <s v="Turno Dia"/>
    <s v="Transporte"/>
    <s v="Transporte lleno reparacion cadena"/>
    <x v="1"/>
    <n v="0.99"/>
    <m/>
  </r>
  <r>
    <x v="0"/>
    <s v="nov"/>
    <x v="21"/>
    <d v="2024-11-16T00:00:00"/>
    <x v="1"/>
    <s v="Turno Dia"/>
    <s v="Encajonadora"/>
    <s v="Falla contactor - Encajonadora"/>
    <x v="1"/>
    <n v="0.8"/>
    <m/>
  </r>
  <r>
    <x v="1"/>
    <s v="nov"/>
    <x v="21"/>
    <d v="2024-11-14T00:00:00"/>
    <x v="1"/>
    <s v="Turno Tarde"/>
    <s v="Capsuladora"/>
    <s v="Trancon de tapas en pista de bajada - Mantenimiento"/>
    <x v="1"/>
    <n v="0.77"/>
    <m/>
  </r>
  <r>
    <x v="1"/>
    <s v="nov"/>
    <x v="21"/>
    <d v="2024-11-16T00:00:00"/>
    <x v="1"/>
    <s v="Turno Noche"/>
    <s v="Sopladora"/>
    <s v="Trabamiento de Preformas"/>
    <x v="1"/>
    <n v="0.61"/>
    <m/>
  </r>
  <r>
    <x v="1"/>
    <s v="nov"/>
    <x v="21"/>
    <d v="2024-11-17T00:00:00"/>
    <x v="1"/>
    <s v="Turno Tarde"/>
    <s v="Capsuladora"/>
    <s v="Trancon de tapas en pista de bajada - Mantenimiento"/>
    <x v="1"/>
    <n v="0.51"/>
    <m/>
  </r>
  <r>
    <x v="1"/>
    <s v="nov"/>
    <x v="21"/>
    <d v="2024-11-17T00:00:00"/>
    <x v="1"/>
    <s v="Turno Noche"/>
    <s v="Capsuladora"/>
    <s v="Trancon de tapas en pista de bajada - Mantenimiento"/>
    <x v="1"/>
    <n v="0.45"/>
    <m/>
  </r>
  <r>
    <x v="1"/>
    <s v="nov"/>
    <x v="21"/>
    <d v="2024-11-14T00:00:00"/>
    <x v="1"/>
    <s v="Turno Tarde"/>
    <s v="Capsuladora"/>
    <s v="Trancon de tapas en pista de bajada - Mantenimiento"/>
    <x v="1"/>
    <n v="0.28000000000000003"/>
    <m/>
  </r>
  <r>
    <x v="1"/>
    <s v="nov"/>
    <x v="21"/>
    <d v="2024-11-15T00:00:00"/>
    <x v="1"/>
    <s v="Turno Noche"/>
    <s v="Capsuladora"/>
    <s v="Trancon de tapas en pista de bajada - Mantenimiento"/>
    <x v="1"/>
    <n v="0.22"/>
    <m/>
  </r>
  <r>
    <x v="0"/>
    <s v="nov"/>
    <x v="21"/>
    <d v="2024-11-16T00:00:00"/>
    <x v="1"/>
    <s v="Turno Dia"/>
    <s v="Encajonadora"/>
    <s v="Falla contactor - Encajonadora"/>
    <x v="1"/>
    <n v="0.12"/>
    <m/>
  </r>
  <r>
    <x v="0"/>
    <s v="nov"/>
    <x v="22"/>
    <d v="2024-11-18T00:00:00"/>
    <x v="1"/>
    <s v="Turno Dia"/>
    <s v="Omnivision"/>
    <s v="Ajuste electrico o mecanico"/>
    <x v="2"/>
    <n v="27.96"/>
    <s v="Caída vidrio  protector de camara de inspección"/>
  </r>
  <r>
    <x v="1"/>
    <s v="nov"/>
    <x v="22"/>
    <d v="2024-11-18T00:00:00"/>
    <x v="1"/>
    <s v="Turno Dia"/>
    <s v="Llenadora"/>
    <s v="Cai­da de envase salida Llenadora"/>
    <x v="0"/>
    <n v="8.01"/>
    <s v="Detenciones por estallido de botellas"/>
  </r>
  <r>
    <x v="1"/>
    <s v="nov"/>
    <x v="22"/>
    <d v="2024-11-19T00:00:00"/>
    <x v="1"/>
    <s v="Turno Dia"/>
    <s v="Llenadora"/>
    <s v="Reparacion - Llenadora"/>
    <x v="0"/>
    <n v="15.37"/>
    <s v="Cambio centrador de válvula N°59"/>
  </r>
  <r>
    <x v="1"/>
    <s v="nov"/>
    <x v="22"/>
    <d v="2024-11-19T00:00:00"/>
    <x v="1"/>
    <s v="Turno Dia"/>
    <s v="Llenadora"/>
    <s v="Cai­da de envase salida Llenadora"/>
    <x v="0"/>
    <n v="10.82"/>
    <s v="Detenciones por estallido de botellas"/>
  </r>
  <r>
    <x v="1"/>
    <s v="nov"/>
    <x v="22"/>
    <d v="2024-11-19T00:00:00"/>
    <x v="1"/>
    <s v="Turno Tarde"/>
    <s v="Mixer"/>
    <s v="Sistema de refrigeracion"/>
    <x v="2"/>
    <n v="8.69"/>
    <s v="SIN REPORTAR"/>
  </r>
  <r>
    <x v="1"/>
    <s v="nov"/>
    <x v="22"/>
    <d v="2024-11-19T00:00:00"/>
    <x v="1"/>
    <s v="Turno Noche"/>
    <s v="Tunel"/>
    <s v="Falla en motor"/>
    <x v="2"/>
    <n v="8.24"/>
    <s v="Caida de automático motor M°7 "/>
  </r>
  <r>
    <x v="2"/>
    <s v="nov"/>
    <x v="22"/>
    <d v="2024-11-18T00:00:00"/>
    <x v="1"/>
    <s v="Turno Dia"/>
    <s v="Despaletizadora"/>
    <s v="Reparacion - Despaletizadora"/>
    <x v="0"/>
    <n v="8.43"/>
    <s v="Se quiebra racord por cajas en mal estado"/>
  </r>
  <r>
    <x v="1"/>
    <s v="nov"/>
    <x v="22"/>
    <d v="2024-11-20T00:00:00"/>
    <x v="1"/>
    <s v="Turno Tarde"/>
    <s v="Tunel"/>
    <s v="Producto desplazado salida recubrimiento - Mantenimiento"/>
    <x v="0"/>
    <n v="13.36"/>
    <s v="Ajuste traspaso SDR"/>
  </r>
  <r>
    <x v="1"/>
    <s v="nov"/>
    <x v="22"/>
    <d v="2024-11-20T00:00:00"/>
    <x v="1"/>
    <s v="Turno Tarde"/>
    <s v="Llenadora"/>
    <s v="Reparacion - Llenadora"/>
    <x v="0"/>
    <n v="7.23"/>
    <s v="Cambio de centrador valvula n°30"/>
  </r>
  <r>
    <x v="1"/>
    <s v="nov"/>
    <x v="22"/>
    <d v="2024-11-20T00:00:00"/>
    <x v="1"/>
    <s v="Turno Tarde"/>
    <s v="Llenadora"/>
    <s v="Reparacion - Llenadora"/>
    <x v="0"/>
    <n v="5.01"/>
    <s v="Cambio de centrador valvula n°30"/>
  </r>
  <r>
    <x v="1"/>
    <s v="nov"/>
    <x v="22"/>
    <d v="2024-11-21T00:00:00"/>
    <x v="1"/>
    <s v="Turno Tarde"/>
    <s v="Llenadora"/>
    <s v="Reparacion - Llenadora"/>
    <x v="0"/>
    <n v="12.6"/>
    <s v="Bomba de lubricación en falla. Fin de vida útil en piñones"/>
  </r>
  <r>
    <x v="0"/>
    <s v="nov"/>
    <x v="22"/>
    <d v="2024-11-18T00:00:00"/>
    <x v="1"/>
    <s v="Turno Dia"/>
    <s v="Mixer"/>
    <s v="Falla en bomba de Jarabes"/>
    <x v="0"/>
    <n v="6.9"/>
    <s v="Falla sello bomba en sala jarabe"/>
  </r>
  <r>
    <x v="1"/>
    <s v="nov"/>
    <x v="22"/>
    <d v="2024-11-21T00:00:00"/>
    <x v="1"/>
    <s v="Turno Tarde"/>
    <s v="Llenadora"/>
    <s v="Reparacion - Llenadora"/>
    <x v="0"/>
    <n v="5.39"/>
    <s v="Bomba de lubricación en falla. Fin de vida útil en piñones"/>
  </r>
  <r>
    <x v="0"/>
    <s v="nov"/>
    <x v="22"/>
    <d v="2024-11-18T00:00:00"/>
    <x v="1"/>
    <s v="Turno Dia"/>
    <s v="Mixer"/>
    <s v="Falla en bomba de Jarabes"/>
    <x v="0"/>
    <n v="5.35"/>
    <s v="Falla sello bomba en sala jarabe"/>
  </r>
  <r>
    <x v="1"/>
    <s v="nov"/>
    <x v="22"/>
    <d v="2024-11-22T00:00:00"/>
    <x v="1"/>
    <s v="Turno Noche"/>
    <s v="Llenadora"/>
    <s v="Revision de pinzas - Mantenimiento"/>
    <x v="0"/>
    <n v="8.4"/>
    <s v="Caida de resortes pinzas"/>
  </r>
  <r>
    <x v="0"/>
    <s v="nov"/>
    <x v="22"/>
    <d v="2024-11-23T00:00:00"/>
    <x v="1"/>
    <s v="Turno Noche"/>
    <s v="Lavadora de Botellas"/>
    <s v="Cai­da de automatico - Lavadora de Botellas"/>
    <x v="2"/>
    <n v="5.2"/>
    <m/>
  </r>
  <r>
    <x v="1"/>
    <s v="nov"/>
    <x v="22"/>
    <d v="2024-11-18T00:00:00"/>
    <x v="1"/>
    <s v="Turno Dia"/>
    <s v="Capsuladora"/>
    <s v="Tapa girada cabezal N 5"/>
    <x v="1"/>
    <n v="4.9800000000000004"/>
    <m/>
  </r>
  <r>
    <x v="1"/>
    <s v="nov"/>
    <x v="22"/>
    <d v="2024-11-20T00:00:00"/>
    <x v="1"/>
    <s v="Turno Tarde"/>
    <s v="Robopac"/>
    <s v="Corte de Film en Robopack"/>
    <x v="1"/>
    <n v="4.83"/>
    <m/>
  </r>
  <r>
    <x v="1"/>
    <s v="nov"/>
    <x v="22"/>
    <d v="2024-11-18T00:00:00"/>
    <x v="1"/>
    <s v="Turno Tarde"/>
    <s v="Transporte"/>
    <s v="Cambio o reparacion de sensor - Transporte"/>
    <x v="1"/>
    <n v="4.78"/>
    <m/>
  </r>
  <r>
    <x v="2"/>
    <s v="nov"/>
    <x v="22"/>
    <d v="2024-11-22T00:00:00"/>
    <x v="1"/>
    <s v="Turno Dia"/>
    <s v="Lavadora de Botellas"/>
    <s v="Cai­da de envase en descarga - Mantenimiento"/>
    <x v="1"/>
    <n v="3.93"/>
    <m/>
  </r>
  <r>
    <x v="0"/>
    <s v="nov"/>
    <x v="22"/>
    <d v="2024-11-18T00:00:00"/>
    <x v="1"/>
    <s v="Turno Dia"/>
    <s v="Transporte"/>
    <s v="Cambio plastico de transporte - Transporte"/>
    <x v="1"/>
    <n v="3.9"/>
    <m/>
  </r>
  <r>
    <x v="1"/>
    <s v="nov"/>
    <x v="22"/>
    <d v="2024-11-19T00:00:00"/>
    <x v="1"/>
    <s v="Turno Dia"/>
    <s v="Llenadora"/>
    <s v="Salida llenadora, cai­da gui­a seguridad - Mantenimiento"/>
    <x v="1"/>
    <n v="3.73"/>
    <m/>
  </r>
  <r>
    <x v="1"/>
    <s v="nov"/>
    <x v="22"/>
    <d v="2024-11-20T00:00:00"/>
    <x v="1"/>
    <s v="Turno Noche"/>
    <s v="Llenadora"/>
    <s v="Espumado al inicio de proceso"/>
    <x v="1"/>
    <n v="2.79"/>
    <m/>
  </r>
  <r>
    <x v="2"/>
    <s v="nov"/>
    <x v="22"/>
    <d v="2024-11-18T00:00:00"/>
    <x v="1"/>
    <s v="Turno Dia"/>
    <s v="Lavadora de Botellas"/>
    <s v="Cai­da de envase en descarga - Mantenimiento"/>
    <x v="1"/>
    <n v="2.66"/>
    <m/>
  </r>
  <r>
    <x v="2"/>
    <s v="nov"/>
    <x v="22"/>
    <d v="2024-11-18T00:00:00"/>
    <x v="1"/>
    <s v="Turno Dia"/>
    <s v="Lavadora de Botellas"/>
    <s v="Cai­da de envase en descarga - Mantenimiento"/>
    <x v="1"/>
    <n v="2.59"/>
    <m/>
  </r>
  <r>
    <x v="1"/>
    <s v="nov"/>
    <x v="22"/>
    <d v="2024-11-22T00:00:00"/>
    <x v="1"/>
    <s v="Turno Noche"/>
    <s v="Llenadora"/>
    <s v="Espumado al inicio de proceso"/>
    <x v="1"/>
    <n v="2.57"/>
    <m/>
  </r>
  <r>
    <x v="1"/>
    <s v="nov"/>
    <x v="22"/>
    <d v="2024-11-18T00:00:00"/>
    <x v="1"/>
    <s v="Turno Tarde"/>
    <s v="Robopac"/>
    <s v="Corte de Film en Robopack"/>
    <x v="1"/>
    <n v="2.5"/>
    <m/>
  </r>
  <r>
    <x v="0"/>
    <s v="nov"/>
    <x v="22"/>
    <d v="2024-11-18T00:00:00"/>
    <x v="1"/>
    <s v="Turno Dia"/>
    <s v="Paletizadora"/>
    <s v="Cai­da de automatico - Paletizadora"/>
    <x v="1"/>
    <n v="2.35"/>
    <m/>
  </r>
  <r>
    <x v="1"/>
    <s v="nov"/>
    <x v="22"/>
    <d v="2024-11-18T00:00:00"/>
    <x v="1"/>
    <s v="Turno Tarde"/>
    <s v="Capsuladora"/>
    <s v="Problema en biºfer, deslizamiento de tapas - Mantenimiento"/>
    <x v="1"/>
    <n v="1.97"/>
    <m/>
  </r>
  <r>
    <x v="1"/>
    <s v="nov"/>
    <x v="22"/>
    <d v="2024-11-20T00:00:00"/>
    <x v="1"/>
    <s v="Turno Tarde"/>
    <s v="Sopladora"/>
    <s v="Trabamiento de Preformas"/>
    <x v="1"/>
    <n v="1.74"/>
    <m/>
  </r>
  <r>
    <x v="2"/>
    <s v="nov"/>
    <x v="22"/>
    <d v="2024-11-18T00:00:00"/>
    <x v="1"/>
    <s v="Turno Dia"/>
    <s v="Lavadora de Botellas"/>
    <s v="Cai­da de envase en descarga - Mantenimiento"/>
    <x v="1"/>
    <n v="1.66"/>
    <m/>
  </r>
  <r>
    <x v="1"/>
    <s v="nov"/>
    <x v="22"/>
    <d v="2024-11-22T00:00:00"/>
    <x v="1"/>
    <s v="Turno Tarde"/>
    <s v="Sopladora"/>
    <s v="Trabamiento de Preformas"/>
    <x v="1"/>
    <n v="1.61"/>
    <m/>
  </r>
  <r>
    <x v="0"/>
    <s v="nov"/>
    <x v="22"/>
    <d v="2024-11-23T00:00:00"/>
    <x v="1"/>
    <s v="Turno Dia"/>
    <s v="Coronador"/>
    <s v="Trancones reiterados pista de bajada"/>
    <x v="1"/>
    <n v="1.25"/>
    <m/>
  </r>
  <r>
    <x v="2"/>
    <s v="nov"/>
    <x v="22"/>
    <d v="2024-11-22T00:00:00"/>
    <x v="1"/>
    <s v="Turno Dia"/>
    <s v="Lavadora de Botellas"/>
    <s v="Cai­da de envase en descarga - Mantenimiento"/>
    <x v="1"/>
    <n v="1.23"/>
    <m/>
  </r>
  <r>
    <x v="2"/>
    <s v="nov"/>
    <x v="22"/>
    <d v="2024-11-18T00:00:00"/>
    <x v="1"/>
    <s v="Turno Dia"/>
    <s v="Lavadora de Botellas"/>
    <s v="Cai­da de envase en descarga - Mantenimiento"/>
    <x v="1"/>
    <n v="1.23"/>
    <m/>
  </r>
  <r>
    <x v="0"/>
    <s v="nov"/>
    <x v="22"/>
    <d v="2024-11-22T00:00:00"/>
    <x v="1"/>
    <s v="Turno Dia"/>
    <s v="Llenadora"/>
    <s v="Lubricacion de pedestales - Llenadora"/>
    <x v="1"/>
    <n v="1.23"/>
    <m/>
  </r>
  <r>
    <x v="0"/>
    <s v="nov"/>
    <x v="22"/>
    <d v="2024-11-23T00:00:00"/>
    <x v="1"/>
    <s v="Turno Noche"/>
    <s v="Coronador"/>
    <s v="Trancones reiterados pista de bajada"/>
    <x v="1"/>
    <n v="1.23"/>
    <m/>
  </r>
  <r>
    <x v="1"/>
    <s v="nov"/>
    <x v="22"/>
    <d v="2024-11-19T00:00:00"/>
    <x v="1"/>
    <s v="Turno Dia"/>
    <s v="Paletizadora"/>
    <s v="Pack girados"/>
    <x v="1"/>
    <n v="1.22"/>
    <m/>
  </r>
  <r>
    <x v="1"/>
    <s v="nov"/>
    <x v="22"/>
    <d v="2024-11-18T00:00:00"/>
    <x v="1"/>
    <s v="Turno Tarde"/>
    <s v="Capsuladora"/>
    <s v="Trancon de tapas en pista de bajada - Mantenimiento"/>
    <x v="1"/>
    <n v="1.1599999999999999"/>
    <m/>
  </r>
  <r>
    <x v="0"/>
    <s v="nov"/>
    <x v="22"/>
    <d v="2024-11-23T00:00:00"/>
    <x v="1"/>
    <s v="Turno Dia"/>
    <s v="Coronador"/>
    <s v="Trancones reiterados pista de bajada"/>
    <x v="1"/>
    <n v="1.1499999999999999"/>
    <m/>
  </r>
  <r>
    <x v="0"/>
    <s v="nov"/>
    <x v="22"/>
    <d v="2024-11-18T00:00:00"/>
    <x v="1"/>
    <s v="Turno Dia"/>
    <s v="Encajonadora"/>
    <s v="Problema en mesa de entrada"/>
    <x v="1"/>
    <n v="1.1499999999999999"/>
    <m/>
  </r>
  <r>
    <x v="2"/>
    <s v="nov"/>
    <x v="22"/>
    <d v="2024-11-22T00:00:00"/>
    <x v="1"/>
    <s v="Turno Dia"/>
    <s v="Lavadora de Botellas"/>
    <s v="Cai­da de envase en descarga - Mantenimiento"/>
    <x v="1"/>
    <n v="0.86"/>
    <m/>
  </r>
  <r>
    <x v="1"/>
    <s v="nov"/>
    <x v="22"/>
    <d v="2024-11-22T00:00:00"/>
    <x v="1"/>
    <s v="Turno Tarde"/>
    <s v="Sopladora"/>
    <s v="Trabamiento de Preformas"/>
    <x v="1"/>
    <n v="0.81"/>
    <m/>
  </r>
  <r>
    <x v="1"/>
    <s v="nov"/>
    <x v="22"/>
    <d v="2024-11-20T00:00:00"/>
    <x v="1"/>
    <s v="Turno Tarde"/>
    <s v="Sopladora"/>
    <s v="Trabamiento de Preformas"/>
    <x v="1"/>
    <n v="0.76"/>
    <m/>
  </r>
  <r>
    <x v="1"/>
    <s v="nov"/>
    <x v="22"/>
    <d v="2024-11-19T00:00:00"/>
    <x v="1"/>
    <s v="Turno Tarde"/>
    <s v="Sopladora"/>
    <s v="Trabamiento de Preformas"/>
    <x v="1"/>
    <n v="0.75"/>
    <m/>
  </r>
  <r>
    <x v="1"/>
    <s v="nov"/>
    <x v="22"/>
    <d v="2024-11-20T00:00:00"/>
    <x v="1"/>
    <s v="Turno Tarde"/>
    <s v="Sopladora"/>
    <s v="Trabamiento de Preformas"/>
    <x v="1"/>
    <n v="0.74"/>
    <m/>
  </r>
  <r>
    <x v="0"/>
    <s v="nov"/>
    <x v="22"/>
    <d v="2024-11-22T00:00:00"/>
    <x v="1"/>
    <s v="Turno Dia"/>
    <s v="Coronador"/>
    <s v="Trancones reiterados pista de bajada"/>
    <x v="1"/>
    <n v="0.65"/>
    <m/>
  </r>
  <r>
    <x v="1"/>
    <s v="nov"/>
    <x v="22"/>
    <d v="2024-11-18T00:00:00"/>
    <x v="1"/>
    <s v="Turno Tarde"/>
    <s v="Sopladora"/>
    <s v="Trabamiento de Preformas"/>
    <x v="1"/>
    <n v="0.55000000000000004"/>
    <m/>
  </r>
  <r>
    <x v="1"/>
    <s v="nov"/>
    <x v="22"/>
    <d v="2024-11-19T00:00:00"/>
    <x v="1"/>
    <s v="Turno Dia"/>
    <s v="Capsuladora"/>
    <s v="Trancon de tapas en pista de bajada - Mantenimiento"/>
    <x v="1"/>
    <n v="0.5"/>
    <m/>
  </r>
  <r>
    <x v="0"/>
    <s v="nov"/>
    <x v="22"/>
    <d v="2024-11-23T00:00:00"/>
    <x v="1"/>
    <s v="Turno Dia"/>
    <s v="Coronador"/>
    <s v="Trancones reiterados pista de bajada"/>
    <x v="1"/>
    <n v="0.43"/>
    <m/>
  </r>
  <r>
    <x v="0"/>
    <s v="nov"/>
    <x v="22"/>
    <d v="2024-11-22T00:00:00"/>
    <x v="1"/>
    <s v="Turno Dia"/>
    <s v="Coronador"/>
    <s v="Trancones reiterados pista de bajada"/>
    <x v="1"/>
    <n v="0.43"/>
    <m/>
  </r>
  <r>
    <x v="1"/>
    <s v="nov"/>
    <x v="22"/>
    <d v="2024-11-18T00:00:00"/>
    <x v="1"/>
    <s v="Turno Tarde"/>
    <s v="Sopladora"/>
    <s v="Trabamiento de Preformas"/>
    <x v="1"/>
    <n v="0.41"/>
    <m/>
  </r>
  <r>
    <x v="0"/>
    <s v="nov"/>
    <x v="22"/>
    <d v="2024-11-22T00:00:00"/>
    <x v="1"/>
    <s v="Turno Dia"/>
    <s v="Coronador"/>
    <s v="Trancones reiterados pista de bajada"/>
    <x v="1"/>
    <n v="0.35"/>
    <m/>
  </r>
  <r>
    <x v="1"/>
    <s v="nov"/>
    <x v="22"/>
    <d v="2024-11-19T00:00:00"/>
    <x v="1"/>
    <s v="Turno Dia"/>
    <s v="Capsuladora"/>
    <s v="Trancon de tapas en pista de bajada - Mantenimiento"/>
    <x v="1"/>
    <n v="0.35"/>
    <m/>
  </r>
  <r>
    <x v="1"/>
    <s v="nov"/>
    <x v="22"/>
    <d v="2024-11-19T00:00:00"/>
    <x v="1"/>
    <s v="Turno Dia"/>
    <s v="Capsuladora"/>
    <s v="Trancon de tapas en pista de bajada - Mantenimiento"/>
    <x v="1"/>
    <n v="0.25"/>
    <m/>
  </r>
  <r>
    <x v="0"/>
    <s v="nov"/>
    <x v="22"/>
    <d v="2024-11-23T00:00:00"/>
    <x v="1"/>
    <s v="Turno Dia"/>
    <s v="Coronador"/>
    <s v="Trancones reiterados pista de bajada"/>
    <x v="1"/>
    <n v="0.2"/>
    <m/>
  </r>
  <r>
    <x v="0"/>
    <s v="nov"/>
    <x v="22"/>
    <d v="2024-11-23T00:00:00"/>
    <x v="1"/>
    <s v="Turno Dia"/>
    <s v="Coronador"/>
    <s v="Trancones reiterados pista de bajada"/>
    <x v="1"/>
    <n v="0.2"/>
    <m/>
  </r>
  <r>
    <x v="1"/>
    <s v="nov"/>
    <x v="22"/>
    <d v="2024-11-19T00:00:00"/>
    <x v="1"/>
    <s v="Turno Noche"/>
    <s v="Capsuladora"/>
    <s v="Trancon de tapas en pista de bajada - Mantenimiento"/>
    <x v="1"/>
    <n v="0.18"/>
    <m/>
  </r>
  <r>
    <x v="0"/>
    <s v="nov"/>
    <x v="22"/>
    <d v="2024-11-23T00:00:00"/>
    <x v="1"/>
    <s v="Turno Dia"/>
    <s v="Coronador"/>
    <s v="Trancones reiterados pista de bajada"/>
    <x v="1"/>
    <n v="0.08"/>
    <m/>
  </r>
  <r>
    <x v="1"/>
    <s v="nov"/>
    <x v="23"/>
    <d v="2024-11-30T00:00:00"/>
    <x v="1"/>
    <s v="Turno Noche"/>
    <s v="Transporte"/>
    <s v="Divisor de paquetes"/>
    <x v="1"/>
    <n v="4.2699999999999996"/>
    <m/>
  </r>
  <r>
    <x v="2"/>
    <s v="nov"/>
    <x v="23"/>
    <d v="2024-11-27T00:00:00"/>
    <x v="1"/>
    <s v="Turno Dia"/>
    <s v="Acumulador de Pallet"/>
    <s v="Sensor de seguridad del Pilar Pierde posicion"/>
    <x v="2"/>
    <n v="10.61"/>
    <s v="SIN REPORTAR"/>
  </r>
  <r>
    <x v="1"/>
    <s v="nov"/>
    <x v="23"/>
    <d v="2024-11-30T00:00:00"/>
    <x v="1"/>
    <s v="Turno Noche"/>
    <s v="Transporte"/>
    <s v="Divisor de paquetes"/>
    <x v="1"/>
    <n v="1.97"/>
    <m/>
  </r>
  <r>
    <x v="2"/>
    <s v="nov"/>
    <x v="23"/>
    <d v="2024-11-27T00:00:00"/>
    <x v="1"/>
    <s v="Turno Dia"/>
    <s v="Acumulador de Pallet"/>
    <s v="Sensor de seguridad del Pilar Pierde posicion"/>
    <x v="2"/>
    <n v="3.68"/>
    <s v="SIN REPORTAR"/>
  </r>
  <r>
    <x v="0"/>
    <s v="nov"/>
    <x v="23"/>
    <d v="2024-11-29T00:00:00"/>
    <x v="1"/>
    <s v="Turno Dia"/>
    <s v="Despaletizadora"/>
    <s v="Reparacion - Despaletizadora"/>
    <x v="2"/>
    <n v="7.03"/>
    <s v="Soporte de sensor quebrado"/>
  </r>
  <r>
    <x v="2"/>
    <s v="nov"/>
    <x v="23"/>
    <d v="2024-11-27T00:00:00"/>
    <x v="1"/>
    <s v="Turno Dia"/>
    <s v="Acumulador de Pallet"/>
    <s v="Sensor de seguridad del Pilar Pierde posicion"/>
    <x v="2"/>
    <n v="2.4900000000000002"/>
    <s v="SIN REPORTAR"/>
  </r>
  <r>
    <x v="2"/>
    <s v="nov"/>
    <x v="23"/>
    <d v="2024-11-27T00:00:00"/>
    <x v="1"/>
    <s v="Turno Dia"/>
    <s v="Acumulador de Pallet"/>
    <s v="Sensor de seguridad del Pilar Pierde posicion"/>
    <x v="2"/>
    <n v="0.04"/>
    <s v="SIN REPORTAR"/>
  </r>
  <r>
    <x v="0"/>
    <s v="nov"/>
    <x v="23"/>
    <d v="2024-11-29T00:00:00"/>
    <x v="1"/>
    <s v="Turno Noche"/>
    <s v="Lavadora de Botellas"/>
    <s v="Cai­da de envase en descarga - Mantenimiento"/>
    <x v="1"/>
    <n v="4.3499999999999996"/>
    <m/>
  </r>
  <r>
    <x v="1"/>
    <s v="nov"/>
    <x v="23"/>
    <d v="2024-11-30T00:00:00"/>
    <x v="1"/>
    <s v="Turno Noche"/>
    <s v="Transporte"/>
    <s v="Divisor de paquetes"/>
    <x v="1"/>
    <n v="0.74"/>
    <m/>
  </r>
  <r>
    <x v="1"/>
    <s v="nov"/>
    <x v="23"/>
    <d v="2024-11-27T00:00:00"/>
    <x v="1"/>
    <s v="Turno Dia"/>
    <s v="Etiquetadora"/>
    <s v="Empalme defectuoso - Etiquetadora"/>
    <x v="1"/>
    <n v="1.55"/>
    <m/>
  </r>
  <r>
    <x v="2"/>
    <s v="nov"/>
    <x v="23"/>
    <d v="2024-11-28T00:00:00"/>
    <x v="1"/>
    <s v="Turno Noche"/>
    <s v="Paletizadora"/>
    <s v="Problema en compactador"/>
    <x v="0"/>
    <n v="5.59"/>
    <s v="Pernos sueltos"/>
  </r>
  <r>
    <x v="2"/>
    <s v="nov"/>
    <x v="23"/>
    <d v="2024-11-29T00:00:00"/>
    <x v="1"/>
    <s v="Turno Noche"/>
    <s v="Lavadora de Botellas"/>
    <s v="Trabamiento de botellas en la salida - Mantenimiento"/>
    <x v="1"/>
    <n v="4.0999999999999996"/>
    <m/>
  </r>
  <r>
    <x v="1"/>
    <s v="nov"/>
    <x v="23"/>
    <d v="2024-11-30T00:00:00"/>
    <x v="1"/>
    <s v="Turno Noche"/>
    <s v="Mixer"/>
    <s v="Fuera de parametros Bomba de vaci­o"/>
    <x v="1"/>
    <n v="3.07"/>
    <m/>
  </r>
  <r>
    <x v="2"/>
    <s v="nov"/>
    <x v="23"/>
    <d v="2024-11-29T00:00:00"/>
    <x v="1"/>
    <s v="Turno Noche"/>
    <s v="Lavadora de Botellas"/>
    <s v="Cai­da de envase en descarga - Mantenimiento"/>
    <x v="1"/>
    <n v="3.95"/>
    <m/>
  </r>
  <r>
    <x v="2"/>
    <s v="nov"/>
    <x v="23"/>
    <d v="2024-11-29T00:00:00"/>
    <x v="1"/>
    <s v="Turno Noche"/>
    <s v="Lavadora de Botellas"/>
    <s v="Cai­da de envase en descarga - Mantenimiento"/>
    <x v="1"/>
    <n v="2.57"/>
    <m/>
  </r>
  <r>
    <x v="1"/>
    <s v="nov"/>
    <x v="23"/>
    <d v="2024-11-29T00:00:00"/>
    <x v="1"/>
    <s v="Turno Noche"/>
    <s v="Transporte"/>
    <s v="Motor en falla, se cambia"/>
    <x v="2"/>
    <n v="10.99"/>
    <s v="Motor entrada paletizado en falla."/>
  </r>
  <r>
    <x v="1"/>
    <s v="nov"/>
    <x v="23"/>
    <d v="2024-11-30T00:00:00"/>
    <x v="1"/>
    <s v="Turno Noche"/>
    <s v="Mixer"/>
    <s v="Presion de Co2 - Mantenimiento"/>
    <x v="1"/>
    <n v="3.11"/>
    <m/>
  </r>
  <r>
    <x v="1"/>
    <s v="nov"/>
    <x v="23"/>
    <d v="2024-11-29T00:00:00"/>
    <x v="1"/>
    <s v="Turno Tarde"/>
    <s v="Sopladora"/>
    <s v="Problema compresor de alta"/>
    <x v="2"/>
    <n v="19.72"/>
    <s v="Alarma de presión de soplado insuficiente. "/>
  </r>
  <r>
    <x v="2"/>
    <s v="nov"/>
    <x v="23"/>
    <d v="2024-11-29T00:00:00"/>
    <x v="1"/>
    <s v="Turno Noche"/>
    <s v="Lavadora de Botellas"/>
    <s v="Cai­da de envase en descarga - Mantenimiento"/>
    <x v="1"/>
    <n v="2.0299999999999998"/>
    <m/>
  </r>
  <r>
    <x v="0"/>
    <s v="nov"/>
    <x v="23"/>
    <d v="2024-11-29T00:00:00"/>
    <x v="1"/>
    <s v="Turno Noche"/>
    <s v="Coronador"/>
    <s v="Trancones reiterados pista de bajada"/>
    <x v="1"/>
    <n v="2.63"/>
    <m/>
  </r>
  <r>
    <x v="2"/>
    <s v="nov"/>
    <x v="23"/>
    <d v="2024-11-29T00:00:00"/>
    <x v="1"/>
    <s v="Turno Noche"/>
    <s v="Lavadora de Botellas"/>
    <s v="Cai­da de envase en descarga - Mantenimiento"/>
    <x v="1"/>
    <n v="0.15"/>
    <m/>
  </r>
  <r>
    <x v="2"/>
    <s v="nov"/>
    <x v="23"/>
    <d v="2024-11-30T00:00:00"/>
    <x v="1"/>
    <s v="Turno Dia"/>
    <s v="Transporte"/>
    <s v="Transporte lleno reparacion cadena"/>
    <x v="0"/>
    <n v="15.46"/>
    <s v="Cadena Plastica cortada"/>
  </r>
  <r>
    <x v="2"/>
    <s v="nov"/>
    <x v="23"/>
    <d v="2024-11-30T00:00:00"/>
    <x v="1"/>
    <s v="Turno Dia"/>
    <s v="Transporte"/>
    <s v="Transporte lleno reparacion cadena"/>
    <x v="0"/>
    <n v="6.32"/>
    <s v="Cadena Plastica cortada"/>
  </r>
  <r>
    <x v="0"/>
    <s v="nov"/>
    <x v="23"/>
    <d v="2024-11-29T00:00:00"/>
    <x v="1"/>
    <s v="Turno Dia"/>
    <s v="Lavadora de Botellas"/>
    <s v="Trabamiento de botellas en la salida - Mantenimiento"/>
    <x v="1"/>
    <n v="2.0299999999999998"/>
    <m/>
  </r>
  <r>
    <x v="1"/>
    <s v="nov"/>
    <x v="23"/>
    <d v="2024-11-30T00:00:00"/>
    <x v="1"/>
    <s v="Turno Noche"/>
    <s v="Llenadora"/>
    <s v="Salida llenadora, cai­da gui­a seguridad - Mantenimiento"/>
    <x v="1"/>
    <n v="4.17"/>
    <m/>
  </r>
  <r>
    <x v="0"/>
    <s v="nov"/>
    <x v="23"/>
    <d v="2024-11-28T00:00:00"/>
    <x v="1"/>
    <s v="Turno Dia"/>
    <s v="Coronador"/>
    <s v="Trancones reiterados pista de bajada"/>
    <x v="1"/>
    <n v="1.88"/>
    <m/>
  </r>
  <r>
    <x v="0"/>
    <s v="nov"/>
    <x v="23"/>
    <d v="2024-11-28T00:00:00"/>
    <x v="1"/>
    <s v="Turno Dia"/>
    <s v="Coronador"/>
    <s v="Trancones reiterados pista de bajada"/>
    <x v="1"/>
    <n v="1.68"/>
    <m/>
  </r>
  <r>
    <x v="1"/>
    <s v="nov"/>
    <x v="23"/>
    <d v="2024-11-29T00:00:00"/>
    <x v="1"/>
    <s v="Turno Noche"/>
    <s v="Llenadora"/>
    <s v="Salida llenadora, cai­da gui­a seguridad - Mantenimiento"/>
    <x v="1"/>
    <n v="3.56"/>
    <m/>
  </r>
  <r>
    <x v="2"/>
    <s v="nov"/>
    <x v="23"/>
    <d v="2024-11-30T00:00:00"/>
    <x v="1"/>
    <s v="Turno Noche"/>
    <s v="Lavadora de Botellas"/>
    <s v="Cai­da de envase en descarga - Mantenimiento"/>
    <x v="1"/>
    <n v="3.65"/>
    <m/>
  </r>
  <r>
    <x v="0"/>
    <s v="nov"/>
    <x v="23"/>
    <d v="2024-11-29T00:00:00"/>
    <x v="1"/>
    <s v="Turno Dia"/>
    <s v="Coronador"/>
    <s v="Trancones reiterados pista de bajada"/>
    <x v="1"/>
    <n v="1.58"/>
    <m/>
  </r>
  <r>
    <x v="1"/>
    <s v="nov"/>
    <x v="23"/>
    <d v="2024-11-30T00:00:00"/>
    <x v="1"/>
    <s v="Turno Noche"/>
    <s v="Capsuladora"/>
    <s v="Tapa girada cabezal N 1"/>
    <x v="1"/>
    <n v="3.77"/>
    <m/>
  </r>
  <r>
    <x v="0"/>
    <s v="nov"/>
    <x v="23"/>
    <d v="2024-11-28T00:00:00"/>
    <x v="1"/>
    <s v="Turno Dia"/>
    <s v="Coronador"/>
    <s v="Trancones reiterados pista de bajada"/>
    <x v="1"/>
    <n v="1.48"/>
    <m/>
  </r>
  <r>
    <x v="0"/>
    <s v="nov"/>
    <x v="23"/>
    <d v="2024-11-29T00:00:00"/>
    <x v="1"/>
    <s v="Turno Noche"/>
    <s v="Coronador"/>
    <s v="Trancones reiterados pista de bajada"/>
    <x v="1"/>
    <n v="1.48"/>
    <m/>
  </r>
  <r>
    <x v="2"/>
    <s v="nov"/>
    <x v="23"/>
    <d v="2024-11-30T00:00:00"/>
    <x v="1"/>
    <s v="Turno Dia"/>
    <s v="Transporte"/>
    <s v="Transporte lleno reparacion cadena"/>
    <x v="0"/>
    <n v="3.07"/>
    <s v="Cadena Plastica cortada"/>
  </r>
  <r>
    <x v="0"/>
    <s v="nov"/>
    <x v="23"/>
    <d v="2024-11-28T00:00:00"/>
    <x v="1"/>
    <s v="Turno Dia"/>
    <s v="Coronador"/>
    <s v="Trancones reiterados pista de bajada"/>
    <x v="1"/>
    <n v="1.35"/>
    <m/>
  </r>
  <r>
    <x v="0"/>
    <s v="nov"/>
    <x v="23"/>
    <d v="2024-11-29T00:00:00"/>
    <x v="1"/>
    <s v="Turno Dia"/>
    <s v="Coronador"/>
    <s v="Trancones reiterados pista de bajada"/>
    <x v="1"/>
    <n v="1.28"/>
    <m/>
  </r>
  <r>
    <x v="0"/>
    <s v="nov"/>
    <x v="23"/>
    <d v="2024-11-29T00:00:00"/>
    <x v="1"/>
    <s v="Turno Noche"/>
    <s v="Lavadora de Botellas"/>
    <s v="Cai­da de envase en descarga - Mantenimiento"/>
    <x v="1"/>
    <n v="1.2"/>
    <m/>
  </r>
  <r>
    <x v="0"/>
    <s v="nov"/>
    <x v="23"/>
    <d v="2024-11-29T00:00:00"/>
    <x v="1"/>
    <s v="Turno Dia"/>
    <s v="Despaletizadora"/>
    <s v="Reparacion - Despaletizadora"/>
    <x v="1"/>
    <n v="1.18"/>
    <m/>
  </r>
  <r>
    <x v="0"/>
    <s v="nov"/>
    <x v="23"/>
    <d v="2024-11-29T00:00:00"/>
    <x v="1"/>
    <s v="Turno Dia"/>
    <s v="Coronador"/>
    <s v="Trancones reiterados pista de bajada"/>
    <x v="1"/>
    <n v="1.18"/>
    <m/>
  </r>
  <r>
    <x v="0"/>
    <s v="nov"/>
    <x v="23"/>
    <d v="2024-11-28T00:00:00"/>
    <x v="1"/>
    <s v="Turno Dia"/>
    <s v="Coronador"/>
    <s v="Trancones reiterados pista de bajada"/>
    <x v="1"/>
    <n v="1.18"/>
    <m/>
  </r>
  <r>
    <x v="1"/>
    <s v="nov"/>
    <x v="23"/>
    <d v="2024-11-29T00:00:00"/>
    <x v="1"/>
    <s v="Turno Dia"/>
    <s v="Sopladora"/>
    <s v="Trabamiento de Preformas"/>
    <x v="1"/>
    <n v="0.81"/>
    <m/>
  </r>
  <r>
    <x v="0"/>
    <s v="nov"/>
    <x v="23"/>
    <d v="2024-11-28T00:00:00"/>
    <x v="1"/>
    <s v="Turno Dia"/>
    <s v="Coronador"/>
    <s v="Trancones reiterados pista de bajada"/>
    <x v="1"/>
    <n v="0.83"/>
    <m/>
  </r>
  <r>
    <x v="1"/>
    <s v="nov"/>
    <x v="23"/>
    <d v="2024-11-27T00:00:00"/>
    <x v="1"/>
    <s v="Turno Dia"/>
    <s v="Sopladora"/>
    <s v="Trabamiento de Preformas"/>
    <x v="1"/>
    <n v="0.38"/>
    <m/>
  </r>
  <r>
    <x v="0"/>
    <s v="nov"/>
    <x v="23"/>
    <d v="2024-11-30T00:00:00"/>
    <x v="1"/>
    <s v="Turno Dia"/>
    <s v="Lavadora de Botellas"/>
    <s v="Trabamiento de botellas en la salida - Mantenimiento"/>
    <x v="1"/>
    <n v="0.8"/>
    <m/>
  </r>
  <r>
    <x v="1"/>
    <s v="nov"/>
    <x v="23"/>
    <d v="2024-11-27T00:00:00"/>
    <x v="1"/>
    <s v="Turno Dia"/>
    <s v="Sopladora"/>
    <s v="Trabamiento de Preformas"/>
    <x v="1"/>
    <n v="0.24"/>
    <m/>
  </r>
  <r>
    <x v="0"/>
    <s v="nov"/>
    <x v="23"/>
    <d v="2024-11-28T00:00:00"/>
    <x v="1"/>
    <s v="Turno Dia"/>
    <s v="Coronador"/>
    <s v="Trancones reiterados pista de bajada"/>
    <x v="1"/>
    <n v="0.73"/>
    <m/>
  </r>
  <r>
    <x v="0"/>
    <s v="nov"/>
    <x v="23"/>
    <d v="2024-11-29T00:00:00"/>
    <x v="1"/>
    <s v="Turno Dia"/>
    <s v="Coronador"/>
    <s v="Trancones reiterados pista de bajada"/>
    <x v="1"/>
    <n v="0.6"/>
    <m/>
  </r>
  <r>
    <x v="0"/>
    <s v="nov"/>
    <x v="23"/>
    <d v="2024-11-29T00:00:00"/>
    <x v="1"/>
    <s v="Turno Noche"/>
    <s v="Coronador"/>
    <s v="Trancones reiterados pista de bajada"/>
    <x v="1"/>
    <n v="0.6"/>
    <m/>
  </r>
  <r>
    <x v="0"/>
    <s v="nov"/>
    <x v="23"/>
    <d v="2024-11-29T00:00:00"/>
    <x v="1"/>
    <s v="Turno Dia"/>
    <s v="Lavadora de Botellas"/>
    <s v="Trabamiento de botellas en la salida - Mantenimiento"/>
    <x v="1"/>
    <n v="0.57999999999999996"/>
    <m/>
  </r>
  <r>
    <x v="0"/>
    <s v="nov"/>
    <x v="23"/>
    <d v="2024-11-30T00:00:00"/>
    <x v="1"/>
    <s v="Turno Dia"/>
    <s v="Coronador"/>
    <s v="Trancones reiterados pista de bajada"/>
    <x v="1"/>
    <n v="0.5"/>
    <m/>
  </r>
  <r>
    <x v="0"/>
    <s v="nov"/>
    <x v="23"/>
    <d v="2024-11-29T00:00:00"/>
    <x v="1"/>
    <s v="Turno Dia"/>
    <s v="Coronador"/>
    <s v="Trancones reiterados pista de bajada"/>
    <x v="1"/>
    <n v="0.43"/>
    <m/>
  </r>
  <r>
    <x v="1"/>
    <s v="nov"/>
    <x v="23"/>
    <d v="2024-11-29T00:00:00"/>
    <x v="1"/>
    <s v="Turno Noche"/>
    <s v="Capsuladora"/>
    <s v="Trancon de tapas en pista de bajada - Mantenimiento"/>
    <x v="1"/>
    <n v="1.63"/>
    <m/>
  </r>
  <r>
    <x v="0"/>
    <s v="nov"/>
    <x v="23"/>
    <d v="2024-11-30T00:00:00"/>
    <x v="1"/>
    <s v="Turno Dia"/>
    <s v="Coronador"/>
    <s v="Trancones reiterados pista de bajada"/>
    <x v="1"/>
    <n v="0.38"/>
    <m/>
  </r>
  <r>
    <x v="0"/>
    <s v="nov"/>
    <x v="23"/>
    <d v="2024-11-30T00:00:00"/>
    <x v="1"/>
    <s v="Turno Dia"/>
    <s v="Coronador"/>
    <s v="Trancones reiterados pista de bajada"/>
    <x v="1"/>
    <n v="0.35"/>
    <m/>
  </r>
  <r>
    <x v="1"/>
    <s v="nov"/>
    <x v="23"/>
    <d v="2024-11-29T00:00:00"/>
    <x v="1"/>
    <s v="Turno Noche"/>
    <s v="Capsuladora"/>
    <s v="Trancon de tapas en pista de bajada - Mantenimiento"/>
    <x v="1"/>
    <n v="0.96"/>
    <m/>
  </r>
  <r>
    <x v="1"/>
    <s v="nov"/>
    <x v="23"/>
    <d v="2024-11-30T00:00:00"/>
    <x v="1"/>
    <s v="Turno Noche"/>
    <s v="Capsuladora"/>
    <s v="Trancon de tapas en pista de bajada - Mantenimiento"/>
    <x v="1"/>
    <n v="0.22"/>
    <m/>
  </r>
  <r>
    <x v="0"/>
    <s v="nov"/>
    <x v="23"/>
    <d v="2024-11-29T00:00:00"/>
    <x v="1"/>
    <s v="Turno Dia"/>
    <s v="Coronador"/>
    <s v="Trancones reiterados pista de bajada"/>
    <x v="1"/>
    <n v="0.22"/>
    <m/>
  </r>
  <r>
    <x v="1"/>
    <s v="nov"/>
    <x v="23"/>
    <d v="2024-11-30T00:00:00"/>
    <x v="1"/>
    <s v="Turno Noche"/>
    <s v="Capsuladora"/>
    <s v="Trancon de tapas en pista de bajada - Mantenimiento"/>
    <x v="1"/>
    <n v="0.16"/>
    <m/>
  </r>
  <r>
    <x v="2"/>
    <s v="nov"/>
    <x v="23"/>
    <d v="2024-11-30T00:00:00"/>
    <x v="1"/>
    <s v="Turno Noche"/>
    <s v="Lavadora de Botellas"/>
    <s v="Cai­da de envase en descarga - Mantenimiento"/>
    <x v="1"/>
    <n v="1.59"/>
    <m/>
  </r>
  <r>
    <x v="0"/>
    <s v="nov"/>
    <x v="23"/>
    <d v="2024-11-29T00:00:00"/>
    <x v="1"/>
    <s v="Turno Dia"/>
    <s v="Despaletizadora"/>
    <s v="Reparacion - Despaletizadora"/>
    <x v="1"/>
    <n v="0.13"/>
    <m/>
  </r>
  <r>
    <x v="1"/>
    <s v="nov"/>
    <x v="23"/>
    <d v="2024-11-30T00:00:00"/>
    <x v="1"/>
    <s v="Turno Noche"/>
    <s v="Capsuladora"/>
    <s v="Trancon de tapas en pista de bajada - Mantenimiento"/>
    <x v="1"/>
    <n v="0.11"/>
    <m/>
  </r>
  <r>
    <x v="0"/>
    <s v="nov"/>
    <x v="23"/>
    <d v="2024-11-29T00:00:00"/>
    <x v="1"/>
    <s v="Turno Noche"/>
    <s v="Coronador"/>
    <s v="Trancones reiterados pista de bajada"/>
    <x v="1"/>
    <n v="0.1"/>
    <m/>
  </r>
  <r>
    <x v="2"/>
    <s v="nov"/>
    <x v="23"/>
    <d v="2024-11-30T00:00:00"/>
    <x v="1"/>
    <s v="Turno Noche"/>
    <s v="Lavadora de Botellas"/>
    <s v="Cai­da de envase en descarga - Mantenimiento"/>
    <x v="1"/>
    <n v="1.43"/>
    <m/>
  </r>
  <r>
    <x v="1"/>
    <s v="dic"/>
    <x v="24"/>
    <d v="2024-12-03T00:00:00"/>
    <x v="1"/>
    <s v="Turno Dia"/>
    <s v="Llenadora"/>
    <s v="Revision de pinzas - Mantenimiento"/>
    <x v="0"/>
    <n v="60"/>
    <s v="TRABAMIENTO ESTRELLA SALIDA"/>
  </r>
  <r>
    <x v="1"/>
    <s v="dic"/>
    <x v="24"/>
    <d v="2024-12-03T00:00:00"/>
    <x v="1"/>
    <s v="Turno Tarde"/>
    <s v="Llenadora"/>
    <s v="Cambio de valvula"/>
    <x v="0"/>
    <n v="51.36"/>
    <s v="FALTA DE SELLADO EN VÁLVULAS DE LLENADO"/>
  </r>
  <r>
    <x v="2"/>
    <s v="dic"/>
    <x v="24"/>
    <d v="2024-12-04T00:00:00"/>
    <x v="1"/>
    <s v="Turno Dia"/>
    <s v="Transporte"/>
    <s v="Cambio o reparacion - Transporte"/>
    <x v="0"/>
    <n v="41.48"/>
    <s v="CADENA SALIDA ETIQUETADORA CORTADA"/>
  </r>
  <r>
    <x v="1"/>
    <s v="dic"/>
    <x v="24"/>
    <d v="2024-12-04T00:00:00"/>
    <x v="1"/>
    <s v="Turno Dia"/>
    <s v="Sopladora"/>
    <s v="Mantencion Horno"/>
    <x v="0"/>
    <n v="32.340000000000003"/>
    <s v="INSTALACION SOPORTE LAMPARA INFRARROJA"/>
  </r>
  <r>
    <x v="1"/>
    <s v="dic"/>
    <x v="24"/>
    <d v="2024-12-03T00:00:00"/>
    <x v="1"/>
    <s v="Turno Tarde"/>
    <s v="Llenadora"/>
    <s v="Cambio de valvula"/>
    <x v="0"/>
    <n v="30.87"/>
    <s v="FALTA DE SELLADO EN VÁLVULAS DE LLENADO"/>
  </r>
  <r>
    <x v="1"/>
    <s v="dic"/>
    <x v="24"/>
    <d v="2024-12-03T00:00:00"/>
    <x v="1"/>
    <s v="Turno Tarde"/>
    <s v="Llenadora"/>
    <s v="Cambio de valvula"/>
    <x v="0"/>
    <n v="26.43"/>
    <s v="FALTA DE SELLADO EN VÁLVULAS DE LLENADO"/>
  </r>
  <r>
    <x v="1"/>
    <s v="dic"/>
    <x v="24"/>
    <d v="2024-12-03T00:00:00"/>
    <x v="1"/>
    <s v="Turno Tarde"/>
    <s v="Llenadora"/>
    <s v="Cambio de valvula"/>
    <x v="0"/>
    <n v="23.41"/>
    <s v="FALTA DE SELLADO EN VÁLVULAS DE LLENADO"/>
  </r>
  <r>
    <x v="2"/>
    <s v="dic"/>
    <x v="24"/>
    <d v="2024-12-04T00:00:00"/>
    <x v="1"/>
    <s v="Turno Dia"/>
    <s v="Transporte"/>
    <s v="Cambio o reparacion - Transporte"/>
    <x v="0"/>
    <n v="21.31"/>
    <s v="CADENA SALIDA ETIQUETADORA CORTADA"/>
  </r>
  <r>
    <x v="2"/>
    <s v="dic"/>
    <x v="24"/>
    <d v="2024-12-04T00:00:00"/>
    <x v="1"/>
    <s v="Turno Noche"/>
    <s v="Transporte"/>
    <s v="Cambio o reparacion - Transporte"/>
    <x v="0"/>
    <n v="20.02"/>
    <s v="CURVA TRANSPORTE CAJA LLENO CON DESGASTE"/>
  </r>
  <r>
    <x v="1"/>
    <s v="dic"/>
    <x v="24"/>
    <d v="2024-12-07T00:00:00"/>
    <x v="1"/>
    <s v="Turno Noche"/>
    <s v="Etiquetadora"/>
    <s v="Falla Etiquetadora"/>
    <x v="0"/>
    <n v="19.920000000000002"/>
    <s v="SIN FIN NO ACOPLA"/>
  </r>
  <r>
    <x v="1"/>
    <s v="dic"/>
    <x v="24"/>
    <d v="2024-12-03T00:00:00"/>
    <x v="1"/>
    <s v="Turno Tarde"/>
    <s v="Llenadora"/>
    <s v="Cambio de valvula"/>
    <x v="0"/>
    <n v="18.940000000000001"/>
    <s v="FALTA DE SELLADO EN VÁLVULAS DE LLENADO"/>
  </r>
  <r>
    <x v="1"/>
    <s v="dic"/>
    <x v="24"/>
    <d v="2024-12-03T00:00:00"/>
    <x v="1"/>
    <s v="Turno Tarde"/>
    <s v="Llenadora"/>
    <s v="Cambio de valvula"/>
    <x v="0"/>
    <n v="18.579999999999998"/>
    <s v="FALTA DE SELLADO EN VÁLVULAS DE LLENADO"/>
  </r>
  <r>
    <x v="2"/>
    <s v="dic"/>
    <x v="24"/>
    <d v="2024-12-04T00:00:00"/>
    <x v="1"/>
    <s v="Turno Noche"/>
    <s v="Transporte"/>
    <s v="Cambio o reparacion - Transporte"/>
    <x v="0"/>
    <n v="16.95"/>
    <s v="CURVA TRANSPORTE CAJA LLENO CON DESGASTE"/>
  </r>
  <r>
    <x v="1"/>
    <s v="dic"/>
    <x v="24"/>
    <d v="2024-12-03T00:00:00"/>
    <x v="1"/>
    <s v="Turno Dia"/>
    <s v="Llenadora"/>
    <s v="Revision de pinzas - Mantenimiento"/>
    <x v="0"/>
    <n v="15.84"/>
    <s v="TRABAMIENTO ESTRELLA SALIDA"/>
  </r>
  <r>
    <x v="1"/>
    <s v="dic"/>
    <x v="24"/>
    <d v="2024-12-04T00:00:00"/>
    <x v="1"/>
    <s v="Turno Noche"/>
    <s v="Llenadora"/>
    <s v="Reparacion - Llenadora"/>
    <x v="0"/>
    <n v="15.4"/>
    <s v="REVENTONES CONSTANTES FORMATO 3 LITROS"/>
  </r>
  <r>
    <x v="0"/>
    <s v="dic"/>
    <x v="24"/>
    <d v="2024-12-05T00:00:00"/>
    <x v="1"/>
    <s v="Turno Noche"/>
    <s v="Etiquetadora"/>
    <s v="Falla Etiquetadora"/>
    <x v="0"/>
    <n v="13.7"/>
    <s v="Falla en bomba de pegamento"/>
  </r>
  <r>
    <x v="2"/>
    <s v="dic"/>
    <x v="24"/>
    <d v="2024-12-04T00:00:00"/>
    <x v="1"/>
    <s v="Turno Dia"/>
    <s v="Despaletizadora"/>
    <s v="Ajuste o cambio - Despaletizadora"/>
    <x v="2"/>
    <n v="13.16"/>
    <s v="AJUSTES POR FALLA &quot;NUDO PROFILE&quot;"/>
  </r>
  <r>
    <x v="1"/>
    <s v="dic"/>
    <x v="24"/>
    <d v="2024-12-02T00:00:00"/>
    <x v="1"/>
    <s v="Turno Tarde"/>
    <s v="Llenadora"/>
    <s v="Salida llenadora, cai­da gui­a seguridad - Mantenimiento"/>
    <x v="0"/>
    <n v="10.89"/>
    <s v="DETENCIONES POR ESTALLIDO DE BOTELLAS"/>
  </r>
  <r>
    <x v="1"/>
    <s v="dic"/>
    <x v="24"/>
    <d v="2024-12-04T00:00:00"/>
    <x v="1"/>
    <s v="Turno Dia"/>
    <s v="Sopladora"/>
    <s v="Mantencion Horno"/>
    <x v="0"/>
    <n v="10.72"/>
    <s v="INSTALACION SOPORTE LAMPARA INFRARROJA"/>
  </r>
  <r>
    <x v="1"/>
    <s v="dic"/>
    <x v="24"/>
    <d v="2024-12-02T00:00:00"/>
    <x v="1"/>
    <s v="Turno Dia"/>
    <s v="Capsuladora"/>
    <s v="Trancon de tapas en pista de bajada - Mantenimiento"/>
    <x v="0"/>
    <n v="10.34"/>
    <s v="GUÍA DE BAJADA DE TAPAS PIERDE POSICIÓN"/>
  </r>
  <r>
    <x v="1"/>
    <s v="dic"/>
    <x v="24"/>
    <d v="2024-12-02T00:00:00"/>
    <x v="1"/>
    <s v="Turno Tarde"/>
    <s v="Llenadora"/>
    <s v="Salida llenadora, cai­da gui­a seguridad - Mantenimiento"/>
    <x v="0"/>
    <n v="9.7200000000000006"/>
    <s v="DETENCIONES POR ESTALLIDO DE BOTELLAS"/>
  </r>
  <r>
    <x v="1"/>
    <s v="dic"/>
    <x v="24"/>
    <d v="2024-12-02T00:00:00"/>
    <x v="1"/>
    <s v="Turno Tarde"/>
    <s v="Llenadora"/>
    <s v="Salida llenadora, cai­da gui­a seguridad - Mantenimiento"/>
    <x v="0"/>
    <n v="7.73"/>
    <s v="DETENCIONES POR ESTALLIDO DE BOTELLAS"/>
  </r>
  <r>
    <x v="1"/>
    <s v="dic"/>
    <x v="24"/>
    <d v="2024-12-03T00:00:00"/>
    <x v="1"/>
    <s v="Turno Tarde"/>
    <s v="Llenadora"/>
    <s v="Cambio de valvula"/>
    <x v="0"/>
    <n v="7.35"/>
    <s v="FALTA DE SELLADO EN VÁLVULAS DE LLENADO"/>
  </r>
  <r>
    <x v="1"/>
    <s v="dic"/>
    <x v="24"/>
    <d v="2024-12-04T00:00:00"/>
    <x v="1"/>
    <s v="Turno Tarde"/>
    <s v="Robopac"/>
    <s v="Problema paracai­das"/>
    <x v="2"/>
    <n v="6.97"/>
    <s v="SIN REPORTAR"/>
  </r>
  <r>
    <x v="1"/>
    <s v="dic"/>
    <x v="24"/>
    <d v="2024-12-07T00:00:00"/>
    <x v="1"/>
    <s v="Turno Noche"/>
    <s v="Sopladora"/>
    <s v="Problema comunicacion sopladora"/>
    <x v="2"/>
    <n v="6.59"/>
    <s v="SE CAE DISYUNTOR"/>
  </r>
  <r>
    <x v="2"/>
    <s v="dic"/>
    <x v="24"/>
    <d v="2024-12-06T00:00:00"/>
    <x v="1"/>
    <s v="Turno Tarde"/>
    <s v="Lavadora de Botellas"/>
    <s v="Cai­da de envase en descarga - Mantenimiento"/>
    <x v="0"/>
    <n v="6.34"/>
    <m/>
  </r>
  <r>
    <x v="1"/>
    <s v="dic"/>
    <x v="24"/>
    <d v="2024-12-03T00:00:00"/>
    <x v="1"/>
    <s v="Turno Tarde"/>
    <s v="Llenadora"/>
    <s v="Cambio de valvula"/>
    <x v="0"/>
    <n v="5.8"/>
    <s v="FALTA DE SELLADO EN VÁLVULAS DE LLENADO"/>
  </r>
  <r>
    <x v="1"/>
    <s v="dic"/>
    <x v="24"/>
    <d v="2024-12-04T00:00:00"/>
    <x v="1"/>
    <s v="Turno Noche"/>
    <s v="Llenadora"/>
    <s v="Reparacion - Llenadora"/>
    <x v="0"/>
    <n v="5.72"/>
    <s v="REVENTONES CONSTANTES FORMATO 3 LITROS"/>
  </r>
  <r>
    <x v="1"/>
    <s v="dic"/>
    <x v="24"/>
    <d v="2024-12-03T00:00:00"/>
    <x v="1"/>
    <s v="Turno Tarde"/>
    <s v="Llenadora"/>
    <s v="Cambio de valvula"/>
    <x v="0"/>
    <n v="5.67"/>
    <s v="FALTA DE SELLADO EN VÁLVULAS DE LLENADO"/>
  </r>
  <r>
    <x v="1"/>
    <s v="dic"/>
    <x v="24"/>
    <d v="2024-12-03T00:00:00"/>
    <x v="1"/>
    <s v="Turno Tarde"/>
    <s v="Llenadora"/>
    <s v="Cambio de valvula"/>
    <x v="0"/>
    <n v="5.63"/>
    <s v="FALTA DE SELLADO EN VÁLVULAS DE LLENADO"/>
  </r>
  <r>
    <x v="1"/>
    <s v="dic"/>
    <x v="24"/>
    <d v="2024-12-03T00:00:00"/>
    <x v="1"/>
    <s v="Turno Tarde"/>
    <s v="Llenadora"/>
    <s v="Cambio de valvula"/>
    <x v="0"/>
    <n v="5.52"/>
    <s v="FALTA DE SELLADO EN VÁLVULAS DE LLENADO"/>
  </r>
  <r>
    <x v="1"/>
    <s v="dic"/>
    <x v="24"/>
    <d v="2024-12-03T00:00:00"/>
    <x v="1"/>
    <s v="Turno Tarde"/>
    <s v="Llenadora"/>
    <s v="Cambio de valvula"/>
    <x v="0"/>
    <n v="5.52"/>
    <s v="FALTA DE SELLADO EN VÁLVULAS DE LLENADO"/>
  </r>
  <r>
    <x v="1"/>
    <s v="dic"/>
    <x v="24"/>
    <d v="2024-12-03T00:00:00"/>
    <x v="1"/>
    <s v="Turno Tarde"/>
    <s v="Llenadora"/>
    <s v="Cambio de valvula"/>
    <x v="0"/>
    <n v="5.36"/>
    <s v="FALTA DE SELLADO EN VÁLVULAS DE LLENADO"/>
  </r>
  <r>
    <x v="1"/>
    <s v="dic"/>
    <x v="24"/>
    <d v="2024-12-02T00:00:00"/>
    <x v="1"/>
    <s v="Turno Tarde"/>
    <s v="Llenadora"/>
    <s v="Salida llenadora, cai­da gui­a seguridad - Mantenimiento"/>
    <x v="0"/>
    <n v="5.23"/>
    <s v="DETENCIONES POR ESTALLIDO DE BOTELLAS"/>
  </r>
  <r>
    <x v="1"/>
    <s v="dic"/>
    <x v="24"/>
    <d v="2024-12-07T00:00:00"/>
    <x v="1"/>
    <s v="Turno Dia"/>
    <s v="Llenadora"/>
    <s v="Cai­da de envase salida Llenadora"/>
    <x v="0"/>
    <n v="5.1100000000000003"/>
    <m/>
  </r>
  <r>
    <x v="0"/>
    <s v="dic"/>
    <x v="24"/>
    <d v="2024-12-05T00:00:00"/>
    <x v="1"/>
    <s v="Turno Noche"/>
    <s v="Transporte"/>
    <s v="Cambio o reparacion de sensor - Transporte"/>
    <x v="1"/>
    <n v="4.13"/>
    <m/>
  </r>
  <r>
    <x v="2"/>
    <s v="dic"/>
    <x v="24"/>
    <d v="2024-12-02T00:00:00"/>
    <x v="1"/>
    <s v="Turno Tarde"/>
    <s v="Lavadora de Botellas"/>
    <s v="Cai­da de envase en descarga - Mantenimiento"/>
    <x v="1"/>
    <n v="4"/>
    <m/>
  </r>
  <r>
    <x v="1"/>
    <s v="dic"/>
    <x v="24"/>
    <d v="2024-12-02T00:00:00"/>
    <x v="1"/>
    <s v="Turno Tarde"/>
    <s v="Llenadora"/>
    <s v="Sensor de Tapa Humedo"/>
    <x v="1"/>
    <n v="3.92"/>
    <m/>
  </r>
  <r>
    <x v="1"/>
    <s v="dic"/>
    <x v="24"/>
    <d v="2024-12-03T00:00:00"/>
    <x v="1"/>
    <s v="Turno Tarde"/>
    <s v="Llenadora"/>
    <s v="Cambio o reparacion de pinzas - Llenadora"/>
    <x v="1"/>
    <n v="3.84"/>
    <m/>
  </r>
  <r>
    <x v="1"/>
    <s v="dic"/>
    <x v="24"/>
    <d v="2024-12-03T00:00:00"/>
    <x v="1"/>
    <s v="Turno Tarde"/>
    <s v="Capsuladora"/>
    <s v="Tapa girada cabezal N 10"/>
    <x v="1"/>
    <n v="3.52"/>
    <m/>
  </r>
  <r>
    <x v="0"/>
    <s v="dic"/>
    <x v="24"/>
    <d v="2024-12-07T00:00:00"/>
    <x v="1"/>
    <s v="Turno Noche"/>
    <s v="Encajonadora"/>
    <s v="Problema en mesa de entrada"/>
    <x v="1"/>
    <n v="3.43"/>
    <m/>
  </r>
  <r>
    <x v="1"/>
    <s v="dic"/>
    <x v="24"/>
    <d v="2024-12-04T00:00:00"/>
    <x v="1"/>
    <s v="Turno Dia"/>
    <s v="Prime"/>
    <s v="Trabamiento brazo"/>
    <x v="1"/>
    <n v="3.27"/>
    <m/>
  </r>
  <r>
    <x v="1"/>
    <s v="dic"/>
    <x v="24"/>
    <d v="2024-12-02T00:00:00"/>
    <x v="1"/>
    <s v="Turno Tarde"/>
    <s v="Prime"/>
    <s v="Trabamiento de producto"/>
    <x v="1"/>
    <n v="3.17"/>
    <m/>
  </r>
  <r>
    <x v="2"/>
    <s v="dic"/>
    <x v="24"/>
    <d v="2024-12-04T00:00:00"/>
    <x v="1"/>
    <s v="Turno Dia"/>
    <s v="Lavadora de Botellas"/>
    <s v="Cai­da de envase en descarga - Mantenimiento"/>
    <x v="1"/>
    <n v="3.11"/>
    <m/>
  </r>
  <r>
    <x v="1"/>
    <s v="dic"/>
    <x v="24"/>
    <d v="2024-12-02T00:00:00"/>
    <x v="1"/>
    <s v="Turno Dia"/>
    <s v="Llenadora"/>
    <s v="Salida llenadora, cai­da gui­a seguridad - Mantenimiento"/>
    <x v="1"/>
    <n v="3.07"/>
    <m/>
  </r>
  <r>
    <x v="1"/>
    <s v="dic"/>
    <x v="24"/>
    <d v="2024-12-02T00:00:00"/>
    <x v="1"/>
    <s v="Turno Tarde"/>
    <s v="Llenadora"/>
    <s v="Sensor de Tapa Humedo"/>
    <x v="1"/>
    <n v="3.01"/>
    <m/>
  </r>
  <r>
    <x v="2"/>
    <s v="dic"/>
    <x v="24"/>
    <d v="2024-12-02T00:00:00"/>
    <x v="1"/>
    <s v="Turno Tarde"/>
    <s v="Lavadora de Botellas"/>
    <s v="Cai­da de envase en descarga - Mantenimiento"/>
    <x v="1"/>
    <n v="2.86"/>
    <m/>
  </r>
  <r>
    <x v="2"/>
    <s v="dic"/>
    <x v="24"/>
    <d v="2024-12-02T00:00:00"/>
    <x v="1"/>
    <s v="Turno Tarde"/>
    <s v="Lavadora de Botellas"/>
    <s v="Cai­da de envase en descarga - Mantenimiento"/>
    <x v="1"/>
    <n v="2.84"/>
    <m/>
  </r>
  <r>
    <x v="0"/>
    <s v="dic"/>
    <x v="24"/>
    <d v="2024-12-05T00:00:00"/>
    <x v="1"/>
    <s v="Turno Noche"/>
    <s v="Transporte"/>
    <s v="Cambio o reparacion de sensor - Transporte"/>
    <x v="1"/>
    <n v="2.8"/>
    <m/>
  </r>
  <r>
    <x v="2"/>
    <s v="dic"/>
    <x v="24"/>
    <d v="2024-12-02T00:00:00"/>
    <x v="1"/>
    <s v="Turno Tarde"/>
    <s v="Lavadora de Botellas"/>
    <s v="Cai­da de envase en descarga - Mantenimiento"/>
    <x v="1"/>
    <n v="2.39"/>
    <m/>
  </r>
  <r>
    <x v="1"/>
    <s v="dic"/>
    <x v="24"/>
    <d v="2024-12-02T00:00:00"/>
    <x v="1"/>
    <s v="Turno Tarde"/>
    <s v="Capsuladora"/>
    <s v="Trancon de tapas en pista de bajada - Mantenimiento"/>
    <x v="1"/>
    <n v="2.38"/>
    <m/>
  </r>
  <r>
    <x v="2"/>
    <s v="dic"/>
    <x v="24"/>
    <d v="2024-12-04T00:00:00"/>
    <x v="1"/>
    <s v="Turno Noche"/>
    <s v="Transporte"/>
    <s v="Cambio o reparacion - Transporte"/>
    <x v="1"/>
    <n v="2.38"/>
    <m/>
  </r>
  <r>
    <x v="0"/>
    <s v="dic"/>
    <x v="24"/>
    <d v="2024-12-05T00:00:00"/>
    <x v="1"/>
    <s v="Turno Noche"/>
    <s v="Transporte"/>
    <s v="Cambio o reparacion de sensor - Transporte"/>
    <x v="1"/>
    <n v="2.33"/>
    <m/>
  </r>
  <r>
    <x v="2"/>
    <s v="dic"/>
    <x v="24"/>
    <d v="2024-12-02T00:00:00"/>
    <x v="1"/>
    <s v="Turno Tarde"/>
    <s v="Capsuladora"/>
    <s v="Trancon de tapas en pista de bajada - Mantenimiento"/>
    <x v="1"/>
    <n v="2.29"/>
    <m/>
  </r>
  <r>
    <x v="2"/>
    <s v="dic"/>
    <x v="24"/>
    <d v="2024-12-04T00:00:00"/>
    <x v="1"/>
    <s v="Turno Dia"/>
    <s v="Transporte"/>
    <s v="Cambio o reparacion - Transporte"/>
    <x v="1"/>
    <n v="2.2599999999999998"/>
    <m/>
  </r>
  <r>
    <x v="0"/>
    <s v="dic"/>
    <x v="24"/>
    <d v="2024-12-03T00:00:00"/>
    <x v="1"/>
    <s v="Turno Noche"/>
    <s v="Coronador"/>
    <s v="Trancones reiterados pista de bajada"/>
    <x v="1"/>
    <n v="2.2000000000000002"/>
    <m/>
  </r>
  <r>
    <x v="1"/>
    <s v="dic"/>
    <x v="24"/>
    <d v="2024-12-04T00:00:00"/>
    <x v="1"/>
    <s v="Turno Dia"/>
    <s v="Llenadora"/>
    <s v="Espumado al inicio de proceso"/>
    <x v="1"/>
    <n v="2.17"/>
    <m/>
  </r>
  <r>
    <x v="2"/>
    <s v="dic"/>
    <x v="24"/>
    <d v="2024-12-02T00:00:00"/>
    <x v="1"/>
    <s v="Turno Tarde"/>
    <s v="Lavadora de Botellas"/>
    <s v="Cai­da de envase en descarga - Mantenimiento"/>
    <x v="1"/>
    <n v="2.04"/>
    <m/>
  </r>
  <r>
    <x v="0"/>
    <s v="dic"/>
    <x v="24"/>
    <d v="2024-12-03T00:00:00"/>
    <x v="1"/>
    <s v="Turno Noche"/>
    <s v="Lavadora de Botellas"/>
    <s v="Trabamiento de botellas en la salida - Mantenimiento"/>
    <x v="1"/>
    <n v="1.9"/>
    <m/>
  </r>
  <r>
    <x v="0"/>
    <s v="dic"/>
    <x v="24"/>
    <d v="2024-12-03T00:00:00"/>
    <x v="1"/>
    <s v="Turno Noche"/>
    <s v="Coronador"/>
    <s v="Trancones reiterados pista de bajada"/>
    <x v="1"/>
    <n v="1.83"/>
    <m/>
  </r>
  <r>
    <x v="2"/>
    <s v="dic"/>
    <x v="24"/>
    <d v="2024-12-02T00:00:00"/>
    <x v="1"/>
    <s v="Turno Tarde"/>
    <s v="Paletizadora"/>
    <s v="Problema en compactador"/>
    <x v="1"/>
    <n v="1.75"/>
    <m/>
  </r>
  <r>
    <x v="0"/>
    <s v="dic"/>
    <x v="24"/>
    <d v="2024-12-07T00:00:00"/>
    <x v="1"/>
    <s v="Turno Noche"/>
    <s v="Encajonadora"/>
    <s v="Problema en mesa de entrada"/>
    <x v="1"/>
    <n v="1.65"/>
    <m/>
  </r>
  <r>
    <x v="0"/>
    <s v="dic"/>
    <x v="24"/>
    <d v="2024-12-07T00:00:00"/>
    <x v="1"/>
    <s v="Turno Dia"/>
    <s v="Coronador"/>
    <s v="Trancones reiterados pista de bajada"/>
    <x v="1"/>
    <n v="1.6"/>
    <m/>
  </r>
  <r>
    <x v="2"/>
    <s v="dic"/>
    <x v="24"/>
    <d v="2024-12-03T00:00:00"/>
    <x v="1"/>
    <s v="Turno Tarde"/>
    <s v="Decapsuladora"/>
    <s v="Ajustes por falla"/>
    <x v="1"/>
    <n v="1.58"/>
    <m/>
  </r>
  <r>
    <x v="0"/>
    <s v="dic"/>
    <x v="24"/>
    <d v="2024-12-07T00:00:00"/>
    <x v="1"/>
    <s v="Turno Dia"/>
    <s v="Coronador"/>
    <s v="Trancones reiterados pista de bajada"/>
    <x v="1"/>
    <n v="1.55"/>
    <m/>
  </r>
  <r>
    <x v="0"/>
    <s v="dic"/>
    <x v="24"/>
    <d v="2024-12-07T00:00:00"/>
    <x v="1"/>
    <s v="Turno Dia"/>
    <s v="Coronador"/>
    <s v="Trancones reiterados pista de bajada"/>
    <x v="1"/>
    <n v="1.55"/>
    <m/>
  </r>
  <r>
    <x v="2"/>
    <s v="dic"/>
    <x v="24"/>
    <d v="2024-12-06T00:00:00"/>
    <x v="1"/>
    <s v="Turno Tarde"/>
    <s v="Lavadora de Botellas"/>
    <s v="Cai­da de envase en descarga - Mantenimiento"/>
    <x v="1"/>
    <n v="1.54"/>
    <m/>
  </r>
  <r>
    <x v="1"/>
    <s v="dic"/>
    <x v="24"/>
    <d v="2024-12-02T00:00:00"/>
    <x v="1"/>
    <s v="Turno Dia"/>
    <s v="Llenadora"/>
    <s v="Salida llenadora, cai­da gui­a seguridad - Mantenimiento"/>
    <x v="1"/>
    <n v="1.52"/>
    <m/>
  </r>
  <r>
    <x v="1"/>
    <s v="dic"/>
    <x v="24"/>
    <d v="2024-12-02T00:00:00"/>
    <x v="1"/>
    <s v="Turno Noche"/>
    <s v="Sopladora"/>
    <s v="Trabamiento de Preformas"/>
    <x v="1"/>
    <n v="1.47"/>
    <m/>
  </r>
  <r>
    <x v="2"/>
    <s v="dic"/>
    <x v="24"/>
    <d v="2024-12-04T00:00:00"/>
    <x v="1"/>
    <s v="Turno Dia"/>
    <s v="Despaletizadora"/>
    <s v="Ajuste o cambio - Despaletizadora"/>
    <x v="1"/>
    <n v="1.46"/>
    <m/>
  </r>
  <r>
    <x v="0"/>
    <s v="dic"/>
    <x v="24"/>
    <d v="2024-12-07T00:00:00"/>
    <x v="1"/>
    <s v="Turno Noche"/>
    <s v="Encajonadora"/>
    <s v="Problema en mesa de entrada"/>
    <x v="1"/>
    <n v="1.38"/>
    <m/>
  </r>
  <r>
    <x v="0"/>
    <s v="dic"/>
    <x v="24"/>
    <d v="2024-12-07T00:00:00"/>
    <x v="1"/>
    <s v="Turno Noche"/>
    <s v="Encajonadora"/>
    <s v="Problema en mesa de entrada"/>
    <x v="1"/>
    <n v="1.3"/>
    <m/>
  </r>
  <r>
    <x v="0"/>
    <s v="dic"/>
    <x v="24"/>
    <d v="2024-12-05T00:00:00"/>
    <x v="1"/>
    <s v="Turno Noche"/>
    <s v="Transporte"/>
    <s v="Cambio o reparacion de sensor - Transporte"/>
    <x v="1"/>
    <n v="1.3"/>
    <m/>
  </r>
  <r>
    <x v="0"/>
    <s v="dic"/>
    <x v="24"/>
    <d v="2024-12-05T00:00:00"/>
    <x v="1"/>
    <s v="Turno Noche"/>
    <s v="Transporte"/>
    <s v="Cambio o reparacion de sensor - Transporte"/>
    <x v="1"/>
    <n v="1.28"/>
    <m/>
  </r>
  <r>
    <x v="0"/>
    <s v="dic"/>
    <x v="24"/>
    <d v="2024-12-04T00:00:00"/>
    <x v="1"/>
    <s v="Turno Dia"/>
    <s v="Coronador"/>
    <s v="Trancones reiterados pista de bajada"/>
    <x v="1"/>
    <n v="1.25"/>
    <m/>
  </r>
  <r>
    <x v="2"/>
    <s v="dic"/>
    <x v="24"/>
    <d v="2024-12-02T00:00:00"/>
    <x v="1"/>
    <s v="Turno Tarde"/>
    <s v="Lavadora de Botellas"/>
    <s v="Cai­da de envase en descarga - Mantenimiento"/>
    <x v="1"/>
    <n v="1.25"/>
    <m/>
  </r>
  <r>
    <x v="2"/>
    <s v="dic"/>
    <x v="24"/>
    <d v="2024-12-04T00:00:00"/>
    <x v="1"/>
    <s v="Turno Dia"/>
    <s v="Lavadora de Botellas"/>
    <s v="Cai­da de envase en descarga - Mantenimiento"/>
    <x v="1"/>
    <n v="1.22"/>
    <m/>
  </r>
  <r>
    <x v="0"/>
    <s v="dic"/>
    <x v="24"/>
    <d v="2024-12-04T00:00:00"/>
    <x v="1"/>
    <s v="Turno Dia"/>
    <s v="Coronador"/>
    <s v="Trancones reiterados pista de bajada"/>
    <x v="1"/>
    <n v="1.2"/>
    <m/>
  </r>
  <r>
    <x v="0"/>
    <s v="dic"/>
    <x v="24"/>
    <d v="2024-12-03T00:00:00"/>
    <x v="1"/>
    <s v="Turno Noche"/>
    <s v="Coronador"/>
    <s v="Trancones reiterados pista de bajada"/>
    <x v="1"/>
    <n v="1.18"/>
    <m/>
  </r>
  <r>
    <x v="0"/>
    <s v="dic"/>
    <x v="24"/>
    <d v="2024-12-07T00:00:00"/>
    <x v="1"/>
    <s v="Turno Dia"/>
    <s v="Coronador"/>
    <s v="Trancones reiterados pista de bajada"/>
    <x v="1"/>
    <n v="1.1000000000000001"/>
    <m/>
  </r>
  <r>
    <x v="0"/>
    <s v="dic"/>
    <x v="24"/>
    <d v="2024-12-04T00:00:00"/>
    <x v="1"/>
    <s v="Turno Noche"/>
    <s v="Lavadora de Botellas"/>
    <s v="trabamiento de botella en entrada"/>
    <x v="1"/>
    <n v="1.1000000000000001"/>
    <m/>
  </r>
  <r>
    <x v="0"/>
    <s v="dic"/>
    <x v="24"/>
    <d v="2024-12-04T00:00:00"/>
    <x v="1"/>
    <s v="Turno Noche"/>
    <s v="Despaletizadora"/>
    <s v="Cai­da de automatico - Despaletizadora"/>
    <x v="1"/>
    <n v="1.08"/>
    <m/>
  </r>
  <r>
    <x v="0"/>
    <s v="dic"/>
    <x v="24"/>
    <d v="2024-12-04T00:00:00"/>
    <x v="1"/>
    <s v="Turno Dia"/>
    <s v="Coronador"/>
    <s v="Trancones reiterados pista de bajada"/>
    <x v="1"/>
    <n v="0.98"/>
    <m/>
  </r>
  <r>
    <x v="0"/>
    <s v="dic"/>
    <x v="24"/>
    <d v="2024-12-07T00:00:00"/>
    <x v="1"/>
    <s v="Turno Noche"/>
    <s v="Coronador"/>
    <s v="Trancones reiterados pista de bajada"/>
    <x v="1"/>
    <n v="0.95"/>
    <m/>
  </r>
  <r>
    <x v="0"/>
    <s v="dic"/>
    <x v="24"/>
    <d v="2024-12-07T00:00:00"/>
    <x v="1"/>
    <s v="Turno Noche"/>
    <s v="Encajonadora"/>
    <s v="Problema en mesa de entrada"/>
    <x v="1"/>
    <n v="0.95"/>
    <m/>
  </r>
  <r>
    <x v="0"/>
    <s v="dic"/>
    <x v="24"/>
    <d v="2024-12-05T00:00:00"/>
    <x v="1"/>
    <s v="Turno Noche"/>
    <s v="Lavadora de Botellas"/>
    <s v="Trabamiento de botellas en la salida - Mantenimiento"/>
    <x v="1"/>
    <n v="0.93"/>
    <m/>
  </r>
  <r>
    <x v="1"/>
    <s v="dic"/>
    <x v="24"/>
    <d v="2024-12-04T00:00:00"/>
    <x v="1"/>
    <s v="Turno Noche"/>
    <s v="Sopladora"/>
    <s v="Trabamiento de Preformas"/>
    <x v="1"/>
    <n v="0.9"/>
    <m/>
  </r>
  <r>
    <x v="0"/>
    <s v="dic"/>
    <x v="24"/>
    <d v="2024-12-04T00:00:00"/>
    <x v="1"/>
    <s v="Turno Dia"/>
    <s v="Coronador"/>
    <s v="Trancones reiterados pista de bajada"/>
    <x v="1"/>
    <n v="0.88"/>
    <m/>
  </r>
  <r>
    <x v="0"/>
    <s v="dic"/>
    <x v="24"/>
    <d v="2024-12-02T00:00:00"/>
    <x v="1"/>
    <s v="Turno Dia"/>
    <s v="Capsuladora"/>
    <s v="Trancon de tapas en pista de bajada - Mantenimiento"/>
    <x v="1"/>
    <n v="0.85"/>
    <m/>
  </r>
  <r>
    <x v="0"/>
    <s v="dic"/>
    <x v="24"/>
    <d v="2024-12-07T00:00:00"/>
    <x v="1"/>
    <s v="Turno Noche"/>
    <s v="Encajonadora"/>
    <s v="Problema en mesa de entrada"/>
    <x v="1"/>
    <n v="0.83"/>
    <m/>
  </r>
  <r>
    <x v="0"/>
    <s v="dic"/>
    <x v="24"/>
    <d v="2024-12-04T00:00:00"/>
    <x v="1"/>
    <s v="Turno Noche"/>
    <s v="Lavadora de Botellas"/>
    <s v="trabamiento de botella en entrada"/>
    <x v="1"/>
    <n v="0.83"/>
    <m/>
  </r>
  <r>
    <x v="2"/>
    <s v="dic"/>
    <x v="24"/>
    <d v="2024-12-04T00:00:00"/>
    <x v="1"/>
    <s v="Turno Dia"/>
    <s v="Lavadora de Botellas"/>
    <s v="Cai­da de envase en descarga - Mantenimiento"/>
    <x v="1"/>
    <n v="0.79"/>
    <m/>
  </r>
  <r>
    <x v="0"/>
    <s v="dic"/>
    <x v="24"/>
    <d v="2024-12-07T00:00:00"/>
    <x v="1"/>
    <s v="Turno Noche"/>
    <s v="Coronador"/>
    <s v="Trancones reiterados pista de bajada"/>
    <x v="1"/>
    <n v="0.78"/>
    <m/>
  </r>
  <r>
    <x v="0"/>
    <s v="dic"/>
    <x v="24"/>
    <d v="2024-12-03T00:00:00"/>
    <x v="1"/>
    <s v="Turno Noche"/>
    <s v="Coronador"/>
    <s v="Trancones reiterados pista de bajada"/>
    <x v="1"/>
    <n v="0.78"/>
    <m/>
  </r>
  <r>
    <x v="0"/>
    <s v="dic"/>
    <x v="24"/>
    <d v="2024-12-05T00:00:00"/>
    <x v="1"/>
    <s v="Turno Noche"/>
    <s v="Etiquetadora"/>
    <s v="Falla Etiquetadora"/>
    <x v="1"/>
    <n v="0.78"/>
    <m/>
  </r>
  <r>
    <x v="0"/>
    <s v="dic"/>
    <x v="24"/>
    <d v="2024-12-03T00:00:00"/>
    <x v="1"/>
    <s v="Turno Noche"/>
    <s v="Lavadora de Botellas"/>
    <s v="Trabamiento de botellas en la salida - Mantenimiento"/>
    <x v="1"/>
    <n v="0.78"/>
    <m/>
  </r>
  <r>
    <x v="0"/>
    <s v="dic"/>
    <x v="24"/>
    <d v="2024-12-03T00:00:00"/>
    <x v="1"/>
    <s v="Turno Dia"/>
    <s v="Coronador"/>
    <s v="Trancones reiterados pista de bajada"/>
    <x v="1"/>
    <n v="0.75"/>
    <m/>
  </r>
  <r>
    <x v="0"/>
    <s v="dic"/>
    <x v="24"/>
    <d v="2024-12-07T00:00:00"/>
    <x v="1"/>
    <s v="Turno Dia"/>
    <s v="Coronador"/>
    <s v="Trancones reiterados pista de bajada"/>
    <x v="1"/>
    <n v="0.68"/>
    <m/>
  </r>
  <r>
    <x v="0"/>
    <s v="dic"/>
    <x v="24"/>
    <d v="2024-12-03T00:00:00"/>
    <x v="1"/>
    <s v="Turno Noche"/>
    <s v="Coronador"/>
    <s v="Trancones reiterados pista de bajada"/>
    <x v="1"/>
    <n v="0.68"/>
    <m/>
  </r>
  <r>
    <x v="0"/>
    <s v="dic"/>
    <x v="24"/>
    <d v="2024-12-03T00:00:00"/>
    <x v="1"/>
    <s v="Turno Dia"/>
    <s v="Coronador"/>
    <s v="Trancones reiterados pista de bajada"/>
    <x v="1"/>
    <n v="0.68"/>
    <m/>
  </r>
  <r>
    <x v="0"/>
    <s v="dic"/>
    <x v="24"/>
    <d v="2024-12-02T00:00:00"/>
    <x v="1"/>
    <s v="Turno Dia"/>
    <s v="Capsuladora"/>
    <s v="Trancon de tapas en pista de bajada - Mantenimiento"/>
    <x v="1"/>
    <n v="0.6"/>
    <m/>
  </r>
  <r>
    <x v="0"/>
    <s v="dic"/>
    <x v="24"/>
    <d v="2024-12-07T00:00:00"/>
    <x v="1"/>
    <s v="Turno Dia"/>
    <s v="Coronador"/>
    <s v="Trancones reiterados pista de bajada"/>
    <x v="1"/>
    <n v="0.6"/>
    <m/>
  </r>
  <r>
    <x v="0"/>
    <s v="dic"/>
    <x v="24"/>
    <d v="2024-12-05T00:00:00"/>
    <x v="1"/>
    <s v="Turno Noche"/>
    <s v="Coronador"/>
    <s v="Trancones reiterados pista de bajada"/>
    <x v="1"/>
    <n v="0.6"/>
    <m/>
  </r>
  <r>
    <x v="0"/>
    <s v="dic"/>
    <x v="24"/>
    <d v="2024-12-02T00:00:00"/>
    <x v="1"/>
    <s v="Turno Noche"/>
    <s v="Capsuladora"/>
    <s v="Trancon de tapas en pista de bajada - Mantenimiento"/>
    <x v="1"/>
    <n v="0.55000000000000004"/>
    <m/>
  </r>
  <r>
    <x v="0"/>
    <s v="dic"/>
    <x v="24"/>
    <d v="2024-12-03T00:00:00"/>
    <x v="1"/>
    <s v="Turno Dia"/>
    <s v="Coronador"/>
    <s v="Trancones reiterados pista de bajada"/>
    <x v="1"/>
    <n v="0.55000000000000004"/>
    <m/>
  </r>
  <r>
    <x v="0"/>
    <s v="dic"/>
    <x v="24"/>
    <d v="2024-12-05T00:00:00"/>
    <x v="1"/>
    <s v="Turno Noche"/>
    <s v="Coronador"/>
    <s v="Trancones reiterados pista de bajada"/>
    <x v="1"/>
    <n v="0.5"/>
    <m/>
  </r>
  <r>
    <x v="0"/>
    <s v="dic"/>
    <x v="24"/>
    <d v="2024-12-04T00:00:00"/>
    <x v="1"/>
    <s v="Turno Noche"/>
    <s v="Lavadora de Botellas"/>
    <s v="trabamiento de botella en entrada"/>
    <x v="1"/>
    <n v="0.5"/>
    <m/>
  </r>
  <r>
    <x v="2"/>
    <s v="dic"/>
    <x v="24"/>
    <d v="2024-12-04T00:00:00"/>
    <x v="1"/>
    <s v="Turno Dia"/>
    <s v="Transporte"/>
    <s v="Cambio o reparacion - Transporte"/>
    <x v="1"/>
    <n v="0.47"/>
    <m/>
  </r>
  <r>
    <x v="0"/>
    <s v="dic"/>
    <x v="24"/>
    <d v="2024-12-03T00:00:00"/>
    <x v="1"/>
    <s v="Turno Dia"/>
    <s v="Coronador"/>
    <s v="Trancones reiterados pista de bajada"/>
    <x v="1"/>
    <n v="0.45"/>
    <m/>
  </r>
  <r>
    <x v="1"/>
    <s v="dic"/>
    <x v="24"/>
    <d v="2024-12-02T00:00:00"/>
    <x v="1"/>
    <s v="Turno Tarde"/>
    <s v="Llenadora"/>
    <s v="Cai­da de envase salida Llenadora"/>
    <x v="1"/>
    <n v="0.43"/>
    <m/>
  </r>
  <r>
    <x v="2"/>
    <s v="dic"/>
    <x v="24"/>
    <d v="2024-12-04T00:00:00"/>
    <x v="1"/>
    <s v="Turno Dia"/>
    <s v="Transporte"/>
    <s v="Cambio o reparacion - Transporte"/>
    <x v="1"/>
    <n v="0.42"/>
    <m/>
  </r>
  <r>
    <x v="0"/>
    <s v="dic"/>
    <x v="24"/>
    <d v="2024-12-05T00:00:00"/>
    <x v="1"/>
    <s v="Turno Noche"/>
    <s v="Coronador"/>
    <s v="Trancones reiterados pista de bajada"/>
    <x v="1"/>
    <n v="0.4"/>
    <m/>
  </r>
  <r>
    <x v="0"/>
    <s v="dic"/>
    <x v="24"/>
    <d v="2024-12-04T00:00:00"/>
    <x v="1"/>
    <s v="Turno Dia"/>
    <s v="Coronador"/>
    <s v="Trancones reiterados pista de bajada"/>
    <x v="1"/>
    <n v="0.4"/>
    <m/>
  </r>
  <r>
    <x v="0"/>
    <s v="dic"/>
    <x v="24"/>
    <d v="2024-12-03T00:00:00"/>
    <x v="1"/>
    <s v="Turno Dia"/>
    <s v="Coronador"/>
    <s v="Trancones reiterados pista de bajada"/>
    <x v="1"/>
    <n v="0.38"/>
    <m/>
  </r>
  <r>
    <x v="0"/>
    <s v="dic"/>
    <x v="24"/>
    <d v="2024-12-04T00:00:00"/>
    <x v="1"/>
    <s v="Turno Noche"/>
    <s v="Coronador"/>
    <s v="Trancones reiterados pista de bajada"/>
    <x v="1"/>
    <n v="0.35"/>
    <m/>
  </r>
  <r>
    <x v="0"/>
    <s v="dic"/>
    <x v="24"/>
    <d v="2024-12-07T00:00:00"/>
    <x v="1"/>
    <s v="Turno Dia"/>
    <s v="Coronador"/>
    <s v="Trancones reiterados pista de bajada"/>
    <x v="1"/>
    <n v="0.32"/>
    <m/>
  </r>
  <r>
    <x v="0"/>
    <s v="dic"/>
    <x v="24"/>
    <d v="2024-12-02T00:00:00"/>
    <x v="1"/>
    <s v="Turno Noche"/>
    <s v="Capsuladora"/>
    <s v="Trancon de tapas en pista de bajada - Mantenimiento"/>
    <x v="1"/>
    <n v="0.3"/>
    <m/>
  </r>
  <r>
    <x v="0"/>
    <s v="dic"/>
    <x v="24"/>
    <d v="2024-12-03T00:00:00"/>
    <x v="1"/>
    <s v="Turno Dia"/>
    <s v="Coronador"/>
    <s v="Trancones reiterados pista de bajada"/>
    <x v="1"/>
    <n v="0.3"/>
    <m/>
  </r>
  <r>
    <x v="0"/>
    <s v="dic"/>
    <x v="24"/>
    <d v="2024-12-07T00:00:00"/>
    <x v="1"/>
    <s v="Turno Dia"/>
    <s v="Coronador"/>
    <s v="Trancones reiterados pista de bajada"/>
    <x v="1"/>
    <n v="0.28000000000000003"/>
    <m/>
  </r>
  <r>
    <x v="0"/>
    <s v="dic"/>
    <x v="24"/>
    <d v="2024-12-07T00:00:00"/>
    <x v="1"/>
    <s v="Turno Noche"/>
    <s v="Coronador"/>
    <s v="Trancones reiterados pista de bajada"/>
    <x v="1"/>
    <n v="0.28000000000000003"/>
    <m/>
  </r>
  <r>
    <x v="0"/>
    <s v="dic"/>
    <x v="24"/>
    <d v="2024-12-04T00:00:00"/>
    <x v="1"/>
    <s v="Turno Noche"/>
    <s v="Lavadora de Botellas"/>
    <s v="trabamiento de botella en entrada"/>
    <x v="1"/>
    <n v="0.28000000000000003"/>
    <m/>
  </r>
  <r>
    <x v="1"/>
    <s v="dic"/>
    <x v="24"/>
    <d v="2024-12-03T00:00:00"/>
    <x v="1"/>
    <s v="Turno Noche"/>
    <s v="Sopladora"/>
    <s v="Trabamiento de Preformas"/>
    <x v="1"/>
    <n v="0.28000000000000003"/>
    <m/>
  </r>
  <r>
    <x v="1"/>
    <s v="dic"/>
    <x v="24"/>
    <d v="2024-12-02T00:00:00"/>
    <x v="1"/>
    <s v="Turno Noche"/>
    <s v="Sopladora"/>
    <s v="Trabamiento de Preformas"/>
    <x v="1"/>
    <n v="0.27"/>
    <m/>
  </r>
  <r>
    <x v="0"/>
    <s v="dic"/>
    <x v="24"/>
    <d v="2024-12-05T00:00:00"/>
    <x v="1"/>
    <s v="Turno Noche"/>
    <s v="Transporte"/>
    <s v="Cambio o reparacion de sensor - Transporte"/>
    <x v="1"/>
    <n v="0.25"/>
    <m/>
  </r>
  <r>
    <x v="0"/>
    <s v="dic"/>
    <x v="24"/>
    <d v="2024-12-04T00:00:00"/>
    <x v="1"/>
    <s v="Turno Dia"/>
    <s v="Coronador"/>
    <s v="Trancones reiterados pista de bajada"/>
    <x v="1"/>
    <n v="0.23"/>
    <m/>
  </r>
  <r>
    <x v="0"/>
    <s v="dic"/>
    <x v="24"/>
    <d v="2024-12-05T00:00:00"/>
    <x v="1"/>
    <s v="Turno Noche"/>
    <s v="Coronador"/>
    <s v="Trancones reiterados pista de bajada"/>
    <x v="1"/>
    <n v="0.22"/>
    <m/>
  </r>
  <r>
    <x v="0"/>
    <s v="dic"/>
    <x v="24"/>
    <d v="2024-12-04T00:00:00"/>
    <x v="1"/>
    <s v="Turno Dia"/>
    <s v="Coronador"/>
    <s v="Trancones reiterados pista de bajada"/>
    <x v="1"/>
    <n v="0.2"/>
    <m/>
  </r>
  <r>
    <x v="0"/>
    <s v="dic"/>
    <x v="24"/>
    <d v="2024-12-07T00:00:00"/>
    <x v="1"/>
    <s v="Turno Noche"/>
    <s v="Coronador"/>
    <s v="Trancones reiterados pista de bajada"/>
    <x v="1"/>
    <n v="0.2"/>
    <m/>
  </r>
  <r>
    <x v="0"/>
    <s v="dic"/>
    <x v="24"/>
    <d v="2024-12-04T00:00:00"/>
    <x v="1"/>
    <s v="Turno Dia"/>
    <s v="Lavadora de Botellas"/>
    <s v="trabamiento de botella en entrada"/>
    <x v="1"/>
    <n v="0.2"/>
    <m/>
  </r>
  <r>
    <x v="1"/>
    <s v="dic"/>
    <x v="24"/>
    <d v="2024-12-04T00:00:00"/>
    <x v="1"/>
    <s v="Turno Tarde"/>
    <s v="Capsuladora"/>
    <s v="Trancon de tapas en pista de bajada - Mantenimiento"/>
    <x v="1"/>
    <n v="0.19"/>
    <m/>
  </r>
  <r>
    <x v="0"/>
    <s v="dic"/>
    <x v="24"/>
    <d v="2024-12-04T00:00:00"/>
    <x v="1"/>
    <s v="Turno Dia"/>
    <s v="Coronador"/>
    <s v="Trancones reiterados pista de bajada"/>
    <x v="1"/>
    <n v="0.18"/>
    <m/>
  </r>
  <r>
    <x v="0"/>
    <s v="dic"/>
    <x v="24"/>
    <d v="2024-12-03T00:00:00"/>
    <x v="1"/>
    <s v="Turno Dia"/>
    <s v="Coronador"/>
    <s v="Trancones reiterados pista de bajada"/>
    <x v="1"/>
    <n v="0.18"/>
    <m/>
  </r>
  <r>
    <x v="2"/>
    <s v="dic"/>
    <x v="24"/>
    <d v="2024-12-02T00:00:00"/>
    <x v="1"/>
    <s v="Turno Tarde"/>
    <s v="Lavadora de Botellas"/>
    <s v="Cai­da de envase en descarga - Mantenimiento"/>
    <x v="1"/>
    <n v="0.18"/>
    <m/>
  </r>
  <r>
    <x v="1"/>
    <s v="dic"/>
    <x v="24"/>
    <d v="2024-12-03T00:00:00"/>
    <x v="1"/>
    <s v="Turno Noche"/>
    <s v="Sopladora"/>
    <s v="Trabamiento de Preformas"/>
    <x v="1"/>
    <n v="0.17"/>
    <m/>
  </r>
  <r>
    <x v="1"/>
    <s v="dic"/>
    <x v="24"/>
    <d v="2024-12-03T00:00:00"/>
    <x v="1"/>
    <s v="Turno Noche"/>
    <s v="Sopladora"/>
    <s v="Trabamiento de Preformas"/>
    <x v="1"/>
    <n v="0.17"/>
    <m/>
  </r>
  <r>
    <x v="0"/>
    <s v="dic"/>
    <x v="24"/>
    <d v="2024-12-04T00:00:00"/>
    <x v="1"/>
    <s v="Turno Noche"/>
    <s v="Coronador"/>
    <s v="Trancones reiterados pista de bajada"/>
    <x v="1"/>
    <n v="0.15"/>
    <m/>
  </r>
  <r>
    <x v="0"/>
    <s v="dic"/>
    <x v="24"/>
    <d v="2024-12-07T00:00:00"/>
    <x v="1"/>
    <s v="Turno Dia"/>
    <s v="Coronador"/>
    <s v="Trancones reiterados pista de bajada"/>
    <x v="1"/>
    <n v="0.15"/>
    <m/>
  </r>
  <r>
    <x v="0"/>
    <s v="dic"/>
    <x v="24"/>
    <d v="2024-12-04T00:00:00"/>
    <x v="1"/>
    <s v="Turno Noche"/>
    <s v="Coronador"/>
    <s v="Trancones reiterados pista de bajada"/>
    <x v="1"/>
    <n v="0.15"/>
    <m/>
  </r>
  <r>
    <x v="0"/>
    <s v="dic"/>
    <x v="24"/>
    <d v="2024-12-02T00:00:00"/>
    <x v="1"/>
    <s v="Turno Noche"/>
    <s v="Capsuladora"/>
    <s v="Trancon de tapas en pista de bajada - Mantenimiento"/>
    <x v="1"/>
    <n v="0.1"/>
    <m/>
  </r>
  <r>
    <x v="0"/>
    <s v="dic"/>
    <x v="24"/>
    <d v="2024-12-07T00:00:00"/>
    <x v="1"/>
    <s v="Turno Noche"/>
    <s v="Encajonadora"/>
    <s v="Problema en mesa de entrada"/>
    <x v="1"/>
    <n v="0.1"/>
    <m/>
  </r>
  <r>
    <x v="0"/>
    <s v="dic"/>
    <x v="24"/>
    <d v="2024-12-04T00:00:00"/>
    <x v="1"/>
    <s v="Turno Noche"/>
    <s v="Lavadora de Botellas"/>
    <s v="trabamiento de botella en entrada"/>
    <x v="1"/>
    <n v="0.1"/>
    <m/>
  </r>
  <r>
    <x v="0"/>
    <s v="dic"/>
    <x v="24"/>
    <d v="2024-12-03T00:00:00"/>
    <x v="1"/>
    <s v="Turno Noche"/>
    <s v="Coronador"/>
    <s v="Trancones reiterados pista de bajada"/>
    <x v="1"/>
    <n v="7.0000000000000007E-2"/>
    <m/>
  </r>
  <r>
    <x v="0"/>
    <s v="dic"/>
    <x v="24"/>
    <d v="2024-12-07T00:00:00"/>
    <x v="1"/>
    <s v="Turno Noche"/>
    <s v="Coronador"/>
    <s v="Trancones reiterados pista de bajada"/>
    <x v="1"/>
    <n v="0.05"/>
    <m/>
  </r>
  <r>
    <x v="0"/>
    <s v="dic"/>
    <x v="24"/>
    <d v="2024-12-02T00:00:00"/>
    <x v="1"/>
    <s v="Turno Dia"/>
    <s v="Llenadora"/>
    <s v="Trabamiento de tapas entrada capsulador"/>
    <x v="1"/>
    <n v="0.05"/>
    <m/>
  </r>
  <r>
    <x v="0"/>
    <s v="dic"/>
    <x v="25"/>
    <d v="2024-12-09T00:00:00"/>
    <x v="1"/>
    <s v="Turno Noche"/>
    <s v="Capsuladora"/>
    <s v="Trancon de tapas en pista de bajada - Mantenimiento"/>
    <x v="0"/>
    <n v="7.7"/>
    <m/>
  </r>
  <r>
    <x v="1"/>
    <s v="dic"/>
    <x v="25"/>
    <d v="2024-12-09T00:00:00"/>
    <x v="1"/>
    <s v="Turno Tarde"/>
    <s v="Capsuladora"/>
    <s v="Botellas sin tapas"/>
    <x v="0"/>
    <n v="22.69"/>
    <s v="RESORTE CORTA CABEZAL N°2"/>
  </r>
  <r>
    <x v="1"/>
    <s v="dic"/>
    <x v="25"/>
    <d v="2024-12-09T00:00:00"/>
    <x v="1"/>
    <s v="Turno Tarde"/>
    <s v="Capsuladora"/>
    <s v="Botellas sin tapas"/>
    <x v="0"/>
    <n v="0.11"/>
    <s v="RESORTE CORTA CABEZAL N°2"/>
  </r>
  <r>
    <x v="0"/>
    <s v="dic"/>
    <x v="25"/>
    <d v="2024-12-09T00:00:00"/>
    <x v="1"/>
    <s v="Turno Noche"/>
    <s v="Capsuladora"/>
    <s v="Trancon de tapas en pista de bajada - Mantenimiento"/>
    <x v="1"/>
    <n v="1.51"/>
    <m/>
  </r>
  <r>
    <x v="1"/>
    <s v="dic"/>
    <x v="25"/>
    <d v="2024-12-09T00:00:00"/>
    <x v="1"/>
    <s v="Turno Dia"/>
    <s v="Tunel"/>
    <s v="Cai­da de botellas, ajuste de traspasos"/>
    <x v="0"/>
    <n v="6.63"/>
    <s v="CAMBIO DE VARILLA RECUBRIMIENTO"/>
  </r>
  <r>
    <x v="1"/>
    <s v="dic"/>
    <x v="25"/>
    <d v="2024-12-09T00:00:00"/>
    <x v="1"/>
    <s v="Turno Tarde"/>
    <s v="Llenadora"/>
    <s v="Cambio o reparacion de pinzas en la transferencia"/>
    <x v="0"/>
    <n v="4.8499999999999996"/>
    <s v="REVISION PINZAS POR CAÍDA DE PRODUCTO"/>
  </r>
  <r>
    <x v="1"/>
    <s v="dic"/>
    <x v="25"/>
    <d v="2024-12-09T00:00:00"/>
    <x v="1"/>
    <s v="Turno Tarde"/>
    <s v="Llenadora"/>
    <s v="Cambio o reparacion de pinzas en la transferencia"/>
    <x v="0"/>
    <n v="4.78"/>
    <s v="REVISION PINZAS POR CAÍDA DE PRODUCTO"/>
  </r>
  <r>
    <x v="1"/>
    <s v="dic"/>
    <x v="25"/>
    <d v="2024-12-09T00:00:00"/>
    <x v="1"/>
    <s v="Turno Dia"/>
    <s v="Transporte"/>
    <s v="Divisor de paquetes"/>
    <x v="1"/>
    <n v="0.59"/>
    <m/>
  </r>
  <r>
    <x v="1"/>
    <s v="dic"/>
    <x v="25"/>
    <d v="2024-12-09T00:00:00"/>
    <x v="1"/>
    <s v="Turno Noche"/>
    <s v="Etiquetadora"/>
    <s v="Falla Etiquetadora"/>
    <x v="0"/>
    <n v="28.28"/>
    <s v="PERDIDA DE AIRE EN RACORD DE DISTRIBUCIÓN DE AIRE"/>
  </r>
  <r>
    <x v="1"/>
    <s v="dic"/>
    <x v="25"/>
    <d v="2024-12-09T00:00:00"/>
    <x v="1"/>
    <s v="Turno Dia"/>
    <s v="Etiquetadora"/>
    <s v="Falla Etiquetadora"/>
    <x v="0"/>
    <n v="9.7100000000000009"/>
    <s v="REVISIÓN RACORD DE AIRE"/>
  </r>
  <r>
    <x v="1"/>
    <s v="dic"/>
    <x v="25"/>
    <d v="2024-12-09T00:00:00"/>
    <x v="1"/>
    <s v="Turno Dia"/>
    <s v="Etiquetadora"/>
    <s v="Falla Etiquetadora"/>
    <x v="0"/>
    <n v="7.65"/>
    <s v="REVISIÓN RACORD DE AIRE"/>
  </r>
  <r>
    <x v="1"/>
    <s v="dic"/>
    <x v="25"/>
    <d v="2024-12-09T00:00:00"/>
    <x v="1"/>
    <s v="Turno Noche"/>
    <s v="Etiquetadora"/>
    <s v="Falla Etiquetadora"/>
    <x v="0"/>
    <n v="4.45"/>
    <s v="PERDIDA DE AIRE EN RACORD DE DISTRIBUCIÓN DE AIRE"/>
  </r>
  <r>
    <x v="1"/>
    <s v="dic"/>
    <x v="25"/>
    <d v="2024-12-09T00:00:00"/>
    <x v="1"/>
    <s v="Turno Noche"/>
    <s v="Etiquetadora"/>
    <s v="Falla Etiquetadora"/>
    <x v="0"/>
    <n v="2.46"/>
    <s v="PERDIDA DE AIRE EN RACORD DE DISTRIBUCIÓN DE AIRE"/>
  </r>
  <r>
    <x v="0"/>
    <s v="dic"/>
    <x v="25"/>
    <d v="2024-12-09T00:00:00"/>
    <x v="1"/>
    <s v="Turno Noche"/>
    <s v="Capsuladora"/>
    <s v="Trancon de tapas en pista de bajada - Mantenimiento"/>
    <x v="1"/>
    <n v="1.1499999999999999"/>
    <m/>
  </r>
  <r>
    <x v="1"/>
    <s v="dic"/>
    <x v="25"/>
    <d v="2024-12-09T00:00:00"/>
    <x v="1"/>
    <s v="Turno Dia"/>
    <s v="Paletizadora"/>
    <s v="Pack girados"/>
    <x v="1"/>
    <n v="2.9"/>
    <m/>
  </r>
  <r>
    <x v="1"/>
    <s v="dic"/>
    <x v="25"/>
    <d v="2024-12-09T00:00:00"/>
    <x v="1"/>
    <s v="Turno Dia"/>
    <s v="Robopac"/>
    <s v="Problema carga de bateri­a"/>
    <x v="2"/>
    <n v="10.69"/>
    <s v="SIN REPORTAR"/>
  </r>
  <r>
    <x v="2"/>
    <s v="dic"/>
    <x v="25"/>
    <d v="2024-12-09T00:00:00"/>
    <x v="1"/>
    <s v="Turno Noche"/>
    <s v="Lavadora de Botellas"/>
    <s v="Cai­da de envase en descarga - Mantenimiento"/>
    <x v="1"/>
    <n v="1.34"/>
    <m/>
  </r>
  <r>
    <x v="1"/>
    <s v="dic"/>
    <x v="25"/>
    <d v="2024-12-09T00:00:00"/>
    <x v="1"/>
    <s v="Turno Tarde"/>
    <s v="Sopladora"/>
    <s v="Problema compresor de alta"/>
    <x v="2"/>
    <n v="23.33"/>
    <s v="CAÍDA DE AUTOMÁTICO ARRANCADOR DE COMPRESOR"/>
  </r>
  <r>
    <x v="1"/>
    <s v="dic"/>
    <x v="25"/>
    <d v="2024-12-09T00:00:00"/>
    <x v="1"/>
    <s v="Turno Tarde"/>
    <s v="Sopladora"/>
    <s v="Problema compresor de alta"/>
    <x v="2"/>
    <n v="15.86"/>
    <s v="CAÍDA DE AUTOMÁTICO ARRANCADOR DE COMPRESOR"/>
  </r>
  <r>
    <x v="1"/>
    <s v="dic"/>
    <x v="25"/>
    <d v="2024-12-09T00:00:00"/>
    <x v="1"/>
    <s v="Turno Tarde"/>
    <s v="Sopladora"/>
    <s v="Problema compresor de alta"/>
    <x v="2"/>
    <n v="10.59"/>
    <s v="CAÍDA DE AUTOMÁTICO ARRANCADOR DE COMPRESOR"/>
  </r>
  <r>
    <x v="0"/>
    <s v="dic"/>
    <x v="25"/>
    <d v="2024-12-09T00:00:00"/>
    <x v="1"/>
    <s v="Turno Dia"/>
    <s v="Capsuladora"/>
    <s v="Trancon de tapas en pista de bajada - Mantenimiento"/>
    <x v="1"/>
    <n v="0.6"/>
    <m/>
  </r>
  <r>
    <x v="1"/>
    <s v="dic"/>
    <x v="25"/>
    <d v="2024-12-09T00:00:00"/>
    <x v="1"/>
    <s v="Turno Tarde"/>
    <s v="Sopladora"/>
    <s v="Problema compresor de alta"/>
    <x v="2"/>
    <n v="1.84"/>
    <s v="CAÍDA DE AUTOMÁTICO ARRANCADOR DE COMPRESOR"/>
  </r>
  <r>
    <x v="1"/>
    <s v="dic"/>
    <x v="25"/>
    <d v="2024-12-09T00:00:00"/>
    <x v="1"/>
    <s v="Turno Dia"/>
    <s v="Llenadora"/>
    <s v="Salida llenadora, cai­da gui­a seguridad - Mantenimiento"/>
    <x v="0"/>
    <n v="8.4499999999999993"/>
    <s v="ESTALLIDO PRODUCTO, VÁLVULA 29"/>
  </r>
  <r>
    <x v="2"/>
    <s v="dic"/>
    <x v="25"/>
    <d v="2024-12-09T00:00:00"/>
    <x v="1"/>
    <s v="Turno Noche"/>
    <s v="Llenadora"/>
    <s v="Reparacion escote de entrada"/>
    <x v="0"/>
    <n v="7.57"/>
    <s v="FUGA DE PRODUCTO POR FILTRO MESH"/>
  </r>
  <r>
    <x v="2"/>
    <s v="dic"/>
    <x v="25"/>
    <d v="2024-12-09T00:00:00"/>
    <x v="1"/>
    <s v="Turno Noche"/>
    <s v="Llenadora"/>
    <s v="Reparacion escote de entrada"/>
    <x v="0"/>
    <n v="14.15"/>
    <s v="FUGA DE PRODUCTO POR FILTRO MESH"/>
  </r>
  <r>
    <x v="2"/>
    <s v="dic"/>
    <x v="25"/>
    <d v="2024-12-09T00:00:00"/>
    <x v="1"/>
    <s v="Turno Dia"/>
    <s v="Paletizadora"/>
    <s v="Reparacion mesa paletizadora"/>
    <x v="0"/>
    <n v="60"/>
    <s v="SE TRABAN RODILLOS MESA DIVISORA"/>
  </r>
  <r>
    <x v="2"/>
    <s v="dic"/>
    <x v="25"/>
    <d v="2024-12-09T00:00:00"/>
    <x v="1"/>
    <s v="Turno Dia"/>
    <s v="Paletizadora"/>
    <s v="Reparacion mesa paletizadora"/>
    <x v="0"/>
    <n v="60"/>
    <s v="SE TRABAN RODILLOS MESA DIVISORA"/>
  </r>
  <r>
    <x v="2"/>
    <s v="dic"/>
    <x v="25"/>
    <d v="2024-12-09T00:00:00"/>
    <x v="1"/>
    <s v="Turno Noche"/>
    <s v="Paletizadora"/>
    <s v="Reparacion mesa paletizadora"/>
    <x v="0"/>
    <n v="30"/>
    <s v="SE TRABAN RODILLOS MESA DIVISORA"/>
  </r>
  <r>
    <x v="1"/>
    <s v="dic"/>
    <x v="25"/>
    <d v="2024-12-09T00:00:00"/>
    <x v="1"/>
    <s v="Turno Dia"/>
    <s v="Capsuladora"/>
    <s v="Tapa girada cabezal N 2"/>
    <x v="0"/>
    <n v="22.98"/>
    <s v="CHUCKS CABEZAL N°2 EN FALLA"/>
  </r>
  <r>
    <x v="0"/>
    <s v="dic"/>
    <x v="25"/>
    <d v="2024-12-09T00:00:00"/>
    <x v="1"/>
    <s v="Turno Noche"/>
    <s v="Coronador"/>
    <s v="Trancones reiterados pista de bajada"/>
    <x v="1"/>
    <n v="0.2"/>
    <m/>
  </r>
  <r>
    <x v="2"/>
    <s v="dic"/>
    <x v="25"/>
    <d v="2024-12-09T00:00:00"/>
    <x v="1"/>
    <s v="Turno Dia"/>
    <s v="Paletizadora"/>
    <s v="Reparacion mesa paletizadora"/>
    <x v="0"/>
    <n v="29.68"/>
    <s v="SE TRABAN RODILLOS MESA DIVISORA"/>
  </r>
  <r>
    <x v="2"/>
    <s v="dic"/>
    <x v="25"/>
    <d v="2024-12-09T00:00:00"/>
    <x v="1"/>
    <s v="Turno Noche"/>
    <s v="Paletizadora"/>
    <s v="Reparacion mesa paletizadora"/>
    <x v="0"/>
    <n v="23.55"/>
    <s v="SE TRABAN RODILLOS MESA DIVISORA"/>
  </r>
  <r>
    <x v="2"/>
    <s v="dic"/>
    <x v="25"/>
    <d v="2024-12-09T00:00:00"/>
    <x v="1"/>
    <s v="Turno Dia"/>
    <s v="Paletizadora"/>
    <s v="Reparacion mesa paletizadora"/>
    <x v="0"/>
    <n v="9.48"/>
    <s v="SE TRABAN RODILLOS MESA DIVISORA"/>
  </r>
  <r>
    <x v="0"/>
    <s v="dic"/>
    <x v="25"/>
    <d v="2024-12-09T00:00:00"/>
    <x v="1"/>
    <s v="Turno Dia"/>
    <s v="Encajonadora"/>
    <s v="Problema en mesa de entrada"/>
    <x v="1"/>
    <n v="2.85"/>
    <m/>
  </r>
  <r>
    <x v="2"/>
    <s v="dic"/>
    <x v="25"/>
    <d v="2024-12-09T00:00:00"/>
    <x v="1"/>
    <s v="Turno Dia"/>
    <s v="Paletizadora"/>
    <s v="Reparacion mesa paletizadora"/>
    <x v="1"/>
    <n v="3.61"/>
    <m/>
  </r>
  <r>
    <x v="0"/>
    <s v="dic"/>
    <x v="25"/>
    <d v="2024-12-09T00:00:00"/>
    <x v="1"/>
    <s v="Turno Dia"/>
    <s v="Encajonadora"/>
    <s v="Problema en mesa de entrada"/>
    <x v="1"/>
    <n v="0.35"/>
    <m/>
  </r>
  <r>
    <x v="2"/>
    <s v="dic"/>
    <x v="25"/>
    <d v="2024-12-09T00:00:00"/>
    <x v="1"/>
    <s v="Turno Noche"/>
    <s v="Transporte"/>
    <s v="Cambio o reparacion - Transporte"/>
    <x v="0"/>
    <n v="29.69"/>
    <s v="SE TRABA CADENA CONTRA PLÁSTICO EN SECTOR ALEXUS"/>
  </r>
  <r>
    <x v="2"/>
    <s v="dic"/>
    <x v="25"/>
    <d v="2024-12-09T00:00:00"/>
    <x v="1"/>
    <s v="Turno Noche"/>
    <s v="Transporte"/>
    <s v="Cambio o reparacion - Transporte"/>
    <x v="0"/>
    <n v="19.309999999999999"/>
    <s v="SE TRABA CADENA CONTRA PLÁSTICO EN SECTOR ALEXUS"/>
  </r>
  <r>
    <x v="0"/>
    <s v="dic"/>
    <x v="25"/>
    <d v="2024-12-09T00:00:00"/>
    <x v="1"/>
    <s v="Turno Dia"/>
    <s v="Transporte"/>
    <s v="Regulacion de velocidad"/>
    <x v="1"/>
    <n v="2.4"/>
    <m/>
  </r>
  <r>
    <x v="0"/>
    <s v="dic"/>
    <x v="25"/>
    <d v="2024-12-09T00:00:00"/>
    <x v="1"/>
    <s v="Turno Noche"/>
    <s v="Transporte"/>
    <s v="Cai­da envase frecuente sala de embotellado por velocidad"/>
    <x v="1"/>
    <n v="1.8"/>
    <m/>
  </r>
  <r>
    <x v="0"/>
    <s v="dic"/>
    <x v="25"/>
    <d v="2024-12-09T00:00:00"/>
    <x v="1"/>
    <s v="Turno Noche"/>
    <s v="Transporte"/>
    <s v="Cai­da envase frecuente sala de embotellado por velocidad"/>
    <x v="1"/>
    <n v="1.55"/>
    <m/>
  </r>
  <r>
    <x v="0"/>
    <s v="dic"/>
    <x v="25"/>
    <d v="2024-12-09T00:00:00"/>
    <x v="1"/>
    <s v="Turno Dia"/>
    <s v="Transporte"/>
    <s v="Regulacion de velocidad"/>
    <x v="1"/>
    <n v="1.35"/>
    <m/>
  </r>
  <r>
    <x v="0"/>
    <s v="dic"/>
    <x v="25"/>
    <d v="2024-12-09T00:00:00"/>
    <x v="1"/>
    <s v="Turno Noche"/>
    <s v="Transporte"/>
    <s v="Cai­da de envase frecuente en sala de embotellado por velocidad"/>
    <x v="1"/>
    <n v="0.9"/>
    <m/>
  </r>
  <r>
    <x v="0"/>
    <s v="dic"/>
    <x v="25"/>
    <d v="2024-12-09T00:00:00"/>
    <x v="1"/>
    <s v="Turno Noche"/>
    <s v="Transporte"/>
    <s v="Cai­da de envase frecuente en sala de embotellado por velocidad"/>
    <x v="1"/>
    <n v="0.75"/>
    <m/>
  </r>
  <r>
    <x v="0"/>
    <s v="dic"/>
    <x v="25"/>
    <d v="2024-12-09T00:00:00"/>
    <x v="1"/>
    <s v="Turno Noche"/>
    <s v="Transporte"/>
    <s v="Cai­da envase frecuente sala de embotellado por velocidad"/>
    <x v="1"/>
    <n v="0.6"/>
    <m/>
  </r>
  <r>
    <x v="0"/>
    <s v="dic"/>
    <x v="25"/>
    <d v="2024-12-09T00:00:00"/>
    <x v="1"/>
    <s v="Turno Dia"/>
    <s v="Transporte"/>
    <s v="Regulacion de velocidad"/>
    <x v="1"/>
    <n v="0.5"/>
    <m/>
  </r>
  <r>
    <x v="0"/>
    <s v="dic"/>
    <x v="25"/>
    <d v="2024-12-09T00:00:00"/>
    <x v="1"/>
    <s v="Turno Noche"/>
    <s v="Transporte"/>
    <s v="Cai­da de envase frecuente en sala de embotellado por velocidad"/>
    <x v="1"/>
    <n v="0.4"/>
    <m/>
  </r>
  <r>
    <x v="1"/>
    <s v="dic"/>
    <x v="25"/>
    <d v="2024-12-10T00:00:00"/>
    <x v="1"/>
    <s v="Turno Tarde"/>
    <s v="Tunel"/>
    <s v="Cai­da de botellas, ajuste de traspasos"/>
    <x v="0"/>
    <n v="13.92"/>
    <s v="PIÑON SUELTO TRANSPORTE SDR"/>
  </r>
  <r>
    <x v="1"/>
    <s v="dic"/>
    <x v="25"/>
    <d v="2024-12-10T00:00:00"/>
    <x v="1"/>
    <s v="Turno Noche"/>
    <s v="Llenadora"/>
    <s v="Cai­da de envase salida Llenadora"/>
    <x v="1"/>
    <n v="1.9"/>
    <m/>
  </r>
  <r>
    <x v="2"/>
    <s v="dic"/>
    <x v="25"/>
    <d v="2024-12-10T00:00:00"/>
    <x v="1"/>
    <s v="Turno Dia"/>
    <s v="Decapsuladora"/>
    <s v="Ajuste o cambio de sensor - Decapsuladora"/>
    <x v="1"/>
    <n v="2.68"/>
    <m/>
  </r>
  <r>
    <x v="1"/>
    <s v="dic"/>
    <x v="25"/>
    <d v="2024-12-10T00:00:00"/>
    <x v="1"/>
    <s v="Turno Dia"/>
    <s v="Llenadora"/>
    <s v="Cai­da de envase salida Llenadora"/>
    <x v="1"/>
    <n v="0.75"/>
    <m/>
  </r>
  <r>
    <x v="1"/>
    <s v="dic"/>
    <x v="25"/>
    <d v="2024-12-10T00:00:00"/>
    <x v="1"/>
    <s v="Turno Noche"/>
    <s v="Llenadora"/>
    <s v="Cambio de valvula"/>
    <x v="0"/>
    <n v="14.55"/>
    <s v="CAMBIO DE CENTRADOR VALVULA N°72 / TORCIDO"/>
  </r>
  <r>
    <x v="1"/>
    <s v="dic"/>
    <x v="25"/>
    <d v="2024-12-10T00:00:00"/>
    <x v="1"/>
    <s v="Turno Tarde"/>
    <s v="Llenadora"/>
    <s v="Cambio o reparacion de pinzas - Llenadora"/>
    <x v="0"/>
    <n v="16.350000000000001"/>
    <s v="CAMBIO CENTRADOR N°72"/>
  </r>
  <r>
    <x v="2"/>
    <s v="dic"/>
    <x v="25"/>
    <d v="2024-12-10T00:00:00"/>
    <x v="1"/>
    <s v="Turno Dia"/>
    <s v="Decapsuladora"/>
    <s v="Ajuste o cambio de sensor - Decapsuladora"/>
    <x v="1"/>
    <n v="0.52"/>
    <m/>
  </r>
  <r>
    <x v="1"/>
    <s v="dic"/>
    <x v="25"/>
    <d v="2024-12-10T00:00:00"/>
    <x v="1"/>
    <s v="Turno Tarde"/>
    <s v="Llenadora"/>
    <s v="Cambio o reparacion de pinzas - Llenadora"/>
    <x v="0"/>
    <n v="13.05"/>
    <s v="CAMBIO CENTRADOR N°72"/>
  </r>
  <r>
    <x v="1"/>
    <s v="dic"/>
    <x v="25"/>
    <d v="2024-12-10T00:00:00"/>
    <x v="1"/>
    <s v="Turno Noche"/>
    <s v="Llenadora"/>
    <s v="Cambio o reparacion de pinzas - Llenadora"/>
    <x v="0"/>
    <n v="12.52"/>
    <s v="CAMBIO Y AJUSTES DE PINZA ESTRELLA"/>
  </r>
  <r>
    <x v="1"/>
    <s v="dic"/>
    <x v="25"/>
    <d v="2024-12-10T00:00:00"/>
    <x v="1"/>
    <s v="Turno Noche"/>
    <s v="Llenadora"/>
    <s v="Defectos Nudos PLC"/>
    <x v="2"/>
    <n v="7.12"/>
    <s v="CIRCUITO SEGURIDAD DE PUERTAS EN FALLA"/>
  </r>
  <r>
    <x v="1"/>
    <s v="dic"/>
    <x v="25"/>
    <d v="2024-12-10T00:00:00"/>
    <x v="1"/>
    <s v="Turno Tarde"/>
    <s v="Llenadora"/>
    <s v="Defectos Nudos PLC"/>
    <x v="2"/>
    <n v="5.43"/>
    <s v="CIRCUITO SEGURIDAD DE PUERTAS EN FALLA"/>
  </r>
  <r>
    <x v="2"/>
    <s v="dic"/>
    <x v="25"/>
    <d v="2024-12-10T00:00:00"/>
    <x v="1"/>
    <s v="Turno Noche"/>
    <s v="Lavadora de Botellas"/>
    <s v="Cai­da de envase en descarga - Mantenimiento"/>
    <x v="1"/>
    <n v="1.74"/>
    <m/>
  </r>
  <r>
    <x v="2"/>
    <s v="dic"/>
    <x v="25"/>
    <d v="2024-12-10T00:00:00"/>
    <x v="1"/>
    <s v="Turno Noche"/>
    <s v="Lavadora de Botellas"/>
    <s v="Cai­da de envase en descarga - Mantenimiento"/>
    <x v="1"/>
    <n v="1.67"/>
    <m/>
  </r>
  <r>
    <x v="1"/>
    <s v="dic"/>
    <x v="25"/>
    <d v="2024-12-10T00:00:00"/>
    <x v="1"/>
    <s v="Turno Noche"/>
    <s v="Robopac"/>
    <s v="Problema carga de bateri­a"/>
    <x v="1"/>
    <n v="2.44"/>
    <m/>
  </r>
  <r>
    <x v="1"/>
    <s v="dic"/>
    <x v="25"/>
    <d v="2024-12-10T00:00:00"/>
    <x v="1"/>
    <s v="Turno Noche"/>
    <s v="Robopac"/>
    <s v="Problema carga de bateri­a"/>
    <x v="1"/>
    <n v="1.56"/>
    <m/>
  </r>
  <r>
    <x v="1"/>
    <s v="dic"/>
    <x v="25"/>
    <d v="2024-12-10T00:00:00"/>
    <x v="1"/>
    <s v="Turno Tarde"/>
    <s v="Sopladora"/>
    <s v="Problema compresor de alta"/>
    <x v="2"/>
    <n v="25.08"/>
    <s v="CAÍDA DE AUTOMATICO ARRANCADOR"/>
  </r>
  <r>
    <x v="1"/>
    <s v="dic"/>
    <x v="25"/>
    <d v="2024-12-10T00:00:00"/>
    <x v="1"/>
    <s v="Turno Tarde"/>
    <s v="Sopladora"/>
    <s v="Problema compresor de alta"/>
    <x v="2"/>
    <n v="10.34"/>
    <s v="CAÍDA DE AUTOMATICO ARRANCADOR"/>
  </r>
  <r>
    <x v="1"/>
    <s v="dic"/>
    <x v="25"/>
    <d v="2024-12-10T00:00:00"/>
    <x v="1"/>
    <s v="Turno Tarde"/>
    <s v="Llenadora"/>
    <s v="Reparacion - Llenadora"/>
    <x v="0"/>
    <n v="33.36"/>
    <s v="AJUSTE ESTRELLA TRANSFERENCIA ZONA 4"/>
  </r>
  <r>
    <x v="1"/>
    <s v="dic"/>
    <x v="25"/>
    <d v="2024-12-10T00:00:00"/>
    <x v="1"/>
    <s v="Turno Dia"/>
    <s v="Llenadora"/>
    <s v="Revision de pinzas - Mantenimiento"/>
    <x v="0"/>
    <n v="30"/>
    <s v="CAMBIO DE BUJES Y CENTRADORES 67 - 75"/>
  </r>
  <r>
    <x v="0"/>
    <s v="dic"/>
    <x v="25"/>
    <d v="2024-12-10T00:00:00"/>
    <x v="1"/>
    <s v="Turno Noche"/>
    <s v="Capsuladora"/>
    <s v="Trancon de tapas en pista de bajada - Mantenimiento"/>
    <x v="1"/>
    <n v="0.15"/>
    <m/>
  </r>
  <r>
    <x v="1"/>
    <s v="dic"/>
    <x v="25"/>
    <d v="2024-12-10T00:00:00"/>
    <x v="1"/>
    <s v="Turno Dia"/>
    <s v="Llenadora"/>
    <s v="Revision de pinzas - Mantenimiento"/>
    <x v="0"/>
    <n v="30"/>
    <s v="CAMBIO DE BUJES Y CENTRADORES 67 - 75"/>
  </r>
  <r>
    <x v="1"/>
    <s v="dic"/>
    <x v="25"/>
    <d v="2024-12-10T00:00:00"/>
    <x v="1"/>
    <s v="Turno Dia"/>
    <s v="Llenadora"/>
    <s v="Revision de pinzas - Mantenimiento"/>
    <x v="0"/>
    <n v="24.79"/>
    <s v="CAMBIO DE BUJES Y CENTRADORES 67 - 75"/>
  </r>
  <r>
    <x v="1"/>
    <s v="dic"/>
    <x v="25"/>
    <d v="2024-12-10T00:00:00"/>
    <x v="1"/>
    <s v="Turno Dia"/>
    <s v="Llenadora"/>
    <s v="Revision de pinzas - Mantenimiento"/>
    <x v="0"/>
    <n v="11.7"/>
    <s v="CAMBIO DE BUJES Y CENTRADORES 67 - 75"/>
  </r>
  <r>
    <x v="0"/>
    <s v="dic"/>
    <x v="25"/>
    <d v="2024-12-10T00:00:00"/>
    <x v="1"/>
    <s v="Turno Noche"/>
    <s v="Codificador"/>
    <s v="cabezal sucio"/>
    <x v="2"/>
    <n v="17.86"/>
    <s v="LIMPIEZA CABEZAL DE IMPRESIÓN"/>
  </r>
  <r>
    <x v="1"/>
    <s v="dic"/>
    <x v="25"/>
    <d v="2024-12-10T00:00:00"/>
    <x v="1"/>
    <s v="Turno Dia"/>
    <s v="Llenadora"/>
    <s v="Revision de pinzas - Mantenimiento"/>
    <x v="0"/>
    <n v="9.7200000000000006"/>
    <s v="CAMBIO DE BUJES Y CENTRADORES 67 - 75"/>
  </r>
  <r>
    <x v="1"/>
    <s v="dic"/>
    <x v="25"/>
    <d v="2024-12-10T00:00:00"/>
    <x v="1"/>
    <s v="Turno Noche"/>
    <s v="Llenadora"/>
    <s v="Revision de pinzas - Mantenimiento"/>
    <x v="0"/>
    <n v="7.5"/>
    <s v="REVISIÓN DE PINZAS Y CENTRADOR DE VÁLVULA N°14 POR CAÍDA PRODUCTO"/>
  </r>
  <r>
    <x v="1"/>
    <s v="dic"/>
    <x v="25"/>
    <d v="2024-12-10T00:00:00"/>
    <x v="1"/>
    <s v="Turno Noche"/>
    <s v="Llenadora"/>
    <s v="Revision de pinzas - Mantenimiento"/>
    <x v="0"/>
    <n v="7.24"/>
    <s v="REVISIÓN DE PINZAS Y CENTRADOR DE VÁLVULA N°14 POR CAÍDA PRODUCTO"/>
  </r>
  <r>
    <x v="1"/>
    <s v="dic"/>
    <x v="25"/>
    <d v="2024-12-10T00:00:00"/>
    <x v="1"/>
    <s v="Turno Dia"/>
    <s v="Llenadora"/>
    <s v="Revision de pinzas - Mantenimiento"/>
    <x v="0"/>
    <n v="6.91"/>
    <s v="CAMBIO DE BUJES Y CENTRADORES 67 - 75"/>
  </r>
  <r>
    <x v="1"/>
    <s v="dic"/>
    <x v="25"/>
    <d v="2024-12-10T00:00:00"/>
    <x v="1"/>
    <s v="Turno Dia"/>
    <s v="Llenadora"/>
    <s v="Revision de pinzas - Mantenimiento"/>
    <x v="0"/>
    <n v="5.51"/>
    <s v="CAMBIO DE BUJES Y CENTRADORES 67 - 75"/>
  </r>
  <r>
    <x v="1"/>
    <s v="dic"/>
    <x v="25"/>
    <d v="2024-12-10T00:00:00"/>
    <x v="1"/>
    <s v="Turno Noche"/>
    <s v="Llenadora"/>
    <s v="Revision de pinzas - Mantenimiento"/>
    <x v="0"/>
    <n v="5.2"/>
    <s v="REVISIÓN DE PINZAS Y CENTRADOR DE VÁLVULA N°14 POR CAÍDA PRODUCTO"/>
  </r>
  <r>
    <x v="1"/>
    <s v="dic"/>
    <x v="25"/>
    <d v="2024-12-10T00:00:00"/>
    <x v="1"/>
    <s v="Turno Noche"/>
    <s v="Llenadora"/>
    <s v="Sensor de Tapa Humedo"/>
    <x v="1"/>
    <n v="1.29"/>
    <m/>
  </r>
  <r>
    <x v="1"/>
    <s v="dic"/>
    <x v="25"/>
    <d v="2024-12-10T00:00:00"/>
    <x v="1"/>
    <s v="Turno Noche"/>
    <s v="Llenadora"/>
    <s v="Sensor de Tapa Humedo"/>
    <x v="1"/>
    <n v="1.17"/>
    <m/>
  </r>
  <r>
    <x v="1"/>
    <s v="dic"/>
    <x v="25"/>
    <d v="2024-12-10T00:00:00"/>
    <x v="1"/>
    <s v="Turno Dia"/>
    <s v="Capsuladora"/>
    <s v="Tapa girada cabezal N 12"/>
    <x v="1"/>
    <n v="4.2"/>
    <m/>
  </r>
  <r>
    <x v="1"/>
    <s v="dic"/>
    <x v="25"/>
    <d v="2024-12-10T00:00:00"/>
    <x v="1"/>
    <s v="Turno Dia"/>
    <s v="Capsuladora"/>
    <s v="Tapa girada cabezal N 12"/>
    <x v="1"/>
    <n v="0.83"/>
    <m/>
  </r>
  <r>
    <x v="0"/>
    <s v="dic"/>
    <x v="25"/>
    <d v="2024-12-10T00:00:00"/>
    <x v="1"/>
    <s v="Turno Noche"/>
    <s v="Coronador"/>
    <s v="Trancones reiterados pista de bajada"/>
    <x v="1"/>
    <n v="0.05"/>
    <m/>
  </r>
  <r>
    <x v="1"/>
    <s v="dic"/>
    <x v="25"/>
    <d v="2024-12-10T00:00:00"/>
    <x v="1"/>
    <s v="Turno Dia"/>
    <s v="Capsuladora"/>
    <s v="Tapa girada cabezal N 6"/>
    <x v="1"/>
    <n v="3.28"/>
    <m/>
  </r>
  <r>
    <x v="1"/>
    <s v="dic"/>
    <x v="25"/>
    <d v="2024-12-10T00:00:00"/>
    <x v="1"/>
    <s v="Turno Dia"/>
    <s v="Prime"/>
    <s v="Trabamiento de producto"/>
    <x v="1"/>
    <n v="3.54"/>
    <m/>
  </r>
  <r>
    <x v="1"/>
    <s v="dic"/>
    <x v="25"/>
    <d v="2024-12-11T00:00:00"/>
    <x v="1"/>
    <s v="Turno Tarde"/>
    <s v="Llenadora"/>
    <s v="Cambio o reparacion de pinzas - Llenadora"/>
    <x v="0"/>
    <n v="11.71"/>
    <s v="CAMBIO DE CENTRADO VÁLVULA N°73"/>
  </r>
  <r>
    <x v="1"/>
    <s v="dic"/>
    <x v="25"/>
    <d v="2024-12-11T00:00:00"/>
    <x v="1"/>
    <s v="Turno Tarde"/>
    <s v="Robopac"/>
    <s v="Corte de Film en Robopack"/>
    <x v="1"/>
    <n v="2.3199999999999998"/>
    <m/>
  </r>
  <r>
    <x v="1"/>
    <s v="dic"/>
    <x v="25"/>
    <d v="2024-12-11T00:00:00"/>
    <x v="1"/>
    <s v="Turno Tarde"/>
    <s v="Llenadora"/>
    <s v="Defectos Nudos PLC"/>
    <x v="2"/>
    <n v="5.57"/>
    <s v="CIRCUITO SEGURIDAD DE PUERTAS EN FALLA"/>
  </r>
  <r>
    <x v="1"/>
    <s v="dic"/>
    <x v="25"/>
    <d v="2024-12-11T00:00:00"/>
    <x v="1"/>
    <s v="Turno Noche"/>
    <s v="Etiquetadora"/>
    <s v="Falla Etiquetadora"/>
    <x v="2"/>
    <n v="5.37"/>
    <s v="FALLA ALARMA PILZ DEL JOG"/>
  </r>
  <r>
    <x v="0"/>
    <s v="dic"/>
    <x v="25"/>
    <d v="2024-12-11T00:00:00"/>
    <x v="1"/>
    <s v="Turno Dia"/>
    <s v="Coronador"/>
    <s v="Trancones reiterados pista de bajada"/>
    <x v="1"/>
    <n v="1.48"/>
    <m/>
  </r>
  <r>
    <x v="0"/>
    <s v="dic"/>
    <x v="25"/>
    <d v="2024-12-11T00:00:00"/>
    <x v="1"/>
    <s v="Turno Dia"/>
    <s v="Coronador"/>
    <s v="Trancones reiterados pista de bajada"/>
    <x v="1"/>
    <n v="1.33"/>
    <m/>
  </r>
  <r>
    <x v="0"/>
    <s v="dic"/>
    <x v="25"/>
    <d v="2024-12-11T00:00:00"/>
    <x v="1"/>
    <s v="Turno Noche"/>
    <s v="Coronador"/>
    <s v="Trancones reiterados pista de bajada"/>
    <x v="1"/>
    <n v="1.23"/>
    <m/>
  </r>
  <r>
    <x v="1"/>
    <s v="dic"/>
    <x v="25"/>
    <d v="2024-12-11T00:00:00"/>
    <x v="1"/>
    <s v="Turno Tarde"/>
    <s v="Llenadora"/>
    <s v="Sensor de Tapa Humedo"/>
    <x v="1"/>
    <n v="4.1399999999999997"/>
    <m/>
  </r>
  <r>
    <x v="0"/>
    <s v="dic"/>
    <x v="25"/>
    <d v="2024-12-11T00:00:00"/>
    <x v="1"/>
    <s v="Turno Dia"/>
    <s v="Coronador"/>
    <s v="Trancones reiterados pista de bajada"/>
    <x v="1"/>
    <n v="0.73"/>
    <m/>
  </r>
  <r>
    <x v="0"/>
    <s v="dic"/>
    <x v="25"/>
    <d v="2024-12-11T00:00:00"/>
    <x v="1"/>
    <s v="Turno Noche"/>
    <s v="Coronador"/>
    <s v="Trancones reiterados pista de bajada"/>
    <x v="1"/>
    <n v="0.43"/>
    <m/>
  </r>
  <r>
    <x v="0"/>
    <s v="dic"/>
    <x v="25"/>
    <d v="2024-12-11T00:00:00"/>
    <x v="1"/>
    <s v="Turno Noche"/>
    <s v="Coronador"/>
    <s v="Trancones reiterados pista de bajada"/>
    <x v="1"/>
    <n v="0.32"/>
    <m/>
  </r>
  <r>
    <x v="0"/>
    <s v="dic"/>
    <x v="25"/>
    <d v="2024-12-11T00:00:00"/>
    <x v="1"/>
    <s v="Turno Dia"/>
    <s v="Encajonadora"/>
    <s v="Problema en mesa de entrada"/>
    <x v="1"/>
    <n v="4.83"/>
    <m/>
  </r>
  <r>
    <x v="0"/>
    <s v="dic"/>
    <x v="25"/>
    <d v="2024-12-11T00:00:00"/>
    <x v="1"/>
    <s v="Turno Dia"/>
    <s v="Encajonadora"/>
    <s v="Problema en mesa de entrada"/>
    <x v="1"/>
    <n v="3.23"/>
    <m/>
  </r>
  <r>
    <x v="0"/>
    <s v="dic"/>
    <x v="25"/>
    <d v="2024-12-11T00:00:00"/>
    <x v="1"/>
    <s v="Turno Dia"/>
    <s v="Encajonadora"/>
    <s v="Problema en mesa de entrada"/>
    <x v="1"/>
    <n v="2.78"/>
    <m/>
  </r>
  <r>
    <x v="2"/>
    <s v="dic"/>
    <x v="25"/>
    <d v="2024-12-11T00:00:00"/>
    <x v="1"/>
    <s v="Turno Noche"/>
    <s v="Transporte"/>
    <s v="Transporte lleno reparacion cadena"/>
    <x v="0"/>
    <n v="15.11"/>
    <s v="PIÑON FUERA DE POSICIÓN"/>
  </r>
  <r>
    <x v="2"/>
    <s v="dic"/>
    <x v="25"/>
    <d v="2024-12-11T00:00:00"/>
    <x v="1"/>
    <s v="Turno Noche"/>
    <s v="Transporte"/>
    <s v="Transporte lleno reparacion cadena"/>
    <x v="0"/>
    <n v="6.54"/>
    <s v="PIÑON FUERA DE POSICIÓN"/>
  </r>
  <r>
    <x v="1"/>
    <s v="dic"/>
    <x v="25"/>
    <d v="2024-12-11T00:00:00"/>
    <x v="1"/>
    <s v="Turno Tarde"/>
    <s v="Sopladora"/>
    <s v="Trabamiento de Preformas"/>
    <x v="1"/>
    <n v="1.67"/>
    <m/>
  </r>
  <r>
    <x v="1"/>
    <s v="dic"/>
    <x v="25"/>
    <d v="2024-12-11T00:00:00"/>
    <x v="1"/>
    <s v="Turno Tarde"/>
    <s v="Sopladora"/>
    <s v="Trabamiento de Preformas"/>
    <x v="1"/>
    <n v="1.57"/>
    <m/>
  </r>
  <r>
    <x v="1"/>
    <s v="dic"/>
    <x v="25"/>
    <d v="2024-12-11T00:00:00"/>
    <x v="1"/>
    <s v="Turno Tarde"/>
    <s v="Sopladora"/>
    <s v="Trabamiento de Preformas"/>
    <x v="1"/>
    <n v="0.95"/>
    <m/>
  </r>
  <r>
    <x v="0"/>
    <s v="dic"/>
    <x v="25"/>
    <d v="2024-12-11T00:00:00"/>
    <x v="1"/>
    <s v="Turno Noche"/>
    <s v="Paletizadora"/>
    <s v="Cai­da de automatico - Paletizadora"/>
    <x v="1"/>
    <n v="0.4"/>
    <m/>
  </r>
  <r>
    <x v="2"/>
    <s v="dic"/>
    <x v="25"/>
    <d v="2024-12-11T00:00:00"/>
    <x v="1"/>
    <s v="Turno Tarde"/>
    <s v="Transporte"/>
    <s v="Transporte vaci­o se sale cadena - Transporte"/>
    <x v="0"/>
    <n v="10.36"/>
    <s v="CADENA TRABADA EN CURVA MAGNETICA"/>
  </r>
  <r>
    <x v="2"/>
    <s v="dic"/>
    <x v="25"/>
    <d v="2024-12-11T00:00:00"/>
    <x v="1"/>
    <s v="Turno Tarde"/>
    <s v="Transporte"/>
    <s v="Transporte vaci­o se sale cadena - Transporte"/>
    <x v="1"/>
    <n v="2.96"/>
    <m/>
  </r>
  <r>
    <x v="2"/>
    <s v="dic"/>
    <x v="25"/>
    <d v="2024-12-11T00:00:00"/>
    <x v="1"/>
    <s v="Turno Dia"/>
    <s v="Transporte"/>
    <s v="Cambio o Reparacion de pinon"/>
    <x v="0"/>
    <n v="27.19"/>
    <m/>
  </r>
  <r>
    <x v="0"/>
    <s v="dic"/>
    <x v="25"/>
    <d v="2024-12-12T00:00:00"/>
    <x v="1"/>
    <s v="Turno Noche"/>
    <s v="Capsuladora"/>
    <s v="Trancon de tapas en pista de bajada - Mantenimiento"/>
    <x v="1"/>
    <n v="1.9"/>
    <m/>
  </r>
  <r>
    <x v="0"/>
    <s v="dic"/>
    <x v="25"/>
    <d v="2024-12-12T00:00:00"/>
    <x v="1"/>
    <s v="Turno Tarde"/>
    <s v="Capsuladora"/>
    <s v="Falla sensor"/>
    <x v="1"/>
    <n v="1.3"/>
    <m/>
  </r>
  <r>
    <x v="1"/>
    <s v="dic"/>
    <x v="25"/>
    <d v="2024-12-12T00:00:00"/>
    <x v="1"/>
    <s v="Turno Tarde"/>
    <s v="Robopac"/>
    <s v="Corte de Film en Robopack"/>
    <x v="2"/>
    <n v="6.37"/>
    <m/>
  </r>
  <r>
    <x v="1"/>
    <s v="dic"/>
    <x v="25"/>
    <d v="2024-12-12T00:00:00"/>
    <x v="1"/>
    <s v="Turno Tarde"/>
    <s v="Robopac"/>
    <s v="Corte de Film en Robopack"/>
    <x v="1"/>
    <n v="4.79"/>
    <m/>
  </r>
  <r>
    <x v="0"/>
    <s v="dic"/>
    <x v="25"/>
    <d v="2024-12-12T00:00:00"/>
    <x v="1"/>
    <s v="Turno Tarde"/>
    <s v="Capsuladora"/>
    <s v="Falla sensor"/>
    <x v="1"/>
    <n v="1.25"/>
    <m/>
  </r>
  <r>
    <x v="2"/>
    <s v="dic"/>
    <x v="25"/>
    <d v="2024-12-12T00:00:00"/>
    <x v="1"/>
    <s v="Turno Noche"/>
    <s v="Lavadora de Botellas"/>
    <s v="Cai­da de envase en descarga - Mantenimiento"/>
    <x v="1"/>
    <n v="4.74"/>
    <m/>
  </r>
  <r>
    <x v="2"/>
    <s v="dic"/>
    <x v="25"/>
    <d v="2024-12-12T00:00:00"/>
    <x v="1"/>
    <s v="Turno Noche"/>
    <s v="Lavadora de Botellas"/>
    <s v="Cai­da de envase en descarga - Mantenimiento"/>
    <x v="1"/>
    <n v="2.82"/>
    <m/>
  </r>
  <r>
    <x v="2"/>
    <s v="dic"/>
    <x v="25"/>
    <d v="2024-12-12T00:00:00"/>
    <x v="1"/>
    <s v="Turno Noche"/>
    <s v="Lavadora de Botellas"/>
    <s v="Cai­da de envase en descarga - Mantenimiento"/>
    <x v="1"/>
    <n v="2.7"/>
    <m/>
  </r>
  <r>
    <x v="2"/>
    <s v="dic"/>
    <x v="25"/>
    <d v="2024-12-12T00:00:00"/>
    <x v="1"/>
    <s v="Turno Noche"/>
    <s v="Lavadora de Botellas"/>
    <s v="Cai­da de envase en descarga - Mantenimiento"/>
    <x v="1"/>
    <n v="2.27"/>
    <m/>
  </r>
  <r>
    <x v="2"/>
    <s v="dic"/>
    <x v="25"/>
    <d v="2024-12-12T00:00:00"/>
    <x v="1"/>
    <s v="Turno Noche"/>
    <s v="Lavadora de Botellas"/>
    <s v="Cai­da de envase en descarga - Mantenimiento"/>
    <x v="1"/>
    <n v="1.77"/>
    <m/>
  </r>
  <r>
    <x v="2"/>
    <s v="dic"/>
    <x v="25"/>
    <d v="2024-12-12T00:00:00"/>
    <x v="1"/>
    <s v="Turno Noche"/>
    <s v="Lavadora de Botellas"/>
    <s v="Cai­da de envase en descarga - Mantenimiento"/>
    <x v="1"/>
    <n v="1.71"/>
    <m/>
  </r>
  <r>
    <x v="0"/>
    <s v="dic"/>
    <x v="25"/>
    <d v="2024-12-12T00:00:00"/>
    <x v="1"/>
    <s v="Turno Tarde"/>
    <s v="Capsuladora"/>
    <s v="Falla sensor"/>
    <x v="1"/>
    <n v="1.05"/>
    <m/>
  </r>
  <r>
    <x v="1"/>
    <s v="dic"/>
    <x v="25"/>
    <d v="2024-12-12T00:00:00"/>
    <x v="1"/>
    <s v="Turno Dia"/>
    <s v="Robopac"/>
    <s v="Problema carga de bateri­a"/>
    <x v="2"/>
    <n v="13.53"/>
    <s v="DETENCIONES CONSTANTES POR CIRCUITO DE BATERIA"/>
  </r>
  <r>
    <x v="1"/>
    <s v="dic"/>
    <x v="25"/>
    <d v="2024-12-12T00:00:00"/>
    <x v="1"/>
    <s v="Turno Noche"/>
    <s v="Robopac"/>
    <s v="Problema carga de bateri­a"/>
    <x v="2"/>
    <n v="5.67"/>
    <s v="DETENCIONES CONSTANTES POR CIRCUITO DE BATERIA"/>
  </r>
  <r>
    <x v="1"/>
    <s v="dic"/>
    <x v="25"/>
    <d v="2024-12-12T00:00:00"/>
    <x v="1"/>
    <s v="Turno Noche"/>
    <s v="Robopac"/>
    <s v="Problema carga de bateri­a"/>
    <x v="1"/>
    <n v="3.7"/>
    <m/>
  </r>
  <r>
    <x v="1"/>
    <s v="dic"/>
    <x v="25"/>
    <d v="2024-12-12T00:00:00"/>
    <x v="1"/>
    <s v="Turno Noche"/>
    <s v="Robopac"/>
    <s v="Problema carga de bateri­a"/>
    <x v="1"/>
    <n v="2.23"/>
    <m/>
  </r>
  <r>
    <x v="0"/>
    <s v="dic"/>
    <x v="25"/>
    <d v="2024-12-12T00:00:00"/>
    <x v="1"/>
    <s v="Turno Dia"/>
    <s v="Capsuladora"/>
    <s v="Trancon de tapas en pista de bajada - Mantenimiento"/>
    <x v="1"/>
    <n v="1"/>
    <m/>
  </r>
  <r>
    <x v="1"/>
    <s v="dic"/>
    <x v="25"/>
    <d v="2024-12-12T00:00:00"/>
    <x v="1"/>
    <s v="Turno Dia"/>
    <s v="Sopladora"/>
    <s v="Problema en el Chiller"/>
    <x v="2"/>
    <n v="23.68"/>
    <s v="FALLA TC1 / COMPRESORES DETENIDOS Y TEMPERATURA ALTA"/>
  </r>
  <r>
    <x v="2"/>
    <s v="dic"/>
    <x v="25"/>
    <d v="2024-12-12T00:00:00"/>
    <x v="1"/>
    <s v="Turno Noche"/>
    <s v="Lavadora de Botellas"/>
    <s v="Cai­da de envase en descarga - Mantenimiento"/>
    <x v="1"/>
    <n v="1.29"/>
    <m/>
  </r>
  <r>
    <x v="2"/>
    <s v="dic"/>
    <x v="25"/>
    <d v="2024-12-12T00:00:00"/>
    <x v="1"/>
    <s v="Turno Noche"/>
    <s v="Lavadora de Botellas"/>
    <s v="Cai­da de envase en descarga - Mantenimiento"/>
    <x v="1"/>
    <n v="1.2"/>
    <m/>
  </r>
  <r>
    <x v="2"/>
    <s v="dic"/>
    <x v="25"/>
    <d v="2024-12-12T00:00:00"/>
    <x v="1"/>
    <s v="Turno Noche"/>
    <s v="Lavadora de Botellas"/>
    <s v="Cai­da de envase en descarga - Mantenimiento"/>
    <x v="1"/>
    <n v="1.06"/>
    <m/>
  </r>
  <r>
    <x v="2"/>
    <s v="dic"/>
    <x v="25"/>
    <d v="2024-12-12T00:00:00"/>
    <x v="1"/>
    <s v="Turno Noche"/>
    <s v="Lavadora de Botellas"/>
    <s v="Cai­da de envase en descarga - Mantenimiento"/>
    <x v="1"/>
    <n v="0.77"/>
    <m/>
  </r>
  <r>
    <x v="1"/>
    <s v="dic"/>
    <x v="25"/>
    <d v="2024-12-12T00:00:00"/>
    <x v="1"/>
    <s v="Turno Dia"/>
    <s v="Capsuladora"/>
    <s v="Tapa girada cabezal N 11"/>
    <x v="1"/>
    <n v="4.8"/>
    <m/>
  </r>
  <r>
    <x v="0"/>
    <s v="dic"/>
    <x v="25"/>
    <d v="2024-12-12T00:00:00"/>
    <x v="1"/>
    <s v="Turno Dia"/>
    <s v="Encajonadora"/>
    <s v="Problema en mesa de entrada"/>
    <x v="1"/>
    <n v="0.75"/>
    <m/>
  </r>
  <r>
    <x v="1"/>
    <s v="dic"/>
    <x v="25"/>
    <d v="2024-12-12T00:00:00"/>
    <x v="1"/>
    <s v="Turno Dia"/>
    <s v="Sopladora"/>
    <s v="Trabamiento de Preformas"/>
    <x v="0"/>
    <n v="6.44"/>
    <m/>
  </r>
  <r>
    <x v="1"/>
    <s v="dic"/>
    <x v="25"/>
    <d v="2024-12-12T00:00:00"/>
    <x v="1"/>
    <s v="Turno Tarde"/>
    <s v="Sopladora"/>
    <s v="Trabamiento de Preformas"/>
    <x v="1"/>
    <n v="3.82"/>
    <m/>
  </r>
  <r>
    <x v="1"/>
    <s v="dic"/>
    <x v="25"/>
    <d v="2024-12-12T00:00:00"/>
    <x v="1"/>
    <s v="Turno Tarde"/>
    <s v="Sopladora"/>
    <s v="Trabamiento de Preformas"/>
    <x v="1"/>
    <n v="1.92"/>
    <m/>
  </r>
  <r>
    <x v="0"/>
    <s v="dic"/>
    <x v="25"/>
    <d v="2024-12-12T00:00:00"/>
    <x v="1"/>
    <s v="Turno Dia"/>
    <s v="Encajonadora"/>
    <s v="Problema en mesa de entrada"/>
    <x v="1"/>
    <n v="0.2"/>
    <m/>
  </r>
  <r>
    <x v="0"/>
    <s v="dic"/>
    <x v="25"/>
    <d v="2024-12-12T00:00:00"/>
    <x v="1"/>
    <s v="Turno Dia"/>
    <s v="Encajonadora"/>
    <s v="Problema en mesa de entrada"/>
    <x v="1"/>
    <n v="0.1"/>
    <m/>
  </r>
  <r>
    <x v="1"/>
    <s v="dic"/>
    <x v="25"/>
    <d v="2024-12-12T00:00:00"/>
    <x v="1"/>
    <s v="Turno Tarde"/>
    <s v="Sopladora"/>
    <s v="Trabamiento de Preformas"/>
    <x v="1"/>
    <n v="0.84"/>
    <m/>
  </r>
  <r>
    <x v="1"/>
    <s v="dic"/>
    <x v="25"/>
    <d v="2024-12-12T00:00:00"/>
    <x v="1"/>
    <s v="Turno Dia"/>
    <s v="Capsuladora"/>
    <s v="Trancon de tapas en pista de bajada - Mantenimiento"/>
    <x v="1"/>
    <n v="4.67"/>
    <m/>
  </r>
  <r>
    <x v="1"/>
    <s v="dic"/>
    <x v="25"/>
    <d v="2024-12-12T00:00:00"/>
    <x v="1"/>
    <s v="Turno Dia"/>
    <s v="Capsuladora"/>
    <s v="Trancon de tapas en pista de bajada - Mantenimiento"/>
    <x v="1"/>
    <n v="0.57999999999999996"/>
    <m/>
  </r>
  <r>
    <x v="0"/>
    <s v="dic"/>
    <x v="25"/>
    <d v="2024-12-12T00:00:00"/>
    <x v="1"/>
    <s v="Turno Dia"/>
    <s v="Transporte"/>
    <s v="Cambio de motor - Transporte"/>
    <x v="2"/>
    <n v="53.95"/>
    <s v="SE CAMBIO MOVIGEAR 334"/>
  </r>
  <r>
    <x v="0"/>
    <s v="dic"/>
    <x v="25"/>
    <d v="2024-12-12T00:00:00"/>
    <x v="1"/>
    <s v="Turno Dia"/>
    <s v="Transporte"/>
    <s v="Cambio de motor - Transporte"/>
    <x v="2"/>
    <n v="20.2"/>
    <s v="SE CAMBIO MOVIGEAR 334"/>
  </r>
  <r>
    <x v="0"/>
    <s v="dic"/>
    <x v="25"/>
    <d v="2024-12-12T00:00:00"/>
    <x v="1"/>
    <s v="Turno Dia"/>
    <s v="Transporte"/>
    <s v="Cambio de motor - Transporte"/>
    <x v="1"/>
    <n v="0.43"/>
    <m/>
  </r>
  <r>
    <x v="2"/>
    <s v="dic"/>
    <x v="25"/>
    <d v="2024-12-13T00:00:00"/>
    <x v="1"/>
    <s v="Turno Dia"/>
    <s v="Lavadora de Botellas"/>
    <s v="Cai­da de automatico - Lavadora de Botellas"/>
    <x v="2"/>
    <n v="10.87"/>
    <s v="Falla general por protecciones mal cerradas"/>
  </r>
  <r>
    <x v="1"/>
    <s v="dic"/>
    <x v="25"/>
    <d v="2024-12-13T00:00:00"/>
    <x v="1"/>
    <s v="Turno Tarde"/>
    <s v="Mixer"/>
    <s v="Presion de Co2 - Mantenimiento"/>
    <x v="1"/>
    <n v="4.78"/>
    <m/>
  </r>
  <r>
    <x v="1"/>
    <s v="dic"/>
    <x v="25"/>
    <d v="2024-12-13T00:00:00"/>
    <x v="1"/>
    <s v="Turno Dia"/>
    <s v="Sopladora"/>
    <s v="Presion de soplado insuficiente"/>
    <x v="1"/>
    <n v="4.09"/>
    <m/>
  </r>
  <r>
    <x v="2"/>
    <s v="dic"/>
    <x v="25"/>
    <d v="2024-12-13T00:00:00"/>
    <x v="1"/>
    <s v="Turno Noche"/>
    <s v="Lavadora de Botellas"/>
    <s v="Cai­da de envase en descarga - Mantenimiento"/>
    <x v="1"/>
    <n v="1.34"/>
    <m/>
  </r>
  <r>
    <x v="2"/>
    <s v="dic"/>
    <x v="25"/>
    <d v="2024-12-13T00:00:00"/>
    <x v="1"/>
    <s v="Turno Noche"/>
    <s v="Lavadora de Botellas"/>
    <s v="Cai­da de envase en descarga - Mantenimiento"/>
    <x v="1"/>
    <n v="1.32"/>
    <m/>
  </r>
  <r>
    <x v="0"/>
    <s v="dic"/>
    <x v="25"/>
    <d v="2024-12-13T00:00:00"/>
    <x v="1"/>
    <s v="Turno Tarde"/>
    <s v="Codificador"/>
    <s v="Parada codificacion"/>
    <x v="2"/>
    <n v="11.33"/>
    <s v="SE REGULA ALTURA PARED EXTERNA MANUALMENTE PARA INICIAR PRODUCCIÓN"/>
  </r>
  <r>
    <x v="0"/>
    <s v="dic"/>
    <x v="25"/>
    <d v="2024-12-13T00:00:00"/>
    <x v="1"/>
    <s v="Turno Tarde"/>
    <s v="Codificador"/>
    <s v="Parada codificacion"/>
    <x v="1"/>
    <n v="0.6"/>
    <m/>
  </r>
  <r>
    <x v="0"/>
    <s v="dic"/>
    <x v="25"/>
    <d v="2024-12-13T00:00:00"/>
    <x v="1"/>
    <s v="Turno Dia"/>
    <s v="Coronador"/>
    <s v="Trancones reiterados pista de bajada"/>
    <x v="1"/>
    <n v="1.4"/>
    <m/>
  </r>
  <r>
    <x v="2"/>
    <s v="dic"/>
    <x v="25"/>
    <d v="2024-12-13T00:00:00"/>
    <x v="1"/>
    <s v="Turno Noche"/>
    <s v="Lavadora de Botellas"/>
    <s v="Cai­da de envase en descarga - Mantenimiento"/>
    <x v="1"/>
    <n v="0.22"/>
    <m/>
  </r>
  <r>
    <x v="2"/>
    <s v="dic"/>
    <x v="25"/>
    <d v="2024-12-13T00:00:00"/>
    <x v="1"/>
    <s v="Turno Noche"/>
    <s v="Lavadora de Botellas"/>
    <s v="Cai­da de envase en descarga - Mantenimiento"/>
    <x v="1"/>
    <n v="0.18"/>
    <m/>
  </r>
  <r>
    <x v="0"/>
    <s v="dic"/>
    <x v="25"/>
    <d v="2024-12-13T00:00:00"/>
    <x v="1"/>
    <s v="Turno Noche"/>
    <s v="Coronador"/>
    <s v="Trancones reiterados pista de bajada"/>
    <x v="1"/>
    <n v="0.93"/>
    <m/>
  </r>
  <r>
    <x v="0"/>
    <s v="dic"/>
    <x v="25"/>
    <d v="2024-12-13T00:00:00"/>
    <x v="1"/>
    <s v="Turno Noche"/>
    <s v="Coronador"/>
    <s v="Trancones reiterados pista de bajada"/>
    <x v="1"/>
    <n v="0.54"/>
    <m/>
  </r>
  <r>
    <x v="1"/>
    <s v="dic"/>
    <x v="25"/>
    <d v="2024-12-13T00:00:00"/>
    <x v="1"/>
    <s v="Turno Dia"/>
    <s v="Capsuladora"/>
    <s v="Tapa girada cabezal N 4"/>
    <x v="0"/>
    <n v="6.27"/>
    <m/>
  </r>
  <r>
    <x v="0"/>
    <s v="dic"/>
    <x v="25"/>
    <d v="2024-12-13T00:00:00"/>
    <x v="1"/>
    <s v="Turno Noche"/>
    <s v="Coronador"/>
    <s v="Trancones reiterados pista de bajada"/>
    <x v="1"/>
    <n v="0.3"/>
    <m/>
  </r>
  <r>
    <x v="0"/>
    <s v="dic"/>
    <x v="25"/>
    <d v="2024-12-13T00:00:00"/>
    <x v="1"/>
    <s v="Turno Dia"/>
    <s v="Coronador"/>
    <s v="Trancones reiterados pista de bajada"/>
    <x v="1"/>
    <n v="0.3"/>
    <m/>
  </r>
  <r>
    <x v="0"/>
    <s v="dic"/>
    <x v="25"/>
    <d v="2024-12-13T00:00:00"/>
    <x v="1"/>
    <s v="Turno Noche"/>
    <s v="Coronador"/>
    <s v="Trancones reiterados pista de bajada"/>
    <x v="1"/>
    <n v="0.16"/>
    <m/>
  </r>
  <r>
    <x v="0"/>
    <s v="dic"/>
    <x v="25"/>
    <d v="2024-12-13T00:00:00"/>
    <x v="1"/>
    <s v="Turno Dia"/>
    <s v="Coronador"/>
    <s v="Trancones reiterados pista de bajada"/>
    <x v="1"/>
    <n v="0.15"/>
    <m/>
  </r>
  <r>
    <x v="0"/>
    <s v="dic"/>
    <x v="25"/>
    <d v="2024-12-13T00:00:00"/>
    <x v="1"/>
    <s v="Turno Dia"/>
    <s v="Coronador"/>
    <s v="Trancones reiterados pista de bajada"/>
    <x v="1"/>
    <n v="0.13"/>
    <m/>
  </r>
  <r>
    <x v="0"/>
    <s v="dic"/>
    <x v="25"/>
    <d v="2024-12-13T00:00:00"/>
    <x v="1"/>
    <s v="Turno Dia"/>
    <s v="Coronador"/>
    <s v="Trancones reiterados pista de bajada"/>
    <x v="1"/>
    <n v="0.1"/>
    <m/>
  </r>
  <r>
    <x v="0"/>
    <s v="dic"/>
    <x v="25"/>
    <d v="2024-12-13T00:00:00"/>
    <x v="1"/>
    <s v="Turno Dia"/>
    <s v="Lavadora de Botellas"/>
    <s v="Trabamiento de botellas en la salida - Mantenimiento"/>
    <x v="1"/>
    <n v="4.9000000000000004"/>
    <m/>
  </r>
  <r>
    <x v="0"/>
    <s v="dic"/>
    <x v="25"/>
    <d v="2024-12-13T00:00:00"/>
    <x v="1"/>
    <s v="Turno Noche"/>
    <s v="Lavadora de Botellas"/>
    <s v="trabamiento de botella en entrada"/>
    <x v="1"/>
    <n v="4.05"/>
    <m/>
  </r>
  <r>
    <x v="0"/>
    <s v="dic"/>
    <x v="25"/>
    <d v="2024-12-13T00:00:00"/>
    <x v="1"/>
    <s v="Turno Dia"/>
    <s v="Lavadora de Botellas"/>
    <s v="Trabamiento de botellas en la salida - Mantenimiento"/>
    <x v="1"/>
    <n v="3.7"/>
    <m/>
  </r>
  <r>
    <x v="1"/>
    <s v="dic"/>
    <x v="25"/>
    <d v="2024-12-13T00:00:00"/>
    <x v="1"/>
    <s v="Turno Tarde"/>
    <s v="Sopladora"/>
    <s v="Trabamiento de Preformas"/>
    <x v="1"/>
    <n v="1.77"/>
    <m/>
  </r>
  <r>
    <x v="0"/>
    <s v="dic"/>
    <x v="25"/>
    <d v="2024-12-13T00:00:00"/>
    <x v="1"/>
    <s v="Turno Noche"/>
    <s v="Lavadora de Botellas"/>
    <s v="trabamiento de botella en entrada"/>
    <x v="1"/>
    <n v="3.3"/>
    <m/>
  </r>
  <r>
    <x v="0"/>
    <s v="dic"/>
    <x v="25"/>
    <d v="2024-12-13T00:00:00"/>
    <x v="1"/>
    <s v="Turno Dia"/>
    <s v="Lavadora de Botellas"/>
    <s v="Trabamiento de botellas en la salida - Mantenimiento"/>
    <x v="1"/>
    <n v="0.48"/>
    <m/>
  </r>
  <r>
    <x v="0"/>
    <s v="dic"/>
    <x v="25"/>
    <d v="2024-12-13T00:00:00"/>
    <x v="1"/>
    <s v="Turno Noche"/>
    <s v="Lavadora de Botellas"/>
    <s v="trabamiento de botella en entrada"/>
    <x v="1"/>
    <n v="0.45"/>
    <m/>
  </r>
  <r>
    <x v="0"/>
    <s v="dic"/>
    <x v="25"/>
    <d v="2024-12-13T00:00:00"/>
    <x v="1"/>
    <s v="Turno Dia"/>
    <s v="Lavadora de Botellas"/>
    <s v="Trabamiento de botellas en la salida - Mantenimiento"/>
    <x v="1"/>
    <n v="0.45"/>
    <m/>
  </r>
  <r>
    <x v="0"/>
    <s v="dic"/>
    <x v="25"/>
    <d v="2024-12-13T00:00:00"/>
    <x v="1"/>
    <s v="Turno Noche"/>
    <s v="Transporte"/>
    <s v="Cai­da envase frecuente sala de embotellado por velocidad"/>
    <x v="1"/>
    <n v="0.3"/>
    <m/>
  </r>
  <r>
    <x v="2"/>
    <s v="dic"/>
    <x v="25"/>
    <d v="2024-12-14T00:00:00"/>
    <x v="1"/>
    <s v="Turno Dia"/>
    <s v="Filtec Lleno"/>
    <s v="Reparacion - Filtec Lleno"/>
    <x v="2"/>
    <n v="7.65"/>
    <s v="Dedo fuera de posición"/>
  </r>
  <r>
    <x v="2"/>
    <s v="dic"/>
    <x v="25"/>
    <d v="2024-12-14T00:00:00"/>
    <x v="1"/>
    <s v="Turno Dia"/>
    <s v="Filtec Lleno"/>
    <s v="Reparacion - Filtec Lleno"/>
    <x v="1"/>
    <n v="2.44"/>
    <m/>
  </r>
  <r>
    <x v="2"/>
    <s v="dic"/>
    <x v="25"/>
    <d v="2024-12-14T00:00:00"/>
    <x v="1"/>
    <s v="Turno Noche"/>
    <s v="Lavadora de Botellas"/>
    <s v="Cai­da de envase en descarga - Mantenimiento"/>
    <x v="1"/>
    <n v="4.93"/>
    <m/>
  </r>
  <r>
    <x v="1"/>
    <s v="dic"/>
    <x v="25"/>
    <d v="2024-12-14T00:00:00"/>
    <x v="1"/>
    <s v="Turno Noche"/>
    <s v="Transporte"/>
    <s v="Divisor de paquetes"/>
    <x v="1"/>
    <n v="3.42"/>
    <m/>
  </r>
  <r>
    <x v="0"/>
    <s v="dic"/>
    <x v="25"/>
    <d v="2024-12-14T00:00:00"/>
    <x v="1"/>
    <s v="Turno Noche"/>
    <s v="Coronador"/>
    <s v="Trancones reiterados pista de bajada"/>
    <x v="1"/>
    <n v="1.48"/>
    <m/>
  </r>
  <r>
    <x v="0"/>
    <s v="dic"/>
    <x v="25"/>
    <d v="2024-12-14T00:00:00"/>
    <x v="1"/>
    <s v="Turno Noche"/>
    <s v="Coronador"/>
    <s v="Trancones reiterados pista de bajada"/>
    <x v="1"/>
    <n v="1.43"/>
    <m/>
  </r>
  <r>
    <x v="0"/>
    <s v="dic"/>
    <x v="25"/>
    <d v="2024-12-14T00:00:00"/>
    <x v="1"/>
    <s v="Turno Noche"/>
    <s v="Coronador"/>
    <s v="Trancones reiterados pista de bajada"/>
    <x v="1"/>
    <n v="1.38"/>
    <m/>
  </r>
  <r>
    <x v="1"/>
    <s v="dic"/>
    <x v="25"/>
    <d v="2024-12-14T00:00:00"/>
    <x v="1"/>
    <s v="Turno Dia"/>
    <s v="Llenadora"/>
    <s v="Salida llenadora, cai­da gui­a seguridad - Mantenimiento"/>
    <x v="1"/>
    <n v="4.8"/>
    <m/>
  </r>
  <r>
    <x v="1"/>
    <s v="dic"/>
    <x v="25"/>
    <d v="2024-12-14T00:00:00"/>
    <x v="1"/>
    <s v="Turno Noche"/>
    <s v="Sopladora"/>
    <s v="Seguridad cierre molde"/>
    <x v="0"/>
    <n v="19.09"/>
    <s v="MOLDES NO CIERRAN CORRECTAMENTE / FUGA DE AGUA POR CONECTOR"/>
  </r>
  <r>
    <x v="0"/>
    <s v="dic"/>
    <x v="25"/>
    <d v="2024-12-14T00:00:00"/>
    <x v="1"/>
    <s v="Turno Noche"/>
    <s v="Coronador"/>
    <s v="Trancones reiterados pista de bajada"/>
    <x v="1"/>
    <n v="0.9"/>
    <m/>
  </r>
  <r>
    <x v="0"/>
    <s v="dic"/>
    <x v="25"/>
    <d v="2024-12-14T00:00:00"/>
    <x v="1"/>
    <s v="Turno Dia"/>
    <s v="Coronador"/>
    <s v="Trancones reiterados pista de bajada"/>
    <x v="1"/>
    <n v="0.35"/>
    <m/>
  </r>
  <r>
    <x v="0"/>
    <s v="dic"/>
    <x v="25"/>
    <d v="2024-12-14T00:00:00"/>
    <x v="1"/>
    <s v="Turno Dia"/>
    <s v="Coronador"/>
    <s v="Trancones reiterados pista de bajada"/>
    <x v="1"/>
    <n v="0.33"/>
    <m/>
  </r>
  <r>
    <x v="0"/>
    <s v="dic"/>
    <x v="25"/>
    <d v="2024-12-14T00:00:00"/>
    <x v="1"/>
    <s v="Turno Noche"/>
    <s v="Coronador"/>
    <s v="Trancones reiterados pista de bajada"/>
    <x v="1"/>
    <n v="0.3"/>
    <m/>
  </r>
  <r>
    <x v="0"/>
    <s v="dic"/>
    <x v="25"/>
    <d v="2024-12-14T00:00:00"/>
    <x v="1"/>
    <s v="Turno Dia"/>
    <s v="Coronador"/>
    <s v="Trancones reiterados pista de bajada"/>
    <x v="1"/>
    <n v="7.0000000000000007E-2"/>
    <m/>
  </r>
  <r>
    <x v="0"/>
    <s v="dic"/>
    <x v="25"/>
    <d v="2024-12-14T00:00:00"/>
    <x v="1"/>
    <s v="Turno Noche"/>
    <s v="Lavadora de Botellas"/>
    <s v="trabamiento de botella en entrada"/>
    <x v="1"/>
    <n v="3.23"/>
    <m/>
  </r>
  <r>
    <x v="0"/>
    <s v="dic"/>
    <x v="25"/>
    <d v="2024-12-14T00:00:00"/>
    <x v="1"/>
    <s v="Turno Noche"/>
    <s v="Lavadora de Botellas"/>
    <s v="Trabamiento de botellas en la salida - Mantenimiento"/>
    <x v="1"/>
    <n v="1.5"/>
    <m/>
  </r>
  <r>
    <x v="0"/>
    <s v="dic"/>
    <x v="25"/>
    <d v="2024-12-14T00:00:00"/>
    <x v="1"/>
    <s v="Turno Noche"/>
    <s v="Lavadora de Botellas"/>
    <s v="trabamiento de botella en entrada"/>
    <x v="1"/>
    <n v="1.1000000000000001"/>
    <m/>
  </r>
  <r>
    <x v="0"/>
    <s v="dic"/>
    <x v="25"/>
    <d v="2024-12-14T00:00:00"/>
    <x v="1"/>
    <s v="Turno Noche"/>
    <s v="Lavadora de Botellas"/>
    <s v="Trabamiento de botellas en la salida - Mantenimiento"/>
    <x v="1"/>
    <n v="0.83"/>
    <m/>
  </r>
  <r>
    <x v="1"/>
    <s v="dic"/>
    <x v="25"/>
    <d v="2024-12-14T00:00:00"/>
    <x v="1"/>
    <s v="Turno Dia"/>
    <s v="Prime"/>
    <s v="Trabamiento de producto"/>
    <x v="1"/>
    <n v="1.22"/>
    <m/>
  </r>
  <r>
    <x v="0"/>
    <s v="dic"/>
    <x v="25"/>
    <d v="2024-12-14T00:00:00"/>
    <x v="1"/>
    <s v="Turno Noche"/>
    <s v="Lavadora de Botellas"/>
    <s v="Trabamiento de botellas en la salida - Mantenimiento"/>
    <x v="1"/>
    <n v="0.35"/>
    <m/>
  </r>
  <r>
    <x v="0"/>
    <s v="dic"/>
    <x v="25"/>
    <d v="2024-12-14T00:00:00"/>
    <x v="1"/>
    <s v="Turno Noche"/>
    <s v="Lavadora de Botellas"/>
    <s v="trabamiento de botella en entrada"/>
    <x v="1"/>
    <n v="0.15"/>
    <m/>
  </r>
  <r>
    <x v="0"/>
    <s v="dic"/>
    <x v="25"/>
    <d v="2024-12-14T00:00:00"/>
    <x v="1"/>
    <s v="Turno Noche"/>
    <s v="Mixer"/>
    <s v="Falla en bomba de Jarabes"/>
    <x v="0"/>
    <n v="40"/>
    <s v="SELLO MECÁNICO ROTO"/>
  </r>
  <r>
    <x v="0"/>
    <s v="dic"/>
    <x v="25"/>
    <d v="2024-12-14T00:00:00"/>
    <x v="1"/>
    <s v="Turno Noche"/>
    <s v="Mixer"/>
    <s v="Falla en bomba de Jarabes"/>
    <x v="0"/>
    <n v="7.77"/>
    <s v="SELLO MECÁNICO ROTO"/>
  </r>
  <r>
    <x v="0"/>
    <s v="dic"/>
    <x v="25"/>
    <d v="2024-12-14T00:00:00"/>
    <x v="1"/>
    <s v="Turno Dia"/>
    <s v="Paletizadora"/>
    <s v="Cai­da de automatico - Paletizadora"/>
    <x v="1"/>
    <n v="1"/>
    <m/>
  </r>
  <r>
    <x v="1"/>
    <s v="dic"/>
    <x v="26"/>
    <d v="2024-12-16T00:00:00"/>
    <x v="1"/>
    <s v="Turno Noche"/>
    <s v="Codificador"/>
    <s v="Ajuste por cambio de formato - Codificador"/>
    <x v="2"/>
    <n v="5.94"/>
    <m/>
  </r>
  <r>
    <x v="1"/>
    <s v="dic"/>
    <x v="26"/>
    <d v="2024-12-16T00:00:00"/>
    <x v="1"/>
    <s v="Turno Noche"/>
    <s v="Robopac"/>
    <s v="Corte de Film en Robopack"/>
    <x v="1"/>
    <n v="3.72"/>
    <m/>
  </r>
  <r>
    <x v="2"/>
    <s v="dic"/>
    <x v="26"/>
    <d v="2024-12-16T00:00:00"/>
    <x v="1"/>
    <s v="Turno Dia"/>
    <s v="Lavadora de Botellas"/>
    <s v="Cai­da de envase en descarga - Mantenimiento"/>
    <x v="1"/>
    <n v="3.26"/>
    <m/>
  </r>
  <r>
    <x v="1"/>
    <s v="dic"/>
    <x v="26"/>
    <d v="2024-12-16T00:00:00"/>
    <x v="1"/>
    <s v="Turno Noche"/>
    <s v="Robopac"/>
    <s v="Corte de Film en Robopack"/>
    <x v="1"/>
    <n v="0.94"/>
    <m/>
  </r>
  <r>
    <x v="0"/>
    <s v="dic"/>
    <x v="26"/>
    <d v="2024-12-16T00:00:00"/>
    <x v="1"/>
    <s v="Turno Dia"/>
    <s v="Codificador"/>
    <s v="Ajuste por cambio de formato - Codificador"/>
    <x v="1"/>
    <n v="4.3"/>
    <m/>
  </r>
  <r>
    <x v="0"/>
    <s v="dic"/>
    <x v="26"/>
    <d v="2024-12-16T00:00:00"/>
    <x v="1"/>
    <s v="Turno Noche"/>
    <s v="Decapsuladora"/>
    <s v="Ajustes por falla"/>
    <x v="0"/>
    <n v="51.41"/>
    <s v="FALLA BOMBA HIDRAULICA"/>
  </r>
  <r>
    <x v="0"/>
    <s v="dic"/>
    <x v="26"/>
    <d v="2024-12-16T00:00:00"/>
    <x v="1"/>
    <s v="Turno Dia"/>
    <s v="Decapsuladora"/>
    <s v="Ajustes por falla"/>
    <x v="0"/>
    <n v="38.54"/>
    <s v="FALLA BOMBA HIDRAULICA"/>
  </r>
  <r>
    <x v="1"/>
    <s v="dic"/>
    <x v="26"/>
    <d v="2024-12-16T00:00:00"/>
    <x v="1"/>
    <s v="Turno Noche"/>
    <s v="Mixer"/>
    <s v="Presion de Co2 - Mantenimiento"/>
    <x v="1"/>
    <n v="1.36"/>
    <m/>
  </r>
  <r>
    <x v="1"/>
    <s v="dic"/>
    <x v="26"/>
    <d v="2024-12-16T00:00:00"/>
    <x v="1"/>
    <s v="Turno Noche"/>
    <s v="Mixer"/>
    <s v="Presion de Co2 - Mantenimiento"/>
    <x v="1"/>
    <n v="0.75"/>
    <m/>
  </r>
  <r>
    <x v="0"/>
    <s v="dic"/>
    <x v="26"/>
    <d v="2024-12-16T00:00:00"/>
    <x v="1"/>
    <s v="Turno Dia"/>
    <s v="Decapsuladora"/>
    <s v="Ajustes por falla"/>
    <x v="0"/>
    <n v="30"/>
    <s v="FALLA BOMBA HIDRAULICA"/>
  </r>
  <r>
    <x v="0"/>
    <s v="dic"/>
    <x v="26"/>
    <d v="2024-12-16T00:00:00"/>
    <x v="1"/>
    <s v="Turno Noche"/>
    <s v="Decapsuladora"/>
    <s v="Ajustes por falla"/>
    <x v="0"/>
    <n v="30"/>
    <s v="FALLA BOMBA HIDRAULICA"/>
  </r>
  <r>
    <x v="1"/>
    <s v="dic"/>
    <x v="26"/>
    <d v="2024-12-16T00:00:00"/>
    <x v="1"/>
    <s v="Turno Noche"/>
    <s v="Paletizadora"/>
    <s v="Problema en compactador"/>
    <x v="0"/>
    <n v="38.86"/>
    <s v="SE TRABA MESA, NO ABRE NI CIERRA"/>
  </r>
  <r>
    <x v="1"/>
    <s v="dic"/>
    <x v="26"/>
    <d v="2024-12-16T00:00:00"/>
    <x v="1"/>
    <s v="Turno Noche"/>
    <s v="Paletizadora"/>
    <s v="Problema en compactador"/>
    <x v="0"/>
    <n v="0.39"/>
    <s v="SE TRABA MESA, NO ABRE NI CIERRA"/>
  </r>
  <r>
    <x v="1"/>
    <s v="dic"/>
    <x v="26"/>
    <d v="2024-12-16T00:00:00"/>
    <x v="1"/>
    <s v="Turno Noche"/>
    <s v="Robopac"/>
    <s v="Problema film defectuoso - Mantenimiento"/>
    <x v="0"/>
    <n v="6.62"/>
    <m/>
  </r>
  <r>
    <x v="2"/>
    <s v="dic"/>
    <x v="26"/>
    <d v="2024-12-16T00:00:00"/>
    <x v="1"/>
    <s v="Turno Dia"/>
    <s v="Lavadora de Botellas"/>
    <s v="Cai­da de envase en descarga - Mantenimiento"/>
    <x v="1"/>
    <n v="1.91"/>
    <m/>
  </r>
  <r>
    <x v="1"/>
    <s v="dic"/>
    <x v="26"/>
    <d v="2024-12-16T00:00:00"/>
    <x v="1"/>
    <s v="Turno Tarde"/>
    <s v="Tunel"/>
    <s v="Producto desplazado salida recubrimiento - Mantenimiento"/>
    <x v="0"/>
    <n v="11.45"/>
    <s v="&quot;CORTE DE CANDADO CADENA CICLADOR&quot;"/>
  </r>
  <r>
    <x v="1"/>
    <s v="dic"/>
    <x v="26"/>
    <d v="2024-12-16T00:00:00"/>
    <x v="1"/>
    <s v="Turno Noche"/>
    <s v="Llenadora"/>
    <s v="Salida llenadora, cai­da gui­a seguridad - Mantenimiento"/>
    <x v="0"/>
    <n v="12.61"/>
    <s v="FALSOS ESTALLIDOS"/>
  </r>
  <r>
    <x v="1"/>
    <s v="dic"/>
    <x v="26"/>
    <d v="2024-12-16T00:00:00"/>
    <x v="1"/>
    <s v="Turno Noche"/>
    <s v="Llenadora"/>
    <s v="Salida llenadora, cai­da gui­a seguridad - Mantenimiento"/>
    <x v="1"/>
    <n v="4.99"/>
    <s v="FALSOS ESTALLIDOS"/>
  </r>
  <r>
    <x v="0"/>
    <s v="dic"/>
    <x v="26"/>
    <d v="2024-12-16T00:00:00"/>
    <x v="1"/>
    <s v="Turno Noche"/>
    <s v="Encajonadora"/>
    <s v="Problema en mesa de entrada"/>
    <x v="1"/>
    <n v="0.65"/>
    <m/>
  </r>
  <r>
    <x v="0"/>
    <s v="dic"/>
    <x v="26"/>
    <d v="2024-12-16T00:00:00"/>
    <x v="1"/>
    <s v="Turno Noche"/>
    <s v="Encajonadora"/>
    <s v="Problema en mesa de entrada"/>
    <x v="1"/>
    <n v="0.2"/>
    <m/>
  </r>
  <r>
    <x v="0"/>
    <s v="dic"/>
    <x v="26"/>
    <d v="2024-12-16T00:00:00"/>
    <x v="1"/>
    <s v="Turno Dia"/>
    <s v="Coronador"/>
    <s v="Reparacion - Coronador"/>
    <x v="0"/>
    <n v="40.340000000000003"/>
    <s v="SE CORTA PERNO BAJADA DE TAPAS"/>
  </r>
  <r>
    <x v="1"/>
    <s v="dic"/>
    <x v="26"/>
    <d v="2024-12-16T00:00:00"/>
    <x v="1"/>
    <s v="Turno Dia"/>
    <s v="Sopladora"/>
    <s v="Trabamiento de Preformas"/>
    <x v="1"/>
    <n v="1.48"/>
    <m/>
  </r>
  <r>
    <x v="1"/>
    <s v="dic"/>
    <x v="26"/>
    <d v="2024-12-16T00:00:00"/>
    <x v="1"/>
    <s v="Turno Dia"/>
    <s v="Sopladora"/>
    <s v="Trabamiento de Preformas"/>
    <x v="1"/>
    <n v="0.82"/>
    <m/>
  </r>
  <r>
    <x v="0"/>
    <s v="dic"/>
    <x v="26"/>
    <d v="2024-12-16T00:00:00"/>
    <x v="1"/>
    <s v="Turno Dia"/>
    <s v="Coronador"/>
    <s v="Trancones reiterados pista de bajada"/>
    <x v="1"/>
    <n v="2.29"/>
    <m/>
  </r>
  <r>
    <x v="0"/>
    <s v="dic"/>
    <x v="26"/>
    <d v="2024-12-16T00:00:00"/>
    <x v="1"/>
    <s v="Turno Dia"/>
    <s v="Coronador"/>
    <s v="Trancones reiterados pista de bajada"/>
    <x v="1"/>
    <n v="1.75"/>
    <m/>
  </r>
  <r>
    <x v="1"/>
    <s v="dic"/>
    <x v="26"/>
    <d v="2024-12-16T00:00:00"/>
    <x v="1"/>
    <s v="Turno Noche"/>
    <s v="Prime"/>
    <s v="Trabamiento de producto"/>
    <x v="0"/>
    <n v="6.9"/>
    <m/>
  </r>
  <r>
    <x v="0"/>
    <s v="dic"/>
    <x v="26"/>
    <d v="2024-12-16T00:00:00"/>
    <x v="1"/>
    <s v="Turno Dia"/>
    <s v="Coronador"/>
    <s v="Trancones reiterados pista de bajada"/>
    <x v="1"/>
    <n v="1.1499999999999999"/>
    <m/>
  </r>
  <r>
    <x v="0"/>
    <s v="dic"/>
    <x v="26"/>
    <d v="2024-12-16T00:00:00"/>
    <x v="1"/>
    <s v="Turno Dia"/>
    <s v="Coronador"/>
    <s v="Trancones reiterados pista de bajada"/>
    <x v="1"/>
    <n v="1.01"/>
    <m/>
  </r>
  <r>
    <x v="0"/>
    <s v="dic"/>
    <x v="26"/>
    <d v="2024-12-16T00:00:00"/>
    <x v="1"/>
    <s v="Turno Dia"/>
    <s v="Coronador"/>
    <s v="Trancones reiterados pista de bajada"/>
    <x v="1"/>
    <n v="0.7"/>
    <m/>
  </r>
  <r>
    <x v="2"/>
    <s v="dic"/>
    <x v="26"/>
    <d v="2024-12-16T00:00:00"/>
    <x v="1"/>
    <s v="Turno Noche"/>
    <s v="Capsuladora"/>
    <s v="Falla sensor"/>
    <x v="1"/>
    <n v="3.26"/>
    <m/>
  </r>
  <r>
    <x v="2"/>
    <s v="dic"/>
    <x v="26"/>
    <d v="2024-12-16T00:00:00"/>
    <x v="1"/>
    <s v="Turno Noche"/>
    <s v="Capsuladora"/>
    <s v="Falla sensor"/>
    <x v="1"/>
    <n v="0.32"/>
    <m/>
  </r>
  <r>
    <x v="1"/>
    <s v="dic"/>
    <x v="26"/>
    <d v="2024-12-17T00:00:00"/>
    <x v="1"/>
    <s v="Turno Noche"/>
    <s v="Sopladora"/>
    <s v="Caudal insuficiente refrigeracion moldes"/>
    <x v="0"/>
    <n v="17.329999999999998"/>
    <s v="SIN REPORTAR"/>
  </r>
  <r>
    <x v="1"/>
    <s v="dic"/>
    <x v="26"/>
    <d v="2024-12-17T00:00:00"/>
    <x v="1"/>
    <s v="Turno Noche"/>
    <s v="Sopladora"/>
    <s v="Caudal insuficiente refrigeracion moldes"/>
    <x v="1"/>
    <n v="0.84"/>
    <s v="SIN REPORTAR"/>
  </r>
  <r>
    <x v="2"/>
    <s v="dic"/>
    <x v="26"/>
    <d v="2024-12-17T00:00:00"/>
    <x v="1"/>
    <s v="Turno Dia"/>
    <s v="Lavadora de Botellas"/>
    <s v="Cai­da de envase en descarga - Mantenimiento"/>
    <x v="1"/>
    <n v="3.96"/>
    <m/>
  </r>
  <r>
    <x v="2"/>
    <s v="dic"/>
    <x v="26"/>
    <d v="2024-12-17T00:00:00"/>
    <x v="1"/>
    <s v="Turno Dia"/>
    <s v="Lavadora de Botellas"/>
    <s v="Cai­da de envase en descarga - Mantenimiento"/>
    <x v="1"/>
    <n v="2.73"/>
    <m/>
  </r>
  <r>
    <x v="0"/>
    <s v="dic"/>
    <x v="26"/>
    <d v="2024-12-17T00:00:00"/>
    <x v="1"/>
    <s v="Turno Noche"/>
    <s v="Transporte"/>
    <s v="Cambio o reparacion - Transporte"/>
    <x v="2"/>
    <n v="9.6999999999999993"/>
    <s v="TRANSPORTE RINK MANUAL"/>
  </r>
  <r>
    <x v="0"/>
    <s v="dic"/>
    <x v="26"/>
    <d v="2024-12-17T00:00:00"/>
    <x v="1"/>
    <s v="Turno Noche"/>
    <s v="Transporte"/>
    <s v="Cambio o reparacion - Transporte"/>
    <x v="1"/>
    <n v="0.15"/>
    <m/>
  </r>
  <r>
    <x v="2"/>
    <s v="dic"/>
    <x v="26"/>
    <d v="2024-12-17T00:00:00"/>
    <x v="1"/>
    <s v="Turno Dia"/>
    <s v="Lavadora de Botellas"/>
    <s v="Cai­da de envase en descarga - Mantenimiento"/>
    <x v="1"/>
    <n v="1.1100000000000001"/>
    <m/>
  </r>
  <r>
    <x v="1"/>
    <s v="dic"/>
    <x v="26"/>
    <d v="2024-12-17T00:00:00"/>
    <x v="1"/>
    <s v="Turno Noche"/>
    <s v="Transporte"/>
    <s v="Regulacion de velocidad"/>
    <x v="2"/>
    <n v="7.33"/>
    <m/>
  </r>
  <r>
    <x v="2"/>
    <s v="dic"/>
    <x v="26"/>
    <d v="2024-12-17T00:00:00"/>
    <x v="1"/>
    <s v="Turno Dia"/>
    <s v="Lavadora de Botellas"/>
    <s v="Cai­da de envase en descarga - Mantenimiento"/>
    <x v="1"/>
    <n v="1.0900000000000001"/>
    <m/>
  </r>
  <r>
    <x v="0"/>
    <s v="dic"/>
    <x v="26"/>
    <d v="2024-12-17T00:00:00"/>
    <x v="1"/>
    <s v="Turno Dia"/>
    <s v="Codificador"/>
    <s v="Falta tinta"/>
    <x v="2"/>
    <n v="39.81"/>
    <s v="FALTA DISOLVENTE CODIFICADOR"/>
  </r>
  <r>
    <x v="0"/>
    <s v="dic"/>
    <x v="26"/>
    <d v="2024-12-17T00:00:00"/>
    <x v="1"/>
    <s v="Turno Dia"/>
    <s v="Codificador"/>
    <s v="Falta tinta"/>
    <x v="1"/>
    <n v="0.63"/>
    <m/>
  </r>
  <r>
    <x v="1"/>
    <s v="dic"/>
    <x v="26"/>
    <d v="2024-12-17T00:00:00"/>
    <x v="1"/>
    <s v="Turno Noche"/>
    <s v="Transporte"/>
    <s v="Regulacion de velocidad"/>
    <x v="1"/>
    <n v="0.08"/>
    <m/>
  </r>
  <r>
    <x v="0"/>
    <s v="dic"/>
    <x v="26"/>
    <d v="2024-12-17T00:00:00"/>
    <x v="1"/>
    <s v="Turno Noche"/>
    <s v="Despaletizadora"/>
    <s v="Reparacion - Despaletizadora"/>
    <x v="0"/>
    <n v="5.43"/>
    <s v="CAIDA BASE DE PLASTICO QUE REGULA FIN DE CARRERA"/>
  </r>
  <r>
    <x v="1"/>
    <s v="dic"/>
    <x v="26"/>
    <d v="2024-12-17T00:00:00"/>
    <x v="1"/>
    <s v="Turno Noche"/>
    <s v="Capsuladora"/>
    <s v="Tapa girada cabezal N 8"/>
    <x v="1"/>
    <n v="0.93"/>
    <m/>
  </r>
  <r>
    <x v="0"/>
    <s v="dic"/>
    <x v="26"/>
    <d v="2024-12-17T00:00:00"/>
    <x v="1"/>
    <s v="Turno Noche"/>
    <s v="Despaletizadora"/>
    <s v="Reparacion - Despaletizadora"/>
    <x v="1"/>
    <n v="0.23"/>
    <m/>
  </r>
  <r>
    <x v="2"/>
    <s v="dic"/>
    <x v="26"/>
    <d v="2024-12-17T00:00:00"/>
    <x v="1"/>
    <s v="Turno Dia"/>
    <s v="Lavadora de Botellas"/>
    <s v="Cai­da de envase en descarga - Mantenimiento"/>
    <x v="1"/>
    <n v="0.09"/>
    <m/>
  </r>
  <r>
    <x v="2"/>
    <s v="dic"/>
    <x v="26"/>
    <d v="2024-12-17T00:00:00"/>
    <x v="1"/>
    <s v="Turno Dia"/>
    <s v="Lavadora de Botellas"/>
    <s v="Cai­da de envase en descarga - Mantenimiento"/>
    <x v="1"/>
    <n v="7.0000000000000007E-2"/>
    <m/>
  </r>
  <r>
    <x v="0"/>
    <s v="dic"/>
    <x v="26"/>
    <d v="2024-12-17T00:00:00"/>
    <x v="1"/>
    <s v="Turno Dia"/>
    <s v="Lavadora de Botellas"/>
    <s v="Trabamiento de botellas en la salida - Mantenimiento"/>
    <x v="0"/>
    <n v="11.78"/>
    <s v="TRABAMIENTO EN PALETAS DE DESCARGA"/>
  </r>
  <r>
    <x v="2"/>
    <s v="dic"/>
    <x v="26"/>
    <d v="2024-12-17T00:00:00"/>
    <x v="1"/>
    <s v="Turno Dia"/>
    <s v="Lavadora de Botellas"/>
    <s v="Cai­da de envase en descarga - Mantenimiento"/>
    <x v="1"/>
    <n v="0.02"/>
    <m/>
  </r>
  <r>
    <x v="1"/>
    <s v="dic"/>
    <x v="26"/>
    <d v="2024-12-17T00:00:00"/>
    <x v="1"/>
    <s v="Turno Dia"/>
    <s v="Sopladora"/>
    <s v="Trabamiento de Preformas"/>
    <x v="1"/>
    <n v="1.64"/>
    <m/>
  </r>
  <r>
    <x v="0"/>
    <s v="dic"/>
    <x v="26"/>
    <d v="2024-12-17T00:00:00"/>
    <x v="1"/>
    <s v="Turno Noche"/>
    <s v="Lavadora de Botellas"/>
    <s v="Trabamiento de botellas en la salida - Mantenimiento"/>
    <x v="1"/>
    <n v="3.68"/>
    <m/>
  </r>
  <r>
    <x v="1"/>
    <s v="dic"/>
    <x v="26"/>
    <d v="2024-12-17T00:00:00"/>
    <x v="1"/>
    <s v="Turno Dia"/>
    <s v="Sopladora"/>
    <s v="Trabamiento de Preformas"/>
    <x v="1"/>
    <n v="1.58"/>
    <m/>
  </r>
  <r>
    <x v="0"/>
    <s v="dic"/>
    <x v="26"/>
    <d v="2024-12-17T00:00:00"/>
    <x v="1"/>
    <s v="Turno Dia"/>
    <s v="Lavadora de Botellas"/>
    <s v="Trabamiento de botellas en la salida - Mantenimiento"/>
    <x v="1"/>
    <n v="3.1"/>
    <m/>
  </r>
  <r>
    <x v="0"/>
    <s v="dic"/>
    <x v="26"/>
    <d v="2024-12-17T00:00:00"/>
    <x v="1"/>
    <s v="Turno Noche"/>
    <s v="Lavadora de Botellas"/>
    <s v="Trabamiento de botellas en la salida - Mantenimiento"/>
    <x v="1"/>
    <n v="2.6"/>
    <m/>
  </r>
  <r>
    <x v="0"/>
    <s v="dic"/>
    <x v="26"/>
    <d v="2024-12-17T00:00:00"/>
    <x v="1"/>
    <s v="Turno Noche"/>
    <s v="Lavadora de Botellas"/>
    <s v="Trabamiento de botellas en la salida - Mantenimiento"/>
    <x v="1"/>
    <n v="2.2999999999999998"/>
    <m/>
  </r>
  <r>
    <x v="0"/>
    <s v="dic"/>
    <x v="26"/>
    <d v="2024-12-17T00:00:00"/>
    <x v="1"/>
    <s v="Turno Dia"/>
    <s v="Lavadora de Botellas"/>
    <s v="Trabamiento de botellas en la salida - Mantenimiento"/>
    <x v="1"/>
    <n v="2.1800000000000002"/>
    <m/>
  </r>
  <r>
    <x v="0"/>
    <s v="dic"/>
    <x v="26"/>
    <d v="2024-12-17T00:00:00"/>
    <x v="1"/>
    <s v="Turno Noche"/>
    <s v="Lavadora de Botellas"/>
    <s v="Trabamiento de botellas en la salida - Mantenimiento"/>
    <x v="1"/>
    <n v="1.6"/>
    <m/>
  </r>
  <r>
    <x v="0"/>
    <s v="dic"/>
    <x v="26"/>
    <d v="2024-12-17T00:00:00"/>
    <x v="1"/>
    <s v="Turno Noche"/>
    <s v="Lavadora de Botellas"/>
    <s v="Trabamiento de botellas en la salida - Mantenimiento"/>
    <x v="1"/>
    <n v="1.1000000000000001"/>
    <m/>
  </r>
  <r>
    <x v="0"/>
    <s v="dic"/>
    <x v="26"/>
    <d v="2024-12-17T00:00:00"/>
    <x v="1"/>
    <s v="Turno Dia"/>
    <s v="Lavadora de Botellas"/>
    <s v="Trabamiento de botellas en la salida - Mantenimiento"/>
    <x v="1"/>
    <n v="0.5"/>
    <m/>
  </r>
  <r>
    <x v="0"/>
    <s v="dic"/>
    <x v="26"/>
    <d v="2024-12-17T00:00:00"/>
    <x v="1"/>
    <s v="Turno Dia"/>
    <s v="Lavadora de Botellas"/>
    <s v="Trabamiento de botellas en la salida - Mantenimiento"/>
    <x v="1"/>
    <n v="0.22"/>
    <m/>
  </r>
  <r>
    <x v="0"/>
    <s v="dic"/>
    <x v="26"/>
    <d v="2024-12-17T00:00:00"/>
    <x v="1"/>
    <s v="Turno Noche"/>
    <s v="Coronador"/>
    <s v="Trancones reiterados pista de bajada"/>
    <x v="1"/>
    <n v="1.8"/>
    <m/>
  </r>
  <r>
    <x v="0"/>
    <s v="dic"/>
    <x v="26"/>
    <d v="2024-12-17T00:00:00"/>
    <x v="1"/>
    <s v="Turno Dia"/>
    <s v="Coronador"/>
    <s v="Trancones reiterados pista de bajada"/>
    <x v="1"/>
    <n v="1.08"/>
    <m/>
  </r>
  <r>
    <x v="0"/>
    <s v="dic"/>
    <x v="26"/>
    <d v="2024-12-17T00:00:00"/>
    <x v="1"/>
    <s v="Turno Dia"/>
    <s v="Coronador"/>
    <s v="Trancones reiterados pista de bajada"/>
    <x v="1"/>
    <n v="0.7"/>
    <m/>
  </r>
  <r>
    <x v="0"/>
    <s v="dic"/>
    <x v="26"/>
    <d v="2024-12-17T00:00:00"/>
    <x v="1"/>
    <s v="Turno Dia"/>
    <s v="Coronador"/>
    <s v="Trancones reiterados pista de bajada"/>
    <x v="1"/>
    <n v="0.65"/>
    <m/>
  </r>
  <r>
    <x v="0"/>
    <s v="dic"/>
    <x v="26"/>
    <d v="2024-12-17T00:00:00"/>
    <x v="1"/>
    <s v="Turno Dia"/>
    <s v="Coronador"/>
    <s v="Trancones reiterados pista de bajada"/>
    <x v="1"/>
    <n v="0.62"/>
    <m/>
  </r>
  <r>
    <x v="0"/>
    <s v="dic"/>
    <x v="26"/>
    <d v="2024-12-17T00:00:00"/>
    <x v="1"/>
    <s v="Turno Noche"/>
    <s v="Coronador"/>
    <s v="Trancones reiterados pista de bajada"/>
    <x v="1"/>
    <n v="0.6"/>
    <m/>
  </r>
  <r>
    <x v="0"/>
    <s v="dic"/>
    <x v="26"/>
    <d v="2024-12-17T00:00:00"/>
    <x v="1"/>
    <s v="Turno Dia"/>
    <s v="Coronador"/>
    <s v="Trancones reiterados pista de bajada"/>
    <x v="1"/>
    <n v="0.28000000000000003"/>
    <m/>
  </r>
  <r>
    <x v="1"/>
    <s v="dic"/>
    <x v="26"/>
    <d v="2024-12-17T00:00:00"/>
    <x v="1"/>
    <s v="Turno Noche"/>
    <s v="Capsuladora"/>
    <s v="Trancon de tapas en pista de bajada - Mantenimiento"/>
    <x v="1"/>
    <n v="1.08"/>
    <m/>
  </r>
  <r>
    <x v="0"/>
    <s v="dic"/>
    <x v="26"/>
    <d v="2024-12-17T00:00:00"/>
    <x v="1"/>
    <s v="Turno Dia"/>
    <s v="Coronador"/>
    <s v="Trancones reiterados pista de bajada"/>
    <x v="1"/>
    <n v="0.25"/>
    <m/>
  </r>
  <r>
    <x v="2"/>
    <s v="dic"/>
    <x v="26"/>
    <d v="2024-12-17T00:00:00"/>
    <x v="1"/>
    <s v="Turno Dia"/>
    <s v="Alexus"/>
    <s v="Reparacion - Alexus"/>
    <x v="2"/>
    <n v="14.22"/>
    <s v="AJUSTE MASS SPEC POR ENOS"/>
  </r>
  <r>
    <x v="0"/>
    <s v="dic"/>
    <x v="26"/>
    <d v="2024-12-17T00:00:00"/>
    <x v="1"/>
    <s v="Turno Dia"/>
    <s v="Coronador"/>
    <s v="Trancones reiterados pista de bajada"/>
    <x v="1"/>
    <n v="0.05"/>
    <m/>
  </r>
  <r>
    <x v="2"/>
    <s v="dic"/>
    <x v="26"/>
    <d v="2024-12-17T00:00:00"/>
    <x v="1"/>
    <s v="Turno Dia"/>
    <s v="Alexus"/>
    <s v="Reparacion - Alexus"/>
    <x v="1"/>
    <n v="0.14000000000000001"/>
    <m/>
  </r>
  <r>
    <x v="1"/>
    <s v="dic"/>
    <x v="26"/>
    <d v="2024-12-18T00:00:00"/>
    <x v="1"/>
    <s v="Turno Tarde"/>
    <s v="Sopladora"/>
    <s v="Bloqueo de molde N 7"/>
    <x v="0"/>
    <n v="14.11"/>
    <s v="FISURA EN MOLDE N°7"/>
  </r>
  <r>
    <x v="1"/>
    <s v="dic"/>
    <x v="26"/>
    <d v="2024-12-18T00:00:00"/>
    <x v="1"/>
    <s v="Turno Tarde"/>
    <s v="Etiquetadora"/>
    <s v="Falla Etiquetadora"/>
    <x v="1"/>
    <n v="4.4000000000000004"/>
    <m/>
  </r>
  <r>
    <x v="1"/>
    <s v="dic"/>
    <x v="26"/>
    <d v="2024-12-18T00:00:00"/>
    <x v="1"/>
    <s v="Turno Dia"/>
    <s v="Etiquetadora"/>
    <s v="Falla Etiquetadora"/>
    <x v="1"/>
    <n v="3.5"/>
    <m/>
  </r>
  <r>
    <x v="1"/>
    <s v="dic"/>
    <x v="26"/>
    <d v="2024-12-18T00:00:00"/>
    <x v="1"/>
    <s v="Turno Tarde"/>
    <s v="Codificador"/>
    <s v="Parada codificacion"/>
    <x v="2"/>
    <n v="12.15"/>
    <s v="CODIFICADOR SE DETIENE POR TEMPERATURA ALTA"/>
  </r>
  <r>
    <x v="1"/>
    <s v="dic"/>
    <x v="26"/>
    <d v="2024-12-18T00:00:00"/>
    <x v="1"/>
    <s v="Turno Tarde"/>
    <s v="Sopladora"/>
    <s v="Presion de soplado insuficiente"/>
    <x v="1"/>
    <n v="5.75"/>
    <m/>
  </r>
  <r>
    <x v="2"/>
    <s v="dic"/>
    <x v="26"/>
    <d v="2024-12-18T00:00:00"/>
    <x v="1"/>
    <s v="Turno Dia"/>
    <s v="Lavadora de Botellas"/>
    <s v="Cai­da de envase en descarga - Mantenimiento"/>
    <x v="1"/>
    <n v="2.66"/>
    <m/>
  </r>
  <r>
    <x v="2"/>
    <s v="dic"/>
    <x v="26"/>
    <d v="2024-12-18T00:00:00"/>
    <x v="1"/>
    <s v="Turno Dia"/>
    <s v="Lavadora de Botellas"/>
    <s v="Cai­da de envase en descarga - Mantenimiento"/>
    <x v="1"/>
    <n v="2.29"/>
    <m/>
  </r>
  <r>
    <x v="0"/>
    <s v="dic"/>
    <x v="26"/>
    <d v="2024-12-18T00:00:00"/>
    <x v="1"/>
    <s v="Turno Dia"/>
    <s v="Codificador"/>
    <s v="cabezal sucio"/>
    <x v="1"/>
    <n v="4.7300000000000004"/>
    <m/>
  </r>
  <r>
    <x v="2"/>
    <s v="dic"/>
    <x v="26"/>
    <d v="2024-12-18T00:00:00"/>
    <x v="1"/>
    <s v="Turno Dia"/>
    <s v="Lavadora de Botellas"/>
    <s v="Cai­da de envase en descarga - Mantenimiento"/>
    <x v="1"/>
    <n v="1.41"/>
    <m/>
  </r>
  <r>
    <x v="0"/>
    <s v="dic"/>
    <x v="26"/>
    <d v="2024-12-18T00:00:00"/>
    <x v="1"/>
    <s v="Turno Dia"/>
    <s v="Encajonadora"/>
    <s v="Cambio o reparacion manguera de aire"/>
    <x v="0"/>
    <n v="7.4"/>
    <s v="CAMBIO CONECTOR AIRE CABEZALES"/>
  </r>
  <r>
    <x v="2"/>
    <s v="dic"/>
    <x v="26"/>
    <d v="2024-12-18T00:00:00"/>
    <x v="1"/>
    <s v="Turno Dia"/>
    <s v="Lavadora de Botellas"/>
    <s v="Cai­da de envase en descarga - Mantenimiento"/>
    <x v="1"/>
    <n v="1.0900000000000001"/>
    <m/>
  </r>
  <r>
    <x v="0"/>
    <s v="dic"/>
    <x v="26"/>
    <d v="2024-12-18T00:00:00"/>
    <x v="1"/>
    <s v="Turno Noche"/>
    <s v="Encajonadora"/>
    <s v="Problema en mesa de entrada"/>
    <x v="1"/>
    <n v="0.9"/>
    <m/>
  </r>
  <r>
    <x v="1"/>
    <s v="dic"/>
    <x v="26"/>
    <d v="2024-12-18T00:00:00"/>
    <x v="1"/>
    <s v="Turno Noche"/>
    <s v="Llenadora"/>
    <s v="Salida llenadora, cai­da gui­a seguridad - Mantenimiento"/>
    <x v="1"/>
    <n v="3.05"/>
    <m/>
  </r>
  <r>
    <x v="0"/>
    <s v="dic"/>
    <x v="26"/>
    <d v="2024-12-18T00:00:00"/>
    <x v="1"/>
    <s v="Turno Noche"/>
    <s v="Encajonadora"/>
    <s v="Problema en mesa de entrada"/>
    <x v="1"/>
    <n v="0.63"/>
    <m/>
  </r>
  <r>
    <x v="1"/>
    <s v="dic"/>
    <x v="26"/>
    <d v="2024-12-18T00:00:00"/>
    <x v="1"/>
    <s v="Turno Noche"/>
    <s v="Llenadora"/>
    <s v="Salida llenadora, cai­da gui­a seguridad - Mantenimiento"/>
    <x v="1"/>
    <n v="0.25"/>
    <m/>
  </r>
  <r>
    <x v="2"/>
    <s v="dic"/>
    <x v="26"/>
    <d v="2024-12-18T00:00:00"/>
    <x v="1"/>
    <s v="Turno Dia"/>
    <s v="Lavadora de Botellas"/>
    <s v="Cai­da de envase en descarga - Mantenimiento"/>
    <x v="1"/>
    <n v="0.22"/>
    <m/>
  </r>
  <r>
    <x v="0"/>
    <s v="dic"/>
    <x v="26"/>
    <d v="2024-12-18T00:00:00"/>
    <x v="1"/>
    <s v="Turno Noche"/>
    <s v="Lavadora de Botellas"/>
    <s v="Trabamiento de botellas en la salida - Mantenimiento"/>
    <x v="1"/>
    <n v="3.4"/>
    <m/>
  </r>
  <r>
    <x v="1"/>
    <s v="dic"/>
    <x v="26"/>
    <d v="2024-12-18T00:00:00"/>
    <x v="1"/>
    <s v="Turno Dia"/>
    <s v="Sopladora"/>
    <s v="Trabamiento de Preformas"/>
    <x v="1"/>
    <n v="0.88"/>
    <m/>
  </r>
  <r>
    <x v="1"/>
    <s v="dic"/>
    <x v="26"/>
    <d v="2024-12-18T00:00:00"/>
    <x v="1"/>
    <s v="Turno Dia"/>
    <s v="Sopladora"/>
    <s v="Trabamiento de Preformas"/>
    <x v="1"/>
    <n v="0.28000000000000003"/>
    <m/>
  </r>
  <r>
    <x v="0"/>
    <s v="dic"/>
    <x v="26"/>
    <d v="2024-12-18T00:00:00"/>
    <x v="1"/>
    <s v="Turno Noche"/>
    <s v="Coronador"/>
    <s v="Trancones reiterados pista de bajada"/>
    <x v="1"/>
    <n v="1.1499999999999999"/>
    <m/>
  </r>
  <r>
    <x v="0"/>
    <s v="dic"/>
    <x v="26"/>
    <d v="2024-12-18T00:00:00"/>
    <x v="1"/>
    <s v="Turno Noche"/>
    <s v="Coronador"/>
    <s v="Trancones reiterados pista de bajada"/>
    <x v="1"/>
    <n v="1.03"/>
    <m/>
  </r>
  <r>
    <x v="0"/>
    <s v="dic"/>
    <x v="26"/>
    <d v="2024-12-18T00:00:00"/>
    <x v="1"/>
    <s v="Turno Dia"/>
    <s v="Coronador"/>
    <s v="Trancones reiterados pista de bajada"/>
    <x v="1"/>
    <n v="0.8"/>
    <m/>
  </r>
  <r>
    <x v="0"/>
    <s v="dic"/>
    <x v="26"/>
    <d v="2024-12-18T00:00:00"/>
    <x v="1"/>
    <s v="Turno Dia"/>
    <s v="Coronador"/>
    <s v="Trancones reiterados pista de bajada"/>
    <x v="1"/>
    <n v="0.4"/>
    <m/>
  </r>
  <r>
    <x v="0"/>
    <s v="dic"/>
    <x v="26"/>
    <d v="2024-12-18T00:00:00"/>
    <x v="1"/>
    <s v="Turno Noche"/>
    <s v="Coronador"/>
    <s v="Trancones reiterados pista de bajada"/>
    <x v="1"/>
    <n v="0.38"/>
    <m/>
  </r>
  <r>
    <x v="0"/>
    <s v="dic"/>
    <x v="26"/>
    <d v="2024-12-18T00:00:00"/>
    <x v="1"/>
    <s v="Turno Dia"/>
    <s v="Coronador"/>
    <s v="Trancones reiterados pista de bajada"/>
    <x v="1"/>
    <n v="0.37"/>
    <m/>
  </r>
  <r>
    <x v="0"/>
    <s v="dic"/>
    <x v="26"/>
    <d v="2024-12-18T00:00:00"/>
    <x v="1"/>
    <s v="Turno Dia"/>
    <s v="Coronador"/>
    <s v="Trancones reiterados pista de bajada"/>
    <x v="1"/>
    <n v="0.23"/>
    <m/>
  </r>
  <r>
    <x v="0"/>
    <s v="dic"/>
    <x v="26"/>
    <d v="2024-12-18T00:00:00"/>
    <x v="1"/>
    <s v="Turno Noche"/>
    <s v="Coronador"/>
    <s v="Trancones reiterados pista de bajada"/>
    <x v="1"/>
    <n v="0.22"/>
    <m/>
  </r>
  <r>
    <x v="0"/>
    <s v="dic"/>
    <x v="26"/>
    <d v="2024-12-18T00:00:00"/>
    <x v="1"/>
    <s v="Turno Dia"/>
    <s v="Coronador"/>
    <s v="Trancones reiterados pista de bajada"/>
    <x v="1"/>
    <n v="0.1"/>
    <m/>
  </r>
  <r>
    <x v="0"/>
    <s v="dic"/>
    <x v="26"/>
    <d v="2024-12-18T00:00:00"/>
    <x v="1"/>
    <s v="Turno Dia"/>
    <s v="Coronador"/>
    <s v="Trancones reiterados pista de bajada"/>
    <x v="1"/>
    <n v="0.03"/>
    <m/>
  </r>
  <r>
    <x v="2"/>
    <s v="dic"/>
    <x v="26"/>
    <d v="2024-12-19T00:00:00"/>
    <x v="1"/>
    <s v="Turno Dia"/>
    <s v="Lavadora de Botellas"/>
    <s v="Cai­da de envase en descarga - Mantenimiento"/>
    <x v="1"/>
    <n v="4.49"/>
    <m/>
  </r>
  <r>
    <x v="1"/>
    <s v="dic"/>
    <x v="26"/>
    <d v="2024-12-19T00:00:00"/>
    <x v="1"/>
    <s v="Turno Tarde"/>
    <s v="Etiquetadora"/>
    <s v="Falla Etiquetadora"/>
    <x v="2"/>
    <n v="16.09"/>
    <s v="TRABAMIENTO EN ENTRADA DE BOTELLAS SIN FIN"/>
  </r>
  <r>
    <x v="1"/>
    <s v="dic"/>
    <x v="26"/>
    <d v="2024-12-19T00:00:00"/>
    <x v="1"/>
    <s v="Turno Noche"/>
    <s v="Transporte"/>
    <s v="Divisor de paquetes"/>
    <x v="1"/>
    <n v="1.69"/>
    <m/>
  </r>
  <r>
    <x v="1"/>
    <s v="dic"/>
    <x v="26"/>
    <d v="2024-12-19T00:00:00"/>
    <x v="1"/>
    <s v="Turno Dia"/>
    <s v="Transporte"/>
    <s v="Divisor de paquetes"/>
    <x v="1"/>
    <n v="1.37"/>
    <m/>
  </r>
  <r>
    <x v="1"/>
    <s v="dic"/>
    <x v="26"/>
    <d v="2024-12-19T00:00:00"/>
    <x v="1"/>
    <s v="Turno Noche"/>
    <s v="Transporte"/>
    <s v="Divisor de paquetes"/>
    <x v="1"/>
    <n v="0.54"/>
    <m/>
  </r>
  <r>
    <x v="0"/>
    <s v="dic"/>
    <x v="26"/>
    <d v="2024-12-19T00:00:00"/>
    <x v="1"/>
    <s v="Turno Noche"/>
    <s v="Decapsuladora"/>
    <s v="Ajustes por falla"/>
    <x v="0"/>
    <n v="46.86"/>
    <s v="FALLA EN BYPASS POR NIVEL DE ACEITE"/>
  </r>
  <r>
    <x v="1"/>
    <s v="dic"/>
    <x v="26"/>
    <d v="2024-12-19T00:00:00"/>
    <x v="1"/>
    <s v="Turno Tarde"/>
    <s v="Robopac"/>
    <s v="Trabamiento rodillos"/>
    <x v="0"/>
    <n v="43.22"/>
    <s v="PALLET TRABADO CORTA CADENA RODILLOS"/>
  </r>
  <r>
    <x v="1"/>
    <s v="dic"/>
    <x v="26"/>
    <d v="2024-12-19T00:00:00"/>
    <x v="1"/>
    <s v="Turno Tarde"/>
    <s v="Etiquetadora"/>
    <s v="Falla Etiquetadora"/>
    <x v="1"/>
    <n v="3.64"/>
    <m/>
  </r>
  <r>
    <x v="1"/>
    <s v="dic"/>
    <x v="26"/>
    <d v="2024-12-19T00:00:00"/>
    <x v="1"/>
    <s v="Turno Noche"/>
    <s v="Sopladora"/>
    <s v="Presion de soplado insuficiente"/>
    <x v="0"/>
    <n v="12.28"/>
    <s v="SIN REPORTAR"/>
  </r>
  <r>
    <x v="1"/>
    <s v="dic"/>
    <x v="26"/>
    <d v="2024-12-19T00:00:00"/>
    <x v="1"/>
    <s v="Turno Noche"/>
    <s v="Llenadora"/>
    <s v="Salida llenadora, cai­da gui­a seguridad - Mantenimiento"/>
    <x v="0"/>
    <n v="11.36"/>
    <s v="ESTALLIDO FALSO VALVULA 8 / CAMBIO CENTRADOR"/>
  </r>
  <r>
    <x v="1"/>
    <s v="dic"/>
    <x v="26"/>
    <d v="2024-12-19T00:00:00"/>
    <x v="1"/>
    <s v="Turno Noche"/>
    <s v="Llenadora"/>
    <s v="Salida llenadora, cai­da gui­a seguridad - Mantenimiento"/>
    <x v="0"/>
    <n v="6.79"/>
    <s v="ESTALLIDO FALSO VALVULA 8 / CAMBIO CENTRADOR"/>
  </r>
  <r>
    <x v="1"/>
    <s v="dic"/>
    <x v="26"/>
    <d v="2024-12-19T00:00:00"/>
    <x v="1"/>
    <s v="Turno Dia"/>
    <s v="Robopac"/>
    <s v="Corte de Film en Robopack"/>
    <x v="1"/>
    <n v="8.11"/>
    <m/>
  </r>
  <r>
    <x v="0"/>
    <s v="dic"/>
    <x v="26"/>
    <d v="2024-12-19T00:00:00"/>
    <x v="1"/>
    <s v="Turno Noche"/>
    <s v="Decapsuladora"/>
    <s v="Ajustes por falla"/>
    <x v="0"/>
    <n v="12.6"/>
    <s v="FALLA EN BYPASS POR NIVEL DE ACEITE"/>
  </r>
  <r>
    <x v="0"/>
    <s v="dic"/>
    <x v="26"/>
    <d v="2024-12-19T00:00:00"/>
    <x v="1"/>
    <s v="Turno Noche"/>
    <s v="Decapsuladora"/>
    <s v="Ajustes por falla"/>
    <x v="1"/>
    <n v="4.95"/>
    <m/>
  </r>
  <r>
    <x v="0"/>
    <s v="dic"/>
    <x v="26"/>
    <d v="2024-12-19T00:00:00"/>
    <x v="1"/>
    <s v="Turno Noche"/>
    <s v="Decapsuladora"/>
    <s v="Ajustes por falla"/>
    <x v="1"/>
    <n v="0.15"/>
    <m/>
  </r>
  <r>
    <x v="2"/>
    <s v="dic"/>
    <x v="26"/>
    <d v="2024-12-19T00:00:00"/>
    <x v="1"/>
    <s v="Turno Dia"/>
    <s v="Lavadora de Botellas"/>
    <s v="Cai­da de envase en descarga - Mantenimiento"/>
    <x v="1"/>
    <n v="2.48"/>
    <m/>
  </r>
  <r>
    <x v="0"/>
    <s v="dic"/>
    <x v="26"/>
    <d v="2024-12-19T00:00:00"/>
    <x v="1"/>
    <s v="Turno Dia"/>
    <s v="Codificador"/>
    <s v="cabezal sucio"/>
    <x v="2"/>
    <n v="12"/>
    <s v="SIN REPORTAR"/>
  </r>
  <r>
    <x v="0"/>
    <s v="dic"/>
    <x v="26"/>
    <d v="2024-12-19T00:00:00"/>
    <x v="1"/>
    <s v="Turno Dia"/>
    <s v="Lavadora de Botellas"/>
    <s v="Cai­da de envase en descarga - Mantenimiento"/>
    <x v="1"/>
    <n v="2.1"/>
    <m/>
  </r>
  <r>
    <x v="0"/>
    <s v="dic"/>
    <x v="26"/>
    <d v="2024-12-19T00:00:00"/>
    <x v="1"/>
    <s v="Turno Noche"/>
    <s v="Etiquetadora"/>
    <s v="Falla Etiquetadora"/>
    <x v="0"/>
    <n v="12.01"/>
    <s v="AJUSTE REGLETA RASPADO PEGAMENTO"/>
  </r>
  <r>
    <x v="0"/>
    <s v="dic"/>
    <x v="26"/>
    <d v="2024-12-19T00:00:00"/>
    <x v="1"/>
    <s v="Turno Noche"/>
    <s v="Etiquetadora"/>
    <s v="Falla Etiquetadora"/>
    <x v="1"/>
    <n v="0.7"/>
    <m/>
  </r>
  <r>
    <x v="1"/>
    <s v="dic"/>
    <x v="26"/>
    <d v="2024-12-19T00:00:00"/>
    <x v="1"/>
    <s v="Turno Noche"/>
    <s v="Transporte"/>
    <s v="Regulacion de velocidad"/>
    <x v="1"/>
    <n v="1.71"/>
    <m/>
  </r>
  <r>
    <x v="2"/>
    <s v="dic"/>
    <x v="26"/>
    <d v="2024-12-19T00:00:00"/>
    <x v="1"/>
    <s v="Turno Dia"/>
    <s v="Lavadora de Botellas"/>
    <s v="Cai­da de envase en descarga - Mantenimiento"/>
    <x v="1"/>
    <n v="0.95"/>
    <m/>
  </r>
  <r>
    <x v="1"/>
    <s v="dic"/>
    <x v="26"/>
    <d v="2024-12-19T00:00:00"/>
    <x v="1"/>
    <s v="Turno Dia"/>
    <s v="Sopladora"/>
    <s v="Presion de soplado insuficiente"/>
    <x v="1"/>
    <n v="8.84"/>
    <m/>
  </r>
  <r>
    <x v="1"/>
    <s v="dic"/>
    <x v="26"/>
    <d v="2024-12-19T00:00:00"/>
    <x v="1"/>
    <s v="Turno Dia"/>
    <s v="Sopladora"/>
    <s v="Presion de soplado insuficiente"/>
    <x v="1"/>
    <n v="5.77"/>
    <m/>
  </r>
  <r>
    <x v="2"/>
    <s v="dic"/>
    <x v="26"/>
    <d v="2024-12-19T00:00:00"/>
    <x v="1"/>
    <s v="Turno Dia"/>
    <s v="Lavadora de Botellas"/>
    <s v="Cai­da de envase en descarga - Mantenimiento"/>
    <x v="1"/>
    <n v="0.47"/>
    <m/>
  </r>
  <r>
    <x v="0"/>
    <s v="dic"/>
    <x v="26"/>
    <d v="2024-12-19T00:00:00"/>
    <x v="1"/>
    <s v="Turno Dia"/>
    <s v="Llenadora"/>
    <s v="Reparacion - Llenadora"/>
    <x v="1"/>
    <n v="0.95"/>
    <m/>
  </r>
  <r>
    <x v="1"/>
    <s v="dic"/>
    <x v="26"/>
    <d v="2024-12-19T00:00:00"/>
    <x v="1"/>
    <s v="Turno Dia"/>
    <s v="Sopladora"/>
    <s v="Trabamiento de Preformas"/>
    <x v="1"/>
    <n v="0.26"/>
    <m/>
  </r>
  <r>
    <x v="0"/>
    <s v="dic"/>
    <x v="26"/>
    <d v="2024-12-19T00:00:00"/>
    <x v="1"/>
    <s v="Turno Noche"/>
    <s v="Capsuladora"/>
    <s v="Trancon de tapas en pista de bajada - Mantenimiento"/>
    <x v="1"/>
    <n v="0.35"/>
    <m/>
  </r>
  <r>
    <x v="0"/>
    <s v="dic"/>
    <x v="26"/>
    <d v="2024-12-19T00:00:00"/>
    <x v="1"/>
    <s v="Turno Dia"/>
    <s v="Capsuladora"/>
    <s v="Trancon de tapas en pista de bajada - Mantenimiento"/>
    <x v="1"/>
    <n v="0.15"/>
    <m/>
  </r>
  <r>
    <x v="0"/>
    <s v="dic"/>
    <x v="26"/>
    <d v="2024-12-19T00:00:00"/>
    <x v="1"/>
    <s v="Turno Dia"/>
    <s v="Capsuladora"/>
    <s v="Trancon de tapas en pista de bajada - Mantenimiento"/>
    <x v="1"/>
    <n v="0.15"/>
    <m/>
  </r>
  <r>
    <x v="0"/>
    <s v="dic"/>
    <x v="26"/>
    <d v="2024-12-19T00:00:00"/>
    <x v="1"/>
    <s v="Turno Dia"/>
    <s v="Capsuladora"/>
    <s v="Trancon de tapas en pista de bajada - Mantenimiento"/>
    <x v="1"/>
    <n v="0.1"/>
    <m/>
  </r>
  <r>
    <x v="0"/>
    <s v="dic"/>
    <x v="26"/>
    <d v="2024-12-19T00:00:00"/>
    <x v="1"/>
    <s v="Turno Dia"/>
    <s v="Capsuladora"/>
    <s v="Trancon de tapas en pista de bajada - Mantenimiento"/>
    <x v="1"/>
    <n v="0.1"/>
    <m/>
  </r>
  <r>
    <x v="0"/>
    <s v="dic"/>
    <x v="26"/>
    <d v="2024-12-19T00:00:00"/>
    <x v="1"/>
    <s v="Turno Dia"/>
    <s v="Capsuladora"/>
    <s v="Trancon de tapas en pista de bajada - Mantenimiento"/>
    <x v="1"/>
    <n v="0.05"/>
    <m/>
  </r>
  <r>
    <x v="0"/>
    <s v="dic"/>
    <x v="26"/>
    <d v="2024-12-19T00:00:00"/>
    <x v="1"/>
    <s v="Turno Dia"/>
    <s v="Capsuladora"/>
    <s v="Trancon de tapas en pista de bajada - Mantenimiento"/>
    <x v="1"/>
    <n v="0.05"/>
    <m/>
  </r>
  <r>
    <x v="1"/>
    <s v="dic"/>
    <x v="26"/>
    <d v="2024-12-19T00:00:00"/>
    <x v="1"/>
    <s v="Turno Tarde"/>
    <s v="Prime"/>
    <s v="Trabamiento de producto"/>
    <x v="1"/>
    <n v="1.22"/>
    <m/>
  </r>
  <r>
    <x v="1"/>
    <s v="dic"/>
    <x v="26"/>
    <d v="2024-12-19T00:00:00"/>
    <x v="1"/>
    <s v="Turno Dia"/>
    <s v="Transporte"/>
    <s v="Trabamiento entrada curva tunel"/>
    <x v="1"/>
    <n v="2.74"/>
    <m/>
  </r>
  <r>
    <x v="1"/>
    <s v="dic"/>
    <x v="26"/>
    <d v="2024-12-19T00:00:00"/>
    <x v="1"/>
    <s v="Turno Dia"/>
    <s v="Transporte"/>
    <s v="Trabamiento entrada curva tunel"/>
    <x v="1"/>
    <n v="0.23"/>
    <m/>
  </r>
  <r>
    <x v="1"/>
    <s v="dic"/>
    <x v="26"/>
    <d v="2024-12-19T00:00:00"/>
    <x v="1"/>
    <s v="Turno Dia"/>
    <s v="Sopladora"/>
    <s v="Presion de soplado insuficiente"/>
    <x v="1"/>
    <n v="5.32"/>
    <m/>
  </r>
  <r>
    <x v="1"/>
    <s v="dic"/>
    <x v="26"/>
    <d v="2024-12-19T00:00:00"/>
    <x v="1"/>
    <s v="Turno Noche"/>
    <s v="Capsuladora"/>
    <s v="Trancon de tapas en pista de bajada - Mantenimiento"/>
    <x v="1"/>
    <n v="0.95"/>
    <m/>
  </r>
  <r>
    <x v="2"/>
    <s v="dic"/>
    <x v="26"/>
    <d v="2024-12-20T00:00:00"/>
    <x v="1"/>
    <s v="Turno Dia"/>
    <s v="Lavadora de Botellas"/>
    <s v="Cai­da de envase en descarga - Mantenimiento"/>
    <x v="1"/>
    <n v="4.08"/>
    <m/>
  </r>
  <r>
    <x v="1"/>
    <s v="dic"/>
    <x v="26"/>
    <d v="2024-12-20T00:00:00"/>
    <x v="1"/>
    <s v="Turno Dia"/>
    <s v="Robopac"/>
    <s v="Problema carga de bateri­a"/>
    <x v="2"/>
    <n v="18.3"/>
    <s v="SIN REPORTAR"/>
  </r>
  <r>
    <x v="1"/>
    <s v="dic"/>
    <x v="26"/>
    <d v="2024-12-20T00:00:00"/>
    <x v="1"/>
    <s v="Turno Dia"/>
    <s v="Robopac"/>
    <s v="Problema carga de bateri­a"/>
    <x v="2"/>
    <n v="5.87"/>
    <s v="SIN REPORTAR"/>
  </r>
  <r>
    <x v="0"/>
    <s v="dic"/>
    <x v="26"/>
    <d v="2024-12-20T00:00:00"/>
    <x v="1"/>
    <s v="Turno Noche"/>
    <s v="Despaletizadora"/>
    <s v="Cai­da de automatico - Despaletizadora"/>
    <x v="1"/>
    <n v="4.3499999999999996"/>
    <m/>
  </r>
  <r>
    <x v="2"/>
    <s v="dic"/>
    <x v="26"/>
    <d v="2024-12-20T00:00:00"/>
    <x v="1"/>
    <s v="Turno Dia"/>
    <s v="Lavadora de Botellas"/>
    <s v="Cai­da de envase en descarga - Mantenimiento"/>
    <x v="1"/>
    <n v="1.23"/>
    <m/>
  </r>
  <r>
    <x v="2"/>
    <s v="dic"/>
    <x v="26"/>
    <d v="2024-12-20T00:00:00"/>
    <x v="1"/>
    <s v="Turno Dia"/>
    <s v="Lavadora de Botellas"/>
    <s v="Cai­da de envase en descarga - Mantenimiento"/>
    <x v="1"/>
    <n v="1.1299999999999999"/>
    <m/>
  </r>
  <r>
    <x v="2"/>
    <s v="dic"/>
    <x v="26"/>
    <d v="2024-12-20T00:00:00"/>
    <x v="1"/>
    <s v="Turno Dia"/>
    <s v="Lavadora de Botellas"/>
    <s v="Cai­da de envase en descarga - Mantenimiento"/>
    <x v="1"/>
    <n v="0.77"/>
    <m/>
  </r>
  <r>
    <x v="0"/>
    <s v="dic"/>
    <x v="26"/>
    <d v="2024-12-20T00:00:00"/>
    <x v="1"/>
    <s v="Turno Noche"/>
    <s v="Codificador"/>
    <s v="Parada codificacion"/>
    <x v="1"/>
    <n v="1.7"/>
    <m/>
  </r>
  <r>
    <x v="1"/>
    <s v="dic"/>
    <x v="26"/>
    <d v="2024-12-20T00:00:00"/>
    <x v="1"/>
    <s v="Turno Noche"/>
    <s v="Llenadora"/>
    <s v="Salida llenadora, cai­da gui­a seguridad - Mantenimiento"/>
    <x v="1"/>
    <n v="4.84"/>
    <m/>
  </r>
  <r>
    <x v="1"/>
    <s v="dic"/>
    <x v="26"/>
    <d v="2024-12-20T00:00:00"/>
    <x v="1"/>
    <s v="Turno Noche"/>
    <s v="Llenadora"/>
    <s v="Salida llenadora, cai­da gui­a seguridad - Mantenimiento"/>
    <x v="1"/>
    <n v="3.9"/>
    <m/>
  </r>
  <r>
    <x v="1"/>
    <s v="dic"/>
    <x v="26"/>
    <d v="2024-12-20T00:00:00"/>
    <x v="1"/>
    <s v="Turno Dia"/>
    <s v="Sopladora"/>
    <s v="Trabamiento de Preformas"/>
    <x v="1"/>
    <n v="1.5"/>
    <m/>
  </r>
  <r>
    <x v="2"/>
    <s v="dic"/>
    <x v="26"/>
    <d v="2024-12-20T00:00:00"/>
    <x v="1"/>
    <s v="Turno Dia"/>
    <s v="Transporte"/>
    <s v="Cambio o Reparacion de pinon"/>
    <x v="0"/>
    <n v="35.74"/>
    <s v="PIÑON EN TRANSPORTE DE CAJAS DEFECTUOSO"/>
  </r>
  <r>
    <x v="1"/>
    <s v="dic"/>
    <x v="26"/>
    <d v="2024-12-20T00:00:00"/>
    <x v="1"/>
    <s v="Turno Dia"/>
    <s v="Sopladora"/>
    <s v="Trabamiento de Preformas"/>
    <x v="1"/>
    <n v="0.16"/>
    <m/>
  </r>
  <r>
    <x v="1"/>
    <s v="dic"/>
    <x v="26"/>
    <d v="2024-12-20T00:00:00"/>
    <x v="1"/>
    <s v="Turno Dia"/>
    <s v="Sopladora"/>
    <s v="Trabamiento de Preformas"/>
    <x v="1"/>
    <n v="0.04"/>
    <m/>
  </r>
  <r>
    <x v="2"/>
    <s v="dic"/>
    <x v="26"/>
    <d v="2024-12-20T00:00:00"/>
    <x v="1"/>
    <s v="Turno Dia"/>
    <s v="Transporte"/>
    <s v="Cambio o Reparacion de pinon"/>
    <x v="0"/>
    <n v="15.54"/>
    <s v="PIÑON EN TRANSPORTE DE CAJAS DEFECTUOSO"/>
  </r>
  <r>
    <x v="1"/>
    <s v="dic"/>
    <x v="26"/>
    <d v="2024-12-20T00:00:00"/>
    <x v="1"/>
    <s v="Turno Dia"/>
    <s v="Transporte"/>
    <s v="Trabamiento entrada curva tunel"/>
    <x v="1"/>
    <n v="0.96"/>
    <m/>
  </r>
  <r>
    <x v="1"/>
    <s v="dic"/>
    <x v="26"/>
    <d v="2024-12-20T00:00:00"/>
    <x v="1"/>
    <s v="Turno Dia"/>
    <s v="Transporte"/>
    <s v="Trabamiento entrada curva tunel"/>
    <x v="1"/>
    <n v="0.79"/>
    <m/>
  </r>
  <r>
    <x v="1"/>
    <s v="dic"/>
    <x v="26"/>
    <d v="2024-12-20T00:00:00"/>
    <x v="1"/>
    <s v="Turno Dia"/>
    <s v="Transporte"/>
    <s v="Trabamiento entrada curva tunel"/>
    <x v="1"/>
    <n v="0.39"/>
    <m/>
  </r>
  <r>
    <x v="2"/>
    <s v="dic"/>
    <x v="26"/>
    <d v="2024-12-20T00:00:00"/>
    <x v="1"/>
    <s v="Turno Dia"/>
    <s v="Transporte"/>
    <s v="Cambio o Reparacion de pinon"/>
    <x v="1"/>
    <n v="2.5"/>
    <m/>
  </r>
  <r>
    <x v="1"/>
    <s v="dic"/>
    <x v="26"/>
    <d v="2024-12-21T00:00:00"/>
    <x v="1"/>
    <s v="Turno Dia"/>
    <s v="Robopac"/>
    <s v="Corte de Film en Robopack"/>
    <x v="1"/>
    <n v="2.2599999999999998"/>
    <m/>
  </r>
  <r>
    <x v="1"/>
    <s v="dic"/>
    <x v="26"/>
    <d v="2024-12-21T00:00:00"/>
    <x v="1"/>
    <s v="Turno Dia"/>
    <s v="Robopac"/>
    <s v="Corte de Film en Robopack"/>
    <x v="1"/>
    <n v="1.07"/>
    <m/>
  </r>
  <r>
    <x v="1"/>
    <s v="dic"/>
    <x v="26"/>
    <d v="2024-12-21T00:00:00"/>
    <x v="1"/>
    <s v="Turno Noche"/>
    <s v="Transporte"/>
    <s v="Divisor de paquetes"/>
    <x v="1"/>
    <n v="3.68"/>
    <m/>
  </r>
  <r>
    <x v="1"/>
    <s v="dic"/>
    <x v="26"/>
    <d v="2024-12-21T00:00:00"/>
    <x v="1"/>
    <s v="Turno Noche"/>
    <s v="Transporte"/>
    <s v="Divisor de paquetes"/>
    <x v="1"/>
    <n v="2.11"/>
    <m/>
  </r>
  <r>
    <x v="1"/>
    <s v="dic"/>
    <x v="26"/>
    <d v="2024-12-21T00:00:00"/>
    <x v="1"/>
    <s v="Turno Noche"/>
    <s v="Transporte"/>
    <s v="Divisor de paquetes"/>
    <x v="1"/>
    <n v="2.0699999999999998"/>
    <m/>
  </r>
  <r>
    <x v="0"/>
    <s v="dic"/>
    <x v="26"/>
    <d v="2024-12-21T00:00:00"/>
    <x v="1"/>
    <s v="Turno Noche"/>
    <s v="Llenadora"/>
    <s v="Alivios doblados por roce con cinturon"/>
    <x v="1"/>
    <n v="3.08"/>
    <m/>
  </r>
  <r>
    <x v="0"/>
    <s v="dic"/>
    <x v="26"/>
    <d v="2024-12-21T00:00:00"/>
    <x v="1"/>
    <s v="Turno Noche"/>
    <s v="Llenadora"/>
    <s v="Alivios doblados por roce con cinturon"/>
    <x v="1"/>
    <n v="0.08"/>
    <m/>
  </r>
  <r>
    <x v="0"/>
    <s v="dic"/>
    <x v="26"/>
    <d v="2024-12-21T00:00:00"/>
    <x v="1"/>
    <s v="Turno Noche"/>
    <s v="Paletizadora"/>
    <s v="Cambio o reparacion de sensor - Paletizadora"/>
    <x v="2"/>
    <n v="6.97"/>
    <s v="SE AJUSTA BOBINA ELECTROVÁLVULA "/>
  </r>
  <r>
    <x v="0"/>
    <s v="dic"/>
    <x v="26"/>
    <d v="2024-12-21T00:00:00"/>
    <x v="1"/>
    <s v="Turno Noche"/>
    <s v="Paletizadora"/>
    <s v="Cambio o reparacion de sensor - Paletizadora"/>
    <x v="1"/>
    <n v="0.15"/>
    <m/>
  </r>
  <r>
    <x v="1"/>
    <s v="dic"/>
    <x v="26"/>
    <d v="2024-12-21T00:00:00"/>
    <x v="1"/>
    <s v="Turno Noche"/>
    <s v="Llenadora"/>
    <s v="Salida llenadora, cai­da gui­a seguridad - Mantenimiento"/>
    <x v="0"/>
    <n v="6.3"/>
    <m/>
  </r>
  <r>
    <x v="1"/>
    <s v="dic"/>
    <x v="26"/>
    <d v="2024-12-21T00:00:00"/>
    <x v="1"/>
    <s v="Turno Noche"/>
    <s v="Capsuladora"/>
    <s v="Tapa girada cabezal N 4"/>
    <x v="0"/>
    <n v="6.57"/>
    <m/>
  </r>
  <r>
    <x v="1"/>
    <s v="dic"/>
    <x v="26"/>
    <d v="2024-12-21T00:00:00"/>
    <x v="1"/>
    <s v="Turno Dia"/>
    <s v="Sopladora"/>
    <s v="Trabamiento de Preformas"/>
    <x v="1"/>
    <n v="3.82"/>
    <m/>
  </r>
  <r>
    <x v="1"/>
    <s v="dic"/>
    <x v="26"/>
    <d v="2024-12-21T00:00:00"/>
    <x v="1"/>
    <s v="Turno Dia"/>
    <s v="Sopladora"/>
    <s v="Trabamiento de Preformas"/>
    <x v="1"/>
    <n v="1.86"/>
    <m/>
  </r>
  <r>
    <x v="0"/>
    <s v="dic"/>
    <x v="26"/>
    <d v="2024-12-21T00:00:00"/>
    <x v="1"/>
    <s v="Turno Noche"/>
    <s v="Lavadora de Botellas"/>
    <s v="Trabamiento de botellas en la salida - Mantenimiento"/>
    <x v="1"/>
    <n v="2.2799999999999998"/>
    <m/>
  </r>
  <r>
    <x v="0"/>
    <s v="dic"/>
    <x v="26"/>
    <d v="2024-12-21T00:00:00"/>
    <x v="1"/>
    <s v="Turno Noche"/>
    <s v="Lavadora de Botellas"/>
    <s v="Trabamiento de botellas en la salida - Mantenimiento"/>
    <x v="1"/>
    <n v="2.0499999999999998"/>
    <m/>
  </r>
  <r>
    <x v="0"/>
    <s v="dic"/>
    <x v="26"/>
    <d v="2024-12-21T00:00:00"/>
    <x v="1"/>
    <s v="Turno Noche"/>
    <s v="Lavadora de Botellas"/>
    <s v="Trabamiento de botellas en la salida - Mantenimiento"/>
    <x v="1"/>
    <n v="0.2"/>
    <m/>
  </r>
  <r>
    <x v="0"/>
    <s v="dic"/>
    <x v="26"/>
    <d v="2024-12-21T00:00:00"/>
    <x v="1"/>
    <s v="Turno Noche"/>
    <s v="Coronador"/>
    <s v="Trancones reiterados pista de bajada"/>
    <x v="1"/>
    <n v="3.7"/>
    <m/>
  </r>
  <r>
    <x v="0"/>
    <s v="dic"/>
    <x v="26"/>
    <d v="2024-12-21T00:00:00"/>
    <x v="1"/>
    <s v="Turno Noche"/>
    <s v="Coronador"/>
    <s v="Trancones reiterados pista de bajada"/>
    <x v="1"/>
    <n v="1.43"/>
    <m/>
  </r>
  <r>
    <x v="1"/>
    <s v="dic"/>
    <x v="26"/>
    <d v="2024-12-21T00:00:00"/>
    <x v="1"/>
    <s v="Turno Dia"/>
    <s v="Transporte"/>
    <s v="Trabamiento entrada curva tunel"/>
    <x v="1"/>
    <n v="2.5099999999999998"/>
    <m/>
  </r>
  <r>
    <x v="2"/>
    <s v="dic"/>
    <x v="26"/>
    <d v="2024-12-21T00:00:00"/>
    <x v="1"/>
    <s v="Turno Dia"/>
    <s v="Transporte"/>
    <s v="Cambio o Reparacion de pinon"/>
    <x v="1"/>
    <n v="4.95"/>
    <m/>
  </r>
  <r>
    <x v="0"/>
    <s v="dic"/>
    <x v="26"/>
    <d v="2024-12-21T00:00:00"/>
    <x v="1"/>
    <s v="Turno Noche"/>
    <s v="Coronador"/>
    <s v="Trancones reiterados pista de bajada"/>
    <x v="1"/>
    <n v="0.33"/>
    <m/>
  </r>
  <r>
    <x v="0"/>
    <s v="dic"/>
    <x v="26"/>
    <d v="2024-12-21T00:00:00"/>
    <x v="1"/>
    <s v="Turno Noche"/>
    <s v="Coronador"/>
    <s v="Trancones reiterados pista de bajada"/>
    <x v="1"/>
    <n v="0.25"/>
    <m/>
  </r>
  <r>
    <x v="0"/>
    <s v="dic"/>
    <x v="26"/>
    <d v="2024-12-21T00:00:00"/>
    <x v="1"/>
    <s v="Turno Noche"/>
    <s v="Coronador"/>
    <s v="Trancones reiterados pista de bajada"/>
    <x v="1"/>
    <n v="0.2"/>
    <m/>
  </r>
  <r>
    <x v="0"/>
    <s v="dic"/>
    <x v="26"/>
    <d v="2024-12-22T00:00:00"/>
    <x v="1"/>
    <s v="Turno Dia"/>
    <s v="Etiquetadora"/>
    <s v="Ajuste de freno"/>
    <x v="0"/>
    <n v="7.03"/>
    <s v="REGULACIONES EN SIN FIN."/>
  </r>
  <r>
    <x v="1"/>
    <s v="dic"/>
    <x v="26"/>
    <d v="2024-12-22T00:00:00"/>
    <x v="1"/>
    <s v="Turno Noche"/>
    <s v="Paletizadora"/>
    <s v="Barrera seguridad paletizadora se bloquea"/>
    <x v="1"/>
    <n v="4.7699999999999996"/>
    <m/>
  </r>
  <r>
    <x v="1"/>
    <s v="dic"/>
    <x v="26"/>
    <d v="2024-12-22T00:00:00"/>
    <x v="1"/>
    <s v="Turno Noche"/>
    <s v="Paletizadora"/>
    <s v="Cai­da de automatico - Paletizadora"/>
    <x v="1"/>
    <n v="3.43"/>
    <m/>
  </r>
  <r>
    <x v="1"/>
    <s v="dic"/>
    <x v="26"/>
    <d v="2024-12-22T00:00:00"/>
    <x v="1"/>
    <s v="Turno Tarde"/>
    <s v="Tunel"/>
    <s v="Cambio o reparacion de sensor - Tiºnel"/>
    <x v="1"/>
    <n v="4.82"/>
    <m/>
  </r>
  <r>
    <x v="1"/>
    <s v="dic"/>
    <x v="26"/>
    <d v="2024-12-22T00:00:00"/>
    <x v="1"/>
    <s v="Turno Dia"/>
    <s v="Robopac"/>
    <s v="Corte de Film en Robopack"/>
    <x v="1"/>
    <n v="2.4900000000000002"/>
    <m/>
  </r>
  <r>
    <x v="1"/>
    <s v="dic"/>
    <x v="26"/>
    <d v="2024-12-22T00:00:00"/>
    <x v="1"/>
    <s v="Turno Dia"/>
    <s v="Transporte"/>
    <s v="Divisor de paquetes"/>
    <x v="1"/>
    <n v="1.1399999999999999"/>
    <m/>
  </r>
  <r>
    <x v="1"/>
    <s v="dic"/>
    <x v="26"/>
    <d v="2024-12-22T00:00:00"/>
    <x v="1"/>
    <s v="Turno Noche"/>
    <s v="Transporte"/>
    <s v="Divisor de paquetes"/>
    <x v="1"/>
    <n v="0.48"/>
    <m/>
  </r>
  <r>
    <x v="1"/>
    <s v="dic"/>
    <x v="26"/>
    <d v="2024-12-22T00:00:00"/>
    <x v="1"/>
    <s v="Turno Dia"/>
    <s v="Etiquetadora"/>
    <s v="Empalme defectuoso - Etiquetadora"/>
    <x v="1"/>
    <n v="4.97"/>
    <m/>
  </r>
  <r>
    <x v="1"/>
    <s v="dic"/>
    <x v="26"/>
    <d v="2024-12-22T00:00:00"/>
    <x v="1"/>
    <s v="Turno Noche"/>
    <s v="Robopac"/>
    <s v="Problema carga de bateri­a"/>
    <x v="2"/>
    <n v="16.22"/>
    <s v="FALLA CIRCUITO DE BATERIAS"/>
  </r>
  <r>
    <x v="1"/>
    <s v="dic"/>
    <x v="26"/>
    <d v="2024-12-22T00:00:00"/>
    <x v="1"/>
    <s v="Turno Noche"/>
    <s v="Robopac"/>
    <s v="Problema carga de bateri­a"/>
    <x v="1"/>
    <n v="1.64"/>
    <m/>
  </r>
  <r>
    <x v="1"/>
    <s v="dic"/>
    <x v="26"/>
    <d v="2024-12-22T00:00:00"/>
    <x v="1"/>
    <s v="Turno Tarde"/>
    <s v="Sopladora"/>
    <s v="Problema compresor de alta"/>
    <x v="2"/>
    <n v="17.920000000000002"/>
    <s v="FALLA ARRANCADOR DEL COMPRESOR"/>
  </r>
  <r>
    <x v="0"/>
    <s v="dic"/>
    <x v="26"/>
    <d v="2024-12-22T00:00:00"/>
    <x v="1"/>
    <s v="Turno Dia"/>
    <s v="Etiquetadora"/>
    <s v="Falla de piston en la entrada de botellas"/>
    <x v="1"/>
    <n v="1.53"/>
    <m/>
  </r>
  <r>
    <x v="1"/>
    <s v="dic"/>
    <x v="26"/>
    <d v="2024-12-22T00:00:00"/>
    <x v="1"/>
    <s v="Turno Tarde"/>
    <s v="Paletizadora"/>
    <s v="Revision de Piston en mesa de rodillos"/>
    <x v="2"/>
    <n v="15.99"/>
    <s v="SENSOR DESENFOCADO EN PISTON COMPACTADOR DE PAQUETES"/>
  </r>
  <r>
    <x v="1"/>
    <s v="dic"/>
    <x v="26"/>
    <d v="2024-12-22T00:00:00"/>
    <x v="1"/>
    <s v="Turno Noche"/>
    <s v="Llenadora"/>
    <s v="Salida llenadora, cai­da gui­a seguridad - Mantenimiento"/>
    <x v="1"/>
    <n v="2.57"/>
    <m/>
  </r>
  <r>
    <x v="1"/>
    <s v="dic"/>
    <x v="26"/>
    <d v="2024-12-22T00:00:00"/>
    <x v="1"/>
    <s v="Turno Dia"/>
    <s v="Sopladora"/>
    <s v="Trabamiento de Preformas"/>
    <x v="1"/>
    <n v="1.97"/>
    <m/>
  </r>
  <r>
    <x v="0"/>
    <s v="dic"/>
    <x v="26"/>
    <d v="2024-12-22T00:00:00"/>
    <x v="1"/>
    <s v="Turno Dia"/>
    <s v="Lavadora de Botellas"/>
    <s v="trabamiento de botella en entrada"/>
    <x v="1"/>
    <n v="1.58"/>
    <m/>
  </r>
  <r>
    <x v="0"/>
    <s v="dic"/>
    <x v="26"/>
    <d v="2024-12-22T00:00:00"/>
    <x v="1"/>
    <s v="Turno Dia"/>
    <s v="Lavadora de Botellas"/>
    <s v="trabamiento de botella en entrada"/>
    <x v="1"/>
    <n v="1.08"/>
    <m/>
  </r>
  <r>
    <x v="0"/>
    <s v="dic"/>
    <x v="26"/>
    <d v="2024-12-22T00:00:00"/>
    <x v="1"/>
    <s v="Turno Dia"/>
    <s v="Lavadora de Botellas"/>
    <s v="trabamiento de botella en entrada"/>
    <x v="1"/>
    <n v="0.6"/>
    <m/>
  </r>
  <r>
    <x v="0"/>
    <s v="dic"/>
    <x v="26"/>
    <d v="2024-12-22T00:00:00"/>
    <x v="1"/>
    <s v="Turno Dia"/>
    <s v="Lavadora de Botellas"/>
    <s v="trabamiento de botella en entrada"/>
    <x v="1"/>
    <n v="0.48"/>
    <m/>
  </r>
  <r>
    <x v="1"/>
    <s v="dic"/>
    <x v="26"/>
    <d v="2024-12-22T00:00:00"/>
    <x v="1"/>
    <s v="Turno Dia"/>
    <s v="Sopladora"/>
    <s v="Trabamiento de Preformas"/>
    <x v="1"/>
    <n v="1.73"/>
    <m/>
  </r>
  <r>
    <x v="2"/>
    <s v="dic"/>
    <x v="26"/>
    <d v="2024-12-22T00:00:00"/>
    <x v="1"/>
    <s v="Turno Dia"/>
    <s v="Transporte"/>
    <s v="Cambio o reparacion - Transporte"/>
    <x v="0"/>
    <n v="28.33"/>
    <s v="SE CORTA CADENA TRANSPORTE"/>
  </r>
  <r>
    <x v="2"/>
    <s v="dic"/>
    <x v="26"/>
    <d v="2024-12-22T00:00:00"/>
    <x v="1"/>
    <s v="Turno Dia"/>
    <s v="Transporte"/>
    <s v="Cambio o reparacion - Transporte"/>
    <x v="1"/>
    <n v="2.12"/>
    <m/>
  </r>
  <r>
    <x v="1"/>
    <s v="dic"/>
    <x v="26"/>
    <d v="2024-12-22T00:00:00"/>
    <x v="1"/>
    <s v="Turno Dia"/>
    <s v="Sopladora"/>
    <s v="Trabamiento de Preformas"/>
    <x v="1"/>
    <n v="1.38"/>
    <m/>
  </r>
  <r>
    <x v="1"/>
    <s v="dic"/>
    <x v="26"/>
    <d v="2024-12-22T00:00:00"/>
    <x v="1"/>
    <s v="Turno Dia"/>
    <s v="Sopladora"/>
    <s v="Trabamiento de Preformas"/>
    <x v="1"/>
    <n v="0.44"/>
    <m/>
  </r>
  <r>
    <x v="1"/>
    <s v="dic"/>
    <x v="26"/>
    <d v="2024-12-22T00:00:00"/>
    <x v="1"/>
    <s v="Turno Dia"/>
    <s v="Sopladora"/>
    <s v="Trabamiento de Preformas"/>
    <x v="1"/>
    <n v="0.41"/>
    <m/>
  </r>
  <r>
    <x v="0"/>
    <s v="dic"/>
    <x v="26"/>
    <d v="2024-12-22T00:00:00"/>
    <x v="1"/>
    <s v="Turno Noche"/>
    <s v="Coronador"/>
    <s v="Trancones reiterados pista de bajada"/>
    <x v="1"/>
    <n v="0.93"/>
    <m/>
  </r>
  <r>
    <x v="0"/>
    <s v="dic"/>
    <x v="26"/>
    <d v="2024-12-22T00:00:00"/>
    <x v="1"/>
    <s v="Turno Dia"/>
    <s v="Coronador"/>
    <s v="Trancones reiterados pista de bajada"/>
    <x v="1"/>
    <n v="0.7"/>
    <m/>
  </r>
  <r>
    <x v="0"/>
    <s v="dic"/>
    <x v="26"/>
    <d v="2024-12-22T00:00:00"/>
    <x v="1"/>
    <s v="Turno Noche"/>
    <s v="Coronador"/>
    <s v="Trancones reiterados pista de bajada"/>
    <x v="1"/>
    <n v="0.6"/>
    <m/>
  </r>
  <r>
    <x v="0"/>
    <s v="dic"/>
    <x v="26"/>
    <d v="2024-12-22T00:00:00"/>
    <x v="1"/>
    <s v="Turno Noche"/>
    <s v="Coronador"/>
    <s v="Trancones reiterados pista de bajada"/>
    <x v="1"/>
    <n v="0.48"/>
    <m/>
  </r>
  <r>
    <x v="0"/>
    <s v="dic"/>
    <x v="26"/>
    <d v="2024-12-22T00:00:00"/>
    <x v="1"/>
    <s v="Turno Dia"/>
    <s v="Coronador"/>
    <s v="Trancones reiterados pista de bajada"/>
    <x v="1"/>
    <n v="0.28000000000000003"/>
    <m/>
  </r>
  <r>
    <x v="0"/>
    <s v="dic"/>
    <x v="26"/>
    <d v="2024-12-22T00:00:00"/>
    <x v="1"/>
    <s v="Turno Dia"/>
    <s v="Coronador"/>
    <s v="Trancones reiterados pista de bajada"/>
    <x v="1"/>
    <n v="0.25"/>
    <m/>
  </r>
  <r>
    <x v="0"/>
    <s v="dic"/>
    <x v="26"/>
    <d v="2024-12-22T00:00:00"/>
    <x v="1"/>
    <s v="Turno Dia"/>
    <s v="Coronador"/>
    <s v="Trancones reiterados pista de bajada"/>
    <x v="1"/>
    <n v="0.23"/>
    <m/>
  </r>
  <r>
    <x v="0"/>
    <s v="dic"/>
    <x v="26"/>
    <d v="2024-12-22T00:00:00"/>
    <x v="1"/>
    <s v="Turno Noche"/>
    <s v="Coronador"/>
    <s v="Trancones reiterados pista de bajada"/>
    <x v="1"/>
    <n v="0.2"/>
    <m/>
  </r>
  <r>
    <x v="0"/>
    <s v="dic"/>
    <x v="26"/>
    <d v="2024-12-22T00:00:00"/>
    <x v="1"/>
    <s v="Turno Dia"/>
    <s v="Coronador"/>
    <s v="Trancones reiterados pista de bajada"/>
    <x v="1"/>
    <n v="0.18"/>
    <m/>
  </r>
  <r>
    <x v="0"/>
    <s v="dic"/>
    <x v="26"/>
    <d v="2024-12-22T00:00:00"/>
    <x v="1"/>
    <s v="Turno Noche"/>
    <s v="Coronador"/>
    <s v="Trancones reiterados pista de bajada"/>
    <x v="1"/>
    <n v="0.13"/>
    <m/>
  </r>
  <r>
    <x v="1"/>
    <s v="dic"/>
    <x v="26"/>
    <d v="2024-12-22T00:00:00"/>
    <x v="1"/>
    <s v="Turno Noche"/>
    <s v="Capsuladora"/>
    <s v="Trancon de tapas en pista de bajada - Mantenimiento"/>
    <x v="1"/>
    <n v="0.4"/>
    <m/>
  </r>
  <r>
    <x v="1"/>
    <s v="dic"/>
    <x v="27"/>
    <d v="2024-12-23T00:00:00"/>
    <x v="1"/>
    <s v="Turno Tarde"/>
    <s v="Transporte"/>
    <s v="Ajuste o reparacion de barandas"/>
    <x v="0"/>
    <n v="13.45"/>
    <s v="REPARACION GUIAS SALIDA TUNEL"/>
  </r>
  <r>
    <x v="1"/>
    <s v="dic"/>
    <x v="27"/>
    <d v="2024-12-23T00:00:00"/>
    <x v="1"/>
    <s v="Turno Tarde"/>
    <s v="Transporte"/>
    <s v="Ajuste o reparacion de barandas"/>
    <x v="0"/>
    <n v="8.7200000000000006"/>
    <s v="REPARACION GUIAS SALIDA TUNEL"/>
  </r>
  <r>
    <x v="0"/>
    <s v="dic"/>
    <x v="27"/>
    <d v="2024-12-23T00:00:00"/>
    <x v="1"/>
    <s v="Turno Noche"/>
    <s v="Codificador"/>
    <s v="Ajuste por cambio de formato - Codificador"/>
    <x v="2"/>
    <n v="5.7"/>
    <m/>
  </r>
  <r>
    <x v="1"/>
    <s v="dic"/>
    <x v="27"/>
    <d v="2024-12-23T00:00:00"/>
    <x v="1"/>
    <s v="Turno Tarde"/>
    <s v="Transporte"/>
    <s v="Cambio o reparacion de sensor - Transporte"/>
    <x v="2"/>
    <n v="7.32"/>
    <m/>
  </r>
  <r>
    <x v="2"/>
    <s v="dic"/>
    <x v="27"/>
    <d v="2024-12-28T00:00:00"/>
    <x v="1"/>
    <s v="Turno Noche"/>
    <s v="Encajonadora"/>
    <s v="Ajuste o cambio - Encajonadora"/>
    <x v="1"/>
    <n v="0.91"/>
    <m/>
  </r>
  <r>
    <x v="0"/>
    <s v="dic"/>
    <x v="27"/>
    <d v="2024-12-23T00:00:00"/>
    <x v="1"/>
    <s v="Turno Noche"/>
    <s v="Llenadora"/>
    <s v="Espumado al inicio de proceso"/>
    <x v="0"/>
    <n v="16.22"/>
    <s v="REGULACION CINTURON DE ALIVIO"/>
  </r>
  <r>
    <x v="2"/>
    <s v="dic"/>
    <x v="27"/>
    <d v="2024-12-26T00:00:00"/>
    <x v="1"/>
    <s v="Turno Dia"/>
    <s v="Etiquetadora"/>
    <s v="Ajuste o cambio de cuchillo"/>
    <x v="1"/>
    <n v="1.48"/>
    <m/>
  </r>
  <r>
    <x v="0"/>
    <s v="dic"/>
    <x v="27"/>
    <d v="2024-12-23T00:00:00"/>
    <x v="1"/>
    <s v="Turno Noche"/>
    <s v="Llenadora"/>
    <s v="Espumado al inicio de proceso"/>
    <x v="0"/>
    <n v="5"/>
    <s v="REGULACION CINTURON DE ALIVIO"/>
  </r>
  <r>
    <x v="1"/>
    <s v="dic"/>
    <x v="27"/>
    <d v="2024-12-23T00:00:00"/>
    <x v="1"/>
    <s v="Turno Tarde"/>
    <s v="Robopac"/>
    <s v="Problema carga de bateri­a"/>
    <x v="2"/>
    <n v="6.54"/>
    <m/>
  </r>
  <r>
    <x v="2"/>
    <s v="dic"/>
    <x v="27"/>
    <d v="2024-12-24T00:00:00"/>
    <x v="1"/>
    <s v="Turno Noche"/>
    <s v="Lavadora de Botellas"/>
    <s v="Ajuste o cambio de encoder - Lavadora de Botellas"/>
    <x v="1"/>
    <n v="1.77"/>
    <m/>
  </r>
  <r>
    <x v="1"/>
    <s v="dic"/>
    <x v="27"/>
    <d v="2024-12-27T00:00:00"/>
    <x v="1"/>
    <s v="Turno Dia"/>
    <s v="Llenadora"/>
    <s v="Defectos Nudos PLC"/>
    <x v="6"/>
    <n v="7.3"/>
    <m/>
  </r>
  <r>
    <x v="0"/>
    <s v="dic"/>
    <x v="27"/>
    <d v="2024-12-23T00:00:00"/>
    <x v="1"/>
    <s v="Turno Dia"/>
    <s v="Etiquetadora"/>
    <s v="Falla Etiquetadora"/>
    <x v="0"/>
    <n v="27.21"/>
    <s v="SE SUELTA PERNO EN SINFÍN"/>
  </r>
  <r>
    <x v="1"/>
    <s v="dic"/>
    <x v="27"/>
    <d v="2024-12-23T00:00:00"/>
    <x v="1"/>
    <s v="Turno Tarde"/>
    <s v="Llenadora"/>
    <s v="Salida llenadora, cai­da gui­a seguridad - Mantenimiento"/>
    <x v="0"/>
    <n v="5.09"/>
    <m/>
  </r>
  <r>
    <x v="1"/>
    <s v="dic"/>
    <x v="27"/>
    <d v="2024-12-23T00:00:00"/>
    <x v="1"/>
    <s v="Turno Noche"/>
    <s v="Paletizadora"/>
    <s v="Perdida de ciclo"/>
    <x v="2"/>
    <n v="10.07"/>
    <m/>
  </r>
  <r>
    <x v="1"/>
    <s v="dic"/>
    <x v="27"/>
    <d v="2024-12-23T00:00:00"/>
    <x v="1"/>
    <s v="Turno Noche"/>
    <s v="Llenadora"/>
    <s v="Sensor de Tapa Humedo"/>
    <x v="2"/>
    <n v="5.83"/>
    <m/>
  </r>
  <r>
    <x v="2"/>
    <s v="dic"/>
    <x v="27"/>
    <d v="2024-12-28T00:00:00"/>
    <x v="1"/>
    <s v="Turno Noche"/>
    <s v="Codificador"/>
    <s v="Ajuste por cambio de fecha"/>
    <x v="1"/>
    <n v="1.36"/>
    <m/>
  </r>
  <r>
    <x v="1"/>
    <s v="dic"/>
    <x v="27"/>
    <d v="2024-12-23T00:00:00"/>
    <x v="1"/>
    <s v="Turno Dia"/>
    <s v="Tunel"/>
    <s v="Falla en motor"/>
    <x v="2"/>
    <n v="10.49"/>
    <s v="SE CAE TERMOMAGNETICO N°7"/>
  </r>
  <r>
    <x v="0"/>
    <s v="dic"/>
    <x v="27"/>
    <d v="2024-12-29T00:00:00"/>
    <x v="1"/>
    <s v="Turno Noche"/>
    <s v="Codificador"/>
    <s v="Ajuste por cambio de formato - Codificador"/>
    <x v="1"/>
    <n v="2.2799999999999998"/>
    <m/>
  </r>
  <r>
    <x v="1"/>
    <s v="dic"/>
    <x v="27"/>
    <d v="2024-12-23T00:00:00"/>
    <x v="1"/>
    <s v="Turno Dia"/>
    <s v="Etiquetadora"/>
    <s v="Falla Etiquetadora"/>
    <x v="2"/>
    <n v="40.49"/>
    <s v="FALLA ELECTROVALVULA SISTEMA DE CORTE"/>
  </r>
  <r>
    <x v="2"/>
    <s v="dic"/>
    <x v="27"/>
    <d v="2024-12-26T00:00:00"/>
    <x v="1"/>
    <s v="Turno Dia"/>
    <s v="Decapsuladora"/>
    <s v="Ajustes por falla"/>
    <x v="1"/>
    <n v="3.22"/>
    <m/>
  </r>
  <r>
    <x v="1"/>
    <s v="dic"/>
    <x v="27"/>
    <d v="2024-12-23T00:00:00"/>
    <x v="1"/>
    <s v="Turno Dia"/>
    <s v="Etiquetadora"/>
    <s v="Falla Etiquetadora"/>
    <x v="2"/>
    <n v="19.89"/>
    <s v="FALLA ELECTROVALVULA SISTEMA DE CORTE"/>
  </r>
  <r>
    <x v="1"/>
    <s v="dic"/>
    <x v="27"/>
    <d v="2024-12-23T00:00:00"/>
    <x v="1"/>
    <s v="Turno Dia"/>
    <s v="Paletizadora"/>
    <s v="Paletizadora problema con receta"/>
    <x v="2"/>
    <n v="11.87"/>
    <s v="SE BLOQUEA PANTALLA "/>
  </r>
  <r>
    <x v="2"/>
    <s v="dic"/>
    <x v="27"/>
    <d v="2024-12-23T00:00:00"/>
    <x v="1"/>
    <s v="Turno Dia"/>
    <s v="Transporte"/>
    <s v="Transporte lleno reparacion cadena"/>
    <x v="0"/>
    <n v="11.51"/>
    <s v="CURVA ETIQUETADORA KRONES EN FALLA"/>
  </r>
  <r>
    <x v="2"/>
    <s v="dic"/>
    <x v="27"/>
    <d v="2024-12-23T00:00:00"/>
    <x v="1"/>
    <s v="Turno Dia"/>
    <s v="Transporte"/>
    <s v="Transporte lleno reparacion cadena"/>
    <x v="0"/>
    <n v="9.33"/>
    <s v="CURVA ETIQUETADORA KRONES EN FALLA"/>
  </r>
  <r>
    <x v="2"/>
    <s v="dic"/>
    <x v="27"/>
    <d v="2024-12-24T00:00:00"/>
    <x v="1"/>
    <s v="Turno Noche"/>
    <s v="Lavadora de Botellas"/>
    <s v="Ajuste o cambio de encoder - Lavadora de Botellas"/>
    <x v="2"/>
    <n v="55.58"/>
    <s v="FALLA ENCODER LAVADORA DE BOTELLAS"/>
  </r>
  <r>
    <x v="2"/>
    <s v="dic"/>
    <x v="27"/>
    <d v="2024-12-24T00:00:00"/>
    <x v="1"/>
    <s v="Turno Dia"/>
    <s v="Paletizadora"/>
    <s v="Cai­da de automatico - Paletizadora"/>
    <x v="1"/>
    <n v="0.02"/>
    <m/>
  </r>
  <r>
    <x v="0"/>
    <s v="dic"/>
    <x v="27"/>
    <d v="2024-12-28T00:00:00"/>
    <x v="1"/>
    <s v="Turno Noche"/>
    <s v="Lavadora de Botellas"/>
    <s v="Cai­da de botellas salida de la lavadora"/>
    <x v="1"/>
    <n v="2.0499999999999998"/>
    <m/>
  </r>
  <r>
    <x v="0"/>
    <s v="dic"/>
    <x v="27"/>
    <d v="2024-12-28T00:00:00"/>
    <x v="1"/>
    <s v="Turno Noche"/>
    <s v="Lavadora de Botellas"/>
    <s v="Cai­da de botellas salida de la lavadora"/>
    <x v="1"/>
    <n v="0.1"/>
    <m/>
  </r>
  <r>
    <x v="2"/>
    <s v="dic"/>
    <x v="27"/>
    <d v="2024-12-24T00:00:00"/>
    <x v="1"/>
    <s v="Turno Noche"/>
    <s v="Lavadora de Botellas"/>
    <s v="Ajuste o cambio de encoder - Lavadora de Botellas"/>
    <x v="2"/>
    <n v="48.83"/>
    <s v="FALLA ENCODER LAVADORA DE BOTELLAS"/>
  </r>
  <r>
    <x v="2"/>
    <s v="dic"/>
    <x v="27"/>
    <d v="2024-12-26T00:00:00"/>
    <x v="1"/>
    <s v="Turno Noche"/>
    <s v="Lavadora de Botellas"/>
    <s v="Cai­da de envase en descarga - Mantenimiento"/>
    <x v="1"/>
    <n v="2.7"/>
    <m/>
  </r>
  <r>
    <x v="2"/>
    <s v="dic"/>
    <x v="27"/>
    <d v="2024-12-23T00:00:00"/>
    <x v="1"/>
    <s v="Turno Noche"/>
    <s v="Lavadora de Botellas"/>
    <s v="Cai­da de envase en descarga - Mantenimiento"/>
    <x v="1"/>
    <n v="2.4500000000000002"/>
    <m/>
  </r>
  <r>
    <x v="2"/>
    <s v="dic"/>
    <x v="27"/>
    <d v="2024-12-28T00:00:00"/>
    <x v="1"/>
    <s v="Turno Noche"/>
    <s v="Lavadora de Botellas"/>
    <s v="Cai­da de envase en descarga - Mantenimiento"/>
    <x v="1"/>
    <n v="2.39"/>
    <m/>
  </r>
  <r>
    <x v="0"/>
    <s v="dic"/>
    <x v="27"/>
    <d v="2024-12-29T00:00:00"/>
    <x v="1"/>
    <s v="Turno Noche"/>
    <s v="Lavadora de Botellas"/>
    <s v="Cai­da de envase en descarga - Mantenimiento"/>
    <x v="1"/>
    <n v="2.33"/>
    <m/>
  </r>
  <r>
    <x v="2"/>
    <s v="dic"/>
    <x v="27"/>
    <d v="2024-12-28T00:00:00"/>
    <x v="1"/>
    <s v="Turno Noche"/>
    <s v="Lavadora de Botellas"/>
    <s v="Cai­da de envase en descarga - Mantenimiento"/>
    <x v="1"/>
    <n v="2.25"/>
    <m/>
  </r>
  <r>
    <x v="2"/>
    <s v="dic"/>
    <x v="27"/>
    <d v="2024-12-26T00:00:00"/>
    <x v="1"/>
    <s v="Turno Noche"/>
    <s v="Lavadora de Botellas"/>
    <s v="Cai­da de envase en descarga - Mantenimiento"/>
    <x v="1"/>
    <n v="1.76"/>
    <m/>
  </r>
  <r>
    <x v="0"/>
    <s v="dic"/>
    <x v="27"/>
    <d v="2024-12-29T00:00:00"/>
    <x v="1"/>
    <s v="Turno Noche"/>
    <s v="Lavadora de Botellas"/>
    <s v="Cai­da de envase en descarga - Mantenimiento"/>
    <x v="1"/>
    <n v="1.73"/>
    <m/>
  </r>
  <r>
    <x v="2"/>
    <s v="dic"/>
    <x v="27"/>
    <d v="2024-12-28T00:00:00"/>
    <x v="1"/>
    <s v="Turno Noche"/>
    <s v="Lavadora de Botellas"/>
    <s v="Cai­da de envase en descarga - Mantenimiento"/>
    <x v="1"/>
    <n v="1.2"/>
    <m/>
  </r>
  <r>
    <x v="2"/>
    <s v="dic"/>
    <x v="27"/>
    <d v="2024-12-27T00:00:00"/>
    <x v="1"/>
    <s v="Turno Noche"/>
    <s v="Lavadora de Botellas"/>
    <s v="Cai­da de envase en descarga - Mantenimiento"/>
    <x v="1"/>
    <n v="1.1000000000000001"/>
    <m/>
  </r>
  <r>
    <x v="2"/>
    <s v="dic"/>
    <x v="27"/>
    <d v="2024-12-27T00:00:00"/>
    <x v="1"/>
    <s v="Turno Noche"/>
    <s v="Lavadora de Botellas"/>
    <s v="Cai­da de envase en descarga - Mantenimiento"/>
    <x v="1"/>
    <n v="1.06"/>
    <m/>
  </r>
  <r>
    <x v="2"/>
    <s v="dic"/>
    <x v="27"/>
    <d v="2024-12-28T00:00:00"/>
    <x v="1"/>
    <s v="Turno Noche"/>
    <s v="Lavadora de Botellas"/>
    <s v="Cai­da de envase en descarga - Mantenimiento"/>
    <x v="1"/>
    <n v="0.2"/>
    <m/>
  </r>
  <r>
    <x v="0"/>
    <s v="dic"/>
    <x v="27"/>
    <d v="2024-12-29T00:00:00"/>
    <x v="1"/>
    <s v="Turno Noche"/>
    <s v="Lavadora de Botellas"/>
    <s v="Cai­da de envase en descarga - Mantenimiento"/>
    <x v="1"/>
    <n v="0.15"/>
    <m/>
  </r>
  <r>
    <x v="0"/>
    <s v="dic"/>
    <x v="27"/>
    <d v="2024-12-24T00:00:00"/>
    <x v="1"/>
    <s v="Turno Dia"/>
    <s v="Decapsuladora"/>
    <s v="Ajuste o cambio de sensor - Decapsuladora"/>
    <x v="2"/>
    <n v="11.8"/>
    <s v="SENSOR DE CABEZAL N°2 FUERA DE POSICIÓN"/>
  </r>
  <r>
    <x v="1"/>
    <s v="dic"/>
    <x v="27"/>
    <d v="2024-12-23T00:00:00"/>
    <x v="1"/>
    <s v="Turno Tarde"/>
    <s v="Robopac"/>
    <s v="Cambio o reparacion de sensor - Robopac"/>
    <x v="1"/>
    <n v="3.54"/>
    <m/>
  </r>
  <r>
    <x v="1"/>
    <s v="dic"/>
    <x v="27"/>
    <d v="2024-12-28T00:00:00"/>
    <x v="1"/>
    <s v="Turno Dia"/>
    <s v="Sopladora"/>
    <s v="Cambio o reparacion de sensor - Sopladora"/>
    <x v="1"/>
    <n v="2.6"/>
    <m/>
  </r>
  <r>
    <x v="1"/>
    <s v="dic"/>
    <x v="27"/>
    <d v="2024-12-28T00:00:00"/>
    <x v="1"/>
    <s v="Turno Dia"/>
    <s v="Sopladora"/>
    <s v="Cambio o reparacion de sensor - Sopladora"/>
    <x v="1"/>
    <n v="0.67"/>
    <m/>
  </r>
  <r>
    <x v="2"/>
    <s v="dic"/>
    <x v="27"/>
    <d v="2024-12-24T00:00:00"/>
    <x v="1"/>
    <s v="Turno Dia"/>
    <s v="Paletizadora"/>
    <s v="Cai­da de automatico - Paletizadora"/>
    <x v="2"/>
    <n v="14.82"/>
    <s v="FALLA MODULO DE COMUNICACIÓN"/>
  </r>
  <r>
    <x v="2"/>
    <s v="dic"/>
    <x v="27"/>
    <d v="2024-12-24T00:00:00"/>
    <x v="1"/>
    <s v="Turno Noche"/>
    <s v="Transporte"/>
    <s v="Cambio o reparacion de sensor - Transporte"/>
    <x v="1"/>
    <n v="2.0699999999999998"/>
    <m/>
  </r>
  <r>
    <x v="2"/>
    <s v="dic"/>
    <x v="27"/>
    <d v="2024-12-24T00:00:00"/>
    <x v="1"/>
    <s v="Turno Noche"/>
    <s v="Lavadora de Botellas"/>
    <s v="Cai­da de envase en descarga - Mantenimiento"/>
    <x v="0"/>
    <n v="7.21"/>
    <m/>
  </r>
  <r>
    <x v="1"/>
    <s v="dic"/>
    <x v="27"/>
    <d v="2024-12-24T00:00:00"/>
    <x v="1"/>
    <s v="Turno Noche"/>
    <s v="Transporte"/>
    <s v="Divisor de paquetes"/>
    <x v="1"/>
    <n v="4.07"/>
    <m/>
  </r>
  <r>
    <x v="1"/>
    <s v="dic"/>
    <x v="27"/>
    <d v="2024-12-24T00:00:00"/>
    <x v="1"/>
    <s v="Turno Noche"/>
    <s v="Transporte"/>
    <s v="Divisor de paquetes"/>
    <x v="1"/>
    <n v="1.33"/>
    <m/>
  </r>
  <r>
    <x v="1"/>
    <s v="dic"/>
    <x v="27"/>
    <d v="2024-12-24T00:00:00"/>
    <x v="1"/>
    <s v="Turno Noche"/>
    <s v="Transporte"/>
    <s v="Divisor de paquetes"/>
    <x v="1"/>
    <n v="1.07"/>
    <m/>
  </r>
  <r>
    <x v="1"/>
    <s v="dic"/>
    <x v="27"/>
    <d v="2024-12-24T00:00:00"/>
    <x v="1"/>
    <s v="Turno Dia"/>
    <s v="Paletizadora"/>
    <s v="Cambio o reparacion de sensor - Paletizadora"/>
    <x v="2"/>
    <n v="6.23"/>
    <m/>
  </r>
  <r>
    <x v="1"/>
    <s v="dic"/>
    <x v="27"/>
    <d v="2024-12-24T00:00:00"/>
    <x v="1"/>
    <s v="Turno Tarde"/>
    <s v="Robopac"/>
    <s v="Problema carga de bateri­a"/>
    <x v="2"/>
    <n v="8.6300000000000008"/>
    <m/>
  </r>
  <r>
    <x v="0"/>
    <s v="dic"/>
    <x v="27"/>
    <d v="2024-12-24T00:00:00"/>
    <x v="1"/>
    <s v="Turno Dia"/>
    <s v="Lavadora de Botellas"/>
    <s v="Trabamiento de botellas en la salida - Mantenimiento"/>
    <x v="0"/>
    <n v="7.8"/>
    <m/>
  </r>
  <r>
    <x v="1"/>
    <s v="dic"/>
    <x v="27"/>
    <d v="2024-12-24T00:00:00"/>
    <x v="1"/>
    <s v="Turno Noche"/>
    <s v="Sopladora"/>
    <s v="Trabamiento de Preformas"/>
    <x v="0"/>
    <n v="52.68"/>
    <s v="SE TRABA CADENA HORNO, SE ACTIVA LIMITAR DE PAR"/>
  </r>
  <r>
    <x v="1"/>
    <s v="dic"/>
    <x v="27"/>
    <d v="2024-12-24T00:00:00"/>
    <x v="1"/>
    <s v="Turno Noche"/>
    <s v="Sopladora"/>
    <s v="Trabamiento de Preformas"/>
    <x v="0"/>
    <n v="13.21"/>
    <s v="SE TRABA CADENA HORNO, SE ACTIVA LIMITAR DE PAR"/>
  </r>
  <r>
    <x v="1"/>
    <s v="dic"/>
    <x v="27"/>
    <d v="2024-12-26T00:00:00"/>
    <x v="1"/>
    <s v="Turno Tarde"/>
    <s v="Tunel"/>
    <s v="Ajuste de rodillo ( Balanza)"/>
    <x v="0"/>
    <n v="19.71"/>
    <s v="AJUSTE DE TENSION DE RODILLOS FILMS"/>
  </r>
  <r>
    <x v="0"/>
    <s v="dic"/>
    <x v="27"/>
    <d v="2024-12-23T00:00:00"/>
    <x v="1"/>
    <s v="Turno Dia"/>
    <s v="Etiquetadora"/>
    <s v="Falla Etiquetadora"/>
    <x v="1"/>
    <n v="4.75"/>
    <m/>
  </r>
  <r>
    <x v="1"/>
    <s v="dic"/>
    <x v="27"/>
    <d v="2024-12-23T00:00:00"/>
    <x v="1"/>
    <s v="Turno Dia"/>
    <s v="Etiquetadora"/>
    <s v="Falla Etiquetadora"/>
    <x v="1"/>
    <n v="3.91"/>
    <m/>
  </r>
  <r>
    <x v="1"/>
    <s v="dic"/>
    <x v="27"/>
    <d v="2024-12-23T00:00:00"/>
    <x v="1"/>
    <s v="Turno Dia"/>
    <s v="Etiquetadora"/>
    <s v="Falla Etiquetadora"/>
    <x v="1"/>
    <n v="3.73"/>
    <m/>
  </r>
  <r>
    <x v="0"/>
    <s v="dic"/>
    <x v="27"/>
    <d v="2024-12-23T00:00:00"/>
    <x v="1"/>
    <s v="Turno Dia"/>
    <s v="Etiquetadora"/>
    <s v="Falla Etiquetadora"/>
    <x v="1"/>
    <n v="2.0499999999999998"/>
    <m/>
  </r>
  <r>
    <x v="1"/>
    <s v="dic"/>
    <x v="27"/>
    <d v="2024-12-26T00:00:00"/>
    <x v="1"/>
    <s v="Turno Tarde"/>
    <s v="Tunel"/>
    <s v="Ajuste de rodillo ( Balanza)"/>
    <x v="0"/>
    <n v="13.99"/>
    <s v="AJUSTE DE TENSION DE RODILLOS FILMS"/>
  </r>
  <r>
    <x v="2"/>
    <s v="dic"/>
    <x v="27"/>
    <d v="2024-12-26T00:00:00"/>
    <x v="1"/>
    <s v="Turno Noche"/>
    <s v="Despaletizadora"/>
    <s v="Ajuste o cambio - Despaletizadora"/>
    <x v="2"/>
    <n v="5.96"/>
    <s v="FALLA SENSOR DE ENTRADA DESCAPSULADOR (NO APURA MOTOR)"/>
  </r>
  <r>
    <x v="2"/>
    <s v="dic"/>
    <x v="27"/>
    <d v="2024-12-26T00:00:00"/>
    <x v="1"/>
    <s v="Turno Dia"/>
    <s v="Etiquetadora"/>
    <s v="Ajuste o cambio de cuchillo"/>
    <x v="0"/>
    <n v="23.64"/>
    <s v="REPARACION DE MAGAZINE "/>
  </r>
  <r>
    <x v="1"/>
    <s v="dic"/>
    <x v="27"/>
    <d v="2024-12-26T00:00:00"/>
    <x v="1"/>
    <s v="Turno Tarde"/>
    <s v="Paletizadora"/>
    <s v="Arana toma carton en falla"/>
    <x v="2"/>
    <n v="17.41"/>
    <s v="AJUSTE SENSOR DE SEGURIDAD FOLIO"/>
  </r>
  <r>
    <x v="2"/>
    <s v="dic"/>
    <x v="27"/>
    <d v="2024-12-26T00:00:00"/>
    <x v="1"/>
    <s v="Turno Dia"/>
    <s v="Decapsuladora"/>
    <s v="Ajustes por falla"/>
    <x v="0"/>
    <n v="18.11"/>
    <s v="CORTE DE CORREA"/>
  </r>
  <r>
    <x v="1"/>
    <s v="dic"/>
    <x v="27"/>
    <d v="2024-12-26T00:00:00"/>
    <x v="1"/>
    <s v="Turno Tarde"/>
    <s v="Paletizadora"/>
    <s v="Arana toma carton en falla"/>
    <x v="2"/>
    <n v="9.4700000000000006"/>
    <s v="AJUSTE SENSOR DE SEGURIDAD FOLIO"/>
  </r>
  <r>
    <x v="1"/>
    <s v="dic"/>
    <x v="27"/>
    <d v="2024-12-26T00:00:00"/>
    <x v="1"/>
    <s v="Turno Tarde"/>
    <s v="Paletizadora"/>
    <s v="Arana toma carton en falla"/>
    <x v="2"/>
    <n v="7.01"/>
    <s v="AJUSTE SENSOR DE SEGURIDAD FOLIO"/>
  </r>
  <r>
    <x v="1"/>
    <s v="dic"/>
    <x v="27"/>
    <d v="2024-12-26T00:00:00"/>
    <x v="1"/>
    <s v="Turno Tarde"/>
    <s v="Capsuladora"/>
    <s v="Tapa girada cabezal N 12"/>
    <x v="0"/>
    <n v="5.92"/>
    <m/>
  </r>
  <r>
    <x v="1"/>
    <s v="dic"/>
    <x v="27"/>
    <d v="2024-12-23T00:00:00"/>
    <x v="1"/>
    <s v="Turno Tarde"/>
    <s v="Robopac"/>
    <s v="Problema carga de bateri­a"/>
    <x v="1"/>
    <n v="0.42"/>
    <m/>
  </r>
  <r>
    <x v="1"/>
    <s v="dic"/>
    <x v="27"/>
    <d v="2024-12-26T00:00:00"/>
    <x v="1"/>
    <s v="Turno Noche"/>
    <s v="Sopladora"/>
    <s v="Molde con problemas"/>
    <x v="0"/>
    <n v="7.94"/>
    <s v="FALTA LUBRICACIÓN LEVA SEGURIDAD MOLDE N°8 "/>
  </r>
  <r>
    <x v="1"/>
    <s v="dic"/>
    <x v="27"/>
    <d v="2024-12-26T00:00:00"/>
    <x v="1"/>
    <s v="Turno Noche"/>
    <s v="Sopladora"/>
    <s v="Molde con problemas"/>
    <x v="0"/>
    <n v="19.510000000000002"/>
    <s v="FALTA LUBRICACIÓN LEVA SEGURIDAD MOLDE N°8 "/>
  </r>
  <r>
    <x v="1"/>
    <s v="dic"/>
    <x v="27"/>
    <d v="2024-12-29T00:00:00"/>
    <x v="1"/>
    <s v="Turno Tarde"/>
    <s v="Sopladora"/>
    <s v="Problema en el Chiller"/>
    <x v="1"/>
    <n v="3.08"/>
    <m/>
  </r>
  <r>
    <x v="1"/>
    <s v="dic"/>
    <x v="27"/>
    <d v="2024-12-27T00:00:00"/>
    <x v="1"/>
    <s v="Turno Tarde"/>
    <s v="Sopladora"/>
    <s v="Problema en el Chiller"/>
    <x v="1"/>
    <n v="0.27"/>
    <m/>
  </r>
  <r>
    <x v="1"/>
    <s v="dic"/>
    <x v="27"/>
    <d v="2024-12-26T00:00:00"/>
    <x v="1"/>
    <s v="Turno Noche"/>
    <s v="Sopladora"/>
    <s v="Molde con problemas"/>
    <x v="0"/>
    <n v="6.64"/>
    <s v="FALTA LUBRICACIÓN LEVA SEGURIDAD MOLDE N°8 "/>
  </r>
  <r>
    <x v="1"/>
    <s v="dic"/>
    <x v="27"/>
    <d v="2024-12-26T00:00:00"/>
    <x v="1"/>
    <s v="Turno Noche"/>
    <s v="Sopladora"/>
    <s v="Presion de soplado insuficiente"/>
    <x v="0"/>
    <n v="23.44"/>
    <s v="ALARMA PRESIÓN DE SOPLADO INSUFICIENTE"/>
  </r>
  <r>
    <x v="1"/>
    <s v="dic"/>
    <x v="27"/>
    <d v="2024-12-26T00:00:00"/>
    <x v="1"/>
    <s v="Turno Noche"/>
    <s v="Sopladora"/>
    <s v="Problema en el Chiller"/>
    <x v="0"/>
    <n v="7.3"/>
    <m/>
  </r>
  <r>
    <x v="1"/>
    <s v="dic"/>
    <x v="27"/>
    <d v="2024-12-26T00:00:00"/>
    <x v="1"/>
    <s v="Turno Noche"/>
    <s v="Codificador"/>
    <s v="Regulacion de Altura - Mantenimiento"/>
    <x v="2"/>
    <n v="13.79"/>
    <s v="SIN REPORTAR"/>
  </r>
  <r>
    <x v="1"/>
    <s v="dic"/>
    <x v="27"/>
    <d v="2024-12-26T00:00:00"/>
    <x v="1"/>
    <s v="Turno Dia"/>
    <s v="Paletizadora"/>
    <s v="Arana toma carton en falla"/>
    <x v="2"/>
    <n v="9.34"/>
    <s v="AJUSTE SENSOR DE SEGURIDAD FOLIO"/>
  </r>
  <r>
    <x v="1"/>
    <s v="dic"/>
    <x v="27"/>
    <d v="2024-12-26T00:00:00"/>
    <x v="1"/>
    <s v="Turno Dia"/>
    <s v="Paletizadora"/>
    <s v="Arana toma carton en falla"/>
    <x v="2"/>
    <n v="14.37"/>
    <s v="AJUSTE SENSOR DE SEGURIDAD FOLIO"/>
  </r>
  <r>
    <x v="1"/>
    <s v="dic"/>
    <x v="27"/>
    <d v="2024-12-26T00:00:00"/>
    <x v="1"/>
    <s v="Turno Dia"/>
    <s v="Sopladora"/>
    <s v="Mantencion Horno"/>
    <x v="2"/>
    <n v="10.8"/>
    <s v="PROBLEMAS EN LAMPARAS PROVOCAN DESPERFECTOS EN BOTELLA"/>
  </r>
  <r>
    <x v="1"/>
    <s v="dic"/>
    <x v="27"/>
    <d v="2024-12-26T00:00:00"/>
    <x v="1"/>
    <s v="Turno Dia"/>
    <s v="Paletizadora"/>
    <s v="Reparacion mesa paletizadora"/>
    <x v="0"/>
    <n v="5.77"/>
    <m/>
  </r>
  <r>
    <x v="1"/>
    <s v="dic"/>
    <x v="27"/>
    <d v="2024-12-27T00:00:00"/>
    <x v="1"/>
    <s v="Turno Dia"/>
    <s v="Robopac"/>
    <s v="Problema en Soldadora"/>
    <x v="2"/>
    <n v="18.510000000000002"/>
    <s v="SE CORTA LA RESISTENCIA"/>
  </r>
  <r>
    <x v="1"/>
    <s v="dic"/>
    <x v="27"/>
    <d v="2024-12-23T00:00:00"/>
    <x v="1"/>
    <s v="Turno Tarde"/>
    <s v="Llenadora"/>
    <s v="Salida llenadora, cai­da gui­a seguridad - Mantenimiento"/>
    <x v="1"/>
    <n v="4.63"/>
    <m/>
  </r>
  <r>
    <x v="1"/>
    <s v="dic"/>
    <x v="27"/>
    <d v="2024-12-26T00:00:00"/>
    <x v="1"/>
    <s v="Turno Tarde"/>
    <s v="Llenadora"/>
    <s v="Salida llenadora, cai­da gui­a seguridad - Mantenimiento"/>
    <x v="1"/>
    <n v="3.79"/>
    <m/>
  </r>
  <r>
    <x v="1"/>
    <s v="dic"/>
    <x v="27"/>
    <d v="2024-12-23T00:00:00"/>
    <x v="1"/>
    <s v="Turno Tarde"/>
    <s v="Llenadora"/>
    <s v="Salida llenadora, cai­da gui­a seguridad - Mantenimiento"/>
    <x v="1"/>
    <n v="3.02"/>
    <m/>
  </r>
  <r>
    <x v="1"/>
    <s v="dic"/>
    <x v="27"/>
    <d v="2024-12-23T00:00:00"/>
    <x v="1"/>
    <s v="Turno Tarde"/>
    <s v="Llenadora"/>
    <s v="Salida llenadora, cai­da gui­a seguridad - Mantenimiento"/>
    <x v="1"/>
    <n v="1.34"/>
    <m/>
  </r>
  <r>
    <x v="1"/>
    <s v="dic"/>
    <x v="27"/>
    <d v="2024-12-27T00:00:00"/>
    <x v="1"/>
    <s v="Turno Dia"/>
    <s v="Robopac"/>
    <s v="Problema en Soldadora"/>
    <x v="2"/>
    <n v="5.33"/>
    <s v="SE CORTA LA RESISTENCIA"/>
  </r>
  <r>
    <x v="1"/>
    <s v="dic"/>
    <x v="27"/>
    <d v="2024-12-23T00:00:00"/>
    <x v="1"/>
    <s v="Turno Noche"/>
    <s v="Llenadora"/>
    <s v="Sensor de Tapa Humedo"/>
    <x v="1"/>
    <n v="4.88"/>
    <m/>
  </r>
  <r>
    <x v="1"/>
    <s v="dic"/>
    <x v="27"/>
    <d v="2024-12-29T00:00:00"/>
    <x v="1"/>
    <s v="Turno Noche"/>
    <s v="Capsuladora"/>
    <s v="Tapa girada cabezal N 10"/>
    <x v="1"/>
    <n v="4.46"/>
    <m/>
  </r>
  <r>
    <x v="1"/>
    <s v="dic"/>
    <x v="27"/>
    <d v="2024-12-26T00:00:00"/>
    <x v="1"/>
    <s v="Turno Noche"/>
    <s v="Capsuladora"/>
    <s v="Tapa girada cabezal N 10"/>
    <x v="1"/>
    <n v="2.7"/>
    <m/>
  </r>
  <r>
    <x v="1"/>
    <s v="dic"/>
    <x v="27"/>
    <d v="2024-12-28T00:00:00"/>
    <x v="1"/>
    <s v="Turno Noche"/>
    <s v="Robopac"/>
    <s v="Problema en Soldadora"/>
    <x v="2"/>
    <n v="37.729999999999997"/>
    <s v="SE CORTA LA RESISTENCIA"/>
  </r>
  <r>
    <x v="1"/>
    <s v="dic"/>
    <x v="27"/>
    <d v="2024-12-26T00:00:00"/>
    <x v="1"/>
    <s v="Turno Tarde"/>
    <s v="Capsuladora"/>
    <s v="Tapa girada cabezal N 9"/>
    <x v="1"/>
    <n v="4.95"/>
    <m/>
  </r>
  <r>
    <x v="1"/>
    <s v="dic"/>
    <x v="27"/>
    <d v="2024-12-23T00:00:00"/>
    <x v="1"/>
    <s v="Turno Tarde"/>
    <s v="Codificador"/>
    <s v="Problema en encoder"/>
    <x v="2"/>
    <n v="23.62"/>
    <s v="SIN REPORTAR"/>
  </r>
  <r>
    <x v="0"/>
    <s v="dic"/>
    <x v="27"/>
    <d v="2024-12-29T00:00:00"/>
    <x v="1"/>
    <s v="Turno Noche"/>
    <s v="Lavadora de Botellas"/>
    <s v="trabamiento de botella en entrada"/>
    <x v="1"/>
    <n v="1.68"/>
    <m/>
  </r>
  <r>
    <x v="0"/>
    <s v="dic"/>
    <x v="27"/>
    <d v="2024-12-29T00:00:00"/>
    <x v="1"/>
    <s v="Turno Noche"/>
    <s v="Lavadora de Botellas"/>
    <s v="trabamiento de botella en entrada"/>
    <x v="1"/>
    <n v="1.3"/>
    <m/>
  </r>
  <r>
    <x v="0"/>
    <s v="dic"/>
    <x v="27"/>
    <d v="2024-12-28T00:00:00"/>
    <x v="1"/>
    <s v="Turno Noche"/>
    <s v="Lavadora de Botellas"/>
    <s v="trabamiento de botella en entrada"/>
    <x v="1"/>
    <n v="1.25"/>
    <m/>
  </r>
  <r>
    <x v="1"/>
    <s v="dic"/>
    <x v="27"/>
    <d v="2024-12-27T00:00:00"/>
    <x v="1"/>
    <s v="Turno Tarde"/>
    <s v="Sopladora"/>
    <s v="Temperatura sobre los cuerpos de los moldes fuera"/>
    <x v="2"/>
    <n v="5.17"/>
    <s v="T° FUERA DE RANGOS PERMITIDOS"/>
  </r>
  <r>
    <x v="0"/>
    <s v="dic"/>
    <x v="27"/>
    <d v="2024-12-27T00:00:00"/>
    <x v="1"/>
    <s v="Turno Dia"/>
    <s v="Lavadora de Botellas"/>
    <s v="Trabamiento de botellas en la salida - Mantenimiento"/>
    <x v="1"/>
    <n v="4.18"/>
    <m/>
  </r>
  <r>
    <x v="0"/>
    <s v="dic"/>
    <x v="27"/>
    <d v="2024-12-28T00:00:00"/>
    <x v="1"/>
    <s v="Turno Dia"/>
    <s v="Lavadora de Botellas"/>
    <s v="Trabamiento de botellas en la salida - Mantenimiento"/>
    <x v="1"/>
    <n v="2.73"/>
    <m/>
  </r>
  <r>
    <x v="0"/>
    <s v="dic"/>
    <x v="27"/>
    <d v="2024-12-27T00:00:00"/>
    <x v="1"/>
    <s v="Turno Dia"/>
    <s v="Lavadora de Botellas"/>
    <s v="Trabamiento de botellas en la salida - Mantenimiento"/>
    <x v="1"/>
    <n v="1.52"/>
    <m/>
  </r>
  <r>
    <x v="0"/>
    <s v="dic"/>
    <x v="27"/>
    <d v="2024-12-27T00:00:00"/>
    <x v="1"/>
    <s v="Turno Dia"/>
    <s v="Lavadora de Botellas"/>
    <s v="Trabamiento de botellas en la salida - Mantenimiento"/>
    <x v="1"/>
    <n v="1.03"/>
    <m/>
  </r>
  <r>
    <x v="0"/>
    <s v="dic"/>
    <x v="27"/>
    <d v="2024-12-27T00:00:00"/>
    <x v="1"/>
    <s v="Turno Dia"/>
    <s v="Lavadora de Botellas"/>
    <s v="Trabamiento de botellas en la salida - Mantenimiento"/>
    <x v="1"/>
    <n v="0.1"/>
    <m/>
  </r>
  <r>
    <x v="1"/>
    <s v="dic"/>
    <x v="27"/>
    <d v="2024-12-27T00:00:00"/>
    <x v="1"/>
    <s v="Turno Tarde"/>
    <s v="Sopladora"/>
    <s v="Temperatura sobre los cuerpos de los moldes fuera"/>
    <x v="2"/>
    <n v="5.82"/>
    <s v="T° FUERA DE RANGOS PERMITIDOS"/>
  </r>
  <r>
    <x v="0"/>
    <s v="dic"/>
    <x v="27"/>
    <d v="2024-12-27T00:00:00"/>
    <x v="1"/>
    <s v="Turno Dia"/>
    <s v="Coronador"/>
    <s v="Trancones reiterados pista de bajada"/>
    <x v="0"/>
    <n v="6.94"/>
    <m/>
  </r>
  <r>
    <x v="2"/>
    <s v="dic"/>
    <x v="27"/>
    <d v="2024-12-28T00:00:00"/>
    <x v="1"/>
    <s v="Turno Noche"/>
    <s v="Encajonadora"/>
    <s v="Ajuste o cambio - Encajonadora"/>
    <x v="2"/>
    <n v="45.76"/>
    <s v="SENSOR DESENFOCADA, PERDIDA DE CICLOS"/>
  </r>
  <r>
    <x v="1"/>
    <s v="dic"/>
    <x v="27"/>
    <d v="2024-12-24T00:00:00"/>
    <x v="1"/>
    <s v="Turno Noche"/>
    <s v="Sopladora"/>
    <s v="Trabamiento de Preformas"/>
    <x v="1"/>
    <n v="2.04"/>
    <m/>
  </r>
  <r>
    <x v="1"/>
    <s v="dic"/>
    <x v="27"/>
    <d v="2024-12-23T00:00:00"/>
    <x v="1"/>
    <s v="Turno Noche"/>
    <s v="Sopladora"/>
    <s v="Trabamiento de Preformas"/>
    <x v="1"/>
    <n v="1.02"/>
    <m/>
  </r>
  <r>
    <x v="1"/>
    <s v="dic"/>
    <x v="27"/>
    <d v="2024-12-23T00:00:00"/>
    <x v="1"/>
    <s v="Turno Noche"/>
    <s v="Sopladora"/>
    <s v="Trabamiento de Preformas"/>
    <x v="1"/>
    <n v="0.94"/>
    <m/>
  </r>
  <r>
    <x v="1"/>
    <s v="dic"/>
    <x v="27"/>
    <d v="2024-12-28T00:00:00"/>
    <x v="1"/>
    <s v="Turno Noche"/>
    <s v="Sopladora"/>
    <s v="Trabamiento de Preformas"/>
    <x v="1"/>
    <n v="0.36"/>
    <m/>
  </r>
  <r>
    <x v="1"/>
    <s v="dic"/>
    <x v="27"/>
    <d v="2024-12-26T00:00:00"/>
    <x v="1"/>
    <s v="Turno Noche"/>
    <s v="Sopladora"/>
    <s v="Trabamiento de Preformas"/>
    <x v="1"/>
    <n v="0.25"/>
    <m/>
  </r>
  <r>
    <x v="1"/>
    <s v="dic"/>
    <x v="27"/>
    <d v="2024-12-24T00:00:00"/>
    <x v="1"/>
    <s v="Turno Noche"/>
    <s v="Sopladora"/>
    <s v="Trabamiento de Preformas"/>
    <x v="1"/>
    <n v="0.22"/>
    <m/>
  </r>
  <r>
    <x v="1"/>
    <s v="dic"/>
    <x v="27"/>
    <d v="2024-12-29T00:00:00"/>
    <x v="1"/>
    <s v="Turno Noche"/>
    <s v="Sopladora"/>
    <s v="Trabamiento de Preformas"/>
    <x v="1"/>
    <n v="0.19"/>
    <m/>
  </r>
  <r>
    <x v="1"/>
    <s v="dic"/>
    <x v="27"/>
    <d v="2024-12-23T00:00:00"/>
    <x v="1"/>
    <s v="Turno Noche"/>
    <s v="Sopladora"/>
    <s v="Trabamiento de Preformas"/>
    <x v="1"/>
    <n v="0.17"/>
    <m/>
  </r>
  <r>
    <x v="1"/>
    <s v="dic"/>
    <x v="27"/>
    <d v="2024-12-29T00:00:00"/>
    <x v="1"/>
    <s v="Turno Noche"/>
    <s v="Sopladora"/>
    <s v="Trabamiento de Preformas"/>
    <x v="1"/>
    <n v="0.16"/>
    <m/>
  </r>
  <r>
    <x v="1"/>
    <s v="dic"/>
    <x v="27"/>
    <d v="2024-12-29T00:00:00"/>
    <x v="1"/>
    <s v="Turno Tarde"/>
    <s v="Prime"/>
    <s v="Trabamiento de producto"/>
    <x v="1"/>
    <n v="2.74"/>
    <m/>
  </r>
  <r>
    <x v="1"/>
    <s v="dic"/>
    <x v="27"/>
    <d v="2024-12-29T00:00:00"/>
    <x v="1"/>
    <s v="Turno Tarde"/>
    <s v="Prime"/>
    <s v="Trabamiento de producto"/>
    <x v="1"/>
    <n v="2.66"/>
    <m/>
  </r>
  <r>
    <x v="1"/>
    <s v="dic"/>
    <x v="27"/>
    <d v="2024-12-27T00:00:00"/>
    <x v="1"/>
    <s v="Turno Tarde"/>
    <s v="Transporte"/>
    <s v="Trabamiento entrada curva encausador"/>
    <x v="1"/>
    <n v="2.02"/>
    <m/>
  </r>
  <r>
    <x v="1"/>
    <s v="dic"/>
    <x v="27"/>
    <d v="2024-12-23T00:00:00"/>
    <x v="1"/>
    <s v="Turno Tarde"/>
    <s v="Capsuladora"/>
    <s v="Trancon de tapas en pista de bajada - Mantenimiento"/>
    <x v="1"/>
    <n v="2.66"/>
    <m/>
  </r>
  <r>
    <x v="0"/>
    <s v="dic"/>
    <x v="27"/>
    <d v="2024-12-24T00:00:00"/>
    <x v="1"/>
    <s v="Turno Dia"/>
    <s v="Capsuladora"/>
    <s v="Trancon de tapas en pista de bajada - Mantenimiento"/>
    <x v="1"/>
    <n v="1.1000000000000001"/>
    <m/>
  </r>
  <r>
    <x v="1"/>
    <s v="dic"/>
    <x v="27"/>
    <d v="2024-12-29T00:00:00"/>
    <x v="1"/>
    <s v="Turno Tarde"/>
    <s v="Capsuladora"/>
    <s v="Trancon de tapas en pista de bajada - Mantenimiento"/>
    <x v="1"/>
    <n v="0.6"/>
    <m/>
  </r>
  <r>
    <x v="0"/>
    <s v="dic"/>
    <x v="27"/>
    <d v="2024-12-24T00:00:00"/>
    <x v="1"/>
    <s v="Turno Dia"/>
    <s v="Capsuladora"/>
    <s v="Trancon de tapas en pista de bajada - Mantenimiento"/>
    <x v="1"/>
    <n v="0.1"/>
    <m/>
  </r>
  <r>
    <x v="2"/>
    <s v="dic"/>
    <x v="27"/>
    <d v="2024-12-28T00:00:00"/>
    <x v="1"/>
    <s v="Turno Noche"/>
    <s v="Codificador"/>
    <s v="Ajuste por cambio de fecha"/>
    <x v="2"/>
    <n v="7.29"/>
    <m/>
  </r>
  <r>
    <x v="1"/>
    <s v="dic"/>
    <x v="27"/>
    <d v="2024-12-27T00:00:00"/>
    <x v="1"/>
    <s v="Turno Tarde"/>
    <s v="Paletizadora"/>
    <s v="Trabamiento de paletas"/>
    <x v="0"/>
    <n v="10.26"/>
    <s v="SIN REPORTAR"/>
  </r>
  <r>
    <x v="0"/>
    <s v="dic"/>
    <x v="27"/>
    <d v="2024-12-27T00:00:00"/>
    <x v="1"/>
    <s v="Turno Dia"/>
    <s v="Coronador"/>
    <s v="Trancones reiterados pista de bajada"/>
    <x v="1"/>
    <n v="4.3899999999999997"/>
    <m/>
  </r>
  <r>
    <x v="0"/>
    <s v="dic"/>
    <x v="27"/>
    <d v="2024-12-27T00:00:00"/>
    <x v="1"/>
    <s v="Turno Dia"/>
    <s v="Coronador"/>
    <s v="Trancones reiterados pista de bajada"/>
    <x v="1"/>
    <n v="2.56"/>
    <m/>
  </r>
  <r>
    <x v="0"/>
    <s v="dic"/>
    <x v="27"/>
    <d v="2024-12-27T00:00:00"/>
    <x v="1"/>
    <s v="Turno Noche"/>
    <s v="Coronador"/>
    <s v="Trancones reiterados pista de bajada"/>
    <x v="1"/>
    <n v="2.2799999999999998"/>
    <m/>
  </r>
  <r>
    <x v="0"/>
    <s v="dic"/>
    <x v="27"/>
    <d v="2024-12-28T00:00:00"/>
    <x v="1"/>
    <s v="Turno Dia"/>
    <s v="Coronador"/>
    <s v="Trancones reiterados pista de bajada"/>
    <x v="1"/>
    <n v="2.15"/>
    <m/>
  </r>
  <r>
    <x v="0"/>
    <s v="dic"/>
    <x v="27"/>
    <d v="2024-12-27T00:00:00"/>
    <x v="1"/>
    <s v="Turno Dia"/>
    <s v="Coronador"/>
    <s v="Trancones reiterados pista de bajada"/>
    <x v="1"/>
    <n v="2.1"/>
    <m/>
  </r>
  <r>
    <x v="0"/>
    <s v="dic"/>
    <x v="27"/>
    <d v="2024-12-27T00:00:00"/>
    <x v="1"/>
    <s v="Turno Dia"/>
    <s v="Coronador"/>
    <s v="Trancones reiterados pista de bajada"/>
    <x v="1"/>
    <n v="2"/>
    <m/>
  </r>
  <r>
    <x v="0"/>
    <s v="dic"/>
    <x v="27"/>
    <d v="2024-12-27T00:00:00"/>
    <x v="1"/>
    <s v="Turno Dia"/>
    <s v="Coronador"/>
    <s v="Trancones reiterados pista de bajada"/>
    <x v="1"/>
    <n v="1.75"/>
    <m/>
  </r>
  <r>
    <x v="0"/>
    <s v="dic"/>
    <x v="27"/>
    <d v="2024-12-28T00:00:00"/>
    <x v="1"/>
    <s v="Turno Dia"/>
    <s v="Coronador"/>
    <s v="Trancones reiterados pista de bajada"/>
    <x v="1"/>
    <n v="1.68"/>
    <m/>
  </r>
  <r>
    <x v="0"/>
    <s v="dic"/>
    <x v="27"/>
    <d v="2024-12-28T00:00:00"/>
    <x v="1"/>
    <s v="Turno Dia"/>
    <s v="Coronador"/>
    <s v="Trancones reiterados pista de bajada"/>
    <x v="1"/>
    <n v="1.5"/>
    <m/>
  </r>
  <r>
    <x v="0"/>
    <s v="dic"/>
    <x v="27"/>
    <d v="2024-12-28T00:00:00"/>
    <x v="1"/>
    <s v="Turno Dia"/>
    <s v="Coronador"/>
    <s v="Trancones reiterados pista de bajada"/>
    <x v="1"/>
    <n v="1.43"/>
    <m/>
  </r>
  <r>
    <x v="0"/>
    <s v="dic"/>
    <x v="27"/>
    <d v="2024-12-29T00:00:00"/>
    <x v="1"/>
    <s v="Turno Dia"/>
    <s v="Coronador"/>
    <s v="Trancones reiterados pista de bajada"/>
    <x v="1"/>
    <n v="1.33"/>
    <m/>
  </r>
  <r>
    <x v="0"/>
    <s v="dic"/>
    <x v="27"/>
    <d v="2024-12-29T00:00:00"/>
    <x v="1"/>
    <s v="Turno Dia"/>
    <s v="Coronador"/>
    <s v="Trancones reiterados pista de bajada"/>
    <x v="1"/>
    <n v="1.25"/>
    <m/>
  </r>
  <r>
    <x v="0"/>
    <s v="dic"/>
    <x v="27"/>
    <d v="2024-12-29T00:00:00"/>
    <x v="1"/>
    <s v="Turno Dia"/>
    <s v="Coronador"/>
    <s v="Trancones reiterados pista de bajada"/>
    <x v="1"/>
    <n v="1.25"/>
    <m/>
  </r>
  <r>
    <x v="0"/>
    <s v="dic"/>
    <x v="27"/>
    <d v="2024-12-27T00:00:00"/>
    <x v="1"/>
    <s v="Turno Dia"/>
    <s v="Coronador"/>
    <s v="Trancones reiterados pista de bajada"/>
    <x v="1"/>
    <n v="1.23"/>
    <m/>
  </r>
  <r>
    <x v="0"/>
    <s v="dic"/>
    <x v="27"/>
    <d v="2024-12-28T00:00:00"/>
    <x v="1"/>
    <s v="Turno Noche"/>
    <s v="Coronador"/>
    <s v="Trancones reiterados pista de bajada"/>
    <x v="1"/>
    <n v="1.23"/>
    <m/>
  </r>
  <r>
    <x v="0"/>
    <s v="dic"/>
    <x v="27"/>
    <d v="2024-12-29T00:00:00"/>
    <x v="1"/>
    <s v="Turno Dia"/>
    <s v="Coronador"/>
    <s v="Trancones reiterados pista de bajada"/>
    <x v="1"/>
    <n v="1.1499999999999999"/>
    <m/>
  </r>
  <r>
    <x v="0"/>
    <s v="dic"/>
    <x v="27"/>
    <d v="2024-12-28T00:00:00"/>
    <x v="1"/>
    <s v="Turno Dia"/>
    <s v="Coronador"/>
    <s v="Trancones reiterados pista de bajada"/>
    <x v="1"/>
    <n v="1.08"/>
    <m/>
  </r>
  <r>
    <x v="0"/>
    <s v="dic"/>
    <x v="27"/>
    <d v="2024-12-28T00:00:00"/>
    <x v="1"/>
    <s v="Turno Noche"/>
    <s v="Coronador"/>
    <s v="Trancones reiterados pista de bajada"/>
    <x v="1"/>
    <n v="0.8"/>
    <m/>
  </r>
  <r>
    <x v="0"/>
    <s v="dic"/>
    <x v="27"/>
    <d v="2024-12-28T00:00:00"/>
    <x v="1"/>
    <s v="Turno Noche"/>
    <s v="Coronador"/>
    <s v="Trancones reiterados pista de bajada"/>
    <x v="1"/>
    <n v="0.78"/>
    <m/>
  </r>
  <r>
    <x v="0"/>
    <s v="dic"/>
    <x v="27"/>
    <d v="2024-12-28T00:00:00"/>
    <x v="1"/>
    <s v="Turno Dia"/>
    <s v="Coronador"/>
    <s v="Trancones reiterados pista de bajada"/>
    <x v="1"/>
    <n v="0.68"/>
    <m/>
  </r>
  <r>
    <x v="0"/>
    <s v="dic"/>
    <x v="27"/>
    <d v="2024-12-27T00:00:00"/>
    <x v="1"/>
    <s v="Turno Noche"/>
    <s v="Coronador"/>
    <s v="Trancones reiterados pista de bajada"/>
    <x v="1"/>
    <n v="0.57999999999999996"/>
    <m/>
  </r>
  <r>
    <x v="0"/>
    <s v="dic"/>
    <x v="27"/>
    <d v="2024-12-27T00:00:00"/>
    <x v="1"/>
    <s v="Turno Dia"/>
    <s v="Coronador"/>
    <s v="Trancones reiterados pista de bajada"/>
    <x v="1"/>
    <n v="0.57999999999999996"/>
    <m/>
  </r>
  <r>
    <x v="0"/>
    <s v="dic"/>
    <x v="27"/>
    <d v="2024-12-27T00:00:00"/>
    <x v="1"/>
    <s v="Turno Dia"/>
    <s v="Coronador"/>
    <s v="Trancones reiterados pista de bajada"/>
    <x v="1"/>
    <n v="0.55000000000000004"/>
    <m/>
  </r>
  <r>
    <x v="0"/>
    <s v="dic"/>
    <x v="27"/>
    <d v="2024-12-27T00:00:00"/>
    <x v="1"/>
    <s v="Turno Noche"/>
    <s v="Coronador"/>
    <s v="Trancones reiterados pista de bajada"/>
    <x v="1"/>
    <n v="0.5"/>
    <m/>
  </r>
  <r>
    <x v="0"/>
    <s v="dic"/>
    <x v="27"/>
    <d v="2024-12-28T00:00:00"/>
    <x v="1"/>
    <s v="Turno Noche"/>
    <s v="Coronador"/>
    <s v="Trancones reiterados pista de bajada"/>
    <x v="1"/>
    <n v="0.43"/>
    <m/>
  </r>
  <r>
    <x v="0"/>
    <s v="dic"/>
    <x v="27"/>
    <d v="2024-12-27T00:00:00"/>
    <x v="1"/>
    <s v="Turno Noche"/>
    <s v="Coronador"/>
    <s v="Trancones reiterados pista de bajada"/>
    <x v="1"/>
    <n v="0.4"/>
    <m/>
  </r>
  <r>
    <x v="0"/>
    <s v="dic"/>
    <x v="27"/>
    <d v="2024-12-28T00:00:00"/>
    <x v="1"/>
    <s v="Turno Noche"/>
    <s v="Coronador"/>
    <s v="Trancones reiterados pista de bajada"/>
    <x v="1"/>
    <n v="0.4"/>
    <m/>
  </r>
  <r>
    <x v="0"/>
    <s v="dic"/>
    <x v="27"/>
    <d v="2024-12-27T00:00:00"/>
    <x v="1"/>
    <s v="Turno Noche"/>
    <s v="Coronador"/>
    <s v="Trancones reiterados pista de bajada"/>
    <x v="1"/>
    <n v="0.38"/>
    <m/>
  </r>
  <r>
    <x v="0"/>
    <s v="dic"/>
    <x v="27"/>
    <d v="2024-12-27T00:00:00"/>
    <x v="1"/>
    <s v="Turno Dia"/>
    <s v="Coronador"/>
    <s v="Trancones reiterados pista de bajada"/>
    <x v="1"/>
    <n v="0.38"/>
    <m/>
  </r>
  <r>
    <x v="0"/>
    <s v="dic"/>
    <x v="27"/>
    <d v="2024-12-27T00:00:00"/>
    <x v="1"/>
    <s v="Turno Dia"/>
    <s v="Coronador"/>
    <s v="Trancones reiterados pista de bajada"/>
    <x v="1"/>
    <n v="0.3"/>
    <m/>
  </r>
  <r>
    <x v="0"/>
    <s v="dic"/>
    <x v="27"/>
    <d v="2024-12-28T00:00:00"/>
    <x v="1"/>
    <s v="Turno Noche"/>
    <s v="Coronador"/>
    <s v="Trancones reiterados pista de bajada"/>
    <x v="1"/>
    <n v="0.27"/>
    <m/>
  </r>
  <r>
    <x v="0"/>
    <s v="dic"/>
    <x v="27"/>
    <d v="2024-12-28T00:00:00"/>
    <x v="1"/>
    <s v="Turno Noche"/>
    <s v="Coronador"/>
    <s v="Trancones reiterados pista de bajada"/>
    <x v="1"/>
    <n v="0.23"/>
    <m/>
  </r>
  <r>
    <x v="0"/>
    <s v="dic"/>
    <x v="27"/>
    <d v="2024-12-27T00:00:00"/>
    <x v="1"/>
    <s v="Turno Noche"/>
    <s v="Coronador"/>
    <s v="Trancones reiterados pista de bajada"/>
    <x v="1"/>
    <n v="0.2"/>
    <m/>
  </r>
  <r>
    <x v="0"/>
    <s v="dic"/>
    <x v="27"/>
    <d v="2024-12-28T00:00:00"/>
    <x v="1"/>
    <s v="Turno Noche"/>
    <s v="Coronador"/>
    <s v="Trancones reiterados pista de bajada"/>
    <x v="1"/>
    <n v="0.15"/>
    <m/>
  </r>
  <r>
    <x v="0"/>
    <s v="dic"/>
    <x v="27"/>
    <d v="2024-12-27T00:00:00"/>
    <x v="1"/>
    <s v="Turno Noche"/>
    <s v="Coronador"/>
    <s v="Trancones reiterados pista de bajada"/>
    <x v="1"/>
    <n v="0.05"/>
    <m/>
  </r>
  <r>
    <x v="0"/>
    <s v="dic"/>
    <x v="27"/>
    <d v="2024-12-28T00:00:00"/>
    <x v="1"/>
    <s v="Turno Noche"/>
    <s v="Coronador"/>
    <s v="Trancones reiterados pista de bajada"/>
    <x v="0"/>
    <n v="8.3000000000000007"/>
    <s v="CUERPO EXTRAÑO EN BAJADA DE TAPAS"/>
  </r>
  <r>
    <x v="1"/>
    <s v="dic"/>
    <x v="27"/>
    <d v="2024-12-29T00:00:00"/>
    <x v="1"/>
    <s v="Turno Tarde"/>
    <s v="Tunel"/>
    <s v="Falla en motor"/>
    <x v="2"/>
    <n v="8.09"/>
    <s v="SIN REPORT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12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8" indent="0" outline="1" outlineData="1" multipleFieldFilters="0">
  <location ref="C6:E10" firstHeaderRow="0" firstDataRow="1" firstDataCol="1" rowPageCount="3" colPageCount="1"/>
  <pivotFields count="11">
    <pivotField axis="axisRow" showAll="0">
      <items count="11">
        <item x="1"/>
        <item x="5"/>
        <item x="2"/>
        <item x="0"/>
        <item m="1" x="7"/>
        <item m="1" x="6"/>
        <item x="4"/>
        <item m="1" x="8"/>
        <item m="1" x="9"/>
        <item x="3"/>
        <item t="default"/>
      </items>
    </pivotField>
    <pivotField showAll="0"/>
    <pivotField axis="axisPage" showAll="0">
      <items count="55"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0"/>
        <item x="1"/>
        <item m="1" x="53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Page" multipleItemSelectionAllowed="1" showAll="0" defaultSubtotal="0">
      <items count="2">
        <item h="1" x="0"/>
        <item x="1"/>
      </items>
    </pivotField>
    <pivotField showAll="0"/>
    <pivotField showAll="0"/>
    <pivotField showAll="0"/>
    <pivotField axis="axisPage" multipleItemSelectionAllowed="1" showAll="0">
      <items count="23">
        <item m="1" x="11"/>
        <item h="1" m="1" x="18"/>
        <item m="1" x="19"/>
        <item m="1" x="10"/>
        <item m="1" x="9"/>
        <item x="2"/>
        <item m="1" x="16"/>
        <item m="1" x="7"/>
        <item m="1" x="17"/>
        <item m="1" x="13"/>
        <item x="0"/>
        <item m="1" x="14"/>
        <item m="1" x="20"/>
        <item m="1" x="12"/>
        <item x="6"/>
        <item m="1" x="21"/>
        <item x="1"/>
        <item m="1" x="8"/>
        <item h="1" m="1" x="15"/>
        <item x="3"/>
        <item x="4"/>
        <item x="5"/>
        <item t="default"/>
      </items>
    </pivotField>
    <pivotField dataField="1" showAll="0"/>
    <pivotField showAll="0"/>
  </pivotFields>
  <rowFields count="1">
    <field x="0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2" item="52" hier="-1"/>
    <pageField fld="8" hier="-1"/>
  </pageFields>
  <dataFields count="2">
    <dataField name="Suma de Minutos" fld="9" baseField="0" baseItem="0"/>
    <dataField name="Cuenta de Minutos2" fld="9" subtotal="count" baseField="0" baseItem="1"/>
  </dataFields>
  <formats count="2">
    <format dxfId="57">
      <pivotArea collapsedLevelsAreSubtotals="1" fieldPosition="0">
        <references count="2">
          <reference field="4294967294" count="1" selected="0">
            <x v="0"/>
          </reference>
          <reference field="0" count="3">
            <x v="0"/>
            <x v="2"/>
            <x v="3"/>
          </reference>
        </references>
      </pivotArea>
    </format>
    <format dxfId="56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DATA" displayName="DATA" ref="A1:K9617" totalsRowShown="0" headerRowDxfId="44" dataDxfId="43" tableBorderDxfId="42">
  <autoFilter ref="A1:K9617" xr:uid="{00000000-0009-0000-0100-00000C000000}"/>
  <sortState xmlns:xlrd2="http://schemas.microsoft.com/office/spreadsheetml/2017/richdata2" ref="A7701:K7877">
    <sortCondition descending="1" ref="J1:J7877"/>
  </sortState>
  <tableColumns count="11">
    <tableColumn id="1" xr3:uid="{00000000-0010-0000-0000-000001000000}" name="ID" dataDxfId="41"/>
    <tableColumn id="15" xr3:uid="{00000000-0010-0000-0000-00000F000000}" name="Mes" dataDxfId="40">
      <calculatedColumnFormula>TEXT(DATA[[#This Row],[Fecha]],"mmm")</calculatedColumnFormula>
    </tableColumn>
    <tableColumn id="13" xr3:uid="{00000000-0010-0000-0000-00000D000000}" name="Semana" dataDxfId="39">
      <calculatedColumnFormula>(WEEKNUM(DATA[[#This Row],[Fecha]],2))</calculatedColumnFormula>
    </tableColumn>
    <tableColumn id="3" xr3:uid="{00000000-0010-0000-0000-000003000000}" name="Fecha" dataDxfId="38" dataCellStyle="Porcentaje"/>
    <tableColumn id="2" xr3:uid="{00000000-0010-0000-0000-000002000000}" name="Año" dataDxfId="37" dataCellStyle="Porcentaje">
      <calculatedColumnFormula>YEAR(DATA[[#This Row],[Fecha]])</calculatedColumnFormula>
    </tableColumn>
    <tableColumn id="14" xr3:uid="{00000000-0010-0000-0000-00000E000000}" name="TURNO" dataDxfId="36"/>
    <tableColumn id="4" xr3:uid="{00000000-0010-0000-0000-000004000000}" name="Maquina" dataDxfId="35"/>
    <tableColumn id="6" xr3:uid="{00000000-0010-0000-0000-000006000000}" name="Sintoma (Que?)" dataDxfId="34"/>
    <tableColumn id="9" xr3:uid="{00000000-0010-0000-0000-000009000000}" name="Areas" dataDxfId="33"/>
    <tableColumn id="10" xr3:uid="{00000000-0010-0000-0000-00000A000000}" name="Minutos" dataDxfId="32"/>
    <tableColumn id="12" xr3:uid="{00000000-0010-0000-0000-00000C000000}" name="OBSERVACIONES" dataDxfId="3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4" displayName="Table14" ref="A2:G861" totalsRowShown="0" headerRowDxfId="12" dataDxfId="11">
  <autoFilter ref="A2:G861" xr:uid="{00000000-0009-0000-0100-00000D000000}"/>
  <sortState xmlns:xlrd2="http://schemas.microsoft.com/office/spreadsheetml/2017/richdata2" ref="A3:F9">
    <sortCondition ref="B2:B9"/>
  </sortState>
  <tableColumns count="7">
    <tableColumn id="1" xr3:uid="{00000000-0010-0000-0100-000001000000}" name="Linea" dataDxfId="10"/>
    <tableColumn id="2" xr3:uid="{00000000-0010-0000-0100-000002000000}" name="Fecha" dataDxfId="9"/>
    <tableColumn id="6" xr3:uid="{00000000-0010-0000-0100-000006000000}" name="Año" dataDxfId="8">
      <calculatedColumnFormula>YEAR(Table14[[#This Row],[Fecha]])</calculatedColumnFormula>
    </tableColumn>
    <tableColumn id="3" xr3:uid="{00000000-0010-0000-0100-000003000000}" name="MIN" dataDxfId="7"/>
    <tableColumn id="4" xr3:uid="{00000000-0010-0000-0100-000004000000}" name="OEE" dataDxfId="6"/>
    <tableColumn id="7" xr3:uid="{00000000-0010-0000-0100-000007000000}" name="Mes" dataDxfId="5">
      <calculatedColumnFormula>TEXT(Table14[[#This Row],[Fecha]],"mmm")</calculatedColumnFormula>
    </tableColumn>
    <tableColumn id="5" xr3:uid="{00000000-0010-0000-0100-000005000000}" name="Semana" dataDxfId="4">
      <calculatedColumnFormula>(WEEKNUM(B3,2))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2000000}" name="Table1416" displayName="Table1416" ref="R2:X496" totalsRowShown="0" headerRowDxfId="21" dataDxfId="20">
  <autoFilter ref="R2:X496" xr:uid="{00000000-0009-0000-0100-00000F000000}"/>
  <sortState xmlns:xlrd2="http://schemas.microsoft.com/office/spreadsheetml/2017/richdata2" ref="R3:W11">
    <sortCondition ref="S2:S11"/>
  </sortState>
  <tableColumns count="7">
    <tableColumn id="1" xr3:uid="{00000000-0010-0000-0200-000001000000}" name="Linea" dataDxfId="19"/>
    <tableColumn id="2" xr3:uid="{00000000-0010-0000-0200-000002000000}" name="Fecha" dataDxfId="18"/>
    <tableColumn id="6" xr3:uid="{00000000-0010-0000-0200-000006000000}" name="Año" dataDxfId="17">
      <calculatedColumnFormula>YEAR(Table1416[[#This Row],[Fecha]])</calculatedColumnFormula>
    </tableColumn>
    <tableColumn id="3" xr3:uid="{00000000-0010-0000-0200-000003000000}" name="HPR" dataDxfId="16"/>
    <tableColumn id="4" xr3:uid="{00000000-0010-0000-0200-000004000000}" name="OEE" dataDxfId="15"/>
    <tableColumn id="7" xr3:uid="{00000000-0010-0000-0200-000007000000}" name="Mes" dataDxfId="14">
      <calculatedColumnFormula>TEXT(Table1416[[#This Row],[Fecha]],"mmm")</calculatedColumnFormula>
    </tableColumn>
    <tableColumn id="5" xr3:uid="{00000000-0010-0000-0200-000005000000}" name="Semana" dataDxfId="13">
      <calculatedColumnFormula>(WEEKNUM(S3,2))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Table1417" displayName="Table1417" ref="Z2:AF557" totalsRowShown="0" headerRowDxfId="30" dataDxfId="29">
  <autoFilter ref="Z2:AF557" xr:uid="{00000000-0009-0000-0100-000010000000}"/>
  <sortState xmlns:xlrd2="http://schemas.microsoft.com/office/spreadsheetml/2017/richdata2" ref="Z3:AE10">
    <sortCondition ref="AA2:AA10"/>
  </sortState>
  <tableColumns count="7">
    <tableColumn id="1" xr3:uid="{00000000-0010-0000-0300-000001000000}" name="Linea" dataDxfId="28"/>
    <tableColumn id="2" xr3:uid="{00000000-0010-0000-0300-000002000000}" name="Fecha" dataDxfId="27"/>
    <tableColumn id="6" xr3:uid="{00000000-0010-0000-0300-000006000000}" name="Año" dataDxfId="26">
      <calculatedColumnFormula>YEAR(Table1417[[#This Row],[Fecha]])</calculatedColumnFormula>
    </tableColumn>
    <tableColumn id="3" xr3:uid="{00000000-0010-0000-0300-000003000000}" name="HPR" dataDxfId="25"/>
    <tableColumn id="4" xr3:uid="{00000000-0010-0000-0300-000004000000}" name="OEE" dataDxfId="24"/>
    <tableColumn id="7" xr3:uid="{00000000-0010-0000-0300-000007000000}" name="Mes" dataDxfId="23">
      <calculatedColumnFormula>TEXT(Table1417[[#This Row],[Fecha]],"mmm")</calculatedColumnFormula>
    </tableColumn>
    <tableColumn id="5" xr3:uid="{00000000-0010-0000-0300-000005000000}" name="Semana" dataDxfId="22">
      <calculatedColumnFormula>(WEEKNUM(AA3,2))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Table1415" displayName="Table1415" ref="J2:P124" totalsRowShown="0" headerRowDxfId="66" dataDxfId="65">
  <autoFilter ref="J2:P124" xr:uid="{00000000-0009-0000-0100-00000E000000}"/>
  <tableColumns count="7">
    <tableColumn id="1" xr3:uid="{00000000-0010-0000-0400-000001000000}" name="Linea" dataDxfId="64"/>
    <tableColumn id="2" xr3:uid="{00000000-0010-0000-0400-000002000000}" name="Fecha" dataDxfId="63"/>
    <tableColumn id="3" xr3:uid="{00000000-0010-0000-0400-000003000000}" name="HPR" dataDxfId="62"/>
    <tableColumn id="6" xr3:uid="{00000000-0010-0000-0400-000006000000}" name="Año" dataDxfId="61">
      <calculatedColumnFormula>YEAR(Table1415[[#This Row],[Fecha]])</calculatedColumnFormula>
    </tableColumn>
    <tableColumn id="4" xr3:uid="{00000000-0010-0000-0400-000004000000}" name="OEE" dataDxfId="60"/>
    <tableColumn id="7" xr3:uid="{00000000-0010-0000-0400-000007000000}" name="Mes" dataDxfId="59">
      <calculatedColumnFormula>TEXT(Table1415[[#This Row],[Fecha]],"mmm")</calculatedColumnFormula>
    </tableColumn>
    <tableColumn id="5" xr3:uid="{00000000-0010-0000-0400-000005000000}" name="Semana" dataDxfId="58">
      <calculatedColumnFormula>(WEEKNUM(K3,2))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SHEETDATA" displayName="SHEETDATA" ref="C16:K21" totalsRowShown="0" headerRowDxfId="55" dataDxfId="54">
  <autoFilter ref="C16:K21" xr:uid="{00000000-0009-0000-0100-000001000000}"/>
  <tableColumns count="9">
    <tableColumn id="1" xr3:uid="{00000000-0010-0000-0500-000001000000}" name="Total general" dataDxfId="53"/>
    <tableColumn id="2" xr3:uid="{00000000-0010-0000-0500-000002000000}" name="HPR" dataDxfId="52"/>
    <tableColumn id="3" xr3:uid="{00000000-0010-0000-0500-000003000000}" name="DISP" dataDxfId="51" dataCellStyle="Porcentaje">
      <calculatedColumnFormula>IFERROR(G17/(G17+(H17/60)),"-")</calculatedColumnFormula>
    </tableColumn>
    <tableColumn id="4" xr3:uid="{00000000-0010-0000-0500-000004000000}" name="Meta" dataDxfId="50" dataCellStyle="Porcentaje"/>
    <tableColumn id="5" xr3:uid="{00000000-0010-0000-0500-000005000000}" name="MTBF" dataDxfId="49">
      <calculatedColumnFormula>IFERROR(D17/I17/60,D17/60)</calculatedColumnFormula>
    </tableColumn>
    <tableColumn id="6" xr3:uid="{00000000-0010-0000-0500-000006000000}" name="MTTR" dataDxfId="48">
      <calculatedColumnFormula>IFERROR(J17/I17,0)</calculatedColumnFormula>
    </tableColumn>
    <tableColumn id="7" xr3:uid="{00000000-0010-0000-0500-000007000000}" name="Averias" dataDxfId="47">
      <calculatedColumnFormula>IFERROR(VLOOKUP(C17,$C$5:$E$10,3,FALSE),0)</calculatedColumnFormula>
    </tableColumn>
    <tableColumn id="8" xr3:uid="{00000000-0010-0000-0500-000008000000}" name="Minutos" dataDxfId="46">
      <calculatedColumnFormula>IFERROR(VLOOKUP(C17,$C$5:$E$10,2,FALSE),0)</calculatedColumnFormula>
    </tableColumn>
    <tableColumn id="9" xr3:uid="{00000000-0010-0000-0500-000009000000}" name="OEE" dataDxfId="45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L9617"/>
  <sheetViews>
    <sheetView showGridLines="0" zoomScale="85" zoomScaleNormal="85" workbookViewId="0">
      <pane ySplit="1" topLeftCell="A9415" activePane="bottomLeft" state="frozen"/>
      <selection activeCell="W42" sqref="W42"/>
      <selection pane="bottomLeft" activeCell="G9457" sqref="G9457:K9617"/>
    </sheetView>
  </sheetViews>
  <sheetFormatPr baseColWidth="10" defaultColWidth="8.85546875" defaultRowHeight="15"/>
  <cols>
    <col min="1" max="1" width="8.42578125" style="18" bestFit="1" customWidth="1"/>
    <col min="2" max="2" width="10" style="18" bestFit="1" customWidth="1"/>
    <col min="3" max="3" width="13.28515625" style="90" bestFit="1" customWidth="1"/>
    <col min="4" max="4" width="11.42578125" style="96" bestFit="1" customWidth="1"/>
    <col min="5" max="5" width="10.5703125" style="98" bestFit="1" customWidth="1"/>
    <col min="6" max="6" width="13.28515625" style="96" bestFit="1" customWidth="1"/>
    <col min="7" max="7" width="26" style="18" bestFit="1" customWidth="1"/>
    <col min="8" max="8" width="71.7109375" style="29" bestFit="1" customWidth="1"/>
    <col min="9" max="9" width="14.7109375" style="18" bestFit="1" customWidth="1"/>
    <col min="10" max="10" width="13.28515625" style="37" bestFit="1" customWidth="1"/>
    <col min="11" max="11" width="185.85546875" style="29" bestFit="1" customWidth="1"/>
  </cols>
  <sheetData>
    <row r="1" spans="1:11">
      <c r="A1" s="93" t="s">
        <v>0</v>
      </c>
      <c r="B1" s="93" t="s">
        <v>1</v>
      </c>
      <c r="C1" s="93" t="s">
        <v>2</v>
      </c>
      <c r="D1" s="94" t="s">
        <v>3</v>
      </c>
      <c r="E1" s="97" t="s">
        <v>1102</v>
      </c>
      <c r="F1" s="94" t="s">
        <v>54</v>
      </c>
      <c r="G1" s="93" t="s">
        <v>4</v>
      </c>
      <c r="H1" s="95" t="s">
        <v>5</v>
      </c>
      <c r="I1" s="93" t="s">
        <v>6</v>
      </c>
      <c r="J1" s="99" t="s">
        <v>7</v>
      </c>
      <c r="K1" s="95" t="s">
        <v>8</v>
      </c>
    </row>
    <row r="2" spans="1:11">
      <c r="A2" s="18" t="s">
        <v>22</v>
      </c>
      <c r="B2" s="5" t="str">
        <f>TEXT(DATA[[#This Row],[Fecha]],"mmm")</f>
        <v>jun</v>
      </c>
      <c r="C2" s="16">
        <f>(WEEKNUM(DATA[[#This Row],[Fecha]],2))</f>
        <v>25</v>
      </c>
      <c r="D2" s="30">
        <v>45089</v>
      </c>
      <c r="E2" s="102">
        <f>YEAR(DATA[[#This Row],[Fecha]])</f>
        <v>2023</v>
      </c>
      <c r="F2" s="31"/>
      <c r="G2" s="32" t="s">
        <v>65</v>
      </c>
      <c r="H2" s="35" t="s">
        <v>89</v>
      </c>
      <c r="I2" s="90" t="s">
        <v>56</v>
      </c>
      <c r="J2" s="19">
        <v>10.199999999999999</v>
      </c>
    </row>
    <row r="3" spans="1:11">
      <c r="A3" s="18" t="s">
        <v>20</v>
      </c>
      <c r="B3" s="5" t="str">
        <f>TEXT(DATA[[#This Row],[Fecha]],"mmm")</f>
        <v>jun</v>
      </c>
      <c r="C3" s="16">
        <f>(WEEKNUM(DATA[[#This Row],[Fecha]],2))</f>
        <v>25</v>
      </c>
      <c r="D3" s="30">
        <v>45089</v>
      </c>
      <c r="E3" s="102">
        <f>YEAR(DATA[[#This Row],[Fecha]])</f>
        <v>2023</v>
      </c>
      <c r="F3" s="31"/>
      <c r="G3" s="32" t="s">
        <v>64</v>
      </c>
      <c r="H3" s="35" t="s">
        <v>142</v>
      </c>
      <c r="I3" s="32" t="s">
        <v>166</v>
      </c>
      <c r="J3" s="19">
        <v>7.4497666666666795</v>
      </c>
    </row>
    <row r="4" spans="1:11">
      <c r="A4" s="18" t="s">
        <v>19</v>
      </c>
      <c r="B4" s="5" t="str">
        <f>TEXT(DATA[[#This Row],[Fecha]],"mmm")</f>
        <v>jun</v>
      </c>
      <c r="C4" s="16">
        <f>(WEEKNUM(DATA[[#This Row],[Fecha]],2))</f>
        <v>25</v>
      </c>
      <c r="D4" s="30">
        <v>45089</v>
      </c>
      <c r="E4" s="102">
        <f>YEAR(DATA[[#This Row],[Fecha]])</f>
        <v>2023</v>
      </c>
      <c r="F4" s="31"/>
      <c r="G4" s="32" t="s">
        <v>74</v>
      </c>
      <c r="H4" s="35" t="s">
        <v>149</v>
      </c>
      <c r="I4" s="32" t="s">
        <v>166</v>
      </c>
      <c r="J4" s="19">
        <v>6.1378500000000003</v>
      </c>
    </row>
    <row r="5" spans="1:11">
      <c r="A5" s="18" t="s">
        <v>20</v>
      </c>
      <c r="B5" s="5" t="str">
        <f>TEXT(DATA[[#This Row],[Fecha]],"mmm")</f>
        <v>jun</v>
      </c>
      <c r="C5" s="16">
        <f>(WEEKNUM(DATA[[#This Row],[Fecha]],2))</f>
        <v>25</v>
      </c>
      <c r="D5" s="20">
        <v>45090</v>
      </c>
      <c r="E5" s="102">
        <f>YEAR(DATA[[#This Row],[Fecha]])</f>
        <v>2023</v>
      </c>
      <c r="F5" s="90"/>
      <c r="G5" s="90" t="s">
        <v>70</v>
      </c>
      <c r="H5" s="34" t="s">
        <v>84</v>
      </c>
      <c r="I5" s="90" t="s">
        <v>56</v>
      </c>
      <c r="J5" s="19">
        <v>17.11911666666666</v>
      </c>
    </row>
    <row r="6" spans="1:11">
      <c r="A6" s="18" t="s">
        <v>19</v>
      </c>
      <c r="B6" s="5" t="str">
        <f>TEXT(DATA[[#This Row],[Fecha]],"mmm")</f>
        <v>jun</v>
      </c>
      <c r="C6" s="16">
        <f>(WEEKNUM(DATA[[#This Row],[Fecha]],2))</f>
        <v>25</v>
      </c>
      <c r="D6" s="20">
        <v>45090</v>
      </c>
      <c r="E6" s="102">
        <f>YEAR(DATA[[#This Row],[Fecha]])</f>
        <v>2023</v>
      </c>
      <c r="F6" s="90"/>
      <c r="G6" s="90" t="s">
        <v>76</v>
      </c>
      <c r="H6" s="34" t="s">
        <v>119</v>
      </c>
      <c r="I6" s="90" t="s">
        <v>56</v>
      </c>
      <c r="J6" s="19">
        <v>15.96206666666664</v>
      </c>
    </row>
    <row r="7" spans="1:11">
      <c r="A7" s="18" t="s">
        <v>22</v>
      </c>
      <c r="B7" s="5" t="str">
        <f>TEXT(DATA[[#This Row],[Fecha]],"mmm")</f>
        <v>jun</v>
      </c>
      <c r="C7" s="16">
        <f>(WEEKNUM(DATA[[#This Row],[Fecha]],2))</f>
        <v>25</v>
      </c>
      <c r="D7" s="30">
        <v>45090</v>
      </c>
      <c r="E7" s="102">
        <f>YEAR(DATA[[#This Row],[Fecha]])</f>
        <v>2023</v>
      </c>
      <c r="F7" s="31"/>
      <c r="G7" s="32" t="s">
        <v>77</v>
      </c>
      <c r="H7" s="35" t="s">
        <v>124</v>
      </c>
      <c r="I7" s="32" t="s">
        <v>57</v>
      </c>
      <c r="J7" s="19">
        <v>14.60389999999998</v>
      </c>
    </row>
    <row r="8" spans="1:11">
      <c r="A8" s="18" t="s">
        <v>20</v>
      </c>
      <c r="B8" s="5" t="str">
        <f>TEXT(DATA[[#This Row],[Fecha]],"mmm")</f>
        <v>jun</v>
      </c>
      <c r="C8" s="16">
        <f>(WEEKNUM(DATA[[#This Row],[Fecha]],2))</f>
        <v>25</v>
      </c>
      <c r="D8" s="30">
        <v>45090</v>
      </c>
      <c r="E8" s="102">
        <f>YEAR(DATA[[#This Row],[Fecha]])</f>
        <v>2023</v>
      </c>
      <c r="F8" s="31"/>
      <c r="G8" s="32" t="s">
        <v>70</v>
      </c>
      <c r="H8" s="35" t="s">
        <v>84</v>
      </c>
      <c r="I8" s="90" t="s">
        <v>56</v>
      </c>
      <c r="J8" s="19">
        <v>11.20369999999998</v>
      </c>
    </row>
    <row r="9" spans="1:11">
      <c r="A9" s="18" t="s">
        <v>22</v>
      </c>
      <c r="B9" s="5" t="str">
        <f>TEXT(DATA[[#This Row],[Fecha]],"mmm")</f>
        <v>jun</v>
      </c>
      <c r="C9" s="16">
        <f>(WEEKNUM(DATA[[#This Row],[Fecha]],2))</f>
        <v>25</v>
      </c>
      <c r="D9" s="30">
        <v>45090</v>
      </c>
      <c r="E9" s="102">
        <f>YEAR(DATA[[#This Row],[Fecha]])</f>
        <v>2023</v>
      </c>
      <c r="F9" s="31"/>
      <c r="G9" s="32" t="s">
        <v>74</v>
      </c>
      <c r="H9" s="35" t="s">
        <v>135</v>
      </c>
      <c r="I9" s="32" t="s">
        <v>166</v>
      </c>
      <c r="J9" s="19">
        <v>9.4522499999999994</v>
      </c>
    </row>
    <row r="10" spans="1:11">
      <c r="A10" s="18" t="s">
        <v>19</v>
      </c>
      <c r="B10" s="5" t="str">
        <f>TEXT(DATA[[#This Row],[Fecha]],"mmm")</f>
        <v>jun</v>
      </c>
      <c r="C10" s="16">
        <f>(WEEKNUM(DATA[[#This Row],[Fecha]],2))</f>
        <v>25</v>
      </c>
      <c r="D10" s="30">
        <v>45090</v>
      </c>
      <c r="E10" s="102">
        <f>YEAR(DATA[[#This Row],[Fecha]])</f>
        <v>2023</v>
      </c>
      <c r="F10" s="31"/>
      <c r="G10" s="32" t="s">
        <v>81</v>
      </c>
      <c r="H10" s="35" t="s">
        <v>136</v>
      </c>
      <c r="I10" s="32" t="s">
        <v>166</v>
      </c>
      <c r="J10" s="19">
        <v>9.4027500000000011</v>
      </c>
    </row>
    <row r="11" spans="1:11">
      <c r="A11" s="18" t="s">
        <v>19</v>
      </c>
      <c r="B11" s="5" t="str">
        <f>TEXT(DATA[[#This Row],[Fecha]],"mmm")</f>
        <v>jun</v>
      </c>
      <c r="C11" s="16">
        <f>(WEEKNUM(DATA[[#This Row],[Fecha]],2))</f>
        <v>25</v>
      </c>
      <c r="D11" s="30">
        <v>45090</v>
      </c>
      <c r="E11" s="102">
        <f>YEAR(DATA[[#This Row],[Fecha]])</f>
        <v>2023</v>
      </c>
      <c r="F11" s="31"/>
      <c r="G11" s="32" t="s">
        <v>76</v>
      </c>
      <c r="H11" s="35" t="s">
        <v>119</v>
      </c>
      <c r="I11" s="32" t="s">
        <v>166</v>
      </c>
      <c r="J11" s="19">
        <v>7.5011166666666611</v>
      </c>
    </row>
    <row r="12" spans="1:11">
      <c r="A12" s="18" t="s">
        <v>19</v>
      </c>
      <c r="B12" s="5" t="str">
        <f>TEXT(DATA[[#This Row],[Fecha]],"mmm")</f>
        <v>jun</v>
      </c>
      <c r="C12" s="16">
        <f>(WEEKNUM(DATA[[#This Row],[Fecha]],2))</f>
        <v>25</v>
      </c>
      <c r="D12" s="30">
        <v>45090</v>
      </c>
      <c r="E12" s="102">
        <f>YEAR(DATA[[#This Row],[Fecha]])</f>
        <v>2023</v>
      </c>
      <c r="F12" s="31"/>
      <c r="G12" s="32" t="s">
        <v>60</v>
      </c>
      <c r="H12" s="35" t="s">
        <v>61</v>
      </c>
      <c r="I12" s="32" t="s">
        <v>166</v>
      </c>
      <c r="J12" s="19">
        <v>7.44</v>
      </c>
    </row>
    <row r="13" spans="1:11">
      <c r="A13" s="18" t="s">
        <v>19</v>
      </c>
      <c r="B13" s="5" t="str">
        <f>TEXT(DATA[[#This Row],[Fecha]],"mmm")</f>
        <v>jun</v>
      </c>
      <c r="C13" s="16">
        <f>(WEEKNUM(DATA[[#This Row],[Fecha]],2))</f>
        <v>25</v>
      </c>
      <c r="D13" s="30">
        <v>45090</v>
      </c>
      <c r="E13" s="102">
        <f>YEAR(DATA[[#This Row],[Fecha]])</f>
        <v>2023</v>
      </c>
      <c r="F13" s="31"/>
      <c r="G13" s="32" t="s">
        <v>76</v>
      </c>
      <c r="H13" s="35" t="s">
        <v>146</v>
      </c>
      <c r="I13" s="32" t="s">
        <v>166</v>
      </c>
      <c r="J13" s="19">
        <v>6.6446999999999994</v>
      </c>
    </row>
    <row r="14" spans="1:11">
      <c r="A14" s="18" t="s">
        <v>20</v>
      </c>
      <c r="B14" s="5" t="str">
        <f>TEXT(DATA[[#This Row],[Fecha]],"mmm")</f>
        <v>jun</v>
      </c>
      <c r="C14" s="16">
        <f>(WEEKNUM(DATA[[#This Row],[Fecha]],2))</f>
        <v>25</v>
      </c>
      <c r="D14" s="30">
        <v>45090</v>
      </c>
      <c r="E14" s="102">
        <f>YEAR(DATA[[#This Row],[Fecha]])</f>
        <v>2023</v>
      </c>
      <c r="F14" s="31"/>
      <c r="G14" s="32" t="s">
        <v>76</v>
      </c>
      <c r="H14" s="35" t="s">
        <v>108</v>
      </c>
      <c r="I14" s="32" t="s">
        <v>166</v>
      </c>
      <c r="J14" s="19">
        <v>5.7677999999999994</v>
      </c>
    </row>
    <row r="15" spans="1:11" ht="12.6" customHeight="1">
      <c r="A15" s="18" t="s">
        <v>20</v>
      </c>
      <c r="B15" s="5" t="str">
        <f>TEXT(DATA[[#This Row],[Fecha]],"mmm")</f>
        <v>jun</v>
      </c>
      <c r="C15" s="16">
        <f>(WEEKNUM(DATA[[#This Row],[Fecha]],2))</f>
        <v>25</v>
      </c>
      <c r="D15" s="30">
        <v>45090</v>
      </c>
      <c r="E15" s="102">
        <f>YEAR(DATA[[#This Row],[Fecha]])</f>
        <v>2023</v>
      </c>
      <c r="F15" s="31"/>
      <c r="G15" s="32" t="s">
        <v>70</v>
      </c>
      <c r="H15" s="35" t="s">
        <v>84</v>
      </c>
      <c r="I15" s="32" t="s">
        <v>166</v>
      </c>
      <c r="J15" s="19">
        <v>5.025616666666668</v>
      </c>
    </row>
    <row r="16" spans="1:11">
      <c r="A16" s="18" t="s">
        <v>22</v>
      </c>
      <c r="B16" s="5" t="str">
        <f>TEXT(DATA[[#This Row],[Fecha]],"mmm")</f>
        <v>jun</v>
      </c>
      <c r="C16" s="16">
        <f>(WEEKNUM(DATA[[#This Row],[Fecha]],2))</f>
        <v>25</v>
      </c>
      <c r="D16" s="33">
        <v>45090</v>
      </c>
      <c r="E16" s="102">
        <f>YEAR(DATA[[#This Row],[Fecha]])</f>
        <v>2023</v>
      </c>
      <c r="F16" s="90"/>
      <c r="G16" s="90" t="s">
        <v>74</v>
      </c>
      <c r="H16" s="34" t="s">
        <v>126</v>
      </c>
      <c r="I16" s="19" t="s">
        <v>166</v>
      </c>
      <c r="J16" s="19">
        <v>3.6</v>
      </c>
    </row>
    <row r="17" spans="1:11">
      <c r="A17" s="18" t="s">
        <v>22</v>
      </c>
      <c r="B17" s="5" t="str">
        <f>TEXT(DATA[[#This Row],[Fecha]],"mmm")</f>
        <v>jun</v>
      </c>
      <c r="C17" s="16">
        <f>(WEEKNUM(DATA[[#This Row],[Fecha]],2))</f>
        <v>25</v>
      </c>
      <c r="D17" s="20">
        <v>45091</v>
      </c>
      <c r="E17" s="102">
        <f>YEAR(DATA[[#This Row],[Fecha]])</f>
        <v>2023</v>
      </c>
      <c r="F17" s="18"/>
      <c r="G17" s="90" t="s">
        <v>59</v>
      </c>
      <c r="H17" s="34" t="s">
        <v>88</v>
      </c>
      <c r="I17" s="90" t="s">
        <v>56</v>
      </c>
      <c r="J17" s="36">
        <v>38.119999999999997</v>
      </c>
      <c r="K17" s="27"/>
    </row>
    <row r="18" spans="1:11">
      <c r="A18" s="18" t="s">
        <v>20</v>
      </c>
      <c r="B18" s="5" t="str">
        <f>TEXT(DATA[[#This Row],[Fecha]],"mmm")</f>
        <v>jun</v>
      </c>
      <c r="C18" s="16">
        <f>(WEEKNUM(DATA[[#This Row],[Fecha]],2))</f>
        <v>25</v>
      </c>
      <c r="D18" s="20">
        <v>45091</v>
      </c>
      <c r="E18" s="102">
        <f>YEAR(DATA[[#This Row],[Fecha]])</f>
        <v>2023</v>
      </c>
      <c r="F18" s="90"/>
      <c r="G18" s="90" t="s">
        <v>70</v>
      </c>
      <c r="H18" s="34" t="s">
        <v>84</v>
      </c>
      <c r="I18" s="90" t="s">
        <v>56</v>
      </c>
      <c r="J18" s="19">
        <v>21.61185</v>
      </c>
    </row>
    <row r="19" spans="1:11">
      <c r="A19" s="18" t="s">
        <v>22</v>
      </c>
      <c r="B19" s="5" t="str">
        <f>TEXT(DATA[[#This Row],[Fecha]],"mmm")</f>
        <v>jun</v>
      </c>
      <c r="C19" s="16">
        <f>(WEEKNUM(DATA[[#This Row],[Fecha]],2))</f>
        <v>25</v>
      </c>
      <c r="D19" s="20">
        <v>45091</v>
      </c>
      <c r="E19" s="102">
        <f>YEAR(DATA[[#This Row],[Fecha]])</f>
        <v>2023</v>
      </c>
      <c r="F19" s="90"/>
      <c r="G19" s="90" t="s">
        <v>79</v>
      </c>
      <c r="H19" s="34" t="s">
        <v>110</v>
      </c>
      <c r="I19" s="90" t="s">
        <v>56</v>
      </c>
      <c r="J19" s="19">
        <v>17.505616666666683</v>
      </c>
    </row>
    <row r="20" spans="1:11">
      <c r="A20" s="18" t="s">
        <v>19</v>
      </c>
      <c r="B20" s="5" t="str">
        <f>TEXT(DATA[[#This Row],[Fecha]],"mmm")</f>
        <v>jun</v>
      </c>
      <c r="C20" s="16">
        <f>(WEEKNUM(DATA[[#This Row],[Fecha]],2))</f>
        <v>25</v>
      </c>
      <c r="D20" s="20">
        <v>45091</v>
      </c>
      <c r="E20" s="102">
        <f>YEAR(DATA[[#This Row],[Fecha]])</f>
        <v>2023</v>
      </c>
      <c r="F20" s="90"/>
      <c r="G20" s="90" t="s">
        <v>79</v>
      </c>
      <c r="H20" s="34" t="s">
        <v>116</v>
      </c>
      <c r="I20" s="90" t="s">
        <v>56</v>
      </c>
      <c r="J20" s="19">
        <v>16.476733333333318</v>
      </c>
    </row>
    <row r="21" spans="1:11">
      <c r="A21" s="18" t="s">
        <v>22</v>
      </c>
      <c r="B21" s="5" t="str">
        <f>TEXT(DATA[[#This Row],[Fecha]],"mmm")</f>
        <v>jun</v>
      </c>
      <c r="C21" s="16">
        <f>(WEEKNUM(DATA[[#This Row],[Fecha]],2))</f>
        <v>25</v>
      </c>
      <c r="D21" s="30">
        <v>45091</v>
      </c>
      <c r="E21" s="102">
        <f>YEAR(DATA[[#This Row],[Fecha]])</f>
        <v>2023</v>
      </c>
      <c r="F21" s="31"/>
      <c r="G21" s="32" t="s">
        <v>79</v>
      </c>
      <c r="H21" s="35" t="s">
        <v>110</v>
      </c>
      <c r="I21" s="90" t="s">
        <v>56</v>
      </c>
      <c r="J21" s="19">
        <v>14.8</v>
      </c>
    </row>
    <row r="22" spans="1:11">
      <c r="A22" s="18" t="s">
        <v>22</v>
      </c>
      <c r="B22" s="5" t="str">
        <f>TEXT(DATA[[#This Row],[Fecha]],"mmm")</f>
        <v>jun</v>
      </c>
      <c r="C22" s="16">
        <f>(WEEKNUM(DATA[[#This Row],[Fecha]],2))</f>
        <v>25</v>
      </c>
      <c r="D22" s="30">
        <v>45091</v>
      </c>
      <c r="E22" s="102">
        <f>YEAR(DATA[[#This Row],[Fecha]])</f>
        <v>2023</v>
      </c>
      <c r="F22" s="31"/>
      <c r="G22" s="32" t="s">
        <v>60</v>
      </c>
      <c r="H22" s="35" t="s">
        <v>61</v>
      </c>
      <c r="I22" s="32" t="s">
        <v>57</v>
      </c>
      <c r="J22" s="19">
        <v>12.904266666666659</v>
      </c>
    </row>
    <row r="23" spans="1:11">
      <c r="A23" s="18" t="s">
        <v>20</v>
      </c>
      <c r="B23" s="5" t="str">
        <f>TEXT(DATA[[#This Row],[Fecha]],"mmm")</f>
        <v>jun</v>
      </c>
      <c r="C23" s="16">
        <f>(WEEKNUM(DATA[[#This Row],[Fecha]],2))</f>
        <v>25</v>
      </c>
      <c r="D23" s="30">
        <v>45091</v>
      </c>
      <c r="E23" s="102">
        <f>YEAR(DATA[[#This Row],[Fecha]])</f>
        <v>2023</v>
      </c>
      <c r="F23" s="31"/>
      <c r="G23" s="32" t="s">
        <v>76</v>
      </c>
      <c r="H23" s="35" t="s">
        <v>108</v>
      </c>
      <c r="I23" s="32" t="s">
        <v>166</v>
      </c>
      <c r="J23" s="19">
        <v>9.57</v>
      </c>
    </row>
    <row r="24" spans="1:11">
      <c r="A24" s="18" t="s">
        <v>20</v>
      </c>
      <c r="B24" s="5" t="str">
        <f>TEXT(DATA[[#This Row],[Fecha]],"mmm")</f>
        <v>jun</v>
      </c>
      <c r="C24" s="16">
        <f>(WEEKNUM(DATA[[#This Row],[Fecha]],2))</f>
        <v>25</v>
      </c>
      <c r="D24" s="30">
        <v>45091</v>
      </c>
      <c r="E24" s="102">
        <f>YEAR(DATA[[#This Row],[Fecha]])</f>
        <v>2023</v>
      </c>
      <c r="F24" s="31"/>
      <c r="G24" s="32" t="s">
        <v>70</v>
      </c>
      <c r="H24" s="35" t="s">
        <v>84</v>
      </c>
      <c r="I24" s="32" t="s">
        <v>166</v>
      </c>
      <c r="J24" s="19">
        <v>8.9155000000000211</v>
      </c>
    </row>
    <row r="25" spans="1:11">
      <c r="A25" s="18" t="s">
        <v>22</v>
      </c>
      <c r="B25" s="5" t="str">
        <f>TEXT(DATA[[#This Row],[Fecha]],"mmm")</f>
        <v>jun</v>
      </c>
      <c r="C25" s="16">
        <f>(WEEKNUM(DATA[[#This Row],[Fecha]],2))</f>
        <v>25</v>
      </c>
      <c r="D25" s="30">
        <v>45091</v>
      </c>
      <c r="E25" s="102">
        <f>YEAR(DATA[[#This Row],[Fecha]])</f>
        <v>2023</v>
      </c>
      <c r="F25" s="31"/>
      <c r="G25" s="32" t="s">
        <v>77</v>
      </c>
      <c r="H25" s="35" t="s">
        <v>131</v>
      </c>
      <c r="I25" s="32" t="s">
        <v>166</v>
      </c>
      <c r="J25" s="19">
        <v>8.5423333333333211</v>
      </c>
    </row>
    <row r="26" spans="1:11">
      <c r="A26" s="18" t="s">
        <v>22</v>
      </c>
      <c r="B26" s="5" t="str">
        <f>TEXT(DATA[[#This Row],[Fecha]],"mmm")</f>
        <v>jun</v>
      </c>
      <c r="C26" s="16">
        <f>(WEEKNUM(DATA[[#This Row],[Fecha]],2))</f>
        <v>25</v>
      </c>
      <c r="D26" s="30">
        <v>45091</v>
      </c>
      <c r="E26" s="102">
        <f>YEAR(DATA[[#This Row],[Fecha]])</f>
        <v>2023</v>
      </c>
      <c r="F26" s="31"/>
      <c r="G26" s="32" t="s">
        <v>77</v>
      </c>
      <c r="H26" s="35" t="s">
        <v>131</v>
      </c>
      <c r="I26" s="32" t="s">
        <v>166</v>
      </c>
      <c r="J26" s="19">
        <v>4.2329833333333315</v>
      </c>
    </row>
    <row r="27" spans="1:11">
      <c r="A27" s="18" t="s">
        <v>19</v>
      </c>
      <c r="B27" s="5" t="str">
        <f>TEXT(DATA[[#This Row],[Fecha]],"mmm")</f>
        <v>jun</v>
      </c>
      <c r="C27" s="16">
        <f>(WEEKNUM(DATA[[#This Row],[Fecha]],2))</f>
        <v>25</v>
      </c>
      <c r="D27" s="33">
        <v>45091</v>
      </c>
      <c r="E27" s="102">
        <f>YEAR(DATA[[#This Row],[Fecha]])</f>
        <v>2023</v>
      </c>
      <c r="F27" s="90"/>
      <c r="G27" s="90" t="s">
        <v>65</v>
      </c>
      <c r="H27" s="34" t="s">
        <v>125</v>
      </c>
      <c r="I27" s="19" t="s">
        <v>166</v>
      </c>
      <c r="J27" s="19">
        <v>3.493866666666666</v>
      </c>
    </row>
    <row r="28" spans="1:11">
      <c r="A28" s="18" t="s">
        <v>22</v>
      </c>
      <c r="B28" s="5" t="str">
        <f>TEXT(DATA[[#This Row],[Fecha]],"mmm")</f>
        <v>jun</v>
      </c>
      <c r="C28" s="16">
        <f>(WEEKNUM(DATA[[#This Row],[Fecha]],2))</f>
        <v>25</v>
      </c>
      <c r="D28" s="33">
        <v>45091</v>
      </c>
      <c r="E28" s="102">
        <f>YEAR(DATA[[#This Row],[Fecha]])</f>
        <v>2023</v>
      </c>
      <c r="F28" s="90"/>
      <c r="G28" s="90" t="s">
        <v>79</v>
      </c>
      <c r="H28" s="34" t="s">
        <v>110</v>
      </c>
      <c r="I28" s="19" t="s">
        <v>166</v>
      </c>
      <c r="J28" s="19">
        <v>2.9009166666666659</v>
      </c>
    </row>
    <row r="29" spans="1:11">
      <c r="A29" s="18" t="s">
        <v>22</v>
      </c>
      <c r="B29" s="5" t="str">
        <f>TEXT(DATA[[#This Row],[Fecha]],"mmm")</f>
        <v>jun</v>
      </c>
      <c r="C29" s="16">
        <f>(WEEKNUM(DATA[[#This Row],[Fecha]],2))</f>
        <v>25</v>
      </c>
      <c r="D29" s="30">
        <v>45091</v>
      </c>
      <c r="E29" s="102">
        <f>YEAR(DATA[[#This Row],[Fecha]])</f>
        <v>2023</v>
      </c>
      <c r="F29" s="31"/>
      <c r="G29" s="32" t="s">
        <v>60</v>
      </c>
      <c r="H29" s="35" t="s">
        <v>61</v>
      </c>
      <c r="I29" s="32" t="s">
        <v>166</v>
      </c>
      <c r="J29" s="19">
        <v>1.625366666666664</v>
      </c>
    </row>
    <row r="30" spans="1:11">
      <c r="A30" s="18" t="s">
        <v>22</v>
      </c>
      <c r="B30" s="5" t="str">
        <f>TEXT(DATA[[#This Row],[Fecha]],"mmm")</f>
        <v>jun</v>
      </c>
      <c r="C30" s="16">
        <f>(WEEKNUM(DATA[[#This Row],[Fecha]],2))</f>
        <v>25</v>
      </c>
      <c r="D30" s="20">
        <v>45092</v>
      </c>
      <c r="E30" s="102">
        <f>YEAR(DATA[[#This Row],[Fecha]])</f>
        <v>2023</v>
      </c>
      <c r="F30" s="18"/>
      <c r="G30" s="39" t="s">
        <v>77</v>
      </c>
      <c r="H30" s="40" t="s">
        <v>93</v>
      </c>
      <c r="I30" s="90" t="s">
        <v>56</v>
      </c>
      <c r="J30" s="19">
        <v>30.157150000000016</v>
      </c>
    </row>
    <row r="31" spans="1:11">
      <c r="A31" s="18" t="s">
        <v>22</v>
      </c>
      <c r="B31" s="5" t="str">
        <f>TEXT(DATA[[#This Row],[Fecha]],"mmm")</f>
        <v>jun</v>
      </c>
      <c r="C31" s="16">
        <f>(WEEKNUM(DATA[[#This Row],[Fecha]],2))</f>
        <v>25</v>
      </c>
      <c r="D31" s="20">
        <v>45092</v>
      </c>
      <c r="E31" s="102">
        <f>YEAR(DATA[[#This Row],[Fecha]])</f>
        <v>2023</v>
      </c>
      <c r="F31" s="90"/>
      <c r="G31" s="90" t="s">
        <v>65</v>
      </c>
      <c r="H31" s="34" t="s">
        <v>89</v>
      </c>
      <c r="I31" s="90" t="s">
        <v>56</v>
      </c>
      <c r="J31" s="37">
        <v>19.43</v>
      </c>
    </row>
    <row r="32" spans="1:11">
      <c r="A32" s="18" t="s">
        <v>22</v>
      </c>
      <c r="B32" s="5" t="str">
        <f>TEXT(DATA[[#This Row],[Fecha]],"mmm")</f>
        <v>jun</v>
      </c>
      <c r="C32" s="16">
        <f>(WEEKNUM(DATA[[#This Row],[Fecha]],2))</f>
        <v>25</v>
      </c>
      <c r="D32" s="30">
        <v>45092</v>
      </c>
      <c r="E32" s="102">
        <f>YEAR(DATA[[#This Row],[Fecha]])</f>
        <v>2023</v>
      </c>
      <c r="F32" s="31"/>
      <c r="G32" s="32" t="s">
        <v>78</v>
      </c>
      <c r="H32" s="35" t="s">
        <v>94</v>
      </c>
      <c r="I32" s="90" t="s">
        <v>56</v>
      </c>
      <c r="J32" s="19">
        <v>13.43</v>
      </c>
    </row>
    <row r="33" spans="1:11">
      <c r="A33" s="18" t="s">
        <v>22</v>
      </c>
      <c r="B33" s="5" t="str">
        <f>TEXT(DATA[[#This Row],[Fecha]],"mmm")</f>
        <v>jun</v>
      </c>
      <c r="C33" s="16">
        <f>(WEEKNUM(DATA[[#This Row],[Fecha]],2))</f>
        <v>25</v>
      </c>
      <c r="D33" s="30">
        <v>45092</v>
      </c>
      <c r="E33" s="102">
        <f>YEAR(DATA[[#This Row],[Fecha]])</f>
        <v>2023</v>
      </c>
      <c r="F33" s="31"/>
      <c r="G33" s="32" t="s">
        <v>77</v>
      </c>
      <c r="H33" s="35" t="s">
        <v>129</v>
      </c>
      <c r="I33" s="32" t="s">
        <v>57</v>
      </c>
      <c r="J33" s="19">
        <v>10.95413333333334</v>
      </c>
    </row>
    <row r="34" spans="1:11">
      <c r="A34" s="18" t="s">
        <v>22</v>
      </c>
      <c r="B34" s="5" t="str">
        <f>TEXT(DATA[[#This Row],[Fecha]],"mmm")</f>
        <v>jun</v>
      </c>
      <c r="C34" s="16">
        <f>(WEEKNUM(DATA[[#This Row],[Fecha]],2))</f>
        <v>25</v>
      </c>
      <c r="D34" s="30">
        <v>45092</v>
      </c>
      <c r="E34" s="102">
        <f>YEAR(DATA[[#This Row],[Fecha]])</f>
        <v>2023</v>
      </c>
      <c r="F34" s="31"/>
      <c r="G34" s="32" t="s">
        <v>53</v>
      </c>
      <c r="H34" s="35" t="s">
        <v>112</v>
      </c>
      <c r="I34" s="32" t="s">
        <v>166</v>
      </c>
      <c r="J34" s="19">
        <v>9.3112166666666401</v>
      </c>
    </row>
    <row r="35" spans="1:11">
      <c r="A35" s="18" t="s">
        <v>22</v>
      </c>
      <c r="B35" s="5" t="str">
        <f>TEXT(DATA[[#This Row],[Fecha]],"mmm")</f>
        <v>jun</v>
      </c>
      <c r="C35" s="16">
        <f>(WEEKNUM(DATA[[#This Row],[Fecha]],2))</f>
        <v>25</v>
      </c>
      <c r="D35" s="30">
        <v>45092</v>
      </c>
      <c r="E35" s="102">
        <f>YEAR(DATA[[#This Row],[Fecha]])</f>
        <v>2023</v>
      </c>
      <c r="F35" s="31"/>
      <c r="G35" s="32" t="s">
        <v>78</v>
      </c>
      <c r="H35" s="35" t="s">
        <v>94</v>
      </c>
      <c r="I35" s="32" t="s">
        <v>166</v>
      </c>
      <c r="J35" s="19">
        <v>8.7280499999999996</v>
      </c>
    </row>
    <row r="36" spans="1:11">
      <c r="A36" s="18" t="s">
        <v>22</v>
      </c>
      <c r="B36" s="5" t="str">
        <f>TEXT(DATA[[#This Row],[Fecha]],"mmm")</f>
        <v>jun</v>
      </c>
      <c r="C36" s="16">
        <f>(WEEKNUM(DATA[[#This Row],[Fecha]],2))</f>
        <v>25</v>
      </c>
      <c r="D36" s="30">
        <v>45092</v>
      </c>
      <c r="E36" s="102">
        <f>YEAR(DATA[[#This Row],[Fecha]])</f>
        <v>2023</v>
      </c>
      <c r="F36" s="31"/>
      <c r="G36" s="32" t="s">
        <v>78</v>
      </c>
      <c r="H36" s="35" t="s">
        <v>139</v>
      </c>
      <c r="I36" s="32" t="s">
        <v>166</v>
      </c>
      <c r="J36" s="19">
        <v>8.5274833333333202</v>
      </c>
    </row>
    <row r="37" spans="1:11">
      <c r="A37" s="18" t="s">
        <v>22</v>
      </c>
      <c r="B37" s="5" t="str">
        <f>TEXT(DATA[[#This Row],[Fecha]],"mmm")</f>
        <v>jun</v>
      </c>
      <c r="C37" s="16">
        <f>(WEEKNUM(DATA[[#This Row],[Fecha]],2))</f>
        <v>25</v>
      </c>
      <c r="D37" s="30">
        <v>45092</v>
      </c>
      <c r="E37" s="102">
        <f>YEAR(DATA[[#This Row],[Fecha]])</f>
        <v>2023</v>
      </c>
      <c r="F37" s="31"/>
      <c r="G37" s="32" t="s">
        <v>78</v>
      </c>
      <c r="H37" s="35" t="s">
        <v>94</v>
      </c>
      <c r="I37" s="32" t="s">
        <v>166</v>
      </c>
      <c r="J37" s="19">
        <v>7.7278833333333612</v>
      </c>
    </row>
    <row r="38" spans="1:11">
      <c r="A38" s="18" t="s">
        <v>22</v>
      </c>
      <c r="B38" s="5" t="str">
        <f>TEXT(DATA[[#This Row],[Fecha]],"mmm")</f>
        <v>jun</v>
      </c>
      <c r="C38" s="16">
        <f>(WEEKNUM(DATA[[#This Row],[Fecha]],2))</f>
        <v>25</v>
      </c>
      <c r="D38" s="30">
        <v>45092</v>
      </c>
      <c r="E38" s="102">
        <f>YEAR(DATA[[#This Row],[Fecha]])</f>
        <v>2023</v>
      </c>
      <c r="F38" s="31"/>
      <c r="G38" s="32" t="s">
        <v>53</v>
      </c>
      <c r="H38" s="35" t="s">
        <v>112</v>
      </c>
      <c r="I38" s="32" t="s">
        <v>166</v>
      </c>
      <c r="J38" s="19">
        <v>5.2679166666666664</v>
      </c>
    </row>
    <row r="39" spans="1:11">
      <c r="A39" s="18" t="s">
        <v>22</v>
      </c>
      <c r="B39" s="5" t="str">
        <f>TEXT(DATA[[#This Row],[Fecha]],"mmm")</f>
        <v>jun</v>
      </c>
      <c r="C39" s="16">
        <f>(WEEKNUM(DATA[[#This Row],[Fecha]],2))</f>
        <v>25</v>
      </c>
      <c r="D39" s="30">
        <v>45092</v>
      </c>
      <c r="E39" s="102">
        <f>YEAR(DATA[[#This Row],[Fecha]])</f>
        <v>2023</v>
      </c>
      <c r="F39" s="31"/>
      <c r="G39" s="32" t="s">
        <v>78</v>
      </c>
      <c r="H39" s="35" t="s">
        <v>94</v>
      </c>
      <c r="I39" s="32" t="s">
        <v>166</v>
      </c>
      <c r="J39" s="19">
        <v>4.9021833333333298</v>
      </c>
    </row>
    <row r="40" spans="1:11">
      <c r="A40" s="18" t="s">
        <v>22</v>
      </c>
      <c r="B40" s="5" t="str">
        <f>TEXT(DATA[[#This Row],[Fecha]],"mmm")</f>
        <v>jun</v>
      </c>
      <c r="C40" s="16">
        <f>(WEEKNUM(DATA[[#This Row],[Fecha]],2))</f>
        <v>25</v>
      </c>
      <c r="D40" s="30">
        <v>45092</v>
      </c>
      <c r="E40" s="102">
        <f>YEAR(DATA[[#This Row],[Fecha]])</f>
        <v>2023</v>
      </c>
      <c r="F40" s="31"/>
      <c r="G40" s="32" t="s">
        <v>65</v>
      </c>
      <c r="H40" s="35" t="s">
        <v>89</v>
      </c>
      <c r="I40" s="32" t="s">
        <v>166</v>
      </c>
      <c r="J40" s="19">
        <v>4.7267166666666665</v>
      </c>
    </row>
    <row r="41" spans="1:11">
      <c r="A41" s="18" t="s">
        <v>19</v>
      </c>
      <c r="B41" s="5" t="str">
        <f>TEXT(DATA[[#This Row],[Fecha]],"mmm")</f>
        <v>jun</v>
      </c>
      <c r="C41" s="16">
        <f>(WEEKNUM(DATA[[#This Row],[Fecha]],2))</f>
        <v>25</v>
      </c>
      <c r="D41" s="30">
        <v>45092</v>
      </c>
      <c r="E41" s="102">
        <f>YEAR(DATA[[#This Row],[Fecha]])</f>
        <v>2023</v>
      </c>
      <c r="F41" s="31"/>
      <c r="G41" s="32" t="s">
        <v>79</v>
      </c>
      <c r="H41" s="35" t="s">
        <v>116</v>
      </c>
      <c r="I41" s="32" t="s">
        <v>166</v>
      </c>
      <c r="J41" s="19">
        <v>4.63035</v>
      </c>
    </row>
    <row r="42" spans="1:11">
      <c r="A42" s="18" t="s">
        <v>19</v>
      </c>
      <c r="B42" s="5" t="str">
        <f>TEXT(DATA[[#This Row],[Fecha]],"mmm")</f>
        <v>jun</v>
      </c>
      <c r="C42" s="16">
        <f>(WEEKNUM(DATA[[#This Row],[Fecha]],2))</f>
        <v>25</v>
      </c>
      <c r="D42" s="30">
        <v>45092</v>
      </c>
      <c r="E42" s="102">
        <f>YEAR(DATA[[#This Row],[Fecha]])</f>
        <v>2023</v>
      </c>
      <c r="F42" s="31"/>
      <c r="G42" s="32" t="s">
        <v>60</v>
      </c>
      <c r="H42" s="35" t="s">
        <v>61</v>
      </c>
      <c r="I42" s="32" t="s">
        <v>166</v>
      </c>
      <c r="J42" s="19">
        <v>1.4006833333333319</v>
      </c>
    </row>
    <row r="43" spans="1:11">
      <c r="A43" s="18" t="s">
        <v>22</v>
      </c>
      <c r="B43" s="5" t="str">
        <f>TEXT(DATA[[#This Row],[Fecha]],"mmm")</f>
        <v>jun</v>
      </c>
      <c r="C43" s="16">
        <f>(WEEKNUM(DATA[[#This Row],[Fecha]],2))</f>
        <v>25</v>
      </c>
      <c r="D43" s="20">
        <v>45093</v>
      </c>
      <c r="E43" s="102">
        <f>YEAR(DATA[[#This Row],[Fecha]])</f>
        <v>2023</v>
      </c>
      <c r="F43" s="18"/>
      <c r="G43" s="39" t="s">
        <v>78</v>
      </c>
      <c r="H43" s="40" t="s">
        <v>94</v>
      </c>
      <c r="I43" s="90" t="s">
        <v>56</v>
      </c>
      <c r="J43" s="36">
        <v>28.788199999999982</v>
      </c>
    </row>
    <row r="44" spans="1:11">
      <c r="A44" s="18" t="s">
        <v>19</v>
      </c>
      <c r="B44" s="5" t="str">
        <f>TEXT(DATA[[#This Row],[Fecha]],"mmm")</f>
        <v>jun</v>
      </c>
      <c r="C44" s="16">
        <f>(WEEKNUM(DATA[[#This Row],[Fecha]],2))</f>
        <v>25</v>
      </c>
      <c r="D44" s="20">
        <v>45093</v>
      </c>
      <c r="E44" s="102">
        <f>YEAR(DATA[[#This Row],[Fecha]])</f>
        <v>2023</v>
      </c>
      <c r="F44" s="18"/>
      <c r="G44" s="90" t="s">
        <v>74</v>
      </c>
      <c r="H44" s="34" t="s">
        <v>98</v>
      </c>
      <c r="I44" s="90" t="s">
        <v>56</v>
      </c>
      <c r="J44" s="36">
        <v>27.408566666666641</v>
      </c>
      <c r="K44" s="27"/>
    </row>
    <row r="45" spans="1:11">
      <c r="A45" s="18" t="s">
        <v>22</v>
      </c>
      <c r="B45" s="5" t="str">
        <f>TEXT(DATA[[#This Row],[Fecha]],"mmm")</f>
        <v>jun</v>
      </c>
      <c r="C45" s="16">
        <f>(WEEKNUM(DATA[[#This Row],[Fecha]],2))</f>
        <v>25</v>
      </c>
      <c r="D45" s="20">
        <v>45093</v>
      </c>
      <c r="E45" s="102">
        <f>YEAR(DATA[[#This Row],[Fecha]])</f>
        <v>2023</v>
      </c>
      <c r="F45" s="18"/>
      <c r="G45" s="90" t="s">
        <v>76</v>
      </c>
      <c r="H45" s="34" t="s">
        <v>99</v>
      </c>
      <c r="I45" s="90" t="s">
        <v>56</v>
      </c>
      <c r="J45" s="19">
        <v>27.085716666666659</v>
      </c>
    </row>
    <row r="46" spans="1:11">
      <c r="A46" s="18" t="s">
        <v>20</v>
      </c>
      <c r="B46" s="5" t="str">
        <f>TEXT(DATA[[#This Row],[Fecha]],"mmm")</f>
        <v>jun</v>
      </c>
      <c r="C46" s="16">
        <f>(WEEKNUM(DATA[[#This Row],[Fecha]],2))</f>
        <v>25</v>
      </c>
      <c r="D46" s="20">
        <v>45093</v>
      </c>
      <c r="E46" s="102">
        <f>YEAR(DATA[[#This Row],[Fecha]])</f>
        <v>2023</v>
      </c>
      <c r="F46" s="18"/>
      <c r="G46" s="32" t="s">
        <v>482</v>
      </c>
      <c r="H46" s="34" t="s">
        <v>100</v>
      </c>
      <c r="I46" s="90" t="s">
        <v>56</v>
      </c>
      <c r="J46" s="36">
        <v>25.63414999999998</v>
      </c>
      <c r="K46" s="27"/>
    </row>
    <row r="47" spans="1:11">
      <c r="A47" s="90" t="s">
        <v>22</v>
      </c>
      <c r="B47" s="5" t="str">
        <f>TEXT(DATA[[#This Row],[Fecha]],"mmm")</f>
        <v>jun</v>
      </c>
      <c r="C47" s="16">
        <f>(WEEKNUM(DATA[[#This Row],[Fecha]],2))</f>
        <v>25</v>
      </c>
      <c r="D47" s="20">
        <v>45093</v>
      </c>
      <c r="E47" s="102">
        <f>YEAR(DATA[[#This Row],[Fecha]])</f>
        <v>2023</v>
      </c>
      <c r="F47" s="90"/>
      <c r="G47" s="90" t="s">
        <v>76</v>
      </c>
      <c r="H47" s="34" t="s">
        <v>106</v>
      </c>
      <c r="I47" s="90" t="s">
        <v>57</v>
      </c>
      <c r="J47" s="36">
        <v>19.567150000000019</v>
      </c>
      <c r="K47" s="27"/>
    </row>
    <row r="48" spans="1:11">
      <c r="A48" s="18" t="s">
        <v>22</v>
      </c>
      <c r="B48" s="5" t="str">
        <f>TEXT(DATA[[#This Row],[Fecha]],"mmm")</f>
        <v>jun</v>
      </c>
      <c r="C48" s="16">
        <f>(WEEKNUM(DATA[[#This Row],[Fecha]],2))</f>
        <v>25</v>
      </c>
      <c r="D48" s="30">
        <v>45093</v>
      </c>
      <c r="E48" s="102">
        <f>YEAR(DATA[[#This Row],[Fecha]])</f>
        <v>2023</v>
      </c>
      <c r="F48" s="31"/>
      <c r="G48" s="32" t="s">
        <v>76</v>
      </c>
      <c r="H48" s="35" t="s">
        <v>99</v>
      </c>
      <c r="I48" s="90" t="s">
        <v>56</v>
      </c>
      <c r="J48" s="19">
        <v>15</v>
      </c>
    </row>
    <row r="49" spans="1:10">
      <c r="A49" s="18" t="s">
        <v>22</v>
      </c>
      <c r="B49" s="5" t="str">
        <f>TEXT(DATA[[#This Row],[Fecha]],"mmm")</f>
        <v>jun</v>
      </c>
      <c r="C49" s="16">
        <f>(WEEKNUM(DATA[[#This Row],[Fecha]],2))</f>
        <v>25</v>
      </c>
      <c r="D49" s="30">
        <v>45093</v>
      </c>
      <c r="E49" s="102">
        <f>YEAR(DATA[[#This Row],[Fecha]])</f>
        <v>2023</v>
      </c>
      <c r="F49" s="31"/>
      <c r="G49" s="32" t="s">
        <v>78</v>
      </c>
      <c r="H49" s="35" t="s">
        <v>94</v>
      </c>
      <c r="I49" s="90" t="s">
        <v>56</v>
      </c>
      <c r="J49" s="19">
        <v>12.49990000000002</v>
      </c>
    </row>
    <row r="50" spans="1:10">
      <c r="A50" s="18" t="s">
        <v>20</v>
      </c>
      <c r="B50" s="5" t="str">
        <f>TEXT(DATA[[#This Row],[Fecha]],"mmm")</f>
        <v>jun</v>
      </c>
      <c r="C50" s="16">
        <f>(WEEKNUM(DATA[[#This Row],[Fecha]],2))</f>
        <v>25</v>
      </c>
      <c r="D50" s="30">
        <v>45093</v>
      </c>
      <c r="E50" s="102">
        <f>YEAR(DATA[[#This Row],[Fecha]])</f>
        <v>2023</v>
      </c>
      <c r="F50" s="31"/>
      <c r="G50" s="32" t="s">
        <v>482</v>
      </c>
      <c r="H50" s="35" t="s">
        <v>100</v>
      </c>
      <c r="I50" s="32" t="s">
        <v>57</v>
      </c>
      <c r="J50" s="19">
        <v>10.408049999999999</v>
      </c>
    </row>
    <row r="51" spans="1:10">
      <c r="A51" s="18" t="s">
        <v>22</v>
      </c>
      <c r="B51" s="5" t="str">
        <f>TEXT(DATA[[#This Row],[Fecha]],"mmm")</f>
        <v>jun</v>
      </c>
      <c r="C51" s="16">
        <f>(WEEKNUM(DATA[[#This Row],[Fecha]],2))</f>
        <v>25</v>
      </c>
      <c r="D51" s="30">
        <v>45093</v>
      </c>
      <c r="E51" s="102">
        <f>YEAR(DATA[[#This Row],[Fecha]])</f>
        <v>2023</v>
      </c>
      <c r="F51" s="31"/>
      <c r="G51" s="32" t="s">
        <v>53</v>
      </c>
      <c r="H51" s="35" t="s">
        <v>132</v>
      </c>
      <c r="I51" s="32" t="s">
        <v>166</v>
      </c>
      <c r="J51" s="19">
        <v>9.9523833333333602</v>
      </c>
    </row>
    <row r="52" spans="1:10">
      <c r="A52" s="18" t="s">
        <v>22</v>
      </c>
      <c r="B52" s="5" t="str">
        <f>TEXT(DATA[[#This Row],[Fecha]],"mmm")</f>
        <v>jun</v>
      </c>
      <c r="C52" s="16">
        <f>(WEEKNUM(DATA[[#This Row],[Fecha]],2))</f>
        <v>25</v>
      </c>
      <c r="D52" s="30">
        <v>45093</v>
      </c>
      <c r="E52" s="102">
        <f>YEAR(DATA[[#This Row],[Fecha]])</f>
        <v>2023</v>
      </c>
      <c r="F52" s="31"/>
      <c r="G52" s="32" t="s">
        <v>78</v>
      </c>
      <c r="H52" s="35" t="s">
        <v>94</v>
      </c>
      <c r="I52" s="32" t="s">
        <v>166</v>
      </c>
      <c r="J52" s="19">
        <v>7.9528166666666404</v>
      </c>
    </row>
    <row r="53" spans="1:10">
      <c r="A53" s="18" t="s">
        <v>19</v>
      </c>
      <c r="B53" s="5" t="str">
        <f>TEXT(DATA[[#This Row],[Fecha]],"mmm")</f>
        <v>jun</v>
      </c>
      <c r="C53" s="16">
        <f>(WEEKNUM(DATA[[#This Row],[Fecha]],2))</f>
        <v>25</v>
      </c>
      <c r="D53" s="30">
        <v>45093</v>
      </c>
      <c r="E53" s="102">
        <f>YEAR(DATA[[#This Row],[Fecha]])</f>
        <v>2023</v>
      </c>
      <c r="F53" s="31"/>
      <c r="G53" s="32" t="s">
        <v>74</v>
      </c>
      <c r="H53" s="35" t="s">
        <v>98</v>
      </c>
      <c r="I53" s="32" t="s">
        <v>166</v>
      </c>
      <c r="J53" s="19">
        <v>6.9273666666666598</v>
      </c>
    </row>
    <row r="54" spans="1:10">
      <c r="A54" s="18" t="s">
        <v>22</v>
      </c>
      <c r="B54" s="5" t="str">
        <f>TEXT(DATA[[#This Row],[Fecha]],"mmm")</f>
        <v>jun</v>
      </c>
      <c r="C54" s="16">
        <f>(WEEKNUM(DATA[[#This Row],[Fecha]],2))</f>
        <v>25</v>
      </c>
      <c r="D54" s="30">
        <v>45093</v>
      </c>
      <c r="E54" s="102">
        <f>YEAR(DATA[[#This Row],[Fecha]])</f>
        <v>2023</v>
      </c>
      <c r="F54" s="31"/>
      <c r="G54" s="32" t="s">
        <v>65</v>
      </c>
      <c r="H54" s="35" t="s">
        <v>89</v>
      </c>
      <c r="I54" s="32" t="s">
        <v>166</v>
      </c>
      <c r="J54" s="19">
        <v>5.6025166666666673</v>
      </c>
    </row>
    <row r="55" spans="1:10">
      <c r="A55" s="18" t="s">
        <v>22</v>
      </c>
      <c r="B55" s="5" t="str">
        <f>TEXT(DATA[[#This Row],[Fecha]],"mmm")</f>
        <v>jun</v>
      </c>
      <c r="C55" s="16">
        <f>(WEEKNUM(DATA[[#This Row],[Fecha]],2))</f>
        <v>25</v>
      </c>
      <c r="D55" s="30">
        <v>45093</v>
      </c>
      <c r="E55" s="102">
        <f>YEAR(DATA[[#This Row],[Fecha]])</f>
        <v>2023</v>
      </c>
      <c r="F55" s="31"/>
      <c r="G55" s="32" t="s">
        <v>78</v>
      </c>
      <c r="H55" s="35" t="s">
        <v>94</v>
      </c>
      <c r="I55" s="32" t="s">
        <v>166</v>
      </c>
      <c r="J55" s="19">
        <v>4.8882499999999975</v>
      </c>
    </row>
    <row r="56" spans="1:10">
      <c r="A56" s="18" t="s">
        <v>22</v>
      </c>
      <c r="B56" s="5" t="str">
        <f>TEXT(DATA[[#This Row],[Fecha]],"mmm")</f>
        <v>jun</v>
      </c>
      <c r="C56" s="16">
        <f>(WEEKNUM(DATA[[#This Row],[Fecha]],2))</f>
        <v>25</v>
      </c>
      <c r="D56" s="30">
        <v>45093</v>
      </c>
      <c r="E56" s="102">
        <f>YEAR(DATA[[#This Row],[Fecha]])</f>
        <v>2023</v>
      </c>
      <c r="F56" s="31"/>
      <c r="G56" s="32" t="s">
        <v>78</v>
      </c>
      <c r="H56" s="35" t="s">
        <v>94</v>
      </c>
      <c r="I56" s="32" t="s">
        <v>166</v>
      </c>
      <c r="J56" s="19">
        <v>4.201666666666668</v>
      </c>
    </row>
    <row r="57" spans="1:10">
      <c r="A57" s="18" t="s">
        <v>22</v>
      </c>
      <c r="B57" s="5" t="str">
        <f>TEXT(DATA[[#This Row],[Fecha]],"mmm")</f>
        <v>jun</v>
      </c>
      <c r="C57" s="16">
        <f>(WEEKNUM(DATA[[#This Row],[Fecha]],2))</f>
        <v>25</v>
      </c>
      <c r="D57" s="33">
        <v>45093</v>
      </c>
      <c r="E57" s="102">
        <f>YEAR(DATA[[#This Row],[Fecha]])</f>
        <v>2023</v>
      </c>
      <c r="F57" s="90"/>
      <c r="G57" s="90" t="s">
        <v>60</v>
      </c>
      <c r="H57" s="34" t="s">
        <v>160</v>
      </c>
      <c r="I57" s="19" t="s">
        <v>166</v>
      </c>
      <c r="J57" s="19">
        <v>3.9512500000000021</v>
      </c>
    </row>
    <row r="58" spans="1:10">
      <c r="A58" s="18" t="s">
        <v>22</v>
      </c>
      <c r="B58" s="5" t="str">
        <f>TEXT(DATA[[#This Row],[Fecha]],"mmm")</f>
        <v>jun</v>
      </c>
      <c r="C58" s="16">
        <f>(WEEKNUM(DATA[[#This Row],[Fecha]],2))</f>
        <v>25</v>
      </c>
      <c r="D58" s="33">
        <v>45093</v>
      </c>
      <c r="E58" s="102">
        <f>YEAR(DATA[[#This Row],[Fecha]])</f>
        <v>2023</v>
      </c>
      <c r="F58" s="90"/>
      <c r="G58" s="90" t="s">
        <v>78</v>
      </c>
      <c r="H58" s="34" t="s">
        <v>94</v>
      </c>
      <c r="I58" s="19" t="s">
        <v>166</v>
      </c>
      <c r="J58" s="19">
        <v>3.5262166666666683</v>
      </c>
    </row>
    <row r="59" spans="1:10">
      <c r="A59" s="18" t="s">
        <v>22</v>
      </c>
      <c r="B59" s="5" t="str">
        <f>TEXT(DATA[[#This Row],[Fecha]],"mmm")</f>
        <v>jun</v>
      </c>
      <c r="C59" s="16">
        <f>(WEEKNUM(DATA[[#This Row],[Fecha]],2))</f>
        <v>25</v>
      </c>
      <c r="D59" s="33">
        <v>45093</v>
      </c>
      <c r="E59" s="102">
        <f>YEAR(DATA[[#This Row],[Fecha]])</f>
        <v>2023</v>
      </c>
      <c r="F59" s="90"/>
      <c r="G59" s="90" t="s">
        <v>78</v>
      </c>
      <c r="H59" s="34" t="s">
        <v>94</v>
      </c>
      <c r="I59" s="19" t="s">
        <v>166</v>
      </c>
      <c r="J59" s="19">
        <v>3.4507000000000017</v>
      </c>
    </row>
    <row r="60" spans="1:10">
      <c r="A60" s="18" t="s">
        <v>22</v>
      </c>
      <c r="B60" s="5" t="str">
        <f>TEXT(DATA[[#This Row],[Fecha]],"mmm")</f>
        <v>jun</v>
      </c>
      <c r="C60" s="16">
        <f>(WEEKNUM(DATA[[#This Row],[Fecha]],2))</f>
        <v>25</v>
      </c>
      <c r="D60" s="33">
        <v>45093</v>
      </c>
      <c r="E60" s="102">
        <f>YEAR(DATA[[#This Row],[Fecha]])</f>
        <v>2023</v>
      </c>
      <c r="F60" s="90"/>
      <c r="G60" s="90" t="s">
        <v>65</v>
      </c>
      <c r="H60" s="34" t="s">
        <v>89</v>
      </c>
      <c r="I60" s="19" t="s">
        <v>166</v>
      </c>
      <c r="J60" s="19">
        <v>3.3510833333333343</v>
      </c>
    </row>
    <row r="61" spans="1:10">
      <c r="A61" s="18" t="s">
        <v>22</v>
      </c>
      <c r="B61" s="5" t="str">
        <f>TEXT(DATA[[#This Row],[Fecha]],"mmm")</f>
        <v>jun</v>
      </c>
      <c r="C61" s="16">
        <f>(WEEKNUM(DATA[[#This Row],[Fecha]],2))</f>
        <v>25</v>
      </c>
      <c r="D61" s="30">
        <v>45093</v>
      </c>
      <c r="E61" s="102">
        <f>YEAR(DATA[[#This Row],[Fecha]])</f>
        <v>2023</v>
      </c>
      <c r="F61" s="31"/>
      <c r="G61" s="32" t="s">
        <v>78</v>
      </c>
      <c r="H61" s="35" t="s">
        <v>94</v>
      </c>
      <c r="I61" s="32" t="s">
        <v>166</v>
      </c>
      <c r="J61" s="19">
        <v>2.726650000000002</v>
      </c>
    </row>
    <row r="62" spans="1:10">
      <c r="A62" s="18" t="s">
        <v>22</v>
      </c>
      <c r="B62" s="5" t="str">
        <f>TEXT(DATA[[#This Row],[Fecha]],"mmm")</f>
        <v>jun</v>
      </c>
      <c r="C62" s="16">
        <f>(WEEKNUM(DATA[[#This Row],[Fecha]],2))</f>
        <v>25</v>
      </c>
      <c r="D62" s="30">
        <v>45093</v>
      </c>
      <c r="E62" s="102">
        <f>YEAR(DATA[[#This Row],[Fecha]])</f>
        <v>2023</v>
      </c>
      <c r="F62" s="31"/>
      <c r="G62" s="32" t="s">
        <v>65</v>
      </c>
      <c r="H62" s="35" t="s">
        <v>89</v>
      </c>
      <c r="I62" s="32" t="s">
        <v>166</v>
      </c>
      <c r="J62" s="19">
        <v>2.4259999999999979</v>
      </c>
    </row>
    <row r="63" spans="1:10">
      <c r="A63" s="18" t="s">
        <v>22</v>
      </c>
      <c r="B63" s="5" t="str">
        <f>TEXT(DATA[[#This Row],[Fecha]],"mmm")</f>
        <v>jun</v>
      </c>
      <c r="C63" s="16">
        <f>(WEEKNUM(DATA[[#This Row],[Fecha]],2))</f>
        <v>25</v>
      </c>
      <c r="D63" s="30">
        <v>45093</v>
      </c>
      <c r="E63" s="102">
        <f>YEAR(DATA[[#This Row],[Fecha]])</f>
        <v>2023</v>
      </c>
      <c r="F63" s="31"/>
      <c r="G63" s="32" t="s">
        <v>78</v>
      </c>
      <c r="H63" s="35" t="s">
        <v>94</v>
      </c>
      <c r="I63" s="32" t="s">
        <v>166</v>
      </c>
      <c r="J63" s="19">
        <v>2.2198666666666682</v>
      </c>
    </row>
    <row r="64" spans="1:10">
      <c r="A64" s="18" t="s">
        <v>22</v>
      </c>
      <c r="B64" s="5" t="str">
        <f>TEXT(DATA[[#This Row],[Fecha]],"mmm")</f>
        <v>jun</v>
      </c>
      <c r="C64" s="16">
        <f>(WEEKNUM(DATA[[#This Row],[Fecha]],2))</f>
        <v>25</v>
      </c>
      <c r="D64" s="30">
        <v>45093</v>
      </c>
      <c r="E64" s="102">
        <f>YEAR(DATA[[#This Row],[Fecha]])</f>
        <v>2023</v>
      </c>
      <c r="F64" s="31"/>
      <c r="G64" s="32" t="s">
        <v>78</v>
      </c>
      <c r="H64" s="35" t="s">
        <v>94</v>
      </c>
      <c r="I64" s="32" t="s">
        <v>166</v>
      </c>
      <c r="J64" s="19">
        <v>2.1017666666666637</v>
      </c>
    </row>
    <row r="65" spans="1:10">
      <c r="A65" s="18" t="s">
        <v>22</v>
      </c>
      <c r="B65" s="5" t="str">
        <f>TEXT(DATA[[#This Row],[Fecha]],"mmm")</f>
        <v>jun</v>
      </c>
      <c r="C65" s="16">
        <f>(WEEKNUM(DATA[[#This Row],[Fecha]],2))</f>
        <v>25</v>
      </c>
      <c r="D65" s="30">
        <v>45093</v>
      </c>
      <c r="E65" s="102">
        <f>YEAR(DATA[[#This Row],[Fecha]])</f>
        <v>2023</v>
      </c>
      <c r="F65" s="31"/>
      <c r="G65" s="32" t="s">
        <v>78</v>
      </c>
      <c r="H65" s="35" t="s">
        <v>94</v>
      </c>
      <c r="I65" s="32" t="s">
        <v>166</v>
      </c>
      <c r="J65" s="19">
        <v>1.47645</v>
      </c>
    </row>
    <row r="66" spans="1:10">
      <c r="A66" s="18" t="s">
        <v>22</v>
      </c>
      <c r="B66" s="5" t="str">
        <f>TEXT(DATA[[#This Row],[Fecha]],"mmm")</f>
        <v>jun</v>
      </c>
      <c r="C66" s="16">
        <f>(WEEKNUM(DATA[[#This Row],[Fecha]],2))</f>
        <v>25</v>
      </c>
      <c r="D66" s="30">
        <v>45093</v>
      </c>
      <c r="E66" s="102">
        <f>YEAR(DATA[[#This Row],[Fecha]])</f>
        <v>2023</v>
      </c>
      <c r="F66" s="31"/>
      <c r="G66" s="32" t="s">
        <v>53</v>
      </c>
      <c r="H66" s="35" t="s">
        <v>132</v>
      </c>
      <c r="I66" s="32" t="s">
        <v>166</v>
      </c>
      <c r="J66" s="19">
        <v>1.350333333333336</v>
      </c>
    </row>
    <row r="67" spans="1:10">
      <c r="A67" s="18" t="s">
        <v>22</v>
      </c>
      <c r="B67" s="5" t="str">
        <f>TEXT(DATA[[#This Row],[Fecha]],"mmm")</f>
        <v>jun</v>
      </c>
      <c r="C67" s="16">
        <f>(WEEKNUM(DATA[[#This Row],[Fecha]],2))</f>
        <v>25</v>
      </c>
      <c r="D67" s="30">
        <v>45093</v>
      </c>
      <c r="E67" s="102">
        <f>YEAR(DATA[[#This Row],[Fecha]])</f>
        <v>2023</v>
      </c>
      <c r="F67" s="31"/>
      <c r="G67" s="32" t="s">
        <v>78</v>
      </c>
      <c r="H67" s="35" t="s">
        <v>94</v>
      </c>
      <c r="I67" s="32" t="s">
        <v>166</v>
      </c>
      <c r="J67" s="19">
        <v>1.2514333333333321</v>
      </c>
    </row>
    <row r="68" spans="1:10">
      <c r="A68" s="18" t="s">
        <v>20</v>
      </c>
      <c r="B68" s="5" t="str">
        <f>TEXT(DATA[[#This Row],[Fecha]],"mmm")</f>
        <v>jun</v>
      </c>
      <c r="C68" s="16">
        <f>(WEEKNUM(DATA[[#This Row],[Fecha]],2))</f>
        <v>25</v>
      </c>
      <c r="D68" s="30">
        <v>45094</v>
      </c>
      <c r="E68" s="102">
        <f>YEAR(DATA[[#This Row],[Fecha]])</f>
        <v>2023</v>
      </c>
      <c r="F68" s="31"/>
      <c r="G68" s="32" t="s">
        <v>77</v>
      </c>
      <c r="H68" s="35" t="s">
        <v>93</v>
      </c>
      <c r="I68" s="90" t="s">
        <v>56</v>
      </c>
      <c r="J68" s="19">
        <v>14.51443333333332</v>
      </c>
    </row>
    <row r="69" spans="1:10">
      <c r="A69" s="18" t="s">
        <v>19</v>
      </c>
      <c r="B69" s="5" t="str">
        <f>TEXT(DATA[[#This Row],[Fecha]],"mmm")</f>
        <v>jun</v>
      </c>
      <c r="C69" s="16">
        <f>(WEEKNUM(DATA[[#This Row],[Fecha]],2))</f>
        <v>26</v>
      </c>
      <c r="D69" s="30">
        <v>45096</v>
      </c>
      <c r="E69" s="102">
        <f>YEAR(DATA[[#This Row],[Fecha]])</f>
        <v>2023</v>
      </c>
      <c r="F69" s="31"/>
      <c r="G69" s="32" t="s">
        <v>81</v>
      </c>
      <c r="H69" s="35" t="s">
        <v>128</v>
      </c>
      <c r="I69" s="90" t="s">
        <v>56</v>
      </c>
      <c r="J69" s="19">
        <v>11.65293333333336</v>
      </c>
    </row>
    <row r="70" spans="1:10">
      <c r="A70" s="18" t="s">
        <v>19</v>
      </c>
      <c r="B70" s="5" t="str">
        <f>TEXT(DATA[[#This Row],[Fecha]],"mmm")</f>
        <v>jun</v>
      </c>
      <c r="C70" s="16">
        <f>(WEEKNUM(DATA[[#This Row],[Fecha]],2))</f>
        <v>26</v>
      </c>
      <c r="D70" s="30">
        <v>45096</v>
      </c>
      <c r="E70" s="102">
        <f>YEAR(DATA[[#This Row],[Fecha]])</f>
        <v>2023</v>
      </c>
      <c r="F70" s="31"/>
      <c r="G70" s="32" t="s">
        <v>65</v>
      </c>
      <c r="H70" s="35" t="s">
        <v>89</v>
      </c>
      <c r="I70" s="32" t="s">
        <v>166</v>
      </c>
      <c r="J70" s="19">
        <v>4.3943166666666658</v>
      </c>
    </row>
    <row r="71" spans="1:10">
      <c r="A71" s="18" t="s">
        <v>19</v>
      </c>
      <c r="B71" s="5" t="str">
        <f>TEXT(DATA[[#This Row],[Fecha]],"mmm")</f>
        <v>jun</v>
      </c>
      <c r="C71" s="16">
        <f>(WEEKNUM(DATA[[#This Row],[Fecha]],2))</f>
        <v>26</v>
      </c>
      <c r="D71" s="30">
        <v>45096</v>
      </c>
      <c r="E71" s="102">
        <f>YEAR(DATA[[#This Row],[Fecha]])</f>
        <v>2023</v>
      </c>
      <c r="F71" s="31"/>
      <c r="G71" s="32" t="s">
        <v>65</v>
      </c>
      <c r="H71" s="35" t="s">
        <v>89</v>
      </c>
      <c r="I71" s="32" t="s">
        <v>166</v>
      </c>
      <c r="J71" s="19">
        <v>1.9078666666666679</v>
      </c>
    </row>
    <row r="72" spans="1:10">
      <c r="A72" s="18" t="s">
        <v>19</v>
      </c>
      <c r="B72" s="5" t="str">
        <f>TEXT(DATA[[#This Row],[Fecha]],"mmm")</f>
        <v>jun</v>
      </c>
      <c r="C72" s="16">
        <f>(WEEKNUM(DATA[[#This Row],[Fecha]],2))</f>
        <v>26</v>
      </c>
      <c r="D72" s="30">
        <v>45097</v>
      </c>
      <c r="E72" s="102">
        <f>YEAR(DATA[[#This Row],[Fecha]])</f>
        <v>2023</v>
      </c>
      <c r="F72" s="31"/>
      <c r="G72" s="32" t="s">
        <v>60</v>
      </c>
      <c r="H72" s="35" t="s">
        <v>61</v>
      </c>
      <c r="I72" s="32" t="s">
        <v>166</v>
      </c>
      <c r="J72" s="19">
        <v>7.9954666666666805</v>
      </c>
    </row>
    <row r="73" spans="1:10">
      <c r="A73" s="18" t="s">
        <v>20</v>
      </c>
      <c r="B73" s="5" t="str">
        <f>TEXT(DATA[[#This Row],[Fecha]],"mmm")</f>
        <v>jun</v>
      </c>
      <c r="C73" s="16">
        <f>(WEEKNUM(DATA[[#This Row],[Fecha]],2))</f>
        <v>26</v>
      </c>
      <c r="D73" s="30">
        <v>45097</v>
      </c>
      <c r="E73" s="102">
        <f>YEAR(DATA[[#This Row],[Fecha]])</f>
        <v>2023</v>
      </c>
      <c r="F73" s="31"/>
      <c r="G73" s="32" t="s">
        <v>482</v>
      </c>
      <c r="H73" s="35" t="s">
        <v>150</v>
      </c>
      <c r="I73" s="32" t="s">
        <v>166</v>
      </c>
      <c r="J73" s="19">
        <v>5.8697999999999997</v>
      </c>
    </row>
    <row r="74" spans="1:10">
      <c r="A74" s="18" t="s">
        <v>20</v>
      </c>
      <c r="B74" s="5" t="str">
        <f>TEXT(DATA[[#This Row],[Fecha]],"mmm")</f>
        <v>jun</v>
      </c>
      <c r="C74" s="16">
        <f>(WEEKNUM(DATA[[#This Row],[Fecha]],2))</f>
        <v>26</v>
      </c>
      <c r="D74" s="30">
        <v>45097</v>
      </c>
      <c r="E74" s="102">
        <f>YEAR(DATA[[#This Row],[Fecha]])</f>
        <v>2023</v>
      </c>
      <c r="F74" s="31"/>
      <c r="G74" s="32" t="s">
        <v>52</v>
      </c>
      <c r="H74" s="35" t="s">
        <v>159</v>
      </c>
      <c r="I74" s="32" t="s">
        <v>166</v>
      </c>
      <c r="J74" s="19">
        <v>4.366183333333332</v>
      </c>
    </row>
    <row r="75" spans="1:10">
      <c r="A75" s="18" t="s">
        <v>20</v>
      </c>
      <c r="B75" s="5" t="str">
        <f>TEXT(DATA[[#This Row],[Fecha]],"mmm")</f>
        <v>jun</v>
      </c>
      <c r="C75" s="16">
        <f>(WEEKNUM(DATA[[#This Row],[Fecha]],2))</f>
        <v>26</v>
      </c>
      <c r="D75" s="30">
        <v>45097</v>
      </c>
      <c r="E75" s="102">
        <f>YEAR(DATA[[#This Row],[Fecha]])</f>
        <v>2023</v>
      </c>
      <c r="F75" s="31"/>
      <c r="G75" s="32" t="s">
        <v>52</v>
      </c>
      <c r="H75" s="35" t="s">
        <v>159</v>
      </c>
      <c r="I75" s="32" t="s">
        <v>166</v>
      </c>
      <c r="J75" s="19">
        <v>4.3582333333333318</v>
      </c>
    </row>
    <row r="76" spans="1:10">
      <c r="A76" s="18" t="s">
        <v>20</v>
      </c>
      <c r="B76" s="5" t="str">
        <f>TEXT(DATA[[#This Row],[Fecha]],"mmm")</f>
        <v>jun</v>
      </c>
      <c r="C76" s="16">
        <f>(WEEKNUM(DATA[[#This Row],[Fecha]],2))</f>
        <v>26</v>
      </c>
      <c r="D76" s="30">
        <v>45097</v>
      </c>
      <c r="E76" s="102">
        <f>YEAR(DATA[[#This Row],[Fecha]])</f>
        <v>2023</v>
      </c>
      <c r="F76" s="31"/>
      <c r="G76" s="32" t="s">
        <v>482</v>
      </c>
      <c r="H76" s="35" t="s">
        <v>150</v>
      </c>
      <c r="I76" s="32" t="s">
        <v>166</v>
      </c>
      <c r="J76" s="19">
        <v>2.0470833333333363</v>
      </c>
    </row>
    <row r="77" spans="1:10">
      <c r="A77" s="18" t="s">
        <v>20</v>
      </c>
      <c r="B77" s="5" t="str">
        <f>TEXT(DATA[[#This Row],[Fecha]],"mmm")</f>
        <v>jun</v>
      </c>
      <c r="C77" s="16">
        <f>(WEEKNUM(DATA[[#This Row],[Fecha]],2))</f>
        <v>26</v>
      </c>
      <c r="D77" s="30">
        <v>45097</v>
      </c>
      <c r="E77" s="102">
        <f>YEAR(DATA[[#This Row],[Fecha]])</f>
        <v>2023</v>
      </c>
      <c r="F77" s="31"/>
      <c r="G77" s="32" t="s">
        <v>62</v>
      </c>
      <c r="H77" s="35" t="s">
        <v>164</v>
      </c>
      <c r="I77" s="32" t="s">
        <v>166</v>
      </c>
      <c r="J77" s="19">
        <v>1.5643833333333359</v>
      </c>
    </row>
    <row r="78" spans="1:10">
      <c r="A78" s="18" t="s">
        <v>19</v>
      </c>
      <c r="B78" s="5" t="str">
        <f>TEXT(DATA[[#This Row],[Fecha]],"mmm")</f>
        <v>jun</v>
      </c>
      <c r="C78" s="16">
        <f>(WEEKNUM(DATA[[#This Row],[Fecha]],2))</f>
        <v>26</v>
      </c>
      <c r="D78" s="30">
        <v>45099</v>
      </c>
      <c r="E78" s="102">
        <f>YEAR(DATA[[#This Row],[Fecha]])</f>
        <v>2023</v>
      </c>
      <c r="F78" s="31"/>
      <c r="G78" s="32" t="s">
        <v>74</v>
      </c>
      <c r="H78" s="35" t="s">
        <v>149</v>
      </c>
      <c r="I78" s="32" t="s">
        <v>166</v>
      </c>
      <c r="J78" s="19">
        <v>4.9570166666666635</v>
      </c>
    </row>
    <row r="79" spans="1:10">
      <c r="A79" s="18" t="s">
        <v>20</v>
      </c>
      <c r="B79" s="5" t="str">
        <f>TEXT(DATA[[#This Row],[Fecha]],"mmm")</f>
        <v>jun</v>
      </c>
      <c r="C79" s="16">
        <f>(WEEKNUM(DATA[[#This Row],[Fecha]],2))</f>
        <v>26</v>
      </c>
      <c r="D79" s="30">
        <v>45099</v>
      </c>
      <c r="E79" s="102">
        <f>YEAR(DATA[[#This Row],[Fecha]])</f>
        <v>2023</v>
      </c>
      <c r="F79" s="31"/>
      <c r="G79" s="32" t="s">
        <v>64</v>
      </c>
      <c r="H79" s="35" t="s">
        <v>157</v>
      </c>
      <c r="I79" s="32" t="s">
        <v>166</v>
      </c>
      <c r="J79" s="19">
        <v>4.8594000000000008</v>
      </c>
    </row>
    <row r="80" spans="1:10">
      <c r="A80" s="18" t="s">
        <v>19</v>
      </c>
      <c r="B80" s="5" t="str">
        <f>TEXT(DATA[[#This Row],[Fecha]],"mmm")</f>
        <v>jun</v>
      </c>
      <c r="C80" s="16">
        <f>(WEEKNUM(DATA[[#This Row],[Fecha]],2))</f>
        <v>26</v>
      </c>
      <c r="D80" s="33">
        <v>45099</v>
      </c>
      <c r="E80" s="102">
        <f>YEAR(DATA[[#This Row],[Fecha]])</f>
        <v>2023</v>
      </c>
      <c r="F80" s="90"/>
      <c r="G80" s="90" t="s">
        <v>74</v>
      </c>
      <c r="H80" s="34" t="s">
        <v>98</v>
      </c>
      <c r="I80" s="19" t="s">
        <v>166</v>
      </c>
      <c r="J80" s="19">
        <v>3.6475333333333317</v>
      </c>
    </row>
    <row r="81" spans="1:10">
      <c r="A81" s="18" t="s">
        <v>20</v>
      </c>
      <c r="B81" s="5" t="str">
        <f>TEXT(DATA[[#This Row],[Fecha]],"mmm")</f>
        <v>jun</v>
      </c>
      <c r="C81" s="16">
        <f>(WEEKNUM(DATA[[#This Row],[Fecha]],2))</f>
        <v>26</v>
      </c>
      <c r="D81" s="30">
        <v>45100</v>
      </c>
      <c r="E81" s="102">
        <f>YEAR(DATA[[#This Row],[Fecha]])</f>
        <v>2023</v>
      </c>
      <c r="F81" s="31"/>
      <c r="G81" s="32" t="s">
        <v>482</v>
      </c>
      <c r="H81" s="35" t="s">
        <v>104</v>
      </c>
      <c r="I81" s="90" t="s">
        <v>56</v>
      </c>
      <c r="J81" s="19">
        <v>11.983633333333319</v>
      </c>
    </row>
    <row r="82" spans="1:10">
      <c r="A82" s="18" t="s">
        <v>19</v>
      </c>
      <c r="B82" s="5" t="str">
        <f>TEXT(DATA[[#This Row],[Fecha]],"mmm")</f>
        <v>jun</v>
      </c>
      <c r="C82" s="16">
        <f>(WEEKNUM(DATA[[#This Row],[Fecha]],2))</f>
        <v>26</v>
      </c>
      <c r="D82" s="30">
        <v>45100</v>
      </c>
      <c r="E82" s="102">
        <f>YEAR(DATA[[#This Row],[Fecha]])</f>
        <v>2023</v>
      </c>
      <c r="F82" s="31"/>
      <c r="G82" s="32" t="s">
        <v>80</v>
      </c>
      <c r="H82" s="35" t="s">
        <v>133</v>
      </c>
      <c r="I82" s="32" t="s">
        <v>166</v>
      </c>
      <c r="J82" s="19">
        <v>9.8176333333333208</v>
      </c>
    </row>
    <row r="83" spans="1:10">
      <c r="A83" s="18" t="s">
        <v>19</v>
      </c>
      <c r="B83" s="5" t="str">
        <f>TEXT(DATA[[#This Row],[Fecha]],"mmm")</f>
        <v>jun</v>
      </c>
      <c r="C83" s="16">
        <f>(WEEKNUM(DATA[[#This Row],[Fecha]],2))</f>
        <v>26</v>
      </c>
      <c r="D83" s="33">
        <v>45100</v>
      </c>
      <c r="E83" s="102">
        <f>YEAR(DATA[[#This Row],[Fecha]])</f>
        <v>2023</v>
      </c>
      <c r="F83" s="90"/>
      <c r="G83" s="90" t="s">
        <v>65</v>
      </c>
      <c r="H83" s="34" t="s">
        <v>161</v>
      </c>
      <c r="I83" s="19" t="s">
        <v>166</v>
      </c>
      <c r="J83" s="19">
        <v>3.672550000000002</v>
      </c>
    </row>
    <row r="84" spans="1:10">
      <c r="A84" s="18" t="s">
        <v>19</v>
      </c>
      <c r="B84" s="5" t="str">
        <f>TEXT(DATA[[#This Row],[Fecha]],"mmm")</f>
        <v>jun</v>
      </c>
      <c r="C84" s="16">
        <f>(WEEKNUM(DATA[[#This Row],[Fecha]],2))</f>
        <v>26</v>
      </c>
      <c r="D84" s="33">
        <v>45100</v>
      </c>
      <c r="E84" s="102">
        <f>YEAR(DATA[[#This Row],[Fecha]])</f>
        <v>2023</v>
      </c>
      <c r="F84" s="90"/>
      <c r="G84" s="90" t="s">
        <v>65</v>
      </c>
      <c r="H84" s="34" t="s">
        <v>161</v>
      </c>
      <c r="I84" s="19" t="s">
        <v>166</v>
      </c>
      <c r="J84" s="19">
        <v>3.0640000000000018</v>
      </c>
    </row>
    <row r="85" spans="1:10">
      <c r="A85" s="18" t="s">
        <v>20</v>
      </c>
      <c r="B85" s="5" t="str">
        <f>TEXT(DATA[[#This Row],[Fecha]],"mmm")</f>
        <v>jun</v>
      </c>
      <c r="C85" s="16">
        <f>(WEEKNUM(DATA[[#This Row],[Fecha]],2))</f>
        <v>26</v>
      </c>
      <c r="D85" s="20">
        <v>45101</v>
      </c>
      <c r="E85" s="102">
        <f>YEAR(DATA[[#This Row],[Fecha]])</f>
        <v>2023</v>
      </c>
      <c r="F85" s="18"/>
      <c r="G85" s="90" t="s">
        <v>52</v>
      </c>
      <c r="H85" s="34" t="s">
        <v>87</v>
      </c>
      <c r="I85" s="90" t="s">
        <v>57</v>
      </c>
      <c r="J85" s="36">
        <v>38.161066666666684</v>
      </c>
    </row>
    <row r="86" spans="1:10">
      <c r="A86" s="18" t="s">
        <v>20</v>
      </c>
      <c r="B86" s="5" t="str">
        <f>TEXT(DATA[[#This Row],[Fecha]],"mmm")</f>
        <v>jun</v>
      </c>
      <c r="C86" s="16">
        <f>(WEEKNUM(DATA[[#This Row],[Fecha]],2))</f>
        <v>26</v>
      </c>
      <c r="D86" s="20">
        <v>45101</v>
      </c>
      <c r="E86" s="102">
        <f>YEAR(DATA[[#This Row],[Fecha]])</f>
        <v>2023</v>
      </c>
      <c r="F86" s="90"/>
      <c r="G86" s="90" t="s">
        <v>76</v>
      </c>
      <c r="H86" s="34" t="s">
        <v>108</v>
      </c>
      <c r="I86" s="90" t="s">
        <v>57</v>
      </c>
      <c r="J86" s="19">
        <v>16.387000000000022</v>
      </c>
    </row>
    <row r="87" spans="1:10">
      <c r="A87" s="18" t="s">
        <v>20</v>
      </c>
      <c r="B87" s="5" t="str">
        <f>TEXT(DATA[[#This Row],[Fecha]],"mmm")</f>
        <v>jun</v>
      </c>
      <c r="C87" s="16">
        <f>(WEEKNUM(DATA[[#This Row],[Fecha]],2))</f>
        <v>26</v>
      </c>
      <c r="D87" s="30">
        <v>45101</v>
      </c>
      <c r="E87" s="102">
        <f>YEAR(DATA[[#This Row],[Fecha]])</f>
        <v>2023</v>
      </c>
      <c r="F87" s="31"/>
      <c r="G87" s="32" t="s">
        <v>52</v>
      </c>
      <c r="H87" s="35" t="s">
        <v>87</v>
      </c>
      <c r="I87" s="32" t="s">
        <v>166</v>
      </c>
      <c r="J87" s="19">
        <v>7.5010833333333604</v>
      </c>
    </row>
    <row r="88" spans="1:10">
      <c r="A88" s="18" t="s">
        <v>20</v>
      </c>
      <c r="B88" s="5" t="str">
        <f>TEXT(DATA[[#This Row],[Fecha]],"mmm")</f>
        <v>jun</v>
      </c>
      <c r="C88" s="16">
        <f>(WEEKNUM(DATA[[#This Row],[Fecha]],2))</f>
        <v>27</v>
      </c>
      <c r="D88" s="20">
        <v>45104</v>
      </c>
      <c r="E88" s="102">
        <f>YEAR(DATA[[#This Row],[Fecha]])</f>
        <v>2023</v>
      </c>
      <c r="F88" s="18"/>
      <c r="G88" s="90" t="s">
        <v>76</v>
      </c>
      <c r="H88" s="34" t="s">
        <v>90</v>
      </c>
      <c r="I88" s="90" t="s">
        <v>57</v>
      </c>
      <c r="J88" s="36">
        <v>34.458566666666641</v>
      </c>
    </row>
    <row r="89" spans="1:10">
      <c r="A89" s="18" t="s">
        <v>22</v>
      </c>
      <c r="B89" s="5" t="str">
        <f>TEXT(DATA[[#This Row],[Fecha]],"mmm")</f>
        <v>jun</v>
      </c>
      <c r="C89" s="16">
        <f>(WEEKNUM(DATA[[#This Row],[Fecha]],2))</f>
        <v>27</v>
      </c>
      <c r="D89" s="20">
        <v>45104</v>
      </c>
      <c r="E89" s="102">
        <f>YEAR(DATA[[#This Row],[Fecha]])</f>
        <v>2023</v>
      </c>
      <c r="F89" s="18"/>
      <c r="G89" s="39" t="s">
        <v>71</v>
      </c>
      <c r="H89" s="40" t="s">
        <v>97</v>
      </c>
      <c r="I89" s="90" t="s">
        <v>57</v>
      </c>
      <c r="J89" s="37">
        <v>28.008883333333319</v>
      </c>
    </row>
    <row r="90" spans="1:10">
      <c r="A90" s="18" t="s">
        <v>20</v>
      </c>
      <c r="B90" s="5" t="str">
        <f>TEXT(DATA[[#This Row],[Fecha]],"mmm")</f>
        <v>jun</v>
      </c>
      <c r="C90" s="16">
        <f>(WEEKNUM(DATA[[#This Row],[Fecha]],2))</f>
        <v>27</v>
      </c>
      <c r="D90" s="20">
        <v>45104</v>
      </c>
      <c r="E90" s="102">
        <f>YEAR(DATA[[#This Row],[Fecha]])</f>
        <v>2023</v>
      </c>
      <c r="F90" s="90"/>
      <c r="G90" s="90" t="s">
        <v>76</v>
      </c>
      <c r="H90" s="34" t="s">
        <v>90</v>
      </c>
      <c r="I90" s="90" t="s">
        <v>56</v>
      </c>
      <c r="J90" s="19">
        <v>25.083333333333361</v>
      </c>
    </row>
    <row r="91" spans="1:10">
      <c r="A91" s="18" t="s">
        <v>20</v>
      </c>
      <c r="B91" s="5" t="str">
        <f>TEXT(DATA[[#This Row],[Fecha]],"mmm")</f>
        <v>jun</v>
      </c>
      <c r="C91" s="16">
        <f>(WEEKNUM(DATA[[#This Row],[Fecha]],2))</f>
        <v>27</v>
      </c>
      <c r="D91" s="20">
        <v>45104</v>
      </c>
      <c r="E91" s="102">
        <f>YEAR(DATA[[#This Row],[Fecha]])</f>
        <v>2023</v>
      </c>
      <c r="F91" s="90"/>
      <c r="G91" s="90" t="s">
        <v>76</v>
      </c>
      <c r="H91" s="34" t="s">
        <v>105</v>
      </c>
      <c r="I91" s="90" t="s">
        <v>56</v>
      </c>
      <c r="J91" s="37">
        <v>19.999999999999979</v>
      </c>
    </row>
    <row r="92" spans="1:10">
      <c r="A92" s="18" t="s">
        <v>20</v>
      </c>
      <c r="B92" s="5" t="str">
        <f>TEXT(DATA[[#This Row],[Fecha]],"mmm")</f>
        <v>jun</v>
      </c>
      <c r="C92" s="16">
        <f>(WEEKNUM(DATA[[#This Row],[Fecha]],2))</f>
        <v>27</v>
      </c>
      <c r="D92" s="30">
        <v>45104</v>
      </c>
      <c r="E92" s="102">
        <f>YEAR(DATA[[#This Row],[Fecha]])</f>
        <v>2023</v>
      </c>
      <c r="F92" s="31"/>
      <c r="G92" s="32" t="s">
        <v>76</v>
      </c>
      <c r="H92" s="35" t="s">
        <v>90</v>
      </c>
      <c r="I92" s="90" t="s">
        <v>56</v>
      </c>
      <c r="J92" s="19">
        <v>14.916666666666661</v>
      </c>
    </row>
    <row r="93" spans="1:10">
      <c r="A93" s="18" t="s">
        <v>20</v>
      </c>
      <c r="B93" s="5" t="str">
        <f>TEXT(DATA[[#This Row],[Fecha]],"mmm")</f>
        <v>jun</v>
      </c>
      <c r="C93" s="16">
        <f>(WEEKNUM(DATA[[#This Row],[Fecha]],2))</f>
        <v>27</v>
      </c>
      <c r="D93" s="30">
        <v>45104</v>
      </c>
      <c r="E93" s="102">
        <f>YEAR(DATA[[#This Row],[Fecha]])</f>
        <v>2023</v>
      </c>
      <c r="F93" s="31"/>
      <c r="G93" s="32" t="s">
        <v>76</v>
      </c>
      <c r="H93" s="35" t="s">
        <v>105</v>
      </c>
      <c r="I93" s="90" t="s">
        <v>56</v>
      </c>
      <c r="J93" s="19">
        <v>12.000516666666661</v>
      </c>
    </row>
    <row r="94" spans="1:10">
      <c r="A94" s="18" t="s">
        <v>22</v>
      </c>
      <c r="B94" s="5" t="str">
        <f>TEXT(DATA[[#This Row],[Fecha]],"mmm")</f>
        <v>jun</v>
      </c>
      <c r="C94" s="16">
        <f>(WEEKNUM(DATA[[#This Row],[Fecha]],2))</f>
        <v>27</v>
      </c>
      <c r="D94" s="30">
        <v>45104</v>
      </c>
      <c r="E94" s="102">
        <f>YEAR(DATA[[#This Row],[Fecha]])</f>
        <v>2023</v>
      </c>
      <c r="F94" s="31"/>
      <c r="G94" s="32" t="s">
        <v>76</v>
      </c>
      <c r="H94" s="35" t="s">
        <v>138</v>
      </c>
      <c r="I94" s="32" t="s">
        <v>166</v>
      </c>
      <c r="J94" s="19">
        <v>9.1183500000000013</v>
      </c>
    </row>
    <row r="95" spans="1:10">
      <c r="A95" s="18" t="s">
        <v>22</v>
      </c>
      <c r="B95" s="5" t="str">
        <f>TEXT(DATA[[#This Row],[Fecha]],"mmm")</f>
        <v>jun</v>
      </c>
      <c r="C95" s="16">
        <f>(WEEKNUM(DATA[[#This Row],[Fecha]],2))</f>
        <v>27</v>
      </c>
      <c r="D95" s="30">
        <v>45104</v>
      </c>
      <c r="E95" s="102">
        <f>YEAR(DATA[[#This Row],[Fecha]])</f>
        <v>2023</v>
      </c>
      <c r="F95" s="31"/>
      <c r="G95" s="32" t="s">
        <v>74</v>
      </c>
      <c r="H95" s="35" t="s">
        <v>126</v>
      </c>
      <c r="I95" s="32" t="s">
        <v>166</v>
      </c>
      <c r="J95" s="19">
        <v>2.151633333333336</v>
      </c>
    </row>
    <row r="96" spans="1:10">
      <c r="A96" s="18" t="s">
        <v>22</v>
      </c>
      <c r="B96" s="5" t="str">
        <f>TEXT(DATA[[#This Row],[Fecha]],"mmm")</f>
        <v>jun</v>
      </c>
      <c r="C96" s="16">
        <f>(WEEKNUM(DATA[[#This Row],[Fecha]],2))</f>
        <v>27</v>
      </c>
      <c r="D96" s="30">
        <v>45104</v>
      </c>
      <c r="E96" s="102">
        <f>YEAR(DATA[[#This Row],[Fecha]])</f>
        <v>2023</v>
      </c>
      <c r="F96" s="31"/>
      <c r="G96" s="32" t="s">
        <v>74</v>
      </c>
      <c r="H96" s="35" t="s">
        <v>126</v>
      </c>
      <c r="I96" s="32" t="s">
        <v>166</v>
      </c>
      <c r="J96" s="19">
        <v>2.1506500000000019</v>
      </c>
    </row>
    <row r="97" spans="1:11">
      <c r="A97" s="18" t="s">
        <v>22</v>
      </c>
      <c r="B97" s="5" t="str">
        <f>TEXT(DATA[[#This Row],[Fecha]],"mmm")</f>
        <v>jun</v>
      </c>
      <c r="C97" s="16">
        <f>(WEEKNUM(DATA[[#This Row],[Fecha]],2))</f>
        <v>27</v>
      </c>
      <c r="D97" s="30">
        <v>45105</v>
      </c>
      <c r="E97" s="102">
        <f>YEAR(DATA[[#This Row],[Fecha]])</f>
        <v>2023</v>
      </c>
      <c r="F97" s="18"/>
      <c r="G97" s="90" t="s">
        <v>74</v>
      </c>
      <c r="H97" s="34" t="s">
        <v>83</v>
      </c>
      <c r="I97" s="90" t="s">
        <v>56</v>
      </c>
      <c r="J97" s="36">
        <v>60</v>
      </c>
    </row>
    <row r="98" spans="1:11">
      <c r="A98" s="18" t="s">
        <v>22</v>
      </c>
      <c r="B98" s="5" t="str">
        <f>TEXT(DATA[[#This Row],[Fecha]],"mmm")</f>
        <v>jun</v>
      </c>
      <c r="C98" s="16">
        <f>(WEEKNUM(DATA[[#This Row],[Fecha]],2))</f>
        <v>27</v>
      </c>
      <c r="D98" s="30">
        <v>45105</v>
      </c>
      <c r="E98" s="102">
        <f>YEAR(DATA[[#This Row],[Fecha]])</f>
        <v>2023</v>
      </c>
      <c r="F98" s="18"/>
      <c r="G98" s="90" t="s">
        <v>74</v>
      </c>
      <c r="H98" s="34" t="s">
        <v>83</v>
      </c>
      <c r="I98" s="90" t="s">
        <v>56</v>
      </c>
      <c r="J98" s="36">
        <v>45.846483333333303</v>
      </c>
    </row>
    <row r="99" spans="1:11">
      <c r="A99" s="18" t="s">
        <v>22</v>
      </c>
      <c r="B99" s="5" t="str">
        <f>TEXT(DATA[[#This Row],[Fecha]],"mmm")</f>
        <v>jun</v>
      </c>
      <c r="C99" s="16">
        <f>(WEEKNUM(DATA[[#This Row],[Fecha]],2))</f>
        <v>27</v>
      </c>
      <c r="D99" s="20">
        <v>45105</v>
      </c>
      <c r="E99" s="102">
        <f>YEAR(DATA[[#This Row],[Fecha]])</f>
        <v>2023</v>
      </c>
      <c r="F99" s="18"/>
      <c r="G99" s="39" t="s">
        <v>65</v>
      </c>
      <c r="H99" s="40" t="s">
        <v>95</v>
      </c>
      <c r="I99" s="90" t="s">
        <v>56</v>
      </c>
      <c r="J99" s="36">
        <v>28.24485</v>
      </c>
      <c r="K99" s="27"/>
    </row>
    <row r="100" spans="1:11">
      <c r="A100" s="18" t="s">
        <v>22</v>
      </c>
      <c r="B100" s="5" t="str">
        <f>TEXT(DATA[[#This Row],[Fecha]],"mmm")</f>
        <v>jun</v>
      </c>
      <c r="C100" s="16">
        <f>(WEEKNUM(DATA[[#This Row],[Fecha]],2))</f>
        <v>27</v>
      </c>
      <c r="D100" s="30">
        <v>45105</v>
      </c>
      <c r="E100" s="102">
        <f>YEAR(DATA[[#This Row],[Fecha]])</f>
        <v>2023</v>
      </c>
      <c r="F100" s="31"/>
      <c r="G100" s="32" t="s">
        <v>74</v>
      </c>
      <c r="H100" s="35" t="s">
        <v>83</v>
      </c>
      <c r="I100" s="90" t="s">
        <v>56</v>
      </c>
      <c r="J100" s="19">
        <v>15.185500000000019</v>
      </c>
    </row>
    <row r="101" spans="1:11">
      <c r="A101" s="18" t="s">
        <v>22</v>
      </c>
      <c r="B101" s="5" t="str">
        <f>TEXT(DATA[[#This Row],[Fecha]],"mmm")</f>
        <v>jun</v>
      </c>
      <c r="C101" s="16">
        <f>(WEEKNUM(DATA[[#This Row],[Fecha]],2))</f>
        <v>27</v>
      </c>
      <c r="D101" s="30">
        <v>45105</v>
      </c>
      <c r="E101" s="102">
        <f>YEAR(DATA[[#This Row],[Fecha]])</f>
        <v>2023</v>
      </c>
      <c r="F101" s="31"/>
      <c r="G101" s="32" t="s">
        <v>64</v>
      </c>
      <c r="H101" s="35" t="s">
        <v>145</v>
      </c>
      <c r="I101" s="32" t="s">
        <v>166</v>
      </c>
      <c r="J101" s="19">
        <v>5.1011166666666661</v>
      </c>
    </row>
    <row r="102" spans="1:11">
      <c r="A102" s="18" t="s">
        <v>22</v>
      </c>
      <c r="B102" s="5" t="str">
        <f>TEXT(DATA[[#This Row],[Fecha]],"mmm")</f>
        <v>jun</v>
      </c>
      <c r="C102" s="16">
        <f>(WEEKNUM(DATA[[#This Row],[Fecha]],2))</f>
        <v>27</v>
      </c>
      <c r="D102" s="30">
        <v>45105</v>
      </c>
      <c r="E102" s="102">
        <f>YEAR(DATA[[#This Row],[Fecha]])</f>
        <v>2023</v>
      </c>
      <c r="F102" s="31"/>
      <c r="G102" s="32" t="s">
        <v>64</v>
      </c>
      <c r="H102" s="35" t="s">
        <v>156</v>
      </c>
      <c r="I102" s="32" t="s">
        <v>166</v>
      </c>
      <c r="J102" s="19">
        <v>5.052100000000002</v>
      </c>
    </row>
    <row r="103" spans="1:11">
      <c r="A103" s="18" t="s">
        <v>20</v>
      </c>
      <c r="B103" s="5" t="str">
        <f>TEXT(DATA[[#This Row],[Fecha]],"mmm")</f>
        <v>jun</v>
      </c>
      <c r="C103" s="16">
        <f>(WEEKNUM(DATA[[#This Row],[Fecha]],2))</f>
        <v>27</v>
      </c>
      <c r="D103" s="30">
        <v>45105</v>
      </c>
      <c r="E103" s="102">
        <f>YEAR(DATA[[#This Row],[Fecha]])</f>
        <v>2023</v>
      </c>
      <c r="F103" s="31"/>
      <c r="G103" s="32" t="s">
        <v>64</v>
      </c>
      <c r="H103" s="35" t="s">
        <v>158</v>
      </c>
      <c r="I103" s="32" t="s">
        <v>166</v>
      </c>
      <c r="J103" s="19">
        <v>4.7873999999999999</v>
      </c>
    </row>
    <row r="104" spans="1:11">
      <c r="A104" s="18" t="s">
        <v>22</v>
      </c>
      <c r="B104" s="5" t="str">
        <f>TEXT(DATA[[#This Row],[Fecha]],"mmm")</f>
        <v>jun</v>
      </c>
      <c r="C104" s="16">
        <f>(WEEKNUM(DATA[[#This Row],[Fecha]],2))</f>
        <v>27</v>
      </c>
      <c r="D104" s="30">
        <v>45105</v>
      </c>
      <c r="E104" s="102">
        <f>YEAR(DATA[[#This Row],[Fecha]])</f>
        <v>2023</v>
      </c>
      <c r="F104" s="31"/>
      <c r="G104" s="32" t="s">
        <v>65</v>
      </c>
      <c r="H104" s="35" t="s">
        <v>89</v>
      </c>
      <c r="I104" s="32" t="s">
        <v>166</v>
      </c>
      <c r="J104" s="19">
        <v>1.200349999999998</v>
      </c>
    </row>
    <row r="105" spans="1:11">
      <c r="A105" s="18" t="s">
        <v>19</v>
      </c>
      <c r="B105" s="5" t="str">
        <f>TEXT(DATA[[#This Row],[Fecha]],"mmm")</f>
        <v>jun</v>
      </c>
      <c r="C105" s="16">
        <f>(WEEKNUM(DATA[[#This Row],[Fecha]],2))</f>
        <v>27</v>
      </c>
      <c r="D105" s="20">
        <v>45106</v>
      </c>
      <c r="E105" s="102">
        <f>YEAR(DATA[[#This Row],[Fecha]])</f>
        <v>2023</v>
      </c>
      <c r="F105" s="90"/>
      <c r="G105" s="90" t="s">
        <v>53</v>
      </c>
      <c r="H105" s="34" t="s">
        <v>112</v>
      </c>
      <c r="I105" s="90" t="s">
        <v>56</v>
      </c>
      <c r="J105" s="19">
        <v>17.02965</v>
      </c>
    </row>
    <row r="106" spans="1:11">
      <c r="A106" s="18" t="s">
        <v>22</v>
      </c>
      <c r="B106" s="5" t="str">
        <f>TEXT(DATA[[#This Row],[Fecha]],"mmm")</f>
        <v>jun</v>
      </c>
      <c r="C106" s="16">
        <f>(WEEKNUM(DATA[[#This Row],[Fecha]],2))</f>
        <v>27</v>
      </c>
      <c r="D106" s="30">
        <v>45106</v>
      </c>
      <c r="E106" s="102">
        <f>YEAR(DATA[[#This Row],[Fecha]])</f>
        <v>2023</v>
      </c>
      <c r="F106" s="31"/>
      <c r="G106" s="32" t="s">
        <v>79</v>
      </c>
      <c r="H106" s="35" t="s">
        <v>110</v>
      </c>
      <c r="I106" s="90" t="s">
        <v>56</v>
      </c>
      <c r="J106" s="19">
        <v>15.065516666666639</v>
      </c>
    </row>
    <row r="107" spans="1:11">
      <c r="A107" s="18" t="s">
        <v>22</v>
      </c>
      <c r="B107" s="5" t="str">
        <f>TEXT(DATA[[#This Row],[Fecha]],"mmm")</f>
        <v>jun</v>
      </c>
      <c r="C107" s="16">
        <f>(WEEKNUM(DATA[[#This Row],[Fecha]],2))</f>
        <v>27</v>
      </c>
      <c r="D107" s="30">
        <v>45106</v>
      </c>
      <c r="E107" s="102">
        <f>YEAR(DATA[[#This Row],[Fecha]])</f>
        <v>2023</v>
      </c>
      <c r="F107" s="31"/>
      <c r="G107" s="32" t="s">
        <v>64</v>
      </c>
      <c r="H107" s="35" t="s">
        <v>107</v>
      </c>
      <c r="I107" s="32" t="s">
        <v>57</v>
      </c>
      <c r="J107" s="19">
        <v>13.303649999999999</v>
      </c>
    </row>
    <row r="108" spans="1:11">
      <c r="A108" s="18" t="s">
        <v>22</v>
      </c>
      <c r="B108" s="5" t="str">
        <f>TEXT(DATA[[#This Row],[Fecha]],"mmm")</f>
        <v>jun</v>
      </c>
      <c r="C108" s="16">
        <f>(WEEKNUM(DATA[[#This Row],[Fecha]],2))</f>
        <v>27</v>
      </c>
      <c r="D108" s="30">
        <v>45106</v>
      </c>
      <c r="E108" s="102">
        <f>YEAR(DATA[[#This Row],[Fecha]])</f>
        <v>2023</v>
      </c>
      <c r="F108" s="31"/>
      <c r="G108" s="32" t="s">
        <v>79</v>
      </c>
      <c r="H108" s="35" t="s">
        <v>110</v>
      </c>
      <c r="I108" s="90" t="s">
        <v>56</v>
      </c>
      <c r="J108" s="19">
        <v>11.554083333333359</v>
      </c>
    </row>
    <row r="109" spans="1:11">
      <c r="A109" s="18" t="s">
        <v>20</v>
      </c>
      <c r="B109" s="5" t="str">
        <f>TEXT(DATA[[#This Row],[Fecha]],"mmm")</f>
        <v>jun</v>
      </c>
      <c r="C109" s="16">
        <f>(WEEKNUM(DATA[[#This Row],[Fecha]],2))</f>
        <v>27</v>
      </c>
      <c r="D109" s="30">
        <v>45106</v>
      </c>
      <c r="E109" s="102">
        <f>YEAR(DATA[[#This Row],[Fecha]])</f>
        <v>2023</v>
      </c>
      <c r="F109" s="31"/>
      <c r="G109" s="32" t="s">
        <v>75</v>
      </c>
      <c r="H109" s="35" t="s">
        <v>140</v>
      </c>
      <c r="I109" s="32" t="s">
        <v>166</v>
      </c>
      <c r="J109" s="19">
        <v>7.6891666666666802</v>
      </c>
    </row>
    <row r="110" spans="1:11">
      <c r="A110" s="18" t="s">
        <v>22</v>
      </c>
      <c r="B110" s="5" t="str">
        <f>TEXT(DATA[[#This Row],[Fecha]],"mmm")</f>
        <v>jun</v>
      </c>
      <c r="C110" s="16">
        <f>(WEEKNUM(DATA[[#This Row],[Fecha]],2))</f>
        <v>27</v>
      </c>
      <c r="D110" s="30">
        <v>45106</v>
      </c>
      <c r="E110" s="102">
        <f>YEAR(DATA[[#This Row],[Fecha]])</f>
        <v>2023</v>
      </c>
      <c r="F110" s="31"/>
      <c r="G110" s="32" t="s">
        <v>79</v>
      </c>
      <c r="H110" s="35" t="s">
        <v>110</v>
      </c>
      <c r="I110" s="32" t="s">
        <v>166</v>
      </c>
      <c r="J110" s="19">
        <v>6.34273333333332</v>
      </c>
    </row>
    <row r="111" spans="1:11">
      <c r="A111" s="18" t="s">
        <v>22</v>
      </c>
      <c r="B111" s="5" t="str">
        <f>TEXT(DATA[[#This Row],[Fecha]],"mmm")</f>
        <v>jun</v>
      </c>
      <c r="C111" s="16">
        <f>(WEEKNUM(DATA[[#This Row],[Fecha]],2))</f>
        <v>27</v>
      </c>
      <c r="D111" s="30">
        <v>45106</v>
      </c>
      <c r="E111" s="102">
        <f>YEAR(DATA[[#This Row],[Fecha]])</f>
        <v>2023</v>
      </c>
      <c r="F111" s="31"/>
      <c r="G111" s="32" t="s">
        <v>79</v>
      </c>
      <c r="H111" s="35" t="s">
        <v>110</v>
      </c>
      <c r="I111" s="32" t="s">
        <v>166</v>
      </c>
      <c r="J111" s="19">
        <v>4.701866666666664</v>
      </c>
    </row>
    <row r="112" spans="1:11">
      <c r="A112" s="18" t="s">
        <v>20</v>
      </c>
      <c r="B112" s="5" t="str">
        <f>TEXT(DATA[[#This Row],[Fecha]],"mmm")</f>
        <v>jun</v>
      </c>
      <c r="C112" s="16">
        <f>(WEEKNUM(DATA[[#This Row],[Fecha]],2))</f>
        <v>27</v>
      </c>
      <c r="D112" s="30">
        <v>45106</v>
      </c>
      <c r="E112" s="102">
        <f>YEAR(DATA[[#This Row],[Fecha]])</f>
        <v>2023</v>
      </c>
      <c r="F112" s="31"/>
      <c r="G112" s="32" t="s">
        <v>52</v>
      </c>
      <c r="H112" s="35" t="s">
        <v>148</v>
      </c>
      <c r="I112" s="32" t="s">
        <v>166</v>
      </c>
      <c r="J112" s="19">
        <v>4.2539666666666642</v>
      </c>
    </row>
    <row r="113" spans="1:10">
      <c r="A113" s="18" t="s">
        <v>19</v>
      </c>
      <c r="B113" s="5" t="str">
        <f>TEXT(DATA[[#This Row],[Fecha]],"mmm")</f>
        <v>jun</v>
      </c>
      <c r="C113" s="16">
        <f>(WEEKNUM(DATA[[#This Row],[Fecha]],2))</f>
        <v>27</v>
      </c>
      <c r="D113" s="33">
        <v>45106</v>
      </c>
      <c r="E113" s="102">
        <f>YEAR(DATA[[#This Row],[Fecha]])</f>
        <v>2023</v>
      </c>
      <c r="F113" s="90"/>
      <c r="G113" s="90" t="s">
        <v>60</v>
      </c>
      <c r="H113" s="34" t="s">
        <v>61</v>
      </c>
      <c r="I113" s="19" t="s">
        <v>166</v>
      </c>
      <c r="J113" s="19">
        <v>3.9128666666666638</v>
      </c>
    </row>
    <row r="114" spans="1:10">
      <c r="A114" s="18" t="s">
        <v>20</v>
      </c>
      <c r="B114" s="5" t="str">
        <f>TEXT(DATA[[#This Row],[Fecha]],"mmm")</f>
        <v>jun</v>
      </c>
      <c r="C114" s="16">
        <f>(WEEKNUM(DATA[[#This Row],[Fecha]],2))</f>
        <v>27</v>
      </c>
      <c r="D114" s="30">
        <v>45106</v>
      </c>
      <c r="E114" s="102">
        <f>YEAR(DATA[[#This Row],[Fecha]])</f>
        <v>2023</v>
      </c>
      <c r="F114" s="31"/>
      <c r="G114" s="32" t="s">
        <v>75</v>
      </c>
      <c r="H114" s="35" t="s">
        <v>155</v>
      </c>
      <c r="I114" s="32" t="s">
        <v>166</v>
      </c>
      <c r="J114" s="19">
        <v>2.773150000000002</v>
      </c>
    </row>
    <row r="115" spans="1:10">
      <c r="A115" s="18" t="s">
        <v>20</v>
      </c>
      <c r="B115" s="5" t="str">
        <f>TEXT(DATA[[#This Row],[Fecha]],"mmm")</f>
        <v>jun</v>
      </c>
      <c r="C115" s="16">
        <f>(WEEKNUM(DATA[[#This Row],[Fecha]],2))</f>
        <v>27</v>
      </c>
      <c r="D115" s="30">
        <v>45106</v>
      </c>
      <c r="E115" s="102">
        <f>YEAR(DATA[[#This Row],[Fecha]])</f>
        <v>2023</v>
      </c>
      <c r="F115" s="31"/>
      <c r="G115" s="32" t="s">
        <v>75</v>
      </c>
      <c r="H115" s="35" t="s">
        <v>155</v>
      </c>
      <c r="I115" s="32" t="s">
        <v>166</v>
      </c>
      <c r="J115" s="19">
        <v>2.4224833333333322</v>
      </c>
    </row>
    <row r="116" spans="1:10">
      <c r="A116" s="18" t="s">
        <v>20</v>
      </c>
      <c r="B116" s="5" t="str">
        <f>TEXT(DATA[[#This Row],[Fecha]],"mmm")</f>
        <v>jun</v>
      </c>
      <c r="C116" s="16">
        <f>(WEEKNUM(DATA[[#This Row],[Fecha]],2))</f>
        <v>27</v>
      </c>
      <c r="D116" s="30">
        <v>45106</v>
      </c>
      <c r="E116" s="102">
        <f>YEAR(DATA[[#This Row],[Fecha]])</f>
        <v>2023</v>
      </c>
      <c r="F116" s="31"/>
      <c r="G116" s="32" t="s">
        <v>75</v>
      </c>
      <c r="H116" s="35" t="s">
        <v>154</v>
      </c>
      <c r="I116" s="32" t="s">
        <v>166</v>
      </c>
      <c r="J116" s="19">
        <v>1.4218833333333361</v>
      </c>
    </row>
    <row r="117" spans="1:10">
      <c r="A117" s="18" t="s">
        <v>22</v>
      </c>
      <c r="B117" s="5" t="str">
        <f>TEXT(DATA[[#This Row],[Fecha]],"mmm")</f>
        <v>jun</v>
      </c>
      <c r="C117" s="16">
        <f>(WEEKNUM(DATA[[#This Row],[Fecha]],2))</f>
        <v>27</v>
      </c>
      <c r="D117" s="30">
        <v>45106</v>
      </c>
      <c r="E117" s="102">
        <f>YEAR(DATA[[#This Row],[Fecha]])</f>
        <v>2023</v>
      </c>
      <c r="F117" s="31"/>
      <c r="G117" s="32" t="s">
        <v>65</v>
      </c>
      <c r="H117" s="35" t="s">
        <v>89</v>
      </c>
      <c r="I117" s="32" t="s">
        <v>166</v>
      </c>
      <c r="J117" s="19">
        <v>1.150833333333336</v>
      </c>
    </row>
    <row r="118" spans="1:10">
      <c r="A118" s="18" t="s">
        <v>22</v>
      </c>
      <c r="B118" s="5" t="str">
        <f>TEXT(DATA[[#This Row],[Fecha]],"mmm")</f>
        <v>jun</v>
      </c>
      <c r="C118" s="16">
        <f>(WEEKNUM(DATA[[#This Row],[Fecha]],2))</f>
        <v>27</v>
      </c>
      <c r="D118" s="20">
        <v>45107</v>
      </c>
      <c r="E118" s="102">
        <f>YEAR(DATA[[#This Row],[Fecha]])</f>
        <v>2023</v>
      </c>
      <c r="F118" s="18"/>
      <c r="G118" s="39" t="s">
        <v>65</v>
      </c>
      <c r="H118" s="40" t="s">
        <v>89</v>
      </c>
      <c r="I118" s="90" t="s">
        <v>56</v>
      </c>
      <c r="J118" s="37">
        <v>31.51</v>
      </c>
    </row>
    <row r="119" spans="1:10">
      <c r="A119" s="18" t="s">
        <v>20</v>
      </c>
      <c r="B119" s="5" t="str">
        <f>TEXT(DATA[[#This Row],[Fecha]],"mmm")</f>
        <v>jun</v>
      </c>
      <c r="C119" s="16">
        <f>(WEEKNUM(DATA[[#This Row],[Fecha]],2))</f>
        <v>27</v>
      </c>
      <c r="D119" s="20">
        <v>45107</v>
      </c>
      <c r="E119" s="102">
        <f>YEAR(DATA[[#This Row],[Fecha]])</f>
        <v>2023</v>
      </c>
      <c r="F119" s="90"/>
      <c r="G119" s="32" t="s">
        <v>482</v>
      </c>
      <c r="H119" s="34" t="s">
        <v>104</v>
      </c>
      <c r="I119" s="90" t="s">
        <v>56</v>
      </c>
      <c r="J119" s="19">
        <v>21.048833333333338</v>
      </c>
    </row>
    <row r="120" spans="1:10">
      <c r="A120" s="18" t="s">
        <v>22</v>
      </c>
      <c r="B120" s="5" t="str">
        <f>TEXT(DATA[[#This Row],[Fecha]],"mmm")</f>
        <v>jun</v>
      </c>
      <c r="C120" s="16">
        <f>(WEEKNUM(DATA[[#This Row],[Fecha]],2))</f>
        <v>27</v>
      </c>
      <c r="D120" s="30">
        <v>45107</v>
      </c>
      <c r="E120" s="102">
        <f>YEAR(DATA[[#This Row],[Fecha]])</f>
        <v>2023</v>
      </c>
      <c r="F120" s="31"/>
      <c r="G120" s="32" t="s">
        <v>65</v>
      </c>
      <c r="H120" s="35" t="s">
        <v>69</v>
      </c>
      <c r="I120" s="90" t="s">
        <v>56</v>
      </c>
      <c r="J120" s="19">
        <v>13.35401666666664</v>
      </c>
    </row>
    <row r="121" spans="1:10">
      <c r="A121" s="18" t="s">
        <v>22</v>
      </c>
      <c r="B121" s="5" t="str">
        <f>TEXT(DATA[[#This Row],[Fecha]],"mmm")</f>
        <v>jun</v>
      </c>
      <c r="C121" s="16">
        <f>(WEEKNUM(DATA[[#This Row],[Fecha]],2))</f>
        <v>27</v>
      </c>
      <c r="D121" s="30">
        <v>45107</v>
      </c>
      <c r="E121" s="102">
        <f>YEAR(DATA[[#This Row],[Fecha]])</f>
        <v>2023</v>
      </c>
      <c r="F121" s="31"/>
      <c r="G121" s="32" t="s">
        <v>65</v>
      </c>
      <c r="H121" s="35" t="s">
        <v>89</v>
      </c>
      <c r="I121" s="90" t="s">
        <v>56</v>
      </c>
      <c r="J121" s="19">
        <v>13.005466666666679</v>
      </c>
    </row>
    <row r="122" spans="1:10">
      <c r="A122" s="18" t="s">
        <v>22</v>
      </c>
      <c r="B122" s="5" t="str">
        <f>TEXT(DATA[[#This Row],[Fecha]],"mmm")</f>
        <v>jun</v>
      </c>
      <c r="C122" s="16">
        <f>(WEEKNUM(DATA[[#This Row],[Fecha]],2))</f>
        <v>27</v>
      </c>
      <c r="D122" s="30">
        <v>45107</v>
      </c>
      <c r="E122" s="102">
        <f>YEAR(DATA[[#This Row],[Fecha]])</f>
        <v>2023</v>
      </c>
      <c r="F122" s="31"/>
      <c r="G122" s="32" t="s">
        <v>65</v>
      </c>
      <c r="H122" s="35" t="s">
        <v>69</v>
      </c>
      <c r="I122" s="32" t="s">
        <v>166</v>
      </c>
      <c r="J122" s="19">
        <v>9.6775500000000001</v>
      </c>
    </row>
    <row r="123" spans="1:10">
      <c r="A123" s="18" t="s">
        <v>22</v>
      </c>
      <c r="B123" s="5" t="str">
        <f>TEXT(DATA[[#This Row],[Fecha]],"mmm")</f>
        <v>jun</v>
      </c>
      <c r="C123" s="16">
        <f>(WEEKNUM(DATA[[#This Row],[Fecha]],2))</f>
        <v>27</v>
      </c>
      <c r="D123" s="30">
        <v>45107</v>
      </c>
      <c r="E123" s="102">
        <f>YEAR(DATA[[#This Row],[Fecha]])</f>
        <v>2023</v>
      </c>
      <c r="F123" s="31"/>
      <c r="G123" s="32" t="s">
        <v>65</v>
      </c>
      <c r="H123" s="35" t="s">
        <v>69</v>
      </c>
      <c r="I123" s="32" t="s">
        <v>166</v>
      </c>
      <c r="J123" s="19">
        <v>9.0032999999999994</v>
      </c>
    </row>
    <row r="124" spans="1:10">
      <c r="A124" s="18" t="s">
        <v>20</v>
      </c>
      <c r="B124" s="5" t="str">
        <f>TEXT(DATA[[#This Row],[Fecha]],"mmm")</f>
        <v>jun</v>
      </c>
      <c r="C124" s="16">
        <f>(WEEKNUM(DATA[[#This Row],[Fecha]],2))</f>
        <v>27</v>
      </c>
      <c r="D124" s="30">
        <v>45107</v>
      </c>
      <c r="E124" s="102">
        <f>YEAR(DATA[[#This Row],[Fecha]])</f>
        <v>2023</v>
      </c>
      <c r="F124" s="31"/>
      <c r="G124" s="32" t="s">
        <v>482</v>
      </c>
      <c r="H124" s="35" t="s">
        <v>104</v>
      </c>
      <c r="I124" s="32" t="s">
        <v>166</v>
      </c>
      <c r="J124" s="19">
        <v>7.4949499999999798</v>
      </c>
    </row>
    <row r="125" spans="1:10">
      <c r="A125" s="18" t="s">
        <v>22</v>
      </c>
      <c r="B125" s="5" t="str">
        <f>TEXT(DATA[[#This Row],[Fecha]],"mmm")</f>
        <v>jun</v>
      </c>
      <c r="C125" s="16">
        <f>(WEEKNUM(DATA[[#This Row],[Fecha]],2))</f>
        <v>27</v>
      </c>
      <c r="D125" s="30">
        <v>45107</v>
      </c>
      <c r="E125" s="102">
        <f>YEAR(DATA[[#This Row],[Fecha]])</f>
        <v>2023</v>
      </c>
      <c r="F125" s="31"/>
      <c r="G125" s="32" t="s">
        <v>78</v>
      </c>
      <c r="H125" s="35" t="s">
        <v>94</v>
      </c>
      <c r="I125" s="32" t="s">
        <v>166</v>
      </c>
      <c r="J125" s="19">
        <v>5.8457500000000024</v>
      </c>
    </row>
    <row r="126" spans="1:10">
      <c r="A126" s="18" t="s">
        <v>20</v>
      </c>
      <c r="B126" s="5" t="str">
        <f>TEXT(DATA[[#This Row],[Fecha]],"mmm")</f>
        <v>jun</v>
      </c>
      <c r="C126" s="16">
        <f>(WEEKNUM(DATA[[#This Row],[Fecha]],2))</f>
        <v>27</v>
      </c>
      <c r="D126" s="30">
        <v>45107</v>
      </c>
      <c r="E126" s="102">
        <f>YEAR(DATA[[#This Row],[Fecha]])</f>
        <v>2023</v>
      </c>
      <c r="F126" s="31"/>
      <c r="G126" s="32" t="s">
        <v>75</v>
      </c>
      <c r="H126" s="35" t="s">
        <v>155</v>
      </c>
      <c r="I126" s="32" t="s">
        <v>166</v>
      </c>
      <c r="J126" s="19">
        <v>5.3514666666666661</v>
      </c>
    </row>
    <row r="127" spans="1:10">
      <c r="A127" s="18" t="s">
        <v>22</v>
      </c>
      <c r="B127" s="5" t="str">
        <f>TEXT(DATA[[#This Row],[Fecha]],"mmm")</f>
        <v>jun</v>
      </c>
      <c r="C127" s="16">
        <f>(WEEKNUM(DATA[[#This Row],[Fecha]],2))</f>
        <v>27</v>
      </c>
      <c r="D127" s="33">
        <v>45107</v>
      </c>
      <c r="E127" s="102">
        <f>YEAR(DATA[[#This Row],[Fecha]])</f>
        <v>2023</v>
      </c>
      <c r="F127" s="90"/>
      <c r="G127" s="90" t="s">
        <v>78</v>
      </c>
      <c r="H127" s="34" t="s">
        <v>94</v>
      </c>
      <c r="I127" s="19" t="s">
        <v>166</v>
      </c>
      <c r="J127" s="19">
        <v>3.3266166666666663</v>
      </c>
    </row>
    <row r="128" spans="1:10">
      <c r="A128" s="18" t="s">
        <v>22</v>
      </c>
      <c r="B128" s="5" t="str">
        <f>TEXT(DATA[[#This Row],[Fecha]],"mmm")</f>
        <v>jun</v>
      </c>
      <c r="C128" s="16">
        <f>(WEEKNUM(DATA[[#This Row],[Fecha]],2))</f>
        <v>27</v>
      </c>
      <c r="D128" s="33">
        <v>45107</v>
      </c>
      <c r="E128" s="102">
        <f>YEAR(DATA[[#This Row],[Fecha]])</f>
        <v>2023</v>
      </c>
      <c r="F128" s="90"/>
      <c r="G128" s="90" t="s">
        <v>65</v>
      </c>
      <c r="H128" s="34" t="s">
        <v>89</v>
      </c>
      <c r="I128" s="19" t="s">
        <v>166</v>
      </c>
      <c r="J128" s="19">
        <v>3.325750000000002</v>
      </c>
    </row>
    <row r="129" spans="1:10">
      <c r="A129" s="18" t="s">
        <v>22</v>
      </c>
      <c r="B129" s="5" t="str">
        <f>TEXT(DATA[[#This Row],[Fecha]],"mmm")</f>
        <v>jun</v>
      </c>
      <c r="C129" s="16">
        <f>(WEEKNUM(DATA[[#This Row],[Fecha]],2))</f>
        <v>27</v>
      </c>
      <c r="D129" s="33">
        <v>45107</v>
      </c>
      <c r="E129" s="102">
        <f>YEAR(DATA[[#This Row],[Fecha]])</f>
        <v>2023</v>
      </c>
      <c r="F129" s="90"/>
      <c r="G129" s="90" t="s">
        <v>65</v>
      </c>
      <c r="H129" s="34" t="s">
        <v>89</v>
      </c>
      <c r="I129" s="19" t="s">
        <v>166</v>
      </c>
      <c r="J129" s="19">
        <v>3.3256333333333319</v>
      </c>
    </row>
    <row r="130" spans="1:10">
      <c r="A130" s="18" t="s">
        <v>22</v>
      </c>
      <c r="B130" s="5" t="str">
        <f>TEXT(DATA[[#This Row],[Fecha]],"mmm")</f>
        <v>jun</v>
      </c>
      <c r="C130" s="16">
        <f>(WEEKNUM(DATA[[#This Row],[Fecha]],2))</f>
        <v>27</v>
      </c>
      <c r="D130" s="30">
        <v>45107</v>
      </c>
      <c r="E130" s="102">
        <f>YEAR(DATA[[#This Row],[Fecha]])</f>
        <v>2023</v>
      </c>
      <c r="F130" s="31"/>
      <c r="G130" s="32" t="s">
        <v>78</v>
      </c>
      <c r="H130" s="35" t="s">
        <v>94</v>
      </c>
      <c r="I130" s="32" t="s">
        <v>166</v>
      </c>
      <c r="J130" s="19">
        <v>2.4322999999999979</v>
      </c>
    </row>
    <row r="131" spans="1:10">
      <c r="A131" s="18" t="s">
        <v>22</v>
      </c>
      <c r="B131" s="5" t="str">
        <f>TEXT(DATA[[#This Row],[Fecha]],"mmm")</f>
        <v>jun</v>
      </c>
      <c r="C131" s="16">
        <f>(WEEKNUM(DATA[[#This Row],[Fecha]],2))</f>
        <v>27</v>
      </c>
      <c r="D131" s="30">
        <v>45107</v>
      </c>
      <c r="E131" s="102">
        <f>YEAR(DATA[[#This Row],[Fecha]])</f>
        <v>2023</v>
      </c>
      <c r="F131" s="31"/>
      <c r="G131" s="32" t="s">
        <v>65</v>
      </c>
      <c r="H131" s="35" t="s">
        <v>89</v>
      </c>
      <c r="I131" s="32" t="s">
        <v>166</v>
      </c>
      <c r="J131" s="19">
        <v>2.3265499999999979</v>
      </c>
    </row>
    <row r="132" spans="1:10">
      <c r="A132" s="18" t="s">
        <v>22</v>
      </c>
      <c r="B132" s="5" t="str">
        <f>TEXT(DATA[[#This Row],[Fecha]],"mmm")</f>
        <v>jun</v>
      </c>
      <c r="C132" s="16">
        <f>(WEEKNUM(DATA[[#This Row],[Fecha]],2))</f>
        <v>27</v>
      </c>
      <c r="D132" s="30">
        <v>45107</v>
      </c>
      <c r="E132" s="102">
        <f>YEAR(DATA[[#This Row],[Fecha]])</f>
        <v>2023</v>
      </c>
      <c r="F132" s="31"/>
      <c r="G132" s="32" t="s">
        <v>65</v>
      </c>
      <c r="H132" s="35" t="s">
        <v>69</v>
      </c>
      <c r="I132" s="32" t="s">
        <v>166</v>
      </c>
      <c r="J132" s="19">
        <v>2.2257000000000002</v>
      </c>
    </row>
    <row r="133" spans="1:10">
      <c r="A133" s="18" t="s">
        <v>20</v>
      </c>
      <c r="B133" s="5" t="str">
        <f>TEXT(DATA[[#This Row],[Fecha]],"mmm")</f>
        <v>jun</v>
      </c>
      <c r="C133" s="16">
        <f>(WEEKNUM(DATA[[#This Row],[Fecha]],2))</f>
        <v>27</v>
      </c>
      <c r="D133" s="30">
        <v>45107</v>
      </c>
      <c r="E133" s="102">
        <f>YEAR(DATA[[#This Row],[Fecha]])</f>
        <v>2023</v>
      </c>
      <c r="F133" s="31"/>
      <c r="G133" s="32" t="s">
        <v>75</v>
      </c>
      <c r="H133" s="35" t="s">
        <v>155</v>
      </c>
      <c r="I133" s="32" t="s">
        <v>166</v>
      </c>
      <c r="J133" s="19">
        <v>2.2226166666666658</v>
      </c>
    </row>
    <row r="134" spans="1:10">
      <c r="A134" s="18" t="s">
        <v>20</v>
      </c>
      <c r="B134" s="5" t="str">
        <f>TEXT(DATA[[#This Row],[Fecha]],"mmm")</f>
        <v>jun</v>
      </c>
      <c r="C134" s="16">
        <f>(WEEKNUM(DATA[[#This Row],[Fecha]],2))</f>
        <v>27</v>
      </c>
      <c r="D134" s="30">
        <v>45107</v>
      </c>
      <c r="E134" s="102">
        <f>YEAR(DATA[[#This Row],[Fecha]])</f>
        <v>2023</v>
      </c>
      <c r="F134" s="31"/>
      <c r="G134" s="32" t="s">
        <v>75</v>
      </c>
      <c r="H134" s="35" t="s">
        <v>155</v>
      </c>
      <c r="I134" s="32" t="s">
        <v>166</v>
      </c>
      <c r="J134" s="19">
        <v>2.1135000000000002</v>
      </c>
    </row>
    <row r="135" spans="1:10">
      <c r="A135" s="18" t="s">
        <v>22</v>
      </c>
      <c r="B135" s="5" t="str">
        <f>TEXT(DATA[[#This Row],[Fecha]],"mmm")</f>
        <v>jun</v>
      </c>
      <c r="C135" s="16">
        <f>(WEEKNUM(DATA[[#This Row],[Fecha]],2))</f>
        <v>27</v>
      </c>
      <c r="D135" s="30">
        <v>45107</v>
      </c>
      <c r="E135" s="102">
        <f>YEAR(DATA[[#This Row],[Fecha]])</f>
        <v>2023</v>
      </c>
      <c r="F135" s="31"/>
      <c r="G135" s="32" t="s">
        <v>78</v>
      </c>
      <c r="H135" s="35" t="s">
        <v>94</v>
      </c>
      <c r="I135" s="32" t="s">
        <v>166</v>
      </c>
      <c r="J135" s="19">
        <v>1.9005000000000001</v>
      </c>
    </row>
    <row r="136" spans="1:10">
      <c r="A136" s="18" t="s">
        <v>22</v>
      </c>
      <c r="B136" s="5" t="str">
        <f>TEXT(DATA[[#This Row],[Fecha]],"mmm")</f>
        <v>jun</v>
      </c>
      <c r="C136" s="16">
        <f>(WEEKNUM(DATA[[#This Row],[Fecha]],2))</f>
        <v>27</v>
      </c>
      <c r="D136" s="30">
        <v>45107</v>
      </c>
      <c r="E136" s="102">
        <f>YEAR(DATA[[#This Row],[Fecha]])</f>
        <v>2023</v>
      </c>
      <c r="F136" s="31"/>
      <c r="G136" s="32" t="s">
        <v>78</v>
      </c>
      <c r="H136" s="35" t="s">
        <v>94</v>
      </c>
      <c r="I136" s="32" t="s">
        <v>166</v>
      </c>
      <c r="J136" s="19">
        <v>1.7254833333333359</v>
      </c>
    </row>
    <row r="137" spans="1:10">
      <c r="A137" s="18" t="s">
        <v>22</v>
      </c>
      <c r="B137" s="5" t="str">
        <f>TEXT(DATA[[#This Row],[Fecha]],"mmm")</f>
        <v>jun</v>
      </c>
      <c r="C137" s="16">
        <f>(WEEKNUM(DATA[[#This Row],[Fecha]],2))</f>
        <v>27</v>
      </c>
      <c r="D137" s="30">
        <v>45107</v>
      </c>
      <c r="E137" s="102">
        <f>YEAR(DATA[[#This Row],[Fecha]])</f>
        <v>2023</v>
      </c>
      <c r="F137" s="31"/>
      <c r="G137" s="32" t="s">
        <v>65</v>
      </c>
      <c r="H137" s="35" t="s">
        <v>89</v>
      </c>
      <c r="I137" s="32" t="s">
        <v>166</v>
      </c>
      <c r="J137" s="19">
        <v>1.701016666666668</v>
      </c>
    </row>
    <row r="138" spans="1:10">
      <c r="A138" s="18" t="s">
        <v>22</v>
      </c>
      <c r="B138" s="5" t="str">
        <f>TEXT(DATA[[#This Row],[Fecha]],"mmm")</f>
        <v>jun</v>
      </c>
      <c r="C138" s="16">
        <f>(WEEKNUM(DATA[[#This Row],[Fecha]],2))</f>
        <v>27</v>
      </c>
      <c r="D138" s="30">
        <v>45107</v>
      </c>
      <c r="E138" s="102">
        <f>YEAR(DATA[[#This Row],[Fecha]])</f>
        <v>2023</v>
      </c>
      <c r="F138" s="31"/>
      <c r="G138" s="32" t="s">
        <v>65</v>
      </c>
      <c r="H138" s="35" t="s">
        <v>89</v>
      </c>
      <c r="I138" s="32" t="s">
        <v>166</v>
      </c>
      <c r="J138" s="19">
        <v>1.7010000000000001</v>
      </c>
    </row>
    <row r="139" spans="1:10">
      <c r="A139" s="18" t="s">
        <v>22</v>
      </c>
      <c r="B139" s="5" t="str">
        <f>TEXT(DATA[[#This Row],[Fecha]],"mmm")</f>
        <v>jun</v>
      </c>
      <c r="C139" s="16">
        <f>(WEEKNUM(DATA[[#This Row],[Fecha]],2))</f>
        <v>27</v>
      </c>
      <c r="D139" s="30">
        <v>45107</v>
      </c>
      <c r="E139" s="102">
        <f>YEAR(DATA[[#This Row],[Fecha]])</f>
        <v>2023</v>
      </c>
      <c r="F139" s="31"/>
      <c r="G139" s="32" t="s">
        <v>78</v>
      </c>
      <c r="H139" s="35" t="s">
        <v>94</v>
      </c>
      <c r="I139" s="32" t="s">
        <v>166</v>
      </c>
      <c r="J139" s="19">
        <v>1.651266666666666</v>
      </c>
    </row>
    <row r="140" spans="1:10">
      <c r="A140" s="18" t="s">
        <v>22</v>
      </c>
      <c r="B140" s="5" t="str">
        <f>TEXT(DATA[[#This Row],[Fecha]],"mmm")</f>
        <v>jun</v>
      </c>
      <c r="C140" s="16">
        <f>(WEEKNUM(DATA[[#This Row],[Fecha]],2))</f>
        <v>27</v>
      </c>
      <c r="D140" s="30">
        <v>45107</v>
      </c>
      <c r="E140" s="102">
        <f>YEAR(DATA[[#This Row],[Fecha]])</f>
        <v>2023</v>
      </c>
      <c r="F140" s="31"/>
      <c r="G140" s="32" t="s">
        <v>65</v>
      </c>
      <c r="H140" s="35" t="s">
        <v>69</v>
      </c>
      <c r="I140" s="32" t="s">
        <v>166</v>
      </c>
      <c r="J140" s="19">
        <v>1.5761500000000022</v>
      </c>
    </row>
    <row r="141" spans="1:10">
      <c r="A141" s="18" t="s">
        <v>22</v>
      </c>
      <c r="B141" s="5" t="str">
        <f>TEXT(DATA[[#This Row],[Fecha]],"mmm")</f>
        <v>jun</v>
      </c>
      <c r="C141" s="16">
        <f>(WEEKNUM(DATA[[#This Row],[Fecha]],2))</f>
        <v>27</v>
      </c>
      <c r="D141" s="30">
        <v>45107</v>
      </c>
      <c r="E141" s="102">
        <f>YEAR(DATA[[#This Row],[Fecha]])</f>
        <v>2023</v>
      </c>
      <c r="F141" s="31"/>
      <c r="G141" s="32" t="s">
        <v>78</v>
      </c>
      <c r="H141" s="35" t="s">
        <v>94</v>
      </c>
      <c r="I141" s="32" t="s">
        <v>166</v>
      </c>
      <c r="J141" s="19">
        <v>1.2504</v>
      </c>
    </row>
    <row r="142" spans="1:10">
      <c r="A142" s="18" t="s">
        <v>22</v>
      </c>
      <c r="B142" s="5" t="str">
        <f>TEXT(DATA[[#This Row],[Fecha]],"mmm")</f>
        <v>jul</v>
      </c>
      <c r="C142" s="16">
        <f>(WEEKNUM(DATA[[#This Row],[Fecha]],2))</f>
        <v>27</v>
      </c>
      <c r="D142" s="20">
        <v>45108</v>
      </c>
      <c r="E142" s="102">
        <f>YEAR(DATA[[#This Row],[Fecha]])</f>
        <v>2023</v>
      </c>
      <c r="F142" s="90"/>
      <c r="G142" s="90" t="s">
        <v>65</v>
      </c>
      <c r="H142" s="34" t="s">
        <v>89</v>
      </c>
      <c r="I142" s="90" t="s">
        <v>56</v>
      </c>
      <c r="J142" s="19">
        <v>20.830150000000017</v>
      </c>
    </row>
    <row r="143" spans="1:10">
      <c r="A143" s="18" t="s">
        <v>22</v>
      </c>
      <c r="B143" s="5" t="str">
        <f>TEXT(DATA[[#This Row],[Fecha]],"mmm")</f>
        <v>jul</v>
      </c>
      <c r="C143" s="16">
        <f>(WEEKNUM(DATA[[#This Row],[Fecha]],2))</f>
        <v>27</v>
      </c>
      <c r="D143" s="20">
        <v>45108</v>
      </c>
      <c r="E143" s="102">
        <f>YEAR(DATA[[#This Row],[Fecha]])</f>
        <v>2023</v>
      </c>
      <c r="F143" s="90"/>
      <c r="G143" s="90" t="s">
        <v>65</v>
      </c>
      <c r="H143" s="34" t="s">
        <v>89</v>
      </c>
      <c r="I143" s="90" t="s">
        <v>56</v>
      </c>
      <c r="J143" s="19">
        <v>18.255783333333358</v>
      </c>
    </row>
    <row r="144" spans="1:10">
      <c r="A144" s="18" t="s">
        <v>22</v>
      </c>
      <c r="B144" s="5" t="str">
        <f>TEXT(DATA[[#This Row],[Fecha]],"mmm")</f>
        <v>jul</v>
      </c>
      <c r="C144" s="16">
        <f>(WEEKNUM(DATA[[#This Row],[Fecha]],2))</f>
        <v>27</v>
      </c>
      <c r="D144" s="30">
        <v>45108</v>
      </c>
      <c r="E144" s="102">
        <f>YEAR(DATA[[#This Row],[Fecha]])</f>
        <v>2023</v>
      </c>
      <c r="F144" s="31"/>
      <c r="G144" s="32" t="s">
        <v>65</v>
      </c>
      <c r="H144" s="35" t="s">
        <v>89</v>
      </c>
      <c r="I144" s="32" t="s">
        <v>166</v>
      </c>
      <c r="J144" s="19">
        <v>8.8534000000000201</v>
      </c>
    </row>
    <row r="145" spans="1:10">
      <c r="A145" s="18" t="s">
        <v>22</v>
      </c>
      <c r="B145" s="5" t="str">
        <f>TEXT(DATA[[#This Row],[Fecha]],"mmm")</f>
        <v>jul</v>
      </c>
      <c r="C145" s="16">
        <f>(WEEKNUM(DATA[[#This Row],[Fecha]],2))</f>
        <v>27</v>
      </c>
      <c r="D145" s="30">
        <v>45108</v>
      </c>
      <c r="E145" s="102">
        <f>YEAR(DATA[[#This Row],[Fecha]])</f>
        <v>2023</v>
      </c>
      <c r="F145" s="31"/>
      <c r="G145" s="32" t="s">
        <v>65</v>
      </c>
      <c r="H145" s="35" t="s">
        <v>69</v>
      </c>
      <c r="I145" s="32" t="s">
        <v>166</v>
      </c>
      <c r="J145" s="19">
        <v>4.6766500000000022</v>
      </c>
    </row>
    <row r="146" spans="1:10">
      <c r="A146" s="18" t="s">
        <v>22</v>
      </c>
      <c r="B146" s="5" t="str">
        <f>TEXT(DATA[[#This Row],[Fecha]],"mmm")</f>
        <v>jul</v>
      </c>
      <c r="C146" s="16">
        <f>(WEEKNUM(DATA[[#This Row],[Fecha]],2))</f>
        <v>27</v>
      </c>
      <c r="D146" s="33">
        <v>45108</v>
      </c>
      <c r="E146" s="102">
        <f>YEAR(DATA[[#This Row],[Fecha]])</f>
        <v>2023</v>
      </c>
      <c r="F146" s="90"/>
      <c r="G146" s="90" t="s">
        <v>65</v>
      </c>
      <c r="H146" s="34" t="s">
        <v>89</v>
      </c>
      <c r="I146" s="19" t="s">
        <v>166</v>
      </c>
      <c r="J146" s="19">
        <v>3.075816666666666</v>
      </c>
    </row>
    <row r="147" spans="1:10">
      <c r="A147" s="18" t="s">
        <v>22</v>
      </c>
      <c r="B147" s="5" t="str">
        <f>TEXT(DATA[[#This Row],[Fecha]],"mmm")</f>
        <v>jul</v>
      </c>
      <c r="C147" s="16">
        <f>(WEEKNUM(DATA[[#This Row],[Fecha]],2))</f>
        <v>27</v>
      </c>
      <c r="D147" s="30">
        <v>45108</v>
      </c>
      <c r="E147" s="102">
        <f>YEAR(DATA[[#This Row],[Fecha]])</f>
        <v>2023</v>
      </c>
      <c r="F147" s="31"/>
      <c r="G147" s="32" t="s">
        <v>65</v>
      </c>
      <c r="H147" s="35" t="s">
        <v>89</v>
      </c>
      <c r="I147" s="32" t="s">
        <v>166</v>
      </c>
      <c r="J147" s="19">
        <v>2.225733333333336</v>
      </c>
    </row>
    <row r="148" spans="1:10">
      <c r="A148" s="18" t="s">
        <v>22</v>
      </c>
      <c r="B148" s="5" t="str">
        <f>TEXT(DATA[[#This Row],[Fecha]],"mmm")</f>
        <v>jul</v>
      </c>
      <c r="C148" s="16">
        <f>(WEEKNUM(DATA[[#This Row],[Fecha]],2))</f>
        <v>27</v>
      </c>
      <c r="D148" s="30">
        <v>45108</v>
      </c>
      <c r="E148" s="102">
        <f>YEAR(DATA[[#This Row],[Fecha]])</f>
        <v>2023</v>
      </c>
      <c r="F148" s="31"/>
      <c r="G148" s="32" t="s">
        <v>65</v>
      </c>
      <c r="H148" s="35" t="s">
        <v>89</v>
      </c>
      <c r="I148" s="32" t="s">
        <v>166</v>
      </c>
      <c r="J148" s="19">
        <v>2.1261666666666659</v>
      </c>
    </row>
    <row r="149" spans="1:10">
      <c r="A149" s="18" t="s">
        <v>22</v>
      </c>
      <c r="B149" s="5" t="str">
        <f>TEXT(DATA[[#This Row],[Fecha]],"mmm")</f>
        <v>jul</v>
      </c>
      <c r="C149" s="16">
        <f>(WEEKNUM(DATA[[#This Row],[Fecha]],2))</f>
        <v>27</v>
      </c>
      <c r="D149" s="30">
        <v>45108</v>
      </c>
      <c r="E149" s="102">
        <f>YEAR(DATA[[#This Row],[Fecha]])</f>
        <v>2023</v>
      </c>
      <c r="F149" s="31"/>
      <c r="G149" s="32" t="s">
        <v>65</v>
      </c>
      <c r="H149" s="35" t="s">
        <v>89</v>
      </c>
      <c r="I149" s="32" t="s">
        <v>166</v>
      </c>
      <c r="J149" s="19">
        <v>1.9505833333333318</v>
      </c>
    </row>
    <row r="150" spans="1:10">
      <c r="A150" s="18" t="s">
        <v>22</v>
      </c>
      <c r="B150" s="5" t="str">
        <f>TEXT(DATA[[#This Row],[Fecha]],"mmm")</f>
        <v>jul</v>
      </c>
      <c r="C150" s="16">
        <f>(WEEKNUM(DATA[[#This Row],[Fecha]],2))</f>
        <v>27</v>
      </c>
      <c r="D150" s="30">
        <v>45108</v>
      </c>
      <c r="E150" s="102">
        <f>YEAR(DATA[[#This Row],[Fecha]])</f>
        <v>2023</v>
      </c>
      <c r="F150" s="31"/>
      <c r="G150" s="32" t="s">
        <v>65</v>
      </c>
      <c r="H150" s="35" t="s">
        <v>89</v>
      </c>
      <c r="I150" s="32" t="s">
        <v>166</v>
      </c>
      <c r="J150" s="19">
        <v>1.551349999999998</v>
      </c>
    </row>
    <row r="151" spans="1:10">
      <c r="A151" s="18" t="s">
        <v>22</v>
      </c>
      <c r="B151" s="5" t="str">
        <f>TEXT(DATA[[#This Row],[Fecha]],"mmm")</f>
        <v>jul</v>
      </c>
      <c r="C151" s="16">
        <f>(WEEKNUM(DATA[[#This Row],[Fecha]],2))</f>
        <v>27</v>
      </c>
      <c r="D151" s="30">
        <v>45108</v>
      </c>
      <c r="E151" s="102">
        <f>YEAR(DATA[[#This Row],[Fecha]])</f>
        <v>2023</v>
      </c>
      <c r="F151" s="31"/>
      <c r="G151" s="32" t="s">
        <v>60</v>
      </c>
      <c r="H151" s="35" t="s">
        <v>61</v>
      </c>
      <c r="I151" s="32" t="s">
        <v>166</v>
      </c>
      <c r="J151" s="19">
        <v>1.5505166666666641</v>
      </c>
    </row>
    <row r="152" spans="1:10">
      <c r="A152" s="18" t="s">
        <v>22</v>
      </c>
      <c r="B152" s="5" t="str">
        <f>TEXT(DATA[[#This Row],[Fecha]],"mmm")</f>
        <v>jul</v>
      </c>
      <c r="C152" s="16">
        <f>(WEEKNUM(DATA[[#This Row],[Fecha]],2))</f>
        <v>27</v>
      </c>
      <c r="D152" s="30">
        <v>45108</v>
      </c>
      <c r="E152" s="102">
        <f>YEAR(DATA[[#This Row],[Fecha]])</f>
        <v>2023</v>
      </c>
      <c r="F152" s="31"/>
      <c r="G152" s="32" t="s">
        <v>65</v>
      </c>
      <c r="H152" s="35" t="s">
        <v>69</v>
      </c>
      <c r="I152" s="32" t="s">
        <v>166</v>
      </c>
      <c r="J152" s="19">
        <v>1.2001666666666679</v>
      </c>
    </row>
    <row r="153" spans="1:10">
      <c r="A153" s="18" t="s">
        <v>20</v>
      </c>
      <c r="B153" s="5" t="str">
        <f>TEXT(DATA[[#This Row],[Fecha]],"mmm")</f>
        <v>jul</v>
      </c>
      <c r="C153" s="16">
        <f>(WEEKNUM(DATA[[#This Row],[Fecha]],2))</f>
        <v>28</v>
      </c>
      <c r="D153" s="30">
        <v>45110</v>
      </c>
      <c r="E153" s="102">
        <f>YEAR(DATA[[#This Row],[Fecha]])</f>
        <v>2023</v>
      </c>
      <c r="F153" s="18"/>
      <c r="G153" s="90" t="s">
        <v>70</v>
      </c>
      <c r="H153" s="34" t="s">
        <v>86</v>
      </c>
      <c r="I153" s="90" t="s">
        <v>57</v>
      </c>
      <c r="J153" s="36">
        <v>44.76735</v>
      </c>
    </row>
    <row r="154" spans="1:10">
      <c r="A154" s="18" t="s">
        <v>22</v>
      </c>
      <c r="B154" s="5" t="str">
        <f>TEXT(DATA[[#This Row],[Fecha]],"mmm")</f>
        <v>jul</v>
      </c>
      <c r="C154" s="16">
        <f>(WEEKNUM(DATA[[#This Row],[Fecha]],2))</f>
        <v>28</v>
      </c>
      <c r="D154" s="20">
        <v>45110</v>
      </c>
      <c r="E154" s="102">
        <f>YEAR(DATA[[#This Row],[Fecha]])</f>
        <v>2023</v>
      </c>
      <c r="F154" s="90"/>
      <c r="G154" s="90" t="s">
        <v>59</v>
      </c>
      <c r="H154" s="34" t="s">
        <v>103</v>
      </c>
      <c r="I154" s="90" t="s">
        <v>56</v>
      </c>
      <c r="J154" s="19">
        <v>21.207716666666641</v>
      </c>
    </row>
    <row r="155" spans="1:10">
      <c r="A155" s="18" t="s">
        <v>22</v>
      </c>
      <c r="B155" s="5" t="str">
        <f>TEXT(DATA[[#This Row],[Fecha]],"mmm")</f>
        <v>jul</v>
      </c>
      <c r="C155" s="16">
        <f>(WEEKNUM(DATA[[#This Row],[Fecha]],2))</f>
        <v>28</v>
      </c>
      <c r="D155" s="30">
        <v>45110</v>
      </c>
      <c r="E155" s="102">
        <f>YEAR(DATA[[#This Row],[Fecha]])</f>
        <v>2023</v>
      </c>
      <c r="F155" s="31"/>
      <c r="G155" s="32" t="s">
        <v>65</v>
      </c>
      <c r="H155" s="35" t="s">
        <v>95</v>
      </c>
      <c r="I155" s="90" t="s">
        <v>56</v>
      </c>
      <c r="J155" s="19">
        <v>13.10826666666666</v>
      </c>
    </row>
    <row r="156" spans="1:10">
      <c r="A156" s="18" t="s">
        <v>20</v>
      </c>
      <c r="B156" s="5" t="str">
        <f>TEXT(DATA[[#This Row],[Fecha]],"mmm")</f>
        <v>jul</v>
      </c>
      <c r="C156" s="16">
        <f>(WEEKNUM(DATA[[#This Row],[Fecha]],2))</f>
        <v>28</v>
      </c>
      <c r="D156" s="30">
        <v>45110</v>
      </c>
      <c r="E156" s="102">
        <f>YEAR(DATA[[#This Row],[Fecha]])</f>
        <v>2023</v>
      </c>
      <c r="F156" s="31"/>
      <c r="G156" s="32" t="s">
        <v>76</v>
      </c>
      <c r="H156" s="35" t="s">
        <v>102</v>
      </c>
      <c r="I156" s="32" t="s">
        <v>57</v>
      </c>
      <c r="J156" s="19">
        <v>13.045416666666659</v>
      </c>
    </row>
    <row r="157" spans="1:10">
      <c r="A157" s="18" t="s">
        <v>20</v>
      </c>
      <c r="B157" s="5" t="str">
        <f>TEXT(DATA[[#This Row],[Fecha]],"mmm")</f>
        <v>jul</v>
      </c>
      <c r="C157" s="16">
        <f>(WEEKNUM(DATA[[#This Row],[Fecha]],2))</f>
        <v>28</v>
      </c>
      <c r="D157" s="30">
        <v>45110</v>
      </c>
      <c r="E157" s="102">
        <f>YEAR(DATA[[#This Row],[Fecha]])</f>
        <v>2023</v>
      </c>
      <c r="F157" s="31"/>
      <c r="G157" s="32" t="s">
        <v>70</v>
      </c>
      <c r="H157" s="35" t="s">
        <v>134</v>
      </c>
      <c r="I157" s="32" t="s">
        <v>166</v>
      </c>
      <c r="J157" s="19">
        <v>9.52534999999998</v>
      </c>
    </row>
    <row r="158" spans="1:10">
      <c r="A158" s="18" t="s">
        <v>20</v>
      </c>
      <c r="B158" s="5" t="str">
        <f>TEXT(DATA[[#This Row],[Fecha]],"mmm")</f>
        <v>jul</v>
      </c>
      <c r="C158" s="16">
        <f>(WEEKNUM(DATA[[#This Row],[Fecha]],2))</f>
        <v>28</v>
      </c>
      <c r="D158" s="30">
        <v>45110</v>
      </c>
      <c r="E158" s="102">
        <f>YEAR(DATA[[#This Row],[Fecha]])</f>
        <v>2023</v>
      </c>
      <c r="F158" s="31"/>
      <c r="G158" s="32" t="s">
        <v>70</v>
      </c>
      <c r="H158" s="35" t="s">
        <v>86</v>
      </c>
      <c r="I158" s="32" t="s">
        <v>166</v>
      </c>
      <c r="J158" s="19">
        <v>8.6620166666666396</v>
      </c>
    </row>
    <row r="159" spans="1:10">
      <c r="A159" s="18" t="s">
        <v>22</v>
      </c>
      <c r="B159" s="5" t="str">
        <f>TEXT(DATA[[#This Row],[Fecha]],"mmm")</f>
        <v>jul</v>
      </c>
      <c r="C159" s="16">
        <f>(WEEKNUM(DATA[[#This Row],[Fecha]],2))</f>
        <v>28</v>
      </c>
      <c r="D159" s="30">
        <v>45110</v>
      </c>
      <c r="E159" s="102">
        <f>YEAR(DATA[[#This Row],[Fecha]])</f>
        <v>2023</v>
      </c>
      <c r="F159" s="31"/>
      <c r="G159" s="32" t="s">
        <v>60</v>
      </c>
      <c r="H159" s="35" t="s">
        <v>61</v>
      </c>
      <c r="I159" s="32" t="s">
        <v>166</v>
      </c>
      <c r="J159" s="19">
        <v>8.35221666666666</v>
      </c>
    </row>
    <row r="160" spans="1:10">
      <c r="A160" s="18" t="s">
        <v>22</v>
      </c>
      <c r="B160" s="5" t="str">
        <f>TEXT(DATA[[#This Row],[Fecha]],"mmm")</f>
        <v>jul</v>
      </c>
      <c r="C160" s="16">
        <f>(WEEKNUM(DATA[[#This Row],[Fecha]],2))</f>
        <v>28</v>
      </c>
      <c r="D160" s="30">
        <v>45110</v>
      </c>
      <c r="E160" s="102">
        <f>YEAR(DATA[[#This Row],[Fecha]])</f>
        <v>2023</v>
      </c>
      <c r="F160" s="31"/>
      <c r="G160" s="32" t="s">
        <v>65</v>
      </c>
      <c r="H160" s="35" t="s">
        <v>89</v>
      </c>
      <c r="I160" s="32" t="s">
        <v>166</v>
      </c>
      <c r="J160" s="19">
        <v>7.4020333333333204</v>
      </c>
    </row>
    <row r="161" spans="1:10">
      <c r="A161" s="18" t="s">
        <v>19</v>
      </c>
      <c r="B161" s="5" t="str">
        <f>TEXT(DATA[[#This Row],[Fecha]],"mmm")</f>
        <v>jul</v>
      </c>
      <c r="C161" s="16">
        <f>(WEEKNUM(DATA[[#This Row],[Fecha]],2))</f>
        <v>28</v>
      </c>
      <c r="D161" s="30">
        <v>45110</v>
      </c>
      <c r="E161" s="102">
        <f>YEAR(DATA[[#This Row],[Fecha]])</f>
        <v>2023</v>
      </c>
      <c r="F161" s="31"/>
      <c r="G161" s="32" t="s">
        <v>64</v>
      </c>
      <c r="H161" s="35" t="s">
        <v>145</v>
      </c>
      <c r="I161" s="32" t="s">
        <v>166</v>
      </c>
      <c r="J161" s="19">
        <v>7.0068166666666798</v>
      </c>
    </row>
    <row r="162" spans="1:10">
      <c r="A162" s="18" t="s">
        <v>22</v>
      </c>
      <c r="B162" s="5" t="str">
        <f>TEXT(DATA[[#This Row],[Fecha]],"mmm")</f>
        <v>jul</v>
      </c>
      <c r="C162" s="16">
        <f>(WEEKNUM(DATA[[#This Row],[Fecha]],2))</f>
        <v>28</v>
      </c>
      <c r="D162" s="30">
        <v>45110</v>
      </c>
      <c r="E162" s="102">
        <f>YEAR(DATA[[#This Row],[Fecha]])</f>
        <v>2023</v>
      </c>
      <c r="F162" s="31"/>
      <c r="G162" s="32" t="s">
        <v>60</v>
      </c>
      <c r="H162" s="35" t="s">
        <v>61</v>
      </c>
      <c r="I162" s="32" t="s">
        <v>166</v>
      </c>
      <c r="J162" s="19">
        <v>6.8624500000000204</v>
      </c>
    </row>
    <row r="163" spans="1:10">
      <c r="A163" s="18" t="s">
        <v>19</v>
      </c>
      <c r="B163" s="5" t="str">
        <f>TEXT(DATA[[#This Row],[Fecha]],"mmm")</f>
        <v>jul</v>
      </c>
      <c r="C163" s="16">
        <f>(WEEKNUM(DATA[[#This Row],[Fecha]],2))</f>
        <v>28</v>
      </c>
      <c r="D163" s="30">
        <v>45110</v>
      </c>
      <c r="E163" s="102">
        <f>YEAR(DATA[[#This Row],[Fecha]])</f>
        <v>2023</v>
      </c>
      <c r="F163" s="31"/>
      <c r="G163" s="32" t="s">
        <v>64</v>
      </c>
      <c r="H163" s="35" t="s">
        <v>145</v>
      </c>
      <c r="I163" s="32" t="s">
        <v>166</v>
      </c>
      <c r="J163" s="19">
        <v>5.2230833333333342</v>
      </c>
    </row>
    <row r="164" spans="1:10">
      <c r="A164" s="18" t="s">
        <v>22</v>
      </c>
      <c r="B164" s="5" t="str">
        <f>TEXT(DATA[[#This Row],[Fecha]],"mmm")</f>
        <v>jul</v>
      </c>
      <c r="C164" s="16">
        <f>(WEEKNUM(DATA[[#This Row],[Fecha]],2))</f>
        <v>28</v>
      </c>
      <c r="D164" s="33">
        <v>45110</v>
      </c>
      <c r="E164" s="102">
        <f>YEAR(DATA[[#This Row],[Fecha]])</f>
        <v>2023</v>
      </c>
      <c r="F164" s="90"/>
      <c r="G164" s="90" t="s">
        <v>65</v>
      </c>
      <c r="H164" s="34" t="s">
        <v>95</v>
      </c>
      <c r="I164" s="19" t="s">
        <v>166</v>
      </c>
      <c r="J164" s="19">
        <v>3.7973333333333334</v>
      </c>
    </row>
    <row r="165" spans="1:10">
      <c r="A165" s="18" t="s">
        <v>19</v>
      </c>
      <c r="B165" s="5" t="str">
        <f>TEXT(DATA[[#This Row],[Fecha]],"mmm")</f>
        <v>jul</v>
      </c>
      <c r="C165" s="16">
        <f>(WEEKNUM(DATA[[#This Row],[Fecha]],2))</f>
        <v>28</v>
      </c>
      <c r="D165" s="33">
        <v>45110</v>
      </c>
      <c r="E165" s="102">
        <f>YEAR(DATA[[#This Row],[Fecha]])</f>
        <v>2023</v>
      </c>
      <c r="F165" s="90"/>
      <c r="G165" s="90" t="s">
        <v>53</v>
      </c>
      <c r="H165" s="34" t="s">
        <v>163</v>
      </c>
      <c r="I165" s="19" t="s">
        <v>166</v>
      </c>
      <c r="J165" s="19">
        <v>2.9743999999999984</v>
      </c>
    </row>
    <row r="166" spans="1:10">
      <c r="A166" s="18" t="s">
        <v>19</v>
      </c>
      <c r="B166" s="5" t="str">
        <f>TEXT(DATA[[#This Row],[Fecha]],"mmm")</f>
        <v>jul</v>
      </c>
      <c r="C166" s="16">
        <f>(WEEKNUM(DATA[[#This Row],[Fecha]],2))</f>
        <v>28</v>
      </c>
      <c r="D166" s="30">
        <v>45110</v>
      </c>
      <c r="E166" s="102">
        <f>YEAR(DATA[[#This Row],[Fecha]])</f>
        <v>2023</v>
      </c>
      <c r="F166" s="31"/>
      <c r="G166" s="32" t="s">
        <v>64</v>
      </c>
      <c r="H166" s="35" t="s">
        <v>145</v>
      </c>
      <c r="I166" s="32" t="s">
        <v>166</v>
      </c>
      <c r="J166" s="19">
        <v>2.3576833333333322</v>
      </c>
    </row>
    <row r="167" spans="1:10">
      <c r="A167" s="18" t="s">
        <v>19</v>
      </c>
      <c r="B167" s="5" t="str">
        <f>TEXT(DATA[[#This Row],[Fecha]],"mmm")</f>
        <v>jul</v>
      </c>
      <c r="C167" s="16">
        <f>(WEEKNUM(DATA[[#This Row],[Fecha]],2))</f>
        <v>28</v>
      </c>
      <c r="D167" s="30">
        <v>45110</v>
      </c>
      <c r="E167" s="102">
        <f>YEAR(DATA[[#This Row],[Fecha]])</f>
        <v>2023</v>
      </c>
      <c r="F167" s="31"/>
      <c r="G167" s="32" t="s">
        <v>53</v>
      </c>
      <c r="H167" s="35" t="s">
        <v>163</v>
      </c>
      <c r="I167" s="32" t="s">
        <v>166</v>
      </c>
      <c r="J167" s="19">
        <v>2.3301833333333342</v>
      </c>
    </row>
    <row r="168" spans="1:10">
      <c r="A168" s="18" t="s">
        <v>19</v>
      </c>
      <c r="B168" s="5" t="str">
        <f>TEXT(DATA[[#This Row],[Fecha]],"mmm")</f>
        <v>jul</v>
      </c>
      <c r="C168" s="16">
        <f>(WEEKNUM(DATA[[#This Row],[Fecha]],2))</f>
        <v>28</v>
      </c>
      <c r="D168" s="30">
        <v>45110</v>
      </c>
      <c r="E168" s="102">
        <f>YEAR(DATA[[#This Row],[Fecha]])</f>
        <v>2023</v>
      </c>
      <c r="F168" s="31"/>
      <c r="G168" s="32" t="s">
        <v>65</v>
      </c>
      <c r="H168" s="35" t="s">
        <v>125</v>
      </c>
      <c r="I168" s="32" t="s">
        <v>166</v>
      </c>
      <c r="J168" s="19">
        <v>2.2433500000000022</v>
      </c>
    </row>
    <row r="169" spans="1:10">
      <c r="A169" s="18" t="s">
        <v>19</v>
      </c>
      <c r="B169" s="5" t="str">
        <f>TEXT(DATA[[#This Row],[Fecha]],"mmm")</f>
        <v>jul</v>
      </c>
      <c r="C169" s="16">
        <f>(WEEKNUM(DATA[[#This Row],[Fecha]],2))</f>
        <v>28</v>
      </c>
      <c r="D169" s="30">
        <v>45110</v>
      </c>
      <c r="E169" s="102">
        <f>YEAR(DATA[[#This Row],[Fecha]])</f>
        <v>2023</v>
      </c>
      <c r="F169" s="31"/>
      <c r="G169" s="32" t="s">
        <v>65</v>
      </c>
      <c r="H169" s="35" t="s">
        <v>125</v>
      </c>
      <c r="I169" s="32" t="s">
        <v>166</v>
      </c>
      <c r="J169" s="19">
        <v>1.6698166666666681</v>
      </c>
    </row>
    <row r="170" spans="1:10">
      <c r="A170" s="18" t="s">
        <v>20</v>
      </c>
      <c r="B170" s="5" t="str">
        <f>TEXT(DATA[[#This Row],[Fecha]],"mmm")</f>
        <v>jul</v>
      </c>
      <c r="C170" s="16">
        <f>(WEEKNUM(DATA[[#This Row],[Fecha]],2))</f>
        <v>28</v>
      </c>
      <c r="D170" s="30">
        <v>45111</v>
      </c>
      <c r="E170" s="102">
        <f>YEAR(DATA[[#This Row],[Fecha]])</f>
        <v>2023</v>
      </c>
      <c r="F170" s="18"/>
      <c r="G170" s="90" t="s">
        <v>75</v>
      </c>
      <c r="H170" s="34" t="s">
        <v>85</v>
      </c>
      <c r="I170" s="90" t="s">
        <v>57</v>
      </c>
      <c r="J170" s="36">
        <v>53.997900000000001</v>
      </c>
    </row>
    <row r="171" spans="1:10">
      <c r="A171" s="18" t="s">
        <v>22</v>
      </c>
      <c r="B171" s="5" t="str">
        <f>TEXT(DATA[[#This Row],[Fecha]],"mmm")</f>
        <v>jul</v>
      </c>
      <c r="C171" s="16">
        <f>(WEEKNUM(DATA[[#This Row],[Fecha]],2))</f>
        <v>28</v>
      </c>
      <c r="D171" s="20">
        <v>45111</v>
      </c>
      <c r="E171" s="102">
        <f>YEAR(DATA[[#This Row],[Fecha]])</f>
        <v>2023</v>
      </c>
      <c r="F171" s="90"/>
      <c r="G171" s="90" t="s">
        <v>60</v>
      </c>
      <c r="H171" s="34" t="s">
        <v>61</v>
      </c>
      <c r="I171" s="90" t="s">
        <v>57</v>
      </c>
      <c r="J171" s="19">
        <v>23.372599999999981</v>
      </c>
    </row>
    <row r="172" spans="1:10">
      <c r="A172" s="18" t="s">
        <v>20</v>
      </c>
      <c r="B172" s="5" t="str">
        <f>TEXT(DATA[[#This Row],[Fecha]],"mmm")</f>
        <v>jul</v>
      </c>
      <c r="C172" s="16">
        <f>(WEEKNUM(DATA[[#This Row],[Fecha]],2))</f>
        <v>28</v>
      </c>
      <c r="D172" s="20">
        <v>45111</v>
      </c>
      <c r="E172" s="102">
        <f>YEAR(DATA[[#This Row],[Fecha]])</f>
        <v>2023</v>
      </c>
      <c r="F172" s="90"/>
      <c r="G172" s="90" t="s">
        <v>76</v>
      </c>
      <c r="H172" s="34" t="s">
        <v>102</v>
      </c>
      <c r="I172" s="90" t="s">
        <v>57</v>
      </c>
      <c r="J172" s="19">
        <v>21.737983333333322</v>
      </c>
    </row>
    <row r="173" spans="1:10">
      <c r="A173" s="18" t="s">
        <v>20</v>
      </c>
      <c r="B173" s="5" t="str">
        <f>TEXT(DATA[[#This Row],[Fecha]],"mmm")</f>
        <v>jul</v>
      </c>
      <c r="C173" s="16">
        <f>(WEEKNUM(DATA[[#This Row],[Fecha]],2))</f>
        <v>28</v>
      </c>
      <c r="D173" s="20">
        <v>45111</v>
      </c>
      <c r="E173" s="102">
        <f>YEAR(DATA[[#This Row],[Fecha]])</f>
        <v>2023</v>
      </c>
      <c r="F173" s="90"/>
      <c r="G173" s="90" t="s">
        <v>75</v>
      </c>
      <c r="H173" s="34" t="s">
        <v>85</v>
      </c>
      <c r="I173" s="90" t="s">
        <v>57</v>
      </c>
      <c r="J173" s="36">
        <v>20.253199999999978</v>
      </c>
    </row>
    <row r="174" spans="1:10">
      <c r="A174" s="18" t="s">
        <v>20</v>
      </c>
      <c r="B174" s="5" t="str">
        <f>TEXT(DATA[[#This Row],[Fecha]],"mmm")</f>
        <v>jul</v>
      </c>
      <c r="C174" s="16">
        <f>(WEEKNUM(DATA[[#This Row],[Fecha]],2))</f>
        <v>28</v>
      </c>
      <c r="D174" s="20">
        <v>45111</v>
      </c>
      <c r="E174" s="102">
        <f>YEAR(DATA[[#This Row],[Fecha]])</f>
        <v>2023</v>
      </c>
      <c r="F174" s="90"/>
      <c r="G174" s="90" t="s">
        <v>76</v>
      </c>
      <c r="H174" s="34" t="s">
        <v>102</v>
      </c>
      <c r="I174" s="90" t="s">
        <v>57</v>
      </c>
      <c r="J174" s="36">
        <v>20.100616666666678</v>
      </c>
    </row>
    <row r="175" spans="1:10">
      <c r="A175" s="18" t="s">
        <v>22</v>
      </c>
      <c r="B175" s="5" t="str">
        <f>TEXT(DATA[[#This Row],[Fecha]],"mmm")</f>
        <v>jul</v>
      </c>
      <c r="C175" s="16">
        <f>(WEEKNUM(DATA[[#This Row],[Fecha]],2))</f>
        <v>28</v>
      </c>
      <c r="D175" s="20">
        <v>45111</v>
      </c>
      <c r="E175" s="102">
        <f>YEAR(DATA[[#This Row],[Fecha]])</f>
        <v>2023</v>
      </c>
      <c r="F175" s="90"/>
      <c r="G175" s="90" t="s">
        <v>65</v>
      </c>
      <c r="H175" s="34" t="s">
        <v>113</v>
      </c>
      <c r="I175" s="90" t="s">
        <v>56</v>
      </c>
      <c r="J175" s="19">
        <v>16.978200000000001</v>
      </c>
    </row>
    <row r="176" spans="1:10">
      <c r="A176" s="18" t="s">
        <v>20</v>
      </c>
      <c r="B176" s="5" t="str">
        <f>TEXT(DATA[[#This Row],[Fecha]],"mmm")</f>
        <v>jul</v>
      </c>
      <c r="C176" s="16">
        <f>(WEEKNUM(DATA[[#This Row],[Fecha]],2))</f>
        <v>28</v>
      </c>
      <c r="D176" s="20">
        <v>45111</v>
      </c>
      <c r="E176" s="102">
        <f>YEAR(DATA[[#This Row],[Fecha]])</f>
        <v>2023</v>
      </c>
      <c r="F176" s="90"/>
      <c r="G176" s="90" t="s">
        <v>76</v>
      </c>
      <c r="H176" s="34" t="s">
        <v>92</v>
      </c>
      <c r="I176" s="90" t="s">
        <v>57</v>
      </c>
      <c r="J176" s="19">
        <v>16.9011</v>
      </c>
    </row>
    <row r="177" spans="1:11">
      <c r="A177" s="18" t="s">
        <v>20</v>
      </c>
      <c r="B177" s="5" t="str">
        <f>TEXT(DATA[[#This Row],[Fecha]],"mmm")</f>
        <v>jul</v>
      </c>
      <c r="C177" s="16">
        <f>(WEEKNUM(DATA[[#This Row],[Fecha]],2))</f>
        <v>28</v>
      </c>
      <c r="D177" s="20">
        <v>45111</v>
      </c>
      <c r="E177" s="102">
        <f>YEAR(DATA[[#This Row],[Fecha]])</f>
        <v>2023</v>
      </c>
      <c r="F177" s="90"/>
      <c r="G177" s="90" t="s">
        <v>76</v>
      </c>
      <c r="H177" s="34" t="s">
        <v>92</v>
      </c>
      <c r="I177" s="90" t="s">
        <v>57</v>
      </c>
      <c r="J177" s="19">
        <v>16.678783333333321</v>
      </c>
    </row>
    <row r="178" spans="1:11">
      <c r="A178" s="18" t="s">
        <v>22</v>
      </c>
      <c r="B178" s="5" t="str">
        <f>TEXT(DATA[[#This Row],[Fecha]],"mmm")</f>
        <v>jul</v>
      </c>
      <c r="C178" s="16">
        <f>(WEEKNUM(DATA[[#This Row],[Fecha]],2))</f>
        <v>28</v>
      </c>
      <c r="D178" s="30">
        <v>45111</v>
      </c>
      <c r="E178" s="102">
        <f>YEAR(DATA[[#This Row],[Fecha]])</f>
        <v>2023</v>
      </c>
      <c r="F178" s="31"/>
      <c r="G178" s="32" t="s">
        <v>65</v>
      </c>
      <c r="H178" s="35" t="s">
        <v>113</v>
      </c>
      <c r="I178" s="90" t="s">
        <v>56</v>
      </c>
      <c r="J178" s="19">
        <v>14.281099999999981</v>
      </c>
    </row>
    <row r="179" spans="1:11">
      <c r="A179" s="18" t="s">
        <v>22</v>
      </c>
      <c r="B179" s="5" t="str">
        <f>TEXT(DATA[[#This Row],[Fecha]],"mmm")</f>
        <v>jul</v>
      </c>
      <c r="C179" s="16">
        <f>(WEEKNUM(DATA[[#This Row],[Fecha]],2))</f>
        <v>28</v>
      </c>
      <c r="D179" s="30">
        <v>45111</v>
      </c>
      <c r="E179" s="102">
        <f>YEAR(DATA[[#This Row],[Fecha]])</f>
        <v>2023</v>
      </c>
      <c r="F179" s="31"/>
      <c r="G179" s="32" t="s">
        <v>65</v>
      </c>
      <c r="H179" s="35" t="s">
        <v>69</v>
      </c>
      <c r="I179" s="32" t="s">
        <v>166</v>
      </c>
      <c r="J179" s="19">
        <v>7.8312166666666796</v>
      </c>
    </row>
    <row r="180" spans="1:11">
      <c r="A180" s="18" t="s">
        <v>22</v>
      </c>
      <c r="B180" s="5" t="str">
        <f>TEXT(DATA[[#This Row],[Fecha]],"mmm")</f>
        <v>jul</v>
      </c>
      <c r="C180" s="16">
        <f>(WEEKNUM(DATA[[#This Row],[Fecha]],2))</f>
        <v>28</v>
      </c>
      <c r="D180" s="30">
        <v>45111</v>
      </c>
      <c r="E180" s="102">
        <f>YEAR(DATA[[#This Row],[Fecha]])</f>
        <v>2023</v>
      </c>
      <c r="F180" s="31"/>
      <c r="G180" s="32" t="s">
        <v>65</v>
      </c>
      <c r="H180" s="35" t="s">
        <v>95</v>
      </c>
      <c r="I180" s="32" t="s">
        <v>166</v>
      </c>
      <c r="J180" s="19">
        <v>7.7520833333333394</v>
      </c>
    </row>
    <row r="181" spans="1:11">
      <c r="A181" s="18" t="s">
        <v>22</v>
      </c>
      <c r="B181" s="5" t="str">
        <f>TEXT(DATA[[#This Row],[Fecha]],"mmm")</f>
        <v>jul</v>
      </c>
      <c r="C181" s="16">
        <f>(WEEKNUM(DATA[[#This Row],[Fecha]],2))</f>
        <v>28</v>
      </c>
      <c r="D181" s="30">
        <v>45111</v>
      </c>
      <c r="E181" s="102">
        <f>YEAR(DATA[[#This Row],[Fecha]])</f>
        <v>2023</v>
      </c>
      <c r="F181" s="31"/>
      <c r="G181" s="32" t="s">
        <v>65</v>
      </c>
      <c r="H181" s="35" t="s">
        <v>89</v>
      </c>
      <c r="I181" s="32" t="s">
        <v>166</v>
      </c>
      <c r="J181" s="19">
        <v>7.6774500000000003</v>
      </c>
    </row>
    <row r="182" spans="1:11">
      <c r="A182" s="18" t="s">
        <v>22</v>
      </c>
      <c r="B182" s="5" t="str">
        <f>TEXT(DATA[[#This Row],[Fecha]],"mmm")</f>
        <v>jul</v>
      </c>
      <c r="C182" s="16">
        <f>(WEEKNUM(DATA[[#This Row],[Fecha]],2))</f>
        <v>28</v>
      </c>
      <c r="D182" s="30">
        <v>45111</v>
      </c>
      <c r="E182" s="102">
        <f>YEAR(DATA[[#This Row],[Fecha]])</f>
        <v>2023</v>
      </c>
      <c r="F182" s="31"/>
      <c r="G182" s="32" t="s">
        <v>65</v>
      </c>
      <c r="H182" s="35" t="s">
        <v>69</v>
      </c>
      <c r="I182" s="32" t="s">
        <v>166</v>
      </c>
      <c r="J182" s="19">
        <v>5.7724833333333301</v>
      </c>
    </row>
    <row r="183" spans="1:11">
      <c r="A183" s="18" t="s">
        <v>22</v>
      </c>
      <c r="B183" s="5" t="str">
        <f>TEXT(DATA[[#This Row],[Fecha]],"mmm")</f>
        <v>jul</v>
      </c>
      <c r="C183" s="16">
        <f>(WEEKNUM(DATA[[#This Row],[Fecha]],2))</f>
        <v>28</v>
      </c>
      <c r="D183" s="30">
        <v>45111</v>
      </c>
      <c r="E183" s="102">
        <f>YEAR(DATA[[#This Row],[Fecha]])</f>
        <v>2023</v>
      </c>
      <c r="F183" s="31"/>
      <c r="G183" s="32" t="s">
        <v>60</v>
      </c>
      <c r="H183" s="35" t="s">
        <v>61</v>
      </c>
      <c r="I183" s="32" t="s">
        <v>166</v>
      </c>
      <c r="J183" s="19">
        <v>4.7512666666666679</v>
      </c>
    </row>
    <row r="184" spans="1:11">
      <c r="A184" s="18" t="s">
        <v>22</v>
      </c>
      <c r="B184" s="5" t="str">
        <f>TEXT(DATA[[#This Row],[Fecha]],"mmm")</f>
        <v>jul</v>
      </c>
      <c r="C184" s="16">
        <f>(WEEKNUM(DATA[[#This Row],[Fecha]],2))</f>
        <v>28</v>
      </c>
      <c r="D184" s="30">
        <v>45111</v>
      </c>
      <c r="E184" s="102">
        <f>YEAR(DATA[[#This Row],[Fecha]])</f>
        <v>2023</v>
      </c>
      <c r="F184" s="31"/>
      <c r="G184" s="32" t="s">
        <v>60</v>
      </c>
      <c r="H184" s="35" t="s">
        <v>61</v>
      </c>
      <c r="I184" s="32" t="s">
        <v>166</v>
      </c>
      <c r="J184" s="19">
        <v>4.1010333333333353</v>
      </c>
    </row>
    <row r="185" spans="1:11">
      <c r="A185" s="18" t="s">
        <v>19</v>
      </c>
      <c r="B185" s="5" t="str">
        <f>TEXT(DATA[[#This Row],[Fecha]],"mmm")</f>
        <v>jul</v>
      </c>
      <c r="C185" s="16">
        <f>(WEEKNUM(DATA[[#This Row],[Fecha]],2))</f>
        <v>28</v>
      </c>
      <c r="D185" s="33">
        <v>45111</v>
      </c>
      <c r="E185" s="102">
        <f>YEAR(DATA[[#This Row],[Fecha]])</f>
        <v>2023</v>
      </c>
      <c r="F185" s="90"/>
      <c r="G185" s="90" t="s">
        <v>65</v>
      </c>
      <c r="H185" s="34" t="s">
        <v>125</v>
      </c>
      <c r="I185" s="19" t="s">
        <v>166</v>
      </c>
      <c r="J185" s="19">
        <v>3.7226666666666643</v>
      </c>
    </row>
    <row r="186" spans="1:11">
      <c r="A186" s="18" t="s">
        <v>22</v>
      </c>
      <c r="B186" s="5" t="str">
        <f>TEXT(DATA[[#This Row],[Fecha]],"mmm")</f>
        <v>jul</v>
      </c>
      <c r="C186" s="16">
        <f>(WEEKNUM(DATA[[#This Row],[Fecha]],2))</f>
        <v>28</v>
      </c>
      <c r="D186" s="33">
        <v>45111</v>
      </c>
      <c r="E186" s="102">
        <f>YEAR(DATA[[#This Row],[Fecha]])</f>
        <v>2023</v>
      </c>
      <c r="F186" s="90"/>
      <c r="G186" s="90" t="s">
        <v>65</v>
      </c>
      <c r="H186" s="34" t="s">
        <v>89</v>
      </c>
      <c r="I186" s="19" t="s">
        <v>166</v>
      </c>
      <c r="J186" s="19">
        <v>3.6015166666666683</v>
      </c>
    </row>
    <row r="187" spans="1:11">
      <c r="A187" s="18" t="s">
        <v>22</v>
      </c>
      <c r="B187" s="5" t="str">
        <f>TEXT(DATA[[#This Row],[Fecha]],"mmm")</f>
        <v>jul</v>
      </c>
      <c r="C187" s="16">
        <f>(WEEKNUM(DATA[[#This Row],[Fecha]],2))</f>
        <v>28</v>
      </c>
      <c r="D187" s="33">
        <v>45111</v>
      </c>
      <c r="E187" s="102">
        <f>YEAR(DATA[[#This Row],[Fecha]])</f>
        <v>2023</v>
      </c>
      <c r="F187" s="90"/>
      <c r="G187" s="90" t="s">
        <v>65</v>
      </c>
      <c r="H187" s="34" t="s">
        <v>69</v>
      </c>
      <c r="I187" s="19" t="s">
        <v>166</v>
      </c>
      <c r="J187" s="19">
        <v>3.5764000000000018</v>
      </c>
    </row>
    <row r="188" spans="1:11">
      <c r="A188" s="18" t="s">
        <v>19</v>
      </c>
      <c r="B188" s="5" t="str">
        <f>TEXT(DATA[[#This Row],[Fecha]],"mmm")</f>
        <v>jul</v>
      </c>
      <c r="C188" s="16">
        <f>(WEEKNUM(DATA[[#This Row],[Fecha]],2))</f>
        <v>28</v>
      </c>
      <c r="D188" s="30">
        <v>45111</v>
      </c>
      <c r="E188" s="102">
        <f>YEAR(DATA[[#This Row],[Fecha]])</f>
        <v>2023</v>
      </c>
      <c r="F188" s="31"/>
      <c r="G188" s="32" t="s">
        <v>65</v>
      </c>
      <c r="H188" s="35" t="s">
        <v>125</v>
      </c>
      <c r="I188" s="32" t="s">
        <v>166</v>
      </c>
      <c r="J188" s="19">
        <v>1.8579333333333361</v>
      </c>
    </row>
    <row r="189" spans="1:11">
      <c r="A189" s="18" t="s">
        <v>22</v>
      </c>
      <c r="B189" s="5" t="str">
        <f>TEXT(DATA[[#This Row],[Fecha]],"mmm")</f>
        <v>jul</v>
      </c>
      <c r="C189" s="16">
        <f>(WEEKNUM(DATA[[#This Row],[Fecha]],2))</f>
        <v>28</v>
      </c>
      <c r="D189" s="30">
        <v>45111</v>
      </c>
      <c r="E189" s="102">
        <f>YEAR(DATA[[#This Row],[Fecha]])</f>
        <v>2023</v>
      </c>
      <c r="F189" s="31"/>
      <c r="G189" s="32" t="s">
        <v>65</v>
      </c>
      <c r="H189" s="35" t="s">
        <v>89</v>
      </c>
      <c r="I189" s="32" t="s">
        <v>166</v>
      </c>
      <c r="J189" s="19">
        <v>1.5007333333333319</v>
      </c>
    </row>
    <row r="190" spans="1:11">
      <c r="A190" s="18" t="s">
        <v>19</v>
      </c>
      <c r="B190" s="5" t="str">
        <f>TEXT(DATA[[#This Row],[Fecha]],"mmm")</f>
        <v>jul</v>
      </c>
      <c r="C190" s="16">
        <f>(WEEKNUM(DATA[[#This Row],[Fecha]],2))</f>
        <v>28</v>
      </c>
      <c r="D190" s="30">
        <v>45111</v>
      </c>
      <c r="E190" s="102">
        <f>YEAR(DATA[[#This Row],[Fecha]])</f>
        <v>2023</v>
      </c>
      <c r="F190" s="31"/>
      <c r="G190" s="32" t="s">
        <v>65</v>
      </c>
      <c r="H190" s="35" t="s">
        <v>125</v>
      </c>
      <c r="I190" s="32" t="s">
        <v>166</v>
      </c>
      <c r="J190" s="19">
        <v>1.158683333333334</v>
      </c>
    </row>
    <row r="191" spans="1:11">
      <c r="A191" s="18" t="s">
        <v>19</v>
      </c>
      <c r="B191" s="5" t="str">
        <f>TEXT(DATA[[#This Row],[Fecha]],"mmm")</f>
        <v>jul</v>
      </c>
      <c r="C191" s="16">
        <f>(WEEKNUM(DATA[[#This Row],[Fecha]],2))</f>
        <v>28</v>
      </c>
      <c r="D191" s="20">
        <v>45112</v>
      </c>
      <c r="E191" s="102">
        <f>YEAR(DATA[[#This Row],[Fecha]])</f>
        <v>2023</v>
      </c>
      <c r="F191" s="18"/>
      <c r="G191" s="90" t="s">
        <v>59</v>
      </c>
      <c r="H191" s="34" t="s">
        <v>91</v>
      </c>
      <c r="I191" s="90" t="s">
        <v>56</v>
      </c>
      <c r="J191" s="36">
        <v>34.146033333333307</v>
      </c>
    </row>
    <row r="192" spans="1:11">
      <c r="A192" s="18" t="s">
        <v>20</v>
      </c>
      <c r="B192" s="5" t="str">
        <f>TEXT(DATA[[#This Row],[Fecha]],"mmm")</f>
        <v>jul</v>
      </c>
      <c r="C192" s="16">
        <f>(WEEKNUM(DATA[[#This Row],[Fecha]],2))</f>
        <v>28</v>
      </c>
      <c r="D192" s="20">
        <v>45112</v>
      </c>
      <c r="E192" s="102">
        <f>YEAR(DATA[[#This Row],[Fecha]])</f>
        <v>2023</v>
      </c>
      <c r="F192" s="18"/>
      <c r="G192" s="39" t="s">
        <v>76</v>
      </c>
      <c r="H192" s="40" t="s">
        <v>92</v>
      </c>
      <c r="I192" s="90" t="s">
        <v>57</v>
      </c>
      <c r="J192" s="36">
        <v>30.775133333333343</v>
      </c>
      <c r="K192" s="27"/>
    </row>
    <row r="193" spans="1:10">
      <c r="A193" s="18" t="s">
        <v>19</v>
      </c>
      <c r="B193" s="5" t="str">
        <f>TEXT(DATA[[#This Row],[Fecha]],"mmm")</f>
        <v>jul</v>
      </c>
      <c r="C193" s="16">
        <f>(WEEKNUM(DATA[[#This Row],[Fecha]],2))</f>
        <v>28</v>
      </c>
      <c r="D193" s="20">
        <v>45112</v>
      </c>
      <c r="E193" s="102">
        <f>YEAR(DATA[[#This Row],[Fecha]])</f>
        <v>2023</v>
      </c>
      <c r="F193" s="90"/>
      <c r="G193" s="90" t="s">
        <v>59</v>
      </c>
      <c r="H193" s="34" t="s">
        <v>122</v>
      </c>
      <c r="I193" s="90" t="s">
        <v>56</v>
      </c>
      <c r="J193" s="19">
        <v>15.24156666666666</v>
      </c>
    </row>
    <row r="194" spans="1:10">
      <c r="A194" s="18" t="s">
        <v>20</v>
      </c>
      <c r="B194" s="5" t="str">
        <f>TEXT(DATA[[#This Row],[Fecha]],"mmm")</f>
        <v>jul</v>
      </c>
      <c r="C194" s="16">
        <f>(WEEKNUM(DATA[[#This Row],[Fecha]],2))</f>
        <v>28</v>
      </c>
      <c r="D194" s="30">
        <v>45112</v>
      </c>
      <c r="E194" s="102">
        <f>YEAR(DATA[[#This Row],[Fecha]])</f>
        <v>2023</v>
      </c>
      <c r="F194" s="31"/>
      <c r="G194" s="32" t="s">
        <v>76</v>
      </c>
      <c r="H194" s="35" t="s">
        <v>102</v>
      </c>
      <c r="I194" s="32" t="s">
        <v>57</v>
      </c>
      <c r="J194" s="19">
        <v>14.803733333333341</v>
      </c>
    </row>
    <row r="195" spans="1:10">
      <c r="A195" s="18" t="s">
        <v>20</v>
      </c>
      <c r="B195" s="5" t="str">
        <f>TEXT(DATA[[#This Row],[Fecha]],"mmm")</f>
        <v>jul</v>
      </c>
      <c r="C195" s="16">
        <f>(WEEKNUM(DATA[[#This Row],[Fecha]],2))</f>
        <v>28</v>
      </c>
      <c r="D195" s="30">
        <v>45112</v>
      </c>
      <c r="E195" s="102">
        <f>YEAR(DATA[[#This Row],[Fecha]])</f>
        <v>2023</v>
      </c>
      <c r="F195" s="31"/>
      <c r="G195" s="32" t="s">
        <v>482</v>
      </c>
      <c r="H195" s="35" t="s">
        <v>100</v>
      </c>
      <c r="I195" s="32" t="s">
        <v>57</v>
      </c>
      <c r="J195" s="19">
        <v>13.138233333333361</v>
      </c>
    </row>
    <row r="196" spans="1:10">
      <c r="A196" s="18" t="s">
        <v>20</v>
      </c>
      <c r="B196" s="5" t="str">
        <f>TEXT(DATA[[#This Row],[Fecha]],"mmm")</f>
        <v>jul</v>
      </c>
      <c r="C196" s="16">
        <f>(WEEKNUM(DATA[[#This Row],[Fecha]],2))</f>
        <v>28</v>
      </c>
      <c r="D196" s="30">
        <v>45112</v>
      </c>
      <c r="E196" s="102">
        <f>YEAR(DATA[[#This Row],[Fecha]])</f>
        <v>2023</v>
      </c>
      <c r="F196" s="31"/>
      <c r="G196" s="32" t="s">
        <v>76</v>
      </c>
      <c r="H196" s="35" t="s">
        <v>102</v>
      </c>
      <c r="I196" s="32" t="s">
        <v>166</v>
      </c>
      <c r="J196" s="19">
        <v>7.4851166666666398</v>
      </c>
    </row>
    <row r="197" spans="1:10">
      <c r="A197" s="18" t="s">
        <v>20</v>
      </c>
      <c r="B197" s="5" t="str">
        <f>TEXT(DATA[[#This Row],[Fecha]],"mmm")</f>
        <v>jul</v>
      </c>
      <c r="C197" s="16">
        <f>(WEEKNUM(DATA[[#This Row],[Fecha]],2))</f>
        <v>28</v>
      </c>
      <c r="D197" s="30">
        <v>45112</v>
      </c>
      <c r="E197" s="102">
        <f>YEAR(DATA[[#This Row],[Fecha]])</f>
        <v>2023</v>
      </c>
      <c r="F197" s="31"/>
      <c r="G197" s="32" t="s">
        <v>76</v>
      </c>
      <c r="H197" s="35" t="s">
        <v>92</v>
      </c>
      <c r="I197" s="32" t="s">
        <v>166</v>
      </c>
      <c r="J197" s="19">
        <v>7.4033166666666599</v>
      </c>
    </row>
    <row r="198" spans="1:10">
      <c r="A198" s="18" t="s">
        <v>19</v>
      </c>
      <c r="B198" s="5" t="str">
        <f>TEXT(DATA[[#This Row],[Fecha]],"mmm")</f>
        <v>jul</v>
      </c>
      <c r="C198" s="16">
        <f>(WEEKNUM(DATA[[#This Row],[Fecha]],2))</f>
        <v>28</v>
      </c>
      <c r="D198" s="30">
        <v>45112</v>
      </c>
      <c r="E198" s="102">
        <f>YEAR(DATA[[#This Row],[Fecha]])</f>
        <v>2023</v>
      </c>
      <c r="F198" s="31"/>
      <c r="G198" s="32" t="s">
        <v>59</v>
      </c>
      <c r="H198" s="35" t="s">
        <v>122</v>
      </c>
      <c r="I198" s="32" t="s">
        <v>166</v>
      </c>
      <c r="J198" s="19">
        <v>5.8138833333333357</v>
      </c>
    </row>
    <row r="199" spans="1:10">
      <c r="A199" s="18" t="s">
        <v>22</v>
      </c>
      <c r="B199" s="5" t="str">
        <f>TEXT(DATA[[#This Row],[Fecha]],"mmm")</f>
        <v>jul</v>
      </c>
      <c r="C199" s="16">
        <f>(WEEKNUM(DATA[[#This Row],[Fecha]],2))</f>
        <v>28</v>
      </c>
      <c r="D199" s="30">
        <v>45112</v>
      </c>
      <c r="E199" s="102">
        <f>YEAR(DATA[[#This Row],[Fecha]])</f>
        <v>2023</v>
      </c>
      <c r="F199" s="31"/>
      <c r="G199" s="32" t="s">
        <v>65</v>
      </c>
      <c r="H199" s="35" t="s">
        <v>89</v>
      </c>
      <c r="I199" s="32" t="s">
        <v>166</v>
      </c>
      <c r="J199" s="19">
        <v>5.3528666666666638</v>
      </c>
    </row>
    <row r="200" spans="1:10">
      <c r="A200" s="18" t="s">
        <v>20</v>
      </c>
      <c r="B200" s="5" t="str">
        <f>TEXT(DATA[[#This Row],[Fecha]],"mmm")</f>
        <v>jul</v>
      </c>
      <c r="C200" s="16">
        <f>(WEEKNUM(DATA[[#This Row],[Fecha]],2))</f>
        <v>28</v>
      </c>
      <c r="D200" s="30">
        <v>45112</v>
      </c>
      <c r="E200" s="102">
        <f>YEAR(DATA[[#This Row],[Fecha]])</f>
        <v>2023</v>
      </c>
      <c r="F200" s="31"/>
      <c r="G200" s="32" t="s">
        <v>76</v>
      </c>
      <c r="H200" s="35" t="s">
        <v>92</v>
      </c>
      <c r="I200" s="32" t="s">
        <v>166</v>
      </c>
      <c r="J200" s="19">
        <v>4.7837833333333322</v>
      </c>
    </row>
    <row r="201" spans="1:10">
      <c r="A201" s="18" t="s">
        <v>22</v>
      </c>
      <c r="B201" s="5" t="str">
        <f>TEXT(DATA[[#This Row],[Fecha]],"mmm")</f>
        <v>jul</v>
      </c>
      <c r="C201" s="16">
        <f>(WEEKNUM(DATA[[#This Row],[Fecha]],2))</f>
        <v>28</v>
      </c>
      <c r="D201" s="33">
        <v>45112</v>
      </c>
      <c r="E201" s="102">
        <f>YEAR(DATA[[#This Row],[Fecha]])</f>
        <v>2023</v>
      </c>
      <c r="F201" s="90"/>
      <c r="G201" s="90" t="s">
        <v>65</v>
      </c>
      <c r="H201" s="34" t="s">
        <v>89</v>
      </c>
      <c r="I201" s="19" t="s">
        <v>166</v>
      </c>
      <c r="J201" s="19">
        <v>3.9512833333333321</v>
      </c>
    </row>
    <row r="202" spans="1:10">
      <c r="A202" s="18" t="s">
        <v>22</v>
      </c>
      <c r="B202" s="5" t="str">
        <f>TEXT(DATA[[#This Row],[Fecha]],"mmm")</f>
        <v>jul</v>
      </c>
      <c r="C202" s="16">
        <f>(WEEKNUM(DATA[[#This Row],[Fecha]],2))</f>
        <v>28</v>
      </c>
      <c r="D202" s="33">
        <v>45112</v>
      </c>
      <c r="E202" s="102">
        <f>YEAR(DATA[[#This Row],[Fecha]])</f>
        <v>2023</v>
      </c>
      <c r="F202" s="90"/>
      <c r="G202" s="90" t="s">
        <v>65</v>
      </c>
      <c r="H202" s="34" t="s">
        <v>89</v>
      </c>
      <c r="I202" s="19" t="s">
        <v>166</v>
      </c>
      <c r="J202" s="19">
        <v>3.5510166666666656</v>
      </c>
    </row>
    <row r="203" spans="1:10">
      <c r="A203" s="18" t="s">
        <v>22</v>
      </c>
      <c r="B203" s="5" t="str">
        <f>TEXT(DATA[[#This Row],[Fecha]],"mmm")</f>
        <v>jul</v>
      </c>
      <c r="C203" s="16">
        <f>(WEEKNUM(DATA[[#This Row],[Fecha]],2))</f>
        <v>28</v>
      </c>
      <c r="D203" s="33">
        <v>45112</v>
      </c>
      <c r="E203" s="102">
        <f>YEAR(DATA[[#This Row],[Fecha]])</f>
        <v>2023</v>
      </c>
      <c r="F203" s="90"/>
      <c r="G203" s="90" t="s">
        <v>65</v>
      </c>
      <c r="H203" s="34" t="s">
        <v>69</v>
      </c>
      <c r="I203" s="19" t="s">
        <v>166</v>
      </c>
      <c r="J203" s="19">
        <v>3.3011166666666663</v>
      </c>
    </row>
    <row r="204" spans="1:10">
      <c r="A204" s="18" t="s">
        <v>19</v>
      </c>
      <c r="B204" s="5" t="str">
        <f>TEXT(DATA[[#This Row],[Fecha]],"mmm")</f>
        <v>jul</v>
      </c>
      <c r="C204" s="16">
        <f>(WEEKNUM(DATA[[#This Row],[Fecha]],2))</f>
        <v>28</v>
      </c>
      <c r="D204" s="30">
        <v>45112</v>
      </c>
      <c r="E204" s="102">
        <f>YEAR(DATA[[#This Row],[Fecha]])</f>
        <v>2023</v>
      </c>
      <c r="F204" s="31"/>
      <c r="G204" s="32" t="s">
        <v>59</v>
      </c>
      <c r="H204" s="35" t="s">
        <v>122</v>
      </c>
      <c r="I204" s="32" t="s">
        <v>166</v>
      </c>
      <c r="J204" s="19">
        <v>1.328566666666668</v>
      </c>
    </row>
    <row r="205" spans="1:10">
      <c r="A205" s="18" t="s">
        <v>22</v>
      </c>
      <c r="B205" s="5" t="str">
        <f>TEXT(DATA[[#This Row],[Fecha]],"mmm")</f>
        <v>jul</v>
      </c>
      <c r="C205" s="16">
        <f>(WEEKNUM(DATA[[#This Row],[Fecha]],2))</f>
        <v>28</v>
      </c>
      <c r="D205" s="20">
        <v>45113</v>
      </c>
      <c r="E205" s="102">
        <f>YEAR(DATA[[#This Row],[Fecha]])</f>
        <v>2023</v>
      </c>
      <c r="F205" s="90"/>
      <c r="G205" s="90" t="s">
        <v>80</v>
      </c>
      <c r="H205" s="34" t="s">
        <v>117</v>
      </c>
      <c r="I205" s="90" t="s">
        <v>57</v>
      </c>
      <c r="J205" s="19">
        <v>16.39646666666664</v>
      </c>
    </row>
    <row r="206" spans="1:10">
      <c r="A206" s="18" t="s">
        <v>22</v>
      </c>
      <c r="B206" s="5" t="str">
        <f>TEXT(DATA[[#This Row],[Fecha]],"mmm")</f>
        <v>jul</v>
      </c>
      <c r="C206" s="16">
        <f>(WEEKNUM(DATA[[#This Row],[Fecha]],2))</f>
        <v>28</v>
      </c>
      <c r="D206" s="30">
        <v>45113</v>
      </c>
      <c r="E206" s="102">
        <f>YEAR(DATA[[#This Row],[Fecha]])</f>
        <v>2023</v>
      </c>
      <c r="F206" s="31"/>
      <c r="G206" s="32" t="s">
        <v>80</v>
      </c>
      <c r="H206" s="35" t="s">
        <v>117</v>
      </c>
      <c r="I206" s="32" t="s">
        <v>57</v>
      </c>
      <c r="J206" s="19">
        <v>10.339549999999981</v>
      </c>
    </row>
    <row r="207" spans="1:10">
      <c r="A207" s="18" t="s">
        <v>22</v>
      </c>
      <c r="B207" s="5" t="str">
        <f>TEXT(DATA[[#This Row],[Fecha]],"mmm")</f>
        <v>jul</v>
      </c>
      <c r="C207" s="16">
        <f>(WEEKNUM(DATA[[#This Row],[Fecha]],2))</f>
        <v>28</v>
      </c>
      <c r="D207" s="30">
        <v>45113</v>
      </c>
      <c r="E207" s="102">
        <f>YEAR(DATA[[#This Row],[Fecha]])</f>
        <v>2023</v>
      </c>
      <c r="F207" s="31"/>
      <c r="G207" s="32" t="s">
        <v>80</v>
      </c>
      <c r="H207" s="35" t="s">
        <v>117</v>
      </c>
      <c r="I207" s="32" t="s">
        <v>166</v>
      </c>
      <c r="J207" s="19">
        <v>6.8525833333333201</v>
      </c>
    </row>
    <row r="208" spans="1:10">
      <c r="A208" s="18" t="s">
        <v>20</v>
      </c>
      <c r="B208" s="5" t="str">
        <f>TEXT(DATA[[#This Row],[Fecha]],"mmm")</f>
        <v>jul</v>
      </c>
      <c r="C208" s="16">
        <f>(WEEKNUM(DATA[[#This Row],[Fecha]],2))</f>
        <v>28</v>
      </c>
      <c r="D208" s="30">
        <v>45113</v>
      </c>
      <c r="E208" s="102">
        <f>YEAR(DATA[[#This Row],[Fecha]])</f>
        <v>2023</v>
      </c>
      <c r="F208" s="31"/>
      <c r="G208" s="32" t="s">
        <v>70</v>
      </c>
      <c r="H208" s="35" t="s">
        <v>134</v>
      </c>
      <c r="I208" s="32" t="s">
        <v>166</v>
      </c>
      <c r="J208" s="19">
        <v>5.0149333333333317</v>
      </c>
    </row>
    <row r="209" spans="1:10">
      <c r="A209" s="18" t="s">
        <v>22</v>
      </c>
      <c r="B209" s="5" t="str">
        <f>TEXT(DATA[[#This Row],[Fecha]],"mmm")</f>
        <v>jul</v>
      </c>
      <c r="C209" s="16">
        <f>(WEEKNUM(DATA[[#This Row],[Fecha]],2))</f>
        <v>28</v>
      </c>
      <c r="D209" s="30">
        <v>45113</v>
      </c>
      <c r="E209" s="102">
        <f>YEAR(DATA[[#This Row],[Fecha]])</f>
        <v>2023</v>
      </c>
      <c r="F209" s="31"/>
      <c r="G209" s="32" t="s">
        <v>80</v>
      </c>
      <c r="H209" s="35" t="s">
        <v>117</v>
      </c>
      <c r="I209" s="32" t="s">
        <v>166</v>
      </c>
      <c r="J209" s="19">
        <v>4.9999999999999982</v>
      </c>
    </row>
    <row r="210" spans="1:10">
      <c r="A210" s="18" t="s">
        <v>22</v>
      </c>
      <c r="B210" s="5" t="str">
        <f>TEXT(DATA[[#This Row],[Fecha]],"mmm")</f>
        <v>jul</v>
      </c>
      <c r="C210" s="16">
        <f>(WEEKNUM(DATA[[#This Row],[Fecha]],2))</f>
        <v>28</v>
      </c>
      <c r="D210" s="30">
        <v>45113</v>
      </c>
      <c r="E210" s="102">
        <f>YEAR(DATA[[#This Row],[Fecha]])</f>
        <v>2023</v>
      </c>
      <c r="F210" s="31"/>
      <c r="G210" s="32" t="s">
        <v>80</v>
      </c>
      <c r="H210" s="35" t="s">
        <v>117</v>
      </c>
      <c r="I210" s="32" t="s">
        <v>166</v>
      </c>
      <c r="J210" s="19">
        <v>4.0367833333333323</v>
      </c>
    </row>
    <row r="211" spans="1:10">
      <c r="A211" s="18" t="s">
        <v>20</v>
      </c>
      <c r="B211" s="5" t="str">
        <f>TEXT(DATA[[#This Row],[Fecha]],"mmm")</f>
        <v>jul</v>
      </c>
      <c r="C211" s="16">
        <f>(WEEKNUM(DATA[[#This Row],[Fecha]],2))</f>
        <v>28</v>
      </c>
      <c r="D211" s="30">
        <v>45113</v>
      </c>
      <c r="E211" s="102">
        <f>YEAR(DATA[[#This Row],[Fecha]])</f>
        <v>2023</v>
      </c>
      <c r="F211" s="31"/>
      <c r="G211" s="32" t="s">
        <v>62</v>
      </c>
      <c r="H211" s="35" t="s">
        <v>164</v>
      </c>
      <c r="I211" s="32" t="s">
        <v>166</v>
      </c>
      <c r="J211" s="19">
        <v>2.0218833333333359</v>
      </c>
    </row>
    <row r="212" spans="1:10">
      <c r="A212" s="18" t="s">
        <v>22</v>
      </c>
      <c r="B212" s="5" t="str">
        <f>TEXT(DATA[[#This Row],[Fecha]],"mmm")</f>
        <v>jul</v>
      </c>
      <c r="C212" s="16">
        <f>(WEEKNUM(DATA[[#This Row],[Fecha]],2))</f>
        <v>28</v>
      </c>
      <c r="D212" s="30">
        <v>45114</v>
      </c>
      <c r="E212" s="102">
        <f>YEAR(DATA[[#This Row],[Fecha]])</f>
        <v>2023</v>
      </c>
      <c r="F212" s="31"/>
      <c r="G212" s="32" t="s">
        <v>74</v>
      </c>
      <c r="H212" s="35" t="s">
        <v>126</v>
      </c>
      <c r="I212" s="32" t="s">
        <v>57</v>
      </c>
      <c r="J212" s="19">
        <v>12.003183333333359</v>
      </c>
    </row>
    <row r="213" spans="1:10">
      <c r="A213" s="18" t="s">
        <v>22</v>
      </c>
      <c r="B213" s="5" t="str">
        <f>TEXT(DATA[[#This Row],[Fecha]],"mmm")</f>
        <v>jul</v>
      </c>
      <c r="C213" s="16">
        <f>(WEEKNUM(DATA[[#This Row],[Fecha]],2))</f>
        <v>28</v>
      </c>
      <c r="D213" s="30">
        <v>45114</v>
      </c>
      <c r="E213" s="102">
        <f>YEAR(DATA[[#This Row],[Fecha]])</f>
        <v>2023</v>
      </c>
      <c r="F213" s="31"/>
      <c r="G213" s="32" t="s">
        <v>77</v>
      </c>
      <c r="H213" s="35" t="s">
        <v>131</v>
      </c>
      <c r="I213" s="32" t="s">
        <v>57</v>
      </c>
      <c r="J213" s="19">
        <v>10.00000000000002</v>
      </c>
    </row>
    <row r="214" spans="1:10">
      <c r="A214" s="18" t="s">
        <v>20</v>
      </c>
      <c r="B214" s="5" t="str">
        <f>TEXT(DATA[[#This Row],[Fecha]],"mmm")</f>
        <v>jul</v>
      </c>
      <c r="C214" s="16">
        <f>(WEEKNUM(DATA[[#This Row],[Fecha]],2))</f>
        <v>28</v>
      </c>
      <c r="D214" s="30">
        <v>45114</v>
      </c>
      <c r="E214" s="102">
        <f>YEAR(DATA[[#This Row],[Fecha]])</f>
        <v>2023</v>
      </c>
      <c r="F214" s="31"/>
      <c r="G214" s="32" t="s">
        <v>482</v>
      </c>
      <c r="H214" s="35" t="s">
        <v>100</v>
      </c>
      <c r="I214" s="32" t="s">
        <v>166</v>
      </c>
      <c r="J214" s="19">
        <v>9.2402666666666402</v>
      </c>
    </row>
    <row r="215" spans="1:10">
      <c r="A215" s="18" t="s">
        <v>22</v>
      </c>
      <c r="B215" s="5" t="str">
        <f>TEXT(DATA[[#This Row],[Fecha]],"mmm")</f>
        <v>jul</v>
      </c>
      <c r="C215" s="16">
        <f>(WEEKNUM(DATA[[#This Row],[Fecha]],2))</f>
        <v>28</v>
      </c>
      <c r="D215" s="30">
        <v>45114</v>
      </c>
      <c r="E215" s="102">
        <f>YEAR(DATA[[#This Row],[Fecha]])</f>
        <v>2023</v>
      </c>
      <c r="F215" s="31"/>
      <c r="G215" s="32" t="s">
        <v>77</v>
      </c>
      <c r="H215" s="35" t="s">
        <v>131</v>
      </c>
      <c r="I215" s="32" t="s">
        <v>166</v>
      </c>
      <c r="J215" s="19">
        <v>7.5658666666666798</v>
      </c>
    </row>
    <row r="216" spans="1:10">
      <c r="A216" s="18" t="s">
        <v>22</v>
      </c>
      <c r="B216" s="5" t="str">
        <f>TEXT(DATA[[#This Row],[Fecha]],"mmm")</f>
        <v>jul</v>
      </c>
      <c r="C216" s="16">
        <f>(WEEKNUM(DATA[[#This Row],[Fecha]],2))</f>
        <v>28</v>
      </c>
      <c r="D216" s="30">
        <v>45114</v>
      </c>
      <c r="E216" s="102">
        <f>YEAR(DATA[[#This Row],[Fecha]])</f>
        <v>2023</v>
      </c>
      <c r="F216" s="31"/>
      <c r="G216" s="32" t="s">
        <v>74</v>
      </c>
      <c r="H216" s="35" t="s">
        <v>135</v>
      </c>
      <c r="I216" s="32" t="s">
        <v>166</v>
      </c>
      <c r="J216" s="19">
        <v>1.8896166666666658</v>
      </c>
    </row>
    <row r="217" spans="1:10">
      <c r="A217" s="18" t="s">
        <v>22</v>
      </c>
      <c r="B217" s="5" t="str">
        <f>TEXT(DATA[[#This Row],[Fecha]],"mmm")</f>
        <v>jul</v>
      </c>
      <c r="C217" s="16">
        <f>(WEEKNUM(DATA[[#This Row],[Fecha]],2))</f>
        <v>28</v>
      </c>
      <c r="D217" s="30">
        <v>45114</v>
      </c>
      <c r="E217" s="102">
        <f>YEAR(DATA[[#This Row],[Fecha]])</f>
        <v>2023</v>
      </c>
      <c r="F217" s="31"/>
      <c r="G217" s="32" t="s">
        <v>74</v>
      </c>
      <c r="H217" s="35" t="s">
        <v>135</v>
      </c>
      <c r="I217" s="32" t="s">
        <v>166</v>
      </c>
      <c r="J217" s="19">
        <v>1.400583333333336</v>
      </c>
    </row>
    <row r="218" spans="1:10">
      <c r="A218" s="18" t="s">
        <v>22</v>
      </c>
      <c r="B218" s="5" t="str">
        <f>TEXT(DATA[[#This Row],[Fecha]],"mmm")</f>
        <v>jul</v>
      </c>
      <c r="C218" s="16">
        <f>(WEEKNUM(DATA[[#This Row],[Fecha]],2))</f>
        <v>28</v>
      </c>
      <c r="D218" s="30">
        <v>45115</v>
      </c>
      <c r="E218" s="102">
        <f>YEAR(DATA[[#This Row],[Fecha]])</f>
        <v>2023</v>
      </c>
      <c r="F218" s="31"/>
      <c r="G218" s="32" t="s">
        <v>65</v>
      </c>
      <c r="H218" s="35" t="s">
        <v>89</v>
      </c>
      <c r="I218" s="90" t="s">
        <v>56</v>
      </c>
      <c r="J218" s="19">
        <v>10.377683333333341</v>
      </c>
    </row>
    <row r="219" spans="1:10">
      <c r="A219" s="18" t="s">
        <v>22</v>
      </c>
      <c r="B219" s="5" t="str">
        <f>TEXT(DATA[[#This Row],[Fecha]],"mmm")</f>
        <v>jul</v>
      </c>
      <c r="C219" s="16">
        <f>(WEEKNUM(DATA[[#This Row],[Fecha]],2))</f>
        <v>28</v>
      </c>
      <c r="D219" s="30">
        <v>45115</v>
      </c>
      <c r="E219" s="102">
        <f>YEAR(DATA[[#This Row],[Fecha]])</f>
        <v>2023</v>
      </c>
      <c r="F219" s="31"/>
      <c r="G219" s="32" t="s">
        <v>76</v>
      </c>
      <c r="H219" s="35" t="s">
        <v>111</v>
      </c>
      <c r="I219" s="32" t="s">
        <v>166</v>
      </c>
      <c r="J219" s="19">
        <v>4.8763000000000023</v>
      </c>
    </row>
    <row r="220" spans="1:10">
      <c r="A220" s="18" t="s">
        <v>20</v>
      </c>
      <c r="B220" s="5" t="str">
        <f>TEXT(DATA[[#This Row],[Fecha]],"mmm")</f>
        <v>jul</v>
      </c>
      <c r="C220" s="16">
        <f>(WEEKNUM(DATA[[#This Row],[Fecha]],2))</f>
        <v>28</v>
      </c>
      <c r="D220" s="33">
        <v>45115</v>
      </c>
      <c r="E220" s="102">
        <f>YEAR(DATA[[#This Row],[Fecha]])</f>
        <v>2023</v>
      </c>
      <c r="F220" s="90"/>
      <c r="G220" s="90" t="s">
        <v>62</v>
      </c>
      <c r="H220" s="34" t="s">
        <v>164</v>
      </c>
      <c r="I220" s="19" t="s">
        <v>166</v>
      </c>
      <c r="J220" s="19">
        <v>2.936883333333336</v>
      </c>
    </row>
    <row r="221" spans="1:10">
      <c r="A221" s="18" t="s">
        <v>22</v>
      </c>
      <c r="B221" s="5" t="str">
        <f>TEXT(DATA[[#This Row],[Fecha]],"mmm")</f>
        <v>jul</v>
      </c>
      <c r="C221" s="16">
        <f>(WEEKNUM(DATA[[#This Row],[Fecha]],2))</f>
        <v>29</v>
      </c>
      <c r="D221" s="20">
        <v>45117</v>
      </c>
      <c r="E221" s="102">
        <f>YEAR(DATA[[#This Row],[Fecha]])</f>
        <v>2023</v>
      </c>
      <c r="F221" s="90"/>
      <c r="G221" s="90" t="s">
        <v>76</v>
      </c>
      <c r="H221" s="34" t="s">
        <v>111</v>
      </c>
      <c r="I221" s="90" t="s">
        <v>56</v>
      </c>
      <c r="J221" s="19">
        <v>17.085899999999999</v>
      </c>
    </row>
    <row r="222" spans="1:10">
      <c r="A222" s="18" t="s">
        <v>22</v>
      </c>
      <c r="B222" s="5" t="str">
        <f>TEXT(DATA[[#This Row],[Fecha]],"mmm")</f>
        <v>jul</v>
      </c>
      <c r="C222" s="16">
        <f>(WEEKNUM(DATA[[#This Row],[Fecha]],2))</f>
        <v>29</v>
      </c>
      <c r="D222" s="30">
        <v>45117</v>
      </c>
      <c r="E222" s="102">
        <f>YEAR(DATA[[#This Row],[Fecha]])</f>
        <v>2023</v>
      </c>
      <c r="F222" s="31"/>
      <c r="G222" s="32" t="s">
        <v>76</v>
      </c>
      <c r="H222" s="35" t="s">
        <v>111</v>
      </c>
      <c r="I222" s="32" t="s">
        <v>166</v>
      </c>
      <c r="J222" s="19">
        <v>4.9999999999999982</v>
      </c>
    </row>
    <row r="223" spans="1:10">
      <c r="A223" s="18" t="s">
        <v>22</v>
      </c>
      <c r="B223" s="5" t="str">
        <f>TEXT(DATA[[#This Row],[Fecha]],"mmm")</f>
        <v>jul</v>
      </c>
      <c r="C223" s="16">
        <f>(WEEKNUM(DATA[[#This Row],[Fecha]],2))</f>
        <v>29</v>
      </c>
      <c r="D223" s="30">
        <v>45117</v>
      </c>
      <c r="E223" s="102">
        <f>YEAR(DATA[[#This Row],[Fecha]])</f>
        <v>2023</v>
      </c>
      <c r="F223" s="31"/>
      <c r="G223" s="32" t="s">
        <v>65</v>
      </c>
      <c r="H223" s="35" t="s">
        <v>125</v>
      </c>
      <c r="I223" s="32" t="s">
        <v>166</v>
      </c>
      <c r="J223" s="19">
        <v>2.4969499999999982</v>
      </c>
    </row>
    <row r="224" spans="1:10">
      <c r="A224" s="18" t="s">
        <v>20</v>
      </c>
      <c r="B224" s="5" t="str">
        <f>TEXT(DATA[[#This Row],[Fecha]],"mmm")</f>
        <v>jul</v>
      </c>
      <c r="C224" s="16">
        <f>(WEEKNUM(DATA[[#This Row],[Fecha]],2))</f>
        <v>29</v>
      </c>
      <c r="D224" s="30">
        <v>45118</v>
      </c>
      <c r="E224" s="102">
        <f>YEAR(DATA[[#This Row],[Fecha]])</f>
        <v>2023</v>
      </c>
      <c r="F224" s="18"/>
      <c r="G224" s="90" t="s">
        <v>70</v>
      </c>
      <c r="H224" s="34" t="s">
        <v>84</v>
      </c>
      <c r="I224" s="90" t="s">
        <v>56</v>
      </c>
      <c r="J224" s="36">
        <v>57.681833333333344</v>
      </c>
    </row>
    <row r="225" spans="1:11">
      <c r="A225" s="18" t="s">
        <v>20</v>
      </c>
      <c r="B225" s="5" t="str">
        <f>TEXT(DATA[[#This Row],[Fecha]],"mmm")</f>
        <v>jul</v>
      </c>
      <c r="C225" s="16">
        <f>(WEEKNUM(DATA[[#This Row],[Fecha]],2))</f>
        <v>29</v>
      </c>
      <c r="D225" s="20">
        <v>45118</v>
      </c>
      <c r="E225" s="102">
        <f>YEAR(DATA[[#This Row],[Fecha]])</f>
        <v>2023</v>
      </c>
      <c r="F225" s="18"/>
      <c r="G225" s="90" t="s">
        <v>70</v>
      </c>
      <c r="H225" s="34" t="s">
        <v>84</v>
      </c>
      <c r="I225" s="90" t="s">
        <v>56</v>
      </c>
      <c r="J225" s="36">
        <v>41.159483333333341</v>
      </c>
    </row>
    <row r="226" spans="1:11">
      <c r="A226" s="18" t="s">
        <v>22</v>
      </c>
      <c r="B226" s="5" t="str">
        <f>TEXT(DATA[[#This Row],[Fecha]],"mmm")</f>
        <v>jul</v>
      </c>
      <c r="C226" s="16">
        <f>(WEEKNUM(DATA[[#This Row],[Fecha]],2))</f>
        <v>29</v>
      </c>
      <c r="D226" s="20">
        <v>45118</v>
      </c>
      <c r="E226" s="102">
        <f>YEAR(DATA[[#This Row],[Fecha]])</f>
        <v>2023</v>
      </c>
      <c r="F226" s="18"/>
      <c r="G226" s="90" t="s">
        <v>65</v>
      </c>
      <c r="H226" s="34" t="s">
        <v>89</v>
      </c>
      <c r="I226" s="90" t="s">
        <v>56</v>
      </c>
      <c r="J226" s="36">
        <v>37.39</v>
      </c>
      <c r="K226" s="105"/>
    </row>
    <row r="227" spans="1:11">
      <c r="A227" s="18" t="s">
        <v>22</v>
      </c>
      <c r="B227" s="5" t="str">
        <f>TEXT(DATA[[#This Row],[Fecha]],"mmm")</f>
        <v>jul</v>
      </c>
      <c r="C227" s="16">
        <f>(WEEKNUM(DATA[[#This Row],[Fecha]],2))</f>
        <v>29</v>
      </c>
      <c r="D227" s="20">
        <v>45118</v>
      </c>
      <c r="E227" s="102">
        <f>YEAR(DATA[[#This Row],[Fecha]])</f>
        <v>2023</v>
      </c>
      <c r="F227" s="90"/>
      <c r="G227" s="90" t="s">
        <v>65</v>
      </c>
      <c r="H227" s="34" t="s">
        <v>113</v>
      </c>
      <c r="I227" s="90" t="s">
        <v>56</v>
      </c>
      <c r="J227" s="19">
        <v>16.829999999999998</v>
      </c>
    </row>
    <row r="228" spans="1:11">
      <c r="A228" s="18" t="s">
        <v>22</v>
      </c>
      <c r="B228" s="5" t="str">
        <f>TEXT(DATA[[#This Row],[Fecha]],"mmm")</f>
        <v>jul</v>
      </c>
      <c r="C228" s="16">
        <f>(WEEKNUM(DATA[[#This Row],[Fecha]],2))</f>
        <v>29</v>
      </c>
      <c r="D228" s="30">
        <v>45118</v>
      </c>
      <c r="E228" s="102">
        <f>YEAR(DATA[[#This Row],[Fecha]])</f>
        <v>2023</v>
      </c>
      <c r="F228" s="31"/>
      <c r="G228" s="32" t="s">
        <v>65</v>
      </c>
      <c r="H228" s="35" t="s">
        <v>125</v>
      </c>
      <c r="I228" s="90" t="s">
        <v>56</v>
      </c>
      <c r="J228" s="19">
        <v>14.36</v>
      </c>
    </row>
    <row r="229" spans="1:11">
      <c r="A229" s="18" t="s">
        <v>20</v>
      </c>
      <c r="B229" s="5" t="str">
        <f>TEXT(DATA[[#This Row],[Fecha]],"mmm")</f>
        <v>jul</v>
      </c>
      <c r="C229" s="16">
        <f>(WEEKNUM(DATA[[#This Row],[Fecha]],2))</f>
        <v>29</v>
      </c>
      <c r="D229" s="30">
        <v>45118</v>
      </c>
      <c r="E229" s="102">
        <f>YEAR(DATA[[#This Row],[Fecha]])</f>
        <v>2023</v>
      </c>
      <c r="F229" s="31"/>
      <c r="G229" s="32" t="s">
        <v>70</v>
      </c>
      <c r="H229" s="35" t="s">
        <v>84</v>
      </c>
      <c r="I229" s="32" t="s">
        <v>166</v>
      </c>
      <c r="J229" s="19">
        <v>9.2895333333333596</v>
      </c>
    </row>
    <row r="230" spans="1:11">
      <c r="A230" s="18" t="s">
        <v>22</v>
      </c>
      <c r="B230" s="5" t="str">
        <f>TEXT(DATA[[#This Row],[Fecha]],"mmm")</f>
        <v>jul</v>
      </c>
      <c r="C230" s="16">
        <f>(WEEKNUM(DATA[[#This Row],[Fecha]],2))</f>
        <v>29</v>
      </c>
      <c r="D230" s="30">
        <v>45118</v>
      </c>
      <c r="E230" s="102">
        <f>YEAR(DATA[[#This Row],[Fecha]])</f>
        <v>2023</v>
      </c>
      <c r="F230" s="31"/>
      <c r="G230" s="32" t="s">
        <v>53</v>
      </c>
      <c r="H230" s="35" t="s">
        <v>137</v>
      </c>
      <c r="I230" s="32" t="s">
        <v>166</v>
      </c>
      <c r="J230" s="19">
        <v>9.2516500000000192</v>
      </c>
    </row>
    <row r="231" spans="1:11">
      <c r="A231" s="18" t="s">
        <v>22</v>
      </c>
      <c r="B231" s="5" t="str">
        <f>TEXT(DATA[[#This Row],[Fecha]],"mmm")</f>
        <v>jul</v>
      </c>
      <c r="C231" s="16">
        <f>(WEEKNUM(DATA[[#This Row],[Fecha]],2))</f>
        <v>29</v>
      </c>
      <c r="D231" s="30">
        <v>45118</v>
      </c>
      <c r="E231" s="102">
        <f>YEAR(DATA[[#This Row],[Fecha]])</f>
        <v>2023</v>
      </c>
      <c r="F231" s="31"/>
      <c r="G231" s="32" t="s">
        <v>65</v>
      </c>
      <c r="H231" s="35" t="s">
        <v>69</v>
      </c>
      <c r="I231" s="32" t="s">
        <v>166</v>
      </c>
      <c r="J231" s="19">
        <v>7</v>
      </c>
    </row>
    <row r="232" spans="1:11">
      <c r="A232" s="18" t="s">
        <v>22</v>
      </c>
      <c r="B232" s="5" t="str">
        <f>TEXT(DATA[[#This Row],[Fecha]],"mmm")</f>
        <v>jul</v>
      </c>
      <c r="C232" s="16">
        <f>(WEEKNUM(DATA[[#This Row],[Fecha]],2))</f>
        <v>29</v>
      </c>
      <c r="D232" s="30">
        <v>45118</v>
      </c>
      <c r="E232" s="102">
        <f>YEAR(DATA[[#This Row],[Fecha]])</f>
        <v>2023</v>
      </c>
      <c r="F232" s="31"/>
      <c r="G232" s="32" t="s">
        <v>65</v>
      </c>
      <c r="H232" s="35" t="s">
        <v>89</v>
      </c>
      <c r="I232" s="32" t="s">
        <v>166</v>
      </c>
      <c r="J232" s="19">
        <v>4.0516000000000014</v>
      </c>
    </row>
    <row r="233" spans="1:11">
      <c r="A233" s="18" t="s">
        <v>22</v>
      </c>
      <c r="B233" s="5" t="str">
        <f>TEXT(DATA[[#This Row],[Fecha]],"mmm")</f>
        <v>jul</v>
      </c>
      <c r="C233" s="16">
        <f>(WEEKNUM(DATA[[#This Row],[Fecha]],2))</f>
        <v>29</v>
      </c>
      <c r="D233" s="30">
        <v>45118</v>
      </c>
      <c r="E233" s="102">
        <f>YEAR(DATA[[#This Row],[Fecha]])</f>
        <v>2023</v>
      </c>
      <c r="F233" s="31"/>
      <c r="G233" s="32" t="s">
        <v>60</v>
      </c>
      <c r="H233" s="35" t="s">
        <v>61</v>
      </c>
      <c r="I233" s="32" t="s">
        <v>166</v>
      </c>
      <c r="J233" s="19">
        <v>1.675733333333334</v>
      </c>
    </row>
    <row r="234" spans="1:11">
      <c r="A234" s="18" t="s">
        <v>20</v>
      </c>
      <c r="B234" s="5" t="str">
        <f>TEXT(DATA[[#This Row],[Fecha]],"mmm")</f>
        <v>jul</v>
      </c>
      <c r="C234" s="16">
        <f>(WEEKNUM(DATA[[#This Row],[Fecha]],2))</f>
        <v>29</v>
      </c>
      <c r="D234" s="30">
        <v>45119</v>
      </c>
      <c r="E234" s="102">
        <f>YEAR(DATA[[#This Row],[Fecha]])</f>
        <v>2023</v>
      </c>
      <c r="F234" s="31"/>
      <c r="G234" s="32" t="s">
        <v>52</v>
      </c>
      <c r="H234" s="35" t="s">
        <v>130</v>
      </c>
      <c r="I234" s="32" t="s">
        <v>57</v>
      </c>
      <c r="J234" s="19">
        <v>10.73685</v>
      </c>
    </row>
    <row r="235" spans="1:11">
      <c r="A235" s="18" t="s">
        <v>20</v>
      </c>
      <c r="B235" s="5" t="str">
        <f>TEXT(DATA[[#This Row],[Fecha]],"mmm")</f>
        <v>jul</v>
      </c>
      <c r="C235" s="16">
        <f>(WEEKNUM(DATA[[#This Row],[Fecha]],2))</f>
        <v>29</v>
      </c>
      <c r="D235" s="30">
        <v>45119</v>
      </c>
      <c r="E235" s="102">
        <f>YEAR(DATA[[#This Row],[Fecha]])</f>
        <v>2023</v>
      </c>
      <c r="F235" s="31"/>
      <c r="G235" s="32" t="s">
        <v>52</v>
      </c>
      <c r="H235" s="35" t="s">
        <v>130</v>
      </c>
      <c r="I235" s="32" t="s">
        <v>166</v>
      </c>
      <c r="J235" s="19">
        <v>6.3351166666666803</v>
      </c>
    </row>
    <row r="236" spans="1:11">
      <c r="A236" s="18" t="s">
        <v>22</v>
      </c>
      <c r="B236" s="5" t="str">
        <f>TEXT(DATA[[#This Row],[Fecha]],"mmm")</f>
        <v>jul</v>
      </c>
      <c r="C236" s="16">
        <f>(WEEKNUM(DATA[[#This Row],[Fecha]],2))</f>
        <v>29</v>
      </c>
      <c r="D236" s="30">
        <v>45119</v>
      </c>
      <c r="E236" s="102">
        <f>YEAR(DATA[[#This Row],[Fecha]])</f>
        <v>2023</v>
      </c>
      <c r="F236" s="31"/>
      <c r="G236" s="32" t="s">
        <v>65</v>
      </c>
      <c r="H236" s="35" t="s">
        <v>89</v>
      </c>
      <c r="I236" s="32" t="s">
        <v>166</v>
      </c>
      <c r="J236" s="19">
        <v>4</v>
      </c>
    </row>
    <row r="237" spans="1:11">
      <c r="A237" s="18" t="s">
        <v>22</v>
      </c>
      <c r="B237" s="5" t="str">
        <f>TEXT(DATA[[#This Row],[Fecha]],"mmm")</f>
        <v>jul</v>
      </c>
      <c r="C237" s="16">
        <f>(WEEKNUM(DATA[[#This Row],[Fecha]],2))</f>
        <v>29</v>
      </c>
      <c r="D237" s="33">
        <v>45119</v>
      </c>
      <c r="E237" s="102">
        <f>YEAR(DATA[[#This Row],[Fecha]])</f>
        <v>2023</v>
      </c>
      <c r="F237" s="90"/>
      <c r="G237" s="90" t="s">
        <v>78</v>
      </c>
      <c r="H237" s="34" t="s">
        <v>94</v>
      </c>
      <c r="I237" s="19" t="s">
        <v>166</v>
      </c>
      <c r="J237" s="19">
        <v>3.9028833333333357</v>
      </c>
    </row>
    <row r="238" spans="1:11">
      <c r="A238" s="18" t="s">
        <v>20</v>
      </c>
      <c r="B238" s="5" t="str">
        <f>TEXT(DATA[[#This Row],[Fecha]],"mmm")</f>
        <v>jul</v>
      </c>
      <c r="C238" s="16">
        <f>(WEEKNUM(DATA[[#This Row],[Fecha]],2))</f>
        <v>29</v>
      </c>
      <c r="D238" s="33">
        <v>45119</v>
      </c>
      <c r="E238" s="102">
        <f>YEAR(DATA[[#This Row],[Fecha]])</f>
        <v>2023</v>
      </c>
      <c r="F238" s="90"/>
      <c r="G238" s="90" t="s">
        <v>52</v>
      </c>
      <c r="H238" s="34" t="s">
        <v>130</v>
      </c>
      <c r="I238" s="19" t="s">
        <v>166</v>
      </c>
      <c r="J238" s="19">
        <v>3.4343333333333339</v>
      </c>
    </row>
    <row r="239" spans="1:11">
      <c r="A239" s="18" t="s">
        <v>22</v>
      </c>
      <c r="B239" s="5" t="str">
        <f>TEXT(DATA[[#This Row],[Fecha]],"mmm")</f>
        <v>jul</v>
      </c>
      <c r="C239" s="16">
        <f>(WEEKNUM(DATA[[#This Row],[Fecha]],2))</f>
        <v>29</v>
      </c>
      <c r="D239" s="33">
        <v>45119</v>
      </c>
      <c r="E239" s="102">
        <f>YEAR(DATA[[#This Row],[Fecha]])</f>
        <v>2023</v>
      </c>
      <c r="F239" s="90"/>
      <c r="G239" s="90" t="s">
        <v>65</v>
      </c>
      <c r="H239" s="34" t="s">
        <v>89</v>
      </c>
      <c r="I239" s="19" t="s">
        <v>166</v>
      </c>
      <c r="J239" s="19">
        <v>3.2513666666666641</v>
      </c>
    </row>
    <row r="240" spans="1:11">
      <c r="A240" s="18" t="s">
        <v>20</v>
      </c>
      <c r="B240" s="5" t="str">
        <f>TEXT(DATA[[#This Row],[Fecha]],"mmm")</f>
        <v>jul</v>
      </c>
      <c r="C240" s="16">
        <f>(WEEKNUM(DATA[[#This Row],[Fecha]],2))</f>
        <v>29</v>
      </c>
      <c r="D240" s="33">
        <v>45119</v>
      </c>
      <c r="E240" s="102">
        <f>YEAR(DATA[[#This Row],[Fecha]])</f>
        <v>2023</v>
      </c>
      <c r="F240" s="90"/>
      <c r="G240" s="90" t="s">
        <v>52</v>
      </c>
      <c r="H240" s="34" t="s">
        <v>130</v>
      </c>
      <c r="I240" s="19" t="s">
        <v>166</v>
      </c>
      <c r="J240" s="19">
        <v>3.0012000000000003</v>
      </c>
    </row>
    <row r="241" spans="1:11">
      <c r="A241" s="18" t="s">
        <v>22</v>
      </c>
      <c r="B241" s="5" t="str">
        <f>TEXT(DATA[[#This Row],[Fecha]],"mmm")</f>
        <v>jul</v>
      </c>
      <c r="C241" s="16">
        <f>(WEEKNUM(DATA[[#This Row],[Fecha]],2))</f>
        <v>29</v>
      </c>
      <c r="D241" s="20">
        <v>45120</v>
      </c>
      <c r="E241" s="102">
        <f>YEAR(DATA[[#This Row],[Fecha]])</f>
        <v>2023</v>
      </c>
      <c r="F241" s="18"/>
      <c r="G241" s="90" t="s">
        <v>79</v>
      </c>
      <c r="H241" s="34" t="s">
        <v>101</v>
      </c>
      <c r="I241" s="90" t="s">
        <v>56</v>
      </c>
      <c r="J241" s="19">
        <v>25.308083333333339</v>
      </c>
    </row>
    <row r="242" spans="1:11">
      <c r="A242" s="18" t="s">
        <v>20</v>
      </c>
      <c r="B242" s="5" t="str">
        <f>TEXT(DATA[[#This Row],[Fecha]],"mmm")</f>
        <v>jul</v>
      </c>
      <c r="C242" s="16">
        <f>(WEEKNUM(DATA[[#This Row],[Fecha]],2))</f>
        <v>29</v>
      </c>
      <c r="D242" s="30">
        <v>45120</v>
      </c>
      <c r="E242" s="102">
        <f>YEAR(DATA[[#This Row],[Fecha]])</f>
        <v>2023</v>
      </c>
      <c r="F242" s="31"/>
      <c r="G242" s="32" t="s">
        <v>76</v>
      </c>
      <c r="H242" s="35" t="s">
        <v>90</v>
      </c>
      <c r="I242" s="90" t="s">
        <v>56</v>
      </c>
      <c r="J242" s="19">
        <v>11.29866666666666</v>
      </c>
    </row>
    <row r="243" spans="1:11">
      <c r="A243" s="18" t="s">
        <v>20</v>
      </c>
      <c r="B243" s="5" t="str">
        <f>TEXT(DATA[[#This Row],[Fecha]],"mmm")</f>
        <v>jul</v>
      </c>
      <c r="C243" s="16">
        <f>(WEEKNUM(DATA[[#This Row],[Fecha]],2))</f>
        <v>29</v>
      </c>
      <c r="D243" s="20">
        <v>45121</v>
      </c>
      <c r="E243" s="102">
        <f>YEAR(DATA[[#This Row],[Fecha]])</f>
        <v>2023</v>
      </c>
      <c r="F243" s="90"/>
      <c r="G243" s="32" t="s">
        <v>482</v>
      </c>
      <c r="H243" s="34" t="s">
        <v>437</v>
      </c>
      <c r="I243" s="90" t="s">
        <v>56</v>
      </c>
      <c r="J243" s="19">
        <v>21.15</v>
      </c>
    </row>
    <row r="244" spans="1:11">
      <c r="A244" s="18" t="s">
        <v>20</v>
      </c>
      <c r="B244" s="5" t="str">
        <f>TEXT(DATA[[#This Row],[Fecha]],"mmm")</f>
        <v>jul</v>
      </c>
      <c r="C244" s="16">
        <f>(WEEKNUM(DATA[[#This Row],[Fecha]],2))</f>
        <v>29</v>
      </c>
      <c r="D244" s="20">
        <v>45121</v>
      </c>
      <c r="E244" s="102">
        <f>YEAR(DATA[[#This Row],[Fecha]])</f>
        <v>2023</v>
      </c>
      <c r="F244" s="90"/>
      <c r="G244" s="90" t="s">
        <v>52</v>
      </c>
      <c r="H244" s="34" t="s">
        <v>123</v>
      </c>
      <c r="I244" s="90" t="s">
        <v>56</v>
      </c>
      <c r="J244" s="19">
        <v>15.186499999999979</v>
      </c>
    </row>
    <row r="245" spans="1:11">
      <c r="A245" s="18" t="s">
        <v>20</v>
      </c>
      <c r="B245" s="5" t="str">
        <f>TEXT(DATA[[#This Row],[Fecha]],"mmm")</f>
        <v>jul</v>
      </c>
      <c r="C245" s="16">
        <f>(WEEKNUM(DATA[[#This Row],[Fecha]],2))</f>
        <v>29</v>
      </c>
      <c r="D245" s="30">
        <v>45121</v>
      </c>
      <c r="E245" s="102">
        <f>YEAR(DATA[[#This Row],[Fecha]])</f>
        <v>2023</v>
      </c>
      <c r="F245" s="31"/>
      <c r="G245" s="32" t="s">
        <v>482</v>
      </c>
      <c r="H245" s="35" t="s">
        <v>118</v>
      </c>
      <c r="I245" s="32" t="s">
        <v>166</v>
      </c>
      <c r="J245" s="19">
        <v>6.96625000000002</v>
      </c>
    </row>
    <row r="246" spans="1:11">
      <c r="A246" s="18" t="s">
        <v>19</v>
      </c>
      <c r="B246" s="5" t="str">
        <f>TEXT(DATA[[#This Row],[Fecha]],"mmm")</f>
        <v>jul</v>
      </c>
      <c r="C246" s="16">
        <f>(WEEKNUM(DATA[[#This Row],[Fecha]],2))</f>
        <v>29</v>
      </c>
      <c r="D246" s="30">
        <v>45121</v>
      </c>
      <c r="E246" s="102">
        <f>YEAR(DATA[[#This Row],[Fecha]])</f>
        <v>2023</v>
      </c>
      <c r="F246" s="31"/>
      <c r="G246" s="32" t="s">
        <v>71</v>
      </c>
      <c r="H246" s="35" t="s">
        <v>147</v>
      </c>
      <c r="I246" s="32" t="s">
        <v>166</v>
      </c>
      <c r="J246" s="19">
        <v>6.4027500000000002</v>
      </c>
    </row>
    <row r="247" spans="1:11">
      <c r="A247" s="18" t="s">
        <v>22</v>
      </c>
      <c r="B247" s="5" t="str">
        <f>TEXT(DATA[[#This Row],[Fecha]],"mmm")</f>
        <v>jul</v>
      </c>
      <c r="C247" s="16">
        <f>(WEEKNUM(DATA[[#This Row],[Fecha]],2))</f>
        <v>29</v>
      </c>
      <c r="D247" s="30">
        <v>45121</v>
      </c>
      <c r="E247" s="102">
        <f>YEAR(DATA[[#This Row],[Fecha]])</f>
        <v>2023</v>
      </c>
      <c r="F247" s="31"/>
      <c r="G247" s="32" t="s">
        <v>60</v>
      </c>
      <c r="H247" s="35" t="s">
        <v>61</v>
      </c>
      <c r="I247" s="32" t="s">
        <v>166</v>
      </c>
      <c r="J247" s="19">
        <v>2.401033333333332</v>
      </c>
    </row>
    <row r="248" spans="1:11">
      <c r="A248" s="18" t="s">
        <v>22</v>
      </c>
      <c r="B248" s="5" t="str">
        <f>TEXT(DATA[[#This Row],[Fecha]],"mmm")</f>
        <v>jul</v>
      </c>
      <c r="C248" s="16">
        <f>(WEEKNUM(DATA[[#This Row],[Fecha]],2))</f>
        <v>29</v>
      </c>
      <c r="D248" s="30">
        <v>45121</v>
      </c>
      <c r="E248" s="102">
        <f>YEAR(DATA[[#This Row],[Fecha]])</f>
        <v>2023</v>
      </c>
      <c r="F248" s="31"/>
      <c r="G248" s="32" t="s">
        <v>65</v>
      </c>
      <c r="H248" s="35" t="s">
        <v>69</v>
      </c>
      <c r="I248" s="32" t="s">
        <v>166</v>
      </c>
      <c r="J248" s="19">
        <v>1.801083333333336</v>
      </c>
    </row>
    <row r="249" spans="1:11">
      <c r="A249" s="18" t="s">
        <v>22</v>
      </c>
      <c r="B249" s="5" t="str">
        <f>TEXT(DATA[[#This Row],[Fecha]],"mmm")</f>
        <v>jul</v>
      </c>
      <c r="C249" s="16">
        <f>(WEEKNUM(DATA[[#This Row],[Fecha]],2))</f>
        <v>29</v>
      </c>
      <c r="D249" s="30">
        <v>45121</v>
      </c>
      <c r="E249" s="102">
        <f>YEAR(DATA[[#This Row],[Fecha]])</f>
        <v>2023</v>
      </c>
      <c r="F249" s="31"/>
      <c r="G249" s="32" t="s">
        <v>78</v>
      </c>
      <c r="H249" s="35" t="s">
        <v>94</v>
      </c>
      <c r="I249" s="32" t="s">
        <v>166</v>
      </c>
      <c r="J249" s="19">
        <v>1.150383333333336</v>
      </c>
    </row>
    <row r="250" spans="1:11">
      <c r="A250" s="18" t="s">
        <v>20</v>
      </c>
      <c r="B250" s="5" t="str">
        <f>TEXT(DATA[[#This Row],[Fecha]],"mmm")</f>
        <v>jul</v>
      </c>
      <c r="C250" s="16">
        <f>(WEEKNUM(DATA[[#This Row],[Fecha]],2))</f>
        <v>29</v>
      </c>
      <c r="D250" s="30">
        <v>45122</v>
      </c>
      <c r="E250" s="102">
        <f>YEAR(DATA[[#This Row],[Fecha]])</f>
        <v>2023</v>
      </c>
      <c r="F250" s="18"/>
      <c r="G250" s="90" t="s">
        <v>64</v>
      </c>
      <c r="H250" s="34" t="s">
        <v>82</v>
      </c>
      <c r="I250" s="90" t="s">
        <v>56</v>
      </c>
      <c r="J250" s="36">
        <v>82.46</v>
      </c>
    </row>
    <row r="251" spans="1:11">
      <c r="A251" s="18" t="s">
        <v>20</v>
      </c>
      <c r="B251" s="5" t="str">
        <f>TEXT(DATA[[#This Row],[Fecha]],"mmm")</f>
        <v>jul</v>
      </c>
      <c r="C251" s="16">
        <f>(WEEKNUM(DATA[[#This Row],[Fecha]],2))</f>
        <v>29</v>
      </c>
      <c r="D251" s="20">
        <v>45122</v>
      </c>
      <c r="E251" s="102">
        <f>YEAR(DATA[[#This Row],[Fecha]])</f>
        <v>2023</v>
      </c>
      <c r="F251" s="18"/>
      <c r="G251" s="39" t="s">
        <v>75</v>
      </c>
      <c r="H251" s="40" t="s">
        <v>96</v>
      </c>
      <c r="I251" s="90" t="s">
        <v>57</v>
      </c>
      <c r="J251" s="36">
        <v>28.1</v>
      </c>
      <c r="K251" s="27"/>
    </row>
    <row r="252" spans="1:11">
      <c r="A252" s="18" t="s">
        <v>22</v>
      </c>
      <c r="B252" s="5" t="str">
        <f>TEXT(DATA[[#This Row],[Fecha]],"mmm")</f>
        <v>jul</v>
      </c>
      <c r="C252" s="16">
        <f>(WEEKNUM(DATA[[#This Row],[Fecha]],2))</f>
        <v>29</v>
      </c>
      <c r="D252" s="20">
        <v>45122</v>
      </c>
      <c r="E252" s="102">
        <f>YEAR(DATA[[#This Row],[Fecha]])</f>
        <v>2023</v>
      </c>
      <c r="F252" s="90"/>
      <c r="G252" s="90" t="s">
        <v>65</v>
      </c>
      <c r="H252" s="34" t="s">
        <v>69</v>
      </c>
      <c r="I252" s="90" t="s">
        <v>56</v>
      </c>
      <c r="J252" s="19">
        <v>24.5</v>
      </c>
    </row>
    <row r="253" spans="1:11">
      <c r="A253" s="18" t="s">
        <v>22</v>
      </c>
      <c r="B253" s="5" t="str">
        <f>TEXT(DATA[[#This Row],[Fecha]],"mmm")</f>
        <v>jul</v>
      </c>
      <c r="C253" s="16">
        <f>(WEEKNUM(DATA[[#This Row],[Fecha]],2))</f>
        <v>29</v>
      </c>
      <c r="D253" s="20">
        <v>45122</v>
      </c>
      <c r="E253" s="102">
        <f>YEAR(DATA[[#This Row],[Fecha]])</f>
        <v>2023</v>
      </c>
      <c r="F253" s="90"/>
      <c r="G253" s="90" t="s">
        <v>65</v>
      </c>
      <c r="H253" s="34" t="s">
        <v>121</v>
      </c>
      <c r="I253" s="90" t="s">
        <v>57</v>
      </c>
      <c r="J253" s="19">
        <v>15.65</v>
      </c>
    </row>
    <row r="254" spans="1:11">
      <c r="A254" s="18" t="s">
        <v>20</v>
      </c>
      <c r="B254" s="5" t="str">
        <f>TEXT(DATA[[#This Row],[Fecha]],"mmm")</f>
        <v>jul</v>
      </c>
      <c r="C254" s="16">
        <f>(WEEKNUM(DATA[[#This Row],[Fecha]],2))</f>
        <v>29</v>
      </c>
      <c r="D254" s="30">
        <v>45122</v>
      </c>
      <c r="E254" s="102">
        <f>YEAR(DATA[[#This Row],[Fecha]])</f>
        <v>2023</v>
      </c>
      <c r="F254" s="31"/>
      <c r="G254" s="32" t="s">
        <v>482</v>
      </c>
      <c r="H254" s="35" t="s">
        <v>127</v>
      </c>
      <c r="I254" s="32" t="s">
        <v>57</v>
      </c>
      <c r="J254" s="19">
        <v>11.96</v>
      </c>
    </row>
    <row r="255" spans="1:11">
      <c r="A255" s="18" t="s">
        <v>20</v>
      </c>
      <c r="B255" s="5" t="str">
        <f>TEXT(DATA[[#This Row],[Fecha]],"mmm")</f>
        <v>jul</v>
      </c>
      <c r="C255" s="16">
        <f>(WEEKNUM(DATA[[#This Row],[Fecha]],2))</f>
        <v>29</v>
      </c>
      <c r="D255" s="30">
        <v>45122</v>
      </c>
      <c r="E255" s="102">
        <f>YEAR(DATA[[#This Row],[Fecha]])</f>
        <v>2023</v>
      </c>
      <c r="F255" s="31"/>
      <c r="G255" s="32" t="s">
        <v>76</v>
      </c>
      <c r="H255" s="35" t="s">
        <v>108</v>
      </c>
      <c r="I255" s="32" t="s">
        <v>166</v>
      </c>
      <c r="J255" s="19">
        <v>7.97</v>
      </c>
    </row>
    <row r="256" spans="1:11">
      <c r="A256" s="18" t="s">
        <v>22</v>
      </c>
      <c r="B256" s="5" t="str">
        <f>TEXT(DATA[[#This Row],[Fecha]],"mmm")</f>
        <v>jul</v>
      </c>
      <c r="C256" s="16">
        <f>(WEEKNUM(DATA[[#This Row],[Fecha]],2))</f>
        <v>29</v>
      </c>
      <c r="D256" s="30">
        <v>45122</v>
      </c>
      <c r="E256" s="102">
        <f>YEAR(DATA[[#This Row],[Fecha]])</f>
        <v>2023</v>
      </c>
      <c r="F256" s="31"/>
      <c r="G256" s="32" t="s">
        <v>65</v>
      </c>
      <c r="H256" s="35" t="s">
        <v>89</v>
      </c>
      <c r="I256" s="32" t="s">
        <v>166</v>
      </c>
      <c r="J256" s="19">
        <v>6.85</v>
      </c>
    </row>
    <row r="257" spans="1:11">
      <c r="A257" s="18" t="s">
        <v>22</v>
      </c>
      <c r="B257" s="5" t="str">
        <f>TEXT(DATA[[#This Row],[Fecha]],"mmm")</f>
        <v>jul</v>
      </c>
      <c r="C257" s="16">
        <f>(WEEKNUM(DATA[[#This Row],[Fecha]],2))</f>
        <v>29</v>
      </c>
      <c r="D257" s="30">
        <v>45122</v>
      </c>
      <c r="E257" s="102">
        <f>YEAR(DATA[[#This Row],[Fecha]])</f>
        <v>2023</v>
      </c>
      <c r="F257" s="31"/>
      <c r="G257" s="32" t="s">
        <v>53</v>
      </c>
      <c r="H257" s="35" t="s">
        <v>153</v>
      </c>
      <c r="I257" s="32" t="s">
        <v>166</v>
      </c>
      <c r="J257" s="19">
        <v>5.42</v>
      </c>
    </row>
    <row r="258" spans="1:11">
      <c r="A258" s="18" t="s">
        <v>19</v>
      </c>
      <c r="B258" s="5" t="str">
        <f>TEXT(DATA[[#This Row],[Fecha]],"mmm")</f>
        <v>jul</v>
      </c>
      <c r="C258" s="16">
        <f>(WEEKNUM(DATA[[#This Row],[Fecha]],2))</f>
        <v>29</v>
      </c>
      <c r="D258" s="30">
        <v>45122</v>
      </c>
      <c r="E258" s="102">
        <f>YEAR(DATA[[#This Row],[Fecha]])</f>
        <v>2023</v>
      </c>
      <c r="F258" s="31"/>
      <c r="G258" s="32" t="s">
        <v>71</v>
      </c>
      <c r="H258" s="35" t="s">
        <v>147</v>
      </c>
      <c r="I258" s="32" t="s">
        <v>166</v>
      </c>
      <c r="J258" s="19">
        <v>5.0632000000000019</v>
      </c>
    </row>
    <row r="259" spans="1:11">
      <c r="A259" s="18" t="s">
        <v>22</v>
      </c>
      <c r="B259" s="5" t="str">
        <f>TEXT(DATA[[#This Row],[Fecha]],"mmm")</f>
        <v>jul</v>
      </c>
      <c r="C259" s="16">
        <f>(WEEKNUM(DATA[[#This Row],[Fecha]],2))</f>
        <v>29</v>
      </c>
      <c r="D259" s="30">
        <v>45122</v>
      </c>
      <c r="E259" s="102">
        <f>YEAR(DATA[[#This Row],[Fecha]])</f>
        <v>2023</v>
      </c>
      <c r="F259" s="31"/>
      <c r="G259" s="32" t="s">
        <v>60</v>
      </c>
      <c r="H259" s="35" t="s">
        <v>61</v>
      </c>
      <c r="I259" s="32" t="s">
        <v>166</v>
      </c>
      <c r="J259" s="19">
        <v>1.4752833333333359</v>
      </c>
    </row>
    <row r="260" spans="1:11">
      <c r="A260" s="18" t="s">
        <v>22</v>
      </c>
      <c r="B260" s="5" t="str">
        <f>TEXT(DATA[[#This Row],[Fecha]],"mmm")</f>
        <v>jul</v>
      </c>
      <c r="C260" s="16">
        <f>(WEEKNUM(DATA[[#This Row],[Fecha]],2))</f>
        <v>30</v>
      </c>
      <c r="D260" s="20">
        <v>45124</v>
      </c>
      <c r="E260" s="102">
        <f>YEAR(DATA[[#This Row],[Fecha]])</f>
        <v>2023</v>
      </c>
      <c r="F260" s="18"/>
      <c r="G260" s="39" t="s">
        <v>60</v>
      </c>
      <c r="H260" s="40" t="s">
        <v>61</v>
      </c>
      <c r="I260" s="90" t="s">
        <v>57</v>
      </c>
      <c r="J260" s="36">
        <v>33.99</v>
      </c>
      <c r="K260" s="62"/>
    </row>
    <row r="261" spans="1:11">
      <c r="A261" s="18" t="s">
        <v>20</v>
      </c>
      <c r="B261" s="5" t="str">
        <f>TEXT(DATA[[#This Row],[Fecha]],"mmm")</f>
        <v>jul</v>
      </c>
      <c r="C261" s="16">
        <f>(WEEKNUM(DATA[[#This Row],[Fecha]],2))</f>
        <v>30</v>
      </c>
      <c r="D261" s="20">
        <v>45124</v>
      </c>
      <c r="E261" s="102">
        <f>YEAR(DATA[[#This Row],[Fecha]])</f>
        <v>2023</v>
      </c>
      <c r="F261" s="90"/>
      <c r="G261" s="90" t="s">
        <v>76</v>
      </c>
      <c r="H261" s="34" t="s">
        <v>114</v>
      </c>
      <c r="I261" s="90" t="s">
        <v>56</v>
      </c>
      <c r="J261" s="19">
        <v>16.690000000000001</v>
      </c>
    </row>
    <row r="262" spans="1:11">
      <c r="A262" s="18" t="s">
        <v>22</v>
      </c>
      <c r="B262" s="5" t="str">
        <f>TEXT(DATA[[#This Row],[Fecha]],"mmm")</f>
        <v>jul</v>
      </c>
      <c r="C262" s="16">
        <f>(WEEKNUM(DATA[[#This Row],[Fecha]],2))</f>
        <v>30</v>
      </c>
      <c r="D262" s="20">
        <v>45124</v>
      </c>
      <c r="E262" s="102">
        <f>YEAR(DATA[[#This Row],[Fecha]])</f>
        <v>2023</v>
      </c>
      <c r="F262" s="90"/>
      <c r="G262" s="90" t="s">
        <v>76</v>
      </c>
      <c r="H262" s="34" t="s">
        <v>120</v>
      </c>
      <c r="I262" s="90" t="s">
        <v>56</v>
      </c>
      <c r="J262" s="19">
        <v>15.66</v>
      </c>
    </row>
    <row r="263" spans="1:11">
      <c r="A263" s="18" t="s">
        <v>20</v>
      </c>
      <c r="B263" s="5" t="str">
        <f>TEXT(DATA[[#This Row],[Fecha]],"mmm")</f>
        <v>jul</v>
      </c>
      <c r="C263" s="16">
        <f>(WEEKNUM(DATA[[#This Row],[Fecha]],2))</f>
        <v>30</v>
      </c>
      <c r="D263" s="30">
        <v>45124</v>
      </c>
      <c r="E263" s="102">
        <f>YEAR(DATA[[#This Row],[Fecha]])</f>
        <v>2023</v>
      </c>
      <c r="F263" s="31"/>
      <c r="G263" s="32" t="s">
        <v>52</v>
      </c>
      <c r="H263" s="35" t="s">
        <v>130</v>
      </c>
      <c r="I263" s="32" t="s">
        <v>57</v>
      </c>
      <c r="J263" s="19">
        <v>10.199999999999999</v>
      </c>
    </row>
    <row r="264" spans="1:11">
      <c r="A264" s="18" t="s">
        <v>22</v>
      </c>
      <c r="B264" s="5" t="str">
        <f>TEXT(DATA[[#This Row],[Fecha]],"mmm")</f>
        <v>jul</v>
      </c>
      <c r="C264" s="16">
        <f>(WEEKNUM(DATA[[#This Row],[Fecha]],2))</f>
        <v>30</v>
      </c>
      <c r="D264" s="30">
        <v>45124</v>
      </c>
      <c r="E264" s="102">
        <f>YEAR(DATA[[#This Row],[Fecha]])</f>
        <v>2023</v>
      </c>
      <c r="F264" s="31"/>
      <c r="G264" s="32" t="s">
        <v>78</v>
      </c>
      <c r="H264" s="35" t="s">
        <v>94</v>
      </c>
      <c r="I264" s="32" t="s">
        <v>166</v>
      </c>
      <c r="J264" s="19">
        <v>8.9499999999999993</v>
      </c>
    </row>
    <row r="265" spans="1:11">
      <c r="A265" s="18" t="s">
        <v>22</v>
      </c>
      <c r="B265" s="5" t="str">
        <f>TEXT(DATA[[#This Row],[Fecha]],"mmm")</f>
        <v>jul</v>
      </c>
      <c r="C265" s="16">
        <f>(WEEKNUM(DATA[[#This Row],[Fecha]],2))</f>
        <v>30</v>
      </c>
      <c r="D265" s="30">
        <v>45124</v>
      </c>
      <c r="E265" s="102">
        <f>YEAR(DATA[[#This Row],[Fecha]])</f>
        <v>2023</v>
      </c>
      <c r="F265" s="31"/>
      <c r="G265" s="32" t="s">
        <v>76</v>
      </c>
      <c r="H265" s="35" t="s">
        <v>143</v>
      </c>
      <c r="I265" s="32" t="s">
        <v>166</v>
      </c>
      <c r="J265" s="19">
        <v>7.23</v>
      </c>
    </row>
    <row r="266" spans="1:11">
      <c r="A266" s="18" t="s">
        <v>20</v>
      </c>
      <c r="B266" s="5" t="str">
        <f>TEXT(DATA[[#This Row],[Fecha]],"mmm")</f>
        <v>jul</v>
      </c>
      <c r="C266" s="16">
        <f>(WEEKNUM(DATA[[#This Row],[Fecha]],2))</f>
        <v>30</v>
      </c>
      <c r="D266" s="30">
        <v>45124</v>
      </c>
      <c r="E266" s="102">
        <f>YEAR(DATA[[#This Row],[Fecha]])</f>
        <v>2023</v>
      </c>
      <c r="F266" s="31"/>
      <c r="G266" s="32" t="s">
        <v>75</v>
      </c>
      <c r="H266" s="35" t="s">
        <v>154</v>
      </c>
      <c r="I266" s="32" t="s">
        <v>166</v>
      </c>
      <c r="J266" s="19">
        <v>5.4</v>
      </c>
    </row>
    <row r="267" spans="1:11">
      <c r="A267" s="18" t="s">
        <v>22</v>
      </c>
      <c r="B267" s="5" t="str">
        <f>TEXT(DATA[[#This Row],[Fecha]],"mmm")</f>
        <v>jul</v>
      </c>
      <c r="C267" s="16">
        <f>(WEEKNUM(DATA[[#This Row],[Fecha]],2))</f>
        <v>30</v>
      </c>
      <c r="D267" s="33">
        <v>45124</v>
      </c>
      <c r="E267" s="102">
        <f>YEAR(DATA[[#This Row],[Fecha]])</f>
        <v>2023</v>
      </c>
      <c r="F267" s="90"/>
      <c r="G267" s="90" t="s">
        <v>76</v>
      </c>
      <c r="H267" s="34" t="s">
        <v>119</v>
      </c>
      <c r="I267" s="19" t="s">
        <v>166</v>
      </c>
      <c r="J267" s="19">
        <v>3.6</v>
      </c>
    </row>
    <row r="268" spans="1:11">
      <c r="A268" s="18" t="s">
        <v>19</v>
      </c>
      <c r="B268" s="5" t="str">
        <f>TEXT(DATA[[#This Row],[Fecha]],"mmm")</f>
        <v>jul</v>
      </c>
      <c r="C268" s="16">
        <f>(WEEKNUM(DATA[[#This Row],[Fecha]],2))</f>
        <v>30</v>
      </c>
      <c r="D268" s="33">
        <v>45124</v>
      </c>
      <c r="E268" s="102">
        <f>YEAR(DATA[[#This Row],[Fecha]])</f>
        <v>2023</v>
      </c>
      <c r="F268" s="90"/>
      <c r="G268" s="90" t="s">
        <v>70</v>
      </c>
      <c r="H268" s="34" t="s">
        <v>86</v>
      </c>
      <c r="I268" s="19" t="s">
        <v>166</v>
      </c>
      <c r="J268" s="19">
        <v>3.58</v>
      </c>
    </row>
    <row r="269" spans="1:11">
      <c r="A269" s="18" t="s">
        <v>22</v>
      </c>
      <c r="B269" s="5" t="str">
        <f>TEXT(DATA[[#This Row],[Fecha]],"mmm")</f>
        <v>jul</v>
      </c>
      <c r="C269" s="16">
        <f>(WEEKNUM(DATA[[#This Row],[Fecha]],2))</f>
        <v>30</v>
      </c>
      <c r="D269" s="30">
        <v>45124</v>
      </c>
      <c r="E269" s="102">
        <f>YEAR(DATA[[#This Row],[Fecha]])</f>
        <v>2023</v>
      </c>
      <c r="F269" s="31"/>
      <c r="G269" s="32" t="s">
        <v>65</v>
      </c>
      <c r="H269" s="35" t="s">
        <v>89</v>
      </c>
      <c r="I269" s="32" t="s">
        <v>166</v>
      </c>
      <c r="J269" s="19">
        <v>2.62</v>
      </c>
    </row>
    <row r="270" spans="1:11">
      <c r="A270" s="18" t="s">
        <v>22</v>
      </c>
      <c r="B270" s="5" t="str">
        <f>TEXT(DATA[[#This Row],[Fecha]],"mmm")</f>
        <v>jul</v>
      </c>
      <c r="C270" s="16">
        <f>(WEEKNUM(DATA[[#This Row],[Fecha]],2))</f>
        <v>30</v>
      </c>
      <c r="D270" s="30">
        <v>45124</v>
      </c>
      <c r="E270" s="102">
        <f>YEAR(DATA[[#This Row],[Fecha]])</f>
        <v>2023</v>
      </c>
      <c r="F270" s="31"/>
      <c r="G270" s="32" t="s">
        <v>65</v>
      </c>
      <c r="H270" s="35" t="s">
        <v>69</v>
      </c>
      <c r="I270" s="32" t="s">
        <v>166</v>
      </c>
      <c r="J270" s="19">
        <v>2.25</v>
      </c>
    </row>
    <row r="271" spans="1:11">
      <c r="A271" s="18" t="s">
        <v>20</v>
      </c>
      <c r="B271" s="5" t="str">
        <f>TEXT(DATA[[#This Row],[Fecha]],"mmm")</f>
        <v>jul</v>
      </c>
      <c r="C271" s="16">
        <f>(WEEKNUM(DATA[[#This Row],[Fecha]],2))</f>
        <v>30</v>
      </c>
      <c r="D271" s="30">
        <v>45124</v>
      </c>
      <c r="E271" s="102">
        <f>YEAR(DATA[[#This Row],[Fecha]])</f>
        <v>2023</v>
      </c>
      <c r="F271" s="31"/>
      <c r="G271" s="32" t="s">
        <v>52</v>
      </c>
      <c r="H271" s="35" t="s">
        <v>162</v>
      </c>
      <c r="I271" s="32" t="s">
        <v>166</v>
      </c>
      <c r="J271" s="19">
        <v>1.19</v>
      </c>
    </row>
    <row r="272" spans="1:11">
      <c r="A272" s="18" t="s">
        <v>19</v>
      </c>
      <c r="B272" s="5" t="str">
        <f>TEXT(DATA[[#This Row],[Fecha]],"mmm")</f>
        <v>jul</v>
      </c>
      <c r="C272" s="16">
        <f>(WEEKNUM(DATA[[#This Row],[Fecha]],2))</f>
        <v>30</v>
      </c>
      <c r="D272" s="20">
        <v>45125</v>
      </c>
      <c r="E272" s="102">
        <f>YEAR(DATA[[#This Row],[Fecha]])</f>
        <v>2023</v>
      </c>
      <c r="F272" s="90"/>
      <c r="G272" s="90" t="s">
        <v>70</v>
      </c>
      <c r="H272" s="34" t="s">
        <v>115</v>
      </c>
      <c r="I272" s="90" t="s">
        <v>57</v>
      </c>
      <c r="J272" s="19">
        <v>16.68</v>
      </c>
    </row>
    <row r="273" spans="1:11">
      <c r="A273" s="18" t="s">
        <v>20</v>
      </c>
      <c r="B273" s="5" t="str">
        <f>TEXT(DATA[[#This Row],[Fecha]],"mmm")</f>
        <v>jul</v>
      </c>
      <c r="C273" s="16">
        <f>(WEEKNUM(DATA[[#This Row],[Fecha]],2))</f>
        <v>30</v>
      </c>
      <c r="D273" s="20">
        <v>45125</v>
      </c>
      <c r="E273" s="102">
        <f>YEAR(DATA[[#This Row],[Fecha]])</f>
        <v>2023</v>
      </c>
      <c r="F273" s="90"/>
      <c r="G273" s="32" t="s">
        <v>482</v>
      </c>
      <c r="H273" s="34" t="s">
        <v>118</v>
      </c>
      <c r="I273" s="90" t="s">
        <v>56</v>
      </c>
      <c r="J273" s="19">
        <v>16.190000000000001</v>
      </c>
    </row>
    <row r="274" spans="1:11">
      <c r="A274" s="18" t="s">
        <v>22</v>
      </c>
      <c r="B274" s="5" t="str">
        <f>TEXT(DATA[[#This Row],[Fecha]],"mmm")</f>
        <v>jul</v>
      </c>
      <c r="C274" s="16">
        <f>(WEEKNUM(DATA[[#This Row],[Fecha]],2))</f>
        <v>30</v>
      </c>
      <c r="D274" s="30">
        <v>45125</v>
      </c>
      <c r="E274" s="102">
        <f>YEAR(DATA[[#This Row],[Fecha]])</f>
        <v>2023</v>
      </c>
      <c r="F274" s="31"/>
      <c r="G274" s="32" t="s">
        <v>76</v>
      </c>
      <c r="H274" s="35" t="s">
        <v>120</v>
      </c>
      <c r="I274" s="32" t="s">
        <v>166</v>
      </c>
      <c r="J274" s="19">
        <v>5.85</v>
      </c>
    </row>
    <row r="275" spans="1:11">
      <c r="A275" s="18" t="s">
        <v>20</v>
      </c>
      <c r="B275" s="5" t="str">
        <f>TEXT(DATA[[#This Row],[Fecha]],"mmm")</f>
        <v>jul</v>
      </c>
      <c r="C275" s="16">
        <f>(WEEKNUM(DATA[[#This Row],[Fecha]],2))</f>
        <v>30</v>
      </c>
      <c r="D275" s="33">
        <v>45125</v>
      </c>
      <c r="E275" s="102">
        <f>YEAR(DATA[[#This Row],[Fecha]])</f>
        <v>2023</v>
      </c>
      <c r="F275" s="90"/>
      <c r="G275" s="90" t="s">
        <v>76</v>
      </c>
      <c r="H275" s="34" t="s">
        <v>108</v>
      </c>
      <c r="I275" s="19" t="s">
        <v>166</v>
      </c>
      <c r="J275" s="19">
        <v>3</v>
      </c>
    </row>
    <row r="276" spans="1:11">
      <c r="A276" s="18" t="s">
        <v>22</v>
      </c>
      <c r="B276" s="5" t="str">
        <f>TEXT(DATA[[#This Row],[Fecha]],"mmm")</f>
        <v>jul</v>
      </c>
      <c r="C276" s="16">
        <f>(WEEKNUM(DATA[[#This Row],[Fecha]],2))</f>
        <v>30</v>
      </c>
      <c r="D276" s="30">
        <v>45125</v>
      </c>
      <c r="E276" s="102">
        <f>YEAR(DATA[[#This Row],[Fecha]])</f>
        <v>2023</v>
      </c>
      <c r="F276" s="31"/>
      <c r="G276" s="32" t="s">
        <v>65</v>
      </c>
      <c r="H276" s="35" t="s">
        <v>89</v>
      </c>
      <c r="I276" s="32" t="s">
        <v>166</v>
      </c>
      <c r="J276" s="19">
        <v>1.3</v>
      </c>
    </row>
    <row r="277" spans="1:11">
      <c r="A277" s="90" t="s">
        <v>20</v>
      </c>
      <c r="B277" s="5" t="str">
        <f>TEXT(DATA[[#This Row],[Fecha]],"mmm")</f>
        <v>jul</v>
      </c>
      <c r="C277" s="16">
        <f>(WEEKNUM(DATA[[#This Row],[Fecha]],2))</f>
        <v>30</v>
      </c>
      <c r="D277" s="20">
        <v>45126</v>
      </c>
      <c r="E277" s="102">
        <f>YEAR(DATA[[#This Row],[Fecha]])</f>
        <v>2023</v>
      </c>
      <c r="F277" s="90"/>
      <c r="G277" s="90" t="s">
        <v>64</v>
      </c>
      <c r="H277" s="34" t="s">
        <v>107</v>
      </c>
      <c r="I277" s="90" t="s">
        <v>57</v>
      </c>
      <c r="J277" s="37">
        <v>19.13</v>
      </c>
    </row>
    <row r="278" spans="1:11">
      <c r="A278" s="18" t="s">
        <v>22</v>
      </c>
      <c r="B278" s="5" t="str">
        <f>TEXT(DATA[[#This Row],[Fecha]],"mmm")</f>
        <v>jul</v>
      </c>
      <c r="C278" s="16">
        <f>(WEEKNUM(DATA[[#This Row],[Fecha]],2))</f>
        <v>30</v>
      </c>
      <c r="D278" s="20">
        <v>45126</v>
      </c>
      <c r="E278" s="102">
        <f>YEAR(DATA[[#This Row],[Fecha]])</f>
        <v>2023</v>
      </c>
      <c r="F278" s="90"/>
      <c r="G278" s="90" t="s">
        <v>76</v>
      </c>
      <c r="H278" s="34" t="s">
        <v>108</v>
      </c>
      <c r="I278" s="90" t="s">
        <v>56</v>
      </c>
      <c r="J278" s="19">
        <v>18.260000000000002</v>
      </c>
    </row>
    <row r="279" spans="1:11">
      <c r="A279" s="18" t="s">
        <v>19</v>
      </c>
      <c r="B279" s="5" t="str">
        <f>TEXT(DATA[[#This Row],[Fecha]],"mmm")</f>
        <v>jul</v>
      </c>
      <c r="C279" s="16">
        <f>(WEEKNUM(DATA[[#This Row],[Fecha]],2))</f>
        <v>30</v>
      </c>
      <c r="D279" s="30">
        <v>45126</v>
      </c>
      <c r="E279" s="102">
        <f>YEAR(DATA[[#This Row],[Fecha]])</f>
        <v>2023</v>
      </c>
      <c r="F279" s="31"/>
      <c r="G279" s="32" t="s">
        <v>74</v>
      </c>
      <c r="H279" s="35" t="s">
        <v>98</v>
      </c>
      <c r="I279" s="90" t="s">
        <v>56</v>
      </c>
      <c r="J279" s="19">
        <v>10.65</v>
      </c>
    </row>
    <row r="280" spans="1:11">
      <c r="A280" s="18" t="s">
        <v>20</v>
      </c>
      <c r="B280" s="5" t="str">
        <f>TEXT(DATA[[#This Row],[Fecha]],"mmm")</f>
        <v>jul</v>
      </c>
      <c r="C280" s="16">
        <f>(WEEKNUM(DATA[[#This Row],[Fecha]],2))</f>
        <v>30</v>
      </c>
      <c r="D280" s="30">
        <v>45126</v>
      </c>
      <c r="E280" s="102">
        <f>YEAR(DATA[[#This Row],[Fecha]])</f>
        <v>2023</v>
      </c>
      <c r="F280" s="31"/>
      <c r="G280" s="32" t="s">
        <v>53</v>
      </c>
      <c r="H280" s="35" t="s">
        <v>141</v>
      </c>
      <c r="I280" s="32" t="s">
        <v>166</v>
      </c>
      <c r="J280" s="19">
        <v>7.56</v>
      </c>
    </row>
    <row r="281" spans="1:11">
      <c r="A281" s="18" t="s">
        <v>22</v>
      </c>
      <c r="B281" s="5" t="str">
        <f>TEXT(DATA[[#This Row],[Fecha]],"mmm")</f>
        <v>jul</v>
      </c>
      <c r="C281" s="16">
        <f>(WEEKNUM(DATA[[#This Row],[Fecha]],2))</f>
        <v>30</v>
      </c>
      <c r="D281" s="30">
        <v>45126</v>
      </c>
      <c r="E281" s="102">
        <f>YEAR(DATA[[#This Row],[Fecha]])</f>
        <v>2023</v>
      </c>
      <c r="F281" s="31"/>
      <c r="G281" s="32" t="s">
        <v>77</v>
      </c>
      <c r="H281" s="35" t="s">
        <v>144</v>
      </c>
      <c r="I281" s="32" t="s">
        <v>166</v>
      </c>
      <c r="J281" s="19">
        <v>7.23</v>
      </c>
    </row>
    <row r="282" spans="1:11">
      <c r="A282" s="18" t="s">
        <v>19</v>
      </c>
      <c r="B282" s="5" t="str">
        <f>TEXT(DATA[[#This Row],[Fecha]],"mmm")</f>
        <v>jul</v>
      </c>
      <c r="C282" s="16">
        <f>(WEEKNUM(DATA[[#This Row],[Fecha]],2))</f>
        <v>30</v>
      </c>
      <c r="D282" s="30">
        <v>45126</v>
      </c>
      <c r="E282" s="102">
        <f>YEAR(DATA[[#This Row],[Fecha]])</f>
        <v>2023</v>
      </c>
      <c r="F282" s="31"/>
      <c r="G282" s="32" t="s">
        <v>76</v>
      </c>
      <c r="H282" s="35" t="s">
        <v>151</v>
      </c>
      <c r="I282" s="32" t="s">
        <v>166</v>
      </c>
      <c r="J282" s="19">
        <v>5.49</v>
      </c>
    </row>
    <row r="283" spans="1:11">
      <c r="A283" s="18" t="s">
        <v>19</v>
      </c>
      <c r="B283" s="5" t="str">
        <f>TEXT(DATA[[#This Row],[Fecha]],"mmm")</f>
        <v>jul</v>
      </c>
      <c r="C283" s="16">
        <f>(WEEKNUM(DATA[[#This Row],[Fecha]],2))</f>
        <v>30</v>
      </c>
      <c r="D283" s="30">
        <v>45126</v>
      </c>
      <c r="E283" s="102">
        <f>YEAR(DATA[[#This Row],[Fecha]])</f>
        <v>2023</v>
      </c>
      <c r="F283" s="31"/>
      <c r="G283" s="32" t="s">
        <v>70</v>
      </c>
      <c r="H283" s="35" t="s">
        <v>115</v>
      </c>
      <c r="I283" s="32" t="s">
        <v>166</v>
      </c>
      <c r="J283" s="19">
        <v>4.6399999999999997</v>
      </c>
    </row>
    <row r="284" spans="1:11">
      <c r="A284" s="18" t="s">
        <v>20</v>
      </c>
      <c r="B284" s="5" t="str">
        <f>TEXT(DATA[[#This Row],[Fecha]],"mmm")</f>
        <v>jul</v>
      </c>
      <c r="C284" s="16">
        <f>(WEEKNUM(DATA[[#This Row],[Fecha]],2))</f>
        <v>30</v>
      </c>
      <c r="D284" s="30">
        <v>45126</v>
      </c>
      <c r="E284" s="102">
        <f>YEAR(DATA[[#This Row],[Fecha]])</f>
        <v>2023</v>
      </c>
      <c r="F284" s="31"/>
      <c r="G284" s="32" t="s">
        <v>482</v>
      </c>
      <c r="H284" s="35" t="s">
        <v>150</v>
      </c>
      <c r="I284" s="32" t="s">
        <v>166</v>
      </c>
      <c r="J284" s="19">
        <v>4.62</v>
      </c>
    </row>
    <row r="285" spans="1:11">
      <c r="A285" s="18" t="s">
        <v>20</v>
      </c>
      <c r="B285" s="5" t="str">
        <f>TEXT(DATA[[#This Row],[Fecha]],"mmm")</f>
        <v>jul</v>
      </c>
      <c r="C285" s="16">
        <f>(WEEKNUM(DATA[[#This Row],[Fecha]],2))</f>
        <v>30</v>
      </c>
      <c r="D285" s="33">
        <v>45126</v>
      </c>
      <c r="E285" s="102">
        <f>YEAR(DATA[[#This Row],[Fecha]])</f>
        <v>2023</v>
      </c>
      <c r="F285" s="90"/>
      <c r="G285" s="90" t="s">
        <v>52</v>
      </c>
      <c r="H285" s="34" t="s">
        <v>162</v>
      </c>
      <c r="I285" s="19" t="s">
        <v>166</v>
      </c>
      <c r="J285" s="19">
        <v>3.15</v>
      </c>
    </row>
    <row r="286" spans="1:11">
      <c r="A286" s="18" t="s">
        <v>22</v>
      </c>
      <c r="B286" s="5" t="str">
        <f>TEXT(DATA[[#This Row],[Fecha]],"mmm")</f>
        <v>jul</v>
      </c>
      <c r="C286" s="16">
        <f>(WEEKNUM(DATA[[#This Row],[Fecha]],2))</f>
        <v>30</v>
      </c>
      <c r="D286" s="30">
        <v>45126</v>
      </c>
      <c r="E286" s="102">
        <f>YEAR(DATA[[#This Row],[Fecha]])</f>
        <v>2023</v>
      </c>
      <c r="F286" s="31"/>
      <c r="G286" s="32" t="s">
        <v>53</v>
      </c>
      <c r="H286" s="35" t="s">
        <v>165</v>
      </c>
      <c r="I286" s="32" t="s">
        <v>166</v>
      </c>
      <c r="J286" s="19">
        <v>1.1499999999999999</v>
      </c>
    </row>
    <row r="287" spans="1:11">
      <c r="A287" s="18" t="s">
        <v>22</v>
      </c>
      <c r="B287" s="5" t="str">
        <f>TEXT(DATA[[#This Row],[Fecha]],"mmm")</f>
        <v>jul</v>
      </c>
      <c r="C287" s="16">
        <f>(WEEKNUM(DATA[[#This Row],[Fecha]],2))</f>
        <v>30</v>
      </c>
      <c r="D287" s="30">
        <v>45127</v>
      </c>
      <c r="E287" s="102">
        <f>YEAR(DATA[[#This Row],[Fecha]])</f>
        <v>2023</v>
      </c>
      <c r="F287" s="18"/>
      <c r="G287" s="90" t="s">
        <v>70</v>
      </c>
      <c r="H287" s="34" t="s">
        <v>84</v>
      </c>
      <c r="I287" s="90" t="s">
        <v>57</v>
      </c>
      <c r="J287" s="36">
        <v>56.57</v>
      </c>
      <c r="K287" s="27"/>
    </row>
    <row r="288" spans="1:11">
      <c r="A288" s="18" t="s">
        <v>20</v>
      </c>
      <c r="B288" s="5" t="str">
        <f>TEXT(DATA[[#This Row],[Fecha]],"mmm")</f>
        <v>jul</v>
      </c>
      <c r="C288" s="16">
        <f>(WEEKNUM(DATA[[#This Row],[Fecha]],2))</f>
        <v>30</v>
      </c>
      <c r="D288" s="20">
        <v>45128</v>
      </c>
      <c r="E288" s="102">
        <f>YEAR(DATA[[#This Row],[Fecha]])</f>
        <v>2023</v>
      </c>
      <c r="F288" s="90"/>
      <c r="G288" s="90" t="s">
        <v>52</v>
      </c>
      <c r="H288" s="34" t="s">
        <v>68</v>
      </c>
      <c r="I288" s="90" t="s">
        <v>56</v>
      </c>
      <c r="J288" s="19">
        <v>23.47</v>
      </c>
    </row>
    <row r="289" spans="1:10">
      <c r="A289" s="18" t="s">
        <v>20</v>
      </c>
      <c r="B289" s="5" t="str">
        <f>TEXT(DATA[[#This Row],[Fecha]],"mmm")</f>
        <v>jul</v>
      </c>
      <c r="C289" s="16">
        <f>(WEEKNUM(DATA[[#This Row],[Fecha]],2))</f>
        <v>30</v>
      </c>
      <c r="D289" s="30">
        <v>45128</v>
      </c>
      <c r="E289" s="102">
        <f>YEAR(DATA[[#This Row],[Fecha]])</f>
        <v>2023</v>
      </c>
      <c r="F289" s="31"/>
      <c r="G289" s="32" t="s">
        <v>52</v>
      </c>
      <c r="H289" s="35" t="s">
        <v>68</v>
      </c>
      <c r="I289" s="90" t="s">
        <v>56</v>
      </c>
      <c r="J289" s="19">
        <v>10.58</v>
      </c>
    </row>
    <row r="290" spans="1:10">
      <c r="A290" s="18" t="s">
        <v>20</v>
      </c>
      <c r="B290" s="5" t="str">
        <f>TEXT(DATA[[#This Row],[Fecha]],"mmm")</f>
        <v>jul</v>
      </c>
      <c r="C290" s="16">
        <f>(WEEKNUM(DATA[[#This Row],[Fecha]],2))</f>
        <v>30</v>
      </c>
      <c r="D290" s="30">
        <v>45128</v>
      </c>
      <c r="E290" s="102">
        <f>YEAR(DATA[[#This Row],[Fecha]])</f>
        <v>2023</v>
      </c>
      <c r="F290" s="31"/>
      <c r="G290" s="32" t="s">
        <v>62</v>
      </c>
      <c r="H290" s="35" t="s">
        <v>63</v>
      </c>
      <c r="I290" s="32" t="s">
        <v>166</v>
      </c>
      <c r="J290" s="19">
        <v>9.39</v>
      </c>
    </row>
    <row r="291" spans="1:10">
      <c r="A291" s="18" t="s">
        <v>20</v>
      </c>
      <c r="B291" s="5" t="str">
        <f>TEXT(DATA[[#This Row],[Fecha]],"mmm")</f>
        <v>jul</v>
      </c>
      <c r="C291" s="16">
        <f>(WEEKNUM(DATA[[#This Row],[Fecha]],2))</f>
        <v>30</v>
      </c>
      <c r="D291" s="30">
        <v>45128</v>
      </c>
      <c r="E291" s="102">
        <f>YEAR(DATA[[#This Row],[Fecha]])</f>
        <v>2023</v>
      </c>
      <c r="F291" s="31"/>
      <c r="G291" s="32" t="s">
        <v>52</v>
      </c>
      <c r="H291" s="35" t="s">
        <v>148</v>
      </c>
      <c r="I291" s="32" t="s">
        <v>166</v>
      </c>
      <c r="J291" s="19">
        <v>6.27</v>
      </c>
    </row>
    <row r="292" spans="1:10">
      <c r="A292" s="18" t="s">
        <v>20</v>
      </c>
      <c r="B292" s="5" t="str">
        <f>TEXT(DATA[[#This Row],[Fecha]],"mmm")</f>
        <v>jul</v>
      </c>
      <c r="C292" s="16">
        <f>(WEEKNUM(DATA[[#This Row],[Fecha]],2))</f>
        <v>30</v>
      </c>
      <c r="D292" s="30">
        <v>45128</v>
      </c>
      <c r="E292" s="102">
        <f>YEAR(DATA[[#This Row],[Fecha]])</f>
        <v>2023</v>
      </c>
      <c r="F292" s="31"/>
      <c r="G292" s="32" t="s">
        <v>52</v>
      </c>
      <c r="H292" s="35" t="s">
        <v>152</v>
      </c>
      <c r="I292" s="32" t="s">
        <v>166</v>
      </c>
      <c r="J292" s="19">
        <v>5.43</v>
      </c>
    </row>
    <row r="293" spans="1:10">
      <c r="A293" s="18" t="s">
        <v>20</v>
      </c>
      <c r="B293" s="5" t="str">
        <f>TEXT(DATA[[#This Row],[Fecha]],"mmm")</f>
        <v>jul</v>
      </c>
      <c r="C293" s="16">
        <f>(WEEKNUM(DATA[[#This Row],[Fecha]],2))</f>
        <v>30</v>
      </c>
      <c r="D293" s="33">
        <v>45128</v>
      </c>
      <c r="E293" s="102">
        <f>YEAR(DATA[[#This Row],[Fecha]])</f>
        <v>2023</v>
      </c>
      <c r="F293" s="90"/>
      <c r="G293" s="90" t="s">
        <v>76</v>
      </c>
      <c r="H293" s="34" t="s">
        <v>108</v>
      </c>
      <c r="I293" s="19" t="s">
        <v>166</v>
      </c>
      <c r="J293" s="19">
        <v>3.58</v>
      </c>
    </row>
    <row r="294" spans="1:10">
      <c r="A294" s="18" t="s">
        <v>22</v>
      </c>
      <c r="B294" s="5" t="str">
        <f>TEXT(DATA[[#This Row],[Fecha]],"mmm")</f>
        <v>jul</v>
      </c>
      <c r="C294" s="16">
        <f>(WEEKNUM(DATA[[#This Row],[Fecha]],2))</f>
        <v>30</v>
      </c>
      <c r="D294" s="30">
        <v>45128</v>
      </c>
      <c r="E294" s="102">
        <f>YEAR(DATA[[#This Row],[Fecha]])</f>
        <v>2023</v>
      </c>
      <c r="F294" s="31"/>
      <c r="G294" s="32" t="s">
        <v>65</v>
      </c>
      <c r="H294" s="35" t="s">
        <v>69</v>
      </c>
      <c r="I294" s="32" t="s">
        <v>166</v>
      </c>
      <c r="J294" s="19">
        <v>2.2799999999999998</v>
      </c>
    </row>
    <row r="295" spans="1:10">
      <c r="A295" s="18" t="s">
        <v>22</v>
      </c>
      <c r="B295" s="5" t="str">
        <f>TEXT(DATA[[#This Row],[Fecha]],"mmm")</f>
        <v>jul</v>
      </c>
      <c r="C295" s="16">
        <f>(WEEKNUM(DATA[[#This Row],[Fecha]],2))</f>
        <v>30</v>
      </c>
      <c r="D295" s="20">
        <v>45129</v>
      </c>
      <c r="E295" s="102">
        <f>YEAR(DATA[[#This Row],[Fecha]])</f>
        <v>2023</v>
      </c>
      <c r="F295" s="90"/>
      <c r="G295" s="90" t="s">
        <v>79</v>
      </c>
      <c r="H295" s="34" t="s">
        <v>109</v>
      </c>
      <c r="I295" s="90" t="s">
        <v>56</v>
      </c>
      <c r="J295" s="19">
        <v>18.260000000000002</v>
      </c>
    </row>
    <row r="296" spans="1:10">
      <c r="A296" s="18" t="s">
        <v>22</v>
      </c>
      <c r="B296" s="5" t="str">
        <f>TEXT(DATA[[#This Row],[Fecha]],"mmm")</f>
        <v>jul</v>
      </c>
      <c r="C296" s="16">
        <f>(WEEKNUM(DATA[[#This Row],[Fecha]],2))</f>
        <v>30</v>
      </c>
      <c r="D296" s="30">
        <v>45129</v>
      </c>
      <c r="E296" s="102">
        <f>YEAR(DATA[[#This Row],[Fecha]])</f>
        <v>2023</v>
      </c>
      <c r="F296" s="31"/>
      <c r="G296" s="32" t="s">
        <v>76</v>
      </c>
      <c r="H296" s="35" t="s">
        <v>108</v>
      </c>
      <c r="I296" s="90" t="s">
        <v>56</v>
      </c>
      <c r="J296" s="19">
        <v>11.9</v>
      </c>
    </row>
    <row r="297" spans="1:10">
      <c r="A297" s="18" t="s">
        <v>20</v>
      </c>
      <c r="B297" s="5" t="str">
        <f>TEXT(DATA[[#This Row],[Fecha]],"mmm")</f>
        <v>jul</v>
      </c>
      <c r="C297" s="16">
        <f>(WEEKNUM(DATA[[#This Row],[Fecha]],2))</f>
        <v>30</v>
      </c>
      <c r="D297" s="30">
        <v>45129</v>
      </c>
      <c r="E297" s="102">
        <f>YEAR(DATA[[#This Row],[Fecha]])</f>
        <v>2023</v>
      </c>
      <c r="F297" s="31"/>
      <c r="G297" s="32" t="s">
        <v>64</v>
      </c>
      <c r="H297" s="35" t="s">
        <v>107</v>
      </c>
      <c r="I297" s="32" t="s">
        <v>166</v>
      </c>
      <c r="J297" s="19">
        <v>6.75</v>
      </c>
    </row>
    <row r="298" spans="1:10">
      <c r="A298" s="18" t="s">
        <v>22</v>
      </c>
      <c r="B298" s="5" t="str">
        <f>TEXT(DATA[[#This Row],[Fecha]],"mmm")</f>
        <v>jul</v>
      </c>
      <c r="C298" s="16">
        <f>(WEEKNUM(DATA[[#This Row],[Fecha]],2))</f>
        <v>30</v>
      </c>
      <c r="D298" s="30">
        <v>45129</v>
      </c>
      <c r="E298" s="102">
        <f>YEAR(DATA[[#This Row],[Fecha]])</f>
        <v>2023</v>
      </c>
      <c r="F298" s="31"/>
      <c r="G298" s="32" t="s">
        <v>79</v>
      </c>
      <c r="H298" s="35" t="s">
        <v>109</v>
      </c>
      <c r="I298" s="32" t="s">
        <v>166</v>
      </c>
      <c r="J298" s="19">
        <v>6.32</v>
      </c>
    </row>
    <row r="299" spans="1:10">
      <c r="A299" s="18" t="s">
        <v>20</v>
      </c>
      <c r="B299" s="5" t="str">
        <f>TEXT(DATA[[#This Row],[Fecha]],"mmm")</f>
        <v>jul</v>
      </c>
      <c r="C299" s="16">
        <f>(WEEKNUM(DATA[[#This Row],[Fecha]],2))</f>
        <v>30</v>
      </c>
      <c r="D299" s="33">
        <v>45129</v>
      </c>
      <c r="E299" s="102">
        <f>YEAR(DATA[[#This Row],[Fecha]])</f>
        <v>2023</v>
      </c>
      <c r="F299" s="90"/>
      <c r="G299" s="90" t="s">
        <v>52</v>
      </c>
      <c r="H299" s="34" t="s">
        <v>68</v>
      </c>
      <c r="I299" s="19" t="s">
        <v>166</v>
      </c>
      <c r="J299" s="19">
        <v>3.86</v>
      </c>
    </row>
    <row r="300" spans="1:10">
      <c r="A300" s="18" t="s">
        <v>22</v>
      </c>
      <c r="B300" s="5" t="str">
        <f>TEXT(DATA[[#This Row],[Fecha]],"mmm")</f>
        <v>jul</v>
      </c>
      <c r="C300" s="16">
        <f>(WEEKNUM(DATA[[#This Row],[Fecha]],2))</f>
        <v>30</v>
      </c>
      <c r="D300" s="33">
        <v>45129</v>
      </c>
      <c r="E300" s="102">
        <f>YEAR(DATA[[#This Row],[Fecha]])</f>
        <v>2023</v>
      </c>
      <c r="F300" s="90"/>
      <c r="G300" s="90" t="s">
        <v>65</v>
      </c>
      <c r="H300" s="34" t="s">
        <v>89</v>
      </c>
      <c r="I300" s="19" t="s">
        <v>166</v>
      </c>
      <c r="J300" s="19">
        <v>3.75</v>
      </c>
    </row>
    <row r="301" spans="1:10">
      <c r="A301" s="18" t="s">
        <v>20</v>
      </c>
      <c r="B301" s="5" t="str">
        <f>TEXT(DATA[[#This Row],[Fecha]],"mmm")</f>
        <v>jul</v>
      </c>
      <c r="C301" s="16">
        <f>(WEEKNUM(DATA[[#This Row],[Fecha]],2))</f>
        <v>30</v>
      </c>
      <c r="D301" s="33">
        <v>45129</v>
      </c>
      <c r="E301" s="102">
        <f>YEAR(DATA[[#This Row],[Fecha]])</f>
        <v>2023</v>
      </c>
      <c r="F301" s="90"/>
      <c r="G301" s="90" t="s">
        <v>52</v>
      </c>
      <c r="H301" s="34" t="s">
        <v>68</v>
      </c>
      <c r="I301" s="19" t="s">
        <v>166</v>
      </c>
      <c r="J301" s="19">
        <v>3.05</v>
      </c>
    </row>
    <row r="302" spans="1:10">
      <c r="A302" s="18" t="s">
        <v>22</v>
      </c>
      <c r="B302" s="5" t="str">
        <f>TEXT(DATA[[#This Row],[Fecha]],"mmm")</f>
        <v>jul</v>
      </c>
      <c r="C302" s="16">
        <f>(WEEKNUM(DATA[[#This Row],[Fecha]],2))</f>
        <v>30</v>
      </c>
      <c r="D302" s="30">
        <v>45129</v>
      </c>
      <c r="E302" s="102">
        <f>YEAR(DATA[[#This Row],[Fecha]])</f>
        <v>2023</v>
      </c>
      <c r="F302" s="31"/>
      <c r="G302" s="32" t="s">
        <v>78</v>
      </c>
      <c r="H302" s="35" t="s">
        <v>94</v>
      </c>
      <c r="I302" s="32" t="s">
        <v>166</v>
      </c>
      <c r="J302" s="19">
        <v>2.0499999999999998</v>
      </c>
    </row>
    <row r="303" spans="1:10">
      <c r="A303" s="18" t="s">
        <v>22</v>
      </c>
      <c r="B303" s="5" t="str">
        <f>TEXT(DATA[[#This Row],[Fecha]],"mmm")</f>
        <v>jul</v>
      </c>
      <c r="C303" s="16">
        <f>(WEEKNUM(DATA[[#This Row],[Fecha]],2))</f>
        <v>31</v>
      </c>
      <c r="D303" s="30">
        <v>45132</v>
      </c>
      <c r="E303" s="102">
        <f>YEAR(DATA[[#This Row],[Fecha]])</f>
        <v>2023</v>
      </c>
      <c r="F303" s="31"/>
      <c r="G303" s="32" t="s">
        <v>77</v>
      </c>
      <c r="H303" s="35" t="s">
        <v>168</v>
      </c>
      <c r="I303" s="32" t="s">
        <v>57</v>
      </c>
      <c r="J303" s="19">
        <v>11.92905</v>
      </c>
    </row>
    <row r="304" spans="1:10">
      <c r="A304" s="18" t="s">
        <v>22</v>
      </c>
      <c r="B304" s="5" t="str">
        <f>TEXT(DATA[[#This Row],[Fecha]],"mmm")</f>
        <v>jul</v>
      </c>
      <c r="C304" s="16">
        <f>(WEEKNUM(DATA[[#This Row],[Fecha]],2))</f>
        <v>31</v>
      </c>
      <c r="D304" s="30">
        <v>45132</v>
      </c>
      <c r="E304" s="102">
        <f>YEAR(DATA[[#This Row],[Fecha]])</f>
        <v>2023</v>
      </c>
      <c r="F304" s="31"/>
      <c r="G304" s="32" t="s">
        <v>65</v>
      </c>
      <c r="H304" s="35" t="s">
        <v>89</v>
      </c>
      <c r="I304" s="90" t="s">
        <v>56</v>
      </c>
      <c r="J304" s="19">
        <v>11.627650000000019</v>
      </c>
    </row>
    <row r="305" spans="1:10">
      <c r="A305" s="18" t="s">
        <v>22</v>
      </c>
      <c r="B305" s="5" t="str">
        <f>TEXT(DATA[[#This Row],[Fecha]],"mmm")</f>
        <v>jul</v>
      </c>
      <c r="C305" s="16">
        <f>(WEEKNUM(DATA[[#This Row],[Fecha]],2))</f>
        <v>31</v>
      </c>
      <c r="D305" s="30">
        <v>45132</v>
      </c>
      <c r="E305" s="102">
        <f>YEAR(DATA[[#This Row],[Fecha]])</f>
        <v>2023</v>
      </c>
      <c r="F305" s="31"/>
      <c r="G305" s="32" t="s">
        <v>60</v>
      </c>
      <c r="H305" s="35" t="s">
        <v>61</v>
      </c>
      <c r="I305" s="32" t="s">
        <v>57</v>
      </c>
      <c r="J305" s="19">
        <v>10.724699999999999</v>
      </c>
    </row>
    <row r="306" spans="1:10">
      <c r="A306" s="18" t="s">
        <v>22</v>
      </c>
      <c r="B306" s="5" t="str">
        <f>TEXT(DATA[[#This Row],[Fecha]],"mmm")</f>
        <v>jul</v>
      </c>
      <c r="C306" s="16">
        <f>(WEEKNUM(DATA[[#This Row],[Fecha]],2))</f>
        <v>31</v>
      </c>
      <c r="D306" s="30">
        <v>45132</v>
      </c>
      <c r="E306" s="102">
        <f>YEAR(DATA[[#This Row],[Fecha]])</f>
        <v>2023</v>
      </c>
      <c r="F306" s="31"/>
      <c r="G306" s="32" t="s">
        <v>65</v>
      </c>
      <c r="H306" s="35" t="s">
        <v>89</v>
      </c>
      <c r="I306" s="32" t="s">
        <v>166</v>
      </c>
      <c r="J306" s="19">
        <v>7.4520499999999794</v>
      </c>
    </row>
    <row r="307" spans="1:10">
      <c r="A307" s="18" t="s">
        <v>22</v>
      </c>
      <c r="B307" s="5" t="str">
        <f>TEXT(DATA[[#This Row],[Fecha]],"mmm")</f>
        <v>jul</v>
      </c>
      <c r="C307" s="16">
        <f>(WEEKNUM(DATA[[#This Row],[Fecha]],2))</f>
        <v>31</v>
      </c>
      <c r="D307" s="30">
        <v>45132</v>
      </c>
      <c r="E307" s="102">
        <f>YEAR(DATA[[#This Row],[Fecha]])</f>
        <v>2023</v>
      </c>
      <c r="F307" s="31"/>
      <c r="G307" s="32" t="s">
        <v>167</v>
      </c>
      <c r="H307" s="35" t="s">
        <v>169</v>
      </c>
      <c r="I307" s="32" t="s">
        <v>166</v>
      </c>
      <c r="J307" s="19">
        <v>7.2025666666666801</v>
      </c>
    </row>
    <row r="308" spans="1:10">
      <c r="A308" s="18" t="s">
        <v>22</v>
      </c>
      <c r="B308" s="5" t="str">
        <f>TEXT(DATA[[#This Row],[Fecha]],"mmm")</f>
        <v>jul</v>
      </c>
      <c r="C308" s="16">
        <f>(WEEKNUM(DATA[[#This Row],[Fecha]],2))</f>
        <v>31</v>
      </c>
      <c r="D308" s="30">
        <v>45132</v>
      </c>
      <c r="E308" s="102">
        <f>YEAR(DATA[[#This Row],[Fecha]])</f>
        <v>2023</v>
      </c>
      <c r="F308" s="31"/>
      <c r="G308" s="32" t="s">
        <v>65</v>
      </c>
      <c r="H308" s="35" t="s">
        <v>89</v>
      </c>
      <c r="I308" s="32" t="s">
        <v>166</v>
      </c>
      <c r="J308" s="19">
        <v>5.3512166666666641</v>
      </c>
    </row>
    <row r="309" spans="1:10">
      <c r="A309" s="18" t="s">
        <v>22</v>
      </c>
      <c r="B309" s="5" t="str">
        <f>TEXT(DATA[[#This Row],[Fecha]],"mmm")</f>
        <v>jul</v>
      </c>
      <c r="C309" s="16">
        <f>(WEEKNUM(DATA[[#This Row],[Fecha]],2))</f>
        <v>31</v>
      </c>
      <c r="D309" s="30">
        <v>45132</v>
      </c>
      <c r="E309" s="102">
        <f>YEAR(DATA[[#This Row],[Fecha]])</f>
        <v>2023</v>
      </c>
      <c r="F309" s="31"/>
      <c r="G309" s="32" t="s">
        <v>77</v>
      </c>
      <c r="H309" s="35" t="s">
        <v>168</v>
      </c>
      <c r="I309" s="32" t="s">
        <v>166</v>
      </c>
      <c r="J309" s="19">
        <v>2.7513000000000001</v>
      </c>
    </row>
    <row r="310" spans="1:10">
      <c r="A310" s="18" t="s">
        <v>22</v>
      </c>
      <c r="B310" s="5" t="str">
        <f>TEXT(DATA[[#This Row],[Fecha]],"mmm")</f>
        <v>jul</v>
      </c>
      <c r="C310" s="16">
        <f>(WEEKNUM(DATA[[#This Row],[Fecha]],2))</f>
        <v>31</v>
      </c>
      <c r="D310" s="30">
        <v>45132</v>
      </c>
      <c r="E310" s="102">
        <f>YEAR(DATA[[#This Row],[Fecha]])</f>
        <v>2023</v>
      </c>
      <c r="F310" s="31"/>
      <c r="G310" s="32" t="s">
        <v>65</v>
      </c>
      <c r="H310" s="35" t="s">
        <v>89</v>
      </c>
      <c r="I310" s="32" t="s">
        <v>166</v>
      </c>
      <c r="J310" s="19">
        <v>2.7259500000000001</v>
      </c>
    </row>
    <row r="311" spans="1:10">
      <c r="A311" s="18" t="s">
        <v>20</v>
      </c>
      <c r="B311" s="5" t="str">
        <f>TEXT(DATA[[#This Row],[Fecha]],"mmm")</f>
        <v>jul</v>
      </c>
      <c r="C311" s="16">
        <f>(WEEKNUM(DATA[[#This Row],[Fecha]],2))</f>
        <v>31</v>
      </c>
      <c r="D311" s="30">
        <v>45132</v>
      </c>
      <c r="E311" s="102">
        <f>YEAR(DATA[[#This Row],[Fecha]])</f>
        <v>2023</v>
      </c>
      <c r="F311" s="31"/>
      <c r="G311" s="32" t="s">
        <v>52</v>
      </c>
      <c r="H311" s="35" t="s">
        <v>148</v>
      </c>
      <c r="I311" s="32" t="s">
        <v>166</v>
      </c>
      <c r="J311" s="19">
        <v>2.5863499999999982</v>
      </c>
    </row>
    <row r="312" spans="1:10">
      <c r="A312" s="18" t="s">
        <v>22</v>
      </c>
      <c r="B312" s="5" t="str">
        <f>TEXT(DATA[[#This Row],[Fecha]],"mmm")</f>
        <v>jul</v>
      </c>
      <c r="C312" s="16">
        <f>(WEEKNUM(DATA[[#This Row],[Fecha]],2))</f>
        <v>31</v>
      </c>
      <c r="D312" s="30">
        <v>45132</v>
      </c>
      <c r="E312" s="102">
        <f>YEAR(DATA[[#This Row],[Fecha]])</f>
        <v>2023</v>
      </c>
      <c r="F312" s="31"/>
      <c r="G312" s="32" t="s">
        <v>77</v>
      </c>
      <c r="H312" s="35" t="s">
        <v>168</v>
      </c>
      <c r="I312" s="32" t="s">
        <v>166</v>
      </c>
      <c r="J312" s="19">
        <v>2.2507666666666677</v>
      </c>
    </row>
    <row r="313" spans="1:10">
      <c r="A313" s="18" t="s">
        <v>22</v>
      </c>
      <c r="B313" s="5" t="str">
        <f>TEXT(DATA[[#This Row],[Fecha]],"mmm")</f>
        <v>jul</v>
      </c>
      <c r="C313" s="16">
        <f>(WEEKNUM(DATA[[#This Row],[Fecha]],2))</f>
        <v>31</v>
      </c>
      <c r="D313" s="30">
        <v>45132</v>
      </c>
      <c r="E313" s="102">
        <f>YEAR(DATA[[#This Row],[Fecha]])</f>
        <v>2023</v>
      </c>
      <c r="F313" s="31"/>
      <c r="G313" s="32" t="s">
        <v>78</v>
      </c>
      <c r="H313" s="35" t="s">
        <v>94</v>
      </c>
      <c r="I313" s="32" t="s">
        <v>166</v>
      </c>
      <c r="J313" s="19">
        <v>1.4504999999999999</v>
      </c>
    </row>
    <row r="314" spans="1:10">
      <c r="A314" s="18" t="s">
        <v>22</v>
      </c>
      <c r="B314" s="5" t="str">
        <f>TEXT(DATA[[#This Row],[Fecha]],"mmm")</f>
        <v>jul</v>
      </c>
      <c r="C314" s="16">
        <f>(WEEKNUM(DATA[[#This Row],[Fecha]],2))</f>
        <v>31</v>
      </c>
      <c r="D314" s="30">
        <v>45132</v>
      </c>
      <c r="E314" s="102">
        <f>YEAR(DATA[[#This Row],[Fecha]])</f>
        <v>2023</v>
      </c>
      <c r="F314" s="31"/>
      <c r="G314" s="32" t="s">
        <v>78</v>
      </c>
      <c r="H314" s="35" t="s">
        <v>94</v>
      </c>
      <c r="I314" s="32" t="s">
        <v>166</v>
      </c>
      <c r="J314" s="19">
        <v>1.3503833333333339</v>
      </c>
    </row>
    <row r="315" spans="1:10">
      <c r="A315" s="18" t="s">
        <v>22</v>
      </c>
      <c r="B315" s="5" t="str">
        <f>TEXT(DATA[[#This Row],[Fecha]],"mmm")</f>
        <v>jul</v>
      </c>
      <c r="C315" s="16">
        <f>(WEEKNUM(DATA[[#This Row],[Fecha]],2))</f>
        <v>31</v>
      </c>
      <c r="D315" s="30">
        <v>45132</v>
      </c>
      <c r="E315" s="102">
        <f>YEAR(DATA[[#This Row],[Fecha]])</f>
        <v>2023</v>
      </c>
      <c r="F315" s="31"/>
      <c r="G315" s="32" t="s">
        <v>60</v>
      </c>
      <c r="H315" s="35" t="s">
        <v>171</v>
      </c>
      <c r="I315" s="32" t="s">
        <v>166</v>
      </c>
      <c r="J315" s="19">
        <v>1.2002333333333342</v>
      </c>
    </row>
    <row r="316" spans="1:10">
      <c r="A316" s="18" t="s">
        <v>22</v>
      </c>
      <c r="B316" s="5" t="str">
        <f>TEXT(DATA[[#This Row],[Fecha]],"mmm")</f>
        <v>jul</v>
      </c>
      <c r="C316" s="16">
        <f>(WEEKNUM(DATA[[#This Row],[Fecha]],2))</f>
        <v>31</v>
      </c>
      <c r="D316" s="30">
        <v>45132</v>
      </c>
      <c r="E316" s="102">
        <f>YEAR(DATA[[#This Row],[Fecha]])</f>
        <v>2023</v>
      </c>
      <c r="F316" s="31"/>
      <c r="G316" s="32" t="s">
        <v>65</v>
      </c>
      <c r="H316" s="35" t="s">
        <v>89</v>
      </c>
      <c r="I316" s="32" t="s">
        <v>166</v>
      </c>
      <c r="J316" s="19">
        <v>1.1503666666666679</v>
      </c>
    </row>
    <row r="317" spans="1:10">
      <c r="A317" s="18" t="s">
        <v>22</v>
      </c>
      <c r="B317" s="5" t="str">
        <f>TEXT(DATA[[#This Row],[Fecha]],"mmm")</f>
        <v>jul</v>
      </c>
      <c r="C317" s="16">
        <f>(WEEKNUM(DATA[[#This Row],[Fecha]],2))</f>
        <v>31</v>
      </c>
      <c r="D317" s="30">
        <v>45132</v>
      </c>
      <c r="E317" s="102">
        <f>YEAR(DATA[[#This Row],[Fecha]])</f>
        <v>2023</v>
      </c>
      <c r="F317" s="31"/>
      <c r="G317" s="32" t="s">
        <v>78</v>
      </c>
      <c r="H317" s="35" t="s">
        <v>94</v>
      </c>
      <c r="I317" s="32" t="s">
        <v>166</v>
      </c>
      <c r="J317" s="19">
        <v>0.92535000000000001</v>
      </c>
    </row>
    <row r="318" spans="1:10">
      <c r="A318" s="18" t="s">
        <v>22</v>
      </c>
      <c r="B318" s="5" t="str">
        <f>TEXT(DATA[[#This Row],[Fecha]],"mmm")</f>
        <v>jul</v>
      </c>
      <c r="C318" s="16">
        <f>(WEEKNUM(DATA[[#This Row],[Fecha]],2))</f>
        <v>31</v>
      </c>
      <c r="D318" s="30">
        <v>45132</v>
      </c>
      <c r="E318" s="102">
        <f>YEAR(DATA[[#This Row],[Fecha]])</f>
        <v>2023</v>
      </c>
      <c r="F318" s="31"/>
      <c r="G318" s="32" t="s">
        <v>60</v>
      </c>
      <c r="H318" s="35" t="s">
        <v>61</v>
      </c>
      <c r="I318" s="32" t="s">
        <v>166</v>
      </c>
      <c r="J318" s="19">
        <v>0.90265000000000206</v>
      </c>
    </row>
    <row r="319" spans="1:10">
      <c r="A319" s="18" t="s">
        <v>22</v>
      </c>
      <c r="B319" s="5" t="str">
        <f>TEXT(DATA[[#This Row],[Fecha]],"mmm")</f>
        <v>jul</v>
      </c>
      <c r="C319" s="16">
        <f>(WEEKNUM(DATA[[#This Row],[Fecha]],2))</f>
        <v>31</v>
      </c>
      <c r="D319" s="30">
        <v>45132</v>
      </c>
      <c r="E319" s="102">
        <f>YEAR(DATA[[#This Row],[Fecha]])</f>
        <v>2023</v>
      </c>
      <c r="F319" s="31"/>
      <c r="G319" s="32" t="s">
        <v>78</v>
      </c>
      <c r="H319" s="35" t="s">
        <v>94</v>
      </c>
      <c r="I319" s="32" t="s">
        <v>166</v>
      </c>
      <c r="J319" s="19">
        <v>0.3001666666666668</v>
      </c>
    </row>
    <row r="320" spans="1:10">
      <c r="A320" s="18" t="s">
        <v>22</v>
      </c>
      <c r="B320" s="5" t="str">
        <f>TEXT(DATA[[#This Row],[Fecha]],"mmm")</f>
        <v>jul</v>
      </c>
      <c r="C320" s="16">
        <f>(WEEKNUM(DATA[[#This Row],[Fecha]],2))</f>
        <v>31</v>
      </c>
      <c r="D320" s="30">
        <v>45133</v>
      </c>
      <c r="E320" s="102">
        <f>YEAR(DATA[[#This Row],[Fecha]])</f>
        <v>2023</v>
      </c>
      <c r="F320" s="31"/>
      <c r="G320" s="32" t="s">
        <v>65</v>
      </c>
      <c r="H320" s="35" t="s">
        <v>89</v>
      </c>
      <c r="I320" s="90" t="s">
        <v>56</v>
      </c>
      <c r="J320" s="19">
        <v>10.403749999999979</v>
      </c>
    </row>
    <row r="321" spans="1:10">
      <c r="A321" s="18" t="s">
        <v>22</v>
      </c>
      <c r="B321" s="5" t="str">
        <f>TEXT(DATA[[#This Row],[Fecha]],"mmm")</f>
        <v>jul</v>
      </c>
      <c r="C321" s="16">
        <f>(WEEKNUM(DATA[[#This Row],[Fecha]],2))</f>
        <v>31</v>
      </c>
      <c r="D321" s="30">
        <v>45133</v>
      </c>
      <c r="E321" s="102">
        <f>YEAR(DATA[[#This Row],[Fecha]])</f>
        <v>2023</v>
      </c>
      <c r="F321" s="31"/>
      <c r="G321" s="32" t="s">
        <v>65</v>
      </c>
      <c r="H321" s="35" t="s">
        <v>89</v>
      </c>
      <c r="I321" s="32" t="s">
        <v>166</v>
      </c>
      <c r="J321" s="19">
        <v>7.5771333333333608</v>
      </c>
    </row>
    <row r="322" spans="1:10">
      <c r="A322" s="18" t="s">
        <v>22</v>
      </c>
      <c r="B322" s="5" t="str">
        <f>TEXT(DATA[[#This Row],[Fecha]],"mmm")</f>
        <v>jul</v>
      </c>
      <c r="C322" s="16">
        <f>(WEEKNUM(DATA[[#This Row],[Fecha]],2))</f>
        <v>31</v>
      </c>
      <c r="D322" s="30">
        <v>45133</v>
      </c>
      <c r="E322" s="102">
        <f>YEAR(DATA[[#This Row],[Fecha]])</f>
        <v>2023</v>
      </c>
      <c r="F322" s="31"/>
      <c r="G322" s="32" t="s">
        <v>65</v>
      </c>
      <c r="H322" s="35" t="s">
        <v>89</v>
      </c>
      <c r="I322" s="32" t="s">
        <v>166</v>
      </c>
      <c r="J322" s="19">
        <v>6.85188333333336</v>
      </c>
    </row>
    <row r="323" spans="1:10">
      <c r="A323" s="18" t="s">
        <v>22</v>
      </c>
      <c r="B323" s="5" t="str">
        <f>TEXT(DATA[[#This Row],[Fecha]],"mmm")</f>
        <v>jul</v>
      </c>
      <c r="C323" s="16">
        <f>(WEEKNUM(DATA[[#This Row],[Fecha]],2))</f>
        <v>31</v>
      </c>
      <c r="D323" s="30">
        <v>45133</v>
      </c>
      <c r="E323" s="102">
        <f>YEAR(DATA[[#This Row],[Fecha]])</f>
        <v>2023</v>
      </c>
      <c r="F323" s="31"/>
      <c r="G323" s="32" t="s">
        <v>65</v>
      </c>
      <c r="H323" s="35" t="s">
        <v>89</v>
      </c>
      <c r="I323" s="32" t="s">
        <v>166</v>
      </c>
      <c r="J323" s="19">
        <v>5.3515499999999996</v>
      </c>
    </row>
    <row r="324" spans="1:10">
      <c r="A324" s="18" t="s">
        <v>22</v>
      </c>
      <c r="B324" s="5" t="str">
        <f>TEXT(DATA[[#This Row],[Fecha]],"mmm")</f>
        <v>jul</v>
      </c>
      <c r="C324" s="16">
        <f>(WEEKNUM(DATA[[#This Row],[Fecha]],2))</f>
        <v>31</v>
      </c>
      <c r="D324" s="33">
        <v>45133</v>
      </c>
      <c r="E324" s="102">
        <f>YEAR(DATA[[#This Row],[Fecha]])</f>
        <v>2023</v>
      </c>
      <c r="F324" s="90"/>
      <c r="G324" s="90" t="s">
        <v>78</v>
      </c>
      <c r="H324" s="34" t="s">
        <v>94</v>
      </c>
      <c r="I324" s="19" t="s">
        <v>166</v>
      </c>
      <c r="J324" s="19">
        <v>3.9514499999999999</v>
      </c>
    </row>
    <row r="325" spans="1:10">
      <c r="A325" s="18" t="s">
        <v>20</v>
      </c>
      <c r="B325" s="5" t="str">
        <f>TEXT(DATA[[#This Row],[Fecha]],"mmm")</f>
        <v>jul</v>
      </c>
      <c r="C325" s="16">
        <f>(WEEKNUM(DATA[[#This Row],[Fecha]],2))</f>
        <v>31</v>
      </c>
      <c r="D325" s="30">
        <v>45133</v>
      </c>
      <c r="E325" s="102">
        <f>YEAR(DATA[[#This Row],[Fecha]])</f>
        <v>2023</v>
      </c>
      <c r="F325" s="31"/>
      <c r="G325" s="32" t="s">
        <v>70</v>
      </c>
      <c r="H325" s="35" t="s">
        <v>134</v>
      </c>
      <c r="I325" s="32" t="s">
        <v>166</v>
      </c>
      <c r="J325" s="19">
        <v>2.0653999999999981</v>
      </c>
    </row>
    <row r="326" spans="1:10">
      <c r="A326" s="18" t="s">
        <v>20</v>
      </c>
      <c r="B326" s="5" t="str">
        <f>TEXT(DATA[[#This Row],[Fecha]],"mmm")</f>
        <v>jul</v>
      </c>
      <c r="C326" s="16">
        <f>(WEEKNUM(DATA[[#This Row],[Fecha]],2))</f>
        <v>31</v>
      </c>
      <c r="D326" s="30">
        <v>45133</v>
      </c>
      <c r="E326" s="102">
        <f>YEAR(DATA[[#This Row],[Fecha]])</f>
        <v>2023</v>
      </c>
      <c r="F326" s="31"/>
      <c r="G326" s="32" t="s">
        <v>53</v>
      </c>
      <c r="H326" s="35" t="s">
        <v>170</v>
      </c>
      <c r="I326" s="32" t="s">
        <v>166</v>
      </c>
      <c r="J326" s="19">
        <v>1.9999999999999978</v>
      </c>
    </row>
    <row r="327" spans="1:10">
      <c r="A327" s="18" t="s">
        <v>22</v>
      </c>
      <c r="B327" s="5" t="str">
        <f>TEXT(DATA[[#This Row],[Fecha]],"mmm")</f>
        <v>jul</v>
      </c>
      <c r="C327" s="16">
        <f>(WEEKNUM(DATA[[#This Row],[Fecha]],2))</f>
        <v>31</v>
      </c>
      <c r="D327" s="30">
        <v>45133</v>
      </c>
      <c r="E327" s="102">
        <f>YEAR(DATA[[#This Row],[Fecha]])</f>
        <v>2023</v>
      </c>
      <c r="F327" s="31"/>
      <c r="G327" s="32" t="s">
        <v>65</v>
      </c>
      <c r="H327" s="35" t="s">
        <v>69</v>
      </c>
      <c r="I327" s="32" t="s">
        <v>166</v>
      </c>
      <c r="J327" s="19">
        <v>1.9001666666666641</v>
      </c>
    </row>
    <row r="328" spans="1:10">
      <c r="A328" s="18" t="s">
        <v>20</v>
      </c>
      <c r="B328" s="5" t="str">
        <f>TEXT(DATA[[#This Row],[Fecha]],"mmm")</f>
        <v>jul</v>
      </c>
      <c r="C328" s="16">
        <f>(WEEKNUM(DATA[[#This Row],[Fecha]],2))</f>
        <v>32</v>
      </c>
      <c r="D328" s="30">
        <v>45138</v>
      </c>
      <c r="E328" s="102">
        <f>YEAR(DATA[[#This Row],[Fecha]])</f>
        <v>2023</v>
      </c>
      <c r="F328" s="31" t="s">
        <v>55</v>
      </c>
      <c r="G328" s="32" t="s">
        <v>52</v>
      </c>
      <c r="H328" s="35" t="s">
        <v>68</v>
      </c>
      <c r="I328" s="90" t="s">
        <v>56</v>
      </c>
      <c r="J328" s="19">
        <v>16.204883333333338</v>
      </c>
    </row>
    <row r="329" spans="1:10">
      <c r="A329" s="18" t="s">
        <v>20</v>
      </c>
      <c r="B329" s="5" t="str">
        <f>TEXT(DATA[[#This Row],[Fecha]],"mmm")</f>
        <v>jul</v>
      </c>
      <c r="C329" s="16">
        <f>(WEEKNUM(DATA[[#This Row],[Fecha]],2))</f>
        <v>32</v>
      </c>
      <c r="D329" s="30">
        <v>45138</v>
      </c>
      <c r="E329" s="102">
        <f>YEAR(DATA[[#This Row],[Fecha]])</f>
        <v>2023</v>
      </c>
      <c r="F329" s="31" t="s">
        <v>55</v>
      </c>
      <c r="G329" s="32" t="s">
        <v>75</v>
      </c>
      <c r="H329" s="35" t="s">
        <v>177</v>
      </c>
      <c r="I329" s="32" t="s">
        <v>166</v>
      </c>
      <c r="J329" s="19">
        <v>4.4533499999999995</v>
      </c>
    </row>
    <row r="330" spans="1:10">
      <c r="A330" s="18" t="s">
        <v>20</v>
      </c>
      <c r="B330" s="5" t="str">
        <f>TEXT(DATA[[#This Row],[Fecha]],"mmm")</f>
        <v>ago</v>
      </c>
      <c r="C330" s="16">
        <f>(WEEKNUM(DATA[[#This Row],[Fecha]],2))</f>
        <v>32</v>
      </c>
      <c r="D330" s="30">
        <v>45139</v>
      </c>
      <c r="E330" s="102">
        <f>YEAR(DATA[[#This Row],[Fecha]])</f>
        <v>2023</v>
      </c>
      <c r="F330" s="31" t="s">
        <v>55</v>
      </c>
      <c r="G330" s="32" t="s">
        <v>52</v>
      </c>
      <c r="H330" s="35" t="s">
        <v>173</v>
      </c>
      <c r="I330" s="90" t="s">
        <v>56</v>
      </c>
      <c r="J330" s="19">
        <v>15.351416666666641</v>
      </c>
    </row>
    <row r="331" spans="1:10">
      <c r="A331" s="18" t="s">
        <v>20</v>
      </c>
      <c r="B331" s="5" t="str">
        <f>TEXT(DATA[[#This Row],[Fecha]],"mmm")</f>
        <v>ago</v>
      </c>
      <c r="C331" s="16">
        <f>(WEEKNUM(DATA[[#This Row],[Fecha]],2))</f>
        <v>32</v>
      </c>
      <c r="D331" s="30">
        <v>45139</v>
      </c>
      <c r="E331" s="102">
        <f>YEAR(DATA[[#This Row],[Fecha]])</f>
        <v>2023</v>
      </c>
      <c r="F331" s="31" t="s">
        <v>55</v>
      </c>
      <c r="G331" s="32" t="s">
        <v>75</v>
      </c>
      <c r="H331" s="35" t="s">
        <v>154</v>
      </c>
      <c r="I331" s="32" t="s">
        <v>166</v>
      </c>
      <c r="J331" s="19">
        <v>5.5145333333333344</v>
      </c>
    </row>
    <row r="332" spans="1:10">
      <c r="A332" s="18" t="s">
        <v>20</v>
      </c>
      <c r="B332" s="5" t="str">
        <f>TEXT(DATA[[#This Row],[Fecha]],"mmm")</f>
        <v>ago</v>
      </c>
      <c r="C332" s="16">
        <f>(WEEKNUM(DATA[[#This Row],[Fecha]],2))</f>
        <v>32</v>
      </c>
      <c r="D332" s="33">
        <v>45139</v>
      </c>
      <c r="E332" s="102">
        <f>YEAR(DATA[[#This Row],[Fecha]])</f>
        <v>2023</v>
      </c>
      <c r="F332" s="31" t="s">
        <v>55</v>
      </c>
      <c r="G332" s="90" t="s">
        <v>52</v>
      </c>
      <c r="H332" s="34" t="s">
        <v>173</v>
      </c>
      <c r="I332" s="19" t="s">
        <v>166</v>
      </c>
      <c r="J332" s="19">
        <v>3.7375166666666639</v>
      </c>
    </row>
    <row r="333" spans="1:10">
      <c r="A333" s="18" t="s">
        <v>20</v>
      </c>
      <c r="B333" s="5" t="str">
        <f>TEXT(DATA[[#This Row],[Fecha]],"mmm")</f>
        <v>ago</v>
      </c>
      <c r="C333" s="16">
        <f>(WEEKNUM(DATA[[#This Row],[Fecha]],2))</f>
        <v>32</v>
      </c>
      <c r="D333" s="30">
        <v>45141</v>
      </c>
      <c r="E333" s="102">
        <f>YEAR(DATA[[#This Row],[Fecha]])</f>
        <v>2023</v>
      </c>
      <c r="F333" s="31" t="s">
        <v>55</v>
      </c>
      <c r="G333" s="32" t="s">
        <v>64</v>
      </c>
      <c r="H333" s="35" t="s">
        <v>158</v>
      </c>
      <c r="I333" s="32" t="s">
        <v>57</v>
      </c>
      <c r="J333" s="19">
        <v>10.598749999999979</v>
      </c>
    </row>
    <row r="334" spans="1:10">
      <c r="A334" s="18" t="s">
        <v>20</v>
      </c>
      <c r="B334" s="5" t="str">
        <f>TEXT(DATA[[#This Row],[Fecha]],"mmm")</f>
        <v>ago</v>
      </c>
      <c r="C334" s="16">
        <f>(WEEKNUM(DATA[[#This Row],[Fecha]],2))</f>
        <v>32</v>
      </c>
      <c r="D334" s="30">
        <v>45141</v>
      </c>
      <c r="E334" s="102">
        <f>YEAR(DATA[[#This Row],[Fecha]])</f>
        <v>2023</v>
      </c>
      <c r="F334" s="31" t="s">
        <v>58</v>
      </c>
      <c r="G334" s="32" t="s">
        <v>482</v>
      </c>
      <c r="H334" s="35" t="s">
        <v>127</v>
      </c>
      <c r="I334" s="32" t="s">
        <v>166</v>
      </c>
      <c r="J334" s="19">
        <v>9.4024166666666389</v>
      </c>
    </row>
    <row r="335" spans="1:10">
      <c r="A335" s="18" t="s">
        <v>20</v>
      </c>
      <c r="B335" s="5" t="str">
        <f>TEXT(DATA[[#This Row],[Fecha]],"mmm")</f>
        <v>ago</v>
      </c>
      <c r="C335" s="16">
        <f>(WEEKNUM(DATA[[#This Row],[Fecha]],2))</f>
        <v>32</v>
      </c>
      <c r="D335" s="30">
        <v>45141</v>
      </c>
      <c r="E335" s="102">
        <f>YEAR(DATA[[#This Row],[Fecha]])</f>
        <v>2023</v>
      </c>
      <c r="F335" s="31" t="s">
        <v>58</v>
      </c>
      <c r="G335" s="32" t="s">
        <v>482</v>
      </c>
      <c r="H335" s="35" t="s">
        <v>176</v>
      </c>
      <c r="I335" s="32" t="s">
        <v>166</v>
      </c>
      <c r="J335" s="19">
        <v>8.055100000000019</v>
      </c>
    </row>
    <row r="336" spans="1:10">
      <c r="A336" s="18" t="s">
        <v>20</v>
      </c>
      <c r="B336" s="5" t="str">
        <f>TEXT(DATA[[#This Row],[Fecha]],"mmm")</f>
        <v>ago</v>
      </c>
      <c r="C336" s="16">
        <f>(WEEKNUM(DATA[[#This Row],[Fecha]],2))</f>
        <v>32</v>
      </c>
      <c r="D336" s="33">
        <v>45141</v>
      </c>
      <c r="E336" s="102">
        <f>YEAR(DATA[[#This Row],[Fecha]])</f>
        <v>2023</v>
      </c>
      <c r="F336" s="31" t="s">
        <v>55</v>
      </c>
      <c r="G336" s="90" t="s">
        <v>59</v>
      </c>
      <c r="H336" s="34" t="s">
        <v>178</v>
      </c>
      <c r="I336" s="19" t="s">
        <v>166</v>
      </c>
      <c r="J336" s="19">
        <v>3.43485</v>
      </c>
    </row>
    <row r="337" spans="1:10">
      <c r="A337" s="18" t="s">
        <v>20</v>
      </c>
      <c r="B337" s="5" t="str">
        <f>TEXT(DATA[[#This Row],[Fecha]],"mmm")</f>
        <v>ago</v>
      </c>
      <c r="C337" s="16">
        <f>(WEEKNUM(DATA[[#This Row],[Fecha]],2))</f>
        <v>32</v>
      </c>
      <c r="D337" s="30">
        <v>45141</v>
      </c>
      <c r="E337" s="102">
        <f>YEAR(DATA[[#This Row],[Fecha]])</f>
        <v>2023</v>
      </c>
      <c r="F337" s="31" t="s">
        <v>55</v>
      </c>
      <c r="G337" s="32" t="s">
        <v>64</v>
      </c>
      <c r="H337" s="35" t="s">
        <v>158</v>
      </c>
      <c r="I337" s="32" t="s">
        <v>166</v>
      </c>
      <c r="J337" s="19">
        <v>1.751383333333332</v>
      </c>
    </row>
    <row r="338" spans="1:10">
      <c r="A338" s="18" t="s">
        <v>20</v>
      </c>
      <c r="B338" s="5" t="str">
        <f>TEXT(DATA[[#This Row],[Fecha]],"mmm")</f>
        <v>ago</v>
      </c>
      <c r="C338" s="16">
        <f>(WEEKNUM(DATA[[#This Row],[Fecha]],2))</f>
        <v>32</v>
      </c>
      <c r="D338" s="30">
        <v>45141</v>
      </c>
      <c r="E338" s="102">
        <f>YEAR(DATA[[#This Row],[Fecha]])</f>
        <v>2023</v>
      </c>
      <c r="F338" s="31" t="s">
        <v>58</v>
      </c>
      <c r="G338" s="32" t="s">
        <v>482</v>
      </c>
      <c r="H338" s="35" t="s">
        <v>176</v>
      </c>
      <c r="I338" s="32" t="s">
        <v>166</v>
      </c>
      <c r="J338" s="19">
        <v>1.6335666666666659</v>
      </c>
    </row>
    <row r="339" spans="1:10">
      <c r="A339" s="18" t="s">
        <v>20</v>
      </c>
      <c r="B339" s="5" t="str">
        <f>TEXT(DATA[[#This Row],[Fecha]],"mmm")</f>
        <v>ago</v>
      </c>
      <c r="C339" s="16">
        <f>(WEEKNUM(DATA[[#This Row],[Fecha]],2))</f>
        <v>32</v>
      </c>
      <c r="D339" s="30">
        <v>45142</v>
      </c>
      <c r="E339" s="102">
        <f>YEAR(DATA[[#This Row],[Fecha]])</f>
        <v>2023</v>
      </c>
      <c r="F339" s="31" t="s">
        <v>58</v>
      </c>
      <c r="G339" s="32" t="s">
        <v>482</v>
      </c>
      <c r="H339" s="35" t="s">
        <v>104</v>
      </c>
      <c r="I339" s="90" t="s">
        <v>56</v>
      </c>
      <c r="J339" s="19">
        <v>22.658549999999998</v>
      </c>
    </row>
    <row r="340" spans="1:10">
      <c r="A340" s="18" t="s">
        <v>20</v>
      </c>
      <c r="B340" s="5" t="str">
        <f>TEXT(DATA[[#This Row],[Fecha]],"mmm")</f>
        <v>ago</v>
      </c>
      <c r="C340" s="16">
        <f>(WEEKNUM(DATA[[#This Row],[Fecha]],2))</f>
        <v>32</v>
      </c>
      <c r="D340" s="30">
        <v>45142</v>
      </c>
      <c r="E340" s="102">
        <f>YEAR(DATA[[#This Row],[Fecha]])</f>
        <v>2023</v>
      </c>
      <c r="F340" s="31" t="s">
        <v>58</v>
      </c>
      <c r="G340" s="32" t="s">
        <v>482</v>
      </c>
      <c r="H340" s="35" t="s">
        <v>100</v>
      </c>
      <c r="I340" s="32" t="s">
        <v>166</v>
      </c>
      <c r="J340" s="19">
        <v>9.9500833333333212</v>
      </c>
    </row>
    <row r="341" spans="1:10">
      <c r="A341" s="18" t="s">
        <v>20</v>
      </c>
      <c r="B341" s="5" t="str">
        <f>TEXT(DATA[[#This Row],[Fecha]],"mmm")</f>
        <v>ago</v>
      </c>
      <c r="C341" s="16">
        <f>(WEEKNUM(DATA[[#This Row],[Fecha]],2))</f>
        <v>32</v>
      </c>
      <c r="D341" s="30">
        <v>45142</v>
      </c>
      <c r="E341" s="102">
        <f>YEAR(DATA[[#This Row],[Fecha]])</f>
        <v>2023</v>
      </c>
      <c r="F341" s="31" t="s">
        <v>55</v>
      </c>
      <c r="G341" s="32" t="s">
        <v>52</v>
      </c>
      <c r="H341" s="35" t="s">
        <v>175</v>
      </c>
      <c r="I341" s="32" t="s">
        <v>166</v>
      </c>
      <c r="J341" s="19">
        <v>8.8986333333333594</v>
      </c>
    </row>
    <row r="342" spans="1:10">
      <c r="A342" s="18" t="s">
        <v>20</v>
      </c>
      <c r="B342" s="5" t="str">
        <f>TEXT(DATA[[#This Row],[Fecha]],"mmm")</f>
        <v>ago</v>
      </c>
      <c r="C342" s="16">
        <f>(WEEKNUM(DATA[[#This Row],[Fecha]],2))</f>
        <v>32</v>
      </c>
      <c r="D342" s="30">
        <v>45142</v>
      </c>
      <c r="E342" s="102">
        <f>YEAR(DATA[[#This Row],[Fecha]])</f>
        <v>2023</v>
      </c>
      <c r="F342" s="31" t="s">
        <v>58</v>
      </c>
      <c r="G342" s="32" t="s">
        <v>64</v>
      </c>
      <c r="H342" s="35" t="s">
        <v>158</v>
      </c>
      <c r="I342" s="32" t="s">
        <v>166</v>
      </c>
      <c r="J342" s="19">
        <v>6.8190333333333601</v>
      </c>
    </row>
    <row r="343" spans="1:10">
      <c r="A343" s="18" t="s">
        <v>20</v>
      </c>
      <c r="B343" s="5" t="str">
        <f>TEXT(DATA[[#This Row],[Fecha]],"mmm")</f>
        <v>ago</v>
      </c>
      <c r="C343" s="16">
        <f>(WEEKNUM(DATA[[#This Row],[Fecha]],2))</f>
        <v>32</v>
      </c>
      <c r="D343" s="33">
        <v>45142</v>
      </c>
      <c r="E343" s="102">
        <f>YEAR(DATA[[#This Row],[Fecha]])</f>
        <v>2023</v>
      </c>
      <c r="F343" s="31" t="s">
        <v>55</v>
      </c>
      <c r="G343" s="32" t="s">
        <v>482</v>
      </c>
      <c r="H343" s="34" t="s">
        <v>150</v>
      </c>
      <c r="I343" s="19" t="s">
        <v>166</v>
      </c>
      <c r="J343" s="19">
        <v>3.3641500000000018</v>
      </c>
    </row>
    <row r="344" spans="1:10">
      <c r="A344" s="18" t="s">
        <v>20</v>
      </c>
      <c r="B344" s="5" t="str">
        <f>TEXT(DATA[[#This Row],[Fecha]],"mmm")</f>
        <v>ago</v>
      </c>
      <c r="C344" s="16">
        <f>(WEEKNUM(DATA[[#This Row],[Fecha]],2))</f>
        <v>32</v>
      </c>
      <c r="D344" s="30">
        <v>45142</v>
      </c>
      <c r="E344" s="102">
        <f>YEAR(DATA[[#This Row],[Fecha]])</f>
        <v>2023</v>
      </c>
      <c r="F344" s="31" t="s">
        <v>55</v>
      </c>
      <c r="G344" s="32" t="s">
        <v>53</v>
      </c>
      <c r="H344" s="35" t="s">
        <v>141</v>
      </c>
      <c r="I344" s="32" t="s">
        <v>166</v>
      </c>
      <c r="J344" s="19">
        <v>2.472133333333332</v>
      </c>
    </row>
    <row r="345" spans="1:10">
      <c r="A345" s="18" t="s">
        <v>20</v>
      </c>
      <c r="B345" s="5" t="str">
        <f>TEXT(DATA[[#This Row],[Fecha]],"mmm")</f>
        <v>ago</v>
      </c>
      <c r="C345" s="16">
        <f>(WEEKNUM(DATA[[#This Row],[Fecha]],2))</f>
        <v>32</v>
      </c>
      <c r="D345" s="30">
        <v>45142</v>
      </c>
      <c r="E345" s="102">
        <f>YEAR(DATA[[#This Row],[Fecha]])</f>
        <v>2023</v>
      </c>
      <c r="F345" s="31" t="s">
        <v>58</v>
      </c>
      <c r="G345" s="32" t="s">
        <v>62</v>
      </c>
      <c r="H345" s="35" t="s">
        <v>164</v>
      </c>
      <c r="I345" s="32" t="s">
        <v>166</v>
      </c>
      <c r="J345" s="19">
        <v>0.7219166666666641</v>
      </c>
    </row>
    <row r="346" spans="1:10">
      <c r="A346" s="18" t="s">
        <v>20</v>
      </c>
      <c r="B346" s="5" t="str">
        <f>TEXT(DATA[[#This Row],[Fecha]],"mmm")</f>
        <v>ago</v>
      </c>
      <c r="C346" s="16">
        <f>(WEEKNUM(DATA[[#This Row],[Fecha]],2))</f>
        <v>32</v>
      </c>
      <c r="D346" s="30">
        <v>45143</v>
      </c>
      <c r="E346" s="102">
        <f>YEAR(DATA[[#This Row],[Fecha]])</f>
        <v>2023</v>
      </c>
      <c r="F346" s="31" t="s">
        <v>58</v>
      </c>
      <c r="G346" s="32" t="s">
        <v>52</v>
      </c>
      <c r="H346" s="35" t="s">
        <v>172</v>
      </c>
      <c r="I346" s="90" t="s">
        <v>56</v>
      </c>
      <c r="J346" s="19">
        <v>51.858283333333318</v>
      </c>
    </row>
    <row r="347" spans="1:10">
      <c r="A347" s="18" t="s">
        <v>20</v>
      </c>
      <c r="B347" s="5" t="str">
        <f>TEXT(DATA[[#This Row],[Fecha]],"mmm")</f>
        <v>ago</v>
      </c>
      <c r="C347" s="16">
        <f>(WEEKNUM(DATA[[#This Row],[Fecha]],2))</f>
        <v>32</v>
      </c>
      <c r="D347" s="30">
        <v>45143</v>
      </c>
      <c r="E347" s="102">
        <f>YEAR(DATA[[#This Row],[Fecha]])</f>
        <v>2023</v>
      </c>
      <c r="F347" s="31" t="s">
        <v>58</v>
      </c>
      <c r="G347" s="32" t="s">
        <v>52</v>
      </c>
      <c r="H347" s="35" t="s">
        <v>172</v>
      </c>
      <c r="I347" s="90" t="s">
        <v>56</v>
      </c>
      <c r="J347" s="19">
        <v>35.691216666666662</v>
      </c>
    </row>
    <row r="348" spans="1:10">
      <c r="A348" s="18" t="s">
        <v>19</v>
      </c>
      <c r="B348" s="5" t="str">
        <f>TEXT(DATA[[#This Row],[Fecha]],"mmm")</f>
        <v>ago</v>
      </c>
      <c r="C348" s="16">
        <f>(WEEKNUM(DATA[[#This Row],[Fecha]],2))</f>
        <v>32</v>
      </c>
      <c r="D348" s="30">
        <v>45143</v>
      </c>
      <c r="E348" s="102">
        <f>YEAR(DATA[[#This Row],[Fecha]])</f>
        <v>2023</v>
      </c>
      <c r="F348" s="31" t="s">
        <v>55</v>
      </c>
      <c r="G348" s="32" t="s">
        <v>74</v>
      </c>
      <c r="H348" s="35" t="s">
        <v>83</v>
      </c>
      <c r="I348" s="90" t="s">
        <v>56</v>
      </c>
      <c r="J348" s="19">
        <v>32.647016666666644</v>
      </c>
    </row>
    <row r="349" spans="1:10">
      <c r="A349" s="18" t="s">
        <v>20</v>
      </c>
      <c r="B349" s="5" t="str">
        <f>TEXT(DATA[[#This Row],[Fecha]],"mmm")</f>
        <v>ago</v>
      </c>
      <c r="C349" s="16">
        <f>(WEEKNUM(DATA[[#This Row],[Fecha]],2))</f>
        <v>32</v>
      </c>
      <c r="D349" s="30">
        <v>45143</v>
      </c>
      <c r="E349" s="102">
        <f>YEAR(DATA[[#This Row],[Fecha]])</f>
        <v>2023</v>
      </c>
      <c r="F349" s="31" t="s">
        <v>58</v>
      </c>
      <c r="G349" s="32" t="s">
        <v>52</v>
      </c>
      <c r="H349" s="35" t="s">
        <v>172</v>
      </c>
      <c r="I349" s="90" t="s">
        <v>56</v>
      </c>
      <c r="J349" s="19">
        <v>19.999999999999979</v>
      </c>
    </row>
    <row r="350" spans="1:10">
      <c r="A350" s="18" t="s">
        <v>20</v>
      </c>
      <c r="B350" s="5" t="str">
        <f>TEXT(DATA[[#This Row],[Fecha]],"mmm")</f>
        <v>ago</v>
      </c>
      <c r="C350" s="16">
        <f>(WEEKNUM(DATA[[#This Row],[Fecha]],2))</f>
        <v>32</v>
      </c>
      <c r="D350" s="30">
        <v>45143</v>
      </c>
      <c r="E350" s="102">
        <f>YEAR(DATA[[#This Row],[Fecha]])</f>
        <v>2023</v>
      </c>
      <c r="F350" s="31" t="s">
        <v>58</v>
      </c>
      <c r="G350" s="32" t="s">
        <v>52</v>
      </c>
      <c r="H350" s="35" t="s">
        <v>174</v>
      </c>
      <c r="I350" s="32" t="s">
        <v>57</v>
      </c>
      <c r="J350" s="19">
        <v>12.773133333333359</v>
      </c>
    </row>
    <row r="351" spans="1:10">
      <c r="A351" s="18" t="s">
        <v>20</v>
      </c>
      <c r="B351" s="5" t="str">
        <f>TEXT(DATA[[#This Row],[Fecha]],"mmm")</f>
        <v>ago</v>
      </c>
      <c r="C351" s="16">
        <f>(WEEKNUM(DATA[[#This Row],[Fecha]],2))</f>
        <v>32</v>
      </c>
      <c r="D351" s="30">
        <v>45143</v>
      </c>
      <c r="E351" s="102">
        <f>YEAR(DATA[[#This Row],[Fecha]])</f>
        <v>2023</v>
      </c>
      <c r="F351" s="31" t="s">
        <v>58</v>
      </c>
      <c r="G351" s="32" t="s">
        <v>62</v>
      </c>
      <c r="H351" s="35" t="s">
        <v>164</v>
      </c>
      <c r="I351" s="32" t="s">
        <v>166</v>
      </c>
      <c r="J351" s="19">
        <v>8.3078666666666408</v>
      </c>
    </row>
    <row r="352" spans="1:10">
      <c r="A352" s="18" t="s">
        <v>20</v>
      </c>
      <c r="B352" s="5" t="str">
        <f>TEXT(DATA[[#This Row],[Fecha]],"mmm")</f>
        <v>ago</v>
      </c>
      <c r="C352" s="16">
        <f>(WEEKNUM(DATA[[#This Row],[Fecha]],2))</f>
        <v>32</v>
      </c>
      <c r="D352" s="30">
        <v>45143</v>
      </c>
      <c r="E352" s="102">
        <f>YEAR(DATA[[#This Row],[Fecha]])</f>
        <v>2023</v>
      </c>
      <c r="F352" s="31" t="s">
        <v>55</v>
      </c>
      <c r="G352" s="32" t="s">
        <v>52</v>
      </c>
      <c r="H352" s="35" t="s">
        <v>162</v>
      </c>
      <c r="I352" s="32" t="s">
        <v>166</v>
      </c>
      <c r="J352" s="19">
        <v>1.1162666666666639</v>
      </c>
    </row>
    <row r="353" spans="1:11">
      <c r="A353" s="18" t="s">
        <v>20</v>
      </c>
      <c r="B353" s="5" t="str">
        <f>TEXT(DATA[[#This Row],[Fecha]],"mmm")</f>
        <v>ago</v>
      </c>
      <c r="C353" s="16">
        <f>(WEEKNUM(DATA[[#This Row],[Fecha]],2))</f>
        <v>32</v>
      </c>
      <c r="D353" s="30">
        <v>45143</v>
      </c>
      <c r="E353" s="102">
        <f>YEAR(DATA[[#This Row],[Fecha]])</f>
        <v>2023</v>
      </c>
      <c r="F353" s="31" t="s">
        <v>58</v>
      </c>
      <c r="G353" s="32" t="s">
        <v>52</v>
      </c>
      <c r="H353" s="35" t="s">
        <v>172</v>
      </c>
      <c r="I353" s="32" t="s">
        <v>166</v>
      </c>
      <c r="J353" s="19">
        <v>1.0782833333333341</v>
      </c>
    </row>
    <row r="354" spans="1:11">
      <c r="A354" s="18" t="s">
        <v>20</v>
      </c>
      <c r="B354" s="5" t="str">
        <f>TEXT(DATA[[#This Row],[Fecha]],"mmm")</f>
        <v>ago</v>
      </c>
      <c r="C354" s="16">
        <f>(WEEKNUM(DATA[[#This Row],[Fecha]],2))</f>
        <v>32</v>
      </c>
      <c r="D354" s="30">
        <v>45143</v>
      </c>
      <c r="E354" s="102">
        <f>YEAR(DATA[[#This Row],[Fecha]])</f>
        <v>2023</v>
      </c>
      <c r="F354" s="31" t="s">
        <v>55</v>
      </c>
      <c r="G354" s="32" t="s">
        <v>52</v>
      </c>
      <c r="H354" s="35" t="s">
        <v>162</v>
      </c>
      <c r="I354" s="32" t="s">
        <v>166</v>
      </c>
      <c r="J354" s="19">
        <v>0.98786666666666401</v>
      </c>
    </row>
    <row r="355" spans="1:11">
      <c r="A355" s="18" t="s">
        <v>19</v>
      </c>
      <c r="B355" s="5" t="str">
        <f>TEXT(DATA[[#This Row],[Fecha]],"mmm")</f>
        <v>ago</v>
      </c>
      <c r="C355" s="16">
        <f>(WEEKNUM(DATA[[#This Row],[Fecha]],2))</f>
        <v>32</v>
      </c>
      <c r="D355" s="30">
        <v>45143</v>
      </c>
      <c r="E355" s="102">
        <f>YEAR(DATA[[#This Row],[Fecha]])</f>
        <v>2023</v>
      </c>
      <c r="F355" s="31" t="s">
        <v>55</v>
      </c>
      <c r="G355" s="32" t="s">
        <v>74</v>
      </c>
      <c r="H355" s="35" t="s">
        <v>83</v>
      </c>
      <c r="I355" s="32" t="s">
        <v>166</v>
      </c>
      <c r="J355" s="19">
        <v>0.977833333333332</v>
      </c>
    </row>
    <row r="356" spans="1:11">
      <c r="A356" s="18" t="s">
        <v>22</v>
      </c>
      <c r="B356" s="5" t="str">
        <f>TEXT(DATA[[#This Row],[Fecha]],"mmm")</f>
        <v>ago</v>
      </c>
      <c r="C356" s="16">
        <f>(WEEKNUM(DATA[[#This Row],[Fecha]],2))</f>
        <v>33</v>
      </c>
      <c r="D356" s="20">
        <v>45145</v>
      </c>
      <c r="E356" s="102">
        <f>YEAR(DATA[[#This Row],[Fecha]])</f>
        <v>2023</v>
      </c>
      <c r="F356" s="31" t="s">
        <v>55</v>
      </c>
      <c r="G356" s="90" t="s">
        <v>76</v>
      </c>
      <c r="H356" s="90" t="s">
        <v>187</v>
      </c>
      <c r="I356" s="90" t="s">
        <v>56</v>
      </c>
      <c r="J356" s="36">
        <v>16.804233333333361</v>
      </c>
      <c r="K356" s="34" t="s">
        <v>211</v>
      </c>
    </row>
    <row r="357" spans="1:11">
      <c r="A357" s="18" t="s">
        <v>20</v>
      </c>
      <c r="B357" s="5" t="str">
        <f>TEXT(DATA[[#This Row],[Fecha]],"mmm")</f>
        <v>ago</v>
      </c>
      <c r="C357" s="16">
        <f>(WEEKNUM(DATA[[#This Row],[Fecha]],2))</f>
        <v>33</v>
      </c>
      <c r="D357" s="20">
        <v>45145</v>
      </c>
      <c r="E357" s="102">
        <f>YEAR(DATA[[#This Row],[Fecha]])</f>
        <v>2023</v>
      </c>
      <c r="F357" s="31" t="s">
        <v>55</v>
      </c>
      <c r="G357" s="32" t="s">
        <v>482</v>
      </c>
      <c r="H357" s="90" t="s">
        <v>437</v>
      </c>
      <c r="I357" s="90" t="s">
        <v>56</v>
      </c>
      <c r="J357" s="36">
        <v>11.85319999999998</v>
      </c>
      <c r="K357" s="34" t="s">
        <v>214</v>
      </c>
    </row>
    <row r="358" spans="1:11">
      <c r="A358" s="18" t="s">
        <v>22</v>
      </c>
      <c r="B358" s="5" t="str">
        <f>TEXT(DATA[[#This Row],[Fecha]],"mmm")</f>
        <v>ago</v>
      </c>
      <c r="C358" s="16">
        <f>(WEEKNUM(DATA[[#This Row],[Fecha]],2))</f>
        <v>33</v>
      </c>
      <c r="D358" s="20">
        <v>45145</v>
      </c>
      <c r="E358" s="102">
        <f>YEAR(DATA[[#This Row],[Fecha]])</f>
        <v>2023</v>
      </c>
      <c r="F358" s="31" t="s">
        <v>55</v>
      </c>
      <c r="G358" s="90" t="s">
        <v>76</v>
      </c>
      <c r="H358" s="90" t="s">
        <v>192</v>
      </c>
      <c r="I358" s="90" t="s">
        <v>56</v>
      </c>
      <c r="J358" s="36">
        <v>10.203283333333321</v>
      </c>
      <c r="K358" s="27"/>
    </row>
    <row r="359" spans="1:11">
      <c r="A359" s="18" t="s">
        <v>20</v>
      </c>
      <c r="B359" s="5" t="str">
        <f>TEXT(DATA[[#This Row],[Fecha]],"mmm")</f>
        <v>ago</v>
      </c>
      <c r="C359" s="16">
        <f>(WEEKNUM(DATA[[#This Row],[Fecha]],2))</f>
        <v>33</v>
      </c>
      <c r="D359" s="20">
        <v>45145</v>
      </c>
      <c r="E359" s="102">
        <f>YEAR(DATA[[#This Row],[Fecha]])</f>
        <v>2023</v>
      </c>
      <c r="F359" s="90" t="s">
        <v>58</v>
      </c>
      <c r="G359" s="90" t="s">
        <v>75</v>
      </c>
      <c r="H359" s="90" t="s">
        <v>177</v>
      </c>
      <c r="I359" s="19" t="s">
        <v>166</v>
      </c>
      <c r="J359" s="36">
        <v>4.3814833333333318</v>
      </c>
      <c r="K359" s="27"/>
    </row>
    <row r="360" spans="1:11">
      <c r="A360" s="18" t="s">
        <v>22</v>
      </c>
      <c r="B360" s="5" t="str">
        <f>TEXT(DATA[[#This Row],[Fecha]],"mmm")</f>
        <v>ago</v>
      </c>
      <c r="C360" s="16">
        <f>(WEEKNUM(DATA[[#This Row],[Fecha]],2))</f>
        <v>33</v>
      </c>
      <c r="D360" s="20">
        <v>45145</v>
      </c>
      <c r="E360" s="102">
        <f>YEAR(DATA[[#This Row],[Fecha]])</f>
        <v>2023</v>
      </c>
      <c r="F360" s="31" t="s">
        <v>55</v>
      </c>
      <c r="G360" s="90" t="s">
        <v>59</v>
      </c>
      <c r="H360" s="90" t="s">
        <v>199</v>
      </c>
      <c r="I360" s="19" t="s">
        <v>166</v>
      </c>
      <c r="J360" s="36">
        <v>4.1008333333333322</v>
      </c>
      <c r="K360" s="27"/>
    </row>
    <row r="361" spans="1:11">
      <c r="A361" s="18" t="s">
        <v>20</v>
      </c>
      <c r="B361" s="5" t="str">
        <f>TEXT(DATA[[#This Row],[Fecha]],"mmm")</f>
        <v>ago</v>
      </c>
      <c r="C361" s="16">
        <f>(WEEKNUM(DATA[[#This Row],[Fecha]],2))</f>
        <v>33</v>
      </c>
      <c r="D361" s="33">
        <v>45145</v>
      </c>
      <c r="E361" s="102">
        <f>YEAR(DATA[[#This Row],[Fecha]])</f>
        <v>2023</v>
      </c>
      <c r="F361" s="90" t="s">
        <v>58</v>
      </c>
      <c r="G361" s="90" t="s">
        <v>52</v>
      </c>
      <c r="H361" s="34" t="s">
        <v>200</v>
      </c>
      <c r="I361" s="19" t="s">
        <v>166</v>
      </c>
      <c r="J361" s="19">
        <v>3.7234166666666639</v>
      </c>
      <c r="K361" s="27"/>
    </row>
    <row r="362" spans="1:11">
      <c r="A362" s="18" t="s">
        <v>20</v>
      </c>
      <c r="B362" s="5" t="str">
        <f>TEXT(DATA[[#This Row],[Fecha]],"mmm")</f>
        <v>ago</v>
      </c>
      <c r="C362" s="16">
        <f>(WEEKNUM(DATA[[#This Row],[Fecha]],2))</f>
        <v>33</v>
      </c>
      <c r="D362" s="33">
        <v>45145</v>
      </c>
      <c r="E362" s="102">
        <f>YEAR(DATA[[#This Row],[Fecha]])</f>
        <v>2023</v>
      </c>
      <c r="F362" s="90" t="s">
        <v>58</v>
      </c>
      <c r="G362" s="90" t="s">
        <v>76</v>
      </c>
      <c r="H362" s="34" t="s">
        <v>108</v>
      </c>
      <c r="I362" s="19" t="s">
        <v>166</v>
      </c>
      <c r="J362" s="19">
        <v>2.9980500000000001</v>
      </c>
      <c r="K362" s="27"/>
    </row>
    <row r="363" spans="1:11">
      <c r="A363" s="18" t="s">
        <v>22</v>
      </c>
      <c r="B363" s="5" t="str">
        <f>TEXT(DATA[[#This Row],[Fecha]],"mmm")</f>
        <v>ago</v>
      </c>
      <c r="C363" s="16">
        <f>(WEEKNUM(DATA[[#This Row],[Fecha]],2))</f>
        <v>33</v>
      </c>
      <c r="D363" s="20">
        <v>45145</v>
      </c>
      <c r="E363" s="102">
        <f>YEAR(DATA[[#This Row],[Fecha]])</f>
        <v>2023</v>
      </c>
      <c r="F363" s="31" t="s">
        <v>55</v>
      </c>
      <c r="G363" s="90" t="s">
        <v>76</v>
      </c>
      <c r="H363" s="90" t="s">
        <v>192</v>
      </c>
      <c r="I363" s="19" t="s">
        <v>166</v>
      </c>
      <c r="J363" s="36">
        <v>2.6013166666666678</v>
      </c>
      <c r="K363" s="27"/>
    </row>
    <row r="364" spans="1:11">
      <c r="A364" s="18" t="s">
        <v>22</v>
      </c>
      <c r="B364" s="5" t="str">
        <f>TEXT(DATA[[#This Row],[Fecha]],"mmm")</f>
        <v>ago</v>
      </c>
      <c r="C364" s="16">
        <f>(WEEKNUM(DATA[[#This Row],[Fecha]],2))</f>
        <v>33</v>
      </c>
      <c r="D364" s="20">
        <v>45145</v>
      </c>
      <c r="E364" s="102">
        <f>YEAR(DATA[[#This Row],[Fecha]])</f>
        <v>2023</v>
      </c>
      <c r="F364" s="31" t="s">
        <v>55</v>
      </c>
      <c r="G364" s="90" t="s">
        <v>76</v>
      </c>
      <c r="H364" s="90" t="s">
        <v>187</v>
      </c>
      <c r="I364" s="19" t="s">
        <v>166</v>
      </c>
      <c r="J364" s="36">
        <v>2.001049999999998</v>
      </c>
      <c r="K364" s="27"/>
    </row>
    <row r="365" spans="1:11">
      <c r="A365" s="18" t="s">
        <v>22</v>
      </c>
      <c r="B365" s="5" t="str">
        <f>TEXT(DATA[[#This Row],[Fecha]],"mmm")</f>
        <v>ago</v>
      </c>
      <c r="C365" s="16">
        <f>(WEEKNUM(DATA[[#This Row],[Fecha]],2))</f>
        <v>33</v>
      </c>
      <c r="D365" s="20">
        <v>45145</v>
      </c>
      <c r="E365" s="102">
        <f>YEAR(DATA[[#This Row],[Fecha]])</f>
        <v>2023</v>
      </c>
      <c r="F365" s="31" t="s">
        <v>55</v>
      </c>
      <c r="G365" s="90" t="s">
        <v>76</v>
      </c>
      <c r="H365" s="90" t="s">
        <v>192</v>
      </c>
      <c r="I365" s="19" t="s">
        <v>166</v>
      </c>
      <c r="J365" s="36">
        <v>1.8511166666666641</v>
      </c>
      <c r="K365" s="34"/>
    </row>
    <row r="366" spans="1:11">
      <c r="A366" s="18" t="s">
        <v>19</v>
      </c>
      <c r="B366" s="5" t="str">
        <f>TEXT(DATA[[#This Row],[Fecha]],"mmm")</f>
        <v>ago</v>
      </c>
      <c r="C366" s="16">
        <f>(WEEKNUM(DATA[[#This Row],[Fecha]],2))</f>
        <v>33</v>
      </c>
      <c r="D366" s="20">
        <v>45146</v>
      </c>
      <c r="E366" s="102">
        <f>YEAR(DATA[[#This Row],[Fecha]])</f>
        <v>2023</v>
      </c>
      <c r="F366" s="90" t="s">
        <v>58</v>
      </c>
      <c r="G366" s="90" t="s">
        <v>76</v>
      </c>
      <c r="H366" s="90" t="s">
        <v>119</v>
      </c>
      <c r="I366" s="90" t="s">
        <v>56</v>
      </c>
      <c r="J366" s="36">
        <v>38.752099999999984</v>
      </c>
      <c r="K366" s="27" t="s">
        <v>205</v>
      </c>
    </row>
    <row r="367" spans="1:11">
      <c r="A367" s="18" t="s">
        <v>19</v>
      </c>
      <c r="B367" s="5" t="str">
        <f>TEXT(DATA[[#This Row],[Fecha]],"mmm")</f>
        <v>ago</v>
      </c>
      <c r="C367" s="16">
        <f>(WEEKNUM(DATA[[#This Row],[Fecha]],2))</f>
        <v>33</v>
      </c>
      <c r="D367" s="20">
        <v>45146</v>
      </c>
      <c r="E367" s="102">
        <f>YEAR(DATA[[#This Row],[Fecha]])</f>
        <v>2023</v>
      </c>
      <c r="F367" s="90" t="s">
        <v>58</v>
      </c>
      <c r="G367" s="90" t="s">
        <v>76</v>
      </c>
      <c r="H367" s="90" t="s">
        <v>119</v>
      </c>
      <c r="I367" s="90" t="s">
        <v>56</v>
      </c>
      <c r="J367" s="36">
        <v>32.393483333333336</v>
      </c>
      <c r="K367" s="34" t="s">
        <v>205</v>
      </c>
    </row>
    <row r="368" spans="1:11">
      <c r="A368" s="18" t="s">
        <v>20</v>
      </c>
      <c r="B368" s="5" t="str">
        <f>TEXT(DATA[[#This Row],[Fecha]],"mmm")</f>
        <v>ago</v>
      </c>
      <c r="C368" s="16">
        <f>(WEEKNUM(DATA[[#This Row],[Fecha]],2))</f>
        <v>33</v>
      </c>
      <c r="D368" s="20">
        <v>45146</v>
      </c>
      <c r="E368" s="102">
        <f>YEAR(DATA[[#This Row],[Fecha]])</f>
        <v>2023</v>
      </c>
      <c r="F368" s="31" t="s">
        <v>55</v>
      </c>
      <c r="G368" s="90" t="s">
        <v>52</v>
      </c>
      <c r="H368" s="90" t="s">
        <v>183</v>
      </c>
      <c r="I368" s="90" t="s">
        <v>56</v>
      </c>
      <c r="J368" s="36">
        <v>18.639416666666641</v>
      </c>
      <c r="K368" s="29" t="s">
        <v>208</v>
      </c>
    </row>
    <row r="369" spans="1:11">
      <c r="A369" s="18" t="s">
        <v>22</v>
      </c>
      <c r="B369" s="5" t="str">
        <f>TEXT(DATA[[#This Row],[Fecha]],"mmm")</f>
        <v>ago</v>
      </c>
      <c r="C369" s="16">
        <f>(WEEKNUM(DATA[[#This Row],[Fecha]],2))</f>
        <v>33</v>
      </c>
      <c r="D369" s="20">
        <v>45146</v>
      </c>
      <c r="E369" s="102">
        <f>YEAR(DATA[[#This Row],[Fecha]])</f>
        <v>2023</v>
      </c>
      <c r="F369" s="31" t="s">
        <v>55</v>
      </c>
      <c r="G369" s="90" t="s">
        <v>53</v>
      </c>
      <c r="H369" s="90" t="s">
        <v>189</v>
      </c>
      <c r="I369" s="90" t="s">
        <v>57</v>
      </c>
      <c r="J369" s="36">
        <v>14.35411666666668</v>
      </c>
      <c r="K369" s="29" t="s">
        <v>213</v>
      </c>
    </row>
    <row r="370" spans="1:11">
      <c r="A370" s="18" t="s">
        <v>19</v>
      </c>
      <c r="B370" s="5" t="str">
        <f>TEXT(DATA[[#This Row],[Fecha]],"mmm")</f>
        <v>ago</v>
      </c>
      <c r="C370" s="16">
        <f>(WEEKNUM(DATA[[#This Row],[Fecha]],2))</f>
        <v>33</v>
      </c>
      <c r="D370" s="20">
        <v>45146</v>
      </c>
      <c r="E370" s="102">
        <f>YEAR(DATA[[#This Row],[Fecha]])</f>
        <v>2023</v>
      </c>
      <c r="F370" s="90" t="s">
        <v>58</v>
      </c>
      <c r="G370" s="90" t="s">
        <v>179</v>
      </c>
      <c r="H370" s="90" t="s">
        <v>191</v>
      </c>
      <c r="I370" s="90" t="s">
        <v>57</v>
      </c>
      <c r="J370" s="36">
        <v>10.8249</v>
      </c>
      <c r="K370" s="34" t="s">
        <v>216</v>
      </c>
    </row>
    <row r="371" spans="1:11">
      <c r="A371" s="18" t="s">
        <v>22</v>
      </c>
      <c r="B371" s="5" t="str">
        <f>TEXT(DATA[[#This Row],[Fecha]],"mmm")</f>
        <v>ago</v>
      </c>
      <c r="C371" s="16">
        <f>(WEEKNUM(DATA[[#This Row],[Fecha]],2))</f>
        <v>33</v>
      </c>
      <c r="D371" s="20">
        <v>45146</v>
      </c>
      <c r="E371" s="102">
        <f>YEAR(DATA[[#This Row],[Fecha]])</f>
        <v>2023</v>
      </c>
      <c r="F371" s="31" t="s">
        <v>55</v>
      </c>
      <c r="G371" s="90" t="s">
        <v>71</v>
      </c>
      <c r="H371" s="90" t="s">
        <v>194</v>
      </c>
      <c r="I371" s="19" t="s">
        <v>166</v>
      </c>
      <c r="J371" s="36">
        <v>9.0520833333333588</v>
      </c>
      <c r="K371" s="34" t="s">
        <v>217</v>
      </c>
    </row>
    <row r="372" spans="1:11">
      <c r="A372" s="18" t="s">
        <v>20</v>
      </c>
      <c r="B372" s="5" t="str">
        <f>TEXT(DATA[[#This Row],[Fecha]],"mmm")</f>
        <v>ago</v>
      </c>
      <c r="C372" s="16">
        <f>(WEEKNUM(DATA[[#This Row],[Fecha]],2))</f>
        <v>33</v>
      </c>
      <c r="D372" s="20">
        <v>45146</v>
      </c>
      <c r="E372" s="102">
        <f>YEAR(DATA[[#This Row],[Fecha]])</f>
        <v>2023</v>
      </c>
      <c r="F372" s="31" t="s">
        <v>55</v>
      </c>
      <c r="G372" s="90" t="s">
        <v>62</v>
      </c>
      <c r="H372" s="90" t="s">
        <v>63</v>
      </c>
      <c r="I372" s="19" t="s">
        <v>166</v>
      </c>
      <c r="J372" s="36">
        <v>4.7017166666666643</v>
      </c>
      <c r="K372" s="34"/>
    </row>
    <row r="373" spans="1:11">
      <c r="A373" s="18" t="s">
        <v>22</v>
      </c>
      <c r="B373" s="5" t="str">
        <f>TEXT(DATA[[#This Row],[Fecha]],"mmm")</f>
        <v>ago</v>
      </c>
      <c r="C373" s="16">
        <f>(WEEKNUM(DATA[[#This Row],[Fecha]],2))</f>
        <v>33</v>
      </c>
      <c r="D373" s="33">
        <v>45146</v>
      </c>
      <c r="E373" s="102">
        <f>YEAR(DATA[[#This Row],[Fecha]])</f>
        <v>2023</v>
      </c>
      <c r="F373" s="31" t="s">
        <v>55</v>
      </c>
      <c r="G373" s="90" t="s">
        <v>64</v>
      </c>
      <c r="H373" s="34" t="s">
        <v>145</v>
      </c>
      <c r="I373" s="19" t="s">
        <v>166</v>
      </c>
      <c r="J373" s="19">
        <v>3.3506166666666659</v>
      </c>
      <c r="K373" s="27" t="s">
        <v>219</v>
      </c>
    </row>
    <row r="374" spans="1:11">
      <c r="A374" s="18" t="s">
        <v>19</v>
      </c>
      <c r="B374" s="5" t="str">
        <f>TEXT(DATA[[#This Row],[Fecha]],"mmm")</f>
        <v>ago</v>
      </c>
      <c r="C374" s="16">
        <f>(WEEKNUM(DATA[[#This Row],[Fecha]],2))</f>
        <v>33</v>
      </c>
      <c r="D374" s="33">
        <v>45146</v>
      </c>
      <c r="E374" s="102">
        <f>YEAR(DATA[[#This Row],[Fecha]])</f>
        <v>2023</v>
      </c>
      <c r="F374" s="90" t="s">
        <v>58</v>
      </c>
      <c r="G374" s="90" t="s">
        <v>179</v>
      </c>
      <c r="H374" s="34" t="s">
        <v>191</v>
      </c>
      <c r="I374" s="19" t="s">
        <v>166</v>
      </c>
      <c r="J374" s="19">
        <v>2.9785333333333321</v>
      </c>
      <c r="K374" s="27"/>
    </row>
    <row r="375" spans="1:11">
      <c r="A375" s="18" t="s">
        <v>22</v>
      </c>
      <c r="B375" s="5" t="str">
        <f>TEXT(DATA[[#This Row],[Fecha]],"mmm")</f>
        <v>ago</v>
      </c>
      <c r="C375" s="16">
        <f>(WEEKNUM(DATA[[#This Row],[Fecha]],2))</f>
        <v>33</v>
      </c>
      <c r="D375" s="20">
        <v>45146</v>
      </c>
      <c r="E375" s="102">
        <f>YEAR(DATA[[#This Row],[Fecha]])</f>
        <v>2023</v>
      </c>
      <c r="F375" s="31" t="s">
        <v>55</v>
      </c>
      <c r="G375" s="90" t="s">
        <v>64</v>
      </c>
      <c r="H375" s="90" t="s">
        <v>145</v>
      </c>
      <c r="I375" s="19" t="s">
        <v>166</v>
      </c>
      <c r="J375" s="36">
        <v>2.8004333333333338</v>
      </c>
      <c r="K375" s="27" t="s">
        <v>219</v>
      </c>
    </row>
    <row r="376" spans="1:11">
      <c r="A376" s="18" t="s">
        <v>19</v>
      </c>
      <c r="B376" s="5" t="str">
        <f>TEXT(DATA[[#This Row],[Fecha]],"mmm")</f>
        <v>ago</v>
      </c>
      <c r="C376" s="16">
        <f>(WEEKNUM(DATA[[#This Row],[Fecha]],2))</f>
        <v>33</v>
      </c>
      <c r="D376" s="20">
        <v>45146</v>
      </c>
      <c r="E376" s="102">
        <f>YEAR(DATA[[#This Row],[Fecha]])</f>
        <v>2023</v>
      </c>
      <c r="F376" s="90" t="s">
        <v>58</v>
      </c>
      <c r="G376" s="90" t="s">
        <v>79</v>
      </c>
      <c r="H376" s="90" t="s">
        <v>202</v>
      </c>
      <c r="I376" s="19" t="s">
        <v>166</v>
      </c>
      <c r="J376" s="36">
        <v>1.7432333333333341</v>
      </c>
      <c r="K376" s="34"/>
    </row>
    <row r="377" spans="1:11">
      <c r="A377" s="18" t="s">
        <v>22</v>
      </c>
      <c r="B377" s="5" t="str">
        <f>TEXT(DATA[[#This Row],[Fecha]],"mmm")</f>
        <v>ago</v>
      </c>
      <c r="C377" s="16">
        <f>(WEEKNUM(DATA[[#This Row],[Fecha]],2))</f>
        <v>33</v>
      </c>
      <c r="D377" s="20">
        <v>45147</v>
      </c>
      <c r="E377" s="102">
        <f>YEAR(DATA[[#This Row],[Fecha]])</f>
        <v>2023</v>
      </c>
      <c r="F377" s="31" t="s">
        <v>55</v>
      </c>
      <c r="G377" s="90" t="s">
        <v>179</v>
      </c>
      <c r="H377" s="90" t="s">
        <v>181</v>
      </c>
      <c r="I377" s="90" t="s">
        <v>57</v>
      </c>
      <c r="J377" s="37">
        <v>36.014149999999979</v>
      </c>
      <c r="K377" s="27" t="s">
        <v>438</v>
      </c>
    </row>
    <row r="378" spans="1:11">
      <c r="A378" s="18" t="s">
        <v>20</v>
      </c>
      <c r="B378" s="5" t="str">
        <f>TEXT(DATA[[#This Row],[Fecha]],"mmm")</f>
        <v>ago</v>
      </c>
      <c r="C378" s="16">
        <f>(WEEKNUM(DATA[[#This Row],[Fecha]],2))</f>
        <v>33</v>
      </c>
      <c r="D378" s="20">
        <v>45147</v>
      </c>
      <c r="E378" s="102">
        <f>YEAR(DATA[[#This Row],[Fecha]])</f>
        <v>2023</v>
      </c>
      <c r="F378" s="31" t="s">
        <v>55</v>
      </c>
      <c r="G378" s="90" t="s">
        <v>76</v>
      </c>
      <c r="H378" s="90" t="s">
        <v>184</v>
      </c>
      <c r="I378" s="90" t="s">
        <v>56</v>
      </c>
      <c r="J378" s="37">
        <v>18.386099999999999</v>
      </c>
      <c r="K378" s="29" t="s">
        <v>439</v>
      </c>
    </row>
    <row r="379" spans="1:11">
      <c r="A379" s="18" t="s">
        <v>22</v>
      </c>
      <c r="B379" s="5" t="str">
        <f>TEXT(DATA[[#This Row],[Fecha]],"mmm")</f>
        <v>ago</v>
      </c>
      <c r="C379" s="16">
        <f>(WEEKNUM(DATA[[#This Row],[Fecha]],2))</f>
        <v>33</v>
      </c>
      <c r="D379" s="20">
        <v>45147</v>
      </c>
      <c r="E379" s="102">
        <f>YEAR(DATA[[#This Row],[Fecha]])</f>
        <v>2023</v>
      </c>
      <c r="F379" s="31" t="s">
        <v>55</v>
      </c>
      <c r="G379" s="90" t="s">
        <v>179</v>
      </c>
      <c r="H379" s="90" t="s">
        <v>185</v>
      </c>
      <c r="I379" s="90" t="s">
        <v>57</v>
      </c>
      <c r="J379" s="37">
        <v>17.984416666666682</v>
      </c>
      <c r="K379" s="29" t="s">
        <v>209</v>
      </c>
    </row>
    <row r="380" spans="1:11">
      <c r="A380" s="18" t="s">
        <v>22</v>
      </c>
      <c r="B380" s="5" t="str">
        <f>TEXT(DATA[[#This Row],[Fecha]],"mmm")</f>
        <v>ago</v>
      </c>
      <c r="C380" s="16">
        <f>(WEEKNUM(DATA[[#This Row],[Fecha]],2))</f>
        <v>33</v>
      </c>
      <c r="D380" s="20">
        <v>45147</v>
      </c>
      <c r="E380" s="102">
        <f>YEAR(DATA[[#This Row],[Fecha]])</f>
        <v>2023</v>
      </c>
      <c r="F380" s="31" t="s">
        <v>55</v>
      </c>
      <c r="G380" s="90" t="s">
        <v>53</v>
      </c>
      <c r="H380" s="90" t="s">
        <v>186</v>
      </c>
      <c r="I380" s="90" t="s">
        <v>56</v>
      </c>
      <c r="J380" s="37">
        <v>17.376316666666682</v>
      </c>
      <c r="K380" s="34" t="s">
        <v>210</v>
      </c>
    </row>
    <row r="381" spans="1:11">
      <c r="A381" s="18" t="s">
        <v>22</v>
      </c>
      <c r="B381" s="5" t="str">
        <f>TEXT(DATA[[#This Row],[Fecha]],"mmm")</f>
        <v>ago</v>
      </c>
      <c r="C381" s="16">
        <f>(WEEKNUM(DATA[[#This Row],[Fecha]],2))</f>
        <v>33</v>
      </c>
      <c r="D381" s="20">
        <v>45147</v>
      </c>
      <c r="E381" s="102">
        <f>YEAR(DATA[[#This Row],[Fecha]])</f>
        <v>2023</v>
      </c>
      <c r="F381" s="31" t="s">
        <v>55</v>
      </c>
      <c r="G381" s="90" t="s">
        <v>179</v>
      </c>
      <c r="H381" s="90" t="s">
        <v>181</v>
      </c>
      <c r="I381" s="19" t="s">
        <v>166</v>
      </c>
      <c r="J381" s="37">
        <v>6.0019666666666796</v>
      </c>
      <c r="K381" s="34"/>
    </row>
    <row r="382" spans="1:11">
      <c r="A382" s="18" t="s">
        <v>22</v>
      </c>
      <c r="B382" s="5" t="str">
        <f>TEXT(DATA[[#This Row],[Fecha]],"mmm")</f>
        <v>ago</v>
      </c>
      <c r="C382" s="16">
        <f>(WEEKNUM(DATA[[#This Row],[Fecha]],2))</f>
        <v>33</v>
      </c>
      <c r="D382" s="20">
        <v>45147</v>
      </c>
      <c r="E382" s="102">
        <f>YEAR(DATA[[#This Row],[Fecha]])</f>
        <v>2023</v>
      </c>
      <c r="F382" s="31" t="s">
        <v>55</v>
      </c>
      <c r="G382" s="90" t="s">
        <v>64</v>
      </c>
      <c r="H382" s="90" t="s">
        <v>197</v>
      </c>
      <c r="I382" s="19" t="s">
        <v>166</v>
      </c>
      <c r="J382" s="37">
        <v>4.7514499999999975</v>
      </c>
      <c r="K382" s="34"/>
    </row>
    <row r="383" spans="1:11">
      <c r="A383" s="18" t="s">
        <v>22</v>
      </c>
      <c r="B383" s="5" t="str">
        <f>TEXT(DATA[[#This Row],[Fecha]],"mmm")</f>
        <v>ago</v>
      </c>
      <c r="C383" s="16">
        <f>(WEEKNUM(DATA[[#This Row],[Fecha]],2))</f>
        <v>33</v>
      </c>
      <c r="D383" s="20">
        <v>45147</v>
      </c>
      <c r="E383" s="102">
        <f>YEAR(DATA[[#This Row],[Fecha]])</f>
        <v>2023</v>
      </c>
      <c r="F383" s="31" t="s">
        <v>55</v>
      </c>
      <c r="G383" s="90" t="s">
        <v>53</v>
      </c>
      <c r="H383" s="90" t="s">
        <v>198</v>
      </c>
      <c r="I383" s="19" t="s">
        <v>166</v>
      </c>
      <c r="J383" s="37">
        <v>4.1798333333333337</v>
      </c>
      <c r="K383" s="34"/>
    </row>
    <row r="384" spans="1:11">
      <c r="A384" s="18" t="s">
        <v>22</v>
      </c>
      <c r="B384" s="5" t="str">
        <f>TEXT(DATA[[#This Row],[Fecha]],"mmm")</f>
        <v>ago</v>
      </c>
      <c r="C384" s="16">
        <f>(WEEKNUM(DATA[[#This Row],[Fecha]],2))</f>
        <v>33</v>
      </c>
      <c r="D384" s="33">
        <v>45147</v>
      </c>
      <c r="E384" s="102">
        <f>YEAR(DATA[[#This Row],[Fecha]])</f>
        <v>2023</v>
      </c>
      <c r="F384" s="31" t="s">
        <v>55</v>
      </c>
      <c r="G384" s="90" t="s">
        <v>64</v>
      </c>
      <c r="H384" s="34" t="s">
        <v>158</v>
      </c>
      <c r="I384" s="19" t="s">
        <v>166</v>
      </c>
      <c r="J384" s="19">
        <v>3.9008666666666643</v>
      </c>
      <c r="K384" s="27"/>
    </row>
    <row r="385" spans="1:11">
      <c r="A385" s="18" t="s">
        <v>20</v>
      </c>
      <c r="B385" s="5" t="str">
        <f>TEXT(DATA[[#This Row],[Fecha]],"mmm")</f>
        <v>ago</v>
      </c>
      <c r="C385" s="16">
        <f>(WEEKNUM(DATA[[#This Row],[Fecha]],2))</f>
        <v>33</v>
      </c>
      <c r="D385" s="33">
        <v>45147</v>
      </c>
      <c r="E385" s="102">
        <f>YEAR(DATA[[#This Row],[Fecha]])</f>
        <v>2023</v>
      </c>
      <c r="F385" s="90" t="s">
        <v>58</v>
      </c>
      <c r="G385" s="90" t="s">
        <v>59</v>
      </c>
      <c r="H385" s="34" t="s">
        <v>178</v>
      </c>
      <c r="I385" s="19" t="s">
        <v>166</v>
      </c>
      <c r="J385" s="19">
        <v>3.3957499999999978</v>
      </c>
      <c r="K385" s="34"/>
    </row>
    <row r="386" spans="1:11">
      <c r="A386" s="18" t="s">
        <v>22</v>
      </c>
      <c r="B386" s="5" t="str">
        <f>TEXT(DATA[[#This Row],[Fecha]],"mmm")</f>
        <v>ago</v>
      </c>
      <c r="C386" s="16">
        <f>(WEEKNUM(DATA[[#This Row],[Fecha]],2))</f>
        <v>33</v>
      </c>
      <c r="D386" s="33">
        <v>45147</v>
      </c>
      <c r="E386" s="102">
        <f>YEAR(DATA[[#This Row],[Fecha]])</f>
        <v>2023</v>
      </c>
      <c r="F386" s="31" t="s">
        <v>55</v>
      </c>
      <c r="G386" s="90" t="s">
        <v>65</v>
      </c>
      <c r="H386" s="34" t="s">
        <v>89</v>
      </c>
      <c r="I386" s="19" t="s">
        <v>166</v>
      </c>
      <c r="J386" s="19">
        <v>2.9012166666666657</v>
      </c>
      <c r="K386" s="27"/>
    </row>
    <row r="387" spans="1:11">
      <c r="A387" s="18" t="s">
        <v>22</v>
      </c>
      <c r="B387" s="5" t="str">
        <f>TEXT(DATA[[#This Row],[Fecha]],"mmm")</f>
        <v>ago</v>
      </c>
      <c r="C387" s="16">
        <f>(WEEKNUM(DATA[[#This Row],[Fecha]],2))</f>
        <v>33</v>
      </c>
      <c r="D387" s="20">
        <v>45147</v>
      </c>
      <c r="E387" s="102">
        <f>YEAR(DATA[[#This Row],[Fecha]])</f>
        <v>2023</v>
      </c>
      <c r="F387" s="31" t="s">
        <v>55</v>
      </c>
      <c r="G387" s="90" t="s">
        <v>64</v>
      </c>
      <c r="H387" s="90" t="s">
        <v>158</v>
      </c>
      <c r="I387" s="19" t="s">
        <v>166</v>
      </c>
      <c r="J387" s="37">
        <v>1.9513166666666641</v>
      </c>
      <c r="K387" s="27"/>
    </row>
    <row r="388" spans="1:11">
      <c r="A388" s="18" t="s">
        <v>22</v>
      </c>
      <c r="B388" s="5" t="str">
        <f>TEXT(DATA[[#This Row],[Fecha]],"mmm")</f>
        <v>ago</v>
      </c>
      <c r="C388" s="16">
        <f>(WEEKNUM(DATA[[#This Row],[Fecha]],2))</f>
        <v>33</v>
      </c>
      <c r="D388" s="20">
        <v>45147</v>
      </c>
      <c r="E388" s="102">
        <f>YEAR(DATA[[#This Row],[Fecha]])</f>
        <v>2023</v>
      </c>
      <c r="F388" s="31" t="s">
        <v>55</v>
      </c>
      <c r="G388" s="90" t="s">
        <v>179</v>
      </c>
      <c r="H388" s="90" t="s">
        <v>181</v>
      </c>
      <c r="I388" s="19" t="s">
        <v>166</v>
      </c>
      <c r="J388" s="37">
        <v>1.697566666666668</v>
      </c>
      <c r="K388" s="27"/>
    </row>
    <row r="389" spans="1:11">
      <c r="A389" s="18" t="s">
        <v>22</v>
      </c>
      <c r="B389" s="5" t="str">
        <f>TEXT(DATA[[#This Row],[Fecha]],"mmm")</f>
        <v>ago</v>
      </c>
      <c r="C389" s="16">
        <f>(WEEKNUM(DATA[[#This Row],[Fecha]],2))</f>
        <v>33</v>
      </c>
      <c r="D389" s="20">
        <v>45147</v>
      </c>
      <c r="E389" s="102">
        <f>YEAR(DATA[[#This Row],[Fecha]])</f>
        <v>2023</v>
      </c>
      <c r="F389" s="31" t="s">
        <v>55</v>
      </c>
      <c r="G389" s="90" t="s">
        <v>64</v>
      </c>
      <c r="H389" s="90" t="s">
        <v>158</v>
      </c>
      <c r="I389" s="19" t="s">
        <v>166</v>
      </c>
      <c r="J389" s="37">
        <v>1.5004999999999979</v>
      </c>
      <c r="K389" s="34"/>
    </row>
    <row r="390" spans="1:11">
      <c r="A390" s="18" t="s">
        <v>22</v>
      </c>
      <c r="B390" s="5" t="str">
        <f>TEXT(DATA[[#This Row],[Fecha]],"mmm")</f>
        <v>ago</v>
      </c>
      <c r="C390" s="16">
        <f>(WEEKNUM(DATA[[#This Row],[Fecha]],2))</f>
        <v>33</v>
      </c>
      <c r="D390" s="30">
        <v>45148</v>
      </c>
      <c r="E390" s="102">
        <f>YEAR(DATA[[#This Row],[Fecha]])</f>
        <v>2023</v>
      </c>
      <c r="F390" s="31" t="s">
        <v>55</v>
      </c>
      <c r="G390" s="90" t="s">
        <v>78</v>
      </c>
      <c r="H390" s="34" t="s">
        <v>180</v>
      </c>
      <c r="I390" s="90" t="s">
        <v>56</v>
      </c>
      <c r="J390" s="19">
        <v>45.964150000000018</v>
      </c>
      <c r="K390" s="29" t="s">
        <v>204</v>
      </c>
    </row>
    <row r="391" spans="1:11">
      <c r="A391" s="18" t="s">
        <v>20</v>
      </c>
      <c r="B391" s="5" t="str">
        <f>TEXT(DATA[[#This Row],[Fecha]],"mmm")</f>
        <v>ago</v>
      </c>
      <c r="C391" s="16">
        <f>(WEEKNUM(DATA[[#This Row],[Fecha]],2))</f>
        <v>33</v>
      </c>
      <c r="D391" s="20">
        <v>45148</v>
      </c>
      <c r="E391" s="102">
        <f>YEAR(DATA[[#This Row],[Fecha]])</f>
        <v>2023</v>
      </c>
      <c r="F391" s="90" t="s">
        <v>58</v>
      </c>
      <c r="G391" s="90" t="s">
        <v>70</v>
      </c>
      <c r="H391" s="90" t="s">
        <v>84</v>
      </c>
      <c r="I391" s="90" t="s">
        <v>56</v>
      </c>
      <c r="J391" s="37">
        <v>30</v>
      </c>
      <c r="K391" s="34" t="s">
        <v>206</v>
      </c>
    </row>
    <row r="392" spans="1:11">
      <c r="A392" s="18" t="s">
        <v>20</v>
      </c>
      <c r="B392" s="5" t="str">
        <f>TEXT(DATA[[#This Row],[Fecha]],"mmm")</f>
        <v>ago</v>
      </c>
      <c r="C392" s="16">
        <f>(WEEKNUM(DATA[[#This Row],[Fecha]],2))</f>
        <v>33</v>
      </c>
      <c r="D392" s="20">
        <v>45148</v>
      </c>
      <c r="E392" s="102">
        <f>YEAR(DATA[[#This Row],[Fecha]])</f>
        <v>2023</v>
      </c>
      <c r="F392" s="31" t="s">
        <v>55</v>
      </c>
      <c r="G392" s="90" t="s">
        <v>70</v>
      </c>
      <c r="H392" s="90" t="s">
        <v>84</v>
      </c>
      <c r="I392" s="90" t="s">
        <v>56</v>
      </c>
      <c r="J392" s="19">
        <v>30</v>
      </c>
      <c r="K392" s="29" t="s">
        <v>207</v>
      </c>
    </row>
    <row r="393" spans="1:11">
      <c r="A393" s="18" t="s">
        <v>22</v>
      </c>
      <c r="B393" s="5" t="str">
        <f>TEXT(DATA[[#This Row],[Fecha]],"mmm")</f>
        <v>ago</v>
      </c>
      <c r="C393" s="16">
        <f>(WEEKNUM(DATA[[#This Row],[Fecha]],2))</f>
        <v>33</v>
      </c>
      <c r="D393" s="20">
        <v>45148</v>
      </c>
      <c r="E393" s="102">
        <f>YEAR(DATA[[#This Row],[Fecha]])</f>
        <v>2023</v>
      </c>
      <c r="F393" s="31" t="s">
        <v>55</v>
      </c>
      <c r="G393" s="90" t="s">
        <v>78</v>
      </c>
      <c r="H393" s="34" t="s">
        <v>180</v>
      </c>
      <c r="I393" s="90" t="s">
        <v>56</v>
      </c>
      <c r="J393" s="19">
        <v>19.30526666666664</v>
      </c>
      <c r="K393" s="29" t="s">
        <v>204</v>
      </c>
    </row>
    <row r="394" spans="1:11">
      <c r="A394" s="18" t="s">
        <v>22</v>
      </c>
      <c r="B394" s="5" t="str">
        <f>TEXT(DATA[[#This Row],[Fecha]],"mmm")</f>
        <v>ago</v>
      </c>
      <c r="C394" s="16">
        <f>(WEEKNUM(DATA[[#This Row],[Fecha]],2))</f>
        <v>33</v>
      </c>
      <c r="D394" s="20">
        <v>45148</v>
      </c>
      <c r="E394" s="102">
        <f>YEAR(DATA[[#This Row],[Fecha]])</f>
        <v>2023</v>
      </c>
      <c r="F394" s="31" t="s">
        <v>55</v>
      </c>
      <c r="G394" s="90" t="s">
        <v>78</v>
      </c>
      <c r="H394" s="34" t="s">
        <v>180</v>
      </c>
      <c r="I394" s="90" t="s">
        <v>56</v>
      </c>
      <c r="J394" s="19">
        <v>15.31783333333332</v>
      </c>
      <c r="K394" s="29" t="s">
        <v>204</v>
      </c>
    </row>
    <row r="395" spans="1:11">
      <c r="A395" s="18" t="s">
        <v>22</v>
      </c>
      <c r="B395" s="5" t="str">
        <f>TEXT(DATA[[#This Row],[Fecha]],"mmm")</f>
        <v>ago</v>
      </c>
      <c r="C395" s="16">
        <f>(WEEKNUM(DATA[[#This Row],[Fecha]],2))</f>
        <v>33</v>
      </c>
      <c r="D395" s="20">
        <v>45148</v>
      </c>
      <c r="E395" s="102">
        <f>YEAR(DATA[[#This Row],[Fecha]])</f>
        <v>2023</v>
      </c>
      <c r="F395" s="31" t="s">
        <v>55</v>
      </c>
      <c r="G395" s="90" t="s">
        <v>53</v>
      </c>
      <c r="H395" s="90" t="s">
        <v>188</v>
      </c>
      <c r="I395" s="90" t="s">
        <v>56</v>
      </c>
      <c r="J395" s="19">
        <v>14.629866666666659</v>
      </c>
      <c r="K395" s="29" t="s">
        <v>212</v>
      </c>
    </row>
    <row r="396" spans="1:11">
      <c r="A396" s="18" t="s">
        <v>22</v>
      </c>
      <c r="B396" s="5" t="str">
        <f>TEXT(DATA[[#This Row],[Fecha]],"mmm")</f>
        <v>ago</v>
      </c>
      <c r="C396" s="16">
        <f>(WEEKNUM(DATA[[#This Row],[Fecha]],2))</f>
        <v>33</v>
      </c>
      <c r="D396" s="20">
        <v>45148</v>
      </c>
      <c r="E396" s="102">
        <f>YEAR(DATA[[#This Row],[Fecha]])</f>
        <v>2023</v>
      </c>
      <c r="F396" s="31" t="s">
        <v>55</v>
      </c>
      <c r="G396" s="90" t="s">
        <v>77</v>
      </c>
      <c r="H396" s="90" t="s">
        <v>190</v>
      </c>
      <c r="I396" s="90" t="s">
        <v>57</v>
      </c>
      <c r="J396" s="19">
        <v>11.703199999999979</v>
      </c>
      <c r="K396" s="29" t="s">
        <v>215</v>
      </c>
    </row>
    <row r="397" spans="1:11">
      <c r="A397" s="18" t="s">
        <v>20</v>
      </c>
      <c r="B397" s="5" t="str">
        <f>TEXT(DATA[[#This Row],[Fecha]],"mmm")</f>
        <v>ago</v>
      </c>
      <c r="C397" s="16">
        <f>(WEEKNUM(DATA[[#This Row],[Fecha]],2))</f>
        <v>33</v>
      </c>
      <c r="D397" s="20">
        <v>45148</v>
      </c>
      <c r="E397" s="102">
        <f>YEAR(DATA[[#This Row],[Fecha]])</f>
        <v>2023</v>
      </c>
      <c r="F397" s="31" t="s">
        <v>55</v>
      </c>
      <c r="G397" s="90" t="s">
        <v>52</v>
      </c>
      <c r="H397" s="90" t="s">
        <v>196</v>
      </c>
      <c r="I397" s="19" t="s">
        <v>166</v>
      </c>
      <c r="J397" s="19">
        <v>7.9108333333333203</v>
      </c>
      <c r="K397" s="29" t="s">
        <v>218</v>
      </c>
    </row>
    <row r="398" spans="1:11">
      <c r="A398" s="18" t="s">
        <v>22</v>
      </c>
      <c r="B398" s="5" t="str">
        <f>TEXT(DATA[[#This Row],[Fecha]],"mmm")</f>
        <v>ago</v>
      </c>
      <c r="C398" s="16">
        <f>(WEEKNUM(DATA[[#This Row],[Fecha]],2))</f>
        <v>33</v>
      </c>
      <c r="D398" s="20">
        <v>45148</v>
      </c>
      <c r="E398" s="102">
        <f>YEAR(DATA[[#This Row],[Fecha]])</f>
        <v>2023</v>
      </c>
      <c r="F398" s="31" t="s">
        <v>55</v>
      </c>
      <c r="G398" s="90" t="s">
        <v>78</v>
      </c>
      <c r="H398" s="34" t="s">
        <v>94</v>
      </c>
      <c r="I398" s="19" t="s">
        <v>166</v>
      </c>
      <c r="J398" s="19">
        <v>4.3024999999999984</v>
      </c>
    </row>
    <row r="399" spans="1:11">
      <c r="A399" s="18" t="s">
        <v>22</v>
      </c>
      <c r="B399" s="5" t="str">
        <f>TEXT(DATA[[#This Row],[Fecha]],"mmm")</f>
        <v>ago</v>
      </c>
      <c r="C399" s="16">
        <f>(WEEKNUM(DATA[[#This Row],[Fecha]],2))</f>
        <v>33</v>
      </c>
      <c r="D399" s="33">
        <v>45148</v>
      </c>
      <c r="E399" s="102">
        <f>YEAR(DATA[[#This Row],[Fecha]])</f>
        <v>2023</v>
      </c>
      <c r="F399" s="31" t="s">
        <v>55</v>
      </c>
      <c r="G399" s="90" t="s">
        <v>65</v>
      </c>
      <c r="H399" s="34" t="s">
        <v>69</v>
      </c>
      <c r="I399" s="19" t="s">
        <v>166</v>
      </c>
      <c r="J399" s="19">
        <v>3.6012666666666662</v>
      </c>
    </row>
    <row r="400" spans="1:11">
      <c r="A400" s="18" t="s">
        <v>22</v>
      </c>
      <c r="B400" s="5" t="str">
        <f>TEXT(DATA[[#This Row],[Fecha]],"mmm")</f>
        <v>ago</v>
      </c>
      <c r="C400" s="16">
        <f>(WEEKNUM(DATA[[#This Row],[Fecha]],2))</f>
        <v>33</v>
      </c>
      <c r="D400" s="33">
        <v>45148</v>
      </c>
      <c r="E400" s="102">
        <f>YEAR(DATA[[#This Row],[Fecha]])</f>
        <v>2023</v>
      </c>
      <c r="F400" s="31" t="s">
        <v>55</v>
      </c>
      <c r="G400" s="90" t="s">
        <v>78</v>
      </c>
      <c r="H400" s="34" t="s">
        <v>94</v>
      </c>
      <c r="I400" s="19" t="s">
        <v>166</v>
      </c>
      <c r="J400" s="19">
        <v>2.9267666666666643</v>
      </c>
    </row>
    <row r="401" spans="1:11">
      <c r="A401" s="18" t="s">
        <v>22</v>
      </c>
      <c r="B401" s="5" t="str">
        <f>TEXT(DATA[[#This Row],[Fecha]],"mmm")</f>
        <v>ago</v>
      </c>
      <c r="C401" s="16">
        <f>(WEEKNUM(DATA[[#This Row],[Fecha]],2))</f>
        <v>33</v>
      </c>
      <c r="D401" s="20">
        <v>45148</v>
      </c>
      <c r="E401" s="102">
        <f>YEAR(DATA[[#This Row],[Fecha]])</f>
        <v>2023</v>
      </c>
      <c r="F401" s="31" t="s">
        <v>55</v>
      </c>
      <c r="G401" s="90" t="s">
        <v>78</v>
      </c>
      <c r="H401" s="34" t="s">
        <v>94</v>
      </c>
      <c r="I401" s="19" t="s">
        <v>166</v>
      </c>
      <c r="J401" s="19">
        <v>2.6760166666666683</v>
      </c>
    </row>
    <row r="402" spans="1:11">
      <c r="A402" s="18" t="s">
        <v>22</v>
      </c>
      <c r="B402" s="5" t="str">
        <f>TEXT(DATA[[#This Row],[Fecha]],"mmm")</f>
        <v>ago</v>
      </c>
      <c r="C402" s="16">
        <f>(WEEKNUM(DATA[[#This Row],[Fecha]],2))</f>
        <v>33</v>
      </c>
      <c r="D402" s="20">
        <v>45148</v>
      </c>
      <c r="E402" s="102">
        <f>YEAR(DATA[[#This Row],[Fecha]])</f>
        <v>2023</v>
      </c>
      <c r="F402" s="31" t="s">
        <v>55</v>
      </c>
      <c r="G402" s="90" t="s">
        <v>77</v>
      </c>
      <c r="H402" s="90" t="s">
        <v>190</v>
      </c>
      <c r="I402" s="19" t="s">
        <v>166</v>
      </c>
      <c r="J402" s="19">
        <v>2.5259833333333317</v>
      </c>
    </row>
    <row r="403" spans="1:11">
      <c r="A403" s="18" t="s">
        <v>22</v>
      </c>
      <c r="B403" s="5" t="str">
        <f>TEXT(DATA[[#This Row],[Fecha]],"mmm")</f>
        <v>ago</v>
      </c>
      <c r="C403" s="16">
        <f>(WEEKNUM(DATA[[#This Row],[Fecha]],2))</f>
        <v>33</v>
      </c>
      <c r="D403" s="20">
        <v>45148</v>
      </c>
      <c r="E403" s="102">
        <f>YEAR(DATA[[#This Row],[Fecha]])</f>
        <v>2023</v>
      </c>
      <c r="F403" s="31" t="s">
        <v>55</v>
      </c>
      <c r="G403" s="90" t="s">
        <v>78</v>
      </c>
      <c r="H403" s="34" t="s">
        <v>94</v>
      </c>
      <c r="I403" s="19" t="s">
        <v>166</v>
      </c>
      <c r="J403" s="19">
        <v>2.276366666666664</v>
      </c>
    </row>
    <row r="404" spans="1:11">
      <c r="A404" s="18" t="s">
        <v>22</v>
      </c>
      <c r="B404" s="5" t="str">
        <f>TEXT(DATA[[#This Row],[Fecha]],"mmm")</f>
        <v>ago</v>
      </c>
      <c r="C404" s="16">
        <f>(WEEKNUM(DATA[[#This Row],[Fecha]],2))</f>
        <v>33</v>
      </c>
      <c r="D404" s="20">
        <v>45148</v>
      </c>
      <c r="E404" s="102">
        <f>YEAR(DATA[[#This Row],[Fecha]])</f>
        <v>2023</v>
      </c>
      <c r="F404" s="31" t="s">
        <v>55</v>
      </c>
      <c r="G404" s="90" t="s">
        <v>65</v>
      </c>
      <c r="H404" s="90" t="s">
        <v>89</v>
      </c>
      <c r="I404" s="19" t="s">
        <v>166</v>
      </c>
      <c r="J404" s="19">
        <v>2.2515000000000001</v>
      </c>
    </row>
    <row r="405" spans="1:11">
      <c r="A405" s="18" t="s">
        <v>22</v>
      </c>
      <c r="B405" s="5" t="str">
        <f>TEXT(DATA[[#This Row],[Fecha]],"mmm")</f>
        <v>ago</v>
      </c>
      <c r="C405" s="16">
        <f>(WEEKNUM(DATA[[#This Row],[Fecha]],2))</f>
        <v>33</v>
      </c>
      <c r="D405" s="20">
        <v>45148</v>
      </c>
      <c r="E405" s="102">
        <f>YEAR(DATA[[#This Row],[Fecha]])</f>
        <v>2023</v>
      </c>
      <c r="F405" s="31" t="s">
        <v>55</v>
      </c>
      <c r="G405" s="90" t="s">
        <v>76</v>
      </c>
      <c r="H405" s="90" t="s">
        <v>102</v>
      </c>
      <c r="I405" s="19" t="s">
        <v>166</v>
      </c>
      <c r="J405" s="19">
        <v>1.8763833333333362</v>
      </c>
      <c r="K405" s="29" t="s">
        <v>220</v>
      </c>
    </row>
    <row r="406" spans="1:11">
      <c r="A406" s="18" t="s">
        <v>22</v>
      </c>
      <c r="B406" s="5" t="str">
        <f>TEXT(DATA[[#This Row],[Fecha]],"mmm")</f>
        <v>ago</v>
      </c>
      <c r="C406" s="16">
        <f>(WEEKNUM(DATA[[#This Row],[Fecha]],2))</f>
        <v>33</v>
      </c>
      <c r="D406" s="30">
        <v>45149</v>
      </c>
      <c r="E406" s="102">
        <f>YEAR(DATA[[#This Row],[Fecha]])</f>
        <v>2023</v>
      </c>
      <c r="F406" s="31" t="s">
        <v>55</v>
      </c>
      <c r="G406" s="90" t="s">
        <v>77</v>
      </c>
      <c r="H406" s="90" t="s">
        <v>129</v>
      </c>
      <c r="I406" s="90" t="s">
        <v>57</v>
      </c>
      <c r="J406" s="19">
        <v>51.865883333333343</v>
      </c>
      <c r="K406" s="29" t="s">
        <v>440</v>
      </c>
    </row>
    <row r="407" spans="1:11">
      <c r="A407" s="18" t="s">
        <v>20</v>
      </c>
      <c r="B407" s="5" t="str">
        <f>TEXT(DATA[[#This Row],[Fecha]],"mmm")</f>
        <v>ago</v>
      </c>
      <c r="C407" s="16">
        <f>(WEEKNUM(DATA[[#This Row],[Fecha]],2))</f>
        <v>33</v>
      </c>
      <c r="D407" s="33">
        <v>45149</v>
      </c>
      <c r="E407" s="102">
        <f>YEAR(DATA[[#This Row],[Fecha]])</f>
        <v>2023</v>
      </c>
      <c r="F407" s="31" t="s">
        <v>55</v>
      </c>
      <c r="G407" s="90" t="s">
        <v>64</v>
      </c>
      <c r="H407" s="90" t="s">
        <v>157</v>
      </c>
      <c r="I407" s="90" t="s">
        <v>56</v>
      </c>
      <c r="J407" s="19">
        <v>38.898983333333341</v>
      </c>
      <c r="K407" s="29" t="s">
        <v>441</v>
      </c>
    </row>
    <row r="408" spans="1:11">
      <c r="A408" s="18" t="s">
        <v>20</v>
      </c>
      <c r="B408" s="5" t="str">
        <f>TEXT(DATA[[#This Row],[Fecha]],"mmm")</f>
        <v>ago</v>
      </c>
      <c r="C408" s="16">
        <f>(WEEKNUM(DATA[[#This Row],[Fecha]],2))</f>
        <v>33</v>
      </c>
      <c r="D408" s="33">
        <v>45149</v>
      </c>
      <c r="E408" s="102">
        <f>YEAR(DATA[[#This Row],[Fecha]])</f>
        <v>2023</v>
      </c>
      <c r="F408" s="31" t="s">
        <v>55</v>
      </c>
      <c r="G408" s="90" t="s">
        <v>64</v>
      </c>
      <c r="H408" s="90" t="s">
        <v>157</v>
      </c>
      <c r="I408" s="90" t="s">
        <v>56</v>
      </c>
      <c r="J408" s="19">
        <v>13.391599999999979</v>
      </c>
    </row>
    <row r="409" spans="1:11">
      <c r="A409" s="18" t="s">
        <v>20</v>
      </c>
      <c r="B409" s="5" t="str">
        <f>TEXT(DATA[[#This Row],[Fecha]],"mmm")</f>
        <v>ago</v>
      </c>
      <c r="C409" s="16">
        <f>(WEEKNUM(DATA[[#This Row],[Fecha]],2))</f>
        <v>33</v>
      </c>
      <c r="D409" s="33">
        <v>45149</v>
      </c>
      <c r="E409" s="102">
        <f>YEAR(DATA[[#This Row],[Fecha]])</f>
        <v>2023</v>
      </c>
      <c r="F409" s="31" t="s">
        <v>55</v>
      </c>
      <c r="G409" s="90" t="s">
        <v>64</v>
      </c>
      <c r="H409" s="90" t="s">
        <v>193</v>
      </c>
      <c r="I409" s="90" t="s">
        <v>56</v>
      </c>
      <c r="J409" s="19">
        <v>10.00000000000002</v>
      </c>
    </row>
    <row r="410" spans="1:11">
      <c r="A410" s="18" t="s">
        <v>20</v>
      </c>
      <c r="B410" s="5" t="str">
        <f>TEXT(DATA[[#This Row],[Fecha]],"mmm")</f>
        <v>ago</v>
      </c>
      <c r="C410" s="16">
        <f>(WEEKNUM(DATA[[#This Row],[Fecha]],2))</f>
        <v>33</v>
      </c>
      <c r="D410" s="33">
        <v>45149</v>
      </c>
      <c r="E410" s="102">
        <f>YEAR(DATA[[#This Row],[Fecha]])</f>
        <v>2023</v>
      </c>
      <c r="F410" s="31" t="s">
        <v>55</v>
      </c>
      <c r="G410" s="90" t="s">
        <v>64</v>
      </c>
      <c r="H410" s="90" t="s">
        <v>193</v>
      </c>
      <c r="I410" s="19" t="s">
        <v>166</v>
      </c>
      <c r="J410" s="19">
        <v>9.6532333333333185</v>
      </c>
    </row>
    <row r="411" spans="1:11">
      <c r="A411" s="18" t="s">
        <v>20</v>
      </c>
      <c r="B411" s="5" t="str">
        <f>TEXT(DATA[[#This Row],[Fecha]],"mmm")</f>
        <v>ago</v>
      </c>
      <c r="C411" s="16">
        <f>(WEEKNUM(DATA[[#This Row],[Fecha]],2))</f>
        <v>33</v>
      </c>
      <c r="D411" s="33">
        <v>45149</v>
      </c>
      <c r="E411" s="102">
        <f>YEAR(DATA[[#This Row],[Fecha]])</f>
        <v>2023</v>
      </c>
      <c r="F411" s="31" t="s">
        <v>55</v>
      </c>
      <c r="G411" s="90" t="s">
        <v>52</v>
      </c>
      <c r="H411" s="90" t="s">
        <v>195</v>
      </c>
      <c r="I411" s="19" t="s">
        <v>166</v>
      </c>
      <c r="J411" s="19">
        <v>8.0381999999999998</v>
      </c>
    </row>
    <row r="412" spans="1:11">
      <c r="A412" s="18" t="s">
        <v>22</v>
      </c>
      <c r="B412" s="5" t="str">
        <f>TEXT(DATA[[#This Row],[Fecha]],"mmm")</f>
        <v>ago</v>
      </c>
      <c r="C412" s="16">
        <f>(WEEKNUM(DATA[[#This Row],[Fecha]],2))</f>
        <v>33</v>
      </c>
      <c r="D412" s="33">
        <v>45149</v>
      </c>
      <c r="E412" s="102">
        <f>YEAR(DATA[[#This Row],[Fecha]])</f>
        <v>2023</v>
      </c>
      <c r="F412" s="31" t="s">
        <v>55</v>
      </c>
      <c r="G412" s="90" t="s">
        <v>60</v>
      </c>
      <c r="H412" s="90" t="s">
        <v>61</v>
      </c>
      <c r="I412" s="19" t="s">
        <v>166</v>
      </c>
      <c r="J412" s="19">
        <v>6.0517333333333205</v>
      </c>
    </row>
    <row r="413" spans="1:11">
      <c r="A413" s="18" t="s">
        <v>20</v>
      </c>
      <c r="B413" s="5" t="str">
        <f>TEXT(DATA[[#This Row],[Fecha]],"mmm")</f>
        <v>ago</v>
      </c>
      <c r="C413" s="16">
        <f>(WEEKNUM(DATA[[#This Row],[Fecha]],2))</f>
        <v>33</v>
      </c>
      <c r="D413" s="20">
        <v>45149</v>
      </c>
      <c r="E413" s="102">
        <f>YEAR(DATA[[#This Row],[Fecha]])</f>
        <v>2023</v>
      </c>
      <c r="F413" s="90" t="s">
        <v>58</v>
      </c>
      <c r="G413" s="90" t="s">
        <v>75</v>
      </c>
      <c r="H413" s="90" t="s">
        <v>177</v>
      </c>
      <c r="I413" s="19" t="s">
        <v>166</v>
      </c>
      <c r="J413" s="19">
        <v>4.7174833333333313</v>
      </c>
    </row>
    <row r="414" spans="1:11">
      <c r="A414" s="18" t="s">
        <v>22</v>
      </c>
      <c r="B414" s="5" t="str">
        <f>TEXT(DATA[[#This Row],[Fecha]],"mmm")</f>
        <v>ago</v>
      </c>
      <c r="C414" s="16">
        <f>(WEEKNUM(DATA[[#This Row],[Fecha]],2))</f>
        <v>33</v>
      </c>
      <c r="D414" s="33">
        <v>45149</v>
      </c>
      <c r="E414" s="102">
        <f>YEAR(DATA[[#This Row],[Fecha]])</f>
        <v>2023</v>
      </c>
      <c r="F414" s="31" t="s">
        <v>55</v>
      </c>
      <c r="G414" s="90" t="s">
        <v>78</v>
      </c>
      <c r="H414" s="34" t="s">
        <v>94</v>
      </c>
      <c r="I414" s="19" t="s">
        <v>166</v>
      </c>
      <c r="J414" s="19">
        <v>3.9517666666666678</v>
      </c>
    </row>
    <row r="415" spans="1:11">
      <c r="A415" s="18" t="s">
        <v>22</v>
      </c>
      <c r="B415" s="5" t="str">
        <f>TEXT(DATA[[#This Row],[Fecha]],"mmm")</f>
        <v>ago</v>
      </c>
      <c r="C415" s="16">
        <f>(WEEKNUM(DATA[[#This Row],[Fecha]],2))</f>
        <v>33</v>
      </c>
      <c r="D415" s="33">
        <v>45149</v>
      </c>
      <c r="E415" s="102">
        <f>YEAR(DATA[[#This Row],[Fecha]])</f>
        <v>2023</v>
      </c>
      <c r="F415" s="31" t="s">
        <v>55</v>
      </c>
      <c r="G415" s="90" t="s">
        <v>53</v>
      </c>
      <c r="H415" s="34" t="s">
        <v>201</v>
      </c>
      <c r="I415" s="19" t="s">
        <v>166</v>
      </c>
      <c r="J415" s="19">
        <v>3.002200000000002</v>
      </c>
    </row>
    <row r="416" spans="1:11">
      <c r="A416" s="18" t="s">
        <v>22</v>
      </c>
      <c r="B416" s="5" t="str">
        <f>TEXT(DATA[[#This Row],[Fecha]],"mmm")</f>
        <v>ago</v>
      </c>
      <c r="C416" s="16">
        <f>(WEEKNUM(DATA[[#This Row],[Fecha]],2))</f>
        <v>33</v>
      </c>
      <c r="D416" s="33">
        <v>45149</v>
      </c>
      <c r="E416" s="102">
        <f>YEAR(DATA[[#This Row],[Fecha]])</f>
        <v>2023</v>
      </c>
      <c r="F416" s="31" t="s">
        <v>55</v>
      </c>
      <c r="G416" s="90" t="s">
        <v>65</v>
      </c>
      <c r="H416" s="90" t="s">
        <v>89</v>
      </c>
      <c r="I416" s="19" t="s">
        <v>166</v>
      </c>
      <c r="J416" s="19">
        <v>2.82585</v>
      </c>
    </row>
    <row r="417" spans="1:11">
      <c r="A417" s="18" t="s">
        <v>22</v>
      </c>
      <c r="B417" s="5" t="str">
        <f>TEXT(DATA[[#This Row],[Fecha]],"mmm")</f>
        <v>ago</v>
      </c>
      <c r="C417" s="16">
        <f>(WEEKNUM(DATA[[#This Row],[Fecha]],2))</f>
        <v>33</v>
      </c>
      <c r="D417" s="33">
        <v>45149</v>
      </c>
      <c r="E417" s="102">
        <f>YEAR(DATA[[#This Row],[Fecha]])</f>
        <v>2023</v>
      </c>
      <c r="F417" s="31" t="s">
        <v>55</v>
      </c>
      <c r="G417" s="90" t="s">
        <v>78</v>
      </c>
      <c r="H417" s="34" t="s">
        <v>94</v>
      </c>
      <c r="I417" s="19" t="s">
        <v>166</v>
      </c>
      <c r="J417" s="19">
        <v>2.4766333333333321</v>
      </c>
    </row>
    <row r="418" spans="1:11">
      <c r="A418" s="18" t="s">
        <v>22</v>
      </c>
      <c r="B418" s="5" t="str">
        <f>TEXT(DATA[[#This Row],[Fecha]],"mmm")</f>
        <v>ago</v>
      </c>
      <c r="C418" s="16">
        <f>(WEEKNUM(DATA[[#This Row],[Fecha]],2))</f>
        <v>33</v>
      </c>
      <c r="D418" s="33">
        <v>45149</v>
      </c>
      <c r="E418" s="102">
        <f>YEAR(DATA[[#This Row],[Fecha]])</f>
        <v>2023</v>
      </c>
      <c r="F418" s="31" t="s">
        <v>55</v>
      </c>
      <c r="G418" s="90" t="s">
        <v>65</v>
      </c>
      <c r="H418" s="90" t="s">
        <v>69</v>
      </c>
      <c r="I418" s="19" t="s">
        <v>166</v>
      </c>
      <c r="J418" s="19">
        <v>2.4008500000000019</v>
      </c>
    </row>
    <row r="419" spans="1:11">
      <c r="A419" s="18" t="s">
        <v>22</v>
      </c>
      <c r="B419" s="5" t="str">
        <f>TEXT(DATA[[#This Row],[Fecha]],"mmm")</f>
        <v>ago</v>
      </c>
      <c r="C419" s="16">
        <f>(WEEKNUM(DATA[[#This Row],[Fecha]],2))</f>
        <v>33</v>
      </c>
      <c r="D419" s="33">
        <v>45149</v>
      </c>
      <c r="E419" s="102">
        <f>YEAR(DATA[[#This Row],[Fecha]])</f>
        <v>2023</v>
      </c>
      <c r="F419" s="31" t="s">
        <v>55</v>
      </c>
      <c r="G419" s="90" t="s">
        <v>65</v>
      </c>
      <c r="H419" s="90" t="s">
        <v>89</v>
      </c>
      <c r="I419" s="19" t="s">
        <v>166</v>
      </c>
      <c r="J419" s="19">
        <v>2.1754833333333359</v>
      </c>
    </row>
    <row r="420" spans="1:11">
      <c r="A420" s="18" t="s">
        <v>22</v>
      </c>
      <c r="B420" s="5" t="str">
        <f>TEXT(DATA[[#This Row],[Fecha]],"mmm")</f>
        <v>ago</v>
      </c>
      <c r="C420" s="16">
        <f>(WEEKNUM(DATA[[#This Row],[Fecha]],2))</f>
        <v>33</v>
      </c>
      <c r="D420" s="33">
        <v>45149</v>
      </c>
      <c r="E420" s="102">
        <f>YEAR(DATA[[#This Row],[Fecha]])</f>
        <v>2023</v>
      </c>
      <c r="F420" s="31" t="s">
        <v>55</v>
      </c>
      <c r="G420" s="90" t="s">
        <v>78</v>
      </c>
      <c r="H420" s="34" t="s">
        <v>94</v>
      </c>
      <c r="I420" s="19" t="s">
        <v>166</v>
      </c>
      <c r="J420" s="19">
        <v>1.800566666666664</v>
      </c>
    </row>
    <row r="421" spans="1:11">
      <c r="A421" s="18" t="s">
        <v>22</v>
      </c>
      <c r="B421" s="5" t="str">
        <f>TEXT(DATA[[#This Row],[Fecha]],"mmm")</f>
        <v>ago</v>
      </c>
      <c r="C421" s="16">
        <f>(WEEKNUM(DATA[[#This Row],[Fecha]],2))</f>
        <v>33</v>
      </c>
      <c r="D421" s="33">
        <v>45149</v>
      </c>
      <c r="E421" s="102">
        <f>YEAR(DATA[[#This Row],[Fecha]])</f>
        <v>2023</v>
      </c>
      <c r="F421" s="31" t="s">
        <v>55</v>
      </c>
      <c r="G421" s="90" t="s">
        <v>53</v>
      </c>
      <c r="H421" s="90" t="s">
        <v>203</v>
      </c>
      <c r="I421" s="19" t="s">
        <v>166</v>
      </c>
      <c r="J421" s="19">
        <v>1.5143833333333321</v>
      </c>
    </row>
    <row r="422" spans="1:11">
      <c r="A422" s="18" t="s">
        <v>20</v>
      </c>
      <c r="B422" s="5" t="str">
        <f>TEXT(DATA[[#This Row],[Fecha]],"mmm")</f>
        <v>ago</v>
      </c>
      <c r="C422" s="16">
        <f>(WEEKNUM(DATA[[#This Row],[Fecha]],2))</f>
        <v>33</v>
      </c>
      <c r="D422" s="33">
        <v>45150</v>
      </c>
      <c r="E422" s="102">
        <f>YEAR(DATA[[#This Row],[Fecha]])</f>
        <v>2023</v>
      </c>
      <c r="F422" s="90" t="s">
        <v>58</v>
      </c>
      <c r="G422" s="32" t="s">
        <v>482</v>
      </c>
      <c r="H422" s="90" t="s">
        <v>182</v>
      </c>
      <c r="I422" s="90" t="s">
        <v>56</v>
      </c>
      <c r="J422" s="19">
        <v>31.553500000000017</v>
      </c>
      <c r="K422" s="29" t="s">
        <v>442</v>
      </c>
    </row>
    <row r="423" spans="1:11">
      <c r="A423" s="18" t="s">
        <v>20</v>
      </c>
      <c r="B423" s="5" t="str">
        <f>TEXT(DATA[[#This Row],[Fecha]],"mmm")</f>
        <v>ago</v>
      </c>
      <c r="C423" s="16">
        <f>(WEEKNUM(DATA[[#This Row],[Fecha]],2))</f>
        <v>33</v>
      </c>
      <c r="D423" s="33">
        <v>45150</v>
      </c>
      <c r="E423" s="102">
        <f>YEAR(DATA[[#This Row],[Fecha]])</f>
        <v>2023</v>
      </c>
      <c r="F423" s="90" t="s">
        <v>58</v>
      </c>
      <c r="G423" s="32" t="s">
        <v>482</v>
      </c>
      <c r="H423" s="90" t="s">
        <v>182</v>
      </c>
      <c r="I423" s="90" t="s">
        <v>56</v>
      </c>
      <c r="J423" s="19">
        <v>17.482366666666678</v>
      </c>
    </row>
    <row r="424" spans="1:11">
      <c r="A424" s="18" t="s">
        <v>22</v>
      </c>
      <c r="B424" s="5" t="str">
        <f>TEXT(DATA[[#This Row],[Fecha]],"mmm")</f>
        <v>ago</v>
      </c>
      <c r="C424" s="16">
        <f>(WEEKNUM(DATA[[#This Row],[Fecha]],2))</f>
        <v>33</v>
      </c>
      <c r="D424" s="33">
        <v>45150</v>
      </c>
      <c r="E424" s="102">
        <f>YEAR(DATA[[#This Row],[Fecha]])</f>
        <v>2023</v>
      </c>
      <c r="F424" s="31" t="s">
        <v>55</v>
      </c>
      <c r="G424" s="90" t="s">
        <v>65</v>
      </c>
      <c r="H424" s="90" t="s">
        <v>89</v>
      </c>
      <c r="I424" s="19" t="s">
        <v>166</v>
      </c>
      <c r="J424" s="19">
        <v>6.0418833333333595</v>
      </c>
    </row>
    <row r="425" spans="1:11">
      <c r="A425" s="18" t="s">
        <v>20</v>
      </c>
      <c r="B425" s="5" t="str">
        <f>TEXT(DATA[[#This Row],[Fecha]],"mmm")</f>
        <v>ago</v>
      </c>
      <c r="C425" s="16">
        <f>(WEEKNUM(DATA[[#This Row],[Fecha]],2))</f>
        <v>33</v>
      </c>
      <c r="D425" s="33">
        <v>45150</v>
      </c>
      <c r="E425" s="102">
        <f>YEAR(DATA[[#This Row],[Fecha]])</f>
        <v>2023</v>
      </c>
      <c r="F425" s="90" t="s">
        <v>58</v>
      </c>
      <c r="G425" s="90" t="s">
        <v>52</v>
      </c>
      <c r="H425" s="90" t="s">
        <v>68</v>
      </c>
      <c r="I425" s="19" t="s">
        <v>166</v>
      </c>
      <c r="J425" s="19">
        <v>5.9311000000000016</v>
      </c>
    </row>
    <row r="426" spans="1:11">
      <c r="A426" s="18" t="s">
        <v>20</v>
      </c>
      <c r="B426" s="5" t="str">
        <f>TEXT(DATA[[#This Row],[Fecha]],"mmm")</f>
        <v>ago</v>
      </c>
      <c r="C426" s="16">
        <f>(WEEKNUM(DATA[[#This Row],[Fecha]],2))</f>
        <v>33</v>
      </c>
      <c r="D426" s="33">
        <v>45150</v>
      </c>
      <c r="E426" s="102">
        <f>YEAR(DATA[[#This Row],[Fecha]])</f>
        <v>2023</v>
      </c>
      <c r="F426" s="31" t="s">
        <v>55</v>
      </c>
      <c r="G426" s="32" t="s">
        <v>482</v>
      </c>
      <c r="H426" s="90" t="s">
        <v>150</v>
      </c>
      <c r="I426" s="19" t="s">
        <v>166</v>
      </c>
      <c r="J426" s="19">
        <v>5.1661666666666681</v>
      </c>
    </row>
    <row r="427" spans="1:11">
      <c r="A427" s="18" t="s">
        <v>22</v>
      </c>
      <c r="B427" s="5" t="str">
        <f>TEXT(DATA[[#This Row],[Fecha]],"mmm")</f>
        <v>ago</v>
      </c>
      <c r="C427" s="16">
        <f>(WEEKNUM(DATA[[#This Row],[Fecha]],2))</f>
        <v>33</v>
      </c>
      <c r="D427" s="33">
        <v>45150</v>
      </c>
      <c r="E427" s="102">
        <f>YEAR(DATA[[#This Row],[Fecha]])</f>
        <v>2023</v>
      </c>
      <c r="F427" s="31" t="s">
        <v>55</v>
      </c>
      <c r="G427" s="90" t="s">
        <v>71</v>
      </c>
      <c r="H427" s="90" t="s">
        <v>97</v>
      </c>
      <c r="I427" s="19" t="s">
        <v>166</v>
      </c>
      <c r="J427" s="19">
        <v>4.9999999999999982</v>
      </c>
    </row>
    <row r="428" spans="1:11">
      <c r="A428" s="18" t="s">
        <v>20</v>
      </c>
      <c r="B428" s="5" t="str">
        <f>TEXT(DATA[[#This Row],[Fecha]],"mmm")</f>
        <v>ago</v>
      </c>
      <c r="C428" s="16">
        <f>(WEEKNUM(DATA[[#This Row],[Fecha]],2))</f>
        <v>33</v>
      </c>
      <c r="D428" s="33">
        <v>45150</v>
      </c>
      <c r="E428" s="102">
        <f>YEAR(DATA[[#This Row],[Fecha]])</f>
        <v>2023</v>
      </c>
      <c r="F428" s="90" t="s">
        <v>58</v>
      </c>
      <c r="G428" s="90" t="s">
        <v>52</v>
      </c>
      <c r="H428" s="34" t="s">
        <v>172</v>
      </c>
      <c r="I428" s="19" t="s">
        <v>166</v>
      </c>
      <c r="J428" s="19">
        <v>3.415066666666668</v>
      </c>
    </row>
    <row r="429" spans="1:11">
      <c r="A429" s="18" t="s">
        <v>20</v>
      </c>
      <c r="B429" s="5" t="str">
        <f>TEXT(DATA[[#This Row],[Fecha]],"mmm")</f>
        <v>ago</v>
      </c>
      <c r="C429" s="16">
        <f>(WEEKNUM(DATA[[#This Row],[Fecha]],2))</f>
        <v>33</v>
      </c>
      <c r="D429" s="33">
        <v>45150</v>
      </c>
      <c r="E429" s="102">
        <f>YEAR(DATA[[#This Row],[Fecha]])</f>
        <v>2023</v>
      </c>
      <c r="F429" s="90" t="s">
        <v>58</v>
      </c>
      <c r="G429" s="32" t="s">
        <v>482</v>
      </c>
      <c r="H429" s="34" t="s">
        <v>182</v>
      </c>
      <c r="I429" s="19" t="s">
        <v>166</v>
      </c>
      <c r="J429" s="19">
        <v>3.372416666666664</v>
      </c>
    </row>
    <row r="430" spans="1:11">
      <c r="A430" s="18" t="s">
        <v>22</v>
      </c>
      <c r="B430" s="5" t="str">
        <f>TEXT(DATA[[#This Row],[Fecha]],"mmm")</f>
        <v>ago</v>
      </c>
      <c r="C430" s="16">
        <f>(WEEKNUM(DATA[[#This Row],[Fecha]],2))</f>
        <v>33</v>
      </c>
      <c r="D430" s="33">
        <v>45150</v>
      </c>
      <c r="E430" s="102">
        <f>YEAR(DATA[[#This Row],[Fecha]])</f>
        <v>2023</v>
      </c>
      <c r="F430" s="31" t="s">
        <v>55</v>
      </c>
      <c r="G430" s="90" t="s">
        <v>65</v>
      </c>
      <c r="H430" s="90" t="s">
        <v>89</v>
      </c>
      <c r="I430" s="19" t="s">
        <v>166</v>
      </c>
      <c r="J430" s="19">
        <v>2.4008666666666643</v>
      </c>
    </row>
    <row r="431" spans="1:11">
      <c r="A431" s="18" t="s">
        <v>22</v>
      </c>
      <c r="B431" s="5" t="str">
        <f>TEXT(DATA[[#This Row],[Fecha]],"mmm")</f>
        <v>ago</v>
      </c>
      <c r="C431" s="16">
        <f>(WEEKNUM(DATA[[#This Row],[Fecha]],2))</f>
        <v>33</v>
      </c>
      <c r="D431" s="33">
        <v>45150</v>
      </c>
      <c r="E431" s="102">
        <f>YEAR(DATA[[#This Row],[Fecha]])</f>
        <v>2023</v>
      </c>
      <c r="F431" s="31" t="s">
        <v>55</v>
      </c>
      <c r="G431" s="90" t="s">
        <v>65</v>
      </c>
      <c r="H431" s="90" t="s">
        <v>89</v>
      </c>
      <c r="I431" s="19" t="s">
        <v>166</v>
      </c>
      <c r="J431" s="19">
        <v>1.9595166666666657</v>
      </c>
    </row>
    <row r="432" spans="1:11">
      <c r="A432" s="18" t="s">
        <v>20</v>
      </c>
      <c r="B432" s="5" t="str">
        <f>TEXT(DATA[[#This Row],[Fecha]],"mmm")</f>
        <v>ago</v>
      </c>
      <c r="C432" s="16">
        <f>(WEEKNUM(DATA[[#This Row],[Fecha]],2))</f>
        <v>34</v>
      </c>
      <c r="D432" s="30">
        <v>45152</v>
      </c>
      <c r="E432" s="102">
        <f>YEAR(DATA[[#This Row],[Fecha]])</f>
        <v>2023</v>
      </c>
      <c r="F432" s="31" t="s">
        <v>55</v>
      </c>
      <c r="G432" s="32" t="s">
        <v>52</v>
      </c>
      <c r="H432" s="18" t="s">
        <v>174</v>
      </c>
      <c r="I432" s="32" t="s">
        <v>57</v>
      </c>
      <c r="J432" s="19">
        <v>11.832066666666659</v>
      </c>
      <c r="K432" s="29" t="s">
        <v>233</v>
      </c>
    </row>
    <row r="433" spans="1:11">
      <c r="A433" s="18" t="s">
        <v>22</v>
      </c>
      <c r="B433" s="5" t="str">
        <f>TEXT(DATA[[#This Row],[Fecha]],"mmm")</f>
        <v>ago</v>
      </c>
      <c r="C433" s="16">
        <f>(WEEKNUM(DATA[[#This Row],[Fecha]],2))</f>
        <v>34</v>
      </c>
      <c r="D433" s="30">
        <v>45154</v>
      </c>
      <c r="E433" s="102">
        <f>YEAR(DATA[[#This Row],[Fecha]])</f>
        <v>2023</v>
      </c>
      <c r="F433" s="31" t="s">
        <v>55</v>
      </c>
      <c r="G433" s="32" t="s">
        <v>74</v>
      </c>
      <c r="H433" s="18" t="s">
        <v>83</v>
      </c>
      <c r="I433" s="90" t="s">
        <v>56</v>
      </c>
      <c r="J433" s="19">
        <v>40.520250000000004</v>
      </c>
      <c r="K433" s="29" t="s">
        <v>229</v>
      </c>
    </row>
    <row r="434" spans="1:11">
      <c r="A434" s="18" t="s">
        <v>19</v>
      </c>
      <c r="B434" s="5" t="str">
        <f>TEXT(DATA[[#This Row],[Fecha]],"mmm")</f>
        <v>ago</v>
      </c>
      <c r="C434" s="16">
        <f>(WEEKNUM(DATA[[#This Row],[Fecha]],2))</f>
        <v>34</v>
      </c>
      <c r="D434" s="30">
        <v>45154</v>
      </c>
      <c r="E434" s="102">
        <f>YEAR(DATA[[#This Row],[Fecha]])</f>
        <v>2023</v>
      </c>
      <c r="F434" s="31" t="s">
        <v>58</v>
      </c>
      <c r="G434" s="32" t="s">
        <v>64</v>
      </c>
      <c r="H434" s="18" t="s">
        <v>222</v>
      </c>
      <c r="I434" s="90" t="s">
        <v>56</v>
      </c>
      <c r="J434" s="19">
        <v>19.16235</v>
      </c>
      <c r="K434" s="29" t="s">
        <v>231</v>
      </c>
    </row>
    <row r="435" spans="1:11">
      <c r="A435" s="18" t="s">
        <v>20</v>
      </c>
      <c r="B435" s="5" t="str">
        <f>TEXT(DATA[[#This Row],[Fecha]],"mmm")</f>
        <v>ago</v>
      </c>
      <c r="C435" s="16">
        <f>(WEEKNUM(DATA[[#This Row],[Fecha]],2))</f>
        <v>34</v>
      </c>
      <c r="D435" s="30">
        <v>45154</v>
      </c>
      <c r="E435" s="102">
        <f>YEAR(DATA[[#This Row],[Fecha]])</f>
        <v>2023</v>
      </c>
      <c r="F435" s="31" t="s">
        <v>55</v>
      </c>
      <c r="G435" s="32" t="s">
        <v>52</v>
      </c>
      <c r="H435" s="18" t="s">
        <v>174</v>
      </c>
      <c r="I435" s="32" t="s">
        <v>57</v>
      </c>
      <c r="J435" s="19">
        <v>18.238833333333357</v>
      </c>
    </row>
    <row r="436" spans="1:11">
      <c r="A436" s="18" t="s">
        <v>22</v>
      </c>
      <c r="B436" s="5" t="str">
        <f>TEXT(DATA[[#This Row],[Fecha]],"mmm")</f>
        <v>ago</v>
      </c>
      <c r="C436" s="16">
        <f>(WEEKNUM(DATA[[#This Row],[Fecha]],2))</f>
        <v>34</v>
      </c>
      <c r="D436" s="30">
        <v>45154</v>
      </c>
      <c r="E436" s="102">
        <f>YEAR(DATA[[#This Row],[Fecha]])</f>
        <v>2023</v>
      </c>
      <c r="F436" s="31" t="s">
        <v>55</v>
      </c>
      <c r="G436" s="32" t="s">
        <v>74</v>
      </c>
      <c r="H436" s="18" t="s">
        <v>83</v>
      </c>
      <c r="I436" s="90" t="s">
        <v>56</v>
      </c>
      <c r="J436" s="19">
        <v>14.84779999999998</v>
      </c>
    </row>
    <row r="437" spans="1:11">
      <c r="A437" s="18" t="s">
        <v>19</v>
      </c>
      <c r="B437" s="5" t="str">
        <f>TEXT(DATA[[#This Row],[Fecha]],"mmm")</f>
        <v>ago</v>
      </c>
      <c r="C437" s="16">
        <f>(WEEKNUM(DATA[[#This Row],[Fecha]],2))</f>
        <v>34</v>
      </c>
      <c r="D437" s="30">
        <v>45154</v>
      </c>
      <c r="E437" s="102">
        <f>YEAR(DATA[[#This Row],[Fecha]])</f>
        <v>2023</v>
      </c>
      <c r="F437" s="31" t="s">
        <v>58</v>
      </c>
      <c r="G437" s="32" t="s">
        <v>79</v>
      </c>
      <c r="H437" s="18" t="s">
        <v>116</v>
      </c>
      <c r="I437" s="90" t="s">
        <v>56</v>
      </c>
      <c r="J437" s="19">
        <v>14.28393333333336</v>
      </c>
      <c r="K437" s="29" t="s">
        <v>232</v>
      </c>
    </row>
    <row r="438" spans="1:11">
      <c r="A438" s="18" t="s">
        <v>20</v>
      </c>
      <c r="B438" s="5" t="str">
        <f>TEXT(DATA[[#This Row],[Fecha]],"mmm")</f>
        <v>ago</v>
      </c>
      <c r="C438" s="16">
        <f>(WEEKNUM(DATA[[#This Row],[Fecha]],2))</f>
        <v>34</v>
      </c>
      <c r="D438" s="30">
        <v>45155</v>
      </c>
      <c r="E438" s="102">
        <f>YEAR(DATA[[#This Row],[Fecha]])</f>
        <v>2023</v>
      </c>
      <c r="F438" s="31" t="s">
        <v>55</v>
      </c>
      <c r="G438" s="32" t="s">
        <v>70</v>
      </c>
      <c r="H438" s="18" t="s">
        <v>86</v>
      </c>
      <c r="I438" s="32" t="s">
        <v>57</v>
      </c>
      <c r="J438" s="19">
        <v>24.5502</v>
      </c>
      <c r="K438" s="29" t="s">
        <v>443</v>
      </c>
    </row>
    <row r="439" spans="1:11">
      <c r="A439" s="18" t="s">
        <v>20</v>
      </c>
      <c r="B439" s="5" t="str">
        <f>TEXT(DATA[[#This Row],[Fecha]],"mmm")</f>
        <v>ago</v>
      </c>
      <c r="C439" s="16">
        <f>(WEEKNUM(DATA[[#This Row],[Fecha]],2))</f>
        <v>34</v>
      </c>
      <c r="D439" s="30">
        <v>45155</v>
      </c>
      <c r="E439" s="102">
        <f>YEAR(DATA[[#This Row],[Fecha]])</f>
        <v>2023</v>
      </c>
      <c r="F439" s="31" t="s">
        <v>55</v>
      </c>
      <c r="G439" s="32" t="s">
        <v>52</v>
      </c>
      <c r="H439" s="90" t="s">
        <v>223</v>
      </c>
      <c r="I439" s="90" t="s">
        <v>56</v>
      </c>
      <c r="J439" s="19">
        <v>11.68808333333334</v>
      </c>
      <c r="K439" s="29" t="s">
        <v>234</v>
      </c>
    </row>
    <row r="440" spans="1:11">
      <c r="A440" s="18" t="s">
        <v>20</v>
      </c>
      <c r="B440" s="5" t="str">
        <f>TEXT(DATA[[#This Row],[Fecha]],"mmm")</f>
        <v>ago</v>
      </c>
      <c r="C440" s="16">
        <f>(WEEKNUM(DATA[[#This Row],[Fecha]],2))</f>
        <v>34</v>
      </c>
      <c r="D440" s="30">
        <v>45156</v>
      </c>
      <c r="E440" s="102">
        <f>YEAR(DATA[[#This Row],[Fecha]])</f>
        <v>2023</v>
      </c>
      <c r="F440" s="31" t="s">
        <v>58</v>
      </c>
      <c r="G440" s="32" t="s">
        <v>70</v>
      </c>
      <c r="H440" s="18" t="s">
        <v>115</v>
      </c>
      <c r="I440" s="32" t="s">
        <v>57</v>
      </c>
      <c r="J440" s="19">
        <v>25.209816666666661</v>
      </c>
      <c r="K440" s="29" t="s">
        <v>444</v>
      </c>
    </row>
    <row r="441" spans="1:11">
      <c r="A441" s="18" t="s">
        <v>22</v>
      </c>
      <c r="B441" s="5" t="str">
        <f>TEXT(DATA[[#This Row],[Fecha]],"mmm")</f>
        <v>ago</v>
      </c>
      <c r="C441" s="16">
        <f>(WEEKNUM(DATA[[#This Row],[Fecha]],2))</f>
        <v>34</v>
      </c>
      <c r="D441" s="30">
        <v>45156</v>
      </c>
      <c r="E441" s="102">
        <f>YEAR(DATA[[#This Row],[Fecha]])</f>
        <v>2023</v>
      </c>
      <c r="F441" s="31" t="s">
        <v>55</v>
      </c>
      <c r="G441" s="32" t="s">
        <v>65</v>
      </c>
      <c r="H441" s="90" t="s">
        <v>89</v>
      </c>
      <c r="I441" s="32" t="s">
        <v>166</v>
      </c>
      <c r="J441" s="19">
        <v>9.6279000000000003</v>
      </c>
    </row>
    <row r="442" spans="1:11">
      <c r="A442" s="18" t="s">
        <v>19</v>
      </c>
      <c r="B442" s="5" t="str">
        <f>TEXT(DATA[[#This Row],[Fecha]],"mmm")</f>
        <v>ago</v>
      </c>
      <c r="C442" s="16">
        <f>(WEEKNUM(DATA[[#This Row],[Fecha]],2))</f>
        <v>34</v>
      </c>
      <c r="D442" s="30">
        <v>45156</v>
      </c>
      <c r="E442" s="102">
        <f>YEAR(DATA[[#This Row],[Fecha]])</f>
        <v>2023</v>
      </c>
      <c r="F442" s="31" t="s">
        <v>55</v>
      </c>
      <c r="G442" s="32" t="s">
        <v>79</v>
      </c>
      <c r="H442" s="90" t="s">
        <v>224</v>
      </c>
      <c r="I442" s="32" t="s">
        <v>166</v>
      </c>
      <c r="J442" s="19">
        <v>7.3024999999999798</v>
      </c>
    </row>
    <row r="443" spans="1:11">
      <c r="A443" s="18" t="s">
        <v>22</v>
      </c>
      <c r="B443" s="5" t="str">
        <f>TEXT(DATA[[#This Row],[Fecha]],"mmm")</f>
        <v>ago</v>
      </c>
      <c r="C443" s="16">
        <f>(WEEKNUM(DATA[[#This Row],[Fecha]],2))</f>
        <v>34</v>
      </c>
      <c r="D443" s="30">
        <v>45156</v>
      </c>
      <c r="E443" s="102">
        <f>YEAR(DATA[[#This Row],[Fecha]])</f>
        <v>2023</v>
      </c>
      <c r="F443" s="31" t="s">
        <v>55</v>
      </c>
      <c r="G443" s="32" t="s">
        <v>65</v>
      </c>
      <c r="H443" s="90" t="s">
        <v>89</v>
      </c>
      <c r="I443" s="32" t="s">
        <v>166</v>
      </c>
      <c r="J443" s="19">
        <v>5.5018166666666639</v>
      </c>
    </row>
    <row r="444" spans="1:11">
      <c r="A444" s="18" t="s">
        <v>22</v>
      </c>
      <c r="B444" s="5" t="str">
        <f>TEXT(DATA[[#This Row],[Fecha]],"mmm")</f>
        <v>ago</v>
      </c>
      <c r="C444" s="16">
        <f>(WEEKNUM(DATA[[#This Row],[Fecha]],2))</f>
        <v>34</v>
      </c>
      <c r="D444" s="30">
        <v>45156</v>
      </c>
      <c r="E444" s="102">
        <f>YEAR(DATA[[#This Row],[Fecha]])</f>
        <v>2023</v>
      </c>
      <c r="F444" s="31" t="s">
        <v>55</v>
      </c>
      <c r="G444" s="32" t="s">
        <v>78</v>
      </c>
      <c r="H444" s="34" t="s">
        <v>94</v>
      </c>
      <c r="I444" s="32" t="s">
        <v>166</v>
      </c>
      <c r="J444" s="19">
        <v>4.4017333333333326</v>
      </c>
    </row>
    <row r="445" spans="1:11">
      <c r="A445" s="18" t="s">
        <v>20</v>
      </c>
      <c r="B445" s="5" t="str">
        <f>TEXT(DATA[[#This Row],[Fecha]],"mmm")</f>
        <v>ago</v>
      </c>
      <c r="C445" s="16">
        <f>(WEEKNUM(DATA[[#This Row],[Fecha]],2))</f>
        <v>34</v>
      </c>
      <c r="D445" s="30">
        <v>45156</v>
      </c>
      <c r="E445" s="102">
        <f>YEAR(DATA[[#This Row],[Fecha]])</f>
        <v>2023</v>
      </c>
      <c r="F445" s="31" t="s">
        <v>55</v>
      </c>
      <c r="G445" s="32" t="s">
        <v>70</v>
      </c>
      <c r="H445" s="90" t="s">
        <v>86</v>
      </c>
      <c r="I445" s="32" t="s">
        <v>166</v>
      </c>
      <c r="J445" s="19">
        <v>4.2542999999999997</v>
      </c>
    </row>
    <row r="446" spans="1:11">
      <c r="A446" s="18" t="s">
        <v>22</v>
      </c>
      <c r="B446" s="5" t="str">
        <f>TEXT(DATA[[#This Row],[Fecha]],"mmm")</f>
        <v>ago</v>
      </c>
      <c r="C446" s="16">
        <f>(WEEKNUM(DATA[[#This Row],[Fecha]],2))</f>
        <v>34</v>
      </c>
      <c r="D446" s="30">
        <v>45156</v>
      </c>
      <c r="E446" s="102">
        <f>YEAR(DATA[[#This Row],[Fecha]])</f>
        <v>2023</v>
      </c>
      <c r="F446" s="31" t="s">
        <v>55</v>
      </c>
      <c r="G446" s="32" t="s">
        <v>60</v>
      </c>
      <c r="H446" s="90" t="s">
        <v>61</v>
      </c>
      <c r="I446" s="32" t="s">
        <v>166</v>
      </c>
      <c r="J446" s="19">
        <v>2.7511333333333319</v>
      </c>
    </row>
    <row r="447" spans="1:11">
      <c r="A447" s="18" t="s">
        <v>22</v>
      </c>
      <c r="B447" s="5" t="str">
        <f>TEXT(DATA[[#This Row],[Fecha]],"mmm")</f>
        <v>ago</v>
      </c>
      <c r="C447" s="16">
        <f>(WEEKNUM(DATA[[#This Row],[Fecha]],2))</f>
        <v>34</v>
      </c>
      <c r="D447" s="30">
        <v>45156</v>
      </c>
      <c r="E447" s="102">
        <f>YEAR(DATA[[#This Row],[Fecha]])</f>
        <v>2023</v>
      </c>
      <c r="F447" s="31" t="s">
        <v>55</v>
      </c>
      <c r="G447" s="32" t="s">
        <v>60</v>
      </c>
      <c r="H447" s="90" t="s">
        <v>61</v>
      </c>
      <c r="I447" s="32" t="s">
        <v>166</v>
      </c>
      <c r="J447" s="19">
        <v>2.7023999999999999</v>
      </c>
    </row>
    <row r="448" spans="1:11">
      <c r="A448" s="18" t="s">
        <v>22</v>
      </c>
      <c r="B448" s="5" t="str">
        <f>TEXT(DATA[[#This Row],[Fecha]],"mmm")</f>
        <v>ago</v>
      </c>
      <c r="C448" s="16">
        <f>(WEEKNUM(DATA[[#This Row],[Fecha]],2))</f>
        <v>34</v>
      </c>
      <c r="D448" s="30">
        <v>45156</v>
      </c>
      <c r="E448" s="102">
        <f>YEAR(DATA[[#This Row],[Fecha]])</f>
        <v>2023</v>
      </c>
      <c r="F448" s="31" t="s">
        <v>55</v>
      </c>
      <c r="G448" s="32" t="s">
        <v>78</v>
      </c>
      <c r="H448" s="34" t="s">
        <v>94</v>
      </c>
      <c r="I448" s="32" t="s">
        <v>166</v>
      </c>
      <c r="J448" s="19">
        <v>2.50095</v>
      </c>
    </row>
    <row r="449" spans="1:11">
      <c r="A449" s="18" t="s">
        <v>22</v>
      </c>
      <c r="B449" s="5" t="str">
        <f>TEXT(DATA[[#This Row],[Fecha]],"mmm")</f>
        <v>ago</v>
      </c>
      <c r="C449" s="16">
        <f>(WEEKNUM(DATA[[#This Row],[Fecha]],2))</f>
        <v>34</v>
      </c>
      <c r="D449" s="30">
        <v>45156</v>
      </c>
      <c r="E449" s="102">
        <f>YEAR(DATA[[#This Row],[Fecha]])</f>
        <v>2023</v>
      </c>
      <c r="F449" s="31" t="s">
        <v>55</v>
      </c>
      <c r="G449" s="32" t="s">
        <v>60</v>
      </c>
      <c r="H449" s="90" t="s">
        <v>61</v>
      </c>
      <c r="I449" s="32" t="s">
        <v>166</v>
      </c>
      <c r="J449" s="19">
        <v>2.426383333333332</v>
      </c>
    </row>
    <row r="450" spans="1:11">
      <c r="A450" s="18" t="s">
        <v>19</v>
      </c>
      <c r="B450" s="5" t="str">
        <f>TEXT(DATA[[#This Row],[Fecha]],"mmm")</f>
        <v>ago</v>
      </c>
      <c r="C450" s="16">
        <f>(WEEKNUM(DATA[[#This Row],[Fecha]],2))</f>
        <v>34</v>
      </c>
      <c r="D450" s="30">
        <v>45156</v>
      </c>
      <c r="E450" s="102">
        <f>YEAR(DATA[[#This Row],[Fecha]])</f>
        <v>2023</v>
      </c>
      <c r="F450" s="31" t="s">
        <v>55</v>
      </c>
      <c r="G450" s="32" t="s">
        <v>79</v>
      </c>
      <c r="H450" s="90" t="s">
        <v>227</v>
      </c>
      <c r="I450" s="32" t="s">
        <v>166</v>
      </c>
      <c r="J450" s="19">
        <v>2.3150166666666663</v>
      </c>
    </row>
    <row r="451" spans="1:11">
      <c r="A451" s="18" t="s">
        <v>20</v>
      </c>
      <c r="B451" s="5" t="str">
        <f>TEXT(DATA[[#This Row],[Fecha]],"mmm")</f>
        <v>ago</v>
      </c>
      <c r="C451" s="16">
        <f>(WEEKNUM(DATA[[#This Row],[Fecha]],2))</f>
        <v>34</v>
      </c>
      <c r="D451" s="30">
        <v>45157</v>
      </c>
      <c r="E451" s="102">
        <f>YEAR(DATA[[#This Row],[Fecha]])</f>
        <v>2023</v>
      </c>
      <c r="F451" s="31" t="s">
        <v>55</v>
      </c>
      <c r="G451" s="32" t="s">
        <v>76</v>
      </c>
      <c r="H451" s="90" t="s">
        <v>221</v>
      </c>
      <c r="I451" s="90" t="s">
        <v>56</v>
      </c>
      <c r="J451" s="19">
        <v>45.463750000000019</v>
      </c>
      <c r="K451" s="29" t="s">
        <v>228</v>
      </c>
    </row>
    <row r="452" spans="1:11">
      <c r="A452" s="18" t="s">
        <v>20</v>
      </c>
      <c r="B452" s="5" t="str">
        <f>TEXT(DATA[[#This Row],[Fecha]],"mmm")</f>
        <v>ago</v>
      </c>
      <c r="C452" s="16">
        <f>(WEEKNUM(DATA[[#This Row],[Fecha]],2))</f>
        <v>34</v>
      </c>
      <c r="D452" s="30">
        <v>45157</v>
      </c>
      <c r="E452" s="102">
        <f>YEAR(DATA[[#This Row],[Fecha]])</f>
        <v>2023</v>
      </c>
      <c r="F452" s="31" t="s">
        <v>58</v>
      </c>
      <c r="G452" s="32" t="s">
        <v>70</v>
      </c>
      <c r="H452" s="90" t="s">
        <v>86</v>
      </c>
      <c r="I452" s="32" t="s">
        <v>57</v>
      </c>
      <c r="J452" s="19">
        <v>33.782266666666679</v>
      </c>
      <c r="K452" s="29" t="s">
        <v>230</v>
      </c>
    </row>
    <row r="453" spans="1:11">
      <c r="A453" s="18" t="s">
        <v>19</v>
      </c>
      <c r="B453" s="5" t="str">
        <f>TEXT(DATA[[#This Row],[Fecha]],"mmm")</f>
        <v>ago</v>
      </c>
      <c r="C453" s="16">
        <f>(WEEKNUM(DATA[[#This Row],[Fecha]],2))</f>
        <v>34</v>
      </c>
      <c r="D453" s="30">
        <v>45157</v>
      </c>
      <c r="E453" s="102">
        <f>YEAR(DATA[[#This Row],[Fecha]])</f>
        <v>2023</v>
      </c>
      <c r="F453" s="31" t="s">
        <v>58</v>
      </c>
      <c r="G453" s="32" t="s">
        <v>81</v>
      </c>
      <c r="H453" s="90" t="s">
        <v>225</v>
      </c>
      <c r="I453" s="32" t="s">
        <v>166</v>
      </c>
      <c r="J453" s="19">
        <v>6.5392333333333204</v>
      </c>
    </row>
    <row r="454" spans="1:11">
      <c r="A454" s="18" t="s">
        <v>20</v>
      </c>
      <c r="B454" s="5" t="str">
        <f>TEXT(DATA[[#This Row],[Fecha]],"mmm")</f>
        <v>ago</v>
      </c>
      <c r="C454" s="16">
        <f>(WEEKNUM(DATA[[#This Row],[Fecha]],2))</f>
        <v>34</v>
      </c>
      <c r="D454" s="30">
        <v>45157</v>
      </c>
      <c r="E454" s="102">
        <f>YEAR(DATA[[#This Row],[Fecha]])</f>
        <v>2023</v>
      </c>
      <c r="F454" s="31" t="s">
        <v>55</v>
      </c>
      <c r="G454" s="32" t="s">
        <v>62</v>
      </c>
      <c r="H454" s="90" t="s">
        <v>63</v>
      </c>
      <c r="I454" s="32" t="s">
        <v>166</v>
      </c>
      <c r="J454" s="19">
        <v>6.4329499999999795</v>
      </c>
    </row>
    <row r="455" spans="1:11">
      <c r="A455" s="18" t="s">
        <v>20</v>
      </c>
      <c r="B455" s="5" t="str">
        <f>TEXT(DATA[[#This Row],[Fecha]],"mmm")</f>
        <v>ago</v>
      </c>
      <c r="C455" s="16">
        <f>(WEEKNUM(DATA[[#This Row],[Fecha]],2))</f>
        <v>34</v>
      </c>
      <c r="D455" s="30">
        <v>45157</v>
      </c>
      <c r="E455" s="102">
        <f>YEAR(DATA[[#This Row],[Fecha]])</f>
        <v>2023</v>
      </c>
      <c r="F455" s="31" t="s">
        <v>55</v>
      </c>
      <c r="G455" s="32" t="s">
        <v>62</v>
      </c>
      <c r="H455" s="90" t="s">
        <v>164</v>
      </c>
      <c r="I455" s="32" t="s">
        <v>166</v>
      </c>
      <c r="J455" s="19">
        <v>6.12093333333336</v>
      </c>
    </row>
    <row r="456" spans="1:11">
      <c r="A456" s="18" t="s">
        <v>20</v>
      </c>
      <c r="B456" s="5" t="str">
        <f>TEXT(DATA[[#This Row],[Fecha]],"mmm")</f>
        <v>ago</v>
      </c>
      <c r="C456" s="16">
        <f>(WEEKNUM(DATA[[#This Row],[Fecha]],2))</f>
        <v>34</v>
      </c>
      <c r="D456" s="33">
        <v>45157</v>
      </c>
      <c r="E456" s="102">
        <f>YEAR(DATA[[#This Row],[Fecha]])</f>
        <v>2023</v>
      </c>
      <c r="F456" s="31" t="s">
        <v>55</v>
      </c>
      <c r="G456" s="90" t="s">
        <v>62</v>
      </c>
      <c r="H456" s="34" t="s">
        <v>164</v>
      </c>
      <c r="I456" s="19" t="s">
        <v>166</v>
      </c>
      <c r="J456" s="19">
        <v>3.8815833333333303</v>
      </c>
    </row>
    <row r="457" spans="1:11">
      <c r="A457" s="18" t="s">
        <v>20</v>
      </c>
      <c r="B457" s="5" t="str">
        <f>TEXT(DATA[[#This Row],[Fecha]],"mmm")</f>
        <v>ago</v>
      </c>
      <c r="C457" s="16">
        <f>(WEEKNUM(DATA[[#This Row],[Fecha]],2))</f>
        <v>34</v>
      </c>
      <c r="D457" s="33">
        <v>45157</v>
      </c>
      <c r="E457" s="102">
        <f>YEAR(DATA[[#This Row],[Fecha]])</f>
        <v>2023</v>
      </c>
      <c r="F457" s="90" t="s">
        <v>58</v>
      </c>
      <c r="G457" s="90" t="s">
        <v>64</v>
      </c>
      <c r="H457" s="34" t="s">
        <v>226</v>
      </c>
      <c r="I457" s="19" t="s">
        <v>166</v>
      </c>
      <c r="J457" s="19">
        <v>3.7423999999999982</v>
      </c>
    </row>
    <row r="458" spans="1:11">
      <c r="A458" s="18" t="s">
        <v>20</v>
      </c>
      <c r="B458" s="5" t="str">
        <f>TEXT(DATA[[#This Row],[Fecha]],"mmm")</f>
        <v>ago</v>
      </c>
      <c r="C458" s="16">
        <f>(WEEKNUM(DATA[[#This Row],[Fecha]],2))</f>
        <v>34</v>
      </c>
      <c r="D458" s="33">
        <v>45157</v>
      </c>
      <c r="E458" s="102">
        <f>YEAR(DATA[[#This Row],[Fecha]])</f>
        <v>2023</v>
      </c>
      <c r="F458" s="31" t="s">
        <v>55</v>
      </c>
      <c r="G458" s="90" t="s">
        <v>64</v>
      </c>
      <c r="H458" s="34" t="s">
        <v>226</v>
      </c>
      <c r="I458" s="19" t="s">
        <v>166</v>
      </c>
      <c r="J458" s="19">
        <v>3.1231000000000018</v>
      </c>
    </row>
    <row r="459" spans="1:11">
      <c r="A459" s="18" t="s">
        <v>22</v>
      </c>
      <c r="B459" s="5" t="str">
        <f>TEXT(DATA[[#This Row],[Fecha]],"mmm")</f>
        <v>ago</v>
      </c>
      <c r="C459" s="16">
        <f>(WEEKNUM(DATA[[#This Row],[Fecha]],2))</f>
        <v>34</v>
      </c>
      <c r="D459" s="30">
        <v>45157</v>
      </c>
      <c r="E459" s="102">
        <f>YEAR(DATA[[#This Row],[Fecha]])</f>
        <v>2023</v>
      </c>
      <c r="F459" s="31" t="s">
        <v>55</v>
      </c>
      <c r="G459" s="32" t="s">
        <v>78</v>
      </c>
      <c r="H459" s="34" t="s">
        <v>94</v>
      </c>
      <c r="I459" s="32" t="s">
        <v>166</v>
      </c>
      <c r="J459" s="19">
        <v>2.4511833333333359</v>
      </c>
    </row>
    <row r="460" spans="1:11">
      <c r="A460" s="18" t="s">
        <v>22</v>
      </c>
      <c r="B460" s="5" t="str">
        <f>TEXT(DATA[[#This Row],[Fecha]],"mmm")</f>
        <v>ago</v>
      </c>
      <c r="C460" s="16">
        <f>(WEEKNUM(DATA[[#This Row],[Fecha]],2))</f>
        <v>34</v>
      </c>
      <c r="D460" s="30">
        <v>45157</v>
      </c>
      <c r="E460" s="102">
        <f>YEAR(DATA[[#This Row],[Fecha]])</f>
        <v>2023</v>
      </c>
      <c r="F460" s="31" t="s">
        <v>55</v>
      </c>
      <c r="G460" s="32" t="s">
        <v>65</v>
      </c>
      <c r="H460" s="90" t="s">
        <v>89</v>
      </c>
      <c r="I460" s="32" t="s">
        <v>166</v>
      </c>
      <c r="J460" s="19">
        <v>1.7252166666666662</v>
      </c>
    </row>
    <row r="461" spans="1:11">
      <c r="A461" s="18" t="s">
        <v>22</v>
      </c>
      <c r="B461" s="5" t="str">
        <f>TEXT(DATA[[#This Row],[Fecha]],"mmm")</f>
        <v>ago</v>
      </c>
      <c r="C461" s="16">
        <f>(WEEKNUM(DATA[[#This Row],[Fecha]],2))</f>
        <v>34</v>
      </c>
      <c r="D461" s="30">
        <v>45157</v>
      </c>
      <c r="E461" s="102">
        <f>YEAR(DATA[[#This Row],[Fecha]])</f>
        <v>2023</v>
      </c>
      <c r="F461" s="31" t="s">
        <v>55</v>
      </c>
      <c r="G461" s="32" t="s">
        <v>78</v>
      </c>
      <c r="H461" s="34" t="s">
        <v>94</v>
      </c>
      <c r="I461" s="32" t="s">
        <v>166</v>
      </c>
      <c r="J461" s="19">
        <v>1.6258333333333319</v>
      </c>
    </row>
    <row r="462" spans="1:11">
      <c r="A462" s="18" t="s">
        <v>22</v>
      </c>
      <c r="B462" s="5" t="str">
        <f>TEXT(DATA[[#This Row],[Fecha]],"mmm")</f>
        <v>ago</v>
      </c>
      <c r="C462" s="16">
        <f>(WEEKNUM(DATA[[#This Row],[Fecha]],2))</f>
        <v>34</v>
      </c>
      <c r="D462" s="30">
        <v>45157</v>
      </c>
      <c r="E462" s="102">
        <f>YEAR(DATA[[#This Row],[Fecha]])</f>
        <v>2023</v>
      </c>
      <c r="F462" s="31" t="s">
        <v>55</v>
      </c>
      <c r="G462" s="32" t="s">
        <v>65</v>
      </c>
      <c r="H462" s="90" t="s">
        <v>89</v>
      </c>
      <c r="I462" s="32" t="s">
        <v>166</v>
      </c>
      <c r="J462" s="19">
        <v>1.5254666666666639</v>
      </c>
    </row>
    <row r="463" spans="1:11">
      <c r="A463" s="18" t="s">
        <v>20</v>
      </c>
      <c r="B463" s="5" t="str">
        <f>TEXT(DATA[[#This Row],[Fecha]],"mmm")</f>
        <v>ago</v>
      </c>
      <c r="C463" s="16">
        <f>(WEEKNUM(DATA[[#This Row],[Fecha]],2))</f>
        <v>35</v>
      </c>
      <c r="D463" s="30">
        <v>45159</v>
      </c>
      <c r="E463" s="102">
        <f>YEAR(DATA[[#This Row],[Fecha]])</f>
        <v>2023</v>
      </c>
      <c r="F463" s="31" t="s">
        <v>55</v>
      </c>
      <c r="G463" s="32" t="s">
        <v>76</v>
      </c>
      <c r="H463" s="35" t="s">
        <v>221</v>
      </c>
      <c r="I463" s="90" t="s">
        <v>56</v>
      </c>
      <c r="J463" s="19">
        <v>10.853116666666679</v>
      </c>
    </row>
    <row r="464" spans="1:11">
      <c r="A464" s="18" t="s">
        <v>20</v>
      </c>
      <c r="B464" s="5" t="str">
        <f>TEXT(DATA[[#This Row],[Fecha]],"mmm")</f>
        <v>ago</v>
      </c>
      <c r="C464" s="16">
        <f>(WEEKNUM(DATA[[#This Row],[Fecha]],2))</f>
        <v>35</v>
      </c>
      <c r="D464" s="30">
        <v>45160</v>
      </c>
      <c r="E464" s="102">
        <f>YEAR(DATA[[#This Row],[Fecha]])</f>
        <v>2023</v>
      </c>
      <c r="F464" s="31" t="s">
        <v>58</v>
      </c>
      <c r="G464" s="32" t="s">
        <v>70</v>
      </c>
      <c r="H464" s="35" t="s">
        <v>84</v>
      </c>
      <c r="I464" s="90" t="s">
        <v>56</v>
      </c>
      <c r="J464" s="19">
        <v>20.94898333333332</v>
      </c>
    </row>
    <row r="465" spans="1:10">
      <c r="A465" s="18" t="s">
        <v>20</v>
      </c>
      <c r="B465" s="5" t="str">
        <f>TEXT(DATA[[#This Row],[Fecha]],"mmm")</f>
        <v>ago</v>
      </c>
      <c r="C465" s="16">
        <f>(WEEKNUM(DATA[[#This Row],[Fecha]],2))</f>
        <v>35</v>
      </c>
      <c r="D465" s="30">
        <v>45160</v>
      </c>
      <c r="E465" s="102">
        <f>YEAR(DATA[[#This Row],[Fecha]])</f>
        <v>2023</v>
      </c>
      <c r="F465" s="31" t="s">
        <v>58</v>
      </c>
      <c r="G465" s="32" t="s">
        <v>70</v>
      </c>
      <c r="H465" s="35" t="s">
        <v>84</v>
      </c>
      <c r="I465" s="90" t="s">
        <v>56</v>
      </c>
      <c r="J465" s="19">
        <v>15.652816666666681</v>
      </c>
    </row>
    <row r="466" spans="1:10">
      <c r="A466" s="18" t="s">
        <v>19</v>
      </c>
      <c r="B466" s="5" t="str">
        <f>TEXT(DATA[[#This Row],[Fecha]],"mmm")</f>
        <v>ago</v>
      </c>
      <c r="C466" s="16">
        <f>(WEEKNUM(DATA[[#This Row],[Fecha]],2))</f>
        <v>35</v>
      </c>
      <c r="D466" s="30">
        <v>45160</v>
      </c>
      <c r="E466" s="102">
        <f>YEAR(DATA[[#This Row],[Fecha]])</f>
        <v>2023</v>
      </c>
      <c r="F466" s="31" t="s">
        <v>58</v>
      </c>
      <c r="G466" s="32" t="s">
        <v>60</v>
      </c>
      <c r="H466" s="35" t="s">
        <v>61</v>
      </c>
      <c r="I466" s="90" t="s">
        <v>57</v>
      </c>
      <c r="J466" s="36">
        <v>14.134233333333361</v>
      </c>
    </row>
    <row r="467" spans="1:10">
      <c r="A467" s="18" t="s">
        <v>22</v>
      </c>
      <c r="B467" s="5" t="str">
        <f>TEXT(DATA[[#This Row],[Fecha]],"mmm")</f>
        <v>ago</v>
      </c>
      <c r="C467" s="16">
        <f>(WEEKNUM(DATA[[#This Row],[Fecha]],2))</f>
        <v>35</v>
      </c>
      <c r="D467" s="30">
        <v>45160</v>
      </c>
      <c r="E467" s="102">
        <f>YEAR(DATA[[#This Row],[Fecha]])</f>
        <v>2023</v>
      </c>
      <c r="F467" s="31" t="s">
        <v>55</v>
      </c>
      <c r="G467" s="32" t="s">
        <v>65</v>
      </c>
      <c r="H467" s="35" t="s">
        <v>89</v>
      </c>
      <c r="I467" s="90" t="s">
        <v>56</v>
      </c>
      <c r="J467" s="19">
        <v>13.60459999999998</v>
      </c>
    </row>
    <row r="468" spans="1:10">
      <c r="A468" s="18" t="s">
        <v>22</v>
      </c>
      <c r="B468" s="5" t="str">
        <f>TEXT(DATA[[#This Row],[Fecha]],"mmm")</f>
        <v>ago</v>
      </c>
      <c r="C468" s="16">
        <f>(WEEKNUM(DATA[[#This Row],[Fecha]],2))</f>
        <v>35</v>
      </c>
      <c r="D468" s="30">
        <v>45160</v>
      </c>
      <c r="E468" s="102">
        <f>YEAR(DATA[[#This Row],[Fecha]])</f>
        <v>2023</v>
      </c>
      <c r="F468" s="31" t="s">
        <v>55</v>
      </c>
      <c r="G468" s="32" t="s">
        <v>65</v>
      </c>
      <c r="H468" s="35" t="s">
        <v>89</v>
      </c>
      <c r="I468" s="90" t="s">
        <v>166</v>
      </c>
      <c r="J468" s="36">
        <v>7.1775499999999797</v>
      </c>
    </row>
    <row r="469" spans="1:10">
      <c r="A469" s="18" t="s">
        <v>20</v>
      </c>
      <c r="B469" s="5" t="str">
        <f>TEXT(DATA[[#This Row],[Fecha]],"mmm")</f>
        <v>ago</v>
      </c>
      <c r="C469" s="16">
        <f>(WEEKNUM(DATA[[#This Row],[Fecha]],2))</f>
        <v>35</v>
      </c>
      <c r="D469" s="30">
        <v>45160</v>
      </c>
      <c r="E469" s="102">
        <f>YEAR(DATA[[#This Row],[Fecha]])</f>
        <v>2023</v>
      </c>
      <c r="F469" s="31" t="s">
        <v>58</v>
      </c>
      <c r="G469" s="32" t="s">
        <v>52</v>
      </c>
      <c r="H469" s="35" t="s">
        <v>148</v>
      </c>
      <c r="I469" s="90" t="s">
        <v>166</v>
      </c>
      <c r="J469" s="36">
        <v>7.0827166666666797</v>
      </c>
    </row>
    <row r="470" spans="1:10">
      <c r="A470" s="18" t="s">
        <v>19</v>
      </c>
      <c r="B470" s="5" t="str">
        <f>TEXT(DATA[[#This Row],[Fecha]],"mmm")</f>
        <v>ago</v>
      </c>
      <c r="C470" s="16">
        <f>(WEEKNUM(DATA[[#This Row],[Fecha]],2))</f>
        <v>35</v>
      </c>
      <c r="D470" s="30">
        <v>45161</v>
      </c>
      <c r="E470" s="102">
        <f>YEAR(DATA[[#This Row],[Fecha]])</f>
        <v>2023</v>
      </c>
      <c r="F470" s="31" t="s">
        <v>55</v>
      </c>
      <c r="G470" s="32" t="s">
        <v>76</v>
      </c>
      <c r="H470" s="35" t="s">
        <v>237</v>
      </c>
      <c r="I470" s="90" t="s">
        <v>57</v>
      </c>
      <c r="J470" s="19">
        <v>60</v>
      </c>
    </row>
    <row r="471" spans="1:10">
      <c r="A471" s="18" t="s">
        <v>19</v>
      </c>
      <c r="B471" s="5" t="str">
        <f>TEXT(DATA[[#This Row],[Fecha]],"mmm")</f>
        <v>ago</v>
      </c>
      <c r="C471" s="16">
        <f>(WEEKNUM(DATA[[#This Row],[Fecha]],2))</f>
        <v>35</v>
      </c>
      <c r="D471" s="30">
        <v>45161</v>
      </c>
      <c r="E471" s="102">
        <f>YEAR(DATA[[#This Row],[Fecha]])</f>
        <v>2023</v>
      </c>
      <c r="F471" s="31" t="s">
        <v>55</v>
      </c>
      <c r="G471" s="32" t="s">
        <v>76</v>
      </c>
      <c r="H471" s="35" t="s">
        <v>237</v>
      </c>
      <c r="I471" s="90" t="s">
        <v>57</v>
      </c>
      <c r="J471" s="19">
        <v>30</v>
      </c>
    </row>
    <row r="472" spans="1:10">
      <c r="A472" s="18" t="s">
        <v>19</v>
      </c>
      <c r="B472" s="5" t="str">
        <f>TEXT(DATA[[#This Row],[Fecha]],"mmm")</f>
        <v>ago</v>
      </c>
      <c r="C472" s="16">
        <f>(WEEKNUM(DATA[[#This Row],[Fecha]],2))</f>
        <v>35</v>
      </c>
      <c r="D472" s="30">
        <v>45161</v>
      </c>
      <c r="E472" s="102">
        <f>YEAR(DATA[[#This Row],[Fecha]])</f>
        <v>2023</v>
      </c>
      <c r="F472" s="31" t="s">
        <v>55</v>
      </c>
      <c r="G472" s="32" t="s">
        <v>76</v>
      </c>
      <c r="H472" s="35" t="s">
        <v>239</v>
      </c>
      <c r="I472" s="32" t="s">
        <v>57</v>
      </c>
      <c r="J472" s="19">
        <v>25.19903333333334</v>
      </c>
    </row>
    <row r="473" spans="1:10">
      <c r="A473" s="18" t="s">
        <v>22</v>
      </c>
      <c r="B473" s="5" t="str">
        <f>TEXT(DATA[[#This Row],[Fecha]],"mmm")</f>
        <v>ago</v>
      </c>
      <c r="C473" s="16">
        <f>(WEEKNUM(DATA[[#This Row],[Fecha]],2))</f>
        <v>35</v>
      </c>
      <c r="D473" s="30">
        <v>45161</v>
      </c>
      <c r="E473" s="102">
        <f>YEAR(DATA[[#This Row],[Fecha]])</f>
        <v>2023</v>
      </c>
      <c r="F473" s="31" t="s">
        <v>55</v>
      </c>
      <c r="G473" s="32" t="s">
        <v>71</v>
      </c>
      <c r="H473" s="35" t="s">
        <v>147</v>
      </c>
      <c r="I473" s="90" t="s">
        <v>56</v>
      </c>
      <c r="J473" s="37">
        <v>16.31421666666666</v>
      </c>
    </row>
    <row r="474" spans="1:10">
      <c r="A474" s="18" t="s">
        <v>20</v>
      </c>
      <c r="B474" s="5" t="str">
        <f>TEXT(DATA[[#This Row],[Fecha]],"mmm")</f>
        <v>ago</v>
      </c>
      <c r="C474" s="16">
        <f>(WEEKNUM(DATA[[#This Row],[Fecha]],2))</f>
        <v>35</v>
      </c>
      <c r="D474" s="30">
        <v>45161</v>
      </c>
      <c r="E474" s="102">
        <f>YEAR(DATA[[#This Row],[Fecha]])</f>
        <v>2023</v>
      </c>
      <c r="F474" s="31" t="s">
        <v>55</v>
      </c>
      <c r="G474" s="32" t="s">
        <v>52</v>
      </c>
      <c r="H474" s="35" t="s">
        <v>240</v>
      </c>
      <c r="I474" s="90" t="s">
        <v>57</v>
      </c>
      <c r="J474" s="19">
        <v>15.97615000000002</v>
      </c>
    </row>
    <row r="475" spans="1:10">
      <c r="A475" s="18" t="s">
        <v>20</v>
      </c>
      <c r="B475" s="5" t="str">
        <f>TEXT(DATA[[#This Row],[Fecha]],"mmm")</f>
        <v>ago</v>
      </c>
      <c r="C475" s="16">
        <f>(WEEKNUM(DATA[[#This Row],[Fecha]],2))</f>
        <v>35</v>
      </c>
      <c r="D475" s="30">
        <v>45161</v>
      </c>
      <c r="E475" s="102">
        <f>YEAR(DATA[[#This Row],[Fecha]])</f>
        <v>2023</v>
      </c>
      <c r="F475" s="31" t="s">
        <v>55</v>
      </c>
      <c r="G475" s="32" t="s">
        <v>70</v>
      </c>
      <c r="H475" s="35" t="s">
        <v>84</v>
      </c>
      <c r="I475" s="90" t="s">
        <v>56</v>
      </c>
      <c r="J475" s="37">
        <v>11.84431666666668</v>
      </c>
    </row>
    <row r="476" spans="1:10">
      <c r="A476" s="18" t="s">
        <v>19</v>
      </c>
      <c r="B476" s="5" t="str">
        <f>TEXT(DATA[[#This Row],[Fecha]],"mmm")</f>
        <v>ago</v>
      </c>
      <c r="C476" s="16">
        <f>(WEEKNUM(DATA[[#This Row],[Fecha]],2))</f>
        <v>35</v>
      </c>
      <c r="D476" s="30">
        <v>45161</v>
      </c>
      <c r="E476" s="102">
        <f>YEAR(DATA[[#This Row],[Fecha]])</f>
        <v>2023</v>
      </c>
      <c r="F476" s="31" t="s">
        <v>55</v>
      </c>
      <c r="G476" s="32" t="s">
        <v>76</v>
      </c>
      <c r="H476" s="35" t="s">
        <v>239</v>
      </c>
      <c r="I476" s="90" t="s">
        <v>57</v>
      </c>
      <c r="J476" s="36">
        <v>10.906033333333319</v>
      </c>
    </row>
    <row r="477" spans="1:10">
      <c r="A477" s="18" t="s">
        <v>19</v>
      </c>
      <c r="B477" s="5" t="str">
        <f>TEXT(DATA[[#This Row],[Fecha]],"mmm")</f>
        <v>ago</v>
      </c>
      <c r="C477" s="16">
        <f>(WEEKNUM(DATA[[#This Row],[Fecha]],2))</f>
        <v>35</v>
      </c>
      <c r="D477" s="30">
        <v>45162</v>
      </c>
      <c r="E477" s="102">
        <f>YEAR(DATA[[#This Row],[Fecha]])</f>
        <v>2023</v>
      </c>
      <c r="F477" s="31" t="s">
        <v>58</v>
      </c>
      <c r="G477" s="32" t="s">
        <v>235</v>
      </c>
      <c r="H477" s="35" t="s">
        <v>238</v>
      </c>
      <c r="I477" s="90" t="s">
        <v>57</v>
      </c>
      <c r="J477" s="36">
        <v>32.2209</v>
      </c>
    </row>
    <row r="478" spans="1:10">
      <c r="A478" s="18" t="s">
        <v>19</v>
      </c>
      <c r="B478" s="5" t="str">
        <f>TEXT(DATA[[#This Row],[Fecha]],"mmm")</f>
        <v>ago</v>
      </c>
      <c r="C478" s="16">
        <f>(WEEKNUM(DATA[[#This Row],[Fecha]],2))</f>
        <v>35</v>
      </c>
      <c r="D478" s="30">
        <v>45162</v>
      </c>
      <c r="E478" s="102">
        <f>YEAR(DATA[[#This Row],[Fecha]])</f>
        <v>2023</v>
      </c>
      <c r="F478" s="31" t="s">
        <v>58</v>
      </c>
      <c r="G478" s="32" t="s">
        <v>235</v>
      </c>
      <c r="H478" s="35" t="s">
        <v>238</v>
      </c>
      <c r="I478" s="90" t="s">
        <v>57</v>
      </c>
      <c r="J478" s="19">
        <v>14.171216666666639</v>
      </c>
    </row>
    <row r="479" spans="1:10">
      <c r="A479" s="18" t="s">
        <v>20</v>
      </c>
      <c r="B479" s="5" t="str">
        <f>TEXT(DATA[[#This Row],[Fecha]],"mmm")</f>
        <v>ago</v>
      </c>
      <c r="C479" s="16">
        <f>(WEEKNUM(DATA[[#This Row],[Fecha]],2))</f>
        <v>35</v>
      </c>
      <c r="D479" s="30">
        <v>45162</v>
      </c>
      <c r="E479" s="102">
        <f>YEAR(DATA[[#This Row],[Fecha]])</f>
        <v>2023</v>
      </c>
      <c r="F479" s="31" t="s">
        <v>58</v>
      </c>
      <c r="G479" s="32" t="s">
        <v>236</v>
      </c>
      <c r="H479" s="35" t="s">
        <v>241</v>
      </c>
      <c r="I479" s="90" t="s">
        <v>57</v>
      </c>
      <c r="J479" s="36">
        <v>11.68753333333332</v>
      </c>
    </row>
    <row r="480" spans="1:10">
      <c r="A480" s="18" t="s">
        <v>22</v>
      </c>
      <c r="B480" s="5" t="str">
        <f>TEXT(DATA[[#This Row],[Fecha]],"mmm")</f>
        <v>ago</v>
      </c>
      <c r="C480" s="16">
        <f>(WEEKNUM(DATA[[#This Row],[Fecha]],2))</f>
        <v>35</v>
      </c>
      <c r="D480" s="30">
        <v>45162</v>
      </c>
      <c r="E480" s="102">
        <f>YEAR(DATA[[#This Row],[Fecha]])</f>
        <v>2023</v>
      </c>
      <c r="F480" s="31" t="s">
        <v>55</v>
      </c>
      <c r="G480" s="32" t="s">
        <v>60</v>
      </c>
      <c r="H480" s="35" t="s">
        <v>61</v>
      </c>
      <c r="I480" s="90" t="s">
        <v>166</v>
      </c>
      <c r="J480" s="37">
        <v>5.1020333333333339</v>
      </c>
    </row>
    <row r="481" spans="1:11">
      <c r="A481" s="18" t="s">
        <v>22</v>
      </c>
      <c r="B481" s="5" t="str">
        <f>TEXT(DATA[[#This Row],[Fecha]],"mmm")</f>
        <v>ago</v>
      </c>
      <c r="C481" s="16">
        <f>(WEEKNUM(DATA[[#This Row],[Fecha]],2))</f>
        <v>35</v>
      </c>
      <c r="D481" s="30">
        <v>45163</v>
      </c>
      <c r="E481" s="102">
        <f>YEAR(DATA[[#This Row],[Fecha]])</f>
        <v>2023</v>
      </c>
      <c r="F481" s="31" t="s">
        <v>58</v>
      </c>
      <c r="G481" s="32" t="s">
        <v>59</v>
      </c>
      <c r="H481" s="35" t="s">
        <v>66</v>
      </c>
      <c r="I481" s="32" t="s">
        <v>57</v>
      </c>
      <c r="J481" s="19">
        <v>32.751400000000018</v>
      </c>
    </row>
    <row r="482" spans="1:11">
      <c r="A482" s="18" t="s">
        <v>22</v>
      </c>
      <c r="B482" s="5" t="str">
        <f>TEXT(DATA[[#This Row],[Fecha]],"mmm")</f>
        <v>ago</v>
      </c>
      <c r="C482" s="16">
        <f>(WEEKNUM(DATA[[#This Row],[Fecha]],2))</f>
        <v>35</v>
      </c>
      <c r="D482" s="30">
        <v>45163</v>
      </c>
      <c r="E482" s="102">
        <f>YEAR(DATA[[#This Row],[Fecha]])</f>
        <v>2023</v>
      </c>
      <c r="F482" s="31" t="s">
        <v>58</v>
      </c>
      <c r="G482" s="32" t="s">
        <v>59</v>
      </c>
      <c r="H482" s="35" t="s">
        <v>66</v>
      </c>
      <c r="I482" s="90" t="s">
        <v>57</v>
      </c>
      <c r="J482" s="37">
        <v>10.95911666666664</v>
      </c>
    </row>
    <row r="483" spans="1:11">
      <c r="A483" s="18" t="s">
        <v>22</v>
      </c>
      <c r="B483" s="5" t="str">
        <f>TEXT(DATA[[#This Row],[Fecha]],"mmm")</f>
        <v>ago</v>
      </c>
      <c r="C483" s="16">
        <f>(WEEKNUM(DATA[[#This Row],[Fecha]],2))</f>
        <v>35</v>
      </c>
      <c r="D483" s="30">
        <v>45163</v>
      </c>
      <c r="E483" s="102">
        <f>YEAR(DATA[[#This Row],[Fecha]])</f>
        <v>2023</v>
      </c>
      <c r="F483" s="31" t="s">
        <v>55</v>
      </c>
      <c r="G483" s="32" t="s">
        <v>74</v>
      </c>
      <c r="H483" s="35" t="s">
        <v>149</v>
      </c>
      <c r="I483" s="90" t="s">
        <v>166</v>
      </c>
      <c r="J483" s="36">
        <v>9.0026166666666594</v>
      </c>
    </row>
    <row r="484" spans="1:11">
      <c r="A484" s="18" t="s">
        <v>20</v>
      </c>
      <c r="B484" s="5" t="str">
        <f>TEXT(DATA[[#This Row],[Fecha]],"mmm")</f>
        <v>ago</v>
      </c>
      <c r="C484" s="16">
        <f>(WEEKNUM(DATA[[#This Row],[Fecha]],2))</f>
        <v>35</v>
      </c>
      <c r="D484" s="30">
        <v>45163</v>
      </c>
      <c r="E484" s="102">
        <f>YEAR(DATA[[#This Row],[Fecha]])</f>
        <v>2023</v>
      </c>
      <c r="F484" s="31" t="s">
        <v>55</v>
      </c>
      <c r="G484" s="32" t="s">
        <v>62</v>
      </c>
      <c r="H484" s="35" t="s">
        <v>242</v>
      </c>
      <c r="I484" s="90" t="s">
        <v>166</v>
      </c>
      <c r="J484" s="36">
        <v>6.6382000000000199</v>
      </c>
    </row>
    <row r="485" spans="1:11">
      <c r="A485" s="18" t="s">
        <v>22</v>
      </c>
      <c r="B485" s="5" t="str">
        <f>TEXT(DATA[[#This Row],[Fecha]],"mmm")</f>
        <v>ago</v>
      </c>
      <c r="C485" s="16">
        <f>(WEEKNUM(DATA[[#This Row],[Fecha]],2))</f>
        <v>36</v>
      </c>
      <c r="D485" s="30">
        <v>45166</v>
      </c>
      <c r="E485" s="102">
        <f>YEAR(DATA[[#This Row],[Fecha]])</f>
        <v>2023</v>
      </c>
      <c r="F485" s="31" t="s">
        <v>55</v>
      </c>
      <c r="G485" s="32" t="s">
        <v>78</v>
      </c>
      <c r="H485" s="35" t="s">
        <v>139</v>
      </c>
      <c r="I485" s="90" t="s">
        <v>56</v>
      </c>
      <c r="J485" s="19">
        <v>13.204366666666679</v>
      </c>
      <c r="K485" s="34" t="s">
        <v>251</v>
      </c>
    </row>
    <row r="486" spans="1:11">
      <c r="A486" s="18" t="s">
        <v>20</v>
      </c>
      <c r="B486" s="5" t="str">
        <f>TEXT(DATA[[#This Row],[Fecha]],"mmm")</f>
        <v>ago</v>
      </c>
      <c r="C486" s="16">
        <f>(WEEKNUM(DATA[[#This Row],[Fecha]],2))</f>
        <v>36</v>
      </c>
      <c r="D486" s="30">
        <v>45167</v>
      </c>
      <c r="E486" s="102">
        <f>YEAR(DATA[[#This Row],[Fecha]])</f>
        <v>2023</v>
      </c>
      <c r="F486" s="31" t="s">
        <v>58</v>
      </c>
      <c r="G486" s="32" t="s">
        <v>70</v>
      </c>
      <c r="H486" s="35" t="s">
        <v>84</v>
      </c>
      <c r="I486" s="90" t="s">
        <v>56</v>
      </c>
      <c r="J486" s="19">
        <v>60</v>
      </c>
      <c r="K486" s="29" t="s">
        <v>246</v>
      </c>
    </row>
    <row r="487" spans="1:11">
      <c r="A487" s="18" t="s">
        <v>20</v>
      </c>
      <c r="B487" s="5" t="str">
        <f>TEXT(DATA[[#This Row],[Fecha]],"mmm")</f>
        <v>ago</v>
      </c>
      <c r="C487" s="16">
        <f>(WEEKNUM(DATA[[#This Row],[Fecha]],2))</f>
        <v>36</v>
      </c>
      <c r="D487" s="30">
        <v>45167</v>
      </c>
      <c r="E487" s="102">
        <f>YEAR(DATA[[#This Row],[Fecha]])</f>
        <v>2023</v>
      </c>
      <c r="F487" s="31" t="s">
        <v>58</v>
      </c>
      <c r="G487" s="32" t="s">
        <v>70</v>
      </c>
      <c r="H487" s="35" t="s">
        <v>84</v>
      </c>
      <c r="I487" s="90" t="s">
        <v>56</v>
      </c>
      <c r="J487" s="19">
        <v>31.657150000000019</v>
      </c>
      <c r="K487" s="29" t="s">
        <v>246</v>
      </c>
    </row>
    <row r="488" spans="1:11">
      <c r="A488" s="18" t="s">
        <v>20</v>
      </c>
      <c r="B488" s="5" t="str">
        <f>TEXT(DATA[[#This Row],[Fecha]],"mmm")</f>
        <v>ago</v>
      </c>
      <c r="C488" s="16">
        <f>(WEEKNUM(DATA[[#This Row],[Fecha]],2))</f>
        <v>36</v>
      </c>
      <c r="D488" s="30">
        <v>45167</v>
      </c>
      <c r="E488" s="102">
        <f>YEAR(DATA[[#This Row],[Fecha]])</f>
        <v>2023</v>
      </c>
      <c r="F488" s="31" t="s">
        <v>58</v>
      </c>
      <c r="G488" s="32" t="s">
        <v>76</v>
      </c>
      <c r="H488" s="35" t="s">
        <v>184</v>
      </c>
      <c r="I488" s="90" t="s">
        <v>56</v>
      </c>
      <c r="J488" s="19">
        <v>11.1891</v>
      </c>
      <c r="K488" s="29" t="s">
        <v>252</v>
      </c>
    </row>
    <row r="489" spans="1:11">
      <c r="A489" s="18" t="s">
        <v>19</v>
      </c>
      <c r="B489" s="5" t="str">
        <f>TEXT(DATA[[#This Row],[Fecha]],"mmm")</f>
        <v>ago</v>
      </c>
      <c r="C489" s="16">
        <f>(WEEKNUM(DATA[[#This Row],[Fecha]],2))</f>
        <v>36</v>
      </c>
      <c r="D489" s="30">
        <v>45167</v>
      </c>
      <c r="E489" s="102">
        <f>YEAR(DATA[[#This Row],[Fecha]])</f>
        <v>2023</v>
      </c>
      <c r="F489" s="31" t="s">
        <v>58</v>
      </c>
      <c r="G489" s="32" t="s">
        <v>74</v>
      </c>
      <c r="H489" s="35" t="s">
        <v>98</v>
      </c>
      <c r="I489" s="90" t="s">
        <v>56</v>
      </c>
      <c r="J489" s="19">
        <v>11.14771666666668</v>
      </c>
      <c r="K489" s="29" t="s">
        <v>253</v>
      </c>
    </row>
    <row r="490" spans="1:11">
      <c r="A490" s="18" t="s">
        <v>20</v>
      </c>
      <c r="B490" s="5" t="str">
        <f>TEXT(DATA[[#This Row],[Fecha]],"mmm")</f>
        <v>ago</v>
      </c>
      <c r="C490" s="16">
        <f>(WEEKNUM(DATA[[#This Row],[Fecha]],2))</f>
        <v>36</v>
      </c>
      <c r="D490" s="30">
        <v>45167</v>
      </c>
      <c r="E490" s="102">
        <f>YEAR(DATA[[#This Row],[Fecha]])</f>
        <v>2023</v>
      </c>
      <c r="F490" s="31" t="s">
        <v>58</v>
      </c>
      <c r="G490" s="32" t="s">
        <v>70</v>
      </c>
      <c r="H490" s="35" t="s">
        <v>84</v>
      </c>
      <c r="I490" s="90" t="s">
        <v>56</v>
      </c>
      <c r="J490" s="19">
        <v>10.90443333333336</v>
      </c>
      <c r="K490" s="27" t="s">
        <v>246</v>
      </c>
    </row>
    <row r="491" spans="1:11">
      <c r="A491" s="18" t="s">
        <v>19</v>
      </c>
      <c r="B491" s="5" t="str">
        <f>TEXT(DATA[[#This Row],[Fecha]],"mmm")</f>
        <v>ago</v>
      </c>
      <c r="C491" s="16">
        <f>(WEEKNUM(DATA[[#This Row],[Fecha]],2))</f>
        <v>36</v>
      </c>
      <c r="D491" s="30">
        <v>45168</v>
      </c>
      <c r="E491" s="102">
        <f>YEAR(DATA[[#This Row],[Fecha]])</f>
        <v>2023</v>
      </c>
      <c r="F491" s="31" t="s">
        <v>58</v>
      </c>
      <c r="G491" s="32" t="s">
        <v>64</v>
      </c>
      <c r="H491" s="35" t="s">
        <v>67</v>
      </c>
      <c r="I491" s="32" t="s">
        <v>57</v>
      </c>
      <c r="J491" s="19">
        <v>39.476633333333339</v>
      </c>
      <c r="K491" s="29" t="s">
        <v>445</v>
      </c>
    </row>
    <row r="492" spans="1:11">
      <c r="A492" s="18" t="s">
        <v>19</v>
      </c>
      <c r="B492" s="5" t="str">
        <f>TEXT(DATA[[#This Row],[Fecha]],"mmm")</f>
        <v>ago</v>
      </c>
      <c r="C492" s="16">
        <f>(WEEKNUM(DATA[[#This Row],[Fecha]],2))</f>
        <v>36</v>
      </c>
      <c r="D492" s="30">
        <v>45168</v>
      </c>
      <c r="E492" s="102">
        <f>YEAR(DATA[[#This Row],[Fecha]])</f>
        <v>2023</v>
      </c>
      <c r="F492" s="31" t="s">
        <v>58</v>
      </c>
      <c r="G492" s="32" t="s">
        <v>64</v>
      </c>
      <c r="H492" s="35" t="s">
        <v>67</v>
      </c>
      <c r="I492" s="32" t="s">
        <v>57</v>
      </c>
      <c r="J492" s="19">
        <v>24.105666666666661</v>
      </c>
      <c r="K492" s="29" t="s">
        <v>445</v>
      </c>
    </row>
    <row r="493" spans="1:11">
      <c r="A493" s="18" t="s">
        <v>22</v>
      </c>
      <c r="B493" s="5" t="str">
        <f>TEXT(DATA[[#This Row],[Fecha]],"mmm")</f>
        <v>ago</v>
      </c>
      <c r="C493" s="16">
        <f>(WEEKNUM(DATA[[#This Row],[Fecha]],2))</f>
        <v>36</v>
      </c>
      <c r="D493" s="30">
        <v>45168</v>
      </c>
      <c r="E493" s="102">
        <f>YEAR(DATA[[#This Row],[Fecha]])</f>
        <v>2023</v>
      </c>
      <c r="F493" s="31" t="s">
        <v>55</v>
      </c>
      <c r="G493" s="32" t="s">
        <v>74</v>
      </c>
      <c r="H493" s="35" t="s">
        <v>149</v>
      </c>
      <c r="I493" s="90" t="s">
        <v>56</v>
      </c>
      <c r="J493" s="19">
        <v>12.35355</v>
      </c>
      <c r="K493" s="29" t="s">
        <v>446</v>
      </c>
    </row>
    <row r="494" spans="1:11">
      <c r="A494" s="18" t="s">
        <v>22</v>
      </c>
      <c r="B494" s="5" t="str">
        <f>TEXT(DATA[[#This Row],[Fecha]],"mmm")</f>
        <v>ago</v>
      </c>
      <c r="C494" s="16">
        <f>(WEEKNUM(DATA[[#This Row],[Fecha]],2))</f>
        <v>36</v>
      </c>
      <c r="D494" s="30">
        <v>45169</v>
      </c>
      <c r="E494" s="102">
        <f>YEAR(DATA[[#This Row],[Fecha]])</f>
        <v>2023</v>
      </c>
      <c r="F494" s="31" t="s">
        <v>55</v>
      </c>
      <c r="G494" s="32" t="s">
        <v>76</v>
      </c>
      <c r="H494" s="35" t="s">
        <v>102</v>
      </c>
      <c r="I494" s="32" t="s">
        <v>57</v>
      </c>
      <c r="J494" s="19">
        <v>42.967783333333323</v>
      </c>
      <c r="K494" s="29" t="s">
        <v>247</v>
      </c>
    </row>
    <row r="495" spans="1:11">
      <c r="A495" s="18" t="s">
        <v>22</v>
      </c>
      <c r="B495" s="5" t="str">
        <f>TEXT(DATA[[#This Row],[Fecha]],"mmm")</f>
        <v>ago</v>
      </c>
      <c r="C495" s="16">
        <f>(WEEKNUM(DATA[[#This Row],[Fecha]],2))</f>
        <v>36</v>
      </c>
      <c r="D495" s="30">
        <v>45169</v>
      </c>
      <c r="E495" s="102">
        <f>YEAR(DATA[[#This Row],[Fecha]])</f>
        <v>2023</v>
      </c>
      <c r="F495" s="31" t="s">
        <v>55</v>
      </c>
      <c r="G495" s="32" t="s">
        <v>76</v>
      </c>
      <c r="H495" s="35" t="s">
        <v>102</v>
      </c>
      <c r="I495" s="32" t="s">
        <v>57</v>
      </c>
      <c r="J495" s="19">
        <v>30.703883333333341</v>
      </c>
      <c r="K495" s="27" t="s">
        <v>248</v>
      </c>
    </row>
    <row r="496" spans="1:11">
      <c r="A496" s="18" t="s">
        <v>22</v>
      </c>
      <c r="B496" s="5" t="str">
        <f>TEXT(DATA[[#This Row],[Fecha]],"mmm")</f>
        <v>ago</v>
      </c>
      <c r="C496" s="16">
        <f>(WEEKNUM(DATA[[#This Row],[Fecha]],2))</f>
        <v>36</v>
      </c>
      <c r="D496" s="30">
        <v>45169</v>
      </c>
      <c r="E496" s="102">
        <f>YEAR(DATA[[#This Row],[Fecha]])</f>
        <v>2023</v>
      </c>
      <c r="F496" s="31" t="s">
        <v>55</v>
      </c>
      <c r="G496" s="32" t="s">
        <v>76</v>
      </c>
      <c r="H496" s="35" t="s">
        <v>102</v>
      </c>
      <c r="I496" s="32" t="s">
        <v>57</v>
      </c>
      <c r="J496" s="19">
        <v>25.257100000000019</v>
      </c>
      <c r="K496" s="29" t="s">
        <v>447</v>
      </c>
    </row>
    <row r="497" spans="1:11">
      <c r="A497" s="18" t="s">
        <v>20</v>
      </c>
      <c r="B497" s="5" t="str">
        <f>TEXT(DATA[[#This Row],[Fecha]],"mmm")</f>
        <v>ago</v>
      </c>
      <c r="C497" s="16">
        <f>(WEEKNUM(DATA[[#This Row],[Fecha]],2))</f>
        <v>36</v>
      </c>
      <c r="D497" s="30">
        <v>45169</v>
      </c>
      <c r="E497" s="102">
        <f>YEAR(DATA[[#This Row],[Fecha]])</f>
        <v>2023</v>
      </c>
      <c r="F497" s="31" t="s">
        <v>55</v>
      </c>
      <c r="G497" s="32" t="s">
        <v>70</v>
      </c>
      <c r="H497" s="35" t="s">
        <v>244</v>
      </c>
      <c r="I497" s="90" t="s">
        <v>56</v>
      </c>
      <c r="J497" s="19">
        <v>13.286316666666659</v>
      </c>
    </row>
    <row r="498" spans="1:11">
      <c r="A498" s="18" t="s">
        <v>20</v>
      </c>
      <c r="B498" s="5" t="str">
        <f>TEXT(DATA[[#This Row],[Fecha]],"mmm")</f>
        <v>ago</v>
      </c>
      <c r="C498" s="16">
        <f>(WEEKNUM(DATA[[#This Row],[Fecha]],2))</f>
        <v>36</v>
      </c>
      <c r="D498" s="30">
        <v>45169</v>
      </c>
      <c r="E498" s="102">
        <f>YEAR(DATA[[#This Row],[Fecha]])</f>
        <v>2023</v>
      </c>
      <c r="F498" s="31" t="s">
        <v>55</v>
      </c>
      <c r="G498" s="32" t="s">
        <v>70</v>
      </c>
      <c r="H498" s="35" t="s">
        <v>244</v>
      </c>
      <c r="I498" s="90" t="s">
        <v>56</v>
      </c>
      <c r="J498" s="19">
        <v>13.286316666666659</v>
      </c>
      <c r="K498" s="29" t="s">
        <v>250</v>
      </c>
    </row>
    <row r="499" spans="1:11">
      <c r="A499" s="18" t="s">
        <v>20</v>
      </c>
      <c r="B499" s="5" t="str">
        <f>TEXT(DATA[[#This Row],[Fecha]],"mmm")</f>
        <v>sept</v>
      </c>
      <c r="C499" s="16">
        <f>(WEEKNUM(DATA[[#This Row],[Fecha]],2))</f>
        <v>36</v>
      </c>
      <c r="D499" s="30">
        <v>45170</v>
      </c>
      <c r="E499" s="102">
        <f>YEAR(DATA[[#This Row],[Fecha]])</f>
        <v>2023</v>
      </c>
      <c r="F499" s="31" t="s">
        <v>58</v>
      </c>
      <c r="G499" s="32" t="s">
        <v>53</v>
      </c>
      <c r="H499" s="35" t="s">
        <v>201</v>
      </c>
      <c r="I499" s="32" t="s">
        <v>57</v>
      </c>
      <c r="J499" s="19">
        <v>29.65811666666664</v>
      </c>
      <c r="K499" s="105" t="s">
        <v>448</v>
      </c>
    </row>
    <row r="500" spans="1:11">
      <c r="A500" s="18" t="s">
        <v>22</v>
      </c>
      <c r="B500" s="5" t="str">
        <f>TEXT(DATA[[#This Row],[Fecha]],"mmm")</f>
        <v>sept</v>
      </c>
      <c r="C500" s="16">
        <f>(WEEKNUM(DATA[[#This Row],[Fecha]],2))</f>
        <v>36</v>
      </c>
      <c r="D500" s="30">
        <v>45170</v>
      </c>
      <c r="E500" s="102">
        <f>YEAR(DATA[[#This Row],[Fecha]])</f>
        <v>2023</v>
      </c>
      <c r="F500" s="31" t="s">
        <v>55</v>
      </c>
      <c r="G500" s="32" t="s">
        <v>70</v>
      </c>
      <c r="H500" s="35" t="s">
        <v>243</v>
      </c>
      <c r="I500" s="90" t="s">
        <v>56</v>
      </c>
      <c r="J500" s="19">
        <v>24.257333333333339</v>
      </c>
    </row>
    <row r="501" spans="1:11">
      <c r="A501" s="18" t="s">
        <v>20</v>
      </c>
      <c r="B501" s="5" t="str">
        <f>TEXT(DATA[[#This Row],[Fecha]],"mmm")</f>
        <v>sept</v>
      </c>
      <c r="C501" s="16">
        <f>(WEEKNUM(DATA[[#This Row],[Fecha]],2))</f>
        <v>36</v>
      </c>
      <c r="D501" s="30">
        <v>45170</v>
      </c>
      <c r="E501" s="102">
        <f>YEAR(DATA[[#This Row],[Fecha]])</f>
        <v>2023</v>
      </c>
      <c r="F501" s="31" t="s">
        <v>58</v>
      </c>
      <c r="G501" s="32" t="s">
        <v>52</v>
      </c>
      <c r="H501" s="35" t="s">
        <v>68</v>
      </c>
      <c r="I501" s="90" t="s">
        <v>56</v>
      </c>
      <c r="J501" s="19">
        <v>18.487466666666638</v>
      </c>
      <c r="K501" s="29" t="s">
        <v>249</v>
      </c>
    </row>
    <row r="502" spans="1:11">
      <c r="A502" s="18" t="s">
        <v>20</v>
      </c>
      <c r="B502" s="5" t="str">
        <f>TEXT(DATA[[#This Row],[Fecha]],"mmm")</f>
        <v>sept</v>
      </c>
      <c r="C502" s="16">
        <f>(WEEKNUM(DATA[[#This Row],[Fecha]],2))</f>
        <v>36</v>
      </c>
      <c r="D502" s="30">
        <v>45170</v>
      </c>
      <c r="E502" s="102">
        <f>YEAR(DATA[[#This Row],[Fecha]])</f>
        <v>2023</v>
      </c>
      <c r="F502" s="31" t="s">
        <v>58</v>
      </c>
      <c r="G502" s="32" t="s">
        <v>52</v>
      </c>
      <c r="H502" s="35" t="s">
        <v>68</v>
      </c>
      <c r="I502" s="90" t="s">
        <v>56</v>
      </c>
      <c r="J502" s="19">
        <v>13.804649999999999</v>
      </c>
      <c r="K502" s="29" t="s">
        <v>249</v>
      </c>
    </row>
    <row r="503" spans="1:11">
      <c r="A503" s="18" t="s">
        <v>22</v>
      </c>
      <c r="B503" s="5" t="str">
        <f>TEXT(DATA[[#This Row],[Fecha]],"mmm")</f>
        <v>sept</v>
      </c>
      <c r="C503" s="16">
        <f>(WEEKNUM(DATA[[#This Row],[Fecha]],2))</f>
        <v>36</v>
      </c>
      <c r="D503" s="30">
        <v>45170</v>
      </c>
      <c r="E503" s="102">
        <f>YEAR(DATA[[#This Row],[Fecha]])</f>
        <v>2023</v>
      </c>
      <c r="F503" s="31" t="s">
        <v>55</v>
      </c>
      <c r="G503" s="32" t="s">
        <v>76</v>
      </c>
      <c r="H503" s="35" t="s">
        <v>102</v>
      </c>
      <c r="I503" s="32" t="s">
        <v>57</v>
      </c>
      <c r="J503" s="19">
        <v>13.67965000000002</v>
      </c>
    </row>
    <row r="504" spans="1:11">
      <c r="A504" s="18" t="s">
        <v>20</v>
      </c>
      <c r="B504" s="5" t="str">
        <f>TEXT(DATA[[#This Row],[Fecha]],"mmm")</f>
        <v>sept</v>
      </c>
      <c r="C504" s="16">
        <f>(WEEKNUM(DATA[[#This Row],[Fecha]],2))</f>
        <v>36</v>
      </c>
      <c r="D504" s="30">
        <v>45170</v>
      </c>
      <c r="E504" s="102">
        <f>YEAR(DATA[[#This Row],[Fecha]])</f>
        <v>2023</v>
      </c>
      <c r="F504" s="31" t="s">
        <v>58</v>
      </c>
      <c r="G504" s="32" t="s">
        <v>482</v>
      </c>
      <c r="H504" s="35" t="s">
        <v>437</v>
      </c>
      <c r="I504" s="90" t="s">
        <v>56</v>
      </c>
      <c r="J504" s="19">
        <v>10.523183333333339</v>
      </c>
      <c r="K504" s="27" t="s">
        <v>254</v>
      </c>
    </row>
    <row r="505" spans="1:11">
      <c r="A505" s="18" t="s">
        <v>19</v>
      </c>
      <c r="B505" s="5" t="str">
        <f>TEXT(DATA[[#This Row],[Fecha]],"mmm")</f>
        <v>sept</v>
      </c>
      <c r="C505" s="16">
        <f>(WEEKNUM(DATA[[#This Row],[Fecha]],2))</f>
        <v>36</v>
      </c>
      <c r="D505" s="30">
        <v>45170</v>
      </c>
      <c r="E505" s="102">
        <f>YEAR(DATA[[#This Row],[Fecha]])</f>
        <v>2023</v>
      </c>
      <c r="F505" s="31" t="s">
        <v>55</v>
      </c>
      <c r="G505" s="32" t="s">
        <v>79</v>
      </c>
      <c r="H505" s="35" t="s">
        <v>116</v>
      </c>
      <c r="I505" s="90" t="s">
        <v>56</v>
      </c>
      <c r="J505" s="19">
        <v>10.324050000000002</v>
      </c>
    </row>
    <row r="506" spans="1:11">
      <c r="A506" s="18" t="s">
        <v>20</v>
      </c>
      <c r="B506" s="5" t="str">
        <f>TEXT(DATA[[#This Row],[Fecha]],"mmm")</f>
        <v>sept</v>
      </c>
      <c r="C506" s="16">
        <f>(WEEKNUM(DATA[[#This Row],[Fecha]],2))</f>
        <v>36</v>
      </c>
      <c r="D506" s="30">
        <v>45170</v>
      </c>
      <c r="E506" s="102">
        <f>YEAR(DATA[[#This Row],[Fecha]])</f>
        <v>2023</v>
      </c>
      <c r="F506" s="31" t="s">
        <v>55</v>
      </c>
      <c r="G506" s="32" t="s">
        <v>482</v>
      </c>
      <c r="H506" s="35" t="s">
        <v>127</v>
      </c>
      <c r="I506" s="32" t="s">
        <v>166</v>
      </c>
      <c r="J506" s="19">
        <v>9.9866166666666594</v>
      </c>
    </row>
    <row r="507" spans="1:11">
      <c r="A507" s="18" t="s">
        <v>19</v>
      </c>
      <c r="B507" s="5" t="str">
        <f>TEXT(DATA[[#This Row],[Fecha]],"mmm")</f>
        <v>sept</v>
      </c>
      <c r="C507" s="16">
        <f>(WEEKNUM(DATA[[#This Row],[Fecha]],2))</f>
        <v>36</v>
      </c>
      <c r="D507" s="30">
        <v>45170</v>
      </c>
      <c r="E507" s="102">
        <f>YEAR(DATA[[#This Row],[Fecha]])</f>
        <v>2023</v>
      </c>
      <c r="F507" s="31" t="s">
        <v>55</v>
      </c>
      <c r="G507" s="32" t="s">
        <v>77</v>
      </c>
      <c r="H507" s="35" t="s">
        <v>245</v>
      </c>
      <c r="I507" s="32" t="s">
        <v>166</v>
      </c>
      <c r="J507" s="19">
        <v>9.7546000000000213</v>
      </c>
    </row>
    <row r="508" spans="1:11">
      <c r="A508" s="18" t="s">
        <v>20</v>
      </c>
      <c r="B508" s="5" t="str">
        <f>TEXT(DATA[[#This Row],[Fecha]],"mmm")</f>
        <v>sept</v>
      </c>
      <c r="C508" s="16">
        <f>(WEEKNUM(DATA[[#This Row],[Fecha]],2))</f>
        <v>36</v>
      </c>
      <c r="D508" s="30">
        <v>45171</v>
      </c>
      <c r="E508" s="102">
        <f>YEAR(DATA[[#This Row],[Fecha]])</f>
        <v>2023</v>
      </c>
      <c r="F508" s="31" t="s">
        <v>58</v>
      </c>
      <c r="G508" s="32" t="s">
        <v>52</v>
      </c>
      <c r="H508" s="35" t="s">
        <v>159</v>
      </c>
      <c r="I508" s="90" t="s">
        <v>56</v>
      </c>
      <c r="J508" s="19">
        <v>13.345583333333339</v>
      </c>
      <c r="K508" s="105"/>
    </row>
    <row r="509" spans="1:11">
      <c r="A509" s="18" t="s">
        <v>20</v>
      </c>
      <c r="B509" s="5" t="str">
        <f>TEXT(DATA[[#This Row],[Fecha]],"mmm")</f>
        <v>sept</v>
      </c>
      <c r="C509" s="16">
        <f>(WEEKNUM(DATA[[#This Row],[Fecha]],2))</f>
        <v>36</v>
      </c>
      <c r="D509" s="30">
        <v>45171</v>
      </c>
      <c r="E509" s="102">
        <f>YEAR(DATA[[#This Row],[Fecha]])</f>
        <v>2023</v>
      </c>
      <c r="F509" s="31" t="s">
        <v>58</v>
      </c>
      <c r="G509" s="32" t="s">
        <v>76</v>
      </c>
      <c r="H509" s="35" t="s">
        <v>221</v>
      </c>
      <c r="I509" s="32" t="s">
        <v>57</v>
      </c>
      <c r="J509" s="19">
        <v>11.78321666666664</v>
      </c>
      <c r="K509" s="27"/>
    </row>
    <row r="510" spans="1:11">
      <c r="A510" s="18" t="s">
        <v>22</v>
      </c>
      <c r="B510" s="5" t="str">
        <f>TEXT(DATA[[#This Row],[Fecha]],"mmm")</f>
        <v>sept</v>
      </c>
      <c r="C510" s="16">
        <f>(WEEKNUM(DATA[[#This Row],[Fecha]],2))</f>
        <v>36</v>
      </c>
      <c r="D510" s="30">
        <v>45171</v>
      </c>
      <c r="E510" s="102">
        <f>YEAR(DATA[[#This Row],[Fecha]])</f>
        <v>2023</v>
      </c>
      <c r="F510" s="31" t="s">
        <v>58</v>
      </c>
      <c r="G510" s="32" t="s">
        <v>65</v>
      </c>
      <c r="H510" s="35" t="s">
        <v>89</v>
      </c>
      <c r="I510" s="90" t="s">
        <v>56</v>
      </c>
      <c r="J510" s="19">
        <v>10.952800000000019</v>
      </c>
      <c r="K510" s="27"/>
    </row>
    <row r="511" spans="1:11">
      <c r="A511" s="18" t="s">
        <v>20</v>
      </c>
      <c r="B511" s="5" t="str">
        <f>TEXT(DATA[[#This Row],[Fecha]],"mmm")</f>
        <v>sept</v>
      </c>
      <c r="C511" s="16">
        <f>(WEEKNUM(DATA[[#This Row],[Fecha]],2))</f>
        <v>36</v>
      </c>
      <c r="D511" s="30">
        <v>45171</v>
      </c>
      <c r="E511" s="102">
        <f>YEAR(DATA[[#This Row],[Fecha]])</f>
        <v>2023</v>
      </c>
      <c r="F511" s="31" t="s">
        <v>55</v>
      </c>
      <c r="G511" s="32" t="s">
        <v>52</v>
      </c>
      <c r="H511" s="35" t="s">
        <v>130</v>
      </c>
      <c r="I511" s="32" t="s">
        <v>166</v>
      </c>
      <c r="J511" s="19">
        <v>9.1319999999999997</v>
      </c>
    </row>
    <row r="512" spans="1:11">
      <c r="A512" s="18" t="s">
        <v>20</v>
      </c>
      <c r="B512" s="5" t="str">
        <f>TEXT(DATA[[#This Row],[Fecha]],"mmm")</f>
        <v>sept</v>
      </c>
      <c r="C512" s="16">
        <f>(WEEKNUM(DATA[[#This Row],[Fecha]],2))</f>
        <v>36</v>
      </c>
      <c r="D512" s="30">
        <v>45171</v>
      </c>
      <c r="E512" s="102">
        <f>YEAR(DATA[[#This Row],[Fecha]])</f>
        <v>2023</v>
      </c>
      <c r="F512" s="31" t="s">
        <v>58</v>
      </c>
      <c r="G512" s="32" t="s">
        <v>52</v>
      </c>
      <c r="H512" s="35" t="s">
        <v>148</v>
      </c>
      <c r="I512" s="32" t="s">
        <v>166</v>
      </c>
      <c r="J512" s="19">
        <v>8.9227500000000006</v>
      </c>
    </row>
    <row r="513" spans="1:11">
      <c r="A513" s="18" t="s">
        <v>20</v>
      </c>
      <c r="B513" s="5" t="str">
        <f>TEXT(DATA[[#This Row],[Fecha]],"mmm")</f>
        <v>sept</v>
      </c>
      <c r="C513" s="16">
        <f>(WEEKNUM(DATA[[#This Row],[Fecha]],2))</f>
        <v>37</v>
      </c>
      <c r="D513" s="30">
        <v>45173</v>
      </c>
      <c r="E513" s="102">
        <f>YEAR(DATA[[#This Row],[Fecha]])</f>
        <v>2023</v>
      </c>
      <c r="F513" s="31" t="s">
        <v>58</v>
      </c>
      <c r="G513" s="32" t="s">
        <v>52</v>
      </c>
      <c r="H513" s="3" t="s">
        <v>256</v>
      </c>
      <c r="I513" s="90" t="s">
        <v>56</v>
      </c>
      <c r="J513" s="100">
        <v>40.67678333333334</v>
      </c>
      <c r="K513" s="29" t="s">
        <v>265</v>
      </c>
    </row>
    <row r="514" spans="1:11">
      <c r="A514" s="18" t="s">
        <v>19</v>
      </c>
      <c r="B514" s="5" t="str">
        <f>TEXT(DATA[[#This Row],[Fecha]],"mmm")</f>
        <v>sept</v>
      </c>
      <c r="C514" s="16">
        <f>(WEEKNUM(DATA[[#This Row],[Fecha]],2))</f>
        <v>37</v>
      </c>
      <c r="D514" s="30">
        <v>45173</v>
      </c>
      <c r="E514" s="102">
        <f>YEAR(DATA[[#This Row],[Fecha]])</f>
        <v>2023</v>
      </c>
      <c r="F514" s="31" t="s">
        <v>55</v>
      </c>
      <c r="G514" s="32" t="s">
        <v>70</v>
      </c>
      <c r="H514" s="3" t="s">
        <v>84</v>
      </c>
      <c r="I514" s="90" t="s">
        <v>56</v>
      </c>
      <c r="J514" s="100">
        <v>20.170300000000019</v>
      </c>
      <c r="K514" s="105" t="s">
        <v>72</v>
      </c>
    </row>
    <row r="515" spans="1:11">
      <c r="A515" s="18" t="s">
        <v>20</v>
      </c>
      <c r="B515" s="5" t="str">
        <f>TEXT(DATA[[#This Row],[Fecha]],"mmm")</f>
        <v>sept</v>
      </c>
      <c r="C515" s="16">
        <f>(WEEKNUM(DATA[[#This Row],[Fecha]],2))</f>
        <v>37</v>
      </c>
      <c r="D515" s="30">
        <v>45173</v>
      </c>
      <c r="E515" s="102">
        <f>YEAR(DATA[[#This Row],[Fecha]])</f>
        <v>2023</v>
      </c>
      <c r="F515" s="31" t="s">
        <v>55</v>
      </c>
      <c r="G515" s="32" t="s">
        <v>52</v>
      </c>
      <c r="H515" s="3" t="s">
        <v>260</v>
      </c>
      <c r="I515" s="32" t="s">
        <v>166</v>
      </c>
      <c r="J515" s="100">
        <v>4.9706999999999999</v>
      </c>
    </row>
    <row r="516" spans="1:11">
      <c r="A516" s="18" t="s">
        <v>20</v>
      </c>
      <c r="B516" s="5" t="str">
        <f>TEXT(DATA[[#This Row],[Fecha]],"mmm")</f>
        <v>sept</v>
      </c>
      <c r="C516" s="16">
        <f>(WEEKNUM(DATA[[#This Row],[Fecha]],2))</f>
        <v>37</v>
      </c>
      <c r="D516" s="30">
        <v>45173</v>
      </c>
      <c r="E516" s="102">
        <f>YEAR(DATA[[#This Row],[Fecha]])</f>
        <v>2023</v>
      </c>
      <c r="F516" s="31" t="s">
        <v>55</v>
      </c>
      <c r="G516" s="32" t="s">
        <v>52</v>
      </c>
      <c r="H516" s="3" t="s">
        <v>259</v>
      </c>
      <c r="I516" s="32" t="s">
        <v>166</v>
      </c>
      <c r="J516" s="100">
        <v>4.8521333333333345</v>
      </c>
    </row>
    <row r="517" spans="1:11">
      <c r="A517" s="18" t="s">
        <v>20</v>
      </c>
      <c r="B517" s="5" t="str">
        <f>TEXT(DATA[[#This Row],[Fecha]],"mmm")</f>
        <v>sept</v>
      </c>
      <c r="C517" s="16">
        <f>(WEEKNUM(DATA[[#This Row],[Fecha]],2))</f>
        <v>37</v>
      </c>
      <c r="D517" s="33">
        <v>45173</v>
      </c>
      <c r="E517" s="102">
        <f>YEAR(DATA[[#This Row],[Fecha]])</f>
        <v>2023</v>
      </c>
      <c r="F517" s="31" t="s">
        <v>55</v>
      </c>
      <c r="G517" s="90" t="s">
        <v>62</v>
      </c>
      <c r="H517" s="34" t="s">
        <v>164</v>
      </c>
      <c r="I517" s="19" t="s">
        <v>166</v>
      </c>
      <c r="J517" s="19">
        <v>3.8702500000000017</v>
      </c>
    </row>
    <row r="518" spans="1:11">
      <c r="A518" s="18" t="s">
        <v>20</v>
      </c>
      <c r="B518" s="5" t="str">
        <f>TEXT(DATA[[#This Row],[Fecha]],"mmm")</f>
        <v>sept</v>
      </c>
      <c r="C518" s="16">
        <f>(WEEKNUM(DATA[[#This Row],[Fecha]],2))</f>
        <v>37</v>
      </c>
      <c r="D518" s="33">
        <v>45173</v>
      </c>
      <c r="E518" s="102">
        <f>YEAR(DATA[[#This Row],[Fecha]])</f>
        <v>2023</v>
      </c>
      <c r="F518" s="90" t="s">
        <v>58</v>
      </c>
      <c r="G518" s="90" t="s">
        <v>52</v>
      </c>
      <c r="H518" s="34" t="s">
        <v>196</v>
      </c>
      <c r="I518" s="19" t="s">
        <v>166</v>
      </c>
      <c r="J518" s="19">
        <v>3.2256666666666658</v>
      </c>
    </row>
    <row r="519" spans="1:11">
      <c r="A519" s="18" t="s">
        <v>20</v>
      </c>
      <c r="B519" s="5" t="str">
        <f>TEXT(DATA[[#This Row],[Fecha]],"mmm")</f>
        <v>sept</v>
      </c>
      <c r="C519" s="16">
        <f>(WEEKNUM(DATA[[#This Row],[Fecha]],2))</f>
        <v>37</v>
      </c>
      <c r="D519" s="30">
        <v>45173</v>
      </c>
      <c r="E519" s="102">
        <f>YEAR(DATA[[#This Row],[Fecha]])</f>
        <v>2023</v>
      </c>
      <c r="F519" s="31" t="s">
        <v>58</v>
      </c>
      <c r="G519" s="32" t="s">
        <v>52</v>
      </c>
      <c r="H519" s="3" t="s">
        <v>196</v>
      </c>
      <c r="I519" s="32" t="s">
        <v>166</v>
      </c>
      <c r="J519" s="100">
        <v>2.439466666666668</v>
      </c>
    </row>
    <row r="520" spans="1:11">
      <c r="A520" s="18" t="s">
        <v>20</v>
      </c>
      <c r="B520" s="5" t="str">
        <f>TEXT(DATA[[#This Row],[Fecha]],"mmm")</f>
        <v>sept</v>
      </c>
      <c r="C520" s="16">
        <f>(WEEKNUM(DATA[[#This Row],[Fecha]],2))</f>
        <v>37</v>
      </c>
      <c r="D520" s="30">
        <v>45173</v>
      </c>
      <c r="E520" s="102">
        <f>YEAR(DATA[[#This Row],[Fecha]])</f>
        <v>2023</v>
      </c>
      <c r="F520" s="31" t="s">
        <v>58</v>
      </c>
      <c r="G520" s="32" t="s">
        <v>53</v>
      </c>
      <c r="H520" s="3" t="s">
        <v>189</v>
      </c>
      <c r="I520" s="32" t="s">
        <v>166</v>
      </c>
      <c r="J520" s="100">
        <v>1.9436166666666661</v>
      </c>
    </row>
    <row r="521" spans="1:11">
      <c r="A521" s="18" t="s">
        <v>20</v>
      </c>
      <c r="B521" s="5" t="str">
        <f>TEXT(DATA[[#This Row],[Fecha]],"mmm")</f>
        <v>sept</v>
      </c>
      <c r="C521" s="16">
        <f>(WEEKNUM(DATA[[#This Row],[Fecha]],2))</f>
        <v>37</v>
      </c>
      <c r="D521" s="30">
        <v>45174</v>
      </c>
      <c r="E521" s="102">
        <f>YEAR(DATA[[#This Row],[Fecha]])</f>
        <v>2023</v>
      </c>
      <c r="F521" s="31" t="s">
        <v>55</v>
      </c>
      <c r="G521" s="32" t="s">
        <v>77</v>
      </c>
      <c r="H521" s="3" t="s">
        <v>245</v>
      </c>
      <c r="I521" s="90" t="s">
        <v>56</v>
      </c>
      <c r="J521" s="100">
        <v>35.560833333333356</v>
      </c>
      <c r="K521" s="29" t="s">
        <v>266</v>
      </c>
    </row>
    <row r="522" spans="1:11">
      <c r="A522" s="18" t="s">
        <v>20</v>
      </c>
      <c r="B522" s="5" t="str">
        <f>TEXT(DATA[[#This Row],[Fecha]],"mmm")</f>
        <v>sept</v>
      </c>
      <c r="C522" s="16">
        <f>(WEEKNUM(DATA[[#This Row],[Fecha]],2))</f>
        <v>37</v>
      </c>
      <c r="D522" s="30">
        <v>45174</v>
      </c>
      <c r="E522" s="102">
        <f>YEAR(DATA[[#This Row],[Fecha]])</f>
        <v>2023</v>
      </c>
      <c r="F522" s="31" t="s">
        <v>58</v>
      </c>
      <c r="G522" s="32" t="s">
        <v>53</v>
      </c>
      <c r="H522" s="3" t="s">
        <v>170</v>
      </c>
      <c r="I522" s="32" t="s">
        <v>57</v>
      </c>
      <c r="J522" s="100">
        <v>14.469100000000019</v>
      </c>
      <c r="K522" s="105" t="s">
        <v>73</v>
      </c>
    </row>
    <row r="523" spans="1:11">
      <c r="A523" s="18" t="s">
        <v>22</v>
      </c>
      <c r="B523" s="5" t="str">
        <f>TEXT(DATA[[#This Row],[Fecha]],"mmm")</f>
        <v>sept</v>
      </c>
      <c r="C523" s="16">
        <f>(WEEKNUM(DATA[[#This Row],[Fecha]],2))</f>
        <v>37</v>
      </c>
      <c r="D523" s="30">
        <v>45174</v>
      </c>
      <c r="E523" s="102">
        <f>YEAR(DATA[[#This Row],[Fecha]])</f>
        <v>2023</v>
      </c>
      <c r="F523" s="31" t="s">
        <v>58</v>
      </c>
      <c r="G523" s="32" t="s">
        <v>76</v>
      </c>
      <c r="H523" s="3" t="s">
        <v>257</v>
      </c>
      <c r="I523" s="90" t="s">
        <v>56</v>
      </c>
      <c r="J523" s="100">
        <v>10.82569999999998</v>
      </c>
    </row>
    <row r="524" spans="1:11">
      <c r="A524" s="18" t="s">
        <v>20</v>
      </c>
      <c r="B524" s="5" t="str">
        <f>TEXT(DATA[[#This Row],[Fecha]],"mmm")</f>
        <v>sept</v>
      </c>
      <c r="C524" s="16">
        <f>(WEEKNUM(DATA[[#This Row],[Fecha]],2))</f>
        <v>37</v>
      </c>
      <c r="D524" s="30">
        <v>45174</v>
      </c>
      <c r="E524" s="102">
        <f>YEAR(DATA[[#This Row],[Fecha]])</f>
        <v>2023</v>
      </c>
      <c r="F524" s="31" t="s">
        <v>55</v>
      </c>
      <c r="G524" s="32" t="s">
        <v>52</v>
      </c>
      <c r="H524" s="3" t="s">
        <v>261</v>
      </c>
      <c r="I524" s="32" t="s">
        <v>166</v>
      </c>
      <c r="J524" s="100">
        <v>7.618333333333319</v>
      </c>
    </row>
    <row r="525" spans="1:11">
      <c r="A525" s="18" t="s">
        <v>22</v>
      </c>
      <c r="B525" s="5" t="str">
        <f>TEXT(DATA[[#This Row],[Fecha]],"mmm")</f>
        <v>sept</v>
      </c>
      <c r="C525" s="16">
        <f>(WEEKNUM(DATA[[#This Row],[Fecha]],2))</f>
        <v>37</v>
      </c>
      <c r="D525" s="30">
        <v>45174</v>
      </c>
      <c r="E525" s="102">
        <f>YEAR(DATA[[#This Row],[Fecha]])</f>
        <v>2023</v>
      </c>
      <c r="F525" s="31" t="s">
        <v>58</v>
      </c>
      <c r="G525" s="32" t="s">
        <v>65</v>
      </c>
      <c r="H525" s="3" t="s">
        <v>89</v>
      </c>
      <c r="I525" s="32" t="s">
        <v>166</v>
      </c>
      <c r="J525" s="100">
        <v>7.0267999999999802</v>
      </c>
    </row>
    <row r="526" spans="1:11">
      <c r="A526" s="18" t="s">
        <v>20</v>
      </c>
      <c r="B526" s="5" t="str">
        <f>TEXT(DATA[[#This Row],[Fecha]],"mmm")</f>
        <v>sept</v>
      </c>
      <c r="C526" s="16">
        <f>(WEEKNUM(DATA[[#This Row],[Fecha]],2))</f>
        <v>37</v>
      </c>
      <c r="D526" s="30">
        <v>45174</v>
      </c>
      <c r="E526" s="102">
        <f>YEAR(DATA[[#This Row],[Fecha]])</f>
        <v>2023</v>
      </c>
      <c r="F526" s="31" t="s">
        <v>55</v>
      </c>
      <c r="G526" s="32" t="s">
        <v>52</v>
      </c>
      <c r="H526" s="3" t="s">
        <v>261</v>
      </c>
      <c r="I526" s="32" t="s">
        <v>166</v>
      </c>
      <c r="J526" s="100">
        <v>4.7821166666666635</v>
      </c>
    </row>
    <row r="527" spans="1:11">
      <c r="A527" s="18" t="s">
        <v>22</v>
      </c>
      <c r="B527" s="5" t="str">
        <f>TEXT(DATA[[#This Row],[Fecha]],"mmm")</f>
        <v>sept</v>
      </c>
      <c r="C527" s="16">
        <f>(WEEKNUM(DATA[[#This Row],[Fecha]],2))</f>
        <v>37</v>
      </c>
      <c r="D527" s="30">
        <v>45174</v>
      </c>
      <c r="E527" s="102">
        <f>YEAR(DATA[[#This Row],[Fecha]])</f>
        <v>2023</v>
      </c>
      <c r="F527" s="31" t="s">
        <v>55</v>
      </c>
      <c r="G527" s="32" t="s">
        <v>78</v>
      </c>
      <c r="H527" s="29" t="s">
        <v>180</v>
      </c>
      <c r="I527" s="32" t="s">
        <v>166</v>
      </c>
      <c r="J527" s="100">
        <v>4.2007833333333364</v>
      </c>
    </row>
    <row r="528" spans="1:11">
      <c r="A528" s="18" t="s">
        <v>20</v>
      </c>
      <c r="B528" s="5" t="str">
        <f>TEXT(DATA[[#This Row],[Fecha]],"mmm")</f>
        <v>sept</v>
      </c>
      <c r="C528" s="16">
        <f>(WEEKNUM(DATA[[#This Row],[Fecha]],2))</f>
        <v>37</v>
      </c>
      <c r="D528" s="30">
        <v>45174</v>
      </c>
      <c r="E528" s="102">
        <f>YEAR(DATA[[#This Row],[Fecha]])</f>
        <v>2023</v>
      </c>
      <c r="F528" s="31" t="s">
        <v>58</v>
      </c>
      <c r="G528" s="32" t="s">
        <v>71</v>
      </c>
      <c r="H528" s="3" t="s">
        <v>258</v>
      </c>
      <c r="I528" s="32" t="s">
        <v>166</v>
      </c>
      <c r="J528" s="100">
        <v>4.1485666666666683</v>
      </c>
    </row>
    <row r="529" spans="1:10">
      <c r="A529" s="18" t="s">
        <v>22</v>
      </c>
      <c r="B529" s="5" t="str">
        <f>TEXT(DATA[[#This Row],[Fecha]],"mmm")</f>
        <v>sept</v>
      </c>
      <c r="C529" s="16">
        <f>(WEEKNUM(DATA[[#This Row],[Fecha]],2))</f>
        <v>37</v>
      </c>
      <c r="D529" s="33">
        <v>45174</v>
      </c>
      <c r="E529" s="102">
        <f>YEAR(DATA[[#This Row],[Fecha]])</f>
        <v>2023</v>
      </c>
      <c r="F529" s="31" t="s">
        <v>55</v>
      </c>
      <c r="G529" s="90" t="s">
        <v>76</v>
      </c>
      <c r="H529" s="34" t="s">
        <v>263</v>
      </c>
      <c r="I529" s="19" t="s">
        <v>166</v>
      </c>
      <c r="J529" s="19">
        <v>2.901566666666664</v>
      </c>
    </row>
    <row r="530" spans="1:10">
      <c r="A530" s="18" t="s">
        <v>20</v>
      </c>
      <c r="B530" s="5" t="str">
        <f>TEXT(DATA[[#This Row],[Fecha]],"mmm")</f>
        <v>sept</v>
      </c>
      <c r="C530" s="16">
        <f>(WEEKNUM(DATA[[#This Row],[Fecha]],2))</f>
        <v>37</v>
      </c>
      <c r="D530" s="30">
        <v>45174</v>
      </c>
      <c r="E530" s="102">
        <f>YEAR(DATA[[#This Row],[Fecha]])</f>
        <v>2023</v>
      </c>
      <c r="F530" s="31" t="s">
        <v>55</v>
      </c>
      <c r="G530" s="32" t="s">
        <v>52</v>
      </c>
      <c r="H530" s="3" t="s">
        <v>262</v>
      </c>
      <c r="I530" s="32" t="s">
        <v>166</v>
      </c>
      <c r="J530" s="100">
        <v>2.794300000000002</v>
      </c>
    </row>
    <row r="531" spans="1:10">
      <c r="A531" s="18" t="s">
        <v>22</v>
      </c>
      <c r="B531" s="5" t="str">
        <f>TEXT(DATA[[#This Row],[Fecha]],"mmm")</f>
        <v>sept</v>
      </c>
      <c r="C531" s="16">
        <f>(WEEKNUM(DATA[[#This Row],[Fecha]],2))</f>
        <v>37</v>
      </c>
      <c r="D531" s="30">
        <v>45174</v>
      </c>
      <c r="E531" s="102">
        <f>YEAR(DATA[[#This Row],[Fecha]])</f>
        <v>2023</v>
      </c>
      <c r="F531" s="31" t="s">
        <v>55</v>
      </c>
      <c r="G531" s="32" t="s">
        <v>78</v>
      </c>
      <c r="H531" s="29" t="s">
        <v>94</v>
      </c>
      <c r="I531" s="32" t="s">
        <v>166</v>
      </c>
      <c r="J531" s="37">
        <v>2.4774166666666679</v>
      </c>
    </row>
    <row r="532" spans="1:10">
      <c r="A532" s="18" t="s">
        <v>22</v>
      </c>
      <c r="B532" s="5" t="str">
        <f>TEXT(DATA[[#This Row],[Fecha]],"mmm")</f>
        <v>sept</v>
      </c>
      <c r="C532" s="16">
        <f>(WEEKNUM(DATA[[#This Row],[Fecha]],2))</f>
        <v>37</v>
      </c>
      <c r="D532" s="30">
        <v>45174</v>
      </c>
      <c r="E532" s="102">
        <f>YEAR(DATA[[#This Row],[Fecha]])</f>
        <v>2023</v>
      </c>
      <c r="F532" s="31" t="s">
        <v>55</v>
      </c>
      <c r="G532" s="32" t="s">
        <v>78</v>
      </c>
      <c r="H532" s="29" t="s">
        <v>94</v>
      </c>
      <c r="I532" s="32" t="s">
        <v>166</v>
      </c>
      <c r="J532" s="37">
        <v>2.0761833333333359</v>
      </c>
    </row>
    <row r="533" spans="1:10">
      <c r="A533" s="18" t="s">
        <v>22</v>
      </c>
      <c r="B533" s="5" t="str">
        <f>TEXT(DATA[[#This Row],[Fecha]],"mmm")</f>
        <v>sept</v>
      </c>
      <c r="C533" s="16">
        <f>(WEEKNUM(DATA[[#This Row],[Fecha]],2))</f>
        <v>37</v>
      </c>
      <c r="D533" s="30">
        <v>45174</v>
      </c>
      <c r="E533" s="102">
        <f>YEAR(DATA[[#This Row],[Fecha]])</f>
        <v>2023</v>
      </c>
      <c r="F533" s="31" t="s">
        <v>55</v>
      </c>
      <c r="G533" s="32" t="s">
        <v>78</v>
      </c>
      <c r="H533" s="29" t="s">
        <v>94</v>
      </c>
      <c r="I533" s="32" t="s">
        <v>166</v>
      </c>
      <c r="J533" s="37">
        <v>1.9509666666666661</v>
      </c>
    </row>
    <row r="534" spans="1:10">
      <c r="A534" s="18" t="s">
        <v>22</v>
      </c>
      <c r="B534" s="5" t="str">
        <f>TEXT(DATA[[#This Row],[Fecha]],"mmm")</f>
        <v>sept</v>
      </c>
      <c r="C534" s="16">
        <f>(WEEKNUM(DATA[[#This Row],[Fecha]],2))</f>
        <v>37</v>
      </c>
      <c r="D534" s="30">
        <v>45174</v>
      </c>
      <c r="E534" s="102">
        <f>YEAR(DATA[[#This Row],[Fecha]])</f>
        <v>2023</v>
      </c>
      <c r="F534" s="31" t="s">
        <v>55</v>
      </c>
      <c r="G534" s="32" t="s">
        <v>65</v>
      </c>
      <c r="H534" s="3" t="s">
        <v>69</v>
      </c>
      <c r="I534" s="32" t="s">
        <v>166</v>
      </c>
      <c r="J534" s="100">
        <v>1.6631500000000021</v>
      </c>
    </row>
    <row r="535" spans="1:10">
      <c r="A535" s="18" t="s">
        <v>22</v>
      </c>
      <c r="B535" s="5" t="str">
        <f>TEXT(DATA[[#This Row],[Fecha]],"mmm")</f>
        <v>sept</v>
      </c>
      <c r="C535" s="16">
        <f>(WEEKNUM(DATA[[#This Row],[Fecha]],2))</f>
        <v>37</v>
      </c>
      <c r="D535" s="30">
        <v>45174</v>
      </c>
      <c r="E535" s="102">
        <f>YEAR(DATA[[#This Row],[Fecha]])</f>
        <v>2023</v>
      </c>
      <c r="F535" s="31" t="s">
        <v>58</v>
      </c>
      <c r="G535" s="32" t="s">
        <v>65</v>
      </c>
      <c r="H535" s="3" t="s">
        <v>89</v>
      </c>
      <c r="I535" s="32" t="s">
        <v>166</v>
      </c>
      <c r="J535" s="100">
        <v>1.650250000000002</v>
      </c>
    </row>
    <row r="536" spans="1:10">
      <c r="A536" s="18" t="s">
        <v>20</v>
      </c>
      <c r="B536" s="5" t="str">
        <f>TEXT(DATA[[#This Row],[Fecha]],"mmm")</f>
        <v>sept</v>
      </c>
      <c r="C536" s="16">
        <f>(WEEKNUM(DATA[[#This Row],[Fecha]],2))</f>
        <v>37</v>
      </c>
      <c r="D536" s="30">
        <v>45174</v>
      </c>
      <c r="E536" s="102">
        <f>YEAR(DATA[[#This Row],[Fecha]])</f>
        <v>2023</v>
      </c>
      <c r="F536" s="31" t="s">
        <v>55</v>
      </c>
      <c r="G536" s="32" t="s">
        <v>76</v>
      </c>
      <c r="H536" s="3" t="s">
        <v>108</v>
      </c>
      <c r="I536" s="32" t="s">
        <v>166</v>
      </c>
      <c r="J536" s="100">
        <v>1.5213666666666661</v>
      </c>
    </row>
    <row r="537" spans="1:10">
      <c r="A537" s="18" t="s">
        <v>22</v>
      </c>
      <c r="B537" s="5" t="str">
        <f>TEXT(DATA[[#This Row],[Fecha]],"mmm")</f>
        <v>sept</v>
      </c>
      <c r="C537" s="16">
        <f>(WEEKNUM(DATA[[#This Row],[Fecha]],2))</f>
        <v>37</v>
      </c>
      <c r="D537" s="30">
        <v>45174</v>
      </c>
      <c r="E537" s="102">
        <f>YEAR(DATA[[#This Row],[Fecha]])</f>
        <v>2023</v>
      </c>
      <c r="F537" s="31" t="s">
        <v>58</v>
      </c>
      <c r="G537" s="32" t="s">
        <v>76</v>
      </c>
      <c r="H537" s="3" t="s">
        <v>257</v>
      </c>
      <c r="I537" s="32" t="s">
        <v>166</v>
      </c>
      <c r="J537" s="100">
        <v>1.4288166666666662</v>
      </c>
    </row>
    <row r="538" spans="1:10">
      <c r="A538" s="18" t="s">
        <v>22</v>
      </c>
      <c r="B538" s="5" t="str">
        <f>TEXT(DATA[[#This Row],[Fecha]],"mmm")</f>
        <v>sept</v>
      </c>
      <c r="C538" s="16">
        <f>(WEEKNUM(DATA[[#This Row],[Fecha]],2))</f>
        <v>37</v>
      </c>
      <c r="D538" s="30">
        <v>45174</v>
      </c>
      <c r="E538" s="102">
        <f>YEAR(DATA[[#This Row],[Fecha]])</f>
        <v>2023</v>
      </c>
      <c r="F538" s="31" t="s">
        <v>58</v>
      </c>
      <c r="G538" s="32" t="s">
        <v>65</v>
      </c>
      <c r="H538" s="3" t="s">
        <v>89</v>
      </c>
      <c r="I538" s="32" t="s">
        <v>166</v>
      </c>
      <c r="J538" s="100">
        <v>1.4005333333333321</v>
      </c>
    </row>
    <row r="539" spans="1:10">
      <c r="A539" s="18" t="s">
        <v>22</v>
      </c>
      <c r="B539" s="5" t="str">
        <f>TEXT(DATA[[#This Row],[Fecha]],"mmm")</f>
        <v>sept</v>
      </c>
      <c r="C539" s="16">
        <f>(WEEKNUM(DATA[[#This Row],[Fecha]],2))</f>
        <v>37</v>
      </c>
      <c r="D539" s="30">
        <v>45174</v>
      </c>
      <c r="E539" s="102">
        <f>YEAR(DATA[[#This Row],[Fecha]])</f>
        <v>2023</v>
      </c>
      <c r="F539" s="31" t="s">
        <v>55</v>
      </c>
      <c r="G539" s="32" t="s">
        <v>65</v>
      </c>
      <c r="H539" s="3" t="s">
        <v>69</v>
      </c>
      <c r="I539" s="32" t="s">
        <v>166</v>
      </c>
      <c r="J539" s="100">
        <v>1.3404499999999979</v>
      </c>
    </row>
    <row r="540" spans="1:10">
      <c r="A540" s="18" t="s">
        <v>22</v>
      </c>
      <c r="B540" s="5" t="str">
        <f>TEXT(DATA[[#This Row],[Fecha]],"mmm")</f>
        <v>sept</v>
      </c>
      <c r="C540" s="16">
        <f>(WEEKNUM(DATA[[#This Row],[Fecha]],2))</f>
        <v>37</v>
      </c>
      <c r="D540" s="30">
        <v>45174</v>
      </c>
      <c r="E540" s="102">
        <f>YEAR(DATA[[#This Row],[Fecha]])</f>
        <v>2023</v>
      </c>
      <c r="F540" s="31" t="s">
        <v>58</v>
      </c>
      <c r="G540" s="32" t="s">
        <v>255</v>
      </c>
      <c r="H540" s="3" t="s">
        <v>264</v>
      </c>
      <c r="I540" s="32" t="s">
        <v>166</v>
      </c>
      <c r="J540" s="100">
        <v>1.2001666666666679</v>
      </c>
    </row>
    <row r="541" spans="1:10">
      <c r="A541" s="18" t="s">
        <v>22</v>
      </c>
      <c r="B541" s="5" t="str">
        <f>TEXT(DATA[[#This Row],[Fecha]],"mmm")</f>
        <v>sept</v>
      </c>
      <c r="C541" s="16">
        <f>(WEEKNUM(DATA[[#This Row],[Fecha]],2))</f>
        <v>37</v>
      </c>
      <c r="D541" s="30">
        <v>45174</v>
      </c>
      <c r="E541" s="102">
        <f>YEAR(DATA[[#This Row],[Fecha]])</f>
        <v>2023</v>
      </c>
      <c r="F541" s="31" t="s">
        <v>55</v>
      </c>
      <c r="G541" s="32" t="s">
        <v>78</v>
      </c>
      <c r="H541" s="29" t="s">
        <v>94</v>
      </c>
      <c r="I541" s="32" t="s">
        <v>166</v>
      </c>
      <c r="J541" s="37">
        <v>1.2001500000000001</v>
      </c>
    </row>
    <row r="542" spans="1:10">
      <c r="A542" s="18" t="s">
        <v>22</v>
      </c>
      <c r="B542" s="5" t="str">
        <f>TEXT(DATA[[#This Row],[Fecha]],"mmm")</f>
        <v>sept</v>
      </c>
      <c r="C542" s="16">
        <f>(WEEKNUM(DATA[[#This Row],[Fecha]],2))</f>
        <v>37</v>
      </c>
      <c r="D542" s="30">
        <v>45174</v>
      </c>
      <c r="E542" s="102">
        <f>YEAR(DATA[[#This Row],[Fecha]])</f>
        <v>2023</v>
      </c>
      <c r="F542" s="31" t="s">
        <v>55</v>
      </c>
      <c r="G542" s="32" t="s">
        <v>78</v>
      </c>
      <c r="H542" s="29" t="s">
        <v>94</v>
      </c>
      <c r="I542" s="32" t="s">
        <v>166</v>
      </c>
      <c r="J542" s="37">
        <v>1.0503166666666681</v>
      </c>
    </row>
    <row r="543" spans="1:10">
      <c r="A543" s="18" t="s">
        <v>22</v>
      </c>
      <c r="B543" s="5" t="str">
        <f>TEXT(DATA[[#This Row],[Fecha]],"mmm")</f>
        <v>sept</v>
      </c>
      <c r="C543" s="16">
        <f>(WEEKNUM(DATA[[#This Row],[Fecha]],2))</f>
        <v>37</v>
      </c>
      <c r="D543" s="30">
        <v>45174</v>
      </c>
      <c r="E543" s="102">
        <f>YEAR(DATA[[#This Row],[Fecha]])</f>
        <v>2023</v>
      </c>
      <c r="F543" s="31" t="s">
        <v>58</v>
      </c>
      <c r="G543" s="32" t="s">
        <v>78</v>
      </c>
      <c r="H543" s="29" t="s">
        <v>94</v>
      </c>
      <c r="I543" s="32" t="s">
        <v>166</v>
      </c>
      <c r="J543" s="37">
        <v>1.0499666666666641</v>
      </c>
    </row>
    <row r="544" spans="1:10">
      <c r="A544" s="18" t="s">
        <v>22</v>
      </c>
      <c r="B544" s="5" t="str">
        <f>TEXT(DATA[[#This Row],[Fecha]],"mmm")</f>
        <v>sept</v>
      </c>
      <c r="C544" s="16">
        <f>(WEEKNUM(DATA[[#This Row],[Fecha]],2))</f>
        <v>37</v>
      </c>
      <c r="D544" s="30">
        <v>45174</v>
      </c>
      <c r="E544" s="102">
        <f>YEAR(DATA[[#This Row],[Fecha]])</f>
        <v>2023</v>
      </c>
      <c r="F544" s="31" t="s">
        <v>55</v>
      </c>
      <c r="G544" s="32" t="s">
        <v>78</v>
      </c>
      <c r="H544" s="29" t="s">
        <v>94</v>
      </c>
      <c r="I544" s="32" t="s">
        <v>166</v>
      </c>
      <c r="J544" s="37">
        <v>1.0258500000000002</v>
      </c>
    </row>
    <row r="545" spans="1:11">
      <c r="A545" s="18" t="s">
        <v>22</v>
      </c>
      <c r="B545" s="5" t="str">
        <f>TEXT(DATA[[#This Row],[Fecha]],"mmm")</f>
        <v>sept</v>
      </c>
      <c r="C545" s="16">
        <f>(WEEKNUM(DATA[[#This Row],[Fecha]],2))</f>
        <v>37</v>
      </c>
      <c r="D545" s="30">
        <v>45174</v>
      </c>
      <c r="E545" s="102">
        <f>YEAR(DATA[[#This Row],[Fecha]])</f>
        <v>2023</v>
      </c>
      <c r="F545" s="31" t="s">
        <v>58</v>
      </c>
      <c r="G545" s="32" t="s">
        <v>78</v>
      </c>
      <c r="H545" s="29" t="s">
        <v>94</v>
      </c>
      <c r="I545" s="32" t="s">
        <v>166</v>
      </c>
      <c r="J545" s="37">
        <v>1.0001500000000021</v>
      </c>
    </row>
    <row r="546" spans="1:11">
      <c r="A546" s="18" t="s">
        <v>20</v>
      </c>
      <c r="B546" s="5" t="str">
        <f>TEXT(DATA[[#This Row],[Fecha]],"mmm")</f>
        <v>sept</v>
      </c>
      <c r="C546" s="16">
        <f>(WEEKNUM(DATA[[#This Row],[Fecha]],2))</f>
        <v>37</v>
      </c>
      <c r="D546" s="30">
        <v>45174</v>
      </c>
      <c r="E546" s="102">
        <f>YEAR(DATA[[#This Row],[Fecha]])</f>
        <v>2023</v>
      </c>
      <c r="F546" s="31" t="s">
        <v>55</v>
      </c>
      <c r="G546" s="32" t="s">
        <v>70</v>
      </c>
      <c r="H546" s="3" t="s">
        <v>134</v>
      </c>
      <c r="I546" s="32" t="s">
        <v>166</v>
      </c>
      <c r="J546" s="100">
        <v>0.87479999999999991</v>
      </c>
    </row>
    <row r="547" spans="1:11">
      <c r="A547" s="18" t="s">
        <v>22</v>
      </c>
      <c r="B547" s="5" t="str">
        <f>TEXT(DATA[[#This Row],[Fecha]],"mmm")</f>
        <v>sept</v>
      </c>
      <c r="C547" s="16">
        <f>(WEEKNUM(DATA[[#This Row],[Fecha]],2))</f>
        <v>37</v>
      </c>
      <c r="D547" s="30">
        <v>45174</v>
      </c>
      <c r="E547" s="102">
        <f>YEAR(DATA[[#This Row],[Fecha]])</f>
        <v>2023</v>
      </c>
      <c r="F547" s="31" t="s">
        <v>58</v>
      </c>
      <c r="G547" s="32" t="s">
        <v>65</v>
      </c>
      <c r="H547" s="3" t="s">
        <v>89</v>
      </c>
      <c r="I547" s="32" t="s">
        <v>166</v>
      </c>
      <c r="J547" s="100">
        <v>0.82563333333333599</v>
      </c>
    </row>
    <row r="548" spans="1:11">
      <c r="A548" s="18" t="s">
        <v>22</v>
      </c>
      <c r="B548" s="5" t="str">
        <f>TEXT(DATA[[#This Row],[Fecha]],"mmm")</f>
        <v>sept</v>
      </c>
      <c r="C548" s="16">
        <f>(WEEKNUM(DATA[[#This Row],[Fecha]],2))</f>
        <v>37</v>
      </c>
      <c r="D548" s="30">
        <v>45174</v>
      </c>
      <c r="E548" s="102">
        <f>YEAR(DATA[[#This Row],[Fecha]])</f>
        <v>2023</v>
      </c>
      <c r="F548" s="31" t="s">
        <v>55</v>
      </c>
      <c r="G548" s="32" t="s">
        <v>78</v>
      </c>
      <c r="H548" s="29" t="s">
        <v>94</v>
      </c>
      <c r="I548" s="32" t="s">
        <v>166</v>
      </c>
      <c r="J548" s="37">
        <v>0.67818333333333591</v>
      </c>
    </row>
    <row r="549" spans="1:11">
      <c r="A549" s="18" t="s">
        <v>22</v>
      </c>
      <c r="B549" s="5" t="str">
        <f>TEXT(DATA[[#This Row],[Fecha]],"mmm")</f>
        <v>sept</v>
      </c>
      <c r="C549" s="16">
        <f>(WEEKNUM(DATA[[#This Row],[Fecha]],2))</f>
        <v>37</v>
      </c>
      <c r="D549" s="30">
        <v>45174</v>
      </c>
      <c r="E549" s="102">
        <f>YEAR(DATA[[#This Row],[Fecha]])</f>
        <v>2023</v>
      </c>
      <c r="F549" s="31" t="s">
        <v>55</v>
      </c>
      <c r="G549" s="32" t="s">
        <v>78</v>
      </c>
      <c r="H549" s="29" t="s">
        <v>94</v>
      </c>
      <c r="I549" s="32" t="s">
        <v>166</v>
      </c>
      <c r="J549" s="37">
        <v>0.57506666666666639</v>
      </c>
    </row>
    <row r="550" spans="1:11">
      <c r="A550" s="18" t="s">
        <v>22</v>
      </c>
      <c r="B550" s="5" t="str">
        <f>TEXT(DATA[[#This Row],[Fecha]],"mmm")</f>
        <v>sept</v>
      </c>
      <c r="C550" s="16">
        <f>(WEEKNUM(DATA[[#This Row],[Fecha]],2))</f>
        <v>37</v>
      </c>
      <c r="D550" s="30">
        <v>45174</v>
      </c>
      <c r="E550" s="102">
        <f>YEAR(DATA[[#This Row],[Fecha]])</f>
        <v>2023</v>
      </c>
      <c r="F550" s="31" t="s">
        <v>55</v>
      </c>
      <c r="G550" s="32" t="s">
        <v>78</v>
      </c>
      <c r="H550" s="29" t="s">
        <v>94</v>
      </c>
      <c r="I550" s="32" t="s">
        <v>166</v>
      </c>
      <c r="J550" s="37">
        <v>0.50063333333333337</v>
      </c>
    </row>
    <row r="551" spans="1:11">
      <c r="A551" s="18" t="s">
        <v>22</v>
      </c>
      <c r="B551" s="5" t="str">
        <f>TEXT(DATA[[#This Row],[Fecha]],"mmm")</f>
        <v>sept</v>
      </c>
      <c r="C551" s="16">
        <f>(WEEKNUM(DATA[[#This Row],[Fecha]],2))</f>
        <v>37</v>
      </c>
      <c r="D551" s="41">
        <v>45175</v>
      </c>
      <c r="E551" s="102">
        <f>YEAR(DATA[[#This Row],[Fecha]])</f>
        <v>2023</v>
      </c>
      <c r="F551" s="31" t="s">
        <v>58</v>
      </c>
      <c r="G551" s="32" t="s">
        <v>76</v>
      </c>
      <c r="H551" s="42" t="s">
        <v>237</v>
      </c>
      <c r="I551" s="32" t="s">
        <v>57</v>
      </c>
      <c r="J551" s="19">
        <v>29.778833333333338</v>
      </c>
      <c r="K551" s="106" t="s">
        <v>449</v>
      </c>
    </row>
    <row r="552" spans="1:11">
      <c r="A552" s="18" t="s">
        <v>22</v>
      </c>
      <c r="B552" s="5" t="str">
        <f>TEXT(DATA[[#This Row],[Fecha]],"mmm")</f>
        <v>sept</v>
      </c>
      <c r="C552" s="16">
        <f>(WEEKNUM(DATA[[#This Row],[Fecha]],2))</f>
        <v>37</v>
      </c>
      <c r="D552" s="41">
        <v>45175</v>
      </c>
      <c r="E552" s="102">
        <f>YEAR(DATA[[#This Row],[Fecha]])</f>
        <v>2023</v>
      </c>
      <c r="F552" s="31" t="s">
        <v>58</v>
      </c>
      <c r="G552" s="32" t="s">
        <v>79</v>
      </c>
      <c r="H552" s="42" t="s">
        <v>110</v>
      </c>
      <c r="I552" s="90" t="s">
        <v>56</v>
      </c>
      <c r="J552" s="19">
        <v>29.311883333333338</v>
      </c>
      <c r="K552" s="29" t="s">
        <v>268</v>
      </c>
    </row>
    <row r="553" spans="1:11">
      <c r="A553" s="18" t="s">
        <v>22</v>
      </c>
      <c r="B553" s="5" t="str">
        <f>TEXT(DATA[[#This Row],[Fecha]],"mmm")</f>
        <v>sept</v>
      </c>
      <c r="C553" s="16">
        <f>(WEEKNUM(DATA[[#This Row],[Fecha]],2))</f>
        <v>37</v>
      </c>
      <c r="D553" s="41">
        <v>45175</v>
      </c>
      <c r="E553" s="102">
        <f>YEAR(DATA[[#This Row],[Fecha]])</f>
        <v>2023</v>
      </c>
      <c r="F553" s="31" t="s">
        <v>58</v>
      </c>
      <c r="G553" s="32" t="s">
        <v>76</v>
      </c>
      <c r="H553" s="42" t="s">
        <v>237</v>
      </c>
      <c r="I553" s="32" t="s">
        <v>57</v>
      </c>
      <c r="J553" s="19">
        <v>24.70003333333332</v>
      </c>
      <c r="K553" s="106" t="s">
        <v>449</v>
      </c>
    </row>
    <row r="554" spans="1:11">
      <c r="A554" s="18" t="s">
        <v>22</v>
      </c>
      <c r="B554" s="5" t="str">
        <f>TEXT(DATA[[#This Row],[Fecha]],"mmm")</f>
        <v>sept</v>
      </c>
      <c r="C554" s="16">
        <f>(WEEKNUM(DATA[[#This Row],[Fecha]],2))</f>
        <v>37</v>
      </c>
      <c r="D554" s="41">
        <v>45175</v>
      </c>
      <c r="E554" s="102">
        <f>YEAR(DATA[[#This Row],[Fecha]])</f>
        <v>2023</v>
      </c>
      <c r="F554" s="31" t="s">
        <v>58</v>
      </c>
      <c r="G554" s="32" t="s">
        <v>79</v>
      </c>
      <c r="H554" s="42" t="s">
        <v>110</v>
      </c>
      <c r="I554" s="90" t="s">
        <v>56</v>
      </c>
      <c r="J554" s="19">
        <v>19.576049999999999</v>
      </c>
      <c r="K554" s="29" t="s">
        <v>268</v>
      </c>
    </row>
    <row r="555" spans="1:11">
      <c r="A555" s="18" t="s">
        <v>22</v>
      </c>
      <c r="B555" s="5" t="str">
        <f>TEXT(DATA[[#This Row],[Fecha]],"mmm")</f>
        <v>sept</v>
      </c>
      <c r="C555" s="16">
        <f>(WEEKNUM(DATA[[#This Row],[Fecha]],2))</f>
        <v>37</v>
      </c>
      <c r="D555" s="41">
        <v>45175</v>
      </c>
      <c r="E555" s="102">
        <f>YEAR(DATA[[#This Row],[Fecha]])</f>
        <v>2023</v>
      </c>
      <c r="F555" s="31" t="s">
        <v>58</v>
      </c>
      <c r="G555" s="32" t="s">
        <v>76</v>
      </c>
      <c r="H555" s="42" t="s">
        <v>267</v>
      </c>
      <c r="I555" s="90" t="s">
        <v>56</v>
      </c>
      <c r="J555" s="19">
        <v>14.041049999999998</v>
      </c>
      <c r="K555" s="29" t="s">
        <v>269</v>
      </c>
    </row>
    <row r="556" spans="1:11">
      <c r="A556" s="18" t="s">
        <v>22</v>
      </c>
      <c r="B556" s="5" t="str">
        <f>TEXT(DATA[[#This Row],[Fecha]],"mmm")</f>
        <v>sept</v>
      </c>
      <c r="C556" s="16">
        <f>(WEEKNUM(DATA[[#This Row],[Fecha]],2))</f>
        <v>37</v>
      </c>
      <c r="D556" s="41">
        <v>45175</v>
      </c>
      <c r="E556" s="102">
        <f>YEAR(DATA[[#This Row],[Fecha]])</f>
        <v>2023</v>
      </c>
      <c r="F556" s="31" t="s">
        <v>58</v>
      </c>
      <c r="G556" s="32" t="s">
        <v>79</v>
      </c>
      <c r="H556" s="42" t="s">
        <v>110</v>
      </c>
      <c r="I556" s="90" t="s">
        <v>56</v>
      </c>
      <c r="J556" s="19">
        <v>12.60591666666666</v>
      </c>
      <c r="K556" s="29" t="s">
        <v>268</v>
      </c>
    </row>
    <row r="557" spans="1:11">
      <c r="A557" s="18" t="s">
        <v>22</v>
      </c>
      <c r="B557" s="5" t="str">
        <f>TEXT(DATA[[#This Row],[Fecha]],"mmm")</f>
        <v>sept</v>
      </c>
      <c r="C557" s="16">
        <f>(WEEKNUM(DATA[[#This Row],[Fecha]],2))</f>
        <v>37</v>
      </c>
      <c r="D557" s="41">
        <v>45175</v>
      </c>
      <c r="E557" s="102">
        <f>YEAR(DATA[[#This Row],[Fecha]])</f>
        <v>2023</v>
      </c>
      <c r="F557" s="31" t="s">
        <v>58</v>
      </c>
      <c r="G557" s="32" t="s">
        <v>76</v>
      </c>
      <c r="H557" s="42" t="s">
        <v>267</v>
      </c>
      <c r="I557" s="90" t="s">
        <v>56</v>
      </c>
      <c r="J557" s="19">
        <v>11.746233333333361</v>
      </c>
      <c r="K557" s="29" t="s">
        <v>269</v>
      </c>
    </row>
    <row r="558" spans="1:11">
      <c r="A558" s="18" t="s">
        <v>22</v>
      </c>
      <c r="B558" s="5" t="str">
        <f>TEXT(DATA[[#This Row],[Fecha]],"mmm")</f>
        <v>sept</v>
      </c>
      <c r="C558" s="16">
        <f>(WEEKNUM(DATA[[#This Row],[Fecha]],2))</f>
        <v>37</v>
      </c>
      <c r="D558" s="41">
        <v>45175</v>
      </c>
      <c r="E558" s="102">
        <f>YEAR(DATA[[#This Row],[Fecha]])</f>
        <v>2023</v>
      </c>
      <c r="F558" s="31" t="s">
        <v>58</v>
      </c>
      <c r="G558" s="32" t="s">
        <v>76</v>
      </c>
      <c r="H558" s="42" t="s">
        <v>237</v>
      </c>
      <c r="I558" s="32" t="s">
        <v>57</v>
      </c>
      <c r="J558" s="19">
        <v>11.60208333333336</v>
      </c>
      <c r="K558" s="106" t="s">
        <v>449</v>
      </c>
    </row>
    <row r="559" spans="1:11">
      <c r="A559" s="18" t="s">
        <v>20</v>
      </c>
      <c r="B559" s="5" t="str">
        <f>TEXT(DATA[[#This Row],[Fecha]],"mmm")</f>
        <v>sept</v>
      </c>
      <c r="C559" s="16">
        <f>(WEEKNUM(DATA[[#This Row],[Fecha]],2))</f>
        <v>37</v>
      </c>
      <c r="D559" s="41">
        <v>45175</v>
      </c>
      <c r="E559" s="102">
        <f>YEAR(DATA[[#This Row],[Fecha]])</f>
        <v>2023</v>
      </c>
      <c r="F559" s="31" t="s">
        <v>58</v>
      </c>
      <c r="G559" s="32" t="s">
        <v>52</v>
      </c>
      <c r="H559" s="42" t="s">
        <v>174</v>
      </c>
      <c r="I559" s="32" t="s">
        <v>57</v>
      </c>
      <c r="J559" s="19">
        <v>10.09596666666666</v>
      </c>
      <c r="K559" s="29" t="s">
        <v>450</v>
      </c>
    </row>
    <row r="560" spans="1:11">
      <c r="A560" s="18" t="s">
        <v>19</v>
      </c>
      <c r="B560" s="5" t="str">
        <f>TEXT(DATA[[#This Row],[Fecha]],"mmm")</f>
        <v>sept</v>
      </c>
      <c r="C560" s="16">
        <f>(WEEKNUM(DATA[[#This Row],[Fecha]],2))</f>
        <v>37</v>
      </c>
      <c r="D560" s="41">
        <v>45175</v>
      </c>
      <c r="E560" s="102">
        <f>YEAR(DATA[[#This Row],[Fecha]])</f>
        <v>2023</v>
      </c>
      <c r="F560" s="31" t="s">
        <v>58</v>
      </c>
      <c r="G560" s="32" t="s">
        <v>70</v>
      </c>
      <c r="H560" s="35" t="s">
        <v>270</v>
      </c>
      <c r="I560" s="32" t="s">
        <v>57</v>
      </c>
      <c r="J560" s="19">
        <v>10</v>
      </c>
      <c r="K560" s="29" t="s">
        <v>271</v>
      </c>
    </row>
    <row r="561" spans="1:11">
      <c r="A561" s="18" t="s">
        <v>20</v>
      </c>
      <c r="B561" s="5" t="str">
        <f>TEXT(DATA[[#This Row],[Fecha]],"mmm")</f>
        <v>sept</v>
      </c>
      <c r="C561" s="16">
        <f>(WEEKNUM(DATA[[#This Row],[Fecha]],2))</f>
        <v>37</v>
      </c>
      <c r="D561" s="41">
        <v>45175</v>
      </c>
      <c r="E561" s="102">
        <f>YEAR(DATA[[#This Row],[Fecha]])</f>
        <v>2023</v>
      </c>
      <c r="F561" s="31" t="s">
        <v>58</v>
      </c>
      <c r="G561" s="32" t="s">
        <v>482</v>
      </c>
      <c r="H561" s="42" t="s">
        <v>437</v>
      </c>
      <c r="I561" s="32" t="s">
        <v>166</v>
      </c>
      <c r="J561" s="19">
        <v>8.9423500000000207</v>
      </c>
    </row>
    <row r="562" spans="1:11">
      <c r="A562" s="18" t="s">
        <v>22</v>
      </c>
      <c r="B562" s="5" t="str">
        <f>TEXT(DATA[[#This Row],[Fecha]],"mmm")</f>
        <v>sept</v>
      </c>
      <c r="C562" s="16">
        <f>(WEEKNUM(DATA[[#This Row],[Fecha]],2))</f>
        <v>37</v>
      </c>
      <c r="D562" s="41">
        <v>45175</v>
      </c>
      <c r="E562" s="102">
        <f>YEAR(DATA[[#This Row],[Fecha]])</f>
        <v>2023</v>
      </c>
      <c r="F562" s="31" t="s">
        <v>58</v>
      </c>
      <c r="G562" s="32" t="s">
        <v>74</v>
      </c>
      <c r="H562" s="42" t="s">
        <v>149</v>
      </c>
      <c r="I562" s="32" t="s">
        <v>166</v>
      </c>
      <c r="J562" s="19">
        <v>6.2512999999999792</v>
      </c>
    </row>
    <row r="563" spans="1:11">
      <c r="A563" s="18" t="s">
        <v>20</v>
      </c>
      <c r="B563" s="5" t="str">
        <f>TEXT(DATA[[#This Row],[Fecha]],"mmm")</f>
        <v>sept</v>
      </c>
      <c r="C563" s="16">
        <f>(WEEKNUM(DATA[[#This Row],[Fecha]],2))</f>
        <v>37</v>
      </c>
      <c r="D563" s="41">
        <v>45175</v>
      </c>
      <c r="E563" s="102">
        <f>YEAR(DATA[[#This Row],[Fecha]])</f>
        <v>2023</v>
      </c>
      <c r="F563" s="31" t="s">
        <v>55</v>
      </c>
      <c r="G563" s="32" t="s">
        <v>70</v>
      </c>
      <c r="H563" s="42" t="s">
        <v>134</v>
      </c>
      <c r="I563" s="32" t="s">
        <v>166</v>
      </c>
      <c r="J563" s="19">
        <v>2.101483333333332</v>
      </c>
    </row>
    <row r="564" spans="1:11">
      <c r="A564" s="18" t="s">
        <v>22</v>
      </c>
      <c r="B564" s="5" t="str">
        <f>TEXT(DATA[[#This Row],[Fecha]],"mmm")</f>
        <v>sept</v>
      </c>
      <c r="C564" s="16">
        <f>(WEEKNUM(DATA[[#This Row],[Fecha]],2))</f>
        <v>37</v>
      </c>
      <c r="D564" s="41">
        <v>45175</v>
      </c>
      <c r="E564" s="102">
        <f>YEAR(DATA[[#This Row],[Fecha]])</f>
        <v>2023</v>
      </c>
      <c r="F564" s="31" t="s">
        <v>55</v>
      </c>
      <c r="G564" s="32" t="s">
        <v>59</v>
      </c>
      <c r="H564" s="42" t="s">
        <v>199</v>
      </c>
      <c r="I564" s="32" t="s">
        <v>166</v>
      </c>
      <c r="J564" s="19">
        <v>2.001633333333336</v>
      </c>
    </row>
    <row r="565" spans="1:11">
      <c r="A565" s="18" t="s">
        <v>22</v>
      </c>
      <c r="B565" s="5" t="str">
        <f>TEXT(DATA[[#This Row],[Fecha]],"mmm")</f>
        <v>sept</v>
      </c>
      <c r="C565" s="16">
        <f>(WEEKNUM(DATA[[#This Row],[Fecha]],2))</f>
        <v>37</v>
      </c>
      <c r="D565" s="41">
        <v>45175</v>
      </c>
      <c r="E565" s="102">
        <f>YEAR(DATA[[#This Row],[Fecha]])</f>
        <v>2023</v>
      </c>
      <c r="F565" s="31" t="s">
        <v>55</v>
      </c>
      <c r="G565" s="32" t="s">
        <v>59</v>
      </c>
      <c r="H565" s="42" t="s">
        <v>199</v>
      </c>
      <c r="I565" s="32" t="s">
        <v>166</v>
      </c>
      <c r="J565" s="19">
        <v>1.9008499999999979</v>
      </c>
    </row>
    <row r="566" spans="1:11">
      <c r="A566" s="18" t="s">
        <v>22</v>
      </c>
      <c r="B566" s="5" t="str">
        <f>TEXT(DATA[[#This Row],[Fecha]],"mmm")</f>
        <v>sept</v>
      </c>
      <c r="C566" s="16">
        <f>(WEEKNUM(DATA[[#This Row],[Fecha]],2))</f>
        <v>37</v>
      </c>
      <c r="D566" s="41">
        <v>45175</v>
      </c>
      <c r="E566" s="102">
        <f>YEAR(DATA[[#This Row],[Fecha]])</f>
        <v>2023</v>
      </c>
      <c r="F566" s="31" t="s">
        <v>55</v>
      </c>
      <c r="G566" s="32" t="s">
        <v>65</v>
      </c>
      <c r="H566" s="42" t="s">
        <v>89</v>
      </c>
      <c r="I566" s="32" t="s">
        <v>166</v>
      </c>
      <c r="J566" s="19">
        <v>1.8220999999999981</v>
      </c>
    </row>
    <row r="567" spans="1:11">
      <c r="A567" s="18" t="s">
        <v>19</v>
      </c>
      <c r="B567" s="5" t="str">
        <f>TEXT(DATA[[#This Row],[Fecha]],"mmm")</f>
        <v>sept</v>
      </c>
      <c r="C567" s="16">
        <f>(WEEKNUM(DATA[[#This Row],[Fecha]],2))</f>
        <v>37</v>
      </c>
      <c r="D567" s="41">
        <v>45175</v>
      </c>
      <c r="E567" s="102">
        <f>YEAR(DATA[[#This Row],[Fecha]])</f>
        <v>2023</v>
      </c>
      <c r="F567" s="31" t="s">
        <v>55</v>
      </c>
      <c r="G567" s="32" t="s">
        <v>53</v>
      </c>
      <c r="H567" s="42" t="s">
        <v>188</v>
      </c>
      <c r="I567" s="32" t="s">
        <v>166</v>
      </c>
      <c r="J567" s="19">
        <v>1.664616666666666</v>
      </c>
    </row>
    <row r="568" spans="1:11">
      <c r="A568" s="18" t="s">
        <v>22</v>
      </c>
      <c r="B568" s="5" t="str">
        <f>TEXT(DATA[[#This Row],[Fecha]],"mmm")</f>
        <v>sept</v>
      </c>
      <c r="C568" s="16">
        <f>(WEEKNUM(DATA[[#This Row],[Fecha]],2))</f>
        <v>37</v>
      </c>
      <c r="D568" s="41">
        <v>45175</v>
      </c>
      <c r="E568" s="102">
        <f>YEAR(DATA[[#This Row],[Fecha]])</f>
        <v>2023</v>
      </c>
      <c r="F568" s="31" t="s">
        <v>58</v>
      </c>
      <c r="G568" s="32" t="s">
        <v>79</v>
      </c>
      <c r="H568" s="42" t="s">
        <v>110</v>
      </c>
      <c r="I568" s="32" t="s">
        <v>166</v>
      </c>
      <c r="J568" s="19">
        <v>1.4997</v>
      </c>
    </row>
    <row r="569" spans="1:11">
      <c r="A569" s="18" t="s">
        <v>20</v>
      </c>
      <c r="B569" s="5" t="str">
        <f>TEXT(DATA[[#This Row],[Fecha]],"mmm")</f>
        <v>sept</v>
      </c>
      <c r="C569" s="16">
        <f>(WEEKNUM(DATA[[#This Row],[Fecha]],2))</f>
        <v>37</v>
      </c>
      <c r="D569" s="41">
        <v>45175</v>
      </c>
      <c r="E569" s="102">
        <f>YEAR(DATA[[#This Row],[Fecha]])</f>
        <v>2023</v>
      </c>
      <c r="F569" s="31" t="s">
        <v>55</v>
      </c>
      <c r="G569" s="32" t="s">
        <v>76</v>
      </c>
      <c r="H569" s="42" t="s">
        <v>108</v>
      </c>
      <c r="I569" s="32" t="s">
        <v>166</v>
      </c>
      <c r="J569" s="19">
        <v>0.98410000000000197</v>
      </c>
    </row>
    <row r="570" spans="1:11">
      <c r="A570" s="18" t="s">
        <v>22</v>
      </c>
      <c r="B570" s="5" t="str">
        <f>TEXT(DATA[[#This Row],[Fecha]],"mmm")</f>
        <v>sept</v>
      </c>
      <c r="C570" s="16">
        <f>(WEEKNUM(DATA[[#This Row],[Fecha]],2))</f>
        <v>37</v>
      </c>
      <c r="D570" s="41">
        <v>45176</v>
      </c>
      <c r="E570" s="102">
        <f>YEAR(DATA[[#This Row],[Fecha]])</f>
        <v>2023</v>
      </c>
      <c r="F570" s="31" t="s">
        <v>58</v>
      </c>
      <c r="G570" s="32" t="s">
        <v>76</v>
      </c>
      <c r="H570" s="35" t="s">
        <v>272</v>
      </c>
      <c r="I570" s="32" t="s">
        <v>57</v>
      </c>
      <c r="J570" s="19">
        <v>20</v>
      </c>
      <c r="K570" s="29" t="s">
        <v>274</v>
      </c>
    </row>
    <row r="571" spans="1:11">
      <c r="A571" s="18" t="s">
        <v>20</v>
      </c>
      <c r="B571" s="5" t="str">
        <f>TEXT(DATA[[#This Row],[Fecha]],"mmm")</f>
        <v>sept</v>
      </c>
      <c r="C571" s="16">
        <f>(WEEKNUM(DATA[[#This Row],[Fecha]],2))</f>
        <v>37</v>
      </c>
      <c r="D571" s="30">
        <v>45176</v>
      </c>
      <c r="E571" s="102">
        <f>YEAR(DATA[[#This Row],[Fecha]])</f>
        <v>2023</v>
      </c>
      <c r="F571" s="31" t="s">
        <v>55</v>
      </c>
      <c r="G571" s="32" t="s">
        <v>52</v>
      </c>
      <c r="H571" s="35" t="s">
        <v>261</v>
      </c>
      <c r="I571" s="32" t="s">
        <v>57</v>
      </c>
      <c r="J571" s="19">
        <v>18.133649999999999</v>
      </c>
      <c r="K571" s="105" t="s">
        <v>451</v>
      </c>
    </row>
    <row r="572" spans="1:11">
      <c r="A572" s="18" t="s">
        <v>20</v>
      </c>
      <c r="B572" s="5" t="str">
        <f>TEXT(DATA[[#This Row],[Fecha]],"mmm")</f>
        <v>sept</v>
      </c>
      <c r="C572" s="16">
        <f>(WEEKNUM(DATA[[#This Row],[Fecha]],2))</f>
        <v>37</v>
      </c>
      <c r="D572" s="30">
        <v>45176</v>
      </c>
      <c r="E572" s="102">
        <f>YEAR(DATA[[#This Row],[Fecha]])</f>
        <v>2023</v>
      </c>
      <c r="F572" s="31" t="s">
        <v>55</v>
      </c>
      <c r="G572" s="32" t="s">
        <v>77</v>
      </c>
      <c r="H572" s="35" t="s">
        <v>294</v>
      </c>
      <c r="I572" s="32" t="s">
        <v>56</v>
      </c>
      <c r="J572" s="19">
        <v>12.63850000000002</v>
      </c>
    </row>
    <row r="573" spans="1:11">
      <c r="A573" s="18" t="s">
        <v>20</v>
      </c>
      <c r="B573" s="5" t="str">
        <f>TEXT(DATA[[#This Row],[Fecha]],"mmm")</f>
        <v>sept</v>
      </c>
      <c r="C573" s="16">
        <f>(WEEKNUM(DATA[[#This Row],[Fecha]],2))</f>
        <v>37</v>
      </c>
      <c r="D573" s="30">
        <v>45176</v>
      </c>
      <c r="E573" s="102">
        <f>YEAR(DATA[[#This Row],[Fecha]])</f>
        <v>2023</v>
      </c>
      <c r="F573" s="31" t="s">
        <v>55</v>
      </c>
      <c r="G573" s="32" t="s">
        <v>52</v>
      </c>
      <c r="H573" s="35" t="s">
        <v>261</v>
      </c>
      <c r="I573" s="32" t="s">
        <v>57</v>
      </c>
      <c r="J573" s="19">
        <v>12.563099999999999</v>
      </c>
      <c r="K573" s="105" t="s">
        <v>451</v>
      </c>
    </row>
    <row r="574" spans="1:11">
      <c r="A574" s="18" t="s">
        <v>20</v>
      </c>
      <c r="B574" s="5" t="str">
        <f>TEXT(DATA[[#This Row],[Fecha]],"mmm")</f>
        <v>sept</v>
      </c>
      <c r="C574" s="16">
        <f>(WEEKNUM(DATA[[#This Row],[Fecha]],2))</f>
        <v>37</v>
      </c>
      <c r="D574" s="41">
        <v>45176</v>
      </c>
      <c r="E574" s="102">
        <f>YEAR(DATA[[#This Row],[Fecha]])</f>
        <v>2023</v>
      </c>
      <c r="F574" s="31" t="s">
        <v>58</v>
      </c>
      <c r="G574" s="32" t="s">
        <v>70</v>
      </c>
      <c r="H574" s="42" t="s">
        <v>84</v>
      </c>
      <c r="I574" s="32" t="s">
        <v>57</v>
      </c>
      <c r="J574" s="19">
        <v>11.47436666666664</v>
      </c>
      <c r="K574" s="29" t="s">
        <v>275</v>
      </c>
    </row>
    <row r="575" spans="1:11">
      <c r="A575" s="18" t="s">
        <v>20</v>
      </c>
      <c r="B575" s="5" t="str">
        <f>TEXT(DATA[[#This Row],[Fecha]],"mmm")</f>
        <v>sept</v>
      </c>
      <c r="C575" s="16">
        <f>(WEEKNUM(DATA[[#This Row],[Fecha]],2))</f>
        <v>37</v>
      </c>
      <c r="D575" s="30">
        <v>45176</v>
      </c>
      <c r="E575" s="102">
        <f>YEAR(DATA[[#This Row],[Fecha]])</f>
        <v>2023</v>
      </c>
      <c r="F575" s="31" t="s">
        <v>58</v>
      </c>
      <c r="G575" s="32" t="s">
        <v>70</v>
      </c>
      <c r="H575" s="35" t="s">
        <v>84</v>
      </c>
      <c r="I575" s="32" t="s">
        <v>56</v>
      </c>
      <c r="J575" s="19">
        <v>11.47436666666664</v>
      </c>
      <c r="K575" s="29" t="s">
        <v>281</v>
      </c>
    </row>
    <row r="576" spans="1:11">
      <c r="A576" s="18" t="s">
        <v>20</v>
      </c>
      <c r="B576" s="5" t="str">
        <f>TEXT(DATA[[#This Row],[Fecha]],"mmm")</f>
        <v>sept</v>
      </c>
      <c r="C576" s="16">
        <f>(WEEKNUM(DATA[[#This Row],[Fecha]],2))</f>
        <v>37</v>
      </c>
      <c r="D576" s="30">
        <v>45176</v>
      </c>
      <c r="E576" s="102">
        <f>YEAR(DATA[[#This Row],[Fecha]])</f>
        <v>2023</v>
      </c>
      <c r="F576" s="31" t="s">
        <v>55</v>
      </c>
      <c r="G576" s="32" t="s">
        <v>52</v>
      </c>
      <c r="H576" s="35" t="s">
        <v>277</v>
      </c>
      <c r="I576" s="32" t="s">
        <v>56</v>
      </c>
      <c r="J576" s="19">
        <v>10.168466666666641</v>
      </c>
    </row>
    <row r="577" spans="1:11">
      <c r="A577" s="18" t="s">
        <v>20</v>
      </c>
      <c r="B577" s="5" t="str">
        <f>TEXT(DATA[[#This Row],[Fecha]],"mmm")</f>
        <v>sept</v>
      </c>
      <c r="C577" s="16">
        <f>(WEEKNUM(DATA[[#This Row],[Fecha]],2))</f>
        <v>37</v>
      </c>
      <c r="D577" s="30">
        <v>45176</v>
      </c>
      <c r="E577" s="102">
        <f>YEAR(DATA[[#This Row],[Fecha]])</f>
        <v>2023</v>
      </c>
      <c r="F577" s="31" t="s">
        <v>55</v>
      </c>
      <c r="G577" s="32" t="s">
        <v>70</v>
      </c>
      <c r="H577" s="35" t="s">
        <v>84</v>
      </c>
      <c r="I577" s="32" t="s">
        <v>56</v>
      </c>
      <c r="J577" s="19">
        <v>9.9729833333333406</v>
      </c>
    </row>
    <row r="578" spans="1:11">
      <c r="A578" s="18" t="s">
        <v>22</v>
      </c>
      <c r="B578" s="5" t="str">
        <f>TEXT(DATA[[#This Row],[Fecha]],"mmm")</f>
        <v>sept</v>
      </c>
      <c r="C578" s="16">
        <f>(WEEKNUM(DATA[[#This Row],[Fecha]],2))</f>
        <v>37</v>
      </c>
      <c r="D578" s="30">
        <v>45176</v>
      </c>
      <c r="E578" s="102">
        <f>YEAR(DATA[[#This Row],[Fecha]])</f>
        <v>2023</v>
      </c>
      <c r="F578" s="31" t="s">
        <v>55</v>
      </c>
      <c r="G578" s="32" t="s">
        <v>179</v>
      </c>
      <c r="H578" s="35" t="s">
        <v>181</v>
      </c>
      <c r="I578" s="32" t="s">
        <v>57</v>
      </c>
      <c r="J578" s="19">
        <v>9.3526166666666395</v>
      </c>
    </row>
    <row r="579" spans="1:11">
      <c r="A579" s="18" t="s">
        <v>22</v>
      </c>
      <c r="B579" s="5" t="str">
        <f>TEXT(DATA[[#This Row],[Fecha]],"mmm")</f>
        <v>sept</v>
      </c>
      <c r="C579" s="16">
        <f>(WEEKNUM(DATA[[#This Row],[Fecha]],2))</f>
        <v>37</v>
      </c>
      <c r="D579" s="41">
        <v>45176</v>
      </c>
      <c r="E579" s="102">
        <f>YEAR(DATA[[#This Row],[Fecha]])</f>
        <v>2023</v>
      </c>
      <c r="F579" s="31" t="s">
        <v>58</v>
      </c>
      <c r="G579" s="32" t="s">
        <v>64</v>
      </c>
      <c r="H579" s="35" t="s">
        <v>273</v>
      </c>
      <c r="I579" s="32" t="s">
        <v>166</v>
      </c>
      <c r="J579" s="19">
        <v>8</v>
      </c>
      <c r="K579" s="29" t="s">
        <v>274</v>
      </c>
    </row>
    <row r="580" spans="1:11">
      <c r="A580" s="18" t="s">
        <v>20</v>
      </c>
      <c r="B580" s="5" t="str">
        <f>TEXT(DATA[[#This Row],[Fecha]],"mmm")</f>
        <v>sept</v>
      </c>
      <c r="C580" s="16">
        <f>(WEEKNUM(DATA[[#This Row],[Fecha]],2))</f>
        <v>37</v>
      </c>
      <c r="D580" s="30">
        <v>45176</v>
      </c>
      <c r="E580" s="102">
        <f>YEAR(DATA[[#This Row],[Fecha]])</f>
        <v>2023</v>
      </c>
      <c r="F580" s="31" t="s">
        <v>55</v>
      </c>
      <c r="G580" s="32" t="s">
        <v>70</v>
      </c>
      <c r="H580" s="35" t="s">
        <v>84</v>
      </c>
      <c r="I580" s="32" t="s">
        <v>166</v>
      </c>
      <c r="J580" s="19">
        <v>7.41953333333334</v>
      </c>
    </row>
    <row r="581" spans="1:11">
      <c r="A581" s="18" t="s">
        <v>22</v>
      </c>
      <c r="B581" s="5" t="str">
        <f>TEXT(DATA[[#This Row],[Fecha]],"mmm")</f>
        <v>sept</v>
      </c>
      <c r="C581" s="16">
        <f>(WEEKNUM(DATA[[#This Row],[Fecha]],2))</f>
        <v>37</v>
      </c>
      <c r="D581" s="30">
        <v>45176</v>
      </c>
      <c r="E581" s="102">
        <f>YEAR(DATA[[#This Row],[Fecha]])</f>
        <v>2023</v>
      </c>
      <c r="F581" s="31" t="s">
        <v>55</v>
      </c>
      <c r="G581" s="32" t="s">
        <v>65</v>
      </c>
      <c r="H581" s="35" t="s">
        <v>113</v>
      </c>
      <c r="I581" s="32" t="s">
        <v>166</v>
      </c>
      <c r="J581" s="19">
        <v>6.7527000000000008</v>
      </c>
    </row>
    <row r="582" spans="1:11">
      <c r="A582" s="18" t="s">
        <v>22</v>
      </c>
      <c r="B582" s="5" t="str">
        <f>TEXT(DATA[[#This Row],[Fecha]],"mmm")</f>
        <v>sept</v>
      </c>
      <c r="C582" s="16">
        <f>(WEEKNUM(DATA[[#This Row],[Fecha]],2))</f>
        <v>37</v>
      </c>
      <c r="D582" s="30">
        <v>45176</v>
      </c>
      <c r="E582" s="102">
        <f>YEAR(DATA[[#This Row],[Fecha]])</f>
        <v>2023</v>
      </c>
      <c r="F582" s="31" t="s">
        <v>55</v>
      </c>
      <c r="G582" s="32" t="s">
        <v>64</v>
      </c>
      <c r="H582" s="35" t="s">
        <v>107</v>
      </c>
      <c r="I582" s="32" t="s">
        <v>166</v>
      </c>
      <c r="J582" s="19">
        <v>6.6519333333333597</v>
      </c>
    </row>
    <row r="583" spans="1:11">
      <c r="A583" s="18" t="s">
        <v>20</v>
      </c>
      <c r="B583" s="5" t="str">
        <f>TEXT(DATA[[#This Row],[Fecha]],"mmm")</f>
        <v>sept</v>
      </c>
      <c r="C583" s="16">
        <f>(WEEKNUM(DATA[[#This Row],[Fecha]],2))</f>
        <v>37</v>
      </c>
      <c r="D583" s="30">
        <v>45176</v>
      </c>
      <c r="E583" s="102">
        <f>YEAR(DATA[[#This Row],[Fecha]])</f>
        <v>2023</v>
      </c>
      <c r="F583" s="31" t="s">
        <v>55</v>
      </c>
      <c r="G583" s="32" t="s">
        <v>52</v>
      </c>
      <c r="H583" s="35" t="s">
        <v>276</v>
      </c>
      <c r="I583" s="32" t="s">
        <v>166</v>
      </c>
      <c r="J583" s="19">
        <v>6.3033166666666798</v>
      </c>
    </row>
    <row r="584" spans="1:11">
      <c r="A584" s="18" t="s">
        <v>20</v>
      </c>
      <c r="B584" s="5" t="str">
        <f>TEXT(DATA[[#This Row],[Fecha]],"mmm")</f>
        <v>sept</v>
      </c>
      <c r="C584" s="16">
        <f>(WEEKNUM(DATA[[#This Row],[Fecha]],2))</f>
        <v>37</v>
      </c>
      <c r="D584" s="30">
        <v>45176</v>
      </c>
      <c r="E584" s="102">
        <f>YEAR(DATA[[#This Row],[Fecha]])</f>
        <v>2023</v>
      </c>
      <c r="F584" s="31" t="s">
        <v>55</v>
      </c>
      <c r="G584" s="32" t="s">
        <v>64</v>
      </c>
      <c r="H584" s="35" t="s">
        <v>157</v>
      </c>
      <c r="I584" s="32" t="s">
        <v>166</v>
      </c>
      <c r="J584" s="19">
        <v>6.2231500000000199</v>
      </c>
    </row>
    <row r="585" spans="1:11">
      <c r="A585" s="18" t="s">
        <v>22</v>
      </c>
      <c r="B585" s="5" t="str">
        <f>TEXT(DATA[[#This Row],[Fecha]],"mmm")</f>
        <v>sept</v>
      </c>
      <c r="C585" s="16">
        <f>(WEEKNUM(DATA[[#This Row],[Fecha]],2))</f>
        <v>37</v>
      </c>
      <c r="D585" s="41">
        <v>45176</v>
      </c>
      <c r="E585" s="102">
        <f>YEAR(DATA[[#This Row],[Fecha]])</f>
        <v>2023</v>
      </c>
      <c r="F585" s="31" t="s">
        <v>58</v>
      </c>
      <c r="G585" s="32" t="s">
        <v>79</v>
      </c>
      <c r="H585" s="42" t="s">
        <v>110</v>
      </c>
      <c r="I585" s="32" t="s">
        <v>166</v>
      </c>
      <c r="J585" s="19">
        <v>6.1517166666666601</v>
      </c>
    </row>
    <row r="586" spans="1:11">
      <c r="A586" s="18" t="s">
        <v>20</v>
      </c>
      <c r="B586" s="5" t="str">
        <f>TEXT(DATA[[#This Row],[Fecha]],"mmm")</f>
        <v>sept</v>
      </c>
      <c r="C586" s="16">
        <f>(WEEKNUM(DATA[[#This Row],[Fecha]],2))</f>
        <v>37</v>
      </c>
      <c r="D586" s="41">
        <v>45176</v>
      </c>
      <c r="E586" s="102">
        <f>YEAR(DATA[[#This Row],[Fecha]])</f>
        <v>2023</v>
      </c>
      <c r="F586" s="31" t="s">
        <v>58</v>
      </c>
      <c r="G586" s="32" t="s">
        <v>62</v>
      </c>
      <c r="H586" s="42" t="s">
        <v>164</v>
      </c>
      <c r="I586" s="32" t="s">
        <v>166</v>
      </c>
      <c r="J586" s="19">
        <v>5.1682999999999986</v>
      </c>
    </row>
    <row r="587" spans="1:11">
      <c r="A587" s="18" t="s">
        <v>20</v>
      </c>
      <c r="B587" s="5" t="str">
        <f>TEXT(DATA[[#This Row],[Fecha]],"mmm")</f>
        <v>sept</v>
      </c>
      <c r="C587" s="16">
        <f>(WEEKNUM(DATA[[#This Row],[Fecha]],2))</f>
        <v>37</v>
      </c>
      <c r="D587" s="30">
        <v>45176</v>
      </c>
      <c r="E587" s="102">
        <f>YEAR(DATA[[#This Row],[Fecha]])</f>
        <v>2023</v>
      </c>
      <c r="F587" s="31" t="s">
        <v>55</v>
      </c>
      <c r="G587" s="32" t="s">
        <v>482</v>
      </c>
      <c r="H587" s="35" t="s">
        <v>118</v>
      </c>
      <c r="I587" s="32" t="s">
        <v>166</v>
      </c>
      <c r="J587" s="19">
        <v>4.8439666666666685</v>
      </c>
    </row>
    <row r="588" spans="1:11">
      <c r="A588" s="18" t="s">
        <v>20</v>
      </c>
      <c r="B588" s="5" t="str">
        <f>TEXT(DATA[[#This Row],[Fecha]],"mmm")</f>
        <v>sept</v>
      </c>
      <c r="C588" s="16">
        <f>(WEEKNUM(DATA[[#This Row],[Fecha]],2))</f>
        <v>37</v>
      </c>
      <c r="D588" s="30">
        <v>45176</v>
      </c>
      <c r="E588" s="102">
        <f>YEAR(DATA[[#This Row],[Fecha]])</f>
        <v>2023</v>
      </c>
      <c r="F588" s="31" t="s">
        <v>55</v>
      </c>
      <c r="G588" s="32" t="s">
        <v>52</v>
      </c>
      <c r="H588" s="35" t="s">
        <v>276</v>
      </c>
      <c r="I588" s="32" t="s">
        <v>166</v>
      </c>
      <c r="J588" s="19">
        <v>4.1822166666666662</v>
      </c>
    </row>
    <row r="589" spans="1:11">
      <c r="A589" s="18" t="s">
        <v>22</v>
      </c>
      <c r="B589" s="5" t="str">
        <f>TEXT(DATA[[#This Row],[Fecha]],"mmm")</f>
        <v>sept</v>
      </c>
      <c r="C589" s="16">
        <f>(WEEKNUM(DATA[[#This Row],[Fecha]],2))</f>
        <v>37</v>
      </c>
      <c r="D589" s="33">
        <v>45176</v>
      </c>
      <c r="E589" s="102">
        <f>YEAR(DATA[[#This Row],[Fecha]])</f>
        <v>2023</v>
      </c>
      <c r="F589" s="90" t="s">
        <v>58</v>
      </c>
      <c r="G589" s="90" t="s">
        <v>76</v>
      </c>
      <c r="H589" s="34" t="s">
        <v>237</v>
      </c>
      <c r="I589" s="19" t="s">
        <v>166</v>
      </c>
      <c r="J589" s="19">
        <v>3.8512000000000017</v>
      </c>
    </row>
    <row r="590" spans="1:11">
      <c r="A590" s="18" t="s">
        <v>22</v>
      </c>
      <c r="B590" s="5" t="str">
        <f>TEXT(DATA[[#This Row],[Fecha]],"mmm")</f>
        <v>sept</v>
      </c>
      <c r="C590" s="16">
        <f>(WEEKNUM(DATA[[#This Row],[Fecha]],2))</f>
        <v>37</v>
      </c>
      <c r="D590" s="33">
        <v>45176</v>
      </c>
      <c r="E590" s="102">
        <f>YEAR(DATA[[#This Row],[Fecha]])</f>
        <v>2023</v>
      </c>
      <c r="F590" s="31" t="s">
        <v>55</v>
      </c>
      <c r="G590" s="90" t="s">
        <v>74</v>
      </c>
      <c r="H590" s="34" t="s">
        <v>126</v>
      </c>
      <c r="I590" s="19" t="s">
        <v>166</v>
      </c>
      <c r="J590" s="19">
        <v>3.7516333333333325</v>
      </c>
    </row>
    <row r="591" spans="1:11">
      <c r="A591" s="18" t="s">
        <v>22</v>
      </c>
      <c r="B591" s="5" t="str">
        <f>TEXT(DATA[[#This Row],[Fecha]],"mmm")</f>
        <v>sept</v>
      </c>
      <c r="C591" s="16">
        <f>(WEEKNUM(DATA[[#This Row],[Fecha]],2))</f>
        <v>37</v>
      </c>
      <c r="D591" s="33">
        <v>45176</v>
      </c>
      <c r="E591" s="102">
        <f>YEAR(DATA[[#This Row],[Fecha]])</f>
        <v>2023</v>
      </c>
      <c r="F591" s="31" t="s">
        <v>55</v>
      </c>
      <c r="G591" s="90" t="s">
        <v>65</v>
      </c>
      <c r="H591" s="34" t="s">
        <v>279</v>
      </c>
      <c r="I591" s="19" t="s">
        <v>166</v>
      </c>
      <c r="J591" s="19">
        <v>3.2513666666666641</v>
      </c>
    </row>
    <row r="592" spans="1:11">
      <c r="A592" s="18" t="s">
        <v>20</v>
      </c>
      <c r="B592" s="5" t="str">
        <f>TEXT(DATA[[#This Row],[Fecha]],"mmm")</f>
        <v>sept</v>
      </c>
      <c r="C592" s="16">
        <f>(WEEKNUM(DATA[[#This Row],[Fecha]],2))</f>
        <v>37</v>
      </c>
      <c r="D592" s="33">
        <v>45176</v>
      </c>
      <c r="E592" s="102">
        <f>YEAR(DATA[[#This Row],[Fecha]])</f>
        <v>2023</v>
      </c>
      <c r="F592" s="90" t="s">
        <v>58</v>
      </c>
      <c r="G592" s="90" t="s">
        <v>70</v>
      </c>
      <c r="H592" s="34" t="s">
        <v>84</v>
      </c>
      <c r="I592" s="19" t="s">
        <v>166</v>
      </c>
      <c r="J592" s="19">
        <v>3.2177833333333319</v>
      </c>
    </row>
    <row r="593" spans="1:11">
      <c r="A593" s="18" t="s">
        <v>20</v>
      </c>
      <c r="B593" s="5" t="str">
        <f>TEXT(DATA[[#This Row],[Fecha]],"mmm")</f>
        <v>sept</v>
      </c>
      <c r="C593" s="16">
        <f>(WEEKNUM(DATA[[#This Row],[Fecha]],2))</f>
        <v>37</v>
      </c>
      <c r="D593" s="41">
        <v>45176</v>
      </c>
      <c r="E593" s="102">
        <f>YEAR(DATA[[#This Row],[Fecha]])</f>
        <v>2023</v>
      </c>
      <c r="F593" s="31" t="s">
        <v>55</v>
      </c>
      <c r="G593" s="32" t="s">
        <v>70</v>
      </c>
      <c r="H593" s="42" t="s">
        <v>84</v>
      </c>
      <c r="I593" s="32" t="s">
        <v>166</v>
      </c>
      <c r="J593" s="19">
        <v>2.6848333333333323</v>
      </c>
    </row>
    <row r="594" spans="1:11">
      <c r="A594" s="18" t="s">
        <v>22</v>
      </c>
      <c r="B594" s="5" t="str">
        <f>TEXT(DATA[[#This Row],[Fecha]],"mmm")</f>
        <v>sept</v>
      </c>
      <c r="C594" s="16">
        <f>(WEEKNUM(DATA[[#This Row],[Fecha]],2))</f>
        <v>37</v>
      </c>
      <c r="D594" s="41">
        <v>45176</v>
      </c>
      <c r="E594" s="102">
        <f>YEAR(DATA[[#This Row],[Fecha]])</f>
        <v>2023</v>
      </c>
      <c r="F594" s="31" t="s">
        <v>58</v>
      </c>
      <c r="G594" s="32" t="s">
        <v>79</v>
      </c>
      <c r="H594" s="42" t="s">
        <v>110</v>
      </c>
      <c r="I594" s="32" t="s">
        <v>166</v>
      </c>
      <c r="J594" s="19">
        <v>1.650799999999998</v>
      </c>
    </row>
    <row r="595" spans="1:11">
      <c r="A595" s="18" t="s">
        <v>20</v>
      </c>
      <c r="B595" s="5" t="str">
        <f>TEXT(DATA[[#This Row],[Fecha]],"mmm")</f>
        <v>sept</v>
      </c>
      <c r="C595" s="16">
        <f>(WEEKNUM(DATA[[#This Row],[Fecha]],2))</f>
        <v>37</v>
      </c>
      <c r="D595" s="30">
        <v>45177</v>
      </c>
      <c r="E595" s="102">
        <f>YEAR(DATA[[#This Row],[Fecha]])</f>
        <v>2023</v>
      </c>
      <c r="F595" s="31" t="s">
        <v>58</v>
      </c>
      <c r="G595" s="32" t="s">
        <v>70</v>
      </c>
      <c r="H595" s="35" t="s">
        <v>84</v>
      </c>
      <c r="I595" s="32" t="s">
        <v>56</v>
      </c>
      <c r="J595" s="19">
        <v>51.122200000000021</v>
      </c>
      <c r="K595" s="105" t="s">
        <v>452</v>
      </c>
    </row>
    <row r="596" spans="1:11">
      <c r="A596" s="18" t="s">
        <v>22</v>
      </c>
      <c r="B596" s="5" t="str">
        <f>TEXT(DATA[[#This Row],[Fecha]],"mmm")</f>
        <v>sept</v>
      </c>
      <c r="C596" s="16">
        <f>(WEEKNUM(DATA[[#This Row],[Fecha]],2))</f>
        <v>37</v>
      </c>
      <c r="D596" s="30">
        <v>45177</v>
      </c>
      <c r="E596" s="102">
        <f>YEAR(DATA[[#This Row],[Fecha]])</f>
        <v>2023</v>
      </c>
      <c r="F596" s="31" t="s">
        <v>58</v>
      </c>
      <c r="G596" s="32" t="s">
        <v>78</v>
      </c>
      <c r="H596" s="35" t="s">
        <v>94</v>
      </c>
      <c r="I596" s="32" t="s">
        <v>56</v>
      </c>
      <c r="J596" s="19">
        <v>32.314016666666696</v>
      </c>
      <c r="K596" s="29" t="s">
        <v>280</v>
      </c>
    </row>
    <row r="597" spans="1:11">
      <c r="A597" s="18" t="s">
        <v>22</v>
      </c>
      <c r="B597" s="5" t="str">
        <f>TEXT(DATA[[#This Row],[Fecha]],"mmm")</f>
        <v>sept</v>
      </c>
      <c r="C597" s="16">
        <f>(WEEKNUM(DATA[[#This Row],[Fecha]],2))</f>
        <v>37</v>
      </c>
      <c r="D597" s="30">
        <v>45177</v>
      </c>
      <c r="E597" s="102">
        <f>YEAR(DATA[[#This Row],[Fecha]])</f>
        <v>2023</v>
      </c>
      <c r="F597" s="31" t="s">
        <v>55</v>
      </c>
      <c r="G597" s="32" t="s">
        <v>76</v>
      </c>
      <c r="H597" s="35" t="s">
        <v>102</v>
      </c>
      <c r="I597" s="32" t="s">
        <v>57</v>
      </c>
      <c r="J597" s="19">
        <v>23.94325000000002</v>
      </c>
      <c r="K597" s="105" t="s">
        <v>453</v>
      </c>
    </row>
    <row r="598" spans="1:11">
      <c r="A598" s="18" t="s">
        <v>20</v>
      </c>
      <c r="B598" s="5" t="str">
        <f>TEXT(DATA[[#This Row],[Fecha]],"mmm")</f>
        <v>sept</v>
      </c>
      <c r="C598" s="16">
        <f>(WEEKNUM(DATA[[#This Row],[Fecha]],2))</f>
        <v>37</v>
      </c>
      <c r="D598" s="30">
        <v>45177</v>
      </c>
      <c r="E598" s="102">
        <f>YEAR(DATA[[#This Row],[Fecha]])</f>
        <v>2023</v>
      </c>
      <c r="F598" s="31" t="s">
        <v>55</v>
      </c>
      <c r="G598" s="32" t="s">
        <v>64</v>
      </c>
      <c r="H598" s="35" t="s">
        <v>226</v>
      </c>
      <c r="I598" s="32" t="s">
        <v>56</v>
      </c>
      <c r="J598" s="19">
        <v>23.921700000000001</v>
      </c>
      <c r="K598" s="105" t="s">
        <v>284</v>
      </c>
    </row>
    <row r="599" spans="1:11">
      <c r="A599" s="18" t="s">
        <v>20</v>
      </c>
      <c r="B599" s="5" t="str">
        <f>TEXT(DATA[[#This Row],[Fecha]],"mmm")</f>
        <v>sept</v>
      </c>
      <c r="C599" s="16">
        <f>(WEEKNUM(DATA[[#This Row],[Fecha]],2))</f>
        <v>37</v>
      </c>
      <c r="D599" s="30">
        <v>45177</v>
      </c>
      <c r="E599" s="102">
        <f>YEAR(DATA[[#This Row],[Fecha]])</f>
        <v>2023</v>
      </c>
      <c r="F599" s="31" t="s">
        <v>58</v>
      </c>
      <c r="G599" s="32" t="s">
        <v>52</v>
      </c>
      <c r="H599" s="35" t="s">
        <v>261</v>
      </c>
      <c r="I599" s="32" t="s">
        <v>57</v>
      </c>
      <c r="J599" s="19">
        <v>20.267266666666682</v>
      </c>
      <c r="K599" s="105" t="s">
        <v>451</v>
      </c>
    </row>
    <row r="600" spans="1:11">
      <c r="A600" s="18" t="s">
        <v>20</v>
      </c>
      <c r="B600" s="5" t="str">
        <f>TEXT(DATA[[#This Row],[Fecha]],"mmm")</f>
        <v>sept</v>
      </c>
      <c r="C600" s="16">
        <f>(WEEKNUM(DATA[[#This Row],[Fecha]],2))</f>
        <v>37</v>
      </c>
      <c r="D600" s="30">
        <v>45177</v>
      </c>
      <c r="E600" s="102">
        <f>YEAR(DATA[[#This Row],[Fecha]])</f>
        <v>2023</v>
      </c>
      <c r="F600" s="31" t="s">
        <v>58</v>
      </c>
      <c r="G600" s="32" t="s">
        <v>70</v>
      </c>
      <c r="H600" s="35" t="s">
        <v>84</v>
      </c>
      <c r="I600" s="32" t="s">
        <v>56</v>
      </c>
      <c r="J600" s="19">
        <v>14.215466666666639</v>
      </c>
      <c r="K600" s="29" t="s">
        <v>281</v>
      </c>
    </row>
    <row r="601" spans="1:11">
      <c r="A601" s="18" t="s">
        <v>22</v>
      </c>
      <c r="B601" s="5" t="str">
        <f>TEXT(DATA[[#This Row],[Fecha]],"mmm")</f>
        <v>sept</v>
      </c>
      <c r="C601" s="16">
        <f>(WEEKNUM(DATA[[#This Row],[Fecha]],2))</f>
        <v>37</v>
      </c>
      <c r="D601" s="30">
        <v>45177</v>
      </c>
      <c r="E601" s="102">
        <f>YEAR(DATA[[#This Row],[Fecha]])</f>
        <v>2023</v>
      </c>
      <c r="F601" s="31" t="s">
        <v>58</v>
      </c>
      <c r="G601" s="32" t="s">
        <v>78</v>
      </c>
      <c r="H601" s="35" t="s">
        <v>94</v>
      </c>
      <c r="I601" s="32" t="s">
        <v>56</v>
      </c>
      <c r="J601" s="19">
        <v>13.275533333333341</v>
      </c>
    </row>
    <row r="602" spans="1:11">
      <c r="A602" s="18" t="s">
        <v>22</v>
      </c>
      <c r="B602" s="5" t="str">
        <f>TEXT(DATA[[#This Row],[Fecha]],"mmm")</f>
        <v>sept</v>
      </c>
      <c r="C602" s="16">
        <f>(WEEKNUM(DATA[[#This Row],[Fecha]],2))</f>
        <v>37</v>
      </c>
      <c r="D602" s="30">
        <v>45177</v>
      </c>
      <c r="E602" s="102">
        <f>YEAR(DATA[[#This Row],[Fecha]])</f>
        <v>2023</v>
      </c>
      <c r="F602" s="31" t="s">
        <v>58</v>
      </c>
      <c r="G602" s="32" t="s">
        <v>78</v>
      </c>
      <c r="H602" s="35" t="s">
        <v>94</v>
      </c>
      <c r="I602" s="32" t="s">
        <v>56</v>
      </c>
      <c r="J602" s="19">
        <v>10.530550000000019</v>
      </c>
    </row>
    <row r="603" spans="1:11">
      <c r="A603" s="18" t="s">
        <v>20</v>
      </c>
      <c r="B603" s="5" t="str">
        <f>TEXT(DATA[[#This Row],[Fecha]],"mmm")</f>
        <v>sept</v>
      </c>
      <c r="C603" s="16">
        <f>(WEEKNUM(DATA[[#This Row],[Fecha]],2))</f>
        <v>37</v>
      </c>
      <c r="D603" s="30">
        <v>45177</v>
      </c>
      <c r="E603" s="102">
        <f>YEAR(DATA[[#This Row],[Fecha]])</f>
        <v>2023</v>
      </c>
      <c r="F603" s="31" t="s">
        <v>58</v>
      </c>
      <c r="G603" s="32" t="s">
        <v>76</v>
      </c>
      <c r="H603" s="35" t="s">
        <v>146</v>
      </c>
      <c r="I603" s="32" t="s">
        <v>56</v>
      </c>
      <c r="J603" s="19">
        <v>10.251433333333321</v>
      </c>
    </row>
    <row r="604" spans="1:11">
      <c r="A604" s="18" t="s">
        <v>20</v>
      </c>
      <c r="B604" s="5" t="str">
        <f>TEXT(DATA[[#This Row],[Fecha]],"mmm")</f>
        <v>sept</v>
      </c>
      <c r="C604" s="16">
        <f>(WEEKNUM(DATA[[#This Row],[Fecha]],2))</f>
        <v>37</v>
      </c>
      <c r="D604" s="30">
        <v>45177</v>
      </c>
      <c r="E604" s="102">
        <f>YEAR(DATA[[#This Row],[Fecha]])</f>
        <v>2023</v>
      </c>
      <c r="F604" s="31" t="s">
        <v>58</v>
      </c>
      <c r="G604" s="32" t="s">
        <v>76</v>
      </c>
      <c r="H604" s="35" t="s">
        <v>146</v>
      </c>
      <c r="I604" s="32" t="s">
        <v>56</v>
      </c>
      <c r="J604" s="19">
        <v>9.8877166666666803</v>
      </c>
    </row>
    <row r="605" spans="1:11">
      <c r="A605" s="18" t="s">
        <v>20</v>
      </c>
      <c r="B605" s="5" t="str">
        <f>TEXT(DATA[[#This Row],[Fecha]],"mmm")</f>
        <v>sept</v>
      </c>
      <c r="C605" s="16">
        <f>(WEEKNUM(DATA[[#This Row],[Fecha]],2))</f>
        <v>37</v>
      </c>
      <c r="D605" s="30">
        <v>45177</v>
      </c>
      <c r="E605" s="102">
        <f>YEAR(DATA[[#This Row],[Fecha]])</f>
        <v>2023</v>
      </c>
      <c r="F605" s="31" t="s">
        <v>58</v>
      </c>
      <c r="G605" s="32" t="s">
        <v>70</v>
      </c>
      <c r="H605" s="35" t="s">
        <v>278</v>
      </c>
      <c r="I605" s="32" t="s">
        <v>166</v>
      </c>
      <c r="J605" s="19">
        <v>8.4150000000000009</v>
      </c>
    </row>
    <row r="606" spans="1:11">
      <c r="A606" s="18" t="s">
        <v>22</v>
      </c>
      <c r="B606" s="5" t="str">
        <f>TEXT(DATA[[#This Row],[Fecha]],"mmm")</f>
        <v>sept</v>
      </c>
      <c r="C606" s="16">
        <f>(WEEKNUM(DATA[[#This Row],[Fecha]],2))</f>
        <v>37</v>
      </c>
      <c r="D606" s="30">
        <v>45177</v>
      </c>
      <c r="E606" s="102">
        <f>YEAR(DATA[[#This Row],[Fecha]])</f>
        <v>2023</v>
      </c>
      <c r="F606" s="31" t="s">
        <v>58</v>
      </c>
      <c r="G606" s="32" t="s">
        <v>76</v>
      </c>
      <c r="H606" s="35" t="s">
        <v>105</v>
      </c>
      <c r="I606" s="32" t="s">
        <v>166</v>
      </c>
      <c r="J606" s="19">
        <v>8.20255000000002</v>
      </c>
    </row>
    <row r="607" spans="1:11">
      <c r="A607" s="18" t="s">
        <v>20</v>
      </c>
      <c r="B607" s="5" t="str">
        <f>TEXT(DATA[[#This Row],[Fecha]],"mmm")</f>
        <v>sept</v>
      </c>
      <c r="C607" s="16">
        <f>(WEEKNUM(DATA[[#This Row],[Fecha]],2))</f>
        <v>37</v>
      </c>
      <c r="D607" s="30">
        <v>45177</v>
      </c>
      <c r="E607" s="102">
        <f>YEAR(DATA[[#This Row],[Fecha]])</f>
        <v>2023</v>
      </c>
      <c r="F607" s="31" t="s">
        <v>58</v>
      </c>
      <c r="G607" s="32" t="s">
        <v>70</v>
      </c>
      <c r="H607" s="35" t="s">
        <v>84</v>
      </c>
      <c r="I607" s="32" t="s">
        <v>166</v>
      </c>
      <c r="J607" s="19">
        <v>7.4471333333333405</v>
      </c>
    </row>
    <row r="608" spans="1:11">
      <c r="A608" s="18" t="s">
        <v>22</v>
      </c>
      <c r="B608" s="5" t="str">
        <f>TEXT(DATA[[#This Row],[Fecha]],"mmm")</f>
        <v>sept</v>
      </c>
      <c r="C608" s="16">
        <f>(WEEKNUM(DATA[[#This Row],[Fecha]],2))</f>
        <v>37</v>
      </c>
      <c r="D608" s="30">
        <v>45177</v>
      </c>
      <c r="E608" s="102">
        <f>YEAR(DATA[[#This Row],[Fecha]])</f>
        <v>2023</v>
      </c>
      <c r="F608" s="31" t="s">
        <v>55</v>
      </c>
      <c r="G608" s="32" t="s">
        <v>179</v>
      </c>
      <c r="H608" s="35" t="s">
        <v>191</v>
      </c>
      <c r="I608" s="32" t="s">
        <v>166</v>
      </c>
      <c r="J608" s="19">
        <v>6.8464833333333601</v>
      </c>
    </row>
    <row r="609" spans="1:10">
      <c r="A609" s="18" t="s">
        <v>20</v>
      </c>
      <c r="B609" s="5" t="str">
        <f>TEXT(DATA[[#This Row],[Fecha]],"mmm")</f>
        <v>sept</v>
      </c>
      <c r="C609" s="16">
        <f>(WEEKNUM(DATA[[#This Row],[Fecha]],2))</f>
        <v>37</v>
      </c>
      <c r="D609" s="30">
        <v>45177</v>
      </c>
      <c r="E609" s="102">
        <f>YEAR(DATA[[#This Row],[Fecha]])</f>
        <v>2023</v>
      </c>
      <c r="F609" s="31" t="s">
        <v>55</v>
      </c>
      <c r="G609" s="32" t="s">
        <v>64</v>
      </c>
      <c r="H609" s="35" t="s">
        <v>158</v>
      </c>
      <c r="I609" s="32" t="s">
        <v>166</v>
      </c>
      <c r="J609" s="19">
        <v>5.7889499999999998</v>
      </c>
    </row>
    <row r="610" spans="1:10">
      <c r="A610" s="18" t="s">
        <v>20</v>
      </c>
      <c r="B610" s="5" t="str">
        <f>TEXT(DATA[[#This Row],[Fecha]],"mmm")</f>
        <v>sept</v>
      </c>
      <c r="C610" s="16">
        <f>(WEEKNUM(DATA[[#This Row],[Fecha]],2))</f>
        <v>37</v>
      </c>
      <c r="D610" s="30">
        <v>45177</v>
      </c>
      <c r="E610" s="102">
        <f>YEAR(DATA[[#This Row],[Fecha]])</f>
        <v>2023</v>
      </c>
      <c r="F610" s="31" t="s">
        <v>58</v>
      </c>
      <c r="G610" s="32" t="s">
        <v>52</v>
      </c>
      <c r="H610" s="35" t="s">
        <v>261</v>
      </c>
      <c r="I610" s="32" t="s">
        <v>166</v>
      </c>
      <c r="J610" s="19">
        <v>5.6075833333333316</v>
      </c>
    </row>
    <row r="611" spans="1:10">
      <c r="A611" s="18" t="s">
        <v>20</v>
      </c>
      <c r="B611" s="5" t="str">
        <f>TEXT(DATA[[#This Row],[Fecha]],"mmm")</f>
        <v>sept</v>
      </c>
      <c r="C611" s="16">
        <f>(WEEKNUM(DATA[[#This Row],[Fecha]],2))</f>
        <v>37</v>
      </c>
      <c r="D611" s="30">
        <v>45177</v>
      </c>
      <c r="E611" s="102">
        <f>YEAR(DATA[[#This Row],[Fecha]])</f>
        <v>2023</v>
      </c>
      <c r="F611" s="31" t="s">
        <v>55</v>
      </c>
      <c r="G611" s="32" t="s">
        <v>53</v>
      </c>
      <c r="H611" s="35" t="s">
        <v>201</v>
      </c>
      <c r="I611" s="32" t="s">
        <v>166</v>
      </c>
      <c r="J611" s="19">
        <v>5.4765666666666659</v>
      </c>
    </row>
    <row r="612" spans="1:10">
      <c r="A612" s="18" t="s">
        <v>20</v>
      </c>
      <c r="B612" s="5" t="str">
        <f>TEXT(DATA[[#This Row],[Fecha]],"mmm")</f>
        <v>sept</v>
      </c>
      <c r="C612" s="16">
        <f>(WEEKNUM(DATA[[#This Row],[Fecha]],2))</f>
        <v>37</v>
      </c>
      <c r="D612" s="30">
        <v>45177</v>
      </c>
      <c r="E612" s="102">
        <f>YEAR(DATA[[#This Row],[Fecha]])</f>
        <v>2023</v>
      </c>
      <c r="F612" s="31" t="s">
        <v>55</v>
      </c>
      <c r="G612" s="32" t="s">
        <v>53</v>
      </c>
      <c r="H612" s="35" t="s">
        <v>198</v>
      </c>
      <c r="I612" s="32" t="s">
        <v>166</v>
      </c>
      <c r="J612" s="19">
        <v>4.323383333333334</v>
      </c>
    </row>
    <row r="613" spans="1:10">
      <c r="A613" s="18" t="s">
        <v>20</v>
      </c>
      <c r="B613" s="5" t="str">
        <f>TEXT(DATA[[#This Row],[Fecha]],"mmm")</f>
        <v>sept</v>
      </c>
      <c r="C613" s="16">
        <f>(WEEKNUM(DATA[[#This Row],[Fecha]],2))</f>
        <v>37</v>
      </c>
      <c r="D613" s="30">
        <v>45177</v>
      </c>
      <c r="E613" s="102">
        <f>YEAR(DATA[[#This Row],[Fecha]])</f>
        <v>2023</v>
      </c>
      <c r="F613" s="31" t="s">
        <v>55</v>
      </c>
      <c r="G613" s="32" t="s">
        <v>53</v>
      </c>
      <c r="H613" s="35" t="s">
        <v>198</v>
      </c>
      <c r="I613" s="32" t="s">
        <v>166</v>
      </c>
      <c r="J613" s="19">
        <v>4.1668333333333321</v>
      </c>
    </row>
    <row r="614" spans="1:10">
      <c r="A614" s="18" t="s">
        <v>20</v>
      </c>
      <c r="B614" s="5" t="str">
        <f>TEXT(DATA[[#This Row],[Fecha]],"mmm")</f>
        <v>sept</v>
      </c>
      <c r="C614" s="16">
        <f>(WEEKNUM(DATA[[#This Row],[Fecha]],2))</f>
        <v>37</v>
      </c>
      <c r="D614" s="30">
        <v>45177</v>
      </c>
      <c r="E614" s="102">
        <f>YEAR(DATA[[#This Row],[Fecha]])</f>
        <v>2023</v>
      </c>
      <c r="F614" s="31" t="s">
        <v>58</v>
      </c>
      <c r="G614" s="32" t="s">
        <v>52</v>
      </c>
      <c r="H614" s="35" t="s">
        <v>261</v>
      </c>
      <c r="I614" s="32" t="s">
        <v>166</v>
      </c>
      <c r="J614" s="19">
        <v>4.0780166666666702</v>
      </c>
    </row>
    <row r="615" spans="1:10">
      <c r="A615" s="18" t="s">
        <v>20</v>
      </c>
      <c r="B615" s="5" t="str">
        <f>TEXT(DATA[[#This Row],[Fecha]],"mmm")</f>
        <v>sept</v>
      </c>
      <c r="C615" s="16">
        <f>(WEEKNUM(DATA[[#This Row],[Fecha]],2))</f>
        <v>37</v>
      </c>
      <c r="D615" s="33">
        <v>45177</v>
      </c>
      <c r="E615" s="102">
        <f>YEAR(DATA[[#This Row],[Fecha]])</f>
        <v>2023</v>
      </c>
      <c r="F615" s="31" t="s">
        <v>55</v>
      </c>
      <c r="G615" s="90" t="s">
        <v>53</v>
      </c>
      <c r="H615" s="34" t="s">
        <v>170</v>
      </c>
      <c r="I615" s="19" t="s">
        <v>166</v>
      </c>
      <c r="J615" s="19">
        <v>3.531083333333334</v>
      </c>
    </row>
    <row r="616" spans="1:10">
      <c r="A616" s="18" t="s">
        <v>22</v>
      </c>
      <c r="B616" s="5" t="str">
        <f>TEXT(DATA[[#This Row],[Fecha]],"mmm")</f>
        <v>sept</v>
      </c>
      <c r="C616" s="16">
        <f>(WEEKNUM(DATA[[#This Row],[Fecha]],2))</f>
        <v>37</v>
      </c>
      <c r="D616" s="33">
        <v>45177</v>
      </c>
      <c r="E616" s="102">
        <f>YEAR(DATA[[#This Row],[Fecha]])</f>
        <v>2023</v>
      </c>
      <c r="F616" s="90" t="s">
        <v>58</v>
      </c>
      <c r="G616" s="90" t="s">
        <v>78</v>
      </c>
      <c r="H616" s="34" t="s">
        <v>94</v>
      </c>
      <c r="I616" s="19" t="s">
        <v>166</v>
      </c>
      <c r="J616" s="19">
        <v>3.3011666666666639</v>
      </c>
    </row>
    <row r="617" spans="1:10">
      <c r="A617" s="18" t="s">
        <v>22</v>
      </c>
      <c r="B617" s="5" t="str">
        <f>TEXT(DATA[[#This Row],[Fecha]],"mmm")</f>
        <v>sept</v>
      </c>
      <c r="C617" s="16">
        <f>(WEEKNUM(DATA[[#This Row],[Fecha]],2))</f>
        <v>37</v>
      </c>
      <c r="D617" s="33">
        <v>45177</v>
      </c>
      <c r="E617" s="102">
        <f>YEAR(DATA[[#This Row],[Fecha]])</f>
        <v>2023</v>
      </c>
      <c r="F617" s="31" t="s">
        <v>55</v>
      </c>
      <c r="G617" s="90" t="s">
        <v>65</v>
      </c>
      <c r="H617" s="34" t="s">
        <v>89</v>
      </c>
      <c r="I617" s="19" t="s">
        <v>166</v>
      </c>
      <c r="J617" s="19">
        <v>3.2251500000000002</v>
      </c>
    </row>
    <row r="618" spans="1:10">
      <c r="A618" s="18" t="s">
        <v>22</v>
      </c>
      <c r="B618" s="5" t="str">
        <f>TEXT(DATA[[#This Row],[Fecha]],"mmm")</f>
        <v>sept</v>
      </c>
      <c r="C618" s="16">
        <f>(WEEKNUM(DATA[[#This Row],[Fecha]],2))</f>
        <v>37</v>
      </c>
      <c r="D618" s="33">
        <v>45177</v>
      </c>
      <c r="E618" s="102">
        <f>YEAR(DATA[[#This Row],[Fecha]])</f>
        <v>2023</v>
      </c>
      <c r="F618" s="31" t="s">
        <v>55</v>
      </c>
      <c r="G618" s="90" t="s">
        <v>65</v>
      </c>
      <c r="H618" s="34" t="s">
        <v>69</v>
      </c>
      <c r="I618" s="19" t="s">
        <v>166</v>
      </c>
      <c r="J618" s="19">
        <v>3.0258000000000003</v>
      </c>
    </row>
    <row r="619" spans="1:10">
      <c r="A619" s="18" t="s">
        <v>22</v>
      </c>
      <c r="B619" s="5" t="str">
        <f>TEXT(DATA[[#This Row],[Fecha]],"mmm")</f>
        <v>sept</v>
      </c>
      <c r="C619" s="16">
        <f>(WEEKNUM(DATA[[#This Row],[Fecha]],2))</f>
        <v>37</v>
      </c>
      <c r="D619" s="33">
        <v>45177</v>
      </c>
      <c r="E619" s="102">
        <f>YEAR(DATA[[#This Row],[Fecha]])</f>
        <v>2023</v>
      </c>
      <c r="F619" s="90" t="s">
        <v>58</v>
      </c>
      <c r="G619" s="90" t="s">
        <v>78</v>
      </c>
      <c r="H619" s="34" t="s">
        <v>94</v>
      </c>
      <c r="I619" s="19" t="s">
        <v>166</v>
      </c>
      <c r="J619" s="19">
        <v>2.9005833333333357</v>
      </c>
    </row>
    <row r="620" spans="1:10">
      <c r="A620" s="18" t="s">
        <v>22</v>
      </c>
      <c r="B620" s="5" t="str">
        <f>TEXT(DATA[[#This Row],[Fecha]],"mmm")</f>
        <v>sept</v>
      </c>
      <c r="C620" s="16">
        <f>(WEEKNUM(DATA[[#This Row],[Fecha]],2))</f>
        <v>37</v>
      </c>
      <c r="D620" s="30">
        <v>45177</v>
      </c>
      <c r="E620" s="102">
        <f>YEAR(DATA[[#This Row],[Fecha]])</f>
        <v>2023</v>
      </c>
      <c r="F620" s="31" t="s">
        <v>58</v>
      </c>
      <c r="G620" s="32" t="s">
        <v>65</v>
      </c>
      <c r="H620" s="35" t="s">
        <v>89</v>
      </c>
      <c r="I620" s="32" t="s">
        <v>166</v>
      </c>
      <c r="J620" s="19">
        <v>2.8756000000000022</v>
      </c>
    </row>
    <row r="621" spans="1:10">
      <c r="A621" s="18" t="s">
        <v>22</v>
      </c>
      <c r="B621" s="5" t="str">
        <f>TEXT(DATA[[#This Row],[Fecha]],"mmm")</f>
        <v>sept</v>
      </c>
      <c r="C621" s="16">
        <f>(WEEKNUM(DATA[[#This Row],[Fecha]],2))</f>
        <v>37</v>
      </c>
      <c r="D621" s="30">
        <v>45177</v>
      </c>
      <c r="E621" s="102">
        <f>YEAR(DATA[[#This Row],[Fecha]])</f>
        <v>2023</v>
      </c>
      <c r="F621" s="31" t="s">
        <v>55</v>
      </c>
      <c r="G621" s="32" t="s">
        <v>78</v>
      </c>
      <c r="H621" s="35" t="s">
        <v>94</v>
      </c>
      <c r="I621" s="32" t="s">
        <v>166</v>
      </c>
      <c r="J621" s="19">
        <v>2.5762833333333357</v>
      </c>
    </row>
    <row r="622" spans="1:10">
      <c r="A622" s="18" t="s">
        <v>22</v>
      </c>
      <c r="B622" s="5" t="str">
        <f>TEXT(DATA[[#This Row],[Fecha]],"mmm")</f>
        <v>sept</v>
      </c>
      <c r="C622" s="16">
        <f>(WEEKNUM(DATA[[#This Row],[Fecha]],2))</f>
        <v>37</v>
      </c>
      <c r="D622" s="30">
        <v>45177</v>
      </c>
      <c r="E622" s="102">
        <f>YEAR(DATA[[#This Row],[Fecha]])</f>
        <v>2023</v>
      </c>
      <c r="F622" s="31" t="s">
        <v>55</v>
      </c>
      <c r="G622" s="32" t="s">
        <v>78</v>
      </c>
      <c r="H622" s="35" t="s">
        <v>94</v>
      </c>
      <c r="I622" s="32" t="s">
        <v>166</v>
      </c>
      <c r="J622" s="19">
        <v>2.500816666666668</v>
      </c>
    </row>
    <row r="623" spans="1:10">
      <c r="A623" s="18" t="s">
        <v>22</v>
      </c>
      <c r="B623" s="5" t="str">
        <f>TEXT(DATA[[#This Row],[Fecha]],"mmm")</f>
        <v>sept</v>
      </c>
      <c r="C623" s="16">
        <f>(WEEKNUM(DATA[[#This Row],[Fecha]],2))</f>
        <v>37</v>
      </c>
      <c r="D623" s="30">
        <v>45177</v>
      </c>
      <c r="E623" s="102">
        <f>YEAR(DATA[[#This Row],[Fecha]])</f>
        <v>2023</v>
      </c>
      <c r="F623" s="31" t="s">
        <v>58</v>
      </c>
      <c r="G623" s="32" t="s">
        <v>78</v>
      </c>
      <c r="H623" s="35" t="s">
        <v>94</v>
      </c>
      <c r="I623" s="32" t="s">
        <v>166</v>
      </c>
      <c r="J623" s="19">
        <v>2.4715666666666678</v>
      </c>
    </row>
    <row r="624" spans="1:10">
      <c r="A624" s="18" t="s">
        <v>22</v>
      </c>
      <c r="B624" s="5" t="str">
        <f>TEXT(DATA[[#This Row],[Fecha]],"mmm")</f>
        <v>sept</v>
      </c>
      <c r="C624" s="16">
        <f>(WEEKNUM(DATA[[#This Row],[Fecha]],2))</f>
        <v>37</v>
      </c>
      <c r="D624" s="30">
        <v>45177</v>
      </c>
      <c r="E624" s="102">
        <f>YEAR(DATA[[#This Row],[Fecha]])</f>
        <v>2023</v>
      </c>
      <c r="F624" s="31" t="s">
        <v>55</v>
      </c>
      <c r="G624" s="32" t="s">
        <v>76</v>
      </c>
      <c r="H624" s="35" t="s">
        <v>102</v>
      </c>
      <c r="I624" s="32" t="s">
        <v>166</v>
      </c>
      <c r="J624" s="19">
        <v>2.3643166666666682</v>
      </c>
    </row>
    <row r="625" spans="1:11">
      <c r="A625" s="18" t="s">
        <v>20</v>
      </c>
      <c r="B625" s="5" t="str">
        <f>TEXT(DATA[[#This Row],[Fecha]],"mmm")</f>
        <v>sept</v>
      </c>
      <c r="C625" s="16">
        <f>(WEEKNUM(DATA[[#This Row],[Fecha]],2))</f>
        <v>37</v>
      </c>
      <c r="D625" s="30">
        <v>45177</v>
      </c>
      <c r="E625" s="102">
        <f>YEAR(DATA[[#This Row],[Fecha]])</f>
        <v>2023</v>
      </c>
      <c r="F625" s="31" t="s">
        <v>55</v>
      </c>
      <c r="G625" s="32" t="s">
        <v>53</v>
      </c>
      <c r="H625" s="35" t="s">
        <v>203</v>
      </c>
      <c r="I625" s="32" t="s">
        <v>166</v>
      </c>
      <c r="J625" s="19">
        <v>1.854766666666668</v>
      </c>
    </row>
    <row r="626" spans="1:11">
      <c r="A626" s="18" t="s">
        <v>22</v>
      </c>
      <c r="B626" s="5" t="str">
        <f>TEXT(DATA[[#This Row],[Fecha]],"mmm")</f>
        <v>sept</v>
      </c>
      <c r="C626" s="16">
        <f>(WEEKNUM(DATA[[#This Row],[Fecha]],2))</f>
        <v>37</v>
      </c>
      <c r="D626" s="30">
        <v>45177</v>
      </c>
      <c r="E626" s="102">
        <f>YEAR(DATA[[#This Row],[Fecha]])</f>
        <v>2023</v>
      </c>
      <c r="F626" s="31" t="s">
        <v>58</v>
      </c>
      <c r="G626" s="32" t="s">
        <v>78</v>
      </c>
      <c r="H626" s="35" t="s">
        <v>94</v>
      </c>
      <c r="I626" s="32" t="s">
        <v>166</v>
      </c>
      <c r="J626" s="19">
        <v>1.754466666666666</v>
      </c>
    </row>
    <row r="627" spans="1:11">
      <c r="A627" s="18" t="s">
        <v>22</v>
      </c>
      <c r="B627" s="5" t="str">
        <f>TEXT(DATA[[#This Row],[Fecha]],"mmm")</f>
        <v>sept</v>
      </c>
      <c r="C627" s="16">
        <f>(WEEKNUM(DATA[[#This Row],[Fecha]],2))</f>
        <v>37</v>
      </c>
      <c r="D627" s="30">
        <v>45177</v>
      </c>
      <c r="E627" s="102">
        <f>YEAR(DATA[[#This Row],[Fecha]])</f>
        <v>2023</v>
      </c>
      <c r="F627" s="31" t="s">
        <v>55</v>
      </c>
      <c r="G627" s="32" t="s">
        <v>78</v>
      </c>
      <c r="H627" s="35" t="s">
        <v>94</v>
      </c>
      <c r="I627" s="32" t="s">
        <v>166</v>
      </c>
      <c r="J627" s="19">
        <v>1.6255499999999998</v>
      </c>
    </row>
    <row r="628" spans="1:11">
      <c r="A628" s="18" t="s">
        <v>22</v>
      </c>
      <c r="B628" s="5" t="str">
        <f>TEXT(DATA[[#This Row],[Fecha]],"mmm")</f>
        <v>sept</v>
      </c>
      <c r="C628" s="16">
        <f>(WEEKNUM(DATA[[#This Row],[Fecha]],2))</f>
        <v>37</v>
      </c>
      <c r="D628" s="30">
        <v>45177</v>
      </c>
      <c r="E628" s="102">
        <f>YEAR(DATA[[#This Row],[Fecha]])</f>
        <v>2023</v>
      </c>
      <c r="F628" s="31" t="s">
        <v>55</v>
      </c>
      <c r="G628" s="32" t="s">
        <v>65</v>
      </c>
      <c r="H628" s="35" t="s">
        <v>89</v>
      </c>
      <c r="I628" s="32" t="s">
        <v>166</v>
      </c>
      <c r="J628" s="19">
        <v>1.5003499999999981</v>
      </c>
    </row>
    <row r="629" spans="1:11">
      <c r="A629" s="18" t="s">
        <v>20</v>
      </c>
      <c r="B629" s="5" t="str">
        <f>TEXT(DATA[[#This Row],[Fecha]],"mmm")</f>
        <v>sept</v>
      </c>
      <c r="C629" s="16">
        <f>(WEEKNUM(DATA[[#This Row],[Fecha]],2))</f>
        <v>37</v>
      </c>
      <c r="D629" s="30">
        <v>45177</v>
      </c>
      <c r="E629" s="102">
        <f>YEAR(DATA[[#This Row],[Fecha]])</f>
        <v>2023</v>
      </c>
      <c r="F629" s="31" t="s">
        <v>55</v>
      </c>
      <c r="G629" s="32" t="s">
        <v>53</v>
      </c>
      <c r="H629" s="35" t="s">
        <v>137</v>
      </c>
      <c r="I629" s="32" t="s">
        <v>166</v>
      </c>
      <c r="J629" s="19">
        <v>1.315750000000002</v>
      </c>
    </row>
    <row r="630" spans="1:11">
      <c r="A630" s="18" t="s">
        <v>22</v>
      </c>
      <c r="B630" s="5" t="str">
        <f>TEXT(DATA[[#This Row],[Fecha]],"mmm")</f>
        <v>sept</v>
      </c>
      <c r="C630" s="16">
        <f>(WEEKNUM(DATA[[#This Row],[Fecha]],2))</f>
        <v>37</v>
      </c>
      <c r="D630" s="30">
        <v>45177</v>
      </c>
      <c r="E630" s="102">
        <f>YEAR(DATA[[#This Row],[Fecha]])</f>
        <v>2023</v>
      </c>
      <c r="F630" s="31" t="s">
        <v>55</v>
      </c>
      <c r="G630" s="32" t="s">
        <v>78</v>
      </c>
      <c r="H630" s="35" t="s">
        <v>94</v>
      </c>
      <c r="I630" s="32" t="s">
        <v>166</v>
      </c>
      <c r="J630" s="19">
        <v>1.275483333333336</v>
      </c>
    </row>
    <row r="631" spans="1:11">
      <c r="A631" s="18" t="s">
        <v>22</v>
      </c>
      <c r="B631" s="5" t="str">
        <f>TEXT(DATA[[#This Row],[Fecha]],"mmm")</f>
        <v>sept</v>
      </c>
      <c r="C631" s="16">
        <f>(WEEKNUM(DATA[[#This Row],[Fecha]],2))</f>
        <v>37</v>
      </c>
      <c r="D631" s="30">
        <v>45177</v>
      </c>
      <c r="E631" s="102">
        <f>YEAR(DATA[[#This Row],[Fecha]])</f>
        <v>2023</v>
      </c>
      <c r="F631" s="31" t="s">
        <v>55</v>
      </c>
      <c r="G631" s="32" t="s">
        <v>78</v>
      </c>
      <c r="H631" s="35" t="s">
        <v>94</v>
      </c>
      <c r="I631" s="32" t="s">
        <v>166</v>
      </c>
      <c r="J631" s="19">
        <v>0.75053333333333394</v>
      </c>
    </row>
    <row r="632" spans="1:11">
      <c r="A632" s="18" t="s">
        <v>22</v>
      </c>
      <c r="B632" s="5" t="str">
        <f>TEXT(DATA[[#This Row],[Fecha]],"mmm")</f>
        <v>sept</v>
      </c>
      <c r="C632" s="16">
        <f>(WEEKNUM(DATA[[#This Row],[Fecha]],2))</f>
        <v>37</v>
      </c>
      <c r="D632" s="30">
        <v>45177</v>
      </c>
      <c r="E632" s="102">
        <f>YEAR(DATA[[#This Row],[Fecha]])</f>
        <v>2023</v>
      </c>
      <c r="F632" s="31" t="s">
        <v>55</v>
      </c>
      <c r="G632" s="32" t="s">
        <v>78</v>
      </c>
      <c r="H632" s="35" t="s">
        <v>94</v>
      </c>
      <c r="I632" s="32" t="s">
        <v>166</v>
      </c>
      <c r="J632" s="19">
        <v>0.55018333333333314</v>
      </c>
    </row>
    <row r="633" spans="1:11">
      <c r="A633" s="18" t="s">
        <v>20</v>
      </c>
      <c r="B633" s="5" t="str">
        <f>TEXT(DATA[[#This Row],[Fecha]],"mmm")</f>
        <v>sept</v>
      </c>
      <c r="C633" s="16">
        <f>(WEEKNUM(DATA[[#This Row],[Fecha]],2))</f>
        <v>37</v>
      </c>
      <c r="D633" s="30">
        <v>45177</v>
      </c>
      <c r="E633" s="102">
        <f>YEAR(DATA[[#This Row],[Fecha]])</f>
        <v>2023</v>
      </c>
      <c r="F633" s="31" t="s">
        <v>55</v>
      </c>
      <c r="G633" s="32" t="s">
        <v>52</v>
      </c>
      <c r="H633" s="35" t="s">
        <v>162</v>
      </c>
      <c r="I633" s="32" t="s">
        <v>166</v>
      </c>
      <c r="J633" s="19">
        <v>0.27141666666666664</v>
      </c>
    </row>
    <row r="634" spans="1:11">
      <c r="A634" s="18" t="s">
        <v>22</v>
      </c>
      <c r="B634" s="5" t="str">
        <f>TEXT(DATA[[#This Row],[Fecha]],"mmm")</f>
        <v>sept</v>
      </c>
      <c r="C634" s="16">
        <f>(WEEKNUM(DATA[[#This Row],[Fecha]],2))</f>
        <v>37</v>
      </c>
      <c r="D634" s="30">
        <v>45177</v>
      </c>
      <c r="E634" s="102">
        <f>YEAR(DATA[[#This Row],[Fecha]])</f>
        <v>2023</v>
      </c>
      <c r="F634" s="31" t="s">
        <v>55</v>
      </c>
      <c r="G634" s="32" t="s">
        <v>76</v>
      </c>
      <c r="H634" s="35" t="s">
        <v>102</v>
      </c>
      <c r="I634" s="32" t="s">
        <v>166</v>
      </c>
      <c r="J634" s="19">
        <v>0.1749499999999998</v>
      </c>
    </row>
    <row r="635" spans="1:11">
      <c r="A635" s="18" t="s">
        <v>22</v>
      </c>
      <c r="B635" s="5" t="str">
        <f>TEXT(DATA[[#This Row],[Fecha]],"mmm")</f>
        <v>sept</v>
      </c>
      <c r="C635" s="16">
        <f>(WEEKNUM(DATA[[#This Row],[Fecha]],2))</f>
        <v>37</v>
      </c>
      <c r="D635" s="30">
        <v>45177</v>
      </c>
      <c r="E635" s="102">
        <f>YEAR(DATA[[#This Row],[Fecha]])</f>
        <v>2023</v>
      </c>
      <c r="F635" s="31" t="s">
        <v>55</v>
      </c>
      <c r="G635" s="32" t="s">
        <v>78</v>
      </c>
      <c r="H635" s="35" t="s">
        <v>94</v>
      </c>
      <c r="I635" s="32" t="s">
        <v>166</v>
      </c>
      <c r="J635" s="19">
        <v>2.509999999999998E-2</v>
      </c>
    </row>
    <row r="636" spans="1:11">
      <c r="A636" s="18" t="s">
        <v>19</v>
      </c>
      <c r="B636" s="5" t="str">
        <f>TEXT(DATA[[#This Row],[Fecha]],"mmm")</f>
        <v>sept</v>
      </c>
      <c r="C636" s="16">
        <f>(WEEKNUM(DATA[[#This Row],[Fecha]],2))</f>
        <v>37</v>
      </c>
      <c r="D636" s="30">
        <v>45178</v>
      </c>
      <c r="E636" s="102">
        <f>YEAR(DATA[[#This Row],[Fecha]])</f>
        <v>2023</v>
      </c>
      <c r="F636" s="31" t="s">
        <v>58</v>
      </c>
      <c r="G636" s="32" t="s">
        <v>53</v>
      </c>
      <c r="H636" s="35" t="s">
        <v>163</v>
      </c>
      <c r="I636" s="32" t="s">
        <v>56</v>
      </c>
      <c r="J636" s="19">
        <v>21.478616666666639</v>
      </c>
      <c r="K636" s="105" t="s">
        <v>285</v>
      </c>
    </row>
    <row r="637" spans="1:11">
      <c r="A637" s="18" t="s">
        <v>20</v>
      </c>
      <c r="B637" s="5" t="str">
        <f>TEXT(DATA[[#This Row],[Fecha]],"mmm")</f>
        <v>sept</v>
      </c>
      <c r="C637" s="16">
        <f>(WEEKNUM(DATA[[#This Row],[Fecha]],2))</f>
        <v>37</v>
      </c>
      <c r="D637" s="30">
        <v>45178</v>
      </c>
      <c r="E637" s="102">
        <f>YEAR(DATA[[#This Row],[Fecha]])</f>
        <v>2023</v>
      </c>
      <c r="F637" s="31" t="s">
        <v>55</v>
      </c>
      <c r="G637" s="32" t="s">
        <v>52</v>
      </c>
      <c r="H637" s="35" t="s">
        <v>240</v>
      </c>
      <c r="I637" s="32" t="s">
        <v>56</v>
      </c>
      <c r="J637" s="19">
        <v>15.057583333333321</v>
      </c>
    </row>
    <row r="638" spans="1:11">
      <c r="A638" s="18" t="s">
        <v>22</v>
      </c>
      <c r="B638" s="5" t="str">
        <f>TEXT(DATA[[#This Row],[Fecha]],"mmm")</f>
        <v>sept</v>
      </c>
      <c r="C638" s="16">
        <f>(WEEKNUM(DATA[[#This Row],[Fecha]],2))</f>
        <v>37</v>
      </c>
      <c r="D638" s="30">
        <v>45178</v>
      </c>
      <c r="E638" s="102">
        <f>YEAR(DATA[[#This Row],[Fecha]])</f>
        <v>2023</v>
      </c>
      <c r="F638" s="31" t="s">
        <v>55</v>
      </c>
      <c r="G638" s="32" t="s">
        <v>78</v>
      </c>
      <c r="H638" s="35" t="s">
        <v>94</v>
      </c>
      <c r="I638" s="32" t="s">
        <v>166</v>
      </c>
      <c r="J638" s="19">
        <v>9.7286833333333202</v>
      </c>
    </row>
    <row r="639" spans="1:11">
      <c r="A639" s="18" t="s">
        <v>19</v>
      </c>
      <c r="B639" s="5" t="str">
        <f>TEXT(DATA[[#This Row],[Fecha]],"mmm")</f>
        <v>sept</v>
      </c>
      <c r="C639" s="16">
        <f>(WEEKNUM(DATA[[#This Row],[Fecha]],2))</f>
        <v>37</v>
      </c>
      <c r="D639" s="30">
        <v>45178</v>
      </c>
      <c r="E639" s="102">
        <f>YEAR(DATA[[#This Row],[Fecha]])</f>
        <v>2023</v>
      </c>
      <c r="F639" s="31" t="s">
        <v>58</v>
      </c>
      <c r="G639" s="32" t="s">
        <v>59</v>
      </c>
      <c r="H639" s="35" t="s">
        <v>282</v>
      </c>
      <c r="I639" s="32" t="s">
        <v>166</v>
      </c>
      <c r="J639" s="19">
        <v>8.3590833333333592</v>
      </c>
    </row>
    <row r="640" spans="1:11">
      <c r="A640" s="18" t="s">
        <v>22</v>
      </c>
      <c r="B640" s="5" t="str">
        <f>TEXT(DATA[[#This Row],[Fecha]],"mmm")</f>
        <v>sept</v>
      </c>
      <c r="C640" s="16">
        <f>(WEEKNUM(DATA[[#This Row],[Fecha]],2))</f>
        <v>37</v>
      </c>
      <c r="D640" s="30">
        <v>45178</v>
      </c>
      <c r="E640" s="102">
        <f>YEAR(DATA[[#This Row],[Fecha]])</f>
        <v>2023</v>
      </c>
      <c r="F640" s="31" t="s">
        <v>55</v>
      </c>
      <c r="G640" s="32" t="s">
        <v>70</v>
      </c>
      <c r="H640" s="35" t="s">
        <v>84</v>
      </c>
      <c r="I640" s="32" t="s">
        <v>166</v>
      </c>
      <c r="J640" s="19">
        <v>4.001800000000002</v>
      </c>
    </row>
    <row r="641" spans="1:11">
      <c r="A641" s="18" t="s">
        <v>22</v>
      </c>
      <c r="B641" s="5" t="str">
        <f>TEXT(DATA[[#This Row],[Fecha]],"mmm")</f>
        <v>sept</v>
      </c>
      <c r="C641" s="16">
        <f>(WEEKNUM(DATA[[#This Row],[Fecha]],2))</f>
        <v>37</v>
      </c>
      <c r="D641" s="33">
        <v>45178</v>
      </c>
      <c r="E641" s="102">
        <f>YEAR(DATA[[#This Row],[Fecha]])</f>
        <v>2023</v>
      </c>
      <c r="F641" s="31" t="s">
        <v>55</v>
      </c>
      <c r="G641" s="90" t="s">
        <v>78</v>
      </c>
      <c r="H641" s="34" t="s">
        <v>94</v>
      </c>
      <c r="I641" s="19" t="s">
        <v>166</v>
      </c>
      <c r="J641" s="19">
        <v>3.6509333333333336</v>
      </c>
    </row>
    <row r="642" spans="1:11">
      <c r="A642" s="18" t="s">
        <v>22</v>
      </c>
      <c r="B642" s="5" t="str">
        <f>TEXT(DATA[[#This Row],[Fecha]],"mmm")</f>
        <v>sept</v>
      </c>
      <c r="C642" s="16">
        <f>(WEEKNUM(DATA[[#This Row],[Fecha]],2))</f>
        <v>37</v>
      </c>
      <c r="D642" s="30">
        <v>45178</v>
      </c>
      <c r="E642" s="102">
        <f>YEAR(DATA[[#This Row],[Fecha]])</f>
        <v>2023</v>
      </c>
      <c r="F642" s="31" t="s">
        <v>55</v>
      </c>
      <c r="G642" s="32" t="s">
        <v>65</v>
      </c>
      <c r="H642" s="35" t="s">
        <v>89</v>
      </c>
      <c r="I642" s="32" t="s">
        <v>166</v>
      </c>
      <c r="J642" s="19">
        <v>2.2256833333333321</v>
      </c>
    </row>
    <row r="643" spans="1:11">
      <c r="A643" s="18" t="s">
        <v>22</v>
      </c>
      <c r="B643" s="5" t="str">
        <f>TEXT(DATA[[#This Row],[Fecha]],"mmm")</f>
        <v>sept</v>
      </c>
      <c r="C643" s="16">
        <f>(WEEKNUM(DATA[[#This Row],[Fecha]],2))</f>
        <v>37</v>
      </c>
      <c r="D643" s="30">
        <v>45178</v>
      </c>
      <c r="E643" s="102">
        <f>YEAR(DATA[[#This Row],[Fecha]])</f>
        <v>2023</v>
      </c>
      <c r="F643" s="31" t="s">
        <v>55</v>
      </c>
      <c r="G643" s="32" t="s">
        <v>76</v>
      </c>
      <c r="H643" s="35" t="s">
        <v>283</v>
      </c>
      <c r="I643" s="32" t="s">
        <v>166</v>
      </c>
      <c r="J643" s="19">
        <v>1.6257333333333359</v>
      </c>
    </row>
    <row r="644" spans="1:11">
      <c r="A644" s="18" t="s">
        <v>22</v>
      </c>
      <c r="B644" s="5" t="str">
        <f>TEXT(DATA[[#This Row],[Fecha]],"mmm")</f>
        <v>sept</v>
      </c>
      <c r="C644" s="16">
        <f>(WEEKNUM(DATA[[#This Row],[Fecha]],2))</f>
        <v>37</v>
      </c>
      <c r="D644" s="30">
        <v>45178</v>
      </c>
      <c r="E644" s="102">
        <f>YEAR(DATA[[#This Row],[Fecha]])</f>
        <v>2023</v>
      </c>
      <c r="F644" s="31" t="s">
        <v>55</v>
      </c>
      <c r="G644" s="32" t="s">
        <v>65</v>
      </c>
      <c r="H644" s="35" t="s">
        <v>89</v>
      </c>
      <c r="I644" s="32" t="s">
        <v>166</v>
      </c>
      <c r="J644" s="19">
        <v>1.5002833333333319</v>
      </c>
    </row>
    <row r="645" spans="1:11">
      <c r="A645" s="18" t="s">
        <v>22</v>
      </c>
      <c r="B645" s="5" t="str">
        <f>TEXT(DATA[[#This Row],[Fecha]],"mmm")</f>
        <v>sept</v>
      </c>
      <c r="C645" s="16">
        <f>(WEEKNUM(DATA[[#This Row],[Fecha]],2))</f>
        <v>37</v>
      </c>
      <c r="D645" s="30">
        <v>45178</v>
      </c>
      <c r="E645" s="102">
        <f>YEAR(DATA[[#This Row],[Fecha]])</f>
        <v>2023</v>
      </c>
      <c r="F645" s="31" t="s">
        <v>55</v>
      </c>
      <c r="G645" s="32" t="s">
        <v>78</v>
      </c>
      <c r="H645" s="35" t="s">
        <v>94</v>
      </c>
      <c r="I645" s="32" t="s">
        <v>166</v>
      </c>
      <c r="J645" s="19">
        <v>1.176216666666666</v>
      </c>
    </row>
    <row r="646" spans="1:11">
      <c r="A646" s="18" t="s">
        <v>22</v>
      </c>
      <c r="B646" s="5" t="str">
        <f>TEXT(DATA[[#This Row],[Fecha]],"mmm")</f>
        <v>sept</v>
      </c>
      <c r="C646" s="16">
        <f>(WEEKNUM(DATA[[#This Row],[Fecha]],2))</f>
        <v>37</v>
      </c>
      <c r="D646" s="30">
        <v>45178</v>
      </c>
      <c r="E646" s="102">
        <f>YEAR(DATA[[#This Row],[Fecha]])</f>
        <v>2023</v>
      </c>
      <c r="F646" s="31" t="s">
        <v>55</v>
      </c>
      <c r="G646" s="32" t="s">
        <v>65</v>
      </c>
      <c r="H646" s="35" t="s">
        <v>89</v>
      </c>
      <c r="I646" s="32" t="s">
        <v>166</v>
      </c>
      <c r="J646" s="19">
        <v>1.050566666666664</v>
      </c>
    </row>
    <row r="647" spans="1:11">
      <c r="A647" s="18" t="s">
        <v>19</v>
      </c>
      <c r="B647" s="5" t="str">
        <f>TEXT(DATA[[#This Row],[Fecha]],"mmm")</f>
        <v>sept</v>
      </c>
      <c r="C647" s="16">
        <f>(WEEKNUM(DATA[[#This Row],[Fecha]],2))</f>
        <v>38</v>
      </c>
      <c r="D647" s="30">
        <v>45180</v>
      </c>
      <c r="E647" s="102">
        <f>YEAR(DATA[[#This Row],[Fecha]])</f>
        <v>2023</v>
      </c>
      <c r="F647" s="31" t="s">
        <v>55</v>
      </c>
      <c r="G647" s="32" t="s">
        <v>53</v>
      </c>
      <c r="H647" s="45" t="s">
        <v>132</v>
      </c>
      <c r="I647" s="32" t="s">
        <v>57</v>
      </c>
      <c r="J647" s="19">
        <v>60</v>
      </c>
    </row>
    <row r="648" spans="1:11">
      <c r="A648" s="18" t="s">
        <v>19</v>
      </c>
      <c r="B648" s="5" t="str">
        <f>TEXT(DATA[[#This Row],[Fecha]],"mmm")</f>
        <v>sept</v>
      </c>
      <c r="C648" s="16">
        <f>(WEEKNUM(DATA[[#This Row],[Fecha]],2))</f>
        <v>38</v>
      </c>
      <c r="D648" s="30">
        <v>45180</v>
      </c>
      <c r="E648" s="102">
        <f>YEAR(DATA[[#This Row],[Fecha]])</f>
        <v>2023</v>
      </c>
      <c r="F648" s="31" t="s">
        <v>55</v>
      </c>
      <c r="G648" s="32" t="s">
        <v>53</v>
      </c>
      <c r="H648" s="45" t="s">
        <v>132</v>
      </c>
      <c r="I648" s="32" t="s">
        <v>57</v>
      </c>
      <c r="J648" s="19">
        <v>59.914283333333337</v>
      </c>
    </row>
    <row r="649" spans="1:11">
      <c r="A649" s="18" t="s">
        <v>22</v>
      </c>
      <c r="B649" s="5" t="str">
        <f>TEXT(DATA[[#This Row],[Fecha]],"mmm")</f>
        <v>sept</v>
      </c>
      <c r="C649" s="16">
        <f>(WEEKNUM(DATA[[#This Row],[Fecha]],2))</f>
        <v>38</v>
      </c>
      <c r="D649" s="30">
        <v>45180</v>
      </c>
      <c r="E649" s="102">
        <f>YEAR(DATA[[#This Row],[Fecha]])</f>
        <v>2023</v>
      </c>
      <c r="F649" s="31" t="s">
        <v>55</v>
      </c>
      <c r="G649" s="32" t="s">
        <v>76</v>
      </c>
      <c r="H649" s="45" t="s">
        <v>287</v>
      </c>
      <c r="I649" s="32" t="s">
        <v>57</v>
      </c>
      <c r="J649" s="19">
        <v>54.527299999999975</v>
      </c>
    </row>
    <row r="650" spans="1:11">
      <c r="A650" s="18" t="s">
        <v>22</v>
      </c>
      <c r="B650" s="5" t="str">
        <f>TEXT(DATA[[#This Row],[Fecha]],"mmm")</f>
        <v>sept</v>
      </c>
      <c r="C650" s="16">
        <f>(WEEKNUM(DATA[[#This Row],[Fecha]],2))</f>
        <v>38</v>
      </c>
      <c r="D650" s="30">
        <v>45180</v>
      </c>
      <c r="E650" s="102">
        <f>YEAR(DATA[[#This Row],[Fecha]])</f>
        <v>2023</v>
      </c>
      <c r="F650" s="31" t="s">
        <v>55</v>
      </c>
      <c r="G650" s="32" t="s">
        <v>76</v>
      </c>
      <c r="H650" s="45" t="s">
        <v>287</v>
      </c>
      <c r="I650" s="32" t="s">
        <v>57</v>
      </c>
      <c r="J650" s="19">
        <v>45.021616666666681</v>
      </c>
    </row>
    <row r="651" spans="1:11">
      <c r="A651" s="18" t="s">
        <v>22</v>
      </c>
      <c r="B651" s="5" t="str">
        <f>TEXT(DATA[[#This Row],[Fecha]],"mmm")</f>
        <v>sept</v>
      </c>
      <c r="C651" s="16">
        <f>(WEEKNUM(DATA[[#This Row],[Fecha]],2))</f>
        <v>38</v>
      </c>
      <c r="D651" s="44">
        <v>45180</v>
      </c>
      <c r="E651" s="102">
        <f>YEAR(DATA[[#This Row],[Fecha]])</f>
        <v>2023</v>
      </c>
      <c r="F651" s="31" t="s">
        <v>55</v>
      </c>
      <c r="G651" s="32" t="s">
        <v>76</v>
      </c>
      <c r="H651" s="3" t="s">
        <v>102</v>
      </c>
      <c r="I651" s="32" t="s">
        <v>57</v>
      </c>
      <c r="J651" s="19">
        <v>35.665166666666636</v>
      </c>
    </row>
    <row r="652" spans="1:11">
      <c r="A652" s="18" t="s">
        <v>19</v>
      </c>
      <c r="B652" s="5" t="str">
        <f>TEXT(DATA[[#This Row],[Fecha]],"mmm")</f>
        <v>sept</v>
      </c>
      <c r="C652" s="16">
        <f>(WEEKNUM(DATA[[#This Row],[Fecha]],2))</f>
        <v>38</v>
      </c>
      <c r="D652" s="44">
        <v>45180</v>
      </c>
      <c r="E652" s="102">
        <f>YEAR(DATA[[#This Row],[Fecha]])</f>
        <v>2023</v>
      </c>
      <c r="F652" s="31" t="s">
        <v>55</v>
      </c>
      <c r="G652" s="32" t="s">
        <v>53</v>
      </c>
      <c r="H652" s="45" t="s">
        <v>132</v>
      </c>
      <c r="I652" s="32" t="s">
        <v>57</v>
      </c>
      <c r="J652" s="19">
        <v>30</v>
      </c>
    </row>
    <row r="653" spans="1:11">
      <c r="A653" s="18" t="s">
        <v>22</v>
      </c>
      <c r="B653" s="5" t="str">
        <f>TEXT(DATA[[#This Row],[Fecha]],"mmm")</f>
        <v>sept</v>
      </c>
      <c r="C653" s="16">
        <f>(WEEKNUM(DATA[[#This Row],[Fecha]],2))</f>
        <v>38</v>
      </c>
      <c r="D653" s="44">
        <v>45180</v>
      </c>
      <c r="E653" s="102">
        <f>YEAR(DATA[[#This Row],[Fecha]])</f>
        <v>2023</v>
      </c>
      <c r="F653" s="31" t="s">
        <v>55</v>
      </c>
      <c r="G653" s="32" t="s">
        <v>76</v>
      </c>
      <c r="H653" s="45" t="s">
        <v>287</v>
      </c>
      <c r="I653" s="32" t="s">
        <v>57</v>
      </c>
      <c r="J653" s="19">
        <v>15.38266666666668</v>
      </c>
    </row>
    <row r="654" spans="1:11">
      <c r="A654" s="18" t="s">
        <v>20</v>
      </c>
      <c r="B654" s="5" t="str">
        <f>TEXT(DATA[[#This Row],[Fecha]],"mmm")</f>
        <v>sept</v>
      </c>
      <c r="C654" s="16">
        <f>(WEEKNUM(DATA[[#This Row],[Fecha]],2))</f>
        <v>38</v>
      </c>
      <c r="D654" s="44">
        <v>45180</v>
      </c>
      <c r="E654" s="102">
        <f>YEAR(DATA[[#This Row],[Fecha]])</f>
        <v>2023</v>
      </c>
      <c r="F654" s="31" t="s">
        <v>55</v>
      </c>
      <c r="G654" s="32" t="s">
        <v>70</v>
      </c>
      <c r="H654" s="45" t="s">
        <v>84</v>
      </c>
      <c r="I654" s="32" t="s">
        <v>56</v>
      </c>
      <c r="J654" s="19">
        <v>13.836250000000019</v>
      </c>
      <c r="K654" s="29" t="s">
        <v>290</v>
      </c>
    </row>
    <row r="655" spans="1:11">
      <c r="A655" s="18" t="s">
        <v>19</v>
      </c>
      <c r="B655" s="5" t="str">
        <f>TEXT(DATA[[#This Row],[Fecha]],"mmm")</f>
        <v>sept</v>
      </c>
      <c r="C655" s="16">
        <f>(WEEKNUM(DATA[[#This Row],[Fecha]],2))</f>
        <v>38</v>
      </c>
      <c r="D655" s="44">
        <v>45180</v>
      </c>
      <c r="E655" s="102">
        <f>YEAR(DATA[[#This Row],[Fecha]])</f>
        <v>2023</v>
      </c>
      <c r="F655" s="31" t="s">
        <v>55</v>
      </c>
      <c r="G655" s="32" t="s">
        <v>53</v>
      </c>
      <c r="H655" s="45" t="s">
        <v>132</v>
      </c>
      <c r="I655" s="32" t="s">
        <v>57</v>
      </c>
      <c r="J655" s="19">
        <v>13.11851666666664</v>
      </c>
    </row>
    <row r="656" spans="1:11">
      <c r="A656" s="18" t="s">
        <v>22</v>
      </c>
      <c r="B656" s="5" t="str">
        <f>TEXT(DATA[[#This Row],[Fecha]],"mmm")</f>
        <v>sept</v>
      </c>
      <c r="C656" s="16">
        <f>(WEEKNUM(DATA[[#This Row],[Fecha]],2))</f>
        <v>38</v>
      </c>
      <c r="D656" s="44">
        <v>45180</v>
      </c>
      <c r="E656" s="102">
        <f>YEAR(DATA[[#This Row],[Fecha]])</f>
        <v>2023</v>
      </c>
      <c r="F656" s="31" t="s">
        <v>55</v>
      </c>
      <c r="G656" s="32" t="s">
        <v>76</v>
      </c>
      <c r="H656" s="3" t="s">
        <v>102</v>
      </c>
      <c r="I656" s="32" t="s">
        <v>57</v>
      </c>
      <c r="J656" s="19">
        <v>12.874999999999979</v>
      </c>
    </row>
    <row r="657" spans="1:10">
      <c r="A657" s="18" t="s">
        <v>22</v>
      </c>
      <c r="B657" s="5" t="str">
        <f>TEXT(DATA[[#This Row],[Fecha]],"mmm")</f>
        <v>sept</v>
      </c>
      <c r="C657" s="16">
        <f>(WEEKNUM(DATA[[#This Row],[Fecha]],2))</f>
        <v>38</v>
      </c>
      <c r="D657" s="44">
        <v>45180</v>
      </c>
      <c r="E657" s="102">
        <f>YEAR(DATA[[#This Row],[Fecha]])</f>
        <v>2023</v>
      </c>
      <c r="F657" s="31" t="s">
        <v>55</v>
      </c>
      <c r="G657" s="32" t="s">
        <v>76</v>
      </c>
      <c r="H657" s="45" t="s">
        <v>288</v>
      </c>
      <c r="I657" s="32" t="s">
        <v>166</v>
      </c>
      <c r="J657" s="19">
        <v>4.077283333333332</v>
      </c>
    </row>
    <row r="658" spans="1:10">
      <c r="A658" s="18" t="s">
        <v>22</v>
      </c>
      <c r="B658" s="5" t="str">
        <f>TEXT(DATA[[#This Row],[Fecha]],"mmm")</f>
        <v>sept</v>
      </c>
      <c r="C658" s="16">
        <f>(WEEKNUM(DATA[[#This Row],[Fecha]],2))</f>
        <v>38</v>
      </c>
      <c r="D658" s="44">
        <v>45180</v>
      </c>
      <c r="E658" s="102">
        <f>YEAR(DATA[[#This Row],[Fecha]])</f>
        <v>2023</v>
      </c>
      <c r="F658" s="31" t="s">
        <v>55</v>
      </c>
      <c r="G658" s="32" t="s">
        <v>76</v>
      </c>
      <c r="H658" s="45" t="s">
        <v>287</v>
      </c>
      <c r="I658" s="32" t="s">
        <v>166</v>
      </c>
      <c r="J658" s="19">
        <v>3.7014333333333362</v>
      </c>
    </row>
    <row r="659" spans="1:10">
      <c r="A659" s="18" t="s">
        <v>20</v>
      </c>
      <c r="B659" s="5" t="str">
        <f>TEXT(DATA[[#This Row],[Fecha]],"mmm")</f>
        <v>sept</v>
      </c>
      <c r="C659" s="16">
        <f>(WEEKNUM(DATA[[#This Row],[Fecha]],2))</f>
        <v>38</v>
      </c>
      <c r="D659" s="43">
        <v>45180</v>
      </c>
      <c r="E659" s="102">
        <f>YEAR(DATA[[#This Row],[Fecha]])</f>
        <v>2023</v>
      </c>
      <c r="F659" s="31" t="s">
        <v>58</v>
      </c>
      <c r="G659" s="3" t="s">
        <v>76</v>
      </c>
      <c r="H659" s="49" t="s">
        <v>99</v>
      </c>
      <c r="I659" s="32" t="s">
        <v>166</v>
      </c>
      <c r="J659" s="19">
        <v>2.7513666666666659</v>
      </c>
    </row>
    <row r="660" spans="1:10">
      <c r="A660" s="18" t="s">
        <v>22</v>
      </c>
      <c r="B660" s="5" t="str">
        <f>TEXT(DATA[[#This Row],[Fecha]],"mmm")</f>
        <v>sept</v>
      </c>
      <c r="C660" s="16">
        <f>(WEEKNUM(DATA[[#This Row],[Fecha]],2))</f>
        <v>38</v>
      </c>
      <c r="D660" s="44">
        <v>45180</v>
      </c>
      <c r="E660" s="102">
        <f>YEAR(DATA[[#This Row],[Fecha]])</f>
        <v>2023</v>
      </c>
      <c r="F660" s="31" t="s">
        <v>55</v>
      </c>
      <c r="G660" s="32" t="s">
        <v>76</v>
      </c>
      <c r="H660" s="45" t="s">
        <v>287</v>
      </c>
      <c r="I660" s="32" t="s">
        <v>166</v>
      </c>
      <c r="J660" s="19">
        <v>2.5261499999999999</v>
      </c>
    </row>
    <row r="661" spans="1:10">
      <c r="A661" s="18" t="s">
        <v>19</v>
      </c>
      <c r="B661" s="5" t="str">
        <f>TEXT(DATA[[#This Row],[Fecha]],"mmm")</f>
        <v>sept</v>
      </c>
      <c r="C661" s="16">
        <f>(WEEKNUM(DATA[[#This Row],[Fecha]],2))</f>
        <v>38</v>
      </c>
      <c r="D661" s="44">
        <v>45180</v>
      </c>
      <c r="E661" s="102">
        <f>YEAR(DATA[[#This Row],[Fecha]])</f>
        <v>2023</v>
      </c>
      <c r="F661" s="31" t="s">
        <v>55</v>
      </c>
      <c r="G661" s="32" t="s">
        <v>65</v>
      </c>
      <c r="H661" s="45" t="s">
        <v>289</v>
      </c>
      <c r="I661" s="32" t="s">
        <v>166</v>
      </c>
      <c r="J661" s="19">
        <v>1.6435166666666641</v>
      </c>
    </row>
    <row r="662" spans="1:10">
      <c r="A662" s="18" t="s">
        <v>22</v>
      </c>
      <c r="B662" s="5" t="str">
        <f>TEXT(DATA[[#This Row],[Fecha]],"mmm")</f>
        <v>sept</v>
      </c>
      <c r="C662" s="16">
        <f>(WEEKNUM(DATA[[#This Row],[Fecha]],2))</f>
        <v>38</v>
      </c>
      <c r="D662" s="44">
        <v>45180</v>
      </c>
      <c r="E662" s="102">
        <f>YEAR(DATA[[#This Row],[Fecha]])</f>
        <v>2023</v>
      </c>
      <c r="F662" s="31" t="s">
        <v>55</v>
      </c>
      <c r="G662" s="32" t="s">
        <v>76</v>
      </c>
      <c r="H662" s="45" t="s">
        <v>287</v>
      </c>
      <c r="I662" s="32" t="s">
        <v>166</v>
      </c>
      <c r="J662" s="19">
        <v>1.575550000000002</v>
      </c>
    </row>
    <row r="663" spans="1:10">
      <c r="A663" s="18" t="s">
        <v>22</v>
      </c>
      <c r="B663" s="5" t="str">
        <f>TEXT(DATA[[#This Row],[Fecha]],"mmm")</f>
        <v>sept</v>
      </c>
      <c r="C663" s="16">
        <f>(WEEKNUM(DATA[[#This Row],[Fecha]],2))</f>
        <v>38</v>
      </c>
      <c r="D663" s="44">
        <v>45180</v>
      </c>
      <c r="E663" s="102">
        <f>YEAR(DATA[[#This Row],[Fecha]])</f>
        <v>2023</v>
      </c>
      <c r="F663" s="31" t="s">
        <v>55</v>
      </c>
      <c r="G663" s="32" t="s">
        <v>76</v>
      </c>
      <c r="H663" s="45" t="s">
        <v>287</v>
      </c>
      <c r="I663" s="32" t="s">
        <v>166</v>
      </c>
      <c r="J663" s="19">
        <v>0.79999999999999793</v>
      </c>
    </row>
    <row r="664" spans="1:10">
      <c r="A664" s="18" t="s">
        <v>22</v>
      </c>
      <c r="B664" s="5" t="str">
        <f>TEXT(DATA[[#This Row],[Fecha]],"mmm")</f>
        <v>sept</v>
      </c>
      <c r="C664" s="16">
        <f>(WEEKNUM(DATA[[#This Row],[Fecha]],2))</f>
        <v>38</v>
      </c>
      <c r="D664" s="44">
        <v>45180</v>
      </c>
      <c r="E664" s="102">
        <f>YEAR(DATA[[#This Row],[Fecha]])</f>
        <v>2023</v>
      </c>
      <c r="F664" s="31" t="s">
        <v>55</v>
      </c>
      <c r="G664" s="32" t="s">
        <v>76</v>
      </c>
      <c r="H664" s="45" t="s">
        <v>288</v>
      </c>
      <c r="I664" s="32" t="s">
        <v>166</v>
      </c>
      <c r="J664" s="19">
        <v>0.15018333333333361</v>
      </c>
    </row>
    <row r="665" spans="1:10">
      <c r="A665" s="18" t="s">
        <v>22</v>
      </c>
      <c r="B665" s="5" t="str">
        <f>TEXT(DATA[[#This Row],[Fecha]],"mmm")</f>
        <v>sept</v>
      </c>
      <c r="C665" s="16">
        <f>(WEEKNUM(DATA[[#This Row],[Fecha]],2))</f>
        <v>38</v>
      </c>
      <c r="D665" s="30">
        <v>45181</v>
      </c>
      <c r="E665" s="102">
        <f>YEAR(DATA[[#This Row],[Fecha]])</f>
        <v>2023</v>
      </c>
      <c r="F665" s="31" t="s">
        <v>55</v>
      </c>
      <c r="G665" s="32" t="s">
        <v>76</v>
      </c>
      <c r="H665" s="3" t="s">
        <v>102</v>
      </c>
      <c r="I665" s="32" t="s">
        <v>57</v>
      </c>
      <c r="J665" s="37">
        <v>47.489833333333316</v>
      </c>
    </row>
    <row r="666" spans="1:10">
      <c r="A666" s="18" t="s">
        <v>20</v>
      </c>
      <c r="B666" s="5" t="str">
        <f>TEXT(DATA[[#This Row],[Fecha]],"mmm")</f>
        <v>sept</v>
      </c>
      <c r="C666" s="16">
        <f>(WEEKNUM(DATA[[#This Row],[Fecha]],2))</f>
        <v>38</v>
      </c>
      <c r="D666" s="46">
        <v>45181</v>
      </c>
      <c r="E666" s="102">
        <f>YEAR(DATA[[#This Row],[Fecha]])</f>
        <v>2023</v>
      </c>
      <c r="F666" s="31" t="s">
        <v>55</v>
      </c>
      <c r="G666" s="32" t="s">
        <v>75</v>
      </c>
      <c r="H666" s="3" t="s">
        <v>154</v>
      </c>
      <c r="I666" s="32" t="s">
        <v>57</v>
      </c>
      <c r="J666" s="37">
        <v>41.660633333333337</v>
      </c>
    </row>
    <row r="667" spans="1:10">
      <c r="A667" s="18" t="s">
        <v>20</v>
      </c>
      <c r="B667" s="5" t="str">
        <f>TEXT(DATA[[#This Row],[Fecha]],"mmm")</f>
        <v>sept</v>
      </c>
      <c r="C667" s="16">
        <f>(WEEKNUM(DATA[[#This Row],[Fecha]],2))</f>
        <v>38</v>
      </c>
      <c r="D667" s="46">
        <v>45181</v>
      </c>
      <c r="E667" s="102">
        <f>YEAR(DATA[[#This Row],[Fecha]])</f>
        <v>2023</v>
      </c>
      <c r="F667" s="31" t="s">
        <v>55</v>
      </c>
      <c r="G667" s="32" t="s">
        <v>75</v>
      </c>
      <c r="H667" s="3" t="s">
        <v>154</v>
      </c>
      <c r="I667" s="32" t="s">
        <v>57</v>
      </c>
      <c r="J667" s="37">
        <v>23.51453333333334</v>
      </c>
    </row>
    <row r="668" spans="1:10">
      <c r="A668" s="18" t="s">
        <v>22</v>
      </c>
      <c r="B668" s="5" t="str">
        <f>TEXT(DATA[[#This Row],[Fecha]],"mmm")</f>
        <v>sept</v>
      </c>
      <c r="C668" s="16">
        <f>(WEEKNUM(DATA[[#This Row],[Fecha]],2))</f>
        <v>38</v>
      </c>
      <c r="D668" s="46">
        <v>45181</v>
      </c>
      <c r="E668" s="102">
        <f>YEAR(DATA[[#This Row],[Fecha]])</f>
        <v>2023</v>
      </c>
      <c r="F668" s="31" t="s">
        <v>55</v>
      </c>
      <c r="G668" s="32" t="s">
        <v>74</v>
      </c>
      <c r="H668" s="3" t="s">
        <v>149</v>
      </c>
      <c r="I668" s="32" t="s">
        <v>166</v>
      </c>
      <c r="J668" s="37">
        <v>9.5205166666666798</v>
      </c>
    </row>
    <row r="669" spans="1:10">
      <c r="A669" s="18" t="s">
        <v>20</v>
      </c>
      <c r="B669" s="5" t="str">
        <f>TEXT(DATA[[#This Row],[Fecha]],"mmm")</f>
        <v>sept</v>
      </c>
      <c r="C669" s="16">
        <f>(WEEKNUM(DATA[[#This Row],[Fecha]],2))</f>
        <v>38</v>
      </c>
      <c r="D669" s="44">
        <v>45181</v>
      </c>
      <c r="E669" s="102">
        <f>YEAR(DATA[[#This Row],[Fecha]])</f>
        <v>2023</v>
      </c>
      <c r="F669" s="3" t="s">
        <v>58</v>
      </c>
      <c r="G669" s="32" t="s">
        <v>71</v>
      </c>
      <c r="H669" s="45" t="s">
        <v>194</v>
      </c>
      <c r="I669" s="32" t="s">
        <v>166</v>
      </c>
      <c r="J669" s="19">
        <v>3.6991166666666637</v>
      </c>
    </row>
    <row r="670" spans="1:10">
      <c r="A670" s="18" t="s">
        <v>22</v>
      </c>
      <c r="B670" s="5" t="str">
        <f>TEXT(DATA[[#This Row],[Fecha]],"mmm")</f>
        <v>sept</v>
      </c>
      <c r="C670" s="16">
        <f>(WEEKNUM(DATA[[#This Row],[Fecha]],2))</f>
        <v>38</v>
      </c>
      <c r="D670" s="46">
        <v>45181</v>
      </c>
      <c r="E670" s="102">
        <f>YEAR(DATA[[#This Row],[Fecha]])</f>
        <v>2023</v>
      </c>
      <c r="F670" s="31" t="s">
        <v>55</v>
      </c>
      <c r="G670" s="32" t="s">
        <v>74</v>
      </c>
      <c r="H670" s="3" t="s">
        <v>149</v>
      </c>
      <c r="I670" s="32" t="s">
        <v>166</v>
      </c>
      <c r="J670" s="37">
        <v>2.4507333333333361</v>
      </c>
    </row>
    <row r="671" spans="1:10">
      <c r="A671" s="18" t="s">
        <v>22</v>
      </c>
      <c r="B671" s="5" t="str">
        <f>TEXT(DATA[[#This Row],[Fecha]],"mmm")</f>
        <v>sept</v>
      </c>
      <c r="C671" s="16">
        <f>(WEEKNUM(DATA[[#This Row],[Fecha]],2))</f>
        <v>38</v>
      </c>
      <c r="D671" s="46">
        <v>45181</v>
      </c>
      <c r="E671" s="102">
        <f>YEAR(DATA[[#This Row],[Fecha]])</f>
        <v>2023</v>
      </c>
      <c r="F671" s="31" t="s">
        <v>55</v>
      </c>
      <c r="G671" s="32" t="s">
        <v>60</v>
      </c>
      <c r="H671" s="3" t="s">
        <v>61</v>
      </c>
      <c r="I671" s="32" t="s">
        <v>166</v>
      </c>
      <c r="J671" s="37">
        <v>2.2006333333333319</v>
      </c>
    </row>
    <row r="672" spans="1:10">
      <c r="A672" s="18" t="s">
        <v>22</v>
      </c>
      <c r="B672" s="5" t="str">
        <f>TEXT(DATA[[#This Row],[Fecha]],"mmm")</f>
        <v>sept</v>
      </c>
      <c r="C672" s="16">
        <f>(WEEKNUM(DATA[[#This Row],[Fecha]],2))</f>
        <v>38</v>
      </c>
      <c r="D672" s="46">
        <v>45181</v>
      </c>
      <c r="E672" s="102">
        <f>YEAR(DATA[[#This Row],[Fecha]])</f>
        <v>2023</v>
      </c>
      <c r="F672" s="31" t="s">
        <v>55</v>
      </c>
      <c r="G672" s="32" t="s">
        <v>74</v>
      </c>
      <c r="H672" s="3" t="s">
        <v>149</v>
      </c>
      <c r="I672" s="32" t="s">
        <v>166</v>
      </c>
      <c r="J672" s="37">
        <v>2.0010666666666661</v>
      </c>
    </row>
    <row r="673" spans="1:10">
      <c r="A673" s="18" t="s">
        <v>22</v>
      </c>
      <c r="B673" s="5" t="str">
        <f>TEXT(DATA[[#This Row],[Fecha]],"mmm")</f>
        <v>sept</v>
      </c>
      <c r="C673" s="16">
        <f>(WEEKNUM(DATA[[#This Row],[Fecha]],2))</f>
        <v>38</v>
      </c>
      <c r="D673" s="46">
        <v>45181</v>
      </c>
      <c r="E673" s="102">
        <f>YEAR(DATA[[#This Row],[Fecha]])</f>
        <v>2023</v>
      </c>
      <c r="F673" s="31" t="s">
        <v>55</v>
      </c>
      <c r="G673" s="32" t="s">
        <v>65</v>
      </c>
      <c r="H673" s="3" t="s">
        <v>89</v>
      </c>
      <c r="I673" s="32" t="s">
        <v>166</v>
      </c>
      <c r="J673" s="37">
        <v>1.8511500000000001</v>
      </c>
    </row>
    <row r="674" spans="1:10">
      <c r="A674" s="18" t="s">
        <v>20</v>
      </c>
      <c r="B674" s="5" t="str">
        <f>TEXT(DATA[[#This Row],[Fecha]],"mmm")</f>
        <v>sept</v>
      </c>
      <c r="C674" s="16">
        <f>(WEEKNUM(DATA[[#This Row],[Fecha]],2))</f>
        <v>38</v>
      </c>
      <c r="D674" s="46">
        <v>45181</v>
      </c>
      <c r="E674" s="102">
        <f>YEAR(DATA[[#This Row],[Fecha]])</f>
        <v>2023</v>
      </c>
      <c r="F674" s="31" t="s">
        <v>55</v>
      </c>
      <c r="G674" s="32" t="s">
        <v>70</v>
      </c>
      <c r="H674" s="3" t="s">
        <v>134</v>
      </c>
      <c r="I674" s="32" t="s">
        <v>166</v>
      </c>
      <c r="J674" s="37">
        <v>1.4760833333333339</v>
      </c>
    </row>
    <row r="675" spans="1:10">
      <c r="A675" s="18" t="s">
        <v>22</v>
      </c>
      <c r="B675" s="5" t="str">
        <f>TEXT(DATA[[#This Row],[Fecha]],"mmm")</f>
        <v>sept</v>
      </c>
      <c r="C675" s="16">
        <f>(WEEKNUM(DATA[[#This Row],[Fecha]],2))</f>
        <v>38</v>
      </c>
      <c r="D675" s="46">
        <v>45181</v>
      </c>
      <c r="E675" s="102">
        <f>YEAR(DATA[[#This Row],[Fecha]])</f>
        <v>2023</v>
      </c>
      <c r="F675" s="31" t="s">
        <v>55</v>
      </c>
      <c r="G675" s="32" t="s">
        <v>60</v>
      </c>
      <c r="H675" s="3" t="s">
        <v>61</v>
      </c>
      <c r="I675" s="32" t="s">
        <v>166</v>
      </c>
      <c r="J675" s="37">
        <v>1.141066666666668</v>
      </c>
    </row>
    <row r="676" spans="1:10">
      <c r="A676" s="18" t="s">
        <v>22</v>
      </c>
      <c r="B676" s="5" t="str">
        <f>TEXT(DATA[[#This Row],[Fecha]],"mmm")</f>
        <v>sept</v>
      </c>
      <c r="C676" s="16">
        <f>(WEEKNUM(DATA[[#This Row],[Fecha]],2))</f>
        <v>38</v>
      </c>
      <c r="D676" s="46">
        <v>45181</v>
      </c>
      <c r="E676" s="102">
        <f>YEAR(DATA[[#This Row],[Fecha]])</f>
        <v>2023</v>
      </c>
      <c r="F676" s="31" t="s">
        <v>55</v>
      </c>
      <c r="G676" s="32" t="s">
        <v>59</v>
      </c>
      <c r="H676" s="3" t="s">
        <v>199</v>
      </c>
      <c r="I676" s="32" t="s">
        <v>166</v>
      </c>
      <c r="J676" s="37">
        <v>0.71121666666666594</v>
      </c>
    </row>
    <row r="677" spans="1:10">
      <c r="A677" s="18" t="s">
        <v>22</v>
      </c>
      <c r="B677" s="5" t="str">
        <f>TEXT(DATA[[#This Row],[Fecha]],"mmm")</f>
        <v>sept</v>
      </c>
      <c r="C677" s="16">
        <f>(WEEKNUM(DATA[[#This Row],[Fecha]],2))</f>
        <v>38</v>
      </c>
      <c r="D677" s="46">
        <v>45181</v>
      </c>
      <c r="E677" s="102">
        <f>YEAR(DATA[[#This Row],[Fecha]])</f>
        <v>2023</v>
      </c>
      <c r="F677" s="31" t="s">
        <v>55</v>
      </c>
      <c r="G677" s="32" t="s">
        <v>76</v>
      </c>
      <c r="H677" s="3" t="s">
        <v>102</v>
      </c>
      <c r="I677" s="32" t="s">
        <v>166</v>
      </c>
      <c r="J677" s="37">
        <v>0.60010000000000208</v>
      </c>
    </row>
    <row r="678" spans="1:10">
      <c r="A678" s="18" t="s">
        <v>20</v>
      </c>
      <c r="B678" s="5" t="str">
        <f>TEXT(DATA[[#This Row],[Fecha]],"mmm")</f>
        <v>sept</v>
      </c>
      <c r="C678" s="16">
        <f>(WEEKNUM(DATA[[#This Row],[Fecha]],2))</f>
        <v>38</v>
      </c>
      <c r="D678" s="46">
        <v>45181</v>
      </c>
      <c r="E678" s="102">
        <f>YEAR(DATA[[#This Row],[Fecha]])</f>
        <v>2023</v>
      </c>
      <c r="F678" s="31" t="s">
        <v>55</v>
      </c>
      <c r="G678" s="32" t="s">
        <v>52</v>
      </c>
      <c r="H678" s="3" t="s">
        <v>162</v>
      </c>
      <c r="I678" s="32" t="s">
        <v>166</v>
      </c>
      <c r="J678" s="37">
        <v>0.56104999999999983</v>
      </c>
    </row>
    <row r="679" spans="1:10">
      <c r="A679" s="18" t="s">
        <v>20</v>
      </c>
      <c r="B679" s="5" t="str">
        <f>TEXT(DATA[[#This Row],[Fecha]],"mmm")</f>
        <v>sept</v>
      </c>
      <c r="C679" s="16">
        <f>(WEEKNUM(DATA[[#This Row],[Fecha]],2))</f>
        <v>38</v>
      </c>
      <c r="D679" s="46">
        <v>45181</v>
      </c>
      <c r="E679" s="102">
        <f>YEAR(DATA[[#This Row],[Fecha]])</f>
        <v>2023</v>
      </c>
      <c r="F679" s="31" t="s">
        <v>55</v>
      </c>
      <c r="G679" s="32" t="s">
        <v>52</v>
      </c>
      <c r="H679" s="3" t="s">
        <v>162</v>
      </c>
      <c r="I679" s="32" t="s">
        <v>166</v>
      </c>
      <c r="J679" s="37">
        <v>0.53058333333333363</v>
      </c>
    </row>
    <row r="680" spans="1:10">
      <c r="A680" s="18" t="s">
        <v>22</v>
      </c>
      <c r="B680" s="5" t="str">
        <f>TEXT(DATA[[#This Row],[Fecha]],"mmm")</f>
        <v>sept</v>
      </c>
      <c r="C680" s="16">
        <f>(WEEKNUM(DATA[[#This Row],[Fecha]],2))</f>
        <v>38</v>
      </c>
      <c r="D680" s="46">
        <v>45181</v>
      </c>
      <c r="E680" s="102">
        <f>YEAR(DATA[[#This Row],[Fecha]])</f>
        <v>2023</v>
      </c>
      <c r="F680" s="31" t="s">
        <v>55</v>
      </c>
      <c r="G680" s="32" t="s">
        <v>59</v>
      </c>
      <c r="H680" s="3" t="s">
        <v>199</v>
      </c>
      <c r="I680" s="32" t="s">
        <v>166</v>
      </c>
      <c r="J680" s="37">
        <v>0.30008333333333342</v>
      </c>
    </row>
    <row r="681" spans="1:10">
      <c r="A681" s="18" t="s">
        <v>22</v>
      </c>
      <c r="B681" s="5" t="str">
        <f>TEXT(DATA[[#This Row],[Fecha]],"mmm")</f>
        <v>sept</v>
      </c>
      <c r="C681" s="16">
        <f>(WEEKNUM(DATA[[#This Row],[Fecha]],2))</f>
        <v>38</v>
      </c>
      <c r="D681" s="46">
        <v>45181</v>
      </c>
      <c r="E681" s="102">
        <f>YEAR(DATA[[#This Row],[Fecha]])</f>
        <v>2023</v>
      </c>
      <c r="F681" s="31" t="s">
        <v>55</v>
      </c>
      <c r="G681" s="32" t="s">
        <v>60</v>
      </c>
      <c r="H681" s="3" t="s">
        <v>61</v>
      </c>
      <c r="I681" s="32" t="s">
        <v>166</v>
      </c>
      <c r="J681" s="37">
        <v>0.2594333333333334</v>
      </c>
    </row>
    <row r="682" spans="1:10">
      <c r="A682" s="18" t="s">
        <v>22</v>
      </c>
      <c r="B682" s="5" t="str">
        <f>TEXT(DATA[[#This Row],[Fecha]],"mmm")</f>
        <v>sept</v>
      </c>
      <c r="C682" s="16">
        <f>(WEEKNUM(DATA[[#This Row],[Fecha]],2))</f>
        <v>38</v>
      </c>
      <c r="D682" s="46">
        <v>45181</v>
      </c>
      <c r="E682" s="102">
        <f>YEAR(DATA[[#This Row],[Fecha]])</f>
        <v>2023</v>
      </c>
      <c r="F682" s="31" t="s">
        <v>55</v>
      </c>
      <c r="G682" s="32" t="s">
        <v>59</v>
      </c>
      <c r="H682" s="3" t="s">
        <v>199</v>
      </c>
      <c r="I682" s="32" t="s">
        <v>166</v>
      </c>
      <c r="J682" s="37">
        <v>0.25013333333333343</v>
      </c>
    </row>
    <row r="683" spans="1:10">
      <c r="A683" s="18" t="s">
        <v>22</v>
      </c>
      <c r="B683" s="5" t="str">
        <f>TEXT(DATA[[#This Row],[Fecha]],"mmm")</f>
        <v>sept</v>
      </c>
      <c r="C683" s="16">
        <f>(WEEKNUM(DATA[[#This Row],[Fecha]],2))</f>
        <v>38</v>
      </c>
      <c r="D683" s="30">
        <v>45182</v>
      </c>
      <c r="E683" s="102">
        <f>YEAR(DATA[[#This Row],[Fecha]])</f>
        <v>2023</v>
      </c>
      <c r="F683" s="31" t="s">
        <v>55</v>
      </c>
      <c r="G683" s="32" t="s">
        <v>76</v>
      </c>
      <c r="H683" s="35" t="s">
        <v>293</v>
      </c>
      <c r="I683" s="32" t="s">
        <v>56</v>
      </c>
      <c r="J683" s="19">
        <v>44.746549999999978</v>
      </c>
    </row>
    <row r="684" spans="1:10">
      <c r="A684" s="18" t="s">
        <v>22</v>
      </c>
      <c r="B684" s="5" t="str">
        <f>TEXT(DATA[[#This Row],[Fecha]],"mmm")</f>
        <v>sept</v>
      </c>
      <c r="C684" s="16">
        <f>(WEEKNUM(DATA[[#This Row],[Fecha]],2))</f>
        <v>38</v>
      </c>
      <c r="D684" s="30">
        <v>45182</v>
      </c>
      <c r="E684" s="102">
        <f>YEAR(DATA[[#This Row],[Fecha]])</f>
        <v>2023</v>
      </c>
      <c r="F684" s="31" t="s">
        <v>55</v>
      </c>
      <c r="G684" s="32" t="s">
        <v>76</v>
      </c>
      <c r="H684" s="35" t="s">
        <v>293</v>
      </c>
      <c r="I684" s="32" t="s">
        <v>56</v>
      </c>
      <c r="J684" s="19">
        <v>35.506666666666675</v>
      </c>
    </row>
    <row r="685" spans="1:10">
      <c r="A685" s="18" t="s">
        <v>20</v>
      </c>
      <c r="B685" s="5" t="str">
        <f>TEXT(DATA[[#This Row],[Fecha]],"mmm")</f>
        <v>sept</v>
      </c>
      <c r="C685" s="16">
        <f>(WEEKNUM(DATA[[#This Row],[Fecha]],2))</f>
        <v>38</v>
      </c>
      <c r="D685" s="30">
        <v>45182</v>
      </c>
      <c r="E685" s="102">
        <f>YEAR(DATA[[#This Row],[Fecha]])</f>
        <v>2023</v>
      </c>
      <c r="F685" s="31" t="s">
        <v>55</v>
      </c>
      <c r="G685" s="32" t="s">
        <v>482</v>
      </c>
      <c r="H685" s="35" t="s">
        <v>454</v>
      </c>
      <c r="I685" s="32" t="s">
        <v>56</v>
      </c>
      <c r="J685" s="19">
        <v>17.622</v>
      </c>
    </row>
    <row r="686" spans="1:10">
      <c r="A686" s="18" t="s">
        <v>22</v>
      </c>
      <c r="B686" s="5" t="str">
        <f>TEXT(DATA[[#This Row],[Fecha]],"mmm")</f>
        <v>sept</v>
      </c>
      <c r="C686" s="16">
        <f>(WEEKNUM(DATA[[#This Row],[Fecha]],2))</f>
        <v>38</v>
      </c>
      <c r="D686" s="30">
        <v>45182</v>
      </c>
      <c r="E686" s="102">
        <f>YEAR(DATA[[#This Row],[Fecha]])</f>
        <v>2023</v>
      </c>
      <c r="F686" s="31" t="s">
        <v>55</v>
      </c>
      <c r="G686" s="32" t="s">
        <v>76</v>
      </c>
      <c r="H686" s="35" t="s">
        <v>293</v>
      </c>
      <c r="I686" s="32" t="s">
        <v>56</v>
      </c>
      <c r="J686" s="19">
        <v>15.277283333333342</v>
      </c>
    </row>
    <row r="687" spans="1:10">
      <c r="A687" s="18" t="s">
        <v>20</v>
      </c>
      <c r="B687" s="5" t="str">
        <f>TEXT(DATA[[#This Row],[Fecha]],"mmm")</f>
        <v>sept</v>
      </c>
      <c r="C687" s="16">
        <f>(WEEKNUM(DATA[[#This Row],[Fecha]],2))</f>
        <v>38</v>
      </c>
      <c r="D687" s="46">
        <v>45182</v>
      </c>
      <c r="E687" s="102">
        <f>YEAR(DATA[[#This Row],[Fecha]])</f>
        <v>2023</v>
      </c>
      <c r="F687" s="3" t="s">
        <v>58</v>
      </c>
      <c r="G687" s="32" t="s">
        <v>52</v>
      </c>
      <c r="H687" s="3" t="s">
        <v>291</v>
      </c>
      <c r="I687" s="32" t="s">
        <v>56</v>
      </c>
      <c r="J687" s="37">
        <v>10.786416666666661</v>
      </c>
    </row>
    <row r="688" spans="1:10">
      <c r="A688" s="18" t="s">
        <v>19</v>
      </c>
      <c r="B688" s="5" t="str">
        <f>TEXT(DATA[[#This Row],[Fecha]],"mmm")</f>
        <v>sept</v>
      </c>
      <c r="C688" s="16">
        <f>(WEEKNUM(DATA[[#This Row],[Fecha]],2))</f>
        <v>38</v>
      </c>
      <c r="D688" s="30">
        <v>45182</v>
      </c>
      <c r="E688" s="102">
        <f>YEAR(DATA[[#This Row],[Fecha]])</f>
        <v>2023</v>
      </c>
      <c r="F688" s="31" t="s">
        <v>55</v>
      </c>
      <c r="G688" s="32" t="s">
        <v>70</v>
      </c>
      <c r="H688" s="45" t="s">
        <v>455</v>
      </c>
      <c r="I688" s="45" t="s">
        <v>57</v>
      </c>
      <c r="J688" s="101">
        <v>10</v>
      </c>
    </row>
    <row r="689" spans="1:10">
      <c r="A689" s="18" t="s">
        <v>20</v>
      </c>
      <c r="B689" s="5" t="str">
        <f>TEXT(DATA[[#This Row],[Fecha]],"mmm")</f>
        <v>sept</v>
      </c>
      <c r="C689" s="16">
        <f>(WEEKNUM(DATA[[#This Row],[Fecha]],2))</f>
        <v>38</v>
      </c>
      <c r="D689" s="46">
        <v>45182</v>
      </c>
      <c r="E689" s="102">
        <f>YEAR(DATA[[#This Row],[Fecha]])</f>
        <v>2023</v>
      </c>
      <c r="F689" s="3" t="s">
        <v>58</v>
      </c>
      <c r="G689" s="32" t="s">
        <v>482</v>
      </c>
      <c r="H689" s="3" t="s">
        <v>437</v>
      </c>
      <c r="I689" s="32" t="s">
        <v>166</v>
      </c>
      <c r="J689" s="37">
        <v>8.6031166666666792</v>
      </c>
    </row>
    <row r="690" spans="1:10">
      <c r="A690" s="18" t="s">
        <v>20</v>
      </c>
      <c r="B690" s="5" t="str">
        <f>TEXT(DATA[[#This Row],[Fecha]],"mmm")</f>
        <v>sept</v>
      </c>
      <c r="C690" s="16">
        <f>(WEEKNUM(DATA[[#This Row],[Fecha]],2))</f>
        <v>38</v>
      </c>
      <c r="D690" s="30">
        <v>45182</v>
      </c>
      <c r="E690" s="102">
        <f>YEAR(DATA[[#This Row],[Fecha]])</f>
        <v>2023</v>
      </c>
      <c r="F690" s="31" t="s">
        <v>55</v>
      </c>
      <c r="G690" s="32" t="s">
        <v>482</v>
      </c>
      <c r="H690" s="35" t="s">
        <v>454</v>
      </c>
      <c r="I690" s="32" t="s">
        <v>166</v>
      </c>
      <c r="J690" s="19">
        <v>7.8423833333333395</v>
      </c>
    </row>
    <row r="691" spans="1:10">
      <c r="A691" s="18" t="s">
        <v>22</v>
      </c>
      <c r="B691" s="5" t="str">
        <f>TEXT(DATA[[#This Row],[Fecha]],"mmm")</f>
        <v>sept</v>
      </c>
      <c r="C691" s="16">
        <f>(WEEKNUM(DATA[[#This Row],[Fecha]],2))</f>
        <v>38</v>
      </c>
      <c r="D691" s="30">
        <v>45182</v>
      </c>
      <c r="E691" s="102">
        <f>YEAR(DATA[[#This Row],[Fecha]])</f>
        <v>2023</v>
      </c>
      <c r="F691" s="31" t="s">
        <v>55</v>
      </c>
      <c r="G691" s="32" t="s">
        <v>76</v>
      </c>
      <c r="H691" s="35" t="s">
        <v>293</v>
      </c>
      <c r="I691" s="32" t="s">
        <v>166</v>
      </c>
      <c r="J691" s="19">
        <v>5.8021833333333301</v>
      </c>
    </row>
    <row r="692" spans="1:10">
      <c r="A692" s="18" t="s">
        <v>20</v>
      </c>
      <c r="B692" s="5" t="str">
        <f>TEXT(DATA[[#This Row],[Fecha]],"mmm")</f>
        <v>sept</v>
      </c>
      <c r="C692" s="16">
        <f>(WEEKNUM(DATA[[#This Row],[Fecha]],2))</f>
        <v>38</v>
      </c>
      <c r="D692" s="46">
        <v>45182</v>
      </c>
      <c r="E692" s="102">
        <f>YEAR(DATA[[#This Row],[Fecha]])</f>
        <v>2023</v>
      </c>
      <c r="F692" s="3" t="s">
        <v>58</v>
      </c>
      <c r="G692" s="32" t="s">
        <v>482</v>
      </c>
      <c r="H692" s="3" t="s">
        <v>437</v>
      </c>
      <c r="I692" s="32" t="s">
        <v>166</v>
      </c>
      <c r="J692" s="37">
        <v>5.2686666666666664</v>
      </c>
    </row>
    <row r="693" spans="1:10">
      <c r="A693" s="18" t="s">
        <v>20</v>
      </c>
      <c r="B693" s="5" t="str">
        <f>TEXT(DATA[[#This Row],[Fecha]],"mmm")</f>
        <v>sept</v>
      </c>
      <c r="C693" s="16">
        <f>(WEEKNUM(DATA[[#This Row],[Fecha]],2))</f>
        <v>38</v>
      </c>
      <c r="D693" s="30">
        <v>45182</v>
      </c>
      <c r="E693" s="102">
        <f>YEAR(DATA[[#This Row],[Fecha]])</f>
        <v>2023</v>
      </c>
      <c r="F693" s="31" t="s">
        <v>55</v>
      </c>
      <c r="G693" s="32" t="s">
        <v>482</v>
      </c>
      <c r="H693" s="35" t="s">
        <v>150</v>
      </c>
      <c r="I693" s="32" t="s">
        <v>166</v>
      </c>
      <c r="J693" s="19">
        <v>3.3347666666666638</v>
      </c>
    </row>
    <row r="694" spans="1:10">
      <c r="A694" s="18" t="s">
        <v>22</v>
      </c>
      <c r="B694" s="5" t="str">
        <f>TEXT(DATA[[#This Row],[Fecha]],"mmm")</f>
        <v>sept</v>
      </c>
      <c r="C694" s="16">
        <f>(WEEKNUM(DATA[[#This Row],[Fecha]],2))</f>
        <v>38</v>
      </c>
      <c r="D694" s="46">
        <v>45182</v>
      </c>
      <c r="E694" s="102">
        <f>YEAR(DATA[[#This Row],[Fecha]])</f>
        <v>2023</v>
      </c>
      <c r="F694" s="31" t="s">
        <v>55</v>
      </c>
      <c r="G694" s="32" t="s">
        <v>65</v>
      </c>
      <c r="H694" s="3" t="s">
        <v>89</v>
      </c>
      <c r="I694" s="32" t="s">
        <v>166</v>
      </c>
      <c r="J694" s="37">
        <v>1.5508833333333361</v>
      </c>
    </row>
    <row r="695" spans="1:10">
      <c r="A695" s="18" t="s">
        <v>22</v>
      </c>
      <c r="B695" s="5" t="str">
        <f>TEXT(DATA[[#This Row],[Fecha]],"mmm")</f>
        <v>sept</v>
      </c>
      <c r="C695" s="16">
        <f>(WEEKNUM(DATA[[#This Row],[Fecha]],2))</f>
        <v>38</v>
      </c>
      <c r="D695" s="30">
        <v>45182</v>
      </c>
      <c r="E695" s="102">
        <f>YEAR(DATA[[#This Row],[Fecha]])</f>
        <v>2023</v>
      </c>
      <c r="F695" s="31" t="s">
        <v>55</v>
      </c>
      <c r="G695" s="32" t="s">
        <v>76</v>
      </c>
      <c r="H695" s="35" t="s">
        <v>293</v>
      </c>
      <c r="I695" s="32" t="s">
        <v>166</v>
      </c>
      <c r="J695" s="19">
        <v>1.5504833333333341</v>
      </c>
    </row>
    <row r="696" spans="1:10">
      <c r="A696" s="18" t="s">
        <v>22</v>
      </c>
      <c r="B696" s="5" t="str">
        <f>TEXT(DATA[[#This Row],[Fecha]],"mmm")</f>
        <v>sept</v>
      </c>
      <c r="C696" s="16">
        <f>(WEEKNUM(DATA[[#This Row],[Fecha]],2))</f>
        <v>38</v>
      </c>
      <c r="D696" s="46">
        <v>45182</v>
      </c>
      <c r="E696" s="102">
        <f>YEAR(DATA[[#This Row],[Fecha]])</f>
        <v>2023</v>
      </c>
      <c r="F696" s="31" t="s">
        <v>55</v>
      </c>
      <c r="G696" s="32" t="s">
        <v>71</v>
      </c>
      <c r="H696" s="3" t="s">
        <v>194</v>
      </c>
      <c r="I696" s="32" t="s">
        <v>166</v>
      </c>
      <c r="J696" s="37">
        <v>1.2504666666666659</v>
      </c>
    </row>
    <row r="697" spans="1:10">
      <c r="A697" s="18" t="s">
        <v>22</v>
      </c>
      <c r="B697" s="5" t="str">
        <f>TEXT(DATA[[#This Row],[Fecha]],"mmm")</f>
        <v>sept</v>
      </c>
      <c r="C697" s="16">
        <f>(WEEKNUM(DATA[[#This Row],[Fecha]],2))</f>
        <v>38</v>
      </c>
      <c r="D697" s="30">
        <v>45182</v>
      </c>
      <c r="E697" s="102">
        <f>YEAR(DATA[[#This Row],[Fecha]])</f>
        <v>2023</v>
      </c>
      <c r="F697" s="31" t="s">
        <v>55</v>
      </c>
      <c r="G697" s="32" t="s">
        <v>76</v>
      </c>
      <c r="H697" s="35" t="s">
        <v>293</v>
      </c>
      <c r="I697" s="32" t="s">
        <v>166</v>
      </c>
      <c r="J697" s="19">
        <v>0.87738333333333596</v>
      </c>
    </row>
    <row r="698" spans="1:10">
      <c r="A698" s="18" t="s">
        <v>20</v>
      </c>
      <c r="B698" s="5" t="str">
        <f>TEXT(DATA[[#This Row],[Fecha]],"mmm")</f>
        <v>sept</v>
      </c>
      <c r="C698" s="16">
        <f>(WEEKNUM(DATA[[#This Row],[Fecha]],2))</f>
        <v>38</v>
      </c>
      <c r="D698" s="30">
        <v>45182</v>
      </c>
      <c r="E698" s="102">
        <f>YEAR(DATA[[#This Row],[Fecha]])</f>
        <v>2023</v>
      </c>
      <c r="F698" s="31" t="s">
        <v>55</v>
      </c>
      <c r="G698" s="32" t="s">
        <v>482</v>
      </c>
      <c r="H698" s="35" t="s">
        <v>454</v>
      </c>
      <c r="I698" s="32" t="s">
        <v>166</v>
      </c>
      <c r="J698" s="19">
        <v>0.27731666666666638</v>
      </c>
    </row>
    <row r="699" spans="1:10">
      <c r="A699" s="18" t="s">
        <v>20</v>
      </c>
      <c r="B699" s="5" t="str">
        <f>TEXT(DATA[[#This Row],[Fecha]],"mmm")</f>
        <v>sept</v>
      </c>
      <c r="C699" s="16">
        <f>(WEEKNUM(DATA[[#This Row],[Fecha]],2))</f>
        <v>38</v>
      </c>
      <c r="D699" s="46">
        <v>45182</v>
      </c>
      <c r="E699" s="102">
        <f>YEAR(DATA[[#This Row],[Fecha]])</f>
        <v>2023</v>
      </c>
      <c r="F699" s="3" t="s">
        <v>58</v>
      </c>
      <c r="G699" s="32" t="s">
        <v>76</v>
      </c>
      <c r="H699" s="3" t="s">
        <v>108</v>
      </c>
      <c r="I699" s="32" t="s">
        <v>166</v>
      </c>
      <c r="J699" s="37">
        <v>0.2001499999999998</v>
      </c>
    </row>
    <row r="700" spans="1:10">
      <c r="A700" s="3" t="s">
        <v>22</v>
      </c>
      <c r="B700" s="5" t="str">
        <f>TEXT(DATA[[#This Row],[Fecha]],"mmm")</f>
        <v>sept</v>
      </c>
      <c r="C700" s="16">
        <f>(WEEKNUM(DATA[[#This Row],[Fecha]],2))</f>
        <v>38</v>
      </c>
      <c r="D700" s="30">
        <v>45183</v>
      </c>
      <c r="E700" s="102">
        <f>YEAR(DATA[[#This Row],[Fecha]])</f>
        <v>2023</v>
      </c>
      <c r="F700" s="31" t="s">
        <v>55</v>
      </c>
      <c r="G700" s="32" t="s">
        <v>74</v>
      </c>
      <c r="H700" s="45" t="s">
        <v>135</v>
      </c>
      <c r="I700" s="45" t="s">
        <v>57</v>
      </c>
      <c r="J700" s="101">
        <v>12.404599999999981</v>
      </c>
    </row>
    <row r="701" spans="1:10">
      <c r="A701" s="3" t="s">
        <v>19</v>
      </c>
      <c r="B701" s="5" t="str">
        <f>TEXT(DATA[[#This Row],[Fecha]],"mmm")</f>
        <v>sept</v>
      </c>
      <c r="C701" s="16">
        <f>(WEEKNUM(DATA[[#This Row],[Fecha]],2))</f>
        <v>38</v>
      </c>
      <c r="D701" s="30">
        <v>45183</v>
      </c>
      <c r="E701" s="102">
        <f>YEAR(DATA[[#This Row],[Fecha]])</f>
        <v>2023</v>
      </c>
      <c r="F701" s="31" t="s">
        <v>55</v>
      </c>
      <c r="G701" s="32" t="s">
        <v>65</v>
      </c>
      <c r="H701" s="35" t="s">
        <v>289</v>
      </c>
      <c r="I701" s="32" t="s">
        <v>56</v>
      </c>
      <c r="J701" s="19">
        <v>10.111433333333339</v>
      </c>
    </row>
    <row r="702" spans="1:10">
      <c r="A702" s="3" t="s">
        <v>20</v>
      </c>
      <c r="B702" s="5" t="str">
        <f>TEXT(DATA[[#This Row],[Fecha]],"mmm")</f>
        <v>sept</v>
      </c>
      <c r="C702" s="16">
        <f>(WEEKNUM(DATA[[#This Row],[Fecha]],2))</f>
        <v>38</v>
      </c>
      <c r="D702" s="30">
        <v>45183</v>
      </c>
      <c r="E702" s="102">
        <f>YEAR(DATA[[#This Row],[Fecha]])</f>
        <v>2023</v>
      </c>
      <c r="F702" s="31" t="s">
        <v>55</v>
      </c>
      <c r="G702" s="32" t="s">
        <v>76</v>
      </c>
      <c r="H702" s="35" t="s">
        <v>102</v>
      </c>
      <c r="I702" s="32" t="s">
        <v>57</v>
      </c>
      <c r="J702" s="19">
        <v>9.7131833333333404</v>
      </c>
    </row>
    <row r="703" spans="1:10">
      <c r="A703" s="18" t="s">
        <v>20</v>
      </c>
      <c r="B703" s="5" t="str">
        <f>TEXT(DATA[[#This Row],[Fecha]],"mmm")</f>
        <v>sept</v>
      </c>
      <c r="C703" s="16">
        <f>(WEEKNUM(DATA[[#This Row],[Fecha]],2))</f>
        <v>38</v>
      </c>
      <c r="D703" s="30">
        <v>45183</v>
      </c>
      <c r="E703" s="102">
        <f>YEAR(DATA[[#This Row],[Fecha]])</f>
        <v>2023</v>
      </c>
      <c r="F703" s="31" t="s">
        <v>58</v>
      </c>
      <c r="G703" s="32" t="s">
        <v>75</v>
      </c>
      <c r="H703" s="35" t="s">
        <v>155</v>
      </c>
      <c r="I703" s="32" t="s">
        <v>166</v>
      </c>
      <c r="J703" s="19">
        <v>9.0179666666666414</v>
      </c>
    </row>
    <row r="704" spans="1:10">
      <c r="A704" s="3" t="s">
        <v>19</v>
      </c>
      <c r="B704" s="5" t="str">
        <f>TEXT(DATA[[#This Row],[Fecha]],"mmm")</f>
        <v>sept</v>
      </c>
      <c r="C704" s="16">
        <f>(WEEKNUM(DATA[[#This Row],[Fecha]],2))</f>
        <v>38</v>
      </c>
      <c r="D704" s="30">
        <v>45183</v>
      </c>
      <c r="E704" s="102">
        <f>YEAR(DATA[[#This Row],[Fecha]])</f>
        <v>2023</v>
      </c>
      <c r="F704" s="31" t="s">
        <v>55</v>
      </c>
      <c r="G704" s="32" t="s">
        <v>65</v>
      </c>
      <c r="H704" s="35" t="s">
        <v>289</v>
      </c>
      <c r="I704" s="32" t="s">
        <v>166</v>
      </c>
      <c r="J704" s="19">
        <v>7.5095333333333407</v>
      </c>
    </row>
    <row r="705" spans="1:10">
      <c r="A705" s="18" t="s">
        <v>20</v>
      </c>
      <c r="B705" s="5" t="str">
        <f>TEXT(DATA[[#This Row],[Fecha]],"mmm")</f>
        <v>sept</v>
      </c>
      <c r="C705" s="16">
        <f>(WEEKNUM(DATA[[#This Row],[Fecha]],2))</f>
        <v>38</v>
      </c>
      <c r="D705" s="30">
        <v>45183</v>
      </c>
      <c r="E705" s="102">
        <f>YEAR(DATA[[#This Row],[Fecha]])</f>
        <v>2023</v>
      </c>
      <c r="F705" s="31" t="s">
        <v>58</v>
      </c>
      <c r="G705" s="32" t="s">
        <v>52</v>
      </c>
      <c r="H705" s="35" t="s">
        <v>292</v>
      </c>
      <c r="I705" s="32" t="s">
        <v>166</v>
      </c>
      <c r="J705" s="19">
        <v>6.4599666666666602</v>
      </c>
    </row>
    <row r="706" spans="1:10">
      <c r="A706" s="3" t="s">
        <v>19</v>
      </c>
      <c r="B706" s="5" t="str">
        <f>TEXT(DATA[[#This Row],[Fecha]],"mmm")</f>
        <v>sept</v>
      </c>
      <c r="C706" s="16">
        <f>(WEEKNUM(DATA[[#This Row],[Fecha]],2))</f>
        <v>38</v>
      </c>
      <c r="D706" s="30">
        <v>45183</v>
      </c>
      <c r="E706" s="102">
        <f>YEAR(DATA[[#This Row],[Fecha]])</f>
        <v>2023</v>
      </c>
      <c r="F706" s="31" t="s">
        <v>55</v>
      </c>
      <c r="G706" s="32" t="s">
        <v>65</v>
      </c>
      <c r="H706" s="35" t="s">
        <v>289</v>
      </c>
      <c r="I706" s="32" t="s">
        <v>166</v>
      </c>
      <c r="J706" s="19">
        <v>6.3149833333333198</v>
      </c>
    </row>
    <row r="707" spans="1:10">
      <c r="A707" s="3" t="s">
        <v>19</v>
      </c>
      <c r="B707" s="5" t="str">
        <f>TEXT(DATA[[#This Row],[Fecha]],"mmm")</f>
        <v>sept</v>
      </c>
      <c r="C707" s="16">
        <f>(WEEKNUM(DATA[[#This Row],[Fecha]],2))</f>
        <v>38</v>
      </c>
      <c r="D707" s="30">
        <v>45183</v>
      </c>
      <c r="E707" s="102">
        <f>YEAR(DATA[[#This Row],[Fecha]])</f>
        <v>2023</v>
      </c>
      <c r="F707" s="31" t="s">
        <v>55</v>
      </c>
      <c r="G707" s="32" t="s">
        <v>65</v>
      </c>
      <c r="H707" s="35" t="s">
        <v>289</v>
      </c>
      <c r="I707" s="32" t="s">
        <v>166</v>
      </c>
      <c r="J707" s="19">
        <v>5.702683333333332</v>
      </c>
    </row>
    <row r="708" spans="1:10">
      <c r="A708" s="18" t="s">
        <v>19</v>
      </c>
      <c r="B708" s="5" t="str">
        <f>TEXT(DATA[[#This Row],[Fecha]],"mmm")</f>
        <v>sept</v>
      </c>
      <c r="C708" s="16">
        <f>(WEEKNUM(DATA[[#This Row],[Fecha]],2))</f>
        <v>38</v>
      </c>
      <c r="D708" s="30">
        <v>45183</v>
      </c>
      <c r="E708" s="102">
        <f>YEAR(DATA[[#This Row],[Fecha]])</f>
        <v>2023</v>
      </c>
      <c r="F708" s="31" t="s">
        <v>58</v>
      </c>
      <c r="G708" s="32" t="s">
        <v>71</v>
      </c>
      <c r="H708" s="35" t="s">
        <v>97</v>
      </c>
      <c r="I708" s="32" t="s">
        <v>166</v>
      </c>
      <c r="J708" s="19">
        <v>4.6122499999999986</v>
      </c>
    </row>
    <row r="709" spans="1:10">
      <c r="A709" s="3" t="s">
        <v>20</v>
      </c>
      <c r="B709" s="5" t="str">
        <f>TEXT(DATA[[#This Row],[Fecha]],"mmm")</f>
        <v>sept</v>
      </c>
      <c r="C709" s="16">
        <f>(WEEKNUM(DATA[[#This Row],[Fecha]],2))</f>
        <v>38</v>
      </c>
      <c r="D709" s="30">
        <v>45183</v>
      </c>
      <c r="E709" s="102">
        <f>YEAR(DATA[[#This Row],[Fecha]])</f>
        <v>2023</v>
      </c>
      <c r="F709" s="31" t="s">
        <v>55</v>
      </c>
      <c r="G709" s="32" t="s">
        <v>77</v>
      </c>
      <c r="H709" s="35" t="s">
        <v>129</v>
      </c>
      <c r="I709" s="32" t="s">
        <v>166</v>
      </c>
      <c r="J709" s="19">
        <v>3.6835166666666641</v>
      </c>
    </row>
    <row r="710" spans="1:10">
      <c r="A710" s="3" t="s">
        <v>19</v>
      </c>
      <c r="B710" s="5" t="str">
        <f>TEXT(DATA[[#This Row],[Fecha]],"mmm")</f>
        <v>sept</v>
      </c>
      <c r="C710" s="16">
        <f>(WEEKNUM(DATA[[#This Row],[Fecha]],2))</f>
        <v>38</v>
      </c>
      <c r="D710" s="30">
        <v>45183</v>
      </c>
      <c r="E710" s="102">
        <f>YEAR(DATA[[#This Row],[Fecha]])</f>
        <v>2023</v>
      </c>
      <c r="F710" s="31" t="s">
        <v>55</v>
      </c>
      <c r="G710" s="32" t="s">
        <v>65</v>
      </c>
      <c r="H710" s="35" t="s">
        <v>289</v>
      </c>
      <c r="I710" s="32" t="s">
        <v>166</v>
      </c>
      <c r="J710" s="19">
        <v>3.317483333333334</v>
      </c>
    </row>
    <row r="711" spans="1:10">
      <c r="A711" s="3" t="s">
        <v>19</v>
      </c>
      <c r="B711" s="5" t="str">
        <f>TEXT(DATA[[#This Row],[Fecha]],"mmm")</f>
        <v>sept</v>
      </c>
      <c r="C711" s="16">
        <f>(WEEKNUM(DATA[[#This Row],[Fecha]],2))</f>
        <v>38</v>
      </c>
      <c r="D711" s="30">
        <v>45183</v>
      </c>
      <c r="E711" s="102">
        <f>YEAR(DATA[[#This Row],[Fecha]])</f>
        <v>2023</v>
      </c>
      <c r="F711" s="31" t="s">
        <v>55</v>
      </c>
      <c r="G711" s="32" t="s">
        <v>65</v>
      </c>
      <c r="H711" s="35" t="s">
        <v>289</v>
      </c>
      <c r="I711" s="32" t="s">
        <v>166</v>
      </c>
      <c r="J711" s="19">
        <v>2.984816666666664</v>
      </c>
    </row>
    <row r="712" spans="1:10">
      <c r="A712" s="3" t="s">
        <v>19</v>
      </c>
      <c r="B712" s="5" t="str">
        <f>TEXT(DATA[[#This Row],[Fecha]],"mmm")</f>
        <v>sept</v>
      </c>
      <c r="C712" s="16">
        <f>(WEEKNUM(DATA[[#This Row],[Fecha]],2))</f>
        <v>38</v>
      </c>
      <c r="D712" s="30">
        <v>45183</v>
      </c>
      <c r="E712" s="102">
        <f>YEAR(DATA[[#This Row],[Fecha]])</f>
        <v>2023</v>
      </c>
      <c r="F712" s="31" t="s">
        <v>55</v>
      </c>
      <c r="G712" s="32" t="s">
        <v>59</v>
      </c>
      <c r="H712" s="35" t="s">
        <v>66</v>
      </c>
      <c r="I712" s="32" t="s">
        <v>166</v>
      </c>
      <c r="J712" s="19">
        <v>2.726650000000002</v>
      </c>
    </row>
    <row r="713" spans="1:10">
      <c r="A713" s="3" t="s">
        <v>22</v>
      </c>
      <c r="B713" s="5" t="str">
        <f>TEXT(DATA[[#This Row],[Fecha]],"mmm")</f>
        <v>sept</v>
      </c>
      <c r="C713" s="16">
        <f>(WEEKNUM(DATA[[#This Row],[Fecha]],2))</f>
        <v>38</v>
      </c>
      <c r="D713" s="30">
        <v>45183</v>
      </c>
      <c r="E713" s="102">
        <f>YEAR(DATA[[#This Row],[Fecha]])</f>
        <v>2023</v>
      </c>
      <c r="F713" s="31" t="s">
        <v>55</v>
      </c>
      <c r="G713" s="32" t="s">
        <v>60</v>
      </c>
      <c r="H713" s="35" t="s">
        <v>61</v>
      </c>
      <c r="I713" s="32" t="s">
        <v>166</v>
      </c>
      <c r="J713" s="19">
        <v>2.3007333333333357</v>
      </c>
    </row>
    <row r="714" spans="1:10">
      <c r="A714" s="18" t="s">
        <v>20</v>
      </c>
      <c r="B714" s="5" t="str">
        <f>TEXT(DATA[[#This Row],[Fecha]],"mmm")</f>
        <v>sept</v>
      </c>
      <c r="C714" s="16">
        <f>(WEEKNUM(DATA[[#This Row],[Fecha]],2))</f>
        <v>38</v>
      </c>
      <c r="D714" s="30">
        <v>45183</v>
      </c>
      <c r="E714" s="102">
        <f>YEAR(DATA[[#This Row],[Fecha]])</f>
        <v>2023</v>
      </c>
      <c r="F714" s="31" t="s">
        <v>58</v>
      </c>
      <c r="G714" s="32" t="s">
        <v>76</v>
      </c>
      <c r="H714" s="35" t="s">
        <v>99</v>
      </c>
      <c r="I714" s="32" t="s">
        <v>166</v>
      </c>
      <c r="J714" s="19">
        <v>2.2655166666666657</v>
      </c>
    </row>
    <row r="715" spans="1:10">
      <c r="A715" s="3" t="s">
        <v>19</v>
      </c>
      <c r="B715" s="5" t="str">
        <f>TEXT(DATA[[#This Row],[Fecha]],"mmm")</f>
        <v>sept</v>
      </c>
      <c r="C715" s="16">
        <f>(WEEKNUM(DATA[[#This Row],[Fecha]],2))</f>
        <v>38</v>
      </c>
      <c r="D715" s="30">
        <v>45183</v>
      </c>
      <c r="E715" s="102">
        <f>YEAR(DATA[[#This Row],[Fecha]])</f>
        <v>2023</v>
      </c>
      <c r="F715" s="31" t="s">
        <v>55</v>
      </c>
      <c r="G715" s="32" t="s">
        <v>59</v>
      </c>
      <c r="H715" s="35" t="s">
        <v>66</v>
      </c>
      <c r="I715" s="32" t="s">
        <v>166</v>
      </c>
      <c r="J715" s="19">
        <v>2.0831666666666639</v>
      </c>
    </row>
    <row r="716" spans="1:10">
      <c r="A716" s="3" t="s">
        <v>19</v>
      </c>
      <c r="B716" s="5" t="str">
        <f>TEXT(DATA[[#This Row],[Fecha]],"mmm")</f>
        <v>sept</v>
      </c>
      <c r="C716" s="16">
        <f>(WEEKNUM(DATA[[#This Row],[Fecha]],2))</f>
        <v>38</v>
      </c>
      <c r="D716" s="30">
        <v>45183</v>
      </c>
      <c r="E716" s="102">
        <f>YEAR(DATA[[#This Row],[Fecha]])</f>
        <v>2023</v>
      </c>
      <c r="F716" s="31" t="s">
        <v>55</v>
      </c>
      <c r="G716" s="32" t="s">
        <v>65</v>
      </c>
      <c r="H716" s="35" t="s">
        <v>289</v>
      </c>
      <c r="I716" s="32" t="s">
        <v>166</v>
      </c>
      <c r="J716" s="19">
        <v>1.9721833333333323</v>
      </c>
    </row>
    <row r="717" spans="1:10">
      <c r="A717" s="3" t="s">
        <v>20</v>
      </c>
      <c r="B717" s="5" t="str">
        <f>TEXT(DATA[[#This Row],[Fecha]],"mmm")</f>
        <v>sept</v>
      </c>
      <c r="C717" s="16">
        <f>(WEEKNUM(DATA[[#This Row],[Fecha]],2))</f>
        <v>38</v>
      </c>
      <c r="D717" s="30">
        <v>45183</v>
      </c>
      <c r="E717" s="102">
        <f>YEAR(DATA[[#This Row],[Fecha]])</f>
        <v>2023</v>
      </c>
      <c r="F717" s="31" t="s">
        <v>55</v>
      </c>
      <c r="G717" s="32" t="s">
        <v>75</v>
      </c>
      <c r="H717" s="35" t="s">
        <v>155</v>
      </c>
      <c r="I717" s="32" t="s">
        <v>166</v>
      </c>
      <c r="J717" s="19">
        <v>1.8670833333333361</v>
      </c>
    </row>
    <row r="718" spans="1:10">
      <c r="A718" s="3" t="s">
        <v>19</v>
      </c>
      <c r="B718" s="5" t="str">
        <f>TEXT(DATA[[#This Row],[Fecha]],"mmm")</f>
        <v>sept</v>
      </c>
      <c r="C718" s="16">
        <f>(WEEKNUM(DATA[[#This Row],[Fecha]],2))</f>
        <v>38</v>
      </c>
      <c r="D718" s="47">
        <v>45183</v>
      </c>
      <c r="E718" s="102">
        <f>YEAR(DATA[[#This Row],[Fecha]])</f>
        <v>2023</v>
      </c>
      <c r="F718" s="31" t="s">
        <v>55</v>
      </c>
      <c r="G718" s="32" t="s">
        <v>59</v>
      </c>
      <c r="H718" s="48" t="s">
        <v>282</v>
      </c>
      <c r="I718" s="32" t="s">
        <v>166</v>
      </c>
      <c r="J718" s="19">
        <v>1.227633333333336</v>
      </c>
    </row>
    <row r="719" spans="1:10">
      <c r="A719" s="3" t="s">
        <v>20</v>
      </c>
      <c r="B719" s="5" t="str">
        <f>TEXT(DATA[[#This Row],[Fecha]],"mmm")</f>
        <v>sept</v>
      </c>
      <c r="C719" s="16">
        <f>(WEEKNUM(DATA[[#This Row],[Fecha]],2))</f>
        <v>38</v>
      </c>
      <c r="D719" s="47">
        <v>45183</v>
      </c>
      <c r="E719" s="102">
        <f>YEAR(DATA[[#This Row],[Fecha]])</f>
        <v>2023</v>
      </c>
      <c r="F719" s="31" t="s">
        <v>55</v>
      </c>
      <c r="G719" s="32" t="s">
        <v>76</v>
      </c>
      <c r="H719" s="48" t="s">
        <v>108</v>
      </c>
      <c r="I719" s="32" t="s">
        <v>166</v>
      </c>
      <c r="J719" s="19">
        <v>1.224716666666664</v>
      </c>
    </row>
    <row r="720" spans="1:10">
      <c r="A720" s="3" t="s">
        <v>19</v>
      </c>
      <c r="B720" s="5" t="str">
        <f>TEXT(DATA[[#This Row],[Fecha]],"mmm")</f>
        <v>sept</v>
      </c>
      <c r="C720" s="16">
        <f>(WEEKNUM(DATA[[#This Row],[Fecha]],2))</f>
        <v>38</v>
      </c>
      <c r="D720" s="47">
        <v>45183</v>
      </c>
      <c r="E720" s="102">
        <f>YEAR(DATA[[#This Row],[Fecha]])</f>
        <v>2023</v>
      </c>
      <c r="F720" s="31" t="s">
        <v>55</v>
      </c>
      <c r="G720" s="32" t="s">
        <v>65</v>
      </c>
      <c r="H720" s="48" t="s">
        <v>289</v>
      </c>
      <c r="I720" s="32" t="s">
        <v>166</v>
      </c>
      <c r="J720" s="19">
        <v>1.1310833333333341</v>
      </c>
    </row>
    <row r="721" spans="1:11">
      <c r="A721" s="3" t="s">
        <v>22</v>
      </c>
      <c r="B721" s="5" t="str">
        <f>TEXT(DATA[[#This Row],[Fecha]],"mmm")</f>
        <v>sept</v>
      </c>
      <c r="C721" s="16">
        <f>(WEEKNUM(DATA[[#This Row],[Fecha]],2))</f>
        <v>38</v>
      </c>
      <c r="D721" s="47">
        <v>45183</v>
      </c>
      <c r="E721" s="102">
        <f>YEAR(DATA[[#This Row],[Fecha]])</f>
        <v>2023</v>
      </c>
      <c r="F721" s="31" t="s">
        <v>55</v>
      </c>
      <c r="G721" s="32" t="s">
        <v>74</v>
      </c>
      <c r="H721" s="48" t="s">
        <v>135</v>
      </c>
      <c r="I721" s="32" t="s">
        <v>166</v>
      </c>
      <c r="J721" s="19">
        <v>0.2001666666666666</v>
      </c>
    </row>
    <row r="722" spans="1:11">
      <c r="A722" s="18" t="s">
        <v>22</v>
      </c>
      <c r="B722" s="5" t="str">
        <f>TEXT(DATA[[#This Row],[Fecha]],"mmm")</f>
        <v>sept</v>
      </c>
      <c r="C722" s="16">
        <f>(WEEKNUM(DATA[[#This Row],[Fecha]],2))</f>
        <v>38</v>
      </c>
      <c r="D722" s="30">
        <v>45184</v>
      </c>
      <c r="E722" s="102">
        <f>YEAR(DATA[[#This Row],[Fecha]])</f>
        <v>2023</v>
      </c>
      <c r="F722" s="31" t="s">
        <v>55</v>
      </c>
      <c r="G722" s="32" t="s">
        <v>78</v>
      </c>
      <c r="H722" s="35" t="s">
        <v>296</v>
      </c>
      <c r="I722" s="32" t="s">
        <v>56</v>
      </c>
      <c r="J722" s="19">
        <v>17.004799999999982</v>
      </c>
    </row>
    <row r="723" spans="1:11">
      <c r="A723" s="18" t="s">
        <v>22</v>
      </c>
      <c r="B723" s="5" t="str">
        <f>TEXT(DATA[[#This Row],[Fecha]],"mmm")</f>
        <v>sept</v>
      </c>
      <c r="C723" s="16">
        <f>(WEEKNUM(DATA[[#This Row],[Fecha]],2))</f>
        <v>38</v>
      </c>
      <c r="D723" s="30">
        <v>45184</v>
      </c>
      <c r="E723" s="102">
        <f>YEAR(DATA[[#This Row],[Fecha]])</f>
        <v>2023</v>
      </c>
      <c r="F723" s="31" t="s">
        <v>55</v>
      </c>
      <c r="G723" s="32" t="s">
        <v>76</v>
      </c>
      <c r="H723" s="35" t="s">
        <v>297</v>
      </c>
      <c r="I723" s="32" t="s">
        <v>56</v>
      </c>
      <c r="J723" s="19">
        <v>15.354216666666659</v>
      </c>
    </row>
    <row r="724" spans="1:11">
      <c r="A724" s="18" t="s">
        <v>22</v>
      </c>
      <c r="B724" s="5" t="str">
        <f>TEXT(DATA[[#This Row],[Fecha]],"mmm")</f>
        <v>sept</v>
      </c>
      <c r="C724" s="16">
        <f>(WEEKNUM(DATA[[#This Row],[Fecha]],2))</f>
        <v>38</v>
      </c>
      <c r="D724" s="30">
        <v>45184</v>
      </c>
      <c r="E724" s="102">
        <f>YEAR(DATA[[#This Row],[Fecha]])</f>
        <v>2023</v>
      </c>
      <c r="F724" s="31" t="s">
        <v>55</v>
      </c>
      <c r="G724" s="32" t="s">
        <v>76</v>
      </c>
      <c r="H724" s="35" t="s">
        <v>298</v>
      </c>
      <c r="I724" s="32" t="s">
        <v>56</v>
      </c>
      <c r="J724" s="19">
        <v>12.227666666666639</v>
      </c>
    </row>
    <row r="725" spans="1:11">
      <c r="A725" s="18" t="s">
        <v>22</v>
      </c>
      <c r="B725" s="5" t="str">
        <f>TEXT(DATA[[#This Row],[Fecha]],"mmm")</f>
        <v>sept</v>
      </c>
      <c r="C725" s="16">
        <f>(WEEKNUM(DATA[[#This Row],[Fecha]],2))</f>
        <v>38</v>
      </c>
      <c r="D725" s="30">
        <v>45184</v>
      </c>
      <c r="E725" s="102">
        <f>YEAR(DATA[[#This Row],[Fecha]])</f>
        <v>2023</v>
      </c>
      <c r="F725" s="31" t="s">
        <v>55</v>
      </c>
      <c r="G725" s="32" t="s">
        <v>65</v>
      </c>
      <c r="H725" s="35" t="s">
        <v>89</v>
      </c>
      <c r="I725" s="32" t="s">
        <v>56</v>
      </c>
      <c r="J725" s="19">
        <v>10.20258333333336</v>
      </c>
    </row>
    <row r="726" spans="1:11">
      <c r="A726" s="18" t="s">
        <v>19</v>
      </c>
      <c r="B726" s="5" t="str">
        <f>TEXT(DATA[[#This Row],[Fecha]],"mmm")</f>
        <v>sept</v>
      </c>
      <c r="C726" s="16">
        <f>(WEEKNUM(DATA[[#This Row],[Fecha]],2))</f>
        <v>38</v>
      </c>
      <c r="D726" s="30">
        <v>45184</v>
      </c>
      <c r="E726" s="102">
        <f>YEAR(DATA[[#This Row],[Fecha]])</f>
        <v>2023</v>
      </c>
      <c r="F726" s="31" t="s">
        <v>55</v>
      </c>
      <c r="G726" s="32" t="s">
        <v>65</v>
      </c>
      <c r="H726" s="35" t="s">
        <v>289</v>
      </c>
      <c r="I726" s="32" t="s">
        <v>166</v>
      </c>
      <c r="J726" s="19">
        <v>7.3244166666666599</v>
      </c>
    </row>
    <row r="727" spans="1:11">
      <c r="A727" s="18" t="s">
        <v>22</v>
      </c>
      <c r="B727" s="5" t="str">
        <f>TEXT(DATA[[#This Row],[Fecha]],"mmm")</f>
        <v>sept</v>
      </c>
      <c r="C727" s="16">
        <f>(WEEKNUM(DATA[[#This Row],[Fecha]],2))</f>
        <v>38</v>
      </c>
      <c r="D727" s="30">
        <v>45184</v>
      </c>
      <c r="E727" s="102">
        <f>YEAR(DATA[[#This Row],[Fecha]])</f>
        <v>2023</v>
      </c>
      <c r="F727" s="31" t="s">
        <v>55</v>
      </c>
      <c r="G727" s="32" t="s">
        <v>60</v>
      </c>
      <c r="H727" s="35" t="s">
        <v>299</v>
      </c>
      <c r="I727" s="32" t="s">
        <v>166</v>
      </c>
      <c r="J727" s="19">
        <v>7.30246666666668</v>
      </c>
    </row>
    <row r="728" spans="1:11">
      <c r="A728" s="18" t="s">
        <v>22</v>
      </c>
      <c r="B728" s="5" t="str">
        <f>TEXT(DATA[[#This Row],[Fecha]],"mmm")</f>
        <v>sept</v>
      </c>
      <c r="C728" s="16">
        <f>(WEEKNUM(DATA[[#This Row],[Fecha]],2))</f>
        <v>38</v>
      </c>
      <c r="D728" s="30">
        <v>45184</v>
      </c>
      <c r="E728" s="102">
        <f>YEAR(DATA[[#This Row],[Fecha]])</f>
        <v>2023</v>
      </c>
      <c r="F728" s="31" t="s">
        <v>55</v>
      </c>
      <c r="G728" s="32" t="s">
        <v>78</v>
      </c>
      <c r="H728" s="35" t="s">
        <v>300</v>
      </c>
      <c r="I728" s="32" t="s">
        <v>166</v>
      </c>
      <c r="J728" s="19">
        <v>7.0780999999999796</v>
      </c>
    </row>
    <row r="729" spans="1:11">
      <c r="A729" s="18" t="s">
        <v>19</v>
      </c>
      <c r="B729" s="5" t="str">
        <f>TEXT(DATA[[#This Row],[Fecha]],"mmm")</f>
        <v>sept</v>
      </c>
      <c r="C729" s="16">
        <f>(WEEKNUM(DATA[[#This Row],[Fecha]],2))</f>
        <v>38</v>
      </c>
      <c r="D729" s="30">
        <v>45184</v>
      </c>
      <c r="E729" s="102">
        <f>YEAR(DATA[[#This Row],[Fecha]])</f>
        <v>2023</v>
      </c>
      <c r="F729" s="31" t="s">
        <v>55</v>
      </c>
      <c r="G729" s="32" t="s">
        <v>65</v>
      </c>
      <c r="H729" s="35" t="s">
        <v>289</v>
      </c>
      <c r="I729" s="32" t="s">
        <v>166</v>
      </c>
      <c r="J729" s="19">
        <v>6.04128333333336</v>
      </c>
    </row>
    <row r="730" spans="1:11">
      <c r="A730" s="18" t="s">
        <v>19</v>
      </c>
      <c r="B730" s="5" t="str">
        <f>TEXT(DATA[[#This Row],[Fecha]],"mmm")</f>
        <v>sept</v>
      </c>
      <c r="C730" s="16">
        <f>(WEEKNUM(DATA[[#This Row],[Fecha]],2))</f>
        <v>38</v>
      </c>
      <c r="D730" s="30">
        <v>45184</v>
      </c>
      <c r="E730" s="102">
        <f>YEAR(DATA[[#This Row],[Fecha]])</f>
        <v>2023</v>
      </c>
      <c r="F730" s="31" t="s">
        <v>55</v>
      </c>
      <c r="G730" s="32" t="s">
        <v>65</v>
      </c>
      <c r="H730" s="35" t="s">
        <v>289</v>
      </c>
      <c r="I730" s="32" t="s">
        <v>166</v>
      </c>
      <c r="J730" s="19">
        <v>5.7839999999999998</v>
      </c>
    </row>
    <row r="731" spans="1:11">
      <c r="A731" s="18" t="s">
        <v>20</v>
      </c>
      <c r="B731" s="5" t="str">
        <f>TEXT(DATA[[#This Row],[Fecha]],"mmm")</f>
        <v>sept</v>
      </c>
      <c r="C731" s="16">
        <f>(WEEKNUM(DATA[[#This Row],[Fecha]],2))</f>
        <v>38</v>
      </c>
      <c r="D731" s="30">
        <v>45184</v>
      </c>
      <c r="E731" s="102">
        <f>YEAR(DATA[[#This Row],[Fecha]])</f>
        <v>2023</v>
      </c>
      <c r="F731" s="31" t="s">
        <v>55</v>
      </c>
      <c r="G731" s="32" t="s">
        <v>70</v>
      </c>
      <c r="H731" s="35" t="s">
        <v>134</v>
      </c>
      <c r="I731" s="32" t="s">
        <v>166</v>
      </c>
      <c r="J731" s="19">
        <v>4.6294999999999984</v>
      </c>
    </row>
    <row r="732" spans="1:11">
      <c r="A732" s="3" t="s">
        <v>20</v>
      </c>
      <c r="B732" s="5" t="str">
        <f>TEXT(DATA[[#This Row],[Fecha]],"mmm")</f>
        <v>sept</v>
      </c>
      <c r="C732" s="16">
        <f>(WEEKNUM(DATA[[#This Row],[Fecha]],2))</f>
        <v>38</v>
      </c>
      <c r="D732" s="30">
        <v>45184</v>
      </c>
      <c r="E732" s="102">
        <f>YEAR(DATA[[#This Row],[Fecha]])</f>
        <v>2023</v>
      </c>
      <c r="F732" s="31" t="s">
        <v>58</v>
      </c>
      <c r="G732" s="32" t="s">
        <v>62</v>
      </c>
      <c r="H732" s="35" t="s">
        <v>164</v>
      </c>
      <c r="I732" s="32" t="s">
        <v>166</v>
      </c>
      <c r="J732" s="19">
        <v>3.3088833333333363</v>
      </c>
      <c r="K732" s="62"/>
    </row>
    <row r="733" spans="1:11">
      <c r="A733" s="18" t="s">
        <v>19</v>
      </c>
      <c r="B733" s="5" t="str">
        <f>TEXT(DATA[[#This Row],[Fecha]],"mmm")</f>
        <v>sept</v>
      </c>
      <c r="C733" s="16">
        <f>(WEEKNUM(DATA[[#This Row],[Fecha]],2))</f>
        <v>38</v>
      </c>
      <c r="D733" s="30">
        <v>45184</v>
      </c>
      <c r="E733" s="102">
        <f>YEAR(DATA[[#This Row],[Fecha]])</f>
        <v>2023</v>
      </c>
      <c r="F733" s="31" t="s">
        <v>55</v>
      </c>
      <c r="G733" s="32" t="s">
        <v>59</v>
      </c>
      <c r="H733" s="35" t="s">
        <v>282</v>
      </c>
      <c r="I733" s="32" t="s">
        <v>166</v>
      </c>
      <c r="J733" s="19">
        <v>3.2365499999999998</v>
      </c>
    </row>
    <row r="734" spans="1:11">
      <c r="A734" s="18" t="s">
        <v>19</v>
      </c>
      <c r="B734" s="5" t="str">
        <f>TEXT(DATA[[#This Row],[Fecha]],"mmm")</f>
        <v>sept</v>
      </c>
      <c r="C734" s="16">
        <f>(WEEKNUM(DATA[[#This Row],[Fecha]],2))</f>
        <v>38</v>
      </c>
      <c r="D734" s="30">
        <v>45184</v>
      </c>
      <c r="E734" s="102">
        <f>YEAR(DATA[[#This Row],[Fecha]])</f>
        <v>2023</v>
      </c>
      <c r="F734" s="31" t="s">
        <v>55</v>
      </c>
      <c r="G734" s="32" t="s">
        <v>65</v>
      </c>
      <c r="H734" s="35" t="s">
        <v>289</v>
      </c>
      <c r="I734" s="32" t="s">
        <v>166</v>
      </c>
      <c r="J734" s="19">
        <v>3.1583999999999999</v>
      </c>
    </row>
    <row r="735" spans="1:11">
      <c r="A735" s="18" t="s">
        <v>20</v>
      </c>
      <c r="B735" s="5" t="str">
        <f>TEXT(DATA[[#This Row],[Fecha]],"mmm")</f>
        <v>sept</v>
      </c>
      <c r="C735" s="16">
        <f>(WEEKNUM(DATA[[#This Row],[Fecha]],2))</f>
        <v>38</v>
      </c>
      <c r="D735" s="30">
        <v>45184</v>
      </c>
      <c r="E735" s="102">
        <f>YEAR(DATA[[#This Row],[Fecha]])</f>
        <v>2023</v>
      </c>
      <c r="F735" s="31" t="s">
        <v>55</v>
      </c>
      <c r="G735" s="32" t="s">
        <v>75</v>
      </c>
      <c r="H735" s="35" t="s">
        <v>155</v>
      </c>
      <c r="I735" s="32" t="s">
        <v>166</v>
      </c>
      <c r="J735" s="19">
        <v>3.051349999999998</v>
      </c>
    </row>
    <row r="736" spans="1:11">
      <c r="A736" s="18" t="s">
        <v>19</v>
      </c>
      <c r="B736" s="5" t="str">
        <f>TEXT(DATA[[#This Row],[Fecha]],"mmm")</f>
        <v>sept</v>
      </c>
      <c r="C736" s="16">
        <f>(WEEKNUM(DATA[[#This Row],[Fecha]],2))</f>
        <v>38</v>
      </c>
      <c r="D736" s="30">
        <v>45184</v>
      </c>
      <c r="E736" s="102">
        <f>YEAR(DATA[[#This Row],[Fecha]])</f>
        <v>2023</v>
      </c>
      <c r="F736" s="31" t="s">
        <v>55</v>
      </c>
      <c r="G736" s="32" t="s">
        <v>65</v>
      </c>
      <c r="H736" s="35" t="s">
        <v>289</v>
      </c>
      <c r="I736" s="32" t="s">
        <v>166</v>
      </c>
      <c r="J736" s="19">
        <v>2.831449999999998</v>
      </c>
    </row>
    <row r="737" spans="1:10">
      <c r="A737" s="18" t="s">
        <v>22</v>
      </c>
      <c r="B737" s="5" t="str">
        <f>TEXT(DATA[[#This Row],[Fecha]],"mmm")</f>
        <v>sept</v>
      </c>
      <c r="C737" s="16">
        <f>(WEEKNUM(DATA[[#This Row],[Fecha]],2))</f>
        <v>38</v>
      </c>
      <c r="D737" s="30">
        <v>45184</v>
      </c>
      <c r="E737" s="102">
        <f>YEAR(DATA[[#This Row],[Fecha]])</f>
        <v>2023</v>
      </c>
      <c r="F737" s="31" t="s">
        <v>55</v>
      </c>
      <c r="G737" s="32" t="s">
        <v>65</v>
      </c>
      <c r="H737" s="35" t="s">
        <v>89</v>
      </c>
      <c r="I737" s="32" t="s">
        <v>166</v>
      </c>
      <c r="J737" s="19">
        <v>2.8008833333333341</v>
      </c>
    </row>
    <row r="738" spans="1:10">
      <c r="A738" s="18" t="s">
        <v>22</v>
      </c>
      <c r="B738" s="5" t="str">
        <f>TEXT(DATA[[#This Row],[Fecha]],"mmm")</f>
        <v>sept</v>
      </c>
      <c r="C738" s="16">
        <f>(WEEKNUM(DATA[[#This Row],[Fecha]],2))</f>
        <v>38</v>
      </c>
      <c r="D738" s="30">
        <v>45184</v>
      </c>
      <c r="E738" s="102">
        <f>YEAR(DATA[[#This Row],[Fecha]])</f>
        <v>2023</v>
      </c>
      <c r="F738" s="31" t="s">
        <v>55</v>
      </c>
      <c r="G738" s="32" t="s">
        <v>65</v>
      </c>
      <c r="H738" s="35" t="s">
        <v>69</v>
      </c>
      <c r="I738" s="32" t="s">
        <v>166</v>
      </c>
      <c r="J738" s="19">
        <v>2.7511000000000019</v>
      </c>
    </row>
    <row r="739" spans="1:10">
      <c r="A739" s="18" t="s">
        <v>22</v>
      </c>
      <c r="B739" s="5" t="str">
        <f>TEXT(DATA[[#This Row],[Fecha]],"mmm")</f>
        <v>sept</v>
      </c>
      <c r="C739" s="16">
        <f>(WEEKNUM(DATA[[#This Row],[Fecha]],2))</f>
        <v>38</v>
      </c>
      <c r="D739" s="30">
        <v>45184</v>
      </c>
      <c r="E739" s="102">
        <f>YEAR(DATA[[#This Row],[Fecha]])</f>
        <v>2023</v>
      </c>
      <c r="F739" s="31" t="s">
        <v>55</v>
      </c>
      <c r="G739" s="32" t="s">
        <v>78</v>
      </c>
      <c r="H739" s="35" t="s">
        <v>296</v>
      </c>
      <c r="I739" s="32" t="s">
        <v>166</v>
      </c>
      <c r="J739" s="19">
        <v>2.3008666666666682</v>
      </c>
    </row>
    <row r="740" spans="1:10">
      <c r="A740" s="18" t="s">
        <v>22</v>
      </c>
      <c r="B740" s="5" t="str">
        <f>TEXT(DATA[[#This Row],[Fecha]],"mmm")</f>
        <v>sept</v>
      </c>
      <c r="C740" s="16">
        <f>(WEEKNUM(DATA[[#This Row],[Fecha]],2))</f>
        <v>38</v>
      </c>
      <c r="D740" s="30">
        <v>45184</v>
      </c>
      <c r="E740" s="102">
        <f>YEAR(DATA[[#This Row],[Fecha]])</f>
        <v>2023</v>
      </c>
      <c r="F740" s="31" t="s">
        <v>55</v>
      </c>
      <c r="G740" s="32" t="s">
        <v>78</v>
      </c>
      <c r="H740" s="35" t="s">
        <v>300</v>
      </c>
      <c r="I740" s="32" t="s">
        <v>166</v>
      </c>
      <c r="J740" s="19">
        <v>2.2508666666666639</v>
      </c>
    </row>
    <row r="741" spans="1:10">
      <c r="A741" s="18" t="s">
        <v>22</v>
      </c>
      <c r="B741" s="5" t="str">
        <f>TEXT(DATA[[#This Row],[Fecha]],"mmm")</f>
        <v>sept</v>
      </c>
      <c r="C741" s="16">
        <f>(WEEKNUM(DATA[[#This Row],[Fecha]],2))</f>
        <v>38</v>
      </c>
      <c r="D741" s="30">
        <v>45184</v>
      </c>
      <c r="E741" s="102">
        <f>YEAR(DATA[[#This Row],[Fecha]])</f>
        <v>2023</v>
      </c>
      <c r="F741" s="31" t="s">
        <v>55</v>
      </c>
      <c r="G741" s="32" t="s">
        <v>78</v>
      </c>
      <c r="H741" s="35" t="s">
        <v>300</v>
      </c>
      <c r="I741" s="32" t="s">
        <v>166</v>
      </c>
      <c r="J741" s="19">
        <v>2.100966666666666</v>
      </c>
    </row>
    <row r="742" spans="1:10">
      <c r="A742" s="18" t="s">
        <v>22</v>
      </c>
      <c r="B742" s="5" t="str">
        <f>TEXT(DATA[[#This Row],[Fecha]],"mmm")</f>
        <v>sept</v>
      </c>
      <c r="C742" s="16">
        <f>(WEEKNUM(DATA[[#This Row],[Fecha]],2))</f>
        <v>38</v>
      </c>
      <c r="D742" s="30">
        <v>45184</v>
      </c>
      <c r="E742" s="102">
        <f>YEAR(DATA[[#This Row],[Fecha]])</f>
        <v>2023</v>
      </c>
      <c r="F742" s="31" t="s">
        <v>55</v>
      </c>
      <c r="G742" s="32" t="s">
        <v>65</v>
      </c>
      <c r="H742" s="35" t="s">
        <v>89</v>
      </c>
      <c r="I742" s="32" t="s">
        <v>166</v>
      </c>
      <c r="J742" s="19">
        <v>2.0002833333333361</v>
      </c>
    </row>
    <row r="743" spans="1:10">
      <c r="A743" s="18" t="s">
        <v>22</v>
      </c>
      <c r="B743" s="5" t="str">
        <f>TEXT(DATA[[#This Row],[Fecha]],"mmm")</f>
        <v>sept</v>
      </c>
      <c r="C743" s="16">
        <f>(WEEKNUM(DATA[[#This Row],[Fecha]],2))</f>
        <v>38</v>
      </c>
      <c r="D743" s="30">
        <v>45184</v>
      </c>
      <c r="E743" s="102">
        <f>YEAR(DATA[[#This Row],[Fecha]])</f>
        <v>2023</v>
      </c>
      <c r="F743" s="31" t="s">
        <v>55</v>
      </c>
      <c r="G743" s="32" t="s">
        <v>78</v>
      </c>
      <c r="H743" s="35" t="s">
        <v>296</v>
      </c>
      <c r="I743" s="32" t="s">
        <v>166</v>
      </c>
      <c r="J743" s="19">
        <v>1.950716666666664</v>
      </c>
    </row>
    <row r="744" spans="1:10">
      <c r="A744" s="18" t="s">
        <v>22</v>
      </c>
      <c r="B744" s="5" t="str">
        <f>TEXT(DATA[[#This Row],[Fecha]],"mmm")</f>
        <v>sept</v>
      </c>
      <c r="C744" s="16">
        <f>(WEEKNUM(DATA[[#This Row],[Fecha]],2))</f>
        <v>38</v>
      </c>
      <c r="D744" s="30">
        <v>45184</v>
      </c>
      <c r="E744" s="102">
        <f>YEAR(DATA[[#This Row],[Fecha]])</f>
        <v>2023</v>
      </c>
      <c r="F744" s="31" t="s">
        <v>55</v>
      </c>
      <c r="G744" s="32" t="s">
        <v>65</v>
      </c>
      <c r="H744" s="35" t="s">
        <v>301</v>
      </c>
      <c r="I744" s="32" t="s">
        <v>166</v>
      </c>
      <c r="J744" s="19">
        <v>1.800633333333336</v>
      </c>
    </row>
    <row r="745" spans="1:10">
      <c r="A745" s="18" t="s">
        <v>22</v>
      </c>
      <c r="B745" s="5" t="str">
        <f>TEXT(DATA[[#This Row],[Fecha]],"mmm")</f>
        <v>sept</v>
      </c>
      <c r="C745" s="16">
        <f>(WEEKNUM(DATA[[#This Row],[Fecha]],2))</f>
        <v>38</v>
      </c>
      <c r="D745" s="30">
        <v>45184</v>
      </c>
      <c r="E745" s="102">
        <f>YEAR(DATA[[#This Row],[Fecha]])</f>
        <v>2023</v>
      </c>
      <c r="F745" s="31" t="s">
        <v>55</v>
      </c>
      <c r="G745" s="32" t="s">
        <v>65</v>
      </c>
      <c r="H745" s="35" t="s">
        <v>69</v>
      </c>
      <c r="I745" s="32" t="s">
        <v>166</v>
      </c>
      <c r="J745" s="19">
        <v>1.6011833333333338</v>
      </c>
    </row>
    <row r="746" spans="1:10">
      <c r="A746" s="18" t="s">
        <v>19</v>
      </c>
      <c r="B746" s="5" t="str">
        <f>TEXT(DATA[[#This Row],[Fecha]],"mmm")</f>
        <v>sept</v>
      </c>
      <c r="C746" s="16">
        <f>(WEEKNUM(DATA[[#This Row],[Fecha]],2))</f>
        <v>38</v>
      </c>
      <c r="D746" s="30">
        <v>45184</v>
      </c>
      <c r="E746" s="102">
        <f>YEAR(DATA[[#This Row],[Fecha]])</f>
        <v>2023</v>
      </c>
      <c r="F746" s="31" t="s">
        <v>55</v>
      </c>
      <c r="G746" s="32" t="s">
        <v>65</v>
      </c>
      <c r="H746" s="35" t="s">
        <v>289</v>
      </c>
      <c r="I746" s="32" t="s">
        <v>166</v>
      </c>
      <c r="J746" s="19">
        <v>1.4532499999999979</v>
      </c>
    </row>
    <row r="747" spans="1:10">
      <c r="A747" s="18" t="s">
        <v>22</v>
      </c>
      <c r="B747" s="5" t="str">
        <f>TEXT(DATA[[#This Row],[Fecha]],"mmm")</f>
        <v>sept</v>
      </c>
      <c r="C747" s="16">
        <f>(WEEKNUM(DATA[[#This Row],[Fecha]],2))</f>
        <v>38</v>
      </c>
      <c r="D747" s="30">
        <v>45184</v>
      </c>
      <c r="E747" s="102">
        <f>YEAR(DATA[[#This Row],[Fecha]])</f>
        <v>2023</v>
      </c>
      <c r="F747" s="31" t="s">
        <v>55</v>
      </c>
      <c r="G747" s="32" t="s">
        <v>78</v>
      </c>
      <c r="H747" s="35" t="s">
        <v>296</v>
      </c>
      <c r="I747" s="32" t="s">
        <v>166</v>
      </c>
      <c r="J747" s="19">
        <v>1.425633333333336</v>
      </c>
    </row>
    <row r="748" spans="1:10">
      <c r="A748" s="18" t="s">
        <v>22</v>
      </c>
      <c r="B748" s="5" t="str">
        <f>TEXT(DATA[[#This Row],[Fecha]],"mmm")</f>
        <v>sept</v>
      </c>
      <c r="C748" s="16">
        <f>(WEEKNUM(DATA[[#This Row],[Fecha]],2))</f>
        <v>38</v>
      </c>
      <c r="D748" s="30">
        <v>45184</v>
      </c>
      <c r="E748" s="102">
        <f>YEAR(DATA[[#This Row],[Fecha]])</f>
        <v>2023</v>
      </c>
      <c r="F748" s="31" t="s">
        <v>55</v>
      </c>
      <c r="G748" s="32" t="s">
        <v>78</v>
      </c>
      <c r="H748" s="35" t="s">
        <v>300</v>
      </c>
      <c r="I748" s="32" t="s">
        <v>166</v>
      </c>
      <c r="J748" s="19">
        <v>1.350766666666668</v>
      </c>
    </row>
    <row r="749" spans="1:10">
      <c r="A749" s="3" t="s">
        <v>19</v>
      </c>
      <c r="B749" s="5" t="str">
        <f>TEXT(DATA[[#This Row],[Fecha]],"mmm")</f>
        <v>sept</v>
      </c>
      <c r="C749" s="16">
        <f>(WEEKNUM(DATA[[#This Row],[Fecha]],2))</f>
        <v>38</v>
      </c>
      <c r="D749" s="30">
        <v>45184</v>
      </c>
      <c r="E749" s="102">
        <f>YEAR(DATA[[#This Row],[Fecha]])</f>
        <v>2023</v>
      </c>
      <c r="F749" s="31" t="s">
        <v>58</v>
      </c>
      <c r="G749" s="32" t="s">
        <v>74</v>
      </c>
      <c r="H749" s="35" t="s">
        <v>135</v>
      </c>
      <c r="I749" s="32" t="s">
        <v>166</v>
      </c>
      <c r="J749" s="19">
        <v>1.2565666666666679</v>
      </c>
    </row>
    <row r="750" spans="1:10">
      <c r="A750" s="18" t="s">
        <v>22</v>
      </c>
      <c r="B750" s="5" t="str">
        <f>TEXT(DATA[[#This Row],[Fecha]],"mmm")</f>
        <v>sept</v>
      </c>
      <c r="C750" s="16">
        <f>(WEEKNUM(DATA[[#This Row],[Fecha]],2))</f>
        <v>38</v>
      </c>
      <c r="D750" s="30">
        <v>45184</v>
      </c>
      <c r="E750" s="102">
        <f>YEAR(DATA[[#This Row],[Fecha]])</f>
        <v>2023</v>
      </c>
      <c r="F750" s="31" t="s">
        <v>55</v>
      </c>
      <c r="G750" s="32" t="s">
        <v>78</v>
      </c>
      <c r="H750" s="35" t="s">
        <v>296</v>
      </c>
      <c r="I750" s="32" t="s">
        <v>166</v>
      </c>
      <c r="J750" s="19">
        <v>1.125850000000002</v>
      </c>
    </row>
    <row r="751" spans="1:10">
      <c r="A751" s="18" t="s">
        <v>22</v>
      </c>
      <c r="B751" s="5" t="str">
        <f>TEXT(DATA[[#This Row],[Fecha]],"mmm")</f>
        <v>sept</v>
      </c>
      <c r="C751" s="16">
        <f>(WEEKNUM(DATA[[#This Row],[Fecha]],2))</f>
        <v>38</v>
      </c>
      <c r="D751" s="30">
        <v>45184</v>
      </c>
      <c r="E751" s="102">
        <f>YEAR(DATA[[#This Row],[Fecha]])</f>
        <v>2023</v>
      </c>
      <c r="F751" s="31" t="s">
        <v>55</v>
      </c>
      <c r="G751" s="32" t="s">
        <v>78</v>
      </c>
      <c r="H751" s="35" t="s">
        <v>300</v>
      </c>
      <c r="I751" s="32" t="s">
        <v>166</v>
      </c>
      <c r="J751" s="19">
        <v>1.02555</v>
      </c>
    </row>
    <row r="752" spans="1:10">
      <c r="A752" s="18" t="s">
        <v>22</v>
      </c>
      <c r="B752" s="5" t="str">
        <f>TEXT(DATA[[#This Row],[Fecha]],"mmm")</f>
        <v>sept</v>
      </c>
      <c r="C752" s="16">
        <f>(WEEKNUM(DATA[[#This Row],[Fecha]],2))</f>
        <v>38</v>
      </c>
      <c r="D752" s="30">
        <v>45184</v>
      </c>
      <c r="E752" s="102">
        <f>YEAR(DATA[[#This Row],[Fecha]])</f>
        <v>2023</v>
      </c>
      <c r="F752" s="31" t="s">
        <v>55</v>
      </c>
      <c r="G752" s="32" t="s">
        <v>78</v>
      </c>
      <c r="H752" s="35" t="s">
        <v>300</v>
      </c>
      <c r="I752" s="32" t="s">
        <v>166</v>
      </c>
      <c r="J752" s="19">
        <v>0.97778333333333389</v>
      </c>
    </row>
    <row r="753" spans="1:10">
      <c r="A753" s="18" t="s">
        <v>19</v>
      </c>
      <c r="B753" s="5" t="str">
        <f>TEXT(DATA[[#This Row],[Fecha]],"mmm")</f>
        <v>sept</v>
      </c>
      <c r="C753" s="16">
        <f>(WEEKNUM(DATA[[#This Row],[Fecha]],2))</f>
        <v>38</v>
      </c>
      <c r="D753" s="30">
        <v>45184</v>
      </c>
      <c r="E753" s="102">
        <f>YEAR(DATA[[#This Row],[Fecha]])</f>
        <v>2023</v>
      </c>
      <c r="F753" s="31" t="s">
        <v>55</v>
      </c>
      <c r="G753" s="32" t="s">
        <v>65</v>
      </c>
      <c r="H753" s="35" t="s">
        <v>289</v>
      </c>
      <c r="I753" s="32" t="s">
        <v>166</v>
      </c>
      <c r="J753" s="19">
        <v>0.83118333333333594</v>
      </c>
    </row>
    <row r="754" spans="1:10">
      <c r="A754" s="18" t="s">
        <v>22</v>
      </c>
      <c r="B754" s="5" t="str">
        <f>TEXT(DATA[[#This Row],[Fecha]],"mmm")</f>
        <v>sept</v>
      </c>
      <c r="C754" s="16">
        <f>(WEEKNUM(DATA[[#This Row],[Fecha]],2))</f>
        <v>38</v>
      </c>
      <c r="D754" s="30">
        <v>45184</v>
      </c>
      <c r="E754" s="102">
        <f>YEAR(DATA[[#This Row],[Fecha]])</f>
        <v>2023</v>
      </c>
      <c r="F754" s="31" t="s">
        <v>55</v>
      </c>
      <c r="G754" s="32" t="s">
        <v>65</v>
      </c>
      <c r="H754" s="35" t="s">
        <v>69</v>
      </c>
      <c r="I754" s="32" t="s">
        <v>166</v>
      </c>
      <c r="J754" s="19">
        <v>0.70065</v>
      </c>
    </row>
    <row r="755" spans="1:10">
      <c r="A755" s="18" t="s">
        <v>22</v>
      </c>
      <c r="B755" s="5" t="str">
        <f>TEXT(DATA[[#This Row],[Fecha]],"mmm")</f>
        <v>sept</v>
      </c>
      <c r="C755" s="16">
        <f>(WEEKNUM(DATA[[#This Row],[Fecha]],2))</f>
        <v>38</v>
      </c>
      <c r="D755" s="30">
        <v>45184</v>
      </c>
      <c r="E755" s="102">
        <f>YEAR(DATA[[#This Row],[Fecha]])</f>
        <v>2023</v>
      </c>
      <c r="F755" s="31" t="s">
        <v>55</v>
      </c>
      <c r="G755" s="32" t="s">
        <v>65</v>
      </c>
      <c r="H755" s="35" t="s">
        <v>89</v>
      </c>
      <c r="I755" s="32" t="s">
        <v>166</v>
      </c>
      <c r="J755" s="19">
        <v>0.47516666666666646</v>
      </c>
    </row>
    <row r="756" spans="1:10">
      <c r="A756" s="18" t="s">
        <v>20</v>
      </c>
      <c r="B756" s="5" t="str">
        <f>TEXT(DATA[[#This Row],[Fecha]],"mmm")</f>
        <v>sept</v>
      </c>
      <c r="C756" s="16">
        <f>(WEEKNUM(DATA[[#This Row],[Fecha]],2))</f>
        <v>38</v>
      </c>
      <c r="D756" s="30">
        <v>45184</v>
      </c>
      <c r="E756" s="102">
        <f>YEAR(DATA[[#This Row],[Fecha]])</f>
        <v>2023</v>
      </c>
      <c r="F756" s="31" t="s">
        <v>55</v>
      </c>
      <c r="G756" s="32" t="s">
        <v>52</v>
      </c>
      <c r="H756" s="35" t="s">
        <v>162</v>
      </c>
      <c r="I756" s="32" t="s">
        <v>166</v>
      </c>
      <c r="J756" s="19">
        <v>0.44741666666666635</v>
      </c>
    </row>
    <row r="757" spans="1:10">
      <c r="A757" s="18" t="s">
        <v>19</v>
      </c>
      <c r="B757" s="5" t="str">
        <f>TEXT(DATA[[#This Row],[Fecha]],"mmm")</f>
        <v>sept</v>
      </c>
      <c r="C757" s="16">
        <f>(WEEKNUM(DATA[[#This Row],[Fecha]],2))</f>
        <v>38</v>
      </c>
      <c r="D757" s="30">
        <v>45184</v>
      </c>
      <c r="E757" s="102">
        <f>YEAR(DATA[[#This Row],[Fecha]])</f>
        <v>2023</v>
      </c>
      <c r="F757" s="31" t="s">
        <v>55</v>
      </c>
      <c r="G757" s="32" t="s">
        <v>59</v>
      </c>
      <c r="H757" s="35" t="s">
        <v>282</v>
      </c>
      <c r="I757" s="32" t="s">
        <v>166</v>
      </c>
      <c r="J757" s="19">
        <v>0.44164999999999982</v>
      </c>
    </row>
    <row r="758" spans="1:10">
      <c r="A758" s="18" t="s">
        <v>22</v>
      </c>
      <c r="B758" s="5" t="str">
        <f>TEXT(DATA[[#This Row],[Fecha]],"mmm")</f>
        <v>sept</v>
      </c>
      <c r="C758" s="16">
        <f>(WEEKNUM(DATA[[#This Row],[Fecha]],2))</f>
        <v>38</v>
      </c>
      <c r="D758" s="30">
        <v>45184</v>
      </c>
      <c r="E758" s="102">
        <f>YEAR(DATA[[#This Row],[Fecha]])</f>
        <v>2023</v>
      </c>
      <c r="F758" s="31" t="s">
        <v>55</v>
      </c>
      <c r="G758" s="32" t="s">
        <v>78</v>
      </c>
      <c r="H758" s="35" t="s">
        <v>300</v>
      </c>
      <c r="I758" s="32" t="s">
        <v>166</v>
      </c>
      <c r="J758" s="19">
        <v>0.1752166666666668</v>
      </c>
    </row>
    <row r="759" spans="1:10">
      <c r="A759" s="18" t="s">
        <v>19</v>
      </c>
      <c r="B759" s="5" t="str">
        <f>TEXT(DATA[[#This Row],[Fecha]],"mmm")</f>
        <v>sept</v>
      </c>
      <c r="C759" s="16">
        <f>(WEEKNUM(DATA[[#This Row],[Fecha]],2))</f>
        <v>38</v>
      </c>
      <c r="D759" s="30">
        <v>45185</v>
      </c>
      <c r="E759" s="102">
        <f>YEAR(DATA[[#This Row],[Fecha]])</f>
        <v>2023</v>
      </c>
      <c r="F759" s="31" t="s">
        <v>55</v>
      </c>
      <c r="G759" s="32" t="s">
        <v>70</v>
      </c>
      <c r="H759" s="35" t="s">
        <v>295</v>
      </c>
      <c r="I759" s="32" t="s">
        <v>57</v>
      </c>
      <c r="J759" s="19">
        <v>18.929716666666682</v>
      </c>
    </row>
    <row r="760" spans="1:10">
      <c r="A760" s="18" t="s">
        <v>19</v>
      </c>
      <c r="B760" s="5" t="str">
        <f>TEXT(DATA[[#This Row],[Fecha]],"mmm")</f>
        <v>sept</v>
      </c>
      <c r="C760" s="16">
        <f>(WEEKNUM(DATA[[#This Row],[Fecha]],2))</f>
        <v>38</v>
      </c>
      <c r="D760" s="30">
        <v>45185</v>
      </c>
      <c r="E760" s="102">
        <f>YEAR(DATA[[#This Row],[Fecha]])</f>
        <v>2023</v>
      </c>
      <c r="F760" s="31" t="s">
        <v>55</v>
      </c>
      <c r="G760" s="32" t="s">
        <v>70</v>
      </c>
      <c r="H760" s="35" t="s">
        <v>295</v>
      </c>
      <c r="I760" s="32" t="s">
        <v>57</v>
      </c>
      <c r="J760" s="19">
        <v>18.209749999999982</v>
      </c>
    </row>
    <row r="761" spans="1:10">
      <c r="A761" s="18" t="s">
        <v>19</v>
      </c>
      <c r="B761" s="5" t="str">
        <f>TEXT(DATA[[#This Row],[Fecha]],"mmm")</f>
        <v>sept</v>
      </c>
      <c r="C761" s="16">
        <f>(WEEKNUM(DATA[[#This Row],[Fecha]],2))</f>
        <v>38</v>
      </c>
      <c r="D761" s="30">
        <v>45185</v>
      </c>
      <c r="E761" s="102">
        <f>YEAR(DATA[[#This Row],[Fecha]])</f>
        <v>2023</v>
      </c>
      <c r="F761" s="31" t="s">
        <v>55</v>
      </c>
      <c r="G761" s="32" t="s">
        <v>70</v>
      </c>
      <c r="H761" s="35" t="s">
        <v>295</v>
      </c>
      <c r="I761" s="32" t="s">
        <v>166</v>
      </c>
      <c r="J761" s="19">
        <v>5.47905</v>
      </c>
    </row>
    <row r="762" spans="1:10">
      <c r="A762" s="18" t="s">
        <v>19</v>
      </c>
      <c r="B762" s="5" t="str">
        <f>TEXT(DATA[[#This Row],[Fecha]],"mmm")</f>
        <v>sept</v>
      </c>
      <c r="C762" s="16">
        <f>(WEEKNUM(DATA[[#This Row],[Fecha]],2))</f>
        <v>38</v>
      </c>
      <c r="D762" s="30">
        <v>45185</v>
      </c>
      <c r="E762" s="102">
        <f>YEAR(DATA[[#This Row],[Fecha]])</f>
        <v>2023</v>
      </c>
      <c r="F762" s="31" t="s">
        <v>55</v>
      </c>
      <c r="G762" s="32" t="s">
        <v>65</v>
      </c>
      <c r="H762" s="35" t="s">
        <v>289</v>
      </c>
      <c r="I762" s="32" t="s">
        <v>166</v>
      </c>
      <c r="J762" s="19">
        <v>4.6526333333333341</v>
      </c>
    </row>
    <row r="763" spans="1:10">
      <c r="A763" s="18" t="s">
        <v>20</v>
      </c>
      <c r="B763" s="5" t="str">
        <f>TEXT(DATA[[#This Row],[Fecha]],"mmm")</f>
        <v>sept</v>
      </c>
      <c r="C763" s="16">
        <f>(WEEKNUM(DATA[[#This Row],[Fecha]],2))</f>
        <v>38</v>
      </c>
      <c r="D763" s="30">
        <v>45185</v>
      </c>
      <c r="E763" s="102">
        <f>YEAR(DATA[[#This Row],[Fecha]])</f>
        <v>2023</v>
      </c>
      <c r="F763" s="31" t="s">
        <v>58</v>
      </c>
      <c r="G763" s="32" t="s">
        <v>62</v>
      </c>
      <c r="H763" s="35" t="s">
        <v>63</v>
      </c>
      <c r="I763" s="32" t="s">
        <v>166</v>
      </c>
      <c r="J763" s="19">
        <v>3.2582500000000021</v>
      </c>
    </row>
    <row r="764" spans="1:10">
      <c r="A764" s="18" t="s">
        <v>19</v>
      </c>
      <c r="B764" s="5" t="str">
        <f>TEXT(DATA[[#This Row],[Fecha]],"mmm")</f>
        <v>sept</v>
      </c>
      <c r="C764" s="16">
        <f>(WEEKNUM(DATA[[#This Row],[Fecha]],2))</f>
        <v>38</v>
      </c>
      <c r="D764" s="30">
        <v>45185</v>
      </c>
      <c r="E764" s="102">
        <f>YEAR(DATA[[#This Row],[Fecha]])</f>
        <v>2023</v>
      </c>
      <c r="F764" s="31" t="s">
        <v>58</v>
      </c>
      <c r="G764" s="32" t="s">
        <v>70</v>
      </c>
      <c r="H764" s="35" t="s">
        <v>295</v>
      </c>
      <c r="I764" s="32" t="s">
        <v>166</v>
      </c>
      <c r="J764" s="19">
        <v>3.136383333333336</v>
      </c>
    </row>
    <row r="765" spans="1:10">
      <c r="A765" s="18" t="s">
        <v>20</v>
      </c>
      <c r="B765" s="5" t="str">
        <f>TEXT(DATA[[#This Row],[Fecha]],"mmm")</f>
        <v>sept</v>
      </c>
      <c r="C765" s="16">
        <f>(WEEKNUM(DATA[[#This Row],[Fecha]],2))</f>
        <v>38</v>
      </c>
      <c r="D765" s="30">
        <v>45185</v>
      </c>
      <c r="E765" s="102">
        <f>YEAR(DATA[[#This Row],[Fecha]])</f>
        <v>2023</v>
      </c>
      <c r="F765" s="31" t="s">
        <v>55</v>
      </c>
      <c r="G765" s="32" t="s">
        <v>75</v>
      </c>
      <c r="H765" s="35" t="s">
        <v>177</v>
      </c>
      <c r="I765" s="32" t="s">
        <v>166</v>
      </c>
      <c r="J765" s="19">
        <v>2.6942166666666663</v>
      </c>
    </row>
    <row r="766" spans="1:10">
      <c r="A766" s="18" t="s">
        <v>20</v>
      </c>
      <c r="B766" s="5" t="str">
        <f>TEXT(DATA[[#This Row],[Fecha]],"mmm")</f>
        <v>sept</v>
      </c>
      <c r="C766" s="16">
        <f>(WEEKNUM(DATA[[#This Row],[Fecha]],2))</f>
        <v>38</v>
      </c>
      <c r="D766" s="30">
        <v>45185</v>
      </c>
      <c r="E766" s="102">
        <f>YEAR(DATA[[#This Row],[Fecha]])</f>
        <v>2023</v>
      </c>
      <c r="F766" s="31" t="s">
        <v>55</v>
      </c>
      <c r="G766" s="32" t="s">
        <v>75</v>
      </c>
      <c r="H766" s="35" t="s">
        <v>177</v>
      </c>
      <c r="I766" s="32" t="s">
        <v>166</v>
      </c>
      <c r="J766" s="19">
        <v>2.233466666666664</v>
      </c>
    </row>
    <row r="767" spans="1:10">
      <c r="A767" s="18" t="s">
        <v>19</v>
      </c>
      <c r="B767" s="5" t="str">
        <f>TEXT(DATA[[#This Row],[Fecha]],"mmm")</f>
        <v>sept</v>
      </c>
      <c r="C767" s="16">
        <f>(WEEKNUM(DATA[[#This Row],[Fecha]],2))</f>
        <v>38</v>
      </c>
      <c r="D767" s="30">
        <v>45185</v>
      </c>
      <c r="E767" s="102">
        <f>YEAR(DATA[[#This Row],[Fecha]])</f>
        <v>2023</v>
      </c>
      <c r="F767" s="31" t="s">
        <v>55</v>
      </c>
      <c r="G767" s="32" t="s">
        <v>65</v>
      </c>
      <c r="H767" s="35" t="s">
        <v>289</v>
      </c>
      <c r="I767" s="32" t="s">
        <v>166</v>
      </c>
      <c r="J767" s="19">
        <v>1.721433333333336</v>
      </c>
    </row>
    <row r="768" spans="1:10">
      <c r="A768" s="18" t="s">
        <v>19</v>
      </c>
      <c r="B768" s="5" t="str">
        <f>TEXT(DATA[[#This Row],[Fecha]],"mmm")</f>
        <v>sept</v>
      </c>
      <c r="C768" s="16">
        <f>(WEEKNUM(DATA[[#This Row],[Fecha]],2))</f>
        <v>38</v>
      </c>
      <c r="D768" s="30">
        <v>45185</v>
      </c>
      <c r="E768" s="102">
        <f>YEAR(DATA[[#This Row],[Fecha]])</f>
        <v>2023</v>
      </c>
      <c r="F768" s="31" t="s">
        <v>55</v>
      </c>
      <c r="G768" s="32" t="s">
        <v>65</v>
      </c>
      <c r="H768" s="35" t="s">
        <v>289</v>
      </c>
      <c r="I768" s="32" t="s">
        <v>166</v>
      </c>
      <c r="J768" s="19">
        <v>1.674283333333332</v>
      </c>
    </row>
    <row r="769" spans="1:10">
      <c r="A769" s="18" t="s">
        <v>20</v>
      </c>
      <c r="B769" s="5" t="str">
        <f>TEXT(DATA[[#This Row],[Fecha]],"mmm")</f>
        <v>sept</v>
      </c>
      <c r="C769" s="16">
        <f>(WEEKNUM(DATA[[#This Row],[Fecha]],2))</f>
        <v>38</v>
      </c>
      <c r="D769" s="30">
        <v>45185</v>
      </c>
      <c r="E769" s="102">
        <f>YEAR(DATA[[#This Row],[Fecha]])</f>
        <v>2023</v>
      </c>
      <c r="F769" s="31" t="s">
        <v>55</v>
      </c>
      <c r="G769" s="32" t="s">
        <v>75</v>
      </c>
      <c r="H769" s="35" t="s">
        <v>177</v>
      </c>
      <c r="I769" s="32" t="s">
        <v>166</v>
      </c>
      <c r="J769" s="19">
        <v>1.5368166666666661</v>
      </c>
    </row>
    <row r="770" spans="1:10">
      <c r="A770" s="18" t="s">
        <v>20</v>
      </c>
      <c r="B770" s="5" t="str">
        <f>TEXT(DATA[[#This Row],[Fecha]],"mmm")</f>
        <v>sept</v>
      </c>
      <c r="C770" s="16">
        <f>(WEEKNUM(DATA[[#This Row],[Fecha]],2))</f>
        <v>38</v>
      </c>
      <c r="D770" s="30">
        <v>45185</v>
      </c>
      <c r="E770" s="102">
        <f>YEAR(DATA[[#This Row],[Fecha]])</f>
        <v>2023</v>
      </c>
      <c r="F770" s="31" t="s">
        <v>55</v>
      </c>
      <c r="G770" s="32" t="s">
        <v>52</v>
      </c>
      <c r="H770" s="35" t="s">
        <v>162</v>
      </c>
      <c r="I770" s="32" t="s">
        <v>166</v>
      </c>
      <c r="J770" s="19">
        <v>1.4008499999999999</v>
      </c>
    </row>
    <row r="771" spans="1:10">
      <c r="A771" s="18" t="s">
        <v>20</v>
      </c>
      <c r="B771" s="5" t="str">
        <f>TEXT(DATA[[#This Row],[Fecha]],"mmm")</f>
        <v>sept</v>
      </c>
      <c r="C771" s="16">
        <f>(WEEKNUM(DATA[[#This Row],[Fecha]],2))</f>
        <v>38</v>
      </c>
      <c r="D771" s="30">
        <v>45185</v>
      </c>
      <c r="E771" s="102">
        <f>YEAR(DATA[[#This Row],[Fecha]])</f>
        <v>2023</v>
      </c>
      <c r="F771" s="31" t="s">
        <v>55</v>
      </c>
      <c r="G771" s="32" t="s">
        <v>75</v>
      </c>
      <c r="H771" s="35" t="s">
        <v>177</v>
      </c>
      <c r="I771" s="32" t="s">
        <v>166</v>
      </c>
      <c r="J771" s="19">
        <v>1.250133333333336</v>
      </c>
    </row>
    <row r="772" spans="1:10">
      <c r="A772" s="18" t="s">
        <v>22</v>
      </c>
      <c r="B772" s="5" t="str">
        <f>TEXT(DATA[[#This Row],[Fecha]],"mmm")</f>
        <v>sept</v>
      </c>
      <c r="C772" s="16">
        <f>(WEEKNUM(DATA[[#This Row],[Fecha]],2))</f>
        <v>39</v>
      </c>
      <c r="D772" s="30">
        <v>45189</v>
      </c>
      <c r="E772" s="102">
        <f>YEAR(DATA[[#This Row],[Fecha]])</f>
        <v>2023</v>
      </c>
      <c r="F772" s="31" t="s">
        <v>55</v>
      </c>
      <c r="G772" s="32" t="s">
        <v>77</v>
      </c>
      <c r="H772" s="35" t="s">
        <v>302</v>
      </c>
      <c r="I772" s="32" t="s">
        <v>57</v>
      </c>
      <c r="J772" s="19">
        <v>40.97</v>
      </c>
    </row>
    <row r="773" spans="1:10">
      <c r="A773" s="18" t="s">
        <v>22</v>
      </c>
      <c r="B773" s="5" t="str">
        <f>TEXT(DATA[[#This Row],[Fecha]],"mmm")</f>
        <v>sept</v>
      </c>
      <c r="C773" s="16">
        <f>(WEEKNUM(DATA[[#This Row],[Fecha]],2))</f>
        <v>39</v>
      </c>
      <c r="D773" s="30">
        <v>45189</v>
      </c>
      <c r="E773" s="102">
        <f>YEAR(DATA[[#This Row],[Fecha]])</f>
        <v>2023</v>
      </c>
      <c r="F773" s="31" t="s">
        <v>55</v>
      </c>
      <c r="G773" s="32" t="s">
        <v>77</v>
      </c>
      <c r="H773" s="35" t="s">
        <v>302</v>
      </c>
      <c r="I773" s="32" t="s">
        <v>57</v>
      </c>
      <c r="J773" s="19">
        <v>40.404816666666662</v>
      </c>
    </row>
    <row r="774" spans="1:10">
      <c r="A774" s="18" t="s">
        <v>22</v>
      </c>
      <c r="B774" s="5" t="str">
        <f>TEXT(DATA[[#This Row],[Fecha]],"mmm")</f>
        <v>sept</v>
      </c>
      <c r="C774" s="16">
        <f>(WEEKNUM(DATA[[#This Row],[Fecha]],2))</f>
        <v>39</v>
      </c>
      <c r="D774" s="30">
        <v>45189</v>
      </c>
      <c r="E774" s="102">
        <f>YEAR(DATA[[#This Row],[Fecha]])</f>
        <v>2023</v>
      </c>
      <c r="F774" s="31" t="s">
        <v>55</v>
      </c>
      <c r="G774" s="32" t="s">
        <v>77</v>
      </c>
      <c r="H774" s="35" t="s">
        <v>302</v>
      </c>
      <c r="I774" s="32" t="s">
        <v>57</v>
      </c>
      <c r="J774" s="19">
        <v>17.62420000000002</v>
      </c>
    </row>
    <row r="775" spans="1:10">
      <c r="A775" s="18" t="s">
        <v>22</v>
      </c>
      <c r="B775" s="5" t="str">
        <f>TEXT(DATA[[#This Row],[Fecha]],"mmm")</f>
        <v>sept</v>
      </c>
      <c r="C775" s="16">
        <f>(WEEKNUM(DATA[[#This Row],[Fecha]],2))</f>
        <v>39</v>
      </c>
      <c r="D775" s="30">
        <v>45189</v>
      </c>
      <c r="E775" s="102">
        <f>YEAR(DATA[[#This Row],[Fecha]])</f>
        <v>2023</v>
      </c>
      <c r="F775" s="31" t="s">
        <v>55</v>
      </c>
      <c r="G775" s="32" t="s">
        <v>78</v>
      </c>
      <c r="H775" s="35" t="s">
        <v>300</v>
      </c>
      <c r="I775" s="32" t="s">
        <v>166</v>
      </c>
      <c r="J775" s="19">
        <v>6.9020999999999999</v>
      </c>
    </row>
    <row r="776" spans="1:10">
      <c r="A776" s="18" t="s">
        <v>19</v>
      </c>
      <c r="B776" s="5" t="str">
        <f>TEXT(DATA[[#This Row],[Fecha]],"mmm")</f>
        <v>sept</v>
      </c>
      <c r="C776" s="16">
        <f>(WEEKNUM(DATA[[#This Row],[Fecha]],2))</f>
        <v>39</v>
      </c>
      <c r="D776" s="30">
        <v>45189</v>
      </c>
      <c r="E776" s="102">
        <f>YEAR(DATA[[#This Row],[Fecha]])</f>
        <v>2023</v>
      </c>
      <c r="F776" s="31" t="s">
        <v>55</v>
      </c>
      <c r="G776" s="32" t="s">
        <v>65</v>
      </c>
      <c r="H776" s="35" t="s">
        <v>301</v>
      </c>
      <c r="I776" s="32" t="s">
        <v>166</v>
      </c>
      <c r="J776" s="19">
        <v>4.9048999999999978</v>
      </c>
    </row>
    <row r="777" spans="1:10">
      <c r="A777" s="18" t="s">
        <v>19</v>
      </c>
      <c r="B777" s="5" t="str">
        <f>TEXT(DATA[[#This Row],[Fecha]],"mmm")</f>
        <v>sept</v>
      </c>
      <c r="C777" s="16">
        <f>(WEEKNUM(DATA[[#This Row],[Fecha]],2))</f>
        <v>39</v>
      </c>
      <c r="D777" s="30">
        <v>45189</v>
      </c>
      <c r="E777" s="102">
        <f>YEAR(DATA[[#This Row],[Fecha]])</f>
        <v>2023</v>
      </c>
      <c r="F777" s="31" t="s">
        <v>55</v>
      </c>
      <c r="G777" s="32" t="s">
        <v>65</v>
      </c>
      <c r="H777" s="35" t="s">
        <v>301</v>
      </c>
      <c r="I777" s="32" t="s">
        <v>166</v>
      </c>
      <c r="J777" s="19">
        <v>4.7919333333333363</v>
      </c>
    </row>
    <row r="778" spans="1:10">
      <c r="A778" s="18" t="s">
        <v>19</v>
      </c>
      <c r="B778" s="5" t="str">
        <f>TEXT(DATA[[#This Row],[Fecha]],"mmm")</f>
        <v>sept</v>
      </c>
      <c r="C778" s="16">
        <f>(WEEKNUM(DATA[[#This Row],[Fecha]],2))</f>
        <v>39</v>
      </c>
      <c r="D778" s="30">
        <v>45189</v>
      </c>
      <c r="E778" s="102">
        <f>YEAR(DATA[[#This Row],[Fecha]])</f>
        <v>2023</v>
      </c>
      <c r="F778" s="31" t="s">
        <v>55</v>
      </c>
      <c r="G778" s="32" t="s">
        <v>65</v>
      </c>
      <c r="H778" s="35" t="s">
        <v>89</v>
      </c>
      <c r="I778" s="32" t="s">
        <v>166</v>
      </c>
      <c r="J778" s="19">
        <v>4.4542333333333319</v>
      </c>
    </row>
    <row r="779" spans="1:10">
      <c r="A779" s="18" t="s">
        <v>22</v>
      </c>
      <c r="B779" s="5" t="str">
        <f>TEXT(DATA[[#This Row],[Fecha]],"mmm")</f>
        <v>sept</v>
      </c>
      <c r="C779" s="16">
        <f>(WEEKNUM(DATA[[#This Row],[Fecha]],2))</f>
        <v>39</v>
      </c>
      <c r="D779" s="30">
        <v>45189</v>
      </c>
      <c r="E779" s="102">
        <f>YEAR(DATA[[#This Row],[Fecha]])</f>
        <v>2023</v>
      </c>
      <c r="F779" s="31" t="s">
        <v>55</v>
      </c>
      <c r="G779" s="32" t="s">
        <v>78</v>
      </c>
      <c r="H779" s="35" t="s">
        <v>296</v>
      </c>
      <c r="I779" s="32" t="s">
        <v>166</v>
      </c>
      <c r="J779" s="19">
        <v>3.8763333333333359</v>
      </c>
    </row>
    <row r="780" spans="1:10">
      <c r="A780" s="18" t="s">
        <v>19</v>
      </c>
      <c r="B780" s="5" t="str">
        <f>TEXT(DATA[[#This Row],[Fecha]],"mmm")</f>
        <v>sept</v>
      </c>
      <c r="C780" s="16">
        <f>(WEEKNUM(DATA[[#This Row],[Fecha]],2))</f>
        <v>39</v>
      </c>
      <c r="D780" s="30">
        <v>45189</v>
      </c>
      <c r="E780" s="102">
        <f>YEAR(DATA[[#This Row],[Fecha]])</f>
        <v>2023</v>
      </c>
      <c r="F780" s="31" t="s">
        <v>55</v>
      </c>
      <c r="G780" s="32" t="s">
        <v>65</v>
      </c>
      <c r="H780" s="35" t="s">
        <v>301</v>
      </c>
      <c r="I780" s="32" t="s">
        <v>166</v>
      </c>
      <c r="J780" s="19">
        <v>3.1582999999999979</v>
      </c>
    </row>
    <row r="781" spans="1:10">
      <c r="A781" s="18" t="s">
        <v>19</v>
      </c>
      <c r="B781" s="5" t="str">
        <f>TEXT(DATA[[#This Row],[Fecha]],"mmm")</f>
        <v>sept</v>
      </c>
      <c r="C781" s="16">
        <f>(WEEKNUM(DATA[[#This Row],[Fecha]],2))</f>
        <v>39</v>
      </c>
      <c r="D781" s="30">
        <v>45189</v>
      </c>
      <c r="E781" s="102">
        <f>YEAR(DATA[[#This Row],[Fecha]])</f>
        <v>2023</v>
      </c>
      <c r="F781" s="31" t="s">
        <v>55</v>
      </c>
      <c r="G781" s="32" t="s">
        <v>65</v>
      </c>
      <c r="H781" s="35" t="s">
        <v>289</v>
      </c>
      <c r="I781" s="32" t="s">
        <v>166</v>
      </c>
      <c r="J781" s="19">
        <v>2.454916666666668</v>
      </c>
    </row>
    <row r="782" spans="1:10">
      <c r="A782" s="18" t="s">
        <v>22</v>
      </c>
      <c r="B782" s="5" t="str">
        <f>TEXT(DATA[[#This Row],[Fecha]],"mmm")</f>
        <v>sept</v>
      </c>
      <c r="C782" s="16">
        <f>(WEEKNUM(DATA[[#This Row],[Fecha]],2))</f>
        <v>39</v>
      </c>
      <c r="D782" s="30">
        <v>45189</v>
      </c>
      <c r="E782" s="102">
        <f>YEAR(DATA[[#This Row],[Fecha]])</f>
        <v>2023</v>
      </c>
      <c r="F782" s="31" t="s">
        <v>55</v>
      </c>
      <c r="G782" s="32" t="s">
        <v>78</v>
      </c>
      <c r="H782" s="35" t="s">
        <v>296</v>
      </c>
      <c r="I782" s="32" t="s">
        <v>166</v>
      </c>
      <c r="J782" s="19">
        <v>2.4012499999999979</v>
      </c>
    </row>
    <row r="783" spans="1:10">
      <c r="A783" s="18" t="s">
        <v>19</v>
      </c>
      <c r="B783" s="5" t="str">
        <f>TEXT(DATA[[#This Row],[Fecha]],"mmm")</f>
        <v>sept</v>
      </c>
      <c r="C783" s="16">
        <f>(WEEKNUM(DATA[[#This Row],[Fecha]],2))</f>
        <v>39</v>
      </c>
      <c r="D783" s="30">
        <v>45189</v>
      </c>
      <c r="E783" s="102">
        <f>YEAR(DATA[[#This Row],[Fecha]])</f>
        <v>2023</v>
      </c>
      <c r="F783" s="31" t="s">
        <v>55</v>
      </c>
      <c r="G783" s="32" t="s">
        <v>65</v>
      </c>
      <c r="H783" s="35" t="s">
        <v>289</v>
      </c>
      <c r="I783" s="32" t="s">
        <v>166</v>
      </c>
      <c r="J783" s="19">
        <v>2.227399999999998</v>
      </c>
    </row>
    <row r="784" spans="1:10">
      <c r="A784" s="18" t="s">
        <v>22</v>
      </c>
      <c r="B784" s="5" t="str">
        <f>TEXT(DATA[[#This Row],[Fecha]],"mmm")</f>
        <v>sept</v>
      </c>
      <c r="C784" s="16">
        <f>(WEEKNUM(DATA[[#This Row],[Fecha]],2))</f>
        <v>39</v>
      </c>
      <c r="D784" s="30">
        <v>45189</v>
      </c>
      <c r="E784" s="102">
        <f>YEAR(DATA[[#This Row],[Fecha]])</f>
        <v>2023</v>
      </c>
      <c r="F784" s="31" t="s">
        <v>55</v>
      </c>
      <c r="G784" s="32" t="s">
        <v>65</v>
      </c>
      <c r="H784" s="35" t="s">
        <v>89</v>
      </c>
      <c r="I784" s="32" t="s">
        <v>166</v>
      </c>
      <c r="J784" s="19">
        <v>1.8758500000000018</v>
      </c>
    </row>
    <row r="785" spans="1:11">
      <c r="A785" s="18" t="s">
        <v>19</v>
      </c>
      <c r="B785" s="5" t="str">
        <f>TEXT(DATA[[#This Row],[Fecha]],"mmm")</f>
        <v>sept</v>
      </c>
      <c r="C785" s="16">
        <f>(WEEKNUM(DATA[[#This Row],[Fecha]],2))</f>
        <v>39</v>
      </c>
      <c r="D785" s="30">
        <v>45189</v>
      </c>
      <c r="E785" s="102">
        <f>YEAR(DATA[[#This Row],[Fecha]])</f>
        <v>2023</v>
      </c>
      <c r="F785" s="31" t="s">
        <v>55</v>
      </c>
      <c r="G785" s="32" t="s">
        <v>65</v>
      </c>
      <c r="H785" s="35" t="s">
        <v>301</v>
      </c>
      <c r="I785" s="32" t="s">
        <v>166</v>
      </c>
      <c r="J785" s="19">
        <v>1.7443166666666641</v>
      </c>
    </row>
    <row r="786" spans="1:11">
      <c r="A786" s="18" t="s">
        <v>19</v>
      </c>
      <c r="B786" s="5" t="str">
        <f>TEXT(DATA[[#This Row],[Fecha]],"mmm")</f>
        <v>sept</v>
      </c>
      <c r="C786" s="16">
        <f>(WEEKNUM(DATA[[#This Row],[Fecha]],2))</f>
        <v>39</v>
      </c>
      <c r="D786" s="30">
        <v>45189</v>
      </c>
      <c r="E786" s="102">
        <f>YEAR(DATA[[#This Row],[Fecha]])</f>
        <v>2023</v>
      </c>
      <c r="F786" s="31" t="s">
        <v>55</v>
      </c>
      <c r="G786" s="32" t="s">
        <v>65</v>
      </c>
      <c r="H786" s="35" t="s">
        <v>89</v>
      </c>
      <c r="I786" s="32" t="s">
        <v>166</v>
      </c>
      <c r="J786" s="19">
        <v>1.657699999999998</v>
      </c>
    </row>
    <row r="787" spans="1:11">
      <c r="A787" s="18" t="s">
        <v>22</v>
      </c>
      <c r="B787" s="5" t="str">
        <f>TEXT(DATA[[#This Row],[Fecha]],"mmm")</f>
        <v>sept</v>
      </c>
      <c r="C787" s="16">
        <f>(WEEKNUM(DATA[[#This Row],[Fecha]],2))</f>
        <v>39</v>
      </c>
      <c r="D787" s="30">
        <v>45189</v>
      </c>
      <c r="E787" s="102">
        <f>YEAR(DATA[[#This Row],[Fecha]])</f>
        <v>2023</v>
      </c>
      <c r="F787" s="31" t="s">
        <v>55</v>
      </c>
      <c r="G787" s="32" t="s">
        <v>78</v>
      </c>
      <c r="H787" s="35" t="s">
        <v>296</v>
      </c>
      <c r="I787" s="32" t="s">
        <v>166</v>
      </c>
      <c r="J787" s="19">
        <v>1.375399999999998</v>
      </c>
    </row>
    <row r="788" spans="1:11">
      <c r="A788" s="18" t="s">
        <v>19</v>
      </c>
      <c r="B788" s="5" t="str">
        <f>TEXT(DATA[[#This Row],[Fecha]],"mmm")</f>
        <v>sept</v>
      </c>
      <c r="C788" s="16">
        <f>(WEEKNUM(DATA[[#This Row],[Fecha]],2))</f>
        <v>39</v>
      </c>
      <c r="D788" s="30">
        <v>45189</v>
      </c>
      <c r="E788" s="102">
        <f>YEAR(DATA[[#This Row],[Fecha]])</f>
        <v>2023</v>
      </c>
      <c r="F788" s="31" t="s">
        <v>55</v>
      </c>
      <c r="G788" s="32" t="s">
        <v>65</v>
      </c>
      <c r="H788" s="35" t="s">
        <v>301</v>
      </c>
      <c r="I788" s="32" t="s">
        <v>166</v>
      </c>
      <c r="J788" s="19">
        <v>1.3594000000000019</v>
      </c>
    </row>
    <row r="789" spans="1:11">
      <c r="A789" s="18" t="s">
        <v>22</v>
      </c>
      <c r="B789" s="5" t="str">
        <f>TEXT(DATA[[#This Row],[Fecha]],"mmm")</f>
        <v>sept</v>
      </c>
      <c r="C789" s="16">
        <f>(WEEKNUM(DATA[[#This Row],[Fecha]],2))</f>
        <v>39</v>
      </c>
      <c r="D789" s="30">
        <v>45189</v>
      </c>
      <c r="E789" s="102">
        <f>YEAR(DATA[[#This Row],[Fecha]])</f>
        <v>2023</v>
      </c>
      <c r="F789" s="31" t="s">
        <v>55</v>
      </c>
      <c r="G789" s="32" t="s">
        <v>77</v>
      </c>
      <c r="H789" s="35" t="s">
        <v>302</v>
      </c>
      <c r="I789" s="32" t="s">
        <v>166</v>
      </c>
      <c r="J789" s="19">
        <v>1.3257000000000001</v>
      </c>
    </row>
    <row r="790" spans="1:11">
      <c r="A790" s="18" t="s">
        <v>19</v>
      </c>
      <c r="B790" s="5" t="str">
        <f>TEXT(DATA[[#This Row],[Fecha]],"mmm")</f>
        <v>sept</v>
      </c>
      <c r="C790" s="16">
        <f>(WEEKNUM(DATA[[#This Row],[Fecha]],2))</f>
        <v>39</v>
      </c>
      <c r="D790" s="30">
        <v>45189</v>
      </c>
      <c r="E790" s="102">
        <f>YEAR(DATA[[#This Row],[Fecha]])</f>
        <v>2023</v>
      </c>
      <c r="F790" s="31" t="s">
        <v>55</v>
      </c>
      <c r="G790" s="32" t="s">
        <v>65</v>
      </c>
      <c r="H790" s="35" t="s">
        <v>289</v>
      </c>
      <c r="I790" s="32" t="s">
        <v>166</v>
      </c>
      <c r="J790" s="19">
        <v>0.18139999999999981</v>
      </c>
    </row>
    <row r="791" spans="1:11">
      <c r="A791" s="18" t="s">
        <v>19</v>
      </c>
      <c r="B791" s="5" t="str">
        <f>TEXT(DATA[[#This Row],[Fecha]],"mmm")</f>
        <v>sept</v>
      </c>
      <c r="C791" s="16">
        <f>(WEEKNUM(DATA[[#This Row],[Fecha]],2))</f>
        <v>39</v>
      </c>
      <c r="D791" s="30">
        <v>45189</v>
      </c>
      <c r="E791" s="102">
        <f>YEAR(DATA[[#This Row],[Fecha]])</f>
        <v>2023</v>
      </c>
      <c r="F791" s="31" t="s">
        <v>55</v>
      </c>
      <c r="G791" s="32" t="s">
        <v>65</v>
      </c>
      <c r="H791" s="35" t="s">
        <v>301</v>
      </c>
      <c r="I791" s="32" t="s">
        <v>166</v>
      </c>
      <c r="J791" s="19">
        <v>0.15621666666666659</v>
      </c>
    </row>
    <row r="792" spans="1:11">
      <c r="A792" s="18" t="s">
        <v>22</v>
      </c>
      <c r="B792" s="5" t="str">
        <f>TEXT(DATA[[#This Row],[Fecha]],"mmm")</f>
        <v>sept</v>
      </c>
      <c r="C792" s="16">
        <f>(WEEKNUM(DATA[[#This Row],[Fecha]],2))</f>
        <v>39</v>
      </c>
      <c r="D792" s="30">
        <v>45189</v>
      </c>
      <c r="E792" s="102">
        <f>YEAR(DATA[[#This Row],[Fecha]])</f>
        <v>2023</v>
      </c>
      <c r="F792" s="31" t="s">
        <v>55</v>
      </c>
      <c r="G792" s="32" t="s">
        <v>77</v>
      </c>
      <c r="H792" s="35" t="s">
        <v>302</v>
      </c>
      <c r="I792" s="32" t="s">
        <v>166</v>
      </c>
      <c r="J792" s="19">
        <v>7.5149999999999995E-2</v>
      </c>
    </row>
    <row r="793" spans="1:11">
      <c r="A793" s="18" t="s">
        <v>22</v>
      </c>
      <c r="B793" s="5" t="str">
        <f>TEXT(DATA[[#This Row],[Fecha]],"mmm")</f>
        <v>sept</v>
      </c>
      <c r="C793" s="16">
        <f>(WEEKNUM(DATA[[#This Row],[Fecha]],2))</f>
        <v>39</v>
      </c>
      <c r="D793" s="50">
        <v>45190</v>
      </c>
      <c r="E793" s="102">
        <f>YEAR(DATA[[#This Row],[Fecha]])</f>
        <v>2023</v>
      </c>
      <c r="F793" s="31" t="s">
        <v>55</v>
      </c>
      <c r="G793" s="32" t="s">
        <v>65</v>
      </c>
      <c r="H793" s="51" t="s">
        <v>89</v>
      </c>
      <c r="I793" s="32" t="s">
        <v>56</v>
      </c>
      <c r="J793" s="19">
        <v>21.482433333333358</v>
      </c>
      <c r="K793" s="29" t="s">
        <v>309</v>
      </c>
    </row>
    <row r="794" spans="1:11">
      <c r="A794" s="18" t="s">
        <v>22</v>
      </c>
      <c r="B794" s="5" t="str">
        <f>TEXT(DATA[[#This Row],[Fecha]],"mmm")</f>
        <v>sept</v>
      </c>
      <c r="C794" s="16">
        <f>(WEEKNUM(DATA[[#This Row],[Fecha]],2))</f>
        <v>39</v>
      </c>
      <c r="D794" s="50">
        <v>45190</v>
      </c>
      <c r="E794" s="102">
        <f>YEAR(DATA[[#This Row],[Fecha]])</f>
        <v>2023</v>
      </c>
      <c r="F794" s="31" t="s">
        <v>58</v>
      </c>
      <c r="G794" s="32" t="s">
        <v>65</v>
      </c>
      <c r="H794" s="51" t="s">
        <v>89</v>
      </c>
      <c r="I794" s="32" t="s">
        <v>56</v>
      </c>
      <c r="J794" s="19">
        <v>18.187166666666641</v>
      </c>
      <c r="K794" s="29" t="s">
        <v>309</v>
      </c>
    </row>
    <row r="795" spans="1:11">
      <c r="A795" s="18" t="s">
        <v>22</v>
      </c>
      <c r="B795" s="5" t="str">
        <f>TEXT(DATA[[#This Row],[Fecha]],"mmm")</f>
        <v>sept</v>
      </c>
      <c r="C795" s="16">
        <f>(WEEKNUM(DATA[[#This Row],[Fecha]],2))</f>
        <v>39</v>
      </c>
      <c r="D795" s="50">
        <v>45190</v>
      </c>
      <c r="E795" s="102">
        <f>YEAR(DATA[[#This Row],[Fecha]])</f>
        <v>2023</v>
      </c>
      <c r="F795" s="31" t="s">
        <v>58</v>
      </c>
      <c r="G795" s="32" t="s">
        <v>77</v>
      </c>
      <c r="H795" s="51" t="s">
        <v>302</v>
      </c>
      <c r="I795" s="32" t="s">
        <v>57</v>
      </c>
      <c r="J795" s="19">
        <v>14.88109999999998</v>
      </c>
      <c r="K795" s="105" t="s">
        <v>310</v>
      </c>
    </row>
    <row r="796" spans="1:11">
      <c r="A796" s="18" t="s">
        <v>22</v>
      </c>
      <c r="B796" s="5" t="str">
        <f>TEXT(DATA[[#This Row],[Fecha]],"mmm")</f>
        <v>sept</v>
      </c>
      <c r="C796" s="16">
        <f>(WEEKNUM(DATA[[#This Row],[Fecha]],2))</f>
        <v>39</v>
      </c>
      <c r="D796" s="50">
        <v>45190</v>
      </c>
      <c r="E796" s="102">
        <f>YEAR(DATA[[#This Row],[Fecha]])</f>
        <v>2023</v>
      </c>
      <c r="F796" s="31" t="s">
        <v>55</v>
      </c>
      <c r="G796" s="32" t="s">
        <v>65</v>
      </c>
      <c r="H796" s="51" t="s">
        <v>89</v>
      </c>
      <c r="I796" s="32" t="s">
        <v>56</v>
      </c>
      <c r="J796" s="19">
        <v>13.18863333333336</v>
      </c>
      <c r="K796" s="29" t="s">
        <v>309</v>
      </c>
    </row>
    <row r="797" spans="1:11">
      <c r="A797" s="18" t="s">
        <v>22</v>
      </c>
      <c r="B797" s="5" t="str">
        <f>TEXT(DATA[[#This Row],[Fecha]],"mmm")</f>
        <v>sept</v>
      </c>
      <c r="C797" s="16">
        <f>(WEEKNUM(DATA[[#This Row],[Fecha]],2))</f>
        <v>39</v>
      </c>
      <c r="D797" s="50">
        <v>45190</v>
      </c>
      <c r="E797" s="102">
        <f>YEAR(DATA[[#This Row],[Fecha]])</f>
        <v>2023</v>
      </c>
      <c r="F797" s="31" t="s">
        <v>58</v>
      </c>
      <c r="G797" s="32" t="s">
        <v>65</v>
      </c>
      <c r="H797" s="51" t="s">
        <v>89</v>
      </c>
      <c r="I797" s="32" t="s">
        <v>56</v>
      </c>
      <c r="J797" s="19">
        <v>12.979383333333359</v>
      </c>
      <c r="K797" s="29" t="s">
        <v>309</v>
      </c>
    </row>
    <row r="798" spans="1:11">
      <c r="A798" s="18" t="s">
        <v>22</v>
      </c>
      <c r="B798" s="5" t="str">
        <f>TEXT(DATA[[#This Row],[Fecha]],"mmm")</f>
        <v>sept</v>
      </c>
      <c r="C798" s="16">
        <f>(WEEKNUM(DATA[[#This Row],[Fecha]],2))</f>
        <v>39</v>
      </c>
      <c r="D798" s="30">
        <v>45190</v>
      </c>
      <c r="E798" s="102">
        <f>YEAR(DATA[[#This Row],[Fecha]])</f>
        <v>2023</v>
      </c>
      <c r="F798" s="31" t="s">
        <v>58</v>
      </c>
      <c r="G798" s="32" t="s">
        <v>65</v>
      </c>
      <c r="H798" s="35" t="s">
        <v>89</v>
      </c>
      <c r="I798" s="32" t="s">
        <v>166</v>
      </c>
      <c r="J798" s="19">
        <v>8.5528333333333197</v>
      </c>
    </row>
    <row r="799" spans="1:11">
      <c r="A799" s="18" t="s">
        <v>19</v>
      </c>
      <c r="B799" s="5" t="str">
        <f>TEXT(DATA[[#This Row],[Fecha]],"mmm")</f>
        <v>sept</v>
      </c>
      <c r="C799" s="16">
        <f>(WEEKNUM(DATA[[#This Row],[Fecha]],2))</f>
        <v>39</v>
      </c>
      <c r="D799" s="30">
        <v>45190</v>
      </c>
      <c r="E799" s="102">
        <f>YEAR(DATA[[#This Row],[Fecha]])</f>
        <v>2023</v>
      </c>
      <c r="F799" s="31" t="s">
        <v>55</v>
      </c>
      <c r="G799" s="32" t="s">
        <v>81</v>
      </c>
      <c r="H799" s="35" t="s">
        <v>305</v>
      </c>
      <c r="I799" s="32" t="s">
        <v>166</v>
      </c>
      <c r="J799" s="19">
        <v>7.9532166666666599</v>
      </c>
    </row>
    <row r="800" spans="1:11">
      <c r="A800" s="18" t="s">
        <v>22</v>
      </c>
      <c r="B800" s="5" t="str">
        <f>TEXT(DATA[[#This Row],[Fecha]],"mmm")</f>
        <v>sept</v>
      </c>
      <c r="C800" s="16">
        <f>(WEEKNUM(DATA[[#This Row],[Fecha]],2))</f>
        <v>39</v>
      </c>
      <c r="D800" s="30">
        <v>45190</v>
      </c>
      <c r="E800" s="102">
        <f>YEAR(DATA[[#This Row],[Fecha]])</f>
        <v>2023</v>
      </c>
      <c r="F800" s="31" t="s">
        <v>58</v>
      </c>
      <c r="G800" s="32" t="s">
        <v>65</v>
      </c>
      <c r="H800" s="35" t="s">
        <v>89</v>
      </c>
      <c r="I800" s="32" t="s">
        <v>166</v>
      </c>
      <c r="J800" s="19">
        <v>7.7273500000000208</v>
      </c>
    </row>
    <row r="801" spans="1:10">
      <c r="A801" s="18" t="s">
        <v>20</v>
      </c>
      <c r="B801" s="5" t="str">
        <f>TEXT(DATA[[#This Row],[Fecha]],"mmm")</f>
        <v>sept</v>
      </c>
      <c r="C801" s="16">
        <f>(WEEKNUM(DATA[[#This Row],[Fecha]],2))</f>
        <v>39</v>
      </c>
      <c r="D801" s="30">
        <v>45190</v>
      </c>
      <c r="E801" s="102">
        <f>YEAR(DATA[[#This Row],[Fecha]])</f>
        <v>2023</v>
      </c>
      <c r="F801" s="31" t="s">
        <v>55</v>
      </c>
      <c r="G801" s="32" t="s">
        <v>62</v>
      </c>
      <c r="H801" s="35" t="s">
        <v>63</v>
      </c>
      <c r="I801" s="32" t="s">
        <v>166</v>
      </c>
      <c r="J801" s="19">
        <v>5.6667833333333339</v>
      </c>
    </row>
    <row r="802" spans="1:10">
      <c r="A802" s="18" t="s">
        <v>20</v>
      </c>
      <c r="B802" s="5" t="str">
        <f>TEXT(DATA[[#This Row],[Fecha]],"mmm")</f>
        <v>sept</v>
      </c>
      <c r="C802" s="16">
        <f>(WEEKNUM(DATA[[#This Row],[Fecha]],2))</f>
        <v>39</v>
      </c>
      <c r="D802" s="30">
        <v>45190</v>
      </c>
      <c r="E802" s="102">
        <f>YEAR(DATA[[#This Row],[Fecha]])</f>
        <v>2023</v>
      </c>
      <c r="F802" s="31" t="s">
        <v>55</v>
      </c>
      <c r="G802" s="32" t="s">
        <v>62</v>
      </c>
      <c r="H802" s="35" t="s">
        <v>63</v>
      </c>
      <c r="I802" s="32" t="s">
        <v>166</v>
      </c>
      <c r="J802" s="19">
        <v>5.2354833333333302</v>
      </c>
    </row>
    <row r="803" spans="1:10">
      <c r="A803" s="18" t="s">
        <v>19</v>
      </c>
      <c r="B803" s="5" t="str">
        <f>TEXT(DATA[[#This Row],[Fecha]],"mmm")</f>
        <v>sept</v>
      </c>
      <c r="C803" s="16">
        <f>(WEEKNUM(DATA[[#This Row],[Fecha]],2))</f>
        <v>39</v>
      </c>
      <c r="D803" s="30">
        <v>45190</v>
      </c>
      <c r="E803" s="102">
        <f>YEAR(DATA[[#This Row],[Fecha]])</f>
        <v>2023</v>
      </c>
      <c r="F803" s="31" t="s">
        <v>55</v>
      </c>
      <c r="G803" s="32" t="s">
        <v>65</v>
      </c>
      <c r="H803" s="35" t="s">
        <v>301</v>
      </c>
      <c r="I803" s="32" t="s">
        <v>166</v>
      </c>
      <c r="J803" s="19">
        <v>5.1788833333333315</v>
      </c>
    </row>
    <row r="804" spans="1:10">
      <c r="A804" s="18" t="s">
        <v>22</v>
      </c>
      <c r="B804" s="5" t="str">
        <f>TEXT(DATA[[#This Row],[Fecha]],"mmm")</f>
        <v>sept</v>
      </c>
      <c r="C804" s="16">
        <f>(WEEKNUM(DATA[[#This Row],[Fecha]],2))</f>
        <v>39</v>
      </c>
      <c r="D804" s="30">
        <v>45190</v>
      </c>
      <c r="E804" s="102">
        <f>YEAR(DATA[[#This Row],[Fecha]])</f>
        <v>2023</v>
      </c>
      <c r="F804" s="31" t="s">
        <v>55</v>
      </c>
      <c r="G804" s="32" t="s">
        <v>65</v>
      </c>
      <c r="H804" s="35" t="s">
        <v>89</v>
      </c>
      <c r="I804" s="32" t="s">
        <v>166</v>
      </c>
      <c r="J804" s="19">
        <v>5.1263333333333341</v>
      </c>
    </row>
    <row r="805" spans="1:10">
      <c r="A805" s="18" t="s">
        <v>22</v>
      </c>
      <c r="B805" s="5" t="str">
        <f>TEXT(DATA[[#This Row],[Fecha]],"mmm")</f>
        <v>sept</v>
      </c>
      <c r="C805" s="16">
        <f>(WEEKNUM(DATA[[#This Row],[Fecha]],2))</f>
        <v>39</v>
      </c>
      <c r="D805" s="30">
        <v>45190</v>
      </c>
      <c r="E805" s="102">
        <f>YEAR(DATA[[#This Row],[Fecha]])</f>
        <v>2023</v>
      </c>
      <c r="F805" s="31" t="s">
        <v>58</v>
      </c>
      <c r="G805" s="32" t="s">
        <v>77</v>
      </c>
      <c r="H805" s="35" t="s">
        <v>302</v>
      </c>
      <c r="I805" s="32" t="s">
        <v>166</v>
      </c>
      <c r="J805" s="19">
        <v>4.9499166666666667</v>
      </c>
    </row>
    <row r="806" spans="1:10">
      <c r="A806" s="18" t="s">
        <v>22</v>
      </c>
      <c r="B806" s="5" t="str">
        <f>TEXT(DATA[[#This Row],[Fecha]],"mmm")</f>
        <v>sept</v>
      </c>
      <c r="C806" s="16">
        <f>(WEEKNUM(DATA[[#This Row],[Fecha]],2))</f>
        <v>39</v>
      </c>
      <c r="D806" s="30">
        <v>45190</v>
      </c>
      <c r="E806" s="102">
        <f>YEAR(DATA[[#This Row],[Fecha]])</f>
        <v>2023</v>
      </c>
      <c r="F806" s="31" t="s">
        <v>55</v>
      </c>
      <c r="G806" s="32" t="s">
        <v>65</v>
      </c>
      <c r="H806" s="35" t="s">
        <v>89</v>
      </c>
      <c r="I806" s="32" t="s">
        <v>166</v>
      </c>
      <c r="J806" s="19">
        <v>4.8511499999999996</v>
      </c>
    </row>
    <row r="807" spans="1:10">
      <c r="A807" s="18" t="s">
        <v>22</v>
      </c>
      <c r="B807" s="5" t="str">
        <f>TEXT(DATA[[#This Row],[Fecha]],"mmm")</f>
        <v>sept</v>
      </c>
      <c r="C807" s="16">
        <f>(WEEKNUM(DATA[[#This Row],[Fecha]],2))</f>
        <v>39</v>
      </c>
      <c r="D807" s="30">
        <v>45190</v>
      </c>
      <c r="E807" s="102">
        <f>YEAR(DATA[[#This Row],[Fecha]])</f>
        <v>2023</v>
      </c>
      <c r="F807" s="31" t="s">
        <v>55</v>
      </c>
      <c r="G807" s="32" t="s">
        <v>76</v>
      </c>
      <c r="H807" s="35" t="s">
        <v>303</v>
      </c>
      <c r="I807" s="32" t="s">
        <v>166</v>
      </c>
      <c r="J807" s="19">
        <v>4.8025166666666639</v>
      </c>
    </row>
    <row r="808" spans="1:10">
      <c r="A808" s="18" t="s">
        <v>22</v>
      </c>
      <c r="B808" s="5" t="str">
        <f>TEXT(DATA[[#This Row],[Fecha]],"mmm")</f>
        <v>sept</v>
      </c>
      <c r="C808" s="16">
        <f>(WEEKNUM(DATA[[#This Row],[Fecha]],2))</f>
        <v>39</v>
      </c>
      <c r="D808" s="30">
        <v>45190</v>
      </c>
      <c r="E808" s="102">
        <f>YEAR(DATA[[#This Row],[Fecha]])</f>
        <v>2023</v>
      </c>
      <c r="F808" s="31" t="s">
        <v>58</v>
      </c>
      <c r="G808" s="32" t="s">
        <v>65</v>
      </c>
      <c r="H808" s="35" t="s">
        <v>89</v>
      </c>
      <c r="I808" s="32" t="s">
        <v>166</v>
      </c>
      <c r="J808" s="19">
        <v>4.2195166666666681</v>
      </c>
    </row>
    <row r="809" spans="1:10">
      <c r="A809" s="18" t="s">
        <v>19</v>
      </c>
      <c r="B809" s="5" t="str">
        <f>TEXT(DATA[[#This Row],[Fecha]],"mmm")</f>
        <v>sept</v>
      </c>
      <c r="C809" s="16">
        <f>(WEEKNUM(DATA[[#This Row],[Fecha]],2))</f>
        <v>39</v>
      </c>
      <c r="D809" s="30">
        <v>45190</v>
      </c>
      <c r="E809" s="102">
        <f>YEAR(DATA[[#This Row],[Fecha]])</f>
        <v>2023</v>
      </c>
      <c r="F809" s="31" t="s">
        <v>55</v>
      </c>
      <c r="G809" s="32" t="s">
        <v>76</v>
      </c>
      <c r="H809" s="35" t="s">
        <v>108</v>
      </c>
      <c r="I809" s="32" t="s">
        <v>166</v>
      </c>
      <c r="J809" s="19">
        <v>3.886699999999998</v>
      </c>
    </row>
    <row r="810" spans="1:10">
      <c r="A810" s="18" t="s">
        <v>20</v>
      </c>
      <c r="B810" s="5" t="str">
        <f>TEXT(DATA[[#This Row],[Fecha]],"mmm")</f>
        <v>sept</v>
      </c>
      <c r="C810" s="16">
        <f>(WEEKNUM(DATA[[#This Row],[Fecha]],2))</f>
        <v>39</v>
      </c>
      <c r="D810" s="50">
        <v>45190</v>
      </c>
      <c r="E810" s="102">
        <f>YEAR(DATA[[#This Row],[Fecha]])</f>
        <v>2023</v>
      </c>
      <c r="F810" s="31" t="s">
        <v>58</v>
      </c>
      <c r="G810" s="32" t="s">
        <v>59</v>
      </c>
      <c r="H810" s="51" t="s">
        <v>308</v>
      </c>
      <c r="I810" s="32" t="s">
        <v>166</v>
      </c>
      <c r="J810" s="19">
        <v>3.851416666666668</v>
      </c>
    </row>
    <row r="811" spans="1:10">
      <c r="A811" s="18" t="s">
        <v>22</v>
      </c>
      <c r="B811" s="5" t="str">
        <f>TEXT(DATA[[#This Row],[Fecha]],"mmm")</f>
        <v>sept</v>
      </c>
      <c r="C811" s="16">
        <f>(WEEKNUM(DATA[[#This Row],[Fecha]],2))</f>
        <v>39</v>
      </c>
      <c r="D811" s="30">
        <v>45190</v>
      </c>
      <c r="E811" s="102">
        <f>YEAR(DATA[[#This Row],[Fecha]])</f>
        <v>2023</v>
      </c>
      <c r="F811" s="31" t="s">
        <v>55</v>
      </c>
      <c r="G811" s="32" t="s">
        <v>78</v>
      </c>
      <c r="H811" s="35" t="s">
        <v>296</v>
      </c>
      <c r="I811" s="32" t="s">
        <v>166</v>
      </c>
      <c r="J811" s="19">
        <v>3.5013333333333301</v>
      </c>
    </row>
    <row r="812" spans="1:10">
      <c r="A812" s="18" t="s">
        <v>22</v>
      </c>
      <c r="B812" s="5" t="str">
        <f>TEXT(DATA[[#This Row],[Fecha]],"mmm")</f>
        <v>sept</v>
      </c>
      <c r="C812" s="16">
        <f>(WEEKNUM(DATA[[#This Row],[Fecha]],2))</f>
        <v>39</v>
      </c>
      <c r="D812" s="30">
        <v>45190</v>
      </c>
      <c r="E812" s="102">
        <f>YEAR(DATA[[#This Row],[Fecha]])</f>
        <v>2023</v>
      </c>
      <c r="F812" s="31" t="s">
        <v>58</v>
      </c>
      <c r="G812" s="32" t="s">
        <v>77</v>
      </c>
      <c r="H812" s="35" t="s">
        <v>302</v>
      </c>
      <c r="I812" s="32" t="s">
        <v>166</v>
      </c>
      <c r="J812" s="19">
        <v>3.4015000000000022</v>
      </c>
    </row>
    <row r="813" spans="1:10">
      <c r="A813" s="18" t="s">
        <v>19</v>
      </c>
      <c r="B813" s="5" t="str">
        <f>TEXT(DATA[[#This Row],[Fecha]],"mmm")</f>
        <v>sept</v>
      </c>
      <c r="C813" s="16">
        <f>(WEEKNUM(DATA[[#This Row],[Fecha]],2))</f>
        <v>39</v>
      </c>
      <c r="D813" s="30">
        <v>45190</v>
      </c>
      <c r="E813" s="102">
        <f>YEAR(DATA[[#This Row],[Fecha]])</f>
        <v>2023</v>
      </c>
      <c r="F813" s="31" t="s">
        <v>55</v>
      </c>
      <c r="G813" s="32" t="s">
        <v>65</v>
      </c>
      <c r="H813" s="35" t="s">
        <v>301</v>
      </c>
      <c r="I813" s="32" t="s">
        <v>166</v>
      </c>
      <c r="J813" s="19">
        <v>3.0661000000000018</v>
      </c>
    </row>
    <row r="814" spans="1:10">
      <c r="A814" s="18" t="s">
        <v>19</v>
      </c>
      <c r="B814" s="5" t="str">
        <f>TEXT(DATA[[#This Row],[Fecha]],"mmm")</f>
        <v>sept</v>
      </c>
      <c r="C814" s="16">
        <f>(WEEKNUM(DATA[[#This Row],[Fecha]],2))</f>
        <v>39</v>
      </c>
      <c r="D814" s="30">
        <v>45190</v>
      </c>
      <c r="E814" s="102">
        <f>YEAR(DATA[[#This Row],[Fecha]])</f>
        <v>2023</v>
      </c>
      <c r="F814" s="31" t="s">
        <v>55</v>
      </c>
      <c r="G814" s="32" t="s">
        <v>65</v>
      </c>
      <c r="H814" s="35" t="s">
        <v>301</v>
      </c>
      <c r="I814" s="32" t="s">
        <v>166</v>
      </c>
      <c r="J814" s="19">
        <v>2.8625500000000019</v>
      </c>
    </row>
    <row r="815" spans="1:10">
      <c r="A815" s="18" t="s">
        <v>20</v>
      </c>
      <c r="B815" s="5" t="str">
        <f>TEXT(DATA[[#This Row],[Fecha]],"mmm")</f>
        <v>sept</v>
      </c>
      <c r="C815" s="16">
        <f>(WEEKNUM(DATA[[#This Row],[Fecha]],2))</f>
        <v>39</v>
      </c>
      <c r="D815" s="30">
        <v>45190</v>
      </c>
      <c r="E815" s="102">
        <f>YEAR(DATA[[#This Row],[Fecha]])</f>
        <v>2023</v>
      </c>
      <c r="F815" s="31" t="s">
        <v>58</v>
      </c>
      <c r="G815" s="32" t="s">
        <v>482</v>
      </c>
      <c r="H815" s="35" t="s">
        <v>176</v>
      </c>
      <c r="I815" s="32" t="s">
        <v>166</v>
      </c>
      <c r="J815" s="19">
        <v>2.4509166666666662</v>
      </c>
    </row>
    <row r="816" spans="1:10">
      <c r="A816" s="18" t="s">
        <v>19</v>
      </c>
      <c r="B816" s="5" t="str">
        <f>TEXT(DATA[[#This Row],[Fecha]],"mmm")</f>
        <v>sept</v>
      </c>
      <c r="C816" s="16">
        <f>(WEEKNUM(DATA[[#This Row],[Fecha]],2))</f>
        <v>39</v>
      </c>
      <c r="D816" s="30">
        <v>45190</v>
      </c>
      <c r="E816" s="102">
        <f>YEAR(DATA[[#This Row],[Fecha]])</f>
        <v>2023</v>
      </c>
      <c r="F816" s="31" t="s">
        <v>55</v>
      </c>
      <c r="G816" s="32" t="s">
        <v>65</v>
      </c>
      <c r="H816" s="35" t="s">
        <v>301</v>
      </c>
      <c r="I816" s="32" t="s">
        <v>166</v>
      </c>
      <c r="J816" s="19">
        <v>2.3949833333333337</v>
      </c>
    </row>
    <row r="817" spans="1:10">
      <c r="A817" s="18" t="s">
        <v>22</v>
      </c>
      <c r="B817" s="5" t="str">
        <f>TEXT(DATA[[#This Row],[Fecha]],"mmm")</f>
        <v>sept</v>
      </c>
      <c r="C817" s="16">
        <f>(WEEKNUM(DATA[[#This Row],[Fecha]],2))</f>
        <v>39</v>
      </c>
      <c r="D817" s="30">
        <v>45190</v>
      </c>
      <c r="E817" s="102">
        <f>YEAR(DATA[[#This Row],[Fecha]])</f>
        <v>2023</v>
      </c>
      <c r="F817" s="31" t="s">
        <v>55</v>
      </c>
      <c r="G817" s="32" t="s">
        <v>78</v>
      </c>
      <c r="H817" s="35" t="s">
        <v>300</v>
      </c>
      <c r="I817" s="32" t="s">
        <v>166</v>
      </c>
      <c r="J817" s="19">
        <v>2.3511166666666679</v>
      </c>
    </row>
    <row r="818" spans="1:10">
      <c r="A818" s="18" t="s">
        <v>22</v>
      </c>
      <c r="B818" s="5" t="str">
        <f>TEXT(DATA[[#This Row],[Fecha]],"mmm")</f>
        <v>sept</v>
      </c>
      <c r="C818" s="16">
        <f>(WEEKNUM(DATA[[#This Row],[Fecha]],2))</f>
        <v>39</v>
      </c>
      <c r="D818" s="30">
        <v>45190</v>
      </c>
      <c r="E818" s="102">
        <f>YEAR(DATA[[#This Row],[Fecha]])</f>
        <v>2023</v>
      </c>
      <c r="F818" s="31" t="s">
        <v>55</v>
      </c>
      <c r="G818" s="32" t="s">
        <v>76</v>
      </c>
      <c r="H818" s="35" t="s">
        <v>304</v>
      </c>
      <c r="I818" s="32" t="s">
        <v>166</v>
      </c>
      <c r="J818" s="19">
        <v>2.2917666666666658</v>
      </c>
    </row>
    <row r="819" spans="1:10">
      <c r="A819" s="18" t="s">
        <v>22</v>
      </c>
      <c r="B819" s="5" t="str">
        <f>TEXT(DATA[[#This Row],[Fecha]],"mmm")</f>
        <v>sept</v>
      </c>
      <c r="C819" s="16">
        <f>(WEEKNUM(DATA[[#This Row],[Fecha]],2))</f>
        <v>39</v>
      </c>
      <c r="D819" s="30">
        <v>45190</v>
      </c>
      <c r="E819" s="102">
        <f>YEAR(DATA[[#This Row],[Fecha]])</f>
        <v>2023</v>
      </c>
      <c r="F819" s="31" t="s">
        <v>55</v>
      </c>
      <c r="G819" s="32" t="s">
        <v>76</v>
      </c>
      <c r="H819" s="35" t="s">
        <v>304</v>
      </c>
      <c r="I819" s="32" t="s">
        <v>166</v>
      </c>
      <c r="J819" s="19">
        <v>2.0004666666666662</v>
      </c>
    </row>
    <row r="820" spans="1:10">
      <c r="A820" s="18" t="s">
        <v>19</v>
      </c>
      <c r="B820" s="5" t="str">
        <f>TEXT(DATA[[#This Row],[Fecha]],"mmm")</f>
        <v>sept</v>
      </c>
      <c r="C820" s="16">
        <f>(WEEKNUM(DATA[[#This Row],[Fecha]],2))</f>
        <v>39</v>
      </c>
      <c r="D820" s="30">
        <v>45190</v>
      </c>
      <c r="E820" s="102">
        <f>YEAR(DATA[[#This Row],[Fecha]])</f>
        <v>2023</v>
      </c>
      <c r="F820" s="31" t="s">
        <v>55</v>
      </c>
      <c r="G820" s="32" t="s">
        <v>65</v>
      </c>
      <c r="H820" s="35" t="s">
        <v>301</v>
      </c>
      <c r="I820" s="32" t="s">
        <v>166</v>
      </c>
      <c r="J820" s="19">
        <v>1.9959000000000002</v>
      </c>
    </row>
    <row r="821" spans="1:10">
      <c r="A821" s="18" t="s">
        <v>19</v>
      </c>
      <c r="B821" s="5" t="str">
        <f>TEXT(DATA[[#This Row],[Fecha]],"mmm")</f>
        <v>sept</v>
      </c>
      <c r="C821" s="16">
        <f>(WEEKNUM(DATA[[#This Row],[Fecha]],2))</f>
        <v>39</v>
      </c>
      <c r="D821" s="30">
        <v>45190</v>
      </c>
      <c r="E821" s="102">
        <f>YEAR(DATA[[#This Row],[Fecha]])</f>
        <v>2023</v>
      </c>
      <c r="F821" s="31" t="s">
        <v>55</v>
      </c>
      <c r="G821" s="32" t="s">
        <v>71</v>
      </c>
      <c r="H821" s="35" t="s">
        <v>194</v>
      </c>
      <c r="I821" s="32" t="s">
        <v>166</v>
      </c>
      <c r="J821" s="19">
        <v>1.9903999999999979</v>
      </c>
    </row>
    <row r="822" spans="1:10">
      <c r="A822" s="18" t="s">
        <v>22</v>
      </c>
      <c r="B822" s="5" t="str">
        <f>TEXT(DATA[[#This Row],[Fecha]],"mmm")</f>
        <v>sept</v>
      </c>
      <c r="C822" s="16">
        <f>(WEEKNUM(DATA[[#This Row],[Fecha]],2))</f>
        <v>39</v>
      </c>
      <c r="D822" s="30">
        <v>45190</v>
      </c>
      <c r="E822" s="102">
        <f>YEAR(DATA[[#This Row],[Fecha]])</f>
        <v>2023</v>
      </c>
      <c r="F822" s="31" t="s">
        <v>58</v>
      </c>
      <c r="G822" s="32" t="s">
        <v>60</v>
      </c>
      <c r="H822" s="35" t="s">
        <v>299</v>
      </c>
      <c r="I822" s="32" t="s">
        <v>166</v>
      </c>
      <c r="J822" s="19">
        <v>1.928050000000002</v>
      </c>
    </row>
    <row r="823" spans="1:10">
      <c r="A823" s="18" t="s">
        <v>22</v>
      </c>
      <c r="B823" s="5" t="str">
        <f>TEXT(DATA[[#This Row],[Fecha]],"mmm")</f>
        <v>sept</v>
      </c>
      <c r="C823" s="16">
        <f>(WEEKNUM(DATA[[#This Row],[Fecha]],2))</f>
        <v>39</v>
      </c>
      <c r="D823" s="30">
        <v>45190</v>
      </c>
      <c r="E823" s="102">
        <f>YEAR(DATA[[#This Row],[Fecha]])</f>
        <v>2023</v>
      </c>
      <c r="F823" s="31" t="s">
        <v>55</v>
      </c>
      <c r="G823" s="32" t="s">
        <v>78</v>
      </c>
      <c r="H823" s="35" t="s">
        <v>296</v>
      </c>
      <c r="I823" s="32" t="s">
        <v>166</v>
      </c>
      <c r="J823" s="19">
        <v>1.7756666666666638</v>
      </c>
    </row>
    <row r="824" spans="1:10">
      <c r="A824" s="18" t="s">
        <v>22</v>
      </c>
      <c r="B824" s="5" t="str">
        <f>TEXT(DATA[[#This Row],[Fecha]],"mmm")</f>
        <v>sept</v>
      </c>
      <c r="C824" s="16">
        <f>(WEEKNUM(DATA[[#This Row],[Fecha]],2))</f>
        <v>39</v>
      </c>
      <c r="D824" s="30">
        <v>45190</v>
      </c>
      <c r="E824" s="102">
        <f>YEAR(DATA[[#This Row],[Fecha]])</f>
        <v>2023</v>
      </c>
      <c r="F824" s="31" t="s">
        <v>55</v>
      </c>
      <c r="G824" s="32" t="s">
        <v>78</v>
      </c>
      <c r="H824" s="35" t="s">
        <v>296</v>
      </c>
      <c r="I824" s="32" t="s">
        <v>166</v>
      </c>
      <c r="J824" s="19">
        <v>1.750849999999998</v>
      </c>
    </row>
    <row r="825" spans="1:10">
      <c r="A825" s="18" t="s">
        <v>22</v>
      </c>
      <c r="B825" s="5" t="str">
        <f>TEXT(DATA[[#This Row],[Fecha]],"mmm")</f>
        <v>sept</v>
      </c>
      <c r="C825" s="16">
        <f>(WEEKNUM(DATA[[#This Row],[Fecha]],2))</f>
        <v>39</v>
      </c>
      <c r="D825" s="30">
        <v>45190</v>
      </c>
      <c r="E825" s="102">
        <f>YEAR(DATA[[#This Row],[Fecha]])</f>
        <v>2023</v>
      </c>
      <c r="F825" s="31" t="s">
        <v>55</v>
      </c>
      <c r="G825" s="32" t="s">
        <v>78</v>
      </c>
      <c r="H825" s="35" t="s">
        <v>296</v>
      </c>
      <c r="I825" s="32" t="s">
        <v>166</v>
      </c>
      <c r="J825" s="19">
        <v>1.350433333333332</v>
      </c>
    </row>
    <row r="826" spans="1:10">
      <c r="A826" s="18" t="s">
        <v>22</v>
      </c>
      <c r="B826" s="5" t="str">
        <f>TEXT(DATA[[#This Row],[Fecha]],"mmm")</f>
        <v>sept</v>
      </c>
      <c r="C826" s="16">
        <f>(WEEKNUM(DATA[[#This Row],[Fecha]],2))</f>
        <v>39</v>
      </c>
      <c r="D826" s="30">
        <v>45190</v>
      </c>
      <c r="E826" s="102">
        <f>YEAR(DATA[[#This Row],[Fecha]])</f>
        <v>2023</v>
      </c>
      <c r="F826" s="31" t="s">
        <v>58</v>
      </c>
      <c r="G826" s="32" t="s">
        <v>65</v>
      </c>
      <c r="H826" s="35" t="s">
        <v>89</v>
      </c>
      <c r="I826" s="32" t="s">
        <v>166</v>
      </c>
      <c r="J826" s="19">
        <v>1.325516666666664</v>
      </c>
    </row>
    <row r="827" spans="1:10">
      <c r="A827" s="18" t="s">
        <v>19</v>
      </c>
      <c r="B827" s="5" t="str">
        <f>TEXT(DATA[[#This Row],[Fecha]],"mmm")</f>
        <v>sept</v>
      </c>
      <c r="C827" s="16">
        <f>(WEEKNUM(DATA[[#This Row],[Fecha]],2))</f>
        <v>39</v>
      </c>
      <c r="D827" s="30">
        <v>45190</v>
      </c>
      <c r="E827" s="102">
        <f>YEAR(DATA[[#This Row],[Fecha]])</f>
        <v>2023</v>
      </c>
      <c r="F827" s="31" t="s">
        <v>55</v>
      </c>
      <c r="G827" s="32" t="s">
        <v>65</v>
      </c>
      <c r="H827" s="35" t="s">
        <v>301</v>
      </c>
      <c r="I827" s="32" t="s">
        <v>166</v>
      </c>
      <c r="J827" s="19">
        <v>1.2706166666666641</v>
      </c>
    </row>
    <row r="828" spans="1:10">
      <c r="A828" s="18" t="s">
        <v>22</v>
      </c>
      <c r="B828" s="5" t="str">
        <f>TEXT(DATA[[#This Row],[Fecha]],"mmm")</f>
        <v>sept</v>
      </c>
      <c r="C828" s="16">
        <f>(WEEKNUM(DATA[[#This Row],[Fecha]],2))</f>
        <v>39</v>
      </c>
      <c r="D828" s="30">
        <v>45190</v>
      </c>
      <c r="E828" s="102">
        <f>YEAR(DATA[[#This Row],[Fecha]])</f>
        <v>2023</v>
      </c>
      <c r="F828" s="31" t="s">
        <v>55</v>
      </c>
      <c r="G828" s="32" t="s">
        <v>76</v>
      </c>
      <c r="H828" s="35" t="s">
        <v>304</v>
      </c>
      <c r="I828" s="32" t="s">
        <v>166</v>
      </c>
      <c r="J828" s="19">
        <v>1.1503000000000021</v>
      </c>
    </row>
    <row r="829" spans="1:10">
      <c r="A829" s="18" t="s">
        <v>19</v>
      </c>
      <c r="B829" s="5" t="str">
        <f>TEXT(DATA[[#This Row],[Fecha]],"mmm")</f>
        <v>sept</v>
      </c>
      <c r="C829" s="16">
        <f>(WEEKNUM(DATA[[#This Row],[Fecha]],2))</f>
        <v>39</v>
      </c>
      <c r="D829" s="30">
        <v>45190</v>
      </c>
      <c r="E829" s="102">
        <f>YEAR(DATA[[#This Row],[Fecha]])</f>
        <v>2023</v>
      </c>
      <c r="F829" s="31" t="s">
        <v>55</v>
      </c>
      <c r="G829" s="32" t="s">
        <v>65</v>
      </c>
      <c r="H829" s="35" t="s">
        <v>301</v>
      </c>
      <c r="I829" s="32" t="s">
        <v>166</v>
      </c>
      <c r="J829" s="19">
        <v>0.90896666666666392</v>
      </c>
    </row>
    <row r="830" spans="1:10">
      <c r="A830" s="18" t="s">
        <v>19</v>
      </c>
      <c r="B830" s="5" t="str">
        <f>TEXT(DATA[[#This Row],[Fecha]],"mmm")</f>
        <v>sept</v>
      </c>
      <c r="C830" s="16">
        <f>(WEEKNUM(DATA[[#This Row],[Fecha]],2))</f>
        <v>39</v>
      </c>
      <c r="D830" s="30">
        <v>45190</v>
      </c>
      <c r="E830" s="102">
        <f>YEAR(DATA[[#This Row],[Fecha]])</f>
        <v>2023</v>
      </c>
      <c r="F830" s="31" t="s">
        <v>55</v>
      </c>
      <c r="G830" s="32" t="s">
        <v>65</v>
      </c>
      <c r="H830" s="35" t="s">
        <v>301</v>
      </c>
      <c r="I830" s="32" t="s">
        <v>166</v>
      </c>
      <c r="J830" s="19">
        <v>0.27154999999999979</v>
      </c>
    </row>
    <row r="831" spans="1:10">
      <c r="A831" s="18" t="s">
        <v>22</v>
      </c>
      <c r="B831" s="5" t="str">
        <f>TEXT(DATA[[#This Row],[Fecha]],"mmm")</f>
        <v>sept</v>
      </c>
      <c r="C831" s="16">
        <f>(WEEKNUM(DATA[[#This Row],[Fecha]],2))</f>
        <v>39</v>
      </c>
      <c r="D831" s="30">
        <v>45190</v>
      </c>
      <c r="E831" s="102">
        <f>YEAR(DATA[[#This Row],[Fecha]])</f>
        <v>2023</v>
      </c>
      <c r="F831" s="31" t="s">
        <v>58</v>
      </c>
      <c r="G831" s="32" t="s">
        <v>65</v>
      </c>
      <c r="H831" s="35" t="s">
        <v>89</v>
      </c>
      <c r="I831" s="32" t="s">
        <v>166</v>
      </c>
      <c r="J831" s="19">
        <v>0.22513333333333321</v>
      </c>
    </row>
    <row r="832" spans="1:10">
      <c r="A832" s="18" t="s">
        <v>22</v>
      </c>
      <c r="B832" s="5" t="str">
        <f>TEXT(DATA[[#This Row],[Fecha]],"mmm")</f>
        <v>sept</v>
      </c>
      <c r="C832" s="16">
        <f>(WEEKNUM(DATA[[#This Row],[Fecha]],2))</f>
        <v>39</v>
      </c>
      <c r="D832" s="30">
        <v>45190</v>
      </c>
      <c r="E832" s="102">
        <f>YEAR(DATA[[#This Row],[Fecha]])</f>
        <v>2023</v>
      </c>
      <c r="F832" s="31" t="s">
        <v>55</v>
      </c>
      <c r="G832" s="32" t="s">
        <v>65</v>
      </c>
      <c r="H832" s="35" t="s">
        <v>89</v>
      </c>
      <c r="I832" s="32" t="s">
        <v>166</v>
      </c>
      <c r="J832" s="19">
        <v>0.2001166666666668</v>
      </c>
    </row>
    <row r="833" spans="1:10">
      <c r="A833" s="18" t="s">
        <v>20</v>
      </c>
      <c r="B833" s="5" t="str">
        <f>TEXT(DATA[[#This Row],[Fecha]],"mmm")</f>
        <v>sept</v>
      </c>
      <c r="C833" s="16">
        <f>(WEEKNUM(DATA[[#This Row],[Fecha]],2))</f>
        <v>39</v>
      </c>
      <c r="D833" s="50">
        <v>45191</v>
      </c>
      <c r="E833" s="102">
        <f>YEAR(DATA[[#This Row],[Fecha]])</f>
        <v>2023</v>
      </c>
      <c r="F833" s="31" t="s">
        <v>58</v>
      </c>
      <c r="G833" s="32" t="s">
        <v>70</v>
      </c>
      <c r="H833" s="51" t="s">
        <v>84</v>
      </c>
      <c r="I833" s="32" t="s">
        <v>166</v>
      </c>
      <c r="J833" s="19">
        <v>8.7450333333333603</v>
      </c>
    </row>
    <row r="834" spans="1:10">
      <c r="A834" s="18" t="s">
        <v>19</v>
      </c>
      <c r="B834" s="5" t="str">
        <f>TEXT(DATA[[#This Row],[Fecha]],"mmm")</f>
        <v>sept</v>
      </c>
      <c r="C834" s="16">
        <f>(WEEKNUM(DATA[[#This Row],[Fecha]],2))</f>
        <v>39</v>
      </c>
      <c r="D834" s="30">
        <v>45191</v>
      </c>
      <c r="E834" s="102">
        <f>YEAR(DATA[[#This Row],[Fecha]])</f>
        <v>2023</v>
      </c>
      <c r="F834" s="31" t="s">
        <v>55</v>
      </c>
      <c r="G834" s="32" t="s">
        <v>70</v>
      </c>
      <c r="H834" s="35" t="s">
        <v>295</v>
      </c>
      <c r="I834" s="32" t="s">
        <v>166</v>
      </c>
      <c r="J834" s="19">
        <v>7.9796833333333197</v>
      </c>
    </row>
    <row r="835" spans="1:10">
      <c r="A835" s="18" t="s">
        <v>19</v>
      </c>
      <c r="B835" s="5" t="str">
        <f>TEXT(DATA[[#This Row],[Fecha]],"mmm")</f>
        <v>sept</v>
      </c>
      <c r="C835" s="16">
        <f>(WEEKNUM(DATA[[#This Row],[Fecha]],2))</f>
        <v>39</v>
      </c>
      <c r="D835" s="30">
        <v>45191</v>
      </c>
      <c r="E835" s="102">
        <f>YEAR(DATA[[#This Row],[Fecha]])</f>
        <v>2023</v>
      </c>
      <c r="F835" s="31" t="s">
        <v>55</v>
      </c>
      <c r="G835" s="32" t="s">
        <v>65</v>
      </c>
      <c r="H835" s="35" t="s">
        <v>301</v>
      </c>
      <c r="I835" s="32" t="s">
        <v>166</v>
      </c>
      <c r="J835" s="19">
        <v>6.4759500000000001</v>
      </c>
    </row>
    <row r="836" spans="1:10">
      <c r="A836" s="18" t="s">
        <v>19</v>
      </c>
      <c r="B836" s="5" t="str">
        <f>TEXT(DATA[[#This Row],[Fecha]],"mmm")</f>
        <v>sept</v>
      </c>
      <c r="C836" s="16">
        <f>(WEEKNUM(DATA[[#This Row],[Fecha]],2))</f>
        <v>39</v>
      </c>
      <c r="D836" s="30">
        <v>45191</v>
      </c>
      <c r="E836" s="102">
        <f>YEAR(DATA[[#This Row],[Fecha]])</f>
        <v>2023</v>
      </c>
      <c r="F836" s="31" t="s">
        <v>55</v>
      </c>
      <c r="G836" s="32" t="s">
        <v>70</v>
      </c>
      <c r="H836" s="35" t="s">
        <v>295</v>
      </c>
      <c r="I836" s="32" t="s">
        <v>166</v>
      </c>
      <c r="J836" s="19">
        <v>5.3173500000000002</v>
      </c>
    </row>
    <row r="837" spans="1:10">
      <c r="A837" s="18" t="s">
        <v>19</v>
      </c>
      <c r="B837" s="5" t="str">
        <f>TEXT(DATA[[#This Row],[Fecha]],"mmm")</f>
        <v>sept</v>
      </c>
      <c r="C837" s="16">
        <f>(WEEKNUM(DATA[[#This Row],[Fecha]],2))</f>
        <v>39</v>
      </c>
      <c r="D837" s="30">
        <v>45191</v>
      </c>
      <c r="E837" s="102">
        <f>YEAR(DATA[[#This Row],[Fecha]])</f>
        <v>2023</v>
      </c>
      <c r="F837" s="31" t="s">
        <v>55</v>
      </c>
      <c r="G837" s="32" t="s">
        <v>74</v>
      </c>
      <c r="H837" s="35" t="s">
        <v>149</v>
      </c>
      <c r="I837" s="32" t="s">
        <v>166</v>
      </c>
      <c r="J837" s="19">
        <v>4.9279000000000019</v>
      </c>
    </row>
    <row r="838" spans="1:10">
      <c r="A838" s="18" t="s">
        <v>19</v>
      </c>
      <c r="B838" s="5" t="str">
        <f>TEXT(DATA[[#This Row],[Fecha]],"mmm")</f>
        <v>sept</v>
      </c>
      <c r="C838" s="16">
        <f>(WEEKNUM(DATA[[#This Row],[Fecha]],2))</f>
        <v>39</v>
      </c>
      <c r="D838" s="30">
        <v>45191</v>
      </c>
      <c r="E838" s="102">
        <f>YEAR(DATA[[#This Row],[Fecha]])</f>
        <v>2023</v>
      </c>
      <c r="F838" s="31" t="s">
        <v>55</v>
      </c>
      <c r="G838" s="32" t="s">
        <v>65</v>
      </c>
      <c r="H838" s="35" t="s">
        <v>301</v>
      </c>
      <c r="I838" s="32" t="s">
        <v>166</v>
      </c>
      <c r="J838" s="19">
        <v>4.7651166666666667</v>
      </c>
    </row>
    <row r="839" spans="1:10">
      <c r="A839" s="18" t="s">
        <v>22</v>
      </c>
      <c r="B839" s="5" t="str">
        <f>TEXT(DATA[[#This Row],[Fecha]],"mmm")</f>
        <v>sept</v>
      </c>
      <c r="C839" s="16">
        <f>(WEEKNUM(DATA[[#This Row],[Fecha]],2))</f>
        <v>39</v>
      </c>
      <c r="D839" s="30">
        <v>45191</v>
      </c>
      <c r="E839" s="102">
        <f>YEAR(DATA[[#This Row],[Fecha]])</f>
        <v>2023</v>
      </c>
      <c r="F839" s="31" t="s">
        <v>58</v>
      </c>
      <c r="G839" s="32" t="s">
        <v>65</v>
      </c>
      <c r="H839" s="35" t="s">
        <v>89</v>
      </c>
      <c r="I839" s="32" t="s">
        <v>166</v>
      </c>
      <c r="J839" s="19">
        <v>4.7019166666666674</v>
      </c>
    </row>
    <row r="840" spans="1:10">
      <c r="A840" s="18" t="s">
        <v>20</v>
      </c>
      <c r="B840" s="5" t="str">
        <f>TEXT(DATA[[#This Row],[Fecha]],"mmm")</f>
        <v>sept</v>
      </c>
      <c r="C840" s="16">
        <f>(WEEKNUM(DATA[[#This Row],[Fecha]],2))</f>
        <v>39</v>
      </c>
      <c r="D840" s="30">
        <v>45191</v>
      </c>
      <c r="E840" s="102">
        <f>YEAR(DATA[[#This Row],[Fecha]])</f>
        <v>2023</v>
      </c>
      <c r="F840" s="31" t="s">
        <v>55</v>
      </c>
      <c r="G840" s="32" t="s">
        <v>62</v>
      </c>
      <c r="H840" s="35" t="s">
        <v>63</v>
      </c>
      <c r="I840" s="32" t="s">
        <v>166</v>
      </c>
      <c r="J840" s="19">
        <v>4.3945999999999978</v>
      </c>
    </row>
    <row r="841" spans="1:10">
      <c r="A841" s="18" t="s">
        <v>19</v>
      </c>
      <c r="B841" s="5" t="str">
        <f>TEXT(DATA[[#This Row],[Fecha]],"mmm")</f>
        <v>sept</v>
      </c>
      <c r="C841" s="16">
        <f>(WEEKNUM(DATA[[#This Row],[Fecha]],2))</f>
        <v>39</v>
      </c>
      <c r="D841" s="30">
        <v>45191</v>
      </c>
      <c r="E841" s="102">
        <f>YEAR(DATA[[#This Row],[Fecha]])</f>
        <v>2023</v>
      </c>
      <c r="F841" s="31" t="s">
        <v>55</v>
      </c>
      <c r="G841" s="32" t="s">
        <v>65</v>
      </c>
      <c r="H841" s="35" t="s">
        <v>301</v>
      </c>
      <c r="I841" s="32" t="s">
        <v>166</v>
      </c>
      <c r="J841" s="19">
        <v>3.0847166666666639</v>
      </c>
    </row>
    <row r="842" spans="1:10">
      <c r="A842" s="18" t="s">
        <v>19</v>
      </c>
      <c r="B842" s="5" t="str">
        <f>TEXT(DATA[[#This Row],[Fecha]],"mmm")</f>
        <v>sept</v>
      </c>
      <c r="C842" s="16">
        <f>(WEEKNUM(DATA[[#This Row],[Fecha]],2))</f>
        <v>39</v>
      </c>
      <c r="D842" s="30">
        <v>45191</v>
      </c>
      <c r="E842" s="102">
        <f>YEAR(DATA[[#This Row],[Fecha]])</f>
        <v>2023</v>
      </c>
      <c r="F842" s="31" t="s">
        <v>55</v>
      </c>
      <c r="G842" s="32" t="s">
        <v>65</v>
      </c>
      <c r="H842" s="35" t="s">
        <v>289</v>
      </c>
      <c r="I842" s="32" t="s">
        <v>166</v>
      </c>
      <c r="J842" s="19">
        <v>2.9539166666666636</v>
      </c>
    </row>
    <row r="843" spans="1:10">
      <c r="A843" s="18" t="s">
        <v>22</v>
      </c>
      <c r="B843" s="5" t="str">
        <f>TEXT(DATA[[#This Row],[Fecha]],"mmm")</f>
        <v>sept</v>
      </c>
      <c r="C843" s="16">
        <f>(WEEKNUM(DATA[[#This Row],[Fecha]],2))</f>
        <v>39</v>
      </c>
      <c r="D843" s="30">
        <v>45191</v>
      </c>
      <c r="E843" s="102">
        <f>YEAR(DATA[[#This Row],[Fecha]])</f>
        <v>2023</v>
      </c>
      <c r="F843" s="31" t="s">
        <v>58</v>
      </c>
      <c r="G843" s="32" t="s">
        <v>59</v>
      </c>
      <c r="H843" s="35" t="s">
        <v>66</v>
      </c>
      <c r="I843" s="32" t="s">
        <v>166</v>
      </c>
      <c r="J843" s="19">
        <v>2.8511833333333318</v>
      </c>
    </row>
    <row r="844" spans="1:10">
      <c r="A844" s="18" t="s">
        <v>20</v>
      </c>
      <c r="B844" s="5" t="str">
        <f>TEXT(DATA[[#This Row],[Fecha]],"mmm")</f>
        <v>sept</v>
      </c>
      <c r="C844" s="16">
        <f>(WEEKNUM(DATA[[#This Row],[Fecha]],2))</f>
        <v>39</v>
      </c>
      <c r="D844" s="30">
        <v>45191</v>
      </c>
      <c r="E844" s="102">
        <f>YEAR(DATA[[#This Row],[Fecha]])</f>
        <v>2023</v>
      </c>
      <c r="F844" s="31" t="s">
        <v>58</v>
      </c>
      <c r="G844" s="32" t="s">
        <v>52</v>
      </c>
      <c r="H844" s="35" t="s">
        <v>162</v>
      </c>
      <c r="I844" s="32" t="s">
        <v>166</v>
      </c>
      <c r="J844" s="19">
        <v>1.6279000000000019</v>
      </c>
    </row>
    <row r="845" spans="1:10">
      <c r="A845" s="18" t="s">
        <v>20</v>
      </c>
      <c r="B845" s="5" t="str">
        <f>TEXT(DATA[[#This Row],[Fecha]],"mmm")</f>
        <v>sept</v>
      </c>
      <c r="C845" s="16">
        <f>(WEEKNUM(DATA[[#This Row],[Fecha]],2))</f>
        <v>39</v>
      </c>
      <c r="D845" s="30">
        <v>45191</v>
      </c>
      <c r="E845" s="102">
        <f>YEAR(DATA[[#This Row],[Fecha]])</f>
        <v>2023</v>
      </c>
      <c r="F845" s="31" t="s">
        <v>55</v>
      </c>
      <c r="G845" s="32" t="s">
        <v>62</v>
      </c>
      <c r="H845" s="35" t="s">
        <v>307</v>
      </c>
      <c r="I845" s="32" t="s">
        <v>166</v>
      </c>
      <c r="J845" s="19">
        <v>1.4793333333333361</v>
      </c>
    </row>
    <row r="846" spans="1:10">
      <c r="A846" s="18" t="s">
        <v>22</v>
      </c>
      <c r="B846" s="5" t="str">
        <f>TEXT(DATA[[#This Row],[Fecha]],"mmm")</f>
        <v>sept</v>
      </c>
      <c r="C846" s="16">
        <f>(WEEKNUM(DATA[[#This Row],[Fecha]],2))</f>
        <v>39</v>
      </c>
      <c r="D846" s="30">
        <v>45191</v>
      </c>
      <c r="E846" s="102">
        <f>YEAR(DATA[[#This Row],[Fecha]])</f>
        <v>2023</v>
      </c>
      <c r="F846" s="31" t="s">
        <v>58</v>
      </c>
      <c r="G846" s="32" t="s">
        <v>60</v>
      </c>
      <c r="H846" s="35" t="s">
        <v>299</v>
      </c>
      <c r="I846" s="32" t="s">
        <v>166</v>
      </c>
      <c r="J846" s="19">
        <v>1.300266666666666</v>
      </c>
    </row>
    <row r="847" spans="1:10">
      <c r="A847" s="18" t="s">
        <v>22</v>
      </c>
      <c r="B847" s="5" t="str">
        <f>TEXT(DATA[[#This Row],[Fecha]],"mmm")</f>
        <v>sept</v>
      </c>
      <c r="C847" s="16">
        <f>(WEEKNUM(DATA[[#This Row],[Fecha]],2))</f>
        <v>39</v>
      </c>
      <c r="D847" s="30">
        <v>45191</v>
      </c>
      <c r="E847" s="102">
        <f>YEAR(DATA[[#This Row],[Fecha]])</f>
        <v>2023</v>
      </c>
      <c r="F847" s="31" t="s">
        <v>55</v>
      </c>
      <c r="G847" s="32" t="s">
        <v>76</v>
      </c>
      <c r="H847" s="35" t="s">
        <v>304</v>
      </c>
      <c r="I847" s="32" t="s">
        <v>166</v>
      </c>
      <c r="J847" s="19">
        <v>1.0000833333333359</v>
      </c>
    </row>
    <row r="848" spans="1:10">
      <c r="A848" s="18" t="s">
        <v>19</v>
      </c>
      <c r="B848" s="5" t="str">
        <f>TEXT(DATA[[#This Row],[Fecha]],"mmm")</f>
        <v>sept</v>
      </c>
      <c r="C848" s="16">
        <f>(WEEKNUM(DATA[[#This Row],[Fecha]],2))</f>
        <v>39</v>
      </c>
      <c r="D848" s="30">
        <v>45191</v>
      </c>
      <c r="E848" s="102">
        <f>YEAR(DATA[[#This Row],[Fecha]])</f>
        <v>2023</v>
      </c>
      <c r="F848" s="31" t="s">
        <v>55</v>
      </c>
      <c r="G848" s="32" t="s">
        <v>65</v>
      </c>
      <c r="H848" s="35" t="s">
        <v>301</v>
      </c>
      <c r="I848" s="32" t="s">
        <v>166</v>
      </c>
      <c r="J848" s="19">
        <v>0.87975000000000003</v>
      </c>
    </row>
    <row r="849" spans="1:10">
      <c r="A849" s="18" t="s">
        <v>20</v>
      </c>
      <c r="B849" s="5" t="str">
        <f>TEXT(DATA[[#This Row],[Fecha]],"mmm")</f>
        <v>sept</v>
      </c>
      <c r="C849" s="16">
        <f>(WEEKNUM(DATA[[#This Row],[Fecha]],2))</f>
        <v>39</v>
      </c>
      <c r="D849" s="30">
        <v>45191</v>
      </c>
      <c r="E849" s="102">
        <f>YEAR(DATA[[#This Row],[Fecha]])</f>
        <v>2023</v>
      </c>
      <c r="F849" s="31" t="s">
        <v>55</v>
      </c>
      <c r="G849" s="32" t="s">
        <v>52</v>
      </c>
      <c r="H849" s="35" t="s">
        <v>162</v>
      </c>
      <c r="I849" s="32" t="s">
        <v>166</v>
      </c>
      <c r="J849" s="19">
        <v>0.62805</v>
      </c>
    </row>
    <row r="850" spans="1:10">
      <c r="A850" s="18" t="s">
        <v>19</v>
      </c>
      <c r="B850" s="5" t="str">
        <f>TEXT(DATA[[#This Row],[Fecha]],"mmm")</f>
        <v>sept</v>
      </c>
      <c r="C850" s="16">
        <f>(WEEKNUM(DATA[[#This Row],[Fecha]],2))</f>
        <v>39</v>
      </c>
      <c r="D850" s="30">
        <v>45191</v>
      </c>
      <c r="E850" s="102">
        <f>YEAR(DATA[[#This Row],[Fecha]])</f>
        <v>2023</v>
      </c>
      <c r="F850" s="31" t="s">
        <v>55</v>
      </c>
      <c r="G850" s="32" t="s">
        <v>65</v>
      </c>
      <c r="H850" s="35" t="s">
        <v>289</v>
      </c>
      <c r="I850" s="32" t="s">
        <v>166</v>
      </c>
      <c r="J850" s="19">
        <v>0.22210000000000019</v>
      </c>
    </row>
    <row r="851" spans="1:10">
      <c r="A851" s="18" t="s">
        <v>22</v>
      </c>
      <c r="B851" s="5" t="str">
        <f>TEXT(DATA[[#This Row],[Fecha]],"mmm")</f>
        <v>sept</v>
      </c>
      <c r="C851" s="16">
        <f>(WEEKNUM(DATA[[#This Row],[Fecha]],2))</f>
        <v>39</v>
      </c>
      <c r="D851" s="30">
        <v>45192</v>
      </c>
      <c r="E851" s="102">
        <f>YEAR(DATA[[#This Row],[Fecha]])</f>
        <v>2023</v>
      </c>
      <c r="F851" s="31" t="s">
        <v>55</v>
      </c>
      <c r="G851" s="32" t="s">
        <v>60</v>
      </c>
      <c r="H851" s="35" t="s">
        <v>299</v>
      </c>
      <c r="I851" s="32" t="s">
        <v>166</v>
      </c>
      <c r="J851" s="19">
        <v>9.6285833333333386</v>
      </c>
    </row>
    <row r="852" spans="1:10">
      <c r="A852" s="18" t="s">
        <v>22</v>
      </c>
      <c r="B852" s="5" t="str">
        <f>TEXT(DATA[[#This Row],[Fecha]],"mmm")</f>
        <v>sept</v>
      </c>
      <c r="C852" s="16">
        <f>(WEEKNUM(DATA[[#This Row],[Fecha]],2))</f>
        <v>39</v>
      </c>
      <c r="D852" s="30">
        <v>45192</v>
      </c>
      <c r="E852" s="102">
        <f>YEAR(DATA[[#This Row],[Fecha]])</f>
        <v>2023</v>
      </c>
      <c r="F852" s="31" t="s">
        <v>55</v>
      </c>
      <c r="G852" s="32" t="s">
        <v>65</v>
      </c>
      <c r="H852" s="35" t="s">
        <v>89</v>
      </c>
      <c r="I852" s="32" t="s">
        <v>166</v>
      </c>
      <c r="J852" s="19">
        <v>5.4014500000000014</v>
      </c>
    </row>
    <row r="853" spans="1:10">
      <c r="A853" s="18" t="s">
        <v>19</v>
      </c>
      <c r="B853" s="5" t="str">
        <f>TEXT(DATA[[#This Row],[Fecha]],"mmm")</f>
        <v>sept</v>
      </c>
      <c r="C853" s="16">
        <f>(WEEKNUM(DATA[[#This Row],[Fecha]],2))</f>
        <v>39</v>
      </c>
      <c r="D853" s="30">
        <v>45192</v>
      </c>
      <c r="E853" s="102">
        <f>YEAR(DATA[[#This Row],[Fecha]])</f>
        <v>2023</v>
      </c>
      <c r="F853" s="31" t="s">
        <v>55</v>
      </c>
      <c r="G853" s="32" t="s">
        <v>65</v>
      </c>
      <c r="H853" s="35" t="s">
        <v>301</v>
      </c>
      <c r="I853" s="32" t="s">
        <v>166</v>
      </c>
      <c r="J853" s="19">
        <v>5.3864666666666645</v>
      </c>
    </row>
    <row r="854" spans="1:10">
      <c r="A854" s="18" t="s">
        <v>22</v>
      </c>
      <c r="B854" s="5" t="str">
        <f>TEXT(DATA[[#This Row],[Fecha]],"mmm")</f>
        <v>sept</v>
      </c>
      <c r="C854" s="16">
        <f>(WEEKNUM(DATA[[#This Row],[Fecha]],2))</f>
        <v>39</v>
      </c>
      <c r="D854" s="30">
        <v>45192</v>
      </c>
      <c r="E854" s="102">
        <f>YEAR(DATA[[#This Row],[Fecha]])</f>
        <v>2023</v>
      </c>
      <c r="F854" s="31" t="s">
        <v>55</v>
      </c>
      <c r="G854" s="32" t="s">
        <v>65</v>
      </c>
      <c r="H854" s="35" t="s">
        <v>89</v>
      </c>
      <c r="I854" s="32" t="s">
        <v>166</v>
      </c>
      <c r="J854" s="19">
        <v>5.2764333333333298</v>
      </c>
    </row>
    <row r="855" spans="1:10">
      <c r="A855" s="18" t="s">
        <v>19</v>
      </c>
      <c r="B855" s="5" t="str">
        <f>TEXT(DATA[[#This Row],[Fecha]],"mmm")</f>
        <v>sept</v>
      </c>
      <c r="C855" s="16">
        <f>(WEEKNUM(DATA[[#This Row],[Fecha]],2))</f>
        <v>39</v>
      </c>
      <c r="D855" s="30">
        <v>45192</v>
      </c>
      <c r="E855" s="102">
        <f>YEAR(DATA[[#This Row],[Fecha]])</f>
        <v>2023</v>
      </c>
      <c r="F855" s="31" t="s">
        <v>55</v>
      </c>
      <c r="G855" s="32" t="s">
        <v>65</v>
      </c>
      <c r="H855" s="35" t="s">
        <v>301</v>
      </c>
      <c r="I855" s="32" t="s">
        <v>166</v>
      </c>
      <c r="J855" s="19">
        <v>3.3984499999999982</v>
      </c>
    </row>
    <row r="856" spans="1:10">
      <c r="A856" s="18" t="s">
        <v>19</v>
      </c>
      <c r="B856" s="5" t="str">
        <f>TEXT(DATA[[#This Row],[Fecha]],"mmm")</f>
        <v>sept</v>
      </c>
      <c r="C856" s="16">
        <f>(WEEKNUM(DATA[[#This Row],[Fecha]],2))</f>
        <v>39</v>
      </c>
      <c r="D856" s="30">
        <v>45192</v>
      </c>
      <c r="E856" s="102">
        <f>YEAR(DATA[[#This Row],[Fecha]])</f>
        <v>2023</v>
      </c>
      <c r="F856" s="31" t="s">
        <v>55</v>
      </c>
      <c r="G856" s="32" t="s">
        <v>65</v>
      </c>
      <c r="H856" s="35" t="s">
        <v>301</v>
      </c>
      <c r="I856" s="32" t="s">
        <v>166</v>
      </c>
      <c r="J856" s="19">
        <v>2.7607999999999979</v>
      </c>
    </row>
    <row r="857" spans="1:10">
      <c r="A857" s="18" t="s">
        <v>22</v>
      </c>
      <c r="B857" s="5" t="str">
        <f>TEXT(DATA[[#This Row],[Fecha]],"mmm")</f>
        <v>sept</v>
      </c>
      <c r="C857" s="16">
        <f>(WEEKNUM(DATA[[#This Row],[Fecha]],2))</f>
        <v>39</v>
      </c>
      <c r="D857" s="30">
        <v>45192</v>
      </c>
      <c r="E857" s="102">
        <f>YEAR(DATA[[#This Row],[Fecha]])</f>
        <v>2023</v>
      </c>
      <c r="F857" s="31" t="s">
        <v>55</v>
      </c>
      <c r="G857" s="32" t="s">
        <v>78</v>
      </c>
      <c r="H857" s="35" t="s">
        <v>296</v>
      </c>
      <c r="I857" s="32" t="s">
        <v>166</v>
      </c>
      <c r="J857" s="19">
        <v>2.4259500000000003</v>
      </c>
    </row>
    <row r="858" spans="1:10">
      <c r="A858" s="18" t="s">
        <v>22</v>
      </c>
      <c r="B858" s="5" t="str">
        <f>TEXT(DATA[[#This Row],[Fecha]],"mmm")</f>
        <v>sept</v>
      </c>
      <c r="C858" s="16">
        <f>(WEEKNUM(DATA[[#This Row],[Fecha]],2))</f>
        <v>39</v>
      </c>
      <c r="D858" s="30">
        <v>45192</v>
      </c>
      <c r="E858" s="102">
        <f>YEAR(DATA[[#This Row],[Fecha]])</f>
        <v>2023</v>
      </c>
      <c r="F858" s="31" t="s">
        <v>55</v>
      </c>
      <c r="G858" s="32" t="s">
        <v>60</v>
      </c>
      <c r="H858" s="35" t="s">
        <v>299</v>
      </c>
      <c r="I858" s="32" t="s">
        <v>166</v>
      </c>
      <c r="J858" s="19">
        <v>2.0994333333333359</v>
      </c>
    </row>
    <row r="859" spans="1:10">
      <c r="A859" s="18" t="s">
        <v>22</v>
      </c>
      <c r="B859" s="5" t="str">
        <f>TEXT(DATA[[#This Row],[Fecha]],"mmm")</f>
        <v>sept</v>
      </c>
      <c r="C859" s="16">
        <f>(WEEKNUM(DATA[[#This Row],[Fecha]],2))</f>
        <v>39</v>
      </c>
      <c r="D859" s="30">
        <v>45192</v>
      </c>
      <c r="E859" s="102">
        <f>YEAR(DATA[[#This Row],[Fecha]])</f>
        <v>2023</v>
      </c>
      <c r="F859" s="31" t="s">
        <v>55</v>
      </c>
      <c r="G859" s="32" t="s">
        <v>65</v>
      </c>
      <c r="H859" s="35" t="s">
        <v>89</v>
      </c>
      <c r="I859" s="32" t="s">
        <v>166</v>
      </c>
      <c r="J859" s="19">
        <v>1.7755666666666681</v>
      </c>
    </row>
    <row r="860" spans="1:10">
      <c r="A860" s="18" t="s">
        <v>19</v>
      </c>
      <c r="B860" s="5" t="str">
        <f>TEXT(DATA[[#This Row],[Fecha]],"mmm")</f>
        <v>sept</v>
      </c>
      <c r="C860" s="16">
        <f>(WEEKNUM(DATA[[#This Row],[Fecha]],2))</f>
        <v>39</v>
      </c>
      <c r="D860" s="30">
        <v>45192</v>
      </c>
      <c r="E860" s="102">
        <f>YEAR(DATA[[#This Row],[Fecha]])</f>
        <v>2023</v>
      </c>
      <c r="F860" s="31" t="s">
        <v>55</v>
      </c>
      <c r="G860" s="32" t="s">
        <v>65</v>
      </c>
      <c r="H860" s="35" t="s">
        <v>301</v>
      </c>
      <c r="I860" s="32" t="s">
        <v>166</v>
      </c>
      <c r="J860" s="19">
        <v>1.4961499999999979</v>
      </c>
    </row>
    <row r="861" spans="1:10">
      <c r="A861" s="18" t="s">
        <v>19</v>
      </c>
      <c r="B861" s="5" t="str">
        <f>TEXT(DATA[[#This Row],[Fecha]],"mmm")</f>
        <v>sept</v>
      </c>
      <c r="C861" s="16">
        <f>(WEEKNUM(DATA[[#This Row],[Fecha]],2))</f>
        <v>39</v>
      </c>
      <c r="D861" s="30">
        <v>45192</v>
      </c>
      <c r="E861" s="102">
        <f>YEAR(DATA[[#This Row],[Fecha]])</f>
        <v>2023</v>
      </c>
      <c r="F861" s="31" t="s">
        <v>55</v>
      </c>
      <c r="G861" s="32" t="s">
        <v>65</v>
      </c>
      <c r="H861" s="35" t="s">
        <v>301</v>
      </c>
      <c r="I861" s="32" t="s">
        <v>166</v>
      </c>
      <c r="J861" s="19">
        <v>1.4420999999999999</v>
      </c>
    </row>
    <row r="862" spans="1:10">
      <c r="A862" s="18" t="s">
        <v>22</v>
      </c>
      <c r="B862" s="5" t="str">
        <f>TEXT(DATA[[#This Row],[Fecha]],"mmm")</f>
        <v>sept</v>
      </c>
      <c r="C862" s="16">
        <f>(WEEKNUM(DATA[[#This Row],[Fecha]],2))</f>
        <v>39</v>
      </c>
      <c r="D862" s="30">
        <v>45192</v>
      </c>
      <c r="E862" s="102">
        <f>YEAR(DATA[[#This Row],[Fecha]])</f>
        <v>2023</v>
      </c>
      <c r="F862" s="31" t="s">
        <v>55</v>
      </c>
      <c r="G862" s="32" t="s">
        <v>78</v>
      </c>
      <c r="H862" s="35" t="s">
        <v>296</v>
      </c>
      <c r="I862" s="32" t="s">
        <v>166</v>
      </c>
      <c r="J862" s="19">
        <v>1.3006000000000022</v>
      </c>
    </row>
    <row r="863" spans="1:10">
      <c r="A863" s="18" t="s">
        <v>22</v>
      </c>
      <c r="B863" s="5" t="str">
        <f>TEXT(DATA[[#This Row],[Fecha]],"mmm")</f>
        <v>sept</v>
      </c>
      <c r="C863" s="16">
        <f>(WEEKNUM(DATA[[#This Row],[Fecha]],2))</f>
        <v>39</v>
      </c>
      <c r="D863" s="30">
        <v>45192</v>
      </c>
      <c r="E863" s="102">
        <f>YEAR(DATA[[#This Row],[Fecha]])</f>
        <v>2023</v>
      </c>
      <c r="F863" s="31" t="s">
        <v>55</v>
      </c>
      <c r="G863" s="32" t="s">
        <v>78</v>
      </c>
      <c r="H863" s="35" t="s">
        <v>296</v>
      </c>
      <c r="I863" s="32" t="s">
        <v>166</v>
      </c>
      <c r="J863" s="19">
        <v>1.1253833333333338</v>
      </c>
    </row>
    <row r="864" spans="1:10">
      <c r="A864" s="18" t="s">
        <v>19</v>
      </c>
      <c r="B864" s="5" t="str">
        <f>TEXT(DATA[[#This Row],[Fecha]],"mmm")</f>
        <v>sept</v>
      </c>
      <c r="C864" s="16">
        <f>(WEEKNUM(DATA[[#This Row],[Fecha]],2))</f>
        <v>39</v>
      </c>
      <c r="D864" s="30">
        <v>45192</v>
      </c>
      <c r="E864" s="102">
        <f>YEAR(DATA[[#This Row],[Fecha]])</f>
        <v>2023</v>
      </c>
      <c r="F864" s="31" t="s">
        <v>55</v>
      </c>
      <c r="G864" s="32" t="s">
        <v>65</v>
      </c>
      <c r="H864" s="35" t="s">
        <v>301</v>
      </c>
      <c r="I864" s="32" t="s">
        <v>166</v>
      </c>
      <c r="J864" s="19">
        <v>1.109449999999998</v>
      </c>
    </row>
    <row r="865" spans="1:11">
      <c r="A865" s="18" t="s">
        <v>19</v>
      </c>
      <c r="B865" s="5" t="str">
        <f>TEXT(DATA[[#This Row],[Fecha]],"mmm")</f>
        <v>sept</v>
      </c>
      <c r="C865" s="16">
        <f>(WEEKNUM(DATA[[#This Row],[Fecha]],2))</f>
        <v>39</v>
      </c>
      <c r="D865" s="30">
        <v>45192</v>
      </c>
      <c r="E865" s="102">
        <f>YEAR(DATA[[#This Row],[Fecha]])</f>
        <v>2023</v>
      </c>
      <c r="F865" s="31" t="s">
        <v>55</v>
      </c>
      <c r="G865" s="32" t="s">
        <v>65</v>
      </c>
      <c r="H865" s="35" t="s">
        <v>301</v>
      </c>
      <c r="I865" s="32" t="s">
        <v>166</v>
      </c>
      <c r="J865" s="19">
        <v>1.0930500000000001</v>
      </c>
    </row>
    <row r="866" spans="1:11">
      <c r="A866" s="18" t="s">
        <v>22</v>
      </c>
      <c r="B866" s="5" t="str">
        <f>TEXT(DATA[[#This Row],[Fecha]],"mmm")</f>
        <v>sept</v>
      </c>
      <c r="C866" s="16">
        <f>(WEEKNUM(DATA[[#This Row],[Fecha]],2))</f>
        <v>39</v>
      </c>
      <c r="D866" s="30">
        <v>45192</v>
      </c>
      <c r="E866" s="102">
        <f>YEAR(DATA[[#This Row],[Fecha]])</f>
        <v>2023</v>
      </c>
      <c r="F866" s="31" t="s">
        <v>55</v>
      </c>
      <c r="G866" s="32" t="s">
        <v>78</v>
      </c>
      <c r="H866" s="35" t="s">
        <v>296</v>
      </c>
      <c r="I866" s="32" t="s">
        <v>166</v>
      </c>
      <c r="J866" s="19">
        <v>1.0004166666666661</v>
      </c>
    </row>
    <row r="867" spans="1:11">
      <c r="A867" s="18" t="s">
        <v>19</v>
      </c>
      <c r="B867" s="5" t="str">
        <f>TEXT(DATA[[#This Row],[Fecha]],"mmm")</f>
        <v>sept</v>
      </c>
      <c r="C867" s="16">
        <f>(WEEKNUM(DATA[[#This Row],[Fecha]],2))</f>
        <v>39</v>
      </c>
      <c r="D867" s="30">
        <v>45192</v>
      </c>
      <c r="E867" s="102">
        <f>YEAR(DATA[[#This Row],[Fecha]])</f>
        <v>2023</v>
      </c>
      <c r="F867" s="31" t="s">
        <v>55</v>
      </c>
      <c r="G867" s="32" t="s">
        <v>65</v>
      </c>
      <c r="H867" s="35" t="s">
        <v>301</v>
      </c>
      <c r="I867" s="32" t="s">
        <v>166</v>
      </c>
      <c r="J867" s="19">
        <v>0.91763333333333397</v>
      </c>
    </row>
    <row r="868" spans="1:11">
      <c r="A868" s="18" t="s">
        <v>20</v>
      </c>
      <c r="B868" s="5" t="str">
        <f>TEXT(DATA[[#This Row],[Fecha]],"mmm")</f>
        <v>sept</v>
      </c>
      <c r="C868" s="16">
        <f>(WEEKNUM(DATA[[#This Row],[Fecha]],2))</f>
        <v>39</v>
      </c>
      <c r="D868" s="30">
        <v>45192</v>
      </c>
      <c r="E868" s="102">
        <f>YEAR(DATA[[#This Row],[Fecha]])</f>
        <v>2023</v>
      </c>
      <c r="F868" s="31" t="s">
        <v>58</v>
      </c>
      <c r="G868" s="32" t="s">
        <v>52</v>
      </c>
      <c r="H868" s="35" t="s">
        <v>162</v>
      </c>
      <c r="I868" s="32" t="s">
        <v>166</v>
      </c>
      <c r="J868" s="19">
        <v>0.22153333333333319</v>
      </c>
    </row>
    <row r="869" spans="1:11">
      <c r="A869" s="18" t="s">
        <v>20</v>
      </c>
      <c r="B869" s="5" t="str">
        <f>TEXT(DATA[[#This Row],[Fecha]],"mmm")</f>
        <v>sept</v>
      </c>
      <c r="C869" s="16">
        <f>(WEEKNUM(DATA[[#This Row],[Fecha]],2))</f>
        <v>39</v>
      </c>
      <c r="D869" s="30">
        <v>45192</v>
      </c>
      <c r="E869" s="102">
        <f>YEAR(DATA[[#This Row],[Fecha]])</f>
        <v>2023</v>
      </c>
      <c r="F869" s="31" t="s">
        <v>58</v>
      </c>
      <c r="G869" s="32" t="s">
        <v>52</v>
      </c>
      <c r="H869" s="35" t="s">
        <v>162</v>
      </c>
      <c r="I869" s="32" t="s">
        <v>166</v>
      </c>
      <c r="J869" s="19">
        <v>0.16441666666666679</v>
      </c>
    </row>
    <row r="870" spans="1:11">
      <c r="A870" s="18" t="s">
        <v>19</v>
      </c>
      <c r="B870" s="5" t="str">
        <f>TEXT(DATA[[#This Row],[Fecha]],"mmm")</f>
        <v>sept</v>
      </c>
      <c r="C870" s="16">
        <f>(WEEKNUM(DATA[[#This Row],[Fecha]],2))</f>
        <v>39</v>
      </c>
      <c r="D870" s="30">
        <v>45192</v>
      </c>
      <c r="E870" s="102">
        <f>YEAR(DATA[[#This Row],[Fecha]])</f>
        <v>2023</v>
      </c>
      <c r="F870" s="31" t="s">
        <v>55</v>
      </c>
      <c r="G870" s="32" t="s">
        <v>65</v>
      </c>
      <c r="H870" s="35" t="s">
        <v>301</v>
      </c>
      <c r="I870" s="32" t="s">
        <v>166</v>
      </c>
      <c r="J870" s="19">
        <v>0.1471000000000002</v>
      </c>
    </row>
    <row r="871" spans="1:11">
      <c r="A871" s="18" t="s">
        <v>20</v>
      </c>
      <c r="B871" s="5" t="str">
        <f>TEXT(DATA[[#This Row],[Fecha]],"mmm")</f>
        <v>sept</v>
      </c>
      <c r="C871" s="16">
        <f>(WEEKNUM(DATA[[#This Row],[Fecha]],2))</f>
        <v>40</v>
      </c>
      <c r="D871" s="52">
        <v>45194</v>
      </c>
      <c r="E871" s="102">
        <f>YEAR(DATA[[#This Row],[Fecha]])</f>
        <v>2023</v>
      </c>
      <c r="F871" s="31" t="s">
        <v>55</v>
      </c>
      <c r="G871" s="32" t="s">
        <v>77</v>
      </c>
      <c r="H871" s="53" t="s">
        <v>311</v>
      </c>
      <c r="I871" s="32" t="s">
        <v>57</v>
      </c>
      <c r="J871" s="19">
        <v>20.454499999999978</v>
      </c>
      <c r="K871" s="105" t="s">
        <v>313</v>
      </c>
    </row>
    <row r="872" spans="1:11">
      <c r="A872" s="18" t="s">
        <v>20</v>
      </c>
      <c r="B872" s="5" t="str">
        <f>TEXT(DATA[[#This Row],[Fecha]],"mmm")</f>
        <v>sept</v>
      </c>
      <c r="C872" s="16">
        <f>(WEEKNUM(DATA[[#This Row],[Fecha]],2))</f>
        <v>40</v>
      </c>
      <c r="D872" s="52">
        <v>45194</v>
      </c>
      <c r="E872" s="102">
        <f>YEAR(DATA[[#This Row],[Fecha]])</f>
        <v>2023</v>
      </c>
      <c r="F872" s="31" t="s">
        <v>55</v>
      </c>
      <c r="G872" s="32" t="s">
        <v>64</v>
      </c>
      <c r="H872" s="53" t="s">
        <v>156</v>
      </c>
      <c r="I872" s="32" t="s">
        <v>56</v>
      </c>
      <c r="J872" s="19">
        <v>14.20540000000002</v>
      </c>
      <c r="K872" s="29" t="s">
        <v>456</v>
      </c>
    </row>
    <row r="873" spans="1:11">
      <c r="A873" s="18" t="s">
        <v>19</v>
      </c>
      <c r="B873" s="5" t="str">
        <f>TEXT(DATA[[#This Row],[Fecha]],"mmm")</f>
        <v>sept</v>
      </c>
      <c r="C873" s="16">
        <f>(WEEKNUM(DATA[[#This Row],[Fecha]],2))</f>
        <v>40</v>
      </c>
      <c r="D873" s="52">
        <v>45194</v>
      </c>
      <c r="E873" s="102">
        <f>YEAR(DATA[[#This Row],[Fecha]])</f>
        <v>2023</v>
      </c>
      <c r="F873" s="31" t="s">
        <v>55</v>
      </c>
      <c r="G873" s="32" t="s">
        <v>65</v>
      </c>
      <c r="H873" s="53" t="s">
        <v>289</v>
      </c>
      <c r="I873" s="32" t="s">
        <v>166</v>
      </c>
      <c r="J873" s="19">
        <v>6.9472500000000004</v>
      </c>
    </row>
    <row r="874" spans="1:11">
      <c r="A874" s="18" t="s">
        <v>19</v>
      </c>
      <c r="B874" s="5" t="str">
        <f>TEXT(DATA[[#This Row],[Fecha]],"mmm")</f>
        <v>sept</v>
      </c>
      <c r="C874" s="16">
        <f>(WEEKNUM(DATA[[#This Row],[Fecha]],2))</f>
        <v>40</v>
      </c>
      <c r="D874" s="52">
        <v>45194</v>
      </c>
      <c r="E874" s="102">
        <f>YEAR(DATA[[#This Row],[Fecha]])</f>
        <v>2023</v>
      </c>
      <c r="F874" s="31" t="s">
        <v>55</v>
      </c>
      <c r="G874" s="32" t="s">
        <v>65</v>
      </c>
      <c r="H874" s="53" t="s">
        <v>289</v>
      </c>
      <c r="I874" s="32" t="s">
        <v>166</v>
      </c>
      <c r="J874" s="19">
        <v>4.8550833333333365</v>
      </c>
    </row>
    <row r="875" spans="1:11">
      <c r="A875" s="18" t="s">
        <v>20</v>
      </c>
      <c r="B875" s="5" t="str">
        <f>TEXT(DATA[[#This Row],[Fecha]],"mmm")</f>
        <v>sept</v>
      </c>
      <c r="C875" s="16">
        <f>(WEEKNUM(DATA[[#This Row],[Fecha]],2))</f>
        <v>40</v>
      </c>
      <c r="D875" s="52">
        <v>45194</v>
      </c>
      <c r="E875" s="102">
        <f>YEAR(DATA[[#This Row],[Fecha]])</f>
        <v>2023</v>
      </c>
      <c r="F875" s="31" t="s">
        <v>55</v>
      </c>
      <c r="G875" s="32" t="s">
        <v>62</v>
      </c>
      <c r="H875" s="53" t="s">
        <v>63</v>
      </c>
      <c r="I875" s="32" t="s">
        <v>166</v>
      </c>
      <c r="J875" s="19">
        <v>4.2667999999999981</v>
      </c>
    </row>
    <row r="876" spans="1:11">
      <c r="A876" s="18" t="s">
        <v>19</v>
      </c>
      <c r="B876" s="5" t="str">
        <f>TEXT(DATA[[#This Row],[Fecha]],"mmm")</f>
        <v>sept</v>
      </c>
      <c r="C876" s="16">
        <f>(WEEKNUM(DATA[[#This Row],[Fecha]],2))</f>
        <v>40</v>
      </c>
      <c r="D876" s="52">
        <v>45194</v>
      </c>
      <c r="E876" s="102">
        <f>YEAR(DATA[[#This Row],[Fecha]])</f>
        <v>2023</v>
      </c>
      <c r="F876" s="31" t="s">
        <v>55</v>
      </c>
      <c r="G876" s="32" t="s">
        <v>65</v>
      </c>
      <c r="H876" s="53" t="s">
        <v>289</v>
      </c>
      <c r="I876" s="32" t="s">
        <v>166</v>
      </c>
      <c r="J876" s="19">
        <v>4.2233666666666636</v>
      </c>
    </row>
    <row r="877" spans="1:11">
      <c r="A877" s="18" t="s">
        <v>19</v>
      </c>
      <c r="B877" s="5" t="str">
        <f>TEXT(DATA[[#This Row],[Fecha]],"mmm")</f>
        <v>sept</v>
      </c>
      <c r="C877" s="16">
        <f>(WEEKNUM(DATA[[#This Row],[Fecha]],2))</f>
        <v>40</v>
      </c>
      <c r="D877" s="52">
        <v>45194</v>
      </c>
      <c r="E877" s="102">
        <f>YEAR(DATA[[#This Row],[Fecha]])</f>
        <v>2023</v>
      </c>
      <c r="F877" s="31" t="s">
        <v>55</v>
      </c>
      <c r="G877" s="32" t="s">
        <v>65</v>
      </c>
      <c r="H877" s="53" t="s">
        <v>289</v>
      </c>
      <c r="I877" s="32" t="s">
        <v>166</v>
      </c>
      <c r="J877" s="19">
        <v>3.772233333333336</v>
      </c>
    </row>
    <row r="878" spans="1:11">
      <c r="A878" s="18" t="s">
        <v>20</v>
      </c>
      <c r="B878" s="5" t="str">
        <f>TEXT(DATA[[#This Row],[Fecha]],"mmm")</f>
        <v>sept</v>
      </c>
      <c r="C878" s="16">
        <f>(WEEKNUM(DATA[[#This Row],[Fecha]],2))</f>
        <v>40</v>
      </c>
      <c r="D878" s="52">
        <v>45194</v>
      </c>
      <c r="E878" s="102">
        <f>YEAR(DATA[[#This Row],[Fecha]])</f>
        <v>2023</v>
      </c>
      <c r="F878" s="31" t="s">
        <v>55</v>
      </c>
      <c r="G878" s="32" t="s">
        <v>64</v>
      </c>
      <c r="H878" s="53" t="s">
        <v>156</v>
      </c>
      <c r="I878" s="32" t="s">
        <v>166</v>
      </c>
      <c r="J878" s="19">
        <v>3.2228666666666639</v>
      </c>
    </row>
    <row r="879" spans="1:11">
      <c r="A879" s="18" t="s">
        <v>22</v>
      </c>
      <c r="B879" s="5" t="str">
        <f>TEXT(DATA[[#This Row],[Fecha]],"mmm")</f>
        <v>sept</v>
      </c>
      <c r="C879" s="16">
        <f>(WEEKNUM(DATA[[#This Row],[Fecha]],2))</f>
        <v>40</v>
      </c>
      <c r="D879" s="52">
        <v>45194</v>
      </c>
      <c r="E879" s="102">
        <f>YEAR(DATA[[#This Row],[Fecha]])</f>
        <v>2023</v>
      </c>
      <c r="F879" s="31" t="s">
        <v>55</v>
      </c>
      <c r="G879" s="32" t="s">
        <v>78</v>
      </c>
      <c r="H879" s="53" t="s">
        <v>296</v>
      </c>
      <c r="I879" s="32" t="s">
        <v>166</v>
      </c>
      <c r="J879" s="19">
        <v>2.875716666666666</v>
      </c>
    </row>
    <row r="880" spans="1:11">
      <c r="A880" s="18" t="s">
        <v>19</v>
      </c>
      <c r="B880" s="5" t="str">
        <f>TEXT(DATA[[#This Row],[Fecha]],"mmm")</f>
        <v>sept</v>
      </c>
      <c r="C880" s="16">
        <f>(WEEKNUM(DATA[[#This Row],[Fecha]],2))</f>
        <v>40</v>
      </c>
      <c r="D880" s="52">
        <v>45194</v>
      </c>
      <c r="E880" s="102">
        <f>YEAR(DATA[[#This Row],[Fecha]])</f>
        <v>2023</v>
      </c>
      <c r="F880" s="31" t="s">
        <v>55</v>
      </c>
      <c r="G880" s="32" t="s">
        <v>65</v>
      </c>
      <c r="H880" s="53" t="s">
        <v>289</v>
      </c>
      <c r="I880" s="32" t="s">
        <v>166</v>
      </c>
      <c r="J880" s="19">
        <v>2.2398833333333341</v>
      </c>
    </row>
    <row r="881" spans="1:11">
      <c r="A881" s="18" t="s">
        <v>19</v>
      </c>
      <c r="B881" s="5" t="str">
        <f>TEXT(DATA[[#This Row],[Fecha]],"mmm")</f>
        <v>sept</v>
      </c>
      <c r="C881" s="16">
        <f>(WEEKNUM(DATA[[#This Row],[Fecha]],2))</f>
        <v>40</v>
      </c>
      <c r="D881" s="52">
        <v>45194</v>
      </c>
      <c r="E881" s="102">
        <f>YEAR(DATA[[#This Row],[Fecha]])</f>
        <v>2023</v>
      </c>
      <c r="F881" s="31" t="s">
        <v>55</v>
      </c>
      <c r="G881" s="32" t="s">
        <v>65</v>
      </c>
      <c r="H881" s="53" t="s">
        <v>289</v>
      </c>
      <c r="I881" s="32" t="s">
        <v>166</v>
      </c>
      <c r="J881" s="19">
        <v>1.9767000000000001</v>
      </c>
    </row>
    <row r="882" spans="1:11">
      <c r="A882" s="18" t="s">
        <v>22</v>
      </c>
      <c r="B882" s="5" t="str">
        <f>TEXT(DATA[[#This Row],[Fecha]],"mmm")</f>
        <v>sept</v>
      </c>
      <c r="C882" s="16">
        <f>(WEEKNUM(DATA[[#This Row],[Fecha]],2))</f>
        <v>40</v>
      </c>
      <c r="D882" s="52">
        <v>45194</v>
      </c>
      <c r="E882" s="102">
        <f>YEAR(DATA[[#This Row],[Fecha]])</f>
        <v>2023</v>
      </c>
      <c r="F882" s="31" t="s">
        <v>55</v>
      </c>
      <c r="G882" s="32" t="s">
        <v>65</v>
      </c>
      <c r="H882" s="53" t="s">
        <v>89</v>
      </c>
      <c r="I882" s="32" t="s">
        <v>166</v>
      </c>
      <c r="J882" s="19">
        <v>1.850866666666668</v>
      </c>
    </row>
    <row r="883" spans="1:11">
      <c r="A883" s="18" t="s">
        <v>19</v>
      </c>
      <c r="B883" s="5" t="str">
        <f>TEXT(DATA[[#This Row],[Fecha]],"mmm")</f>
        <v>sept</v>
      </c>
      <c r="C883" s="16">
        <f>(WEEKNUM(DATA[[#This Row],[Fecha]],2))</f>
        <v>40</v>
      </c>
      <c r="D883" s="52">
        <v>45194</v>
      </c>
      <c r="E883" s="102">
        <f>YEAR(DATA[[#This Row],[Fecha]])</f>
        <v>2023</v>
      </c>
      <c r="F883" s="31" t="s">
        <v>55</v>
      </c>
      <c r="G883" s="32" t="s">
        <v>65</v>
      </c>
      <c r="H883" s="53" t="s">
        <v>289</v>
      </c>
      <c r="I883" s="32" t="s">
        <v>166</v>
      </c>
      <c r="J883" s="19">
        <v>1.5903</v>
      </c>
    </row>
    <row r="884" spans="1:11">
      <c r="A884" s="18" t="s">
        <v>22</v>
      </c>
      <c r="B884" s="5" t="str">
        <f>TEXT(DATA[[#This Row],[Fecha]],"mmm")</f>
        <v>sept</v>
      </c>
      <c r="C884" s="16">
        <f>(WEEKNUM(DATA[[#This Row],[Fecha]],2))</f>
        <v>40</v>
      </c>
      <c r="D884" s="52">
        <v>45194</v>
      </c>
      <c r="E884" s="102">
        <f>YEAR(DATA[[#This Row],[Fecha]])</f>
        <v>2023</v>
      </c>
      <c r="F884" s="31" t="s">
        <v>55</v>
      </c>
      <c r="G884" s="32" t="s">
        <v>76</v>
      </c>
      <c r="H884" s="53" t="s">
        <v>304</v>
      </c>
      <c r="I884" s="32" t="s">
        <v>166</v>
      </c>
      <c r="J884" s="19">
        <v>1.52535</v>
      </c>
    </row>
    <row r="885" spans="1:11">
      <c r="A885" s="18" t="s">
        <v>22</v>
      </c>
      <c r="B885" s="5" t="str">
        <f>TEXT(DATA[[#This Row],[Fecha]],"mmm")</f>
        <v>sept</v>
      </c>
      <c r="C885" s="16">
        <f>(WEEKNUM(DATA[[#This Row],[Fecha]],2))</f>
        <v>40</v>
      </c>
      <c r="D885" s="52">
        <v>45194</v>
      </c>
      <c r="E885" s="102">
        <f>YEAR(DATA[[#This Row],[Fecha]])</f>
        <v>2023</v>
      </c>
      <c r="F885" s="31" t="s">
        <v>55</v>
      </c>
      <c r="G885" s="32" t="s">
        <v>78</v>
      </c>
      <c r="H885" s="53" t="s">
        <v>296</v>
      </c>
      <c r="I885" s="32" t="s">
        <v>166</v>
      </c>
      <c r="J885" s="19">
        <v>1.50135</v>
      </c>
    </row>
    <row r="886" spans="1:11">
      <c r="A886" s="18" t="s">
        <v>22</v>
      </c>
      <c r="B886" s="5" t="str">
        <f>TEXT(DATA[[#This Row],[Fecha]],"mmm")</f>
        <v>sept</v>
      </c>
      <c r="C886" s="16">
        <f>(WEEKNUM(DATA[[#This Row],[Fecha]],2))</f>
        <v>40</v>
      </c>
      <c r="D886" s="52">
        <v>45194</v>
      </c>
      <c r="E886" s="102">
        <f>YEAR(DATA[[#This Row],[Fecha]])</f>
        <v>2023</v>
      </c>
      <c r="F886" s="31" t="s">
        <v>55</v>
      </c>
      <c r="G886" s="32" t="s">
        <v>78</v>
      </c>
      <c r="H886" s="53" t="s">
        <v>296</v>
      </c>
      <c r="I886" s="32" t="s">
        <v>166</v>
      </c>
      <c r="J886" s="19">
        <v>1.400483333333334</v>
      </c>
    </row>
    <row r="887" spans="1:11">
      <c r="A887" s="18" t="s">
        <v>19</v>
      </c>
      <c r="B887" s="5" t="str">
        <f>TEXT(DATA[[#This Row],[Fecha]],"mmm")</f>
        <v>sept</v>
      </c>
      <c r="C887" s="16">
        <f>(WEEKNUM(DATA[[#This Row],[Fecha]],2))</f>
        <v>40</v>
      </c>
      <c r="D887" s="52">
        <v>45194</v>
      </c>
      <c r="E887" s="102">
        <f>YEAR(DATA[[#This Row],[Fecha]])</f>
        <v>2023</v>
      </c>
      <c r="F887" s="31" t="s">
        <v>55</v>
      </c>
      <c r="G887" s="32" t="s">
        <v>65</v>
      </c>
      <c r="H887" s="53" t="s">
        <v>289</v>
      </c>
      <c r="I887" s="32" t="s">
        <v>166</v>
      </c>
      <c r="J887" s="19">
        <v>1.3114333333333321</v>
      </c>
    </row>
    <row r="888" spans="1:11">
      <c r="A888" s="18" t="s">
        <v>22</v>
      </c>
      <c r="B888" s="5" t="str">
        <f>TEXT(DATA[[#This Row],[Fecha]],"mmm")</f>
        <v>sept</v>
      </c>
      <c r="C888" s="16">
        <f>(WEEKNUM(DATA[[#This Row],[Fecha]],2))</f>
        <v>40</v>
      </c>
      <c r="D888" s="52">
        <v>45194</v>
      </c>
      <c r="E888" s="102">
        <f>YEAR(DATA[[#This Row],[Fecha]])</f>
        <v>2023</v>
      </c>
      <c r="F888" s="31" t="s">
        <v>55</v>
      </c>
      <c r="G888" s="32" t="s">
        <v>78</v>
      </c>
      <c r="H888" s="53" t="s">
        <v>296</v>
      </c>
      <c r="I888" s="32" t="s">
        <v>166</v>
      </c>
      <c r="J888" s="19">
        <v>0.90061666666666795</v>
      </c>
    </row>
    <row r="889" spans="1:11">
      <c r="A889" s="18" t="s">
        <v>22</v>
      </c>
      <c r="B889" s="5" t="str">
        <f>TEXT(DATA[[#This Row],[Fecha]],"mmm")</f>
        <v>sept</v>
      </c>
      <c r="C889" s="16">
        <f>(WEEKNUM(DATA[[#This Row],[Fecha]],2))</f>
        <v>40</v>
      </c>
      <c r="D889" s="52">
        <v>45194</v>
      </c>
      <c r="E889" s="102">
        <f>YEAR(DATA[[#This Row],[Fecha]])</f>
        <v>2023</v>
      </c>
      <c r="F889" s="31" t="s">
        <v>55</v>
      </c>
      <c r="G889" s="32" t="s">
        <v>78</v>
      </c>
      <c r="H889" s="53" t="s">
        <v>296</v>
      </c>
      <c r="I889" s="32" t="s">
        <v>166</v>
      </c>
      <c r="J889" s="19">
        <v>0.62566666666666793</v>
      </c>
    </row>
    <row r="890" spans="1:11">
      <c r="A890" s="18" t="s">
        <v>306</v>
      </c>
      <c r="B890" s="5" t="str">
        <f>TEXT(DATA[[#This Row],[Fecha]],"mmm")</f>
        <v>sept</v>
      </c>
      <c r="C890" s="16">
        <f>(WEEKNUM(DATA[[#This Row],[Fecha]],2))</f>
        <v>40</v>
      </c>
      <c r="D890" s="30">
        <v>45195</v>
      </c>
      <c r="E890" s="102">
        <f>YEAR(DATA[[#This Row],[Fecha]])</f>
        <v>2023</v>
      </c>
      <c r="F890" s="31" t="s">
        <v>55</v>
      </c>
      <c r="G890" s="32" t="s">
        <v>76</v>
      </c>
      <c r="H890" s="38" t="s">
        <v>324</v>
      </c>
      <c r="I890" s="32" t="s">
        <v>57</v>
      </c>
      <c r="J890" s="19">
        <v>45</v>
      </c>
    </row>
    <row r="891" spans="1:11">
      <c r="A891" s="18" t="s">
        <v>22</v>
      </c>
      <c r="B891" s="5" t="str">
        <f>TEXT(DATA[[#This Row],[Fecha]],"mmm")</f>
        <v>sept</v>
      </c>
      <c r="C891" s="16">
        <f>(WEEKNUM(DATA[[#This Row],[Fecha]],2))</f>
        <v>40</v>
      </c>
      <c r="D891" s="52">
        <v>45195</v>
      </c>
      <c r="E891" s="102">
        <f>YEAR(DATA[[#This Row],[Fecha]])</f>
        <v>2023</v>
      </c>
      <c r="F891" s="31" t="s">
        <v>58</v>
      </c>
      <c r="G891" s="32" t="s">
        <v>76</v>
      </c>
      <c r="H891" s="53" t="s">
        <v>237</v>
      </c>
      <c r="I891" s="32" t="s">
        <v>57</v>
      </c>
      <c r="J891" s="19">
        <v>17.676499999999979</v>
      </c>
      <c r="K891" s="105" t="s">
        <v>314</v>
      </c>
    </row>
    <row r="892" spans="1:11">
      <c r="A892" s="18" t="s">
        <v>19</v>
      </c>
      <c r="B892" s="5" t="str">
        <f>TEXT(DATA[[#This Row],[Fecha]],"mmm")</f>
        <v>sept</v>
      </c>
      <c r="C892" s="16">
        <f>(WEEKNUM(DATA[[#This Row],[Fecha]],2))</f>
        <v>40</v>
      </c>
      <c r="D892" s="30">
        <v>45195</v>
      </c>
      <c r="E892" s="102">
        <f>YEAR(DATA[[#This Row],[Fecha]])</f>
        <v>2023</v>
      </c>
      <c r="F892" s="31" t="s">
        <v>55</v>
      </c>
      <c r="G892" s="32" t="s">
        <v>79</v>
      </c>
      <c r="H892" s="35" t="s">
        <v>319</v>
      </c>
      <c r="I892" s="32" t="s">
        <v>57</v>
      </c>
      <c r="J892" s="19">
        <v>12.28923333333336</v>
      </c>
    </row>
    <row r="893" spans="1:11">
      <c r="A893" s="18" t="s">
        <v>22</v>
      </c>
      <c r="B893" s="5" t="str">
        <f>TEXT(DATA[[#This Row],[Fecha]],"mmm")</f>
        <v>sept</v>
      </c>
      <c r="C893" s="16">
        <f>(WEEKNUM(DATA[[#This Row],[Fecha]],2))</f>
        <v>40</v>
      </c>
      <c r="D893" s="30">
        <v>45195</v>
      </c>
      <c r="E893" s="102">
        <f>YEAR(DATA[[#This Row],[Fecha]])</f>
        <v>2023</v>
      </c>
      <c r="F893" s="31" t="s">
        <v>55</v>
      </c>
      <c r="G893" s="32" t="s">
        <v>77</v>
      </c>
      <c r="H893" s="35" t="s">
        <v>320</v>
      </c>
      <c r="I893" s="32" t="s">
        <v>57</v>
      </c>
      <c r="J893" s="19">
        <v>11.653600000000019</v>
      </c>
    </row>
    <row r="894" spans="1:11">
      <c r="A894" s="18" t="s">
        <v>20</v>
      </c>
      <c r="B894" s="5" t="str">
        <f>TEXT(DATA[[#This Row],[Fecha]],"mmm")</f>
        <v>sept</v>
      </c>
      <c r="C894" s="16">
        <f>(WEEKNUM(DATA[[#This Row],[Fecha]],2))</f>
        <v>40</v>
      </c>
      <c r="D894" s="52">
        <v>45195</v>
      </c>
      <c r="E894" s="102">
        <f>YEAR(DATA[[#This Row],[Fecha]])</f>
        <v>2023</v>
      </c>
      <c r="F894" s="31" t="s">
        <v>58</v>
      </c>
      <c r="G894" s="32" t="s">
        <v>482</v>
      </c>
      <c r="H894" s="53" t="s">
        <v>104</v>
      </c>
      <c r="I894" s="32" t="s">
        <v>56</v>
      </c>
      <c r="J894" s="19">
        <v>9.9511999999999787</v>
      </c>
      <c r="K894" s="105" t="s">
        <v>315</v>
      </c>
    </row>
    <row r="895" spans="1:11">
      <c r="A895" s="18" t="s">
        <v>20</v>
      </c>
      <c r="B895" s="5" t="str">
        <f>TEXT(DATA[[#This Row],[Fecha]],"mmm")</f>
        <v>sept</v>
      </c>
      <c r="C895" s="16">
        <f>(WEEKNUM(DATA[[#This Row],[Fecha]],2))</f>
        <v>40</v>
      </c>
      <c r="D895" s="52">
        <v>45195</v>
      </c>
      <c r="E895" s="102">
        <f>YEAR(DATA[[#This Row],[Fecha]])</f>
        <v>2023</v>
      </c>
      <c r="F895" s="31" t="s">
        <v>58</v>
      </c>
      <c r="G895" s="32" t="s">
        <v>70</v>
      </c>
      <c r="H895" s="53" t="s">
        <v>84</v>
      </c>
      <c r="I895" s="32" t="s">
        <v>166</v>
      </c>
      <c r="J895" s="19">
        <v>8.8658333333333399</v>
      </c>
    </row>
    <row r="896" spans="1:11">
      <c r="A896" s="18" t="s">
        <v>19</v>
      </c>
      <c r="B896" s="5" t="str">
        <f>TEXT(DATA[[#This Row],[Fecha]],"mmm")</f>
        <v>sept</v>
      </c>
      <c r="C896" s="16">
        <f>(WEEKNUM(DATA[[#This Row],[Fecha]],2))</f>
        <v>40</v>
      </c>
      <c r="D896" s="30">
        <v>45195</v>
      </c>
      <c r="E896" s="102">
        <f>YEAR(DATA[[#This Row],[Fecha]])</f>
        <v>2023</v>
      </c>
      <c r="F896" s="31" t="s">
        <v>55</v>
      </c>
      <c r="G896" s="32" t="s">
        <v>65</v>
      </c>
      <c r="H896" s="35" t="s">
        <v>289</v>
      </c>
      <c r="I896" s="32" t="s">
        <v>166</v>
      </c>
      <c r="J896" s="19">
        <v>6.6066166666666799</v>
      </c>
    </row>
    <row r="897" spans="1:11">
      <c r="A897" s="18" t="s">
        <v>19</v>
      </c>
      <c r="B897" s="5" t="str">
        <f>TEXT(DATA[[#This Row],[Fecha]],"mmm")</f>
        <v>sept</v>
      </c>
      <c r="C897" s="16">
        <f>(WEEKNUM(DATA[[#This Row],[Fecha]],2))</f>
        <v>40</v>
      </c>
      <c r="D897" s="30">
        <v>45195</v>
      </c>
      <c r="E897" s="102">
        <f>YEAR(DATA[[#This Row],[Fecha]])</f>
        <v>2023</v>
      </c>
      <c r="F897" s="31" t="s">
        <v>55</v>
      </c>
      <c r="G897" s="32" t="s">
        <v>65</v>
      </c>
      <c r="H897" s="35" t="s">
        <v>289</v>
      </c>
      <c r="I897" s="32" t="s">
        <v>166</v>
      </c>
      <c r="J897" s="19">
        <v>6.3654499999999796</v>
      </c>
    </row>
    <row r="898" spans="1:11">
      <c r="A898" s="18" t="s">
        <v>20</v>
      </c>
      <c r="B898" s="5" t="str">
        <f>TEXT(DATA[[#This Row],[Fecha]],"mmm")</f>
        <v>sept</v>
      </c>
      <c r="C898" s="16">
        <f>(WEEKNUM(DATA[[#This Row],[Fecha]],2))</f>
        <v>40</v>
      </c>
      <c r="D898" s="30">
        <v>45195</v>
      </c>
      <c r="E898" s="102">
        <f>YEAR(DATA[[#This Row],[Fecha]])</f>
        <v>2023</v>
      </c>
      <c r="F898" s="31" t="s">
        <v>55</v>
      </c>
      <c r="G898" s="32" t="s">
        <v>482</v>
      </c>
      <c r="H898" s="35" t="s">
        <v>150</v>
      </c>
      <c r="I898" s="32" t="s">
        <v>166</v>
      </c>
      <c r="J898" s="19">
        <v>6.1857166666666794</v>
      </c>
    </row>
    <row r="899" spans="1:11">
      <c r="A899" s="18" t="s">
        <v>22</v>
      </c>
      <c r="B899" s="5" t="str">
        <f>TEXT(DATA[[#This Row],[Fecha]],"mmm")</f>
        <v>sept</v>
      </c>
      <c r="C899" s="16">
        <f>(WEEKNUM(DATA[[#This Row],[Fecha]],2))</f>
        <v>40</v>
      </c>
      <c r="D899" s="52">
        <v>45195</v>
      </c>
      <c r="E899" s="102">
        <f>YEAR(DATA[[#This Row],[Fecha]])</f>
        <v>2023</v>
      </c>
      <c r="F899" s="31" t="s">
        <v>58</v>
      </c>
      <c r="G899" s="32" t="s">
        <v>60</v>
      </c>
      <c r="H899" s="53" t="s">
        <v>299</v>
      </c>
      <c r="I899" s="32" t="s">
        <v>166</v>
      </c>
      <c r="J899" s="19">
        <v>6.1524666666666601</v>
      </c>
    </row>
    <row r="900" spans="1:11">
      <c r="A900" s="18" t="s">
        <v>22</v>
      </c>
      <c r="B900" s="5" t="str">
        <f>TEXT(DATA[[#This Row],[Fecha]],"mmm")</f>
        <v>sept</v>
      </c>
      <c r="C900" s="16">
        <f>(WEEKNUM(DATA[[#This Row],[Fecha]],2))</f>
        <v>40</v>
      </c>
      <c r="D900" s="52">
        <v>45195</v>
      </c>
      <c r="E900" s="102">
        <f>YEAR(DATA[[#This Row],[Fecha]])</f>
        <v>2023</v>
      </c>
      <c r="F900" s="31" t="s">
        <v>58</v>
      </c>
      <c r="G900" s="32" t="s">
        <v>179</v>
      </c>
      <c r="H900" s="53" t="s">
        <v>312</v>
      </c>
      <c r="I900" s="32" t="s">
        <v>166</v>
      </c>
      <c r="J900" s="19">
        <v>6.0013333333333199</v>
      </c>
    </row>
    <row r="901" spans="1:11">
      <c r="A901" s="18" t="s">
        <v>22</v>
      </c>
      <c r="B901" s="5" t="str">
        <f>TEXT(DATA[[#This Row],[Fecha]],"mmm")</f>
        <v>sept</v>
      </c>
      <c r="C901" s="16">
        <f>(WEEKNUM(DATA[[#This Row],[Fecha]],2))</f>
        <v>40</v>
      </c>
      <c r="D901" s="30">
        <v>45195</v>
      </c>
      <c r="E901" s="102">
        <f>YEAR(DATA[[#This Row],[Fecha]])</f>
        <v>2023</v>
      </c>
      <c r="F901" s="31" t="s">
        <v>55</v>
      </c>
      <c r="G901" s="32" t="s">
        <v>65</v>
      </c>
      <c r="H901" s="35" t="s">
        <v>89</v>
      </c>
      <c r="I901" s="32" t="s">
        <v>166</v>
      </c>
      <c r="J901" s="19">
        <v>4.2262500000000003</v>
      </c>
    </row>
    <row r="902" spans="1:11">
      <c r="A902" s="18" t="s">
        <v>22</v>
      </c>
      <c r="B902" s="5" t="str">
        <f>TEXT(DATA[[#This Row],[Fecha]],"mmm")</f>
        <v>sept</v>
      </c>
      <c r="C902" s="16">
        <f>(WEEKNUM(DATA[[#This Row],[Fecha]],2))</f>
        <v>40</v>
      </c>
      <c r="D902" s="52">
        <v>45195</v>
      </c>
      <c r="E902" s="102">
        <f>YEAR(DATA[[#This Row],[Fecha]])</f>
        <v>2023</v>
      </c>
      <c r="F902" s="31" t="s">
        <v>58</v>
      </c>
      <c r="G902" s="32" t="s">
        <v>65</v>
      </c>
      <c r="H902" s="53" t="s">
        <v>89</v>
      </c>
      <c r="I902" s="32" t="s">
        <v>166</v>
      </c>
      <c r="J902" s="19">
        <v>4.1268166666666684</v>
      </c>
    </row>
    <row r="903" spans="1:11">
      <c r="A903" s="18" t="s">
        <v>22</v>
      </c>
      <c r="B903" s="5" t="str">
        <f>TEXT(DATA[[#This Row],[Fecha]],"mmm")</f>
        <v>sept</v>
      </c>
      <c r="C903" s="16">
        <f>(WEEKNUM(DATA[[#This Row],[Fecha]],2))</f>
        <v>40</v>
      </c>
      <c r="D903" s="30">
        <v>45195</v>
      </c>
      <c r="E903" s="102">
        <f>YEAR(DATA[[#This Row],[Fecha]])</f>
        <v>2023</v>
      </c>
      <c r="F903" s="31" t="s">
        <v>55</v>
      </c>
      <c r="G903" s="32" t="s">
        <v>60</v>
      </c>
      <c r="H903" s="35" t="s">
        <v>171</v>
      </c>
      <c r="I903" s="32" t="s">
        <v>166</v>
      </c>
      <c r="J903" s="19">
        <v>3.6061500000000004</v>
      </c>
      <c r="K903" s="29" t="s">
        <v>457</v>
      </c>
    </row>
    <row r="904" spans="1:11">
      <c r="A904" s="18" t="s">
        <v>22</v>
      </c>
      <c r="B904" s="5" t="str">
        <f>TEXT(DATA[[#This Row],[Fecha]],"mmm")</f>
        <v>sept</v>
      </c>
      <c r="C904" s="16">
        <f>(WEEKNUM(DATA[[#This Row],[Fecha]],2))</f>
        <v>40</v>
      </c>
      <c r="D904" s="30">
        <v>45195</v>
      </c>
      <c r="E904" s="102">
        <f>YEAR(DATA[[#This Row],[Fecha]])</f>
        <v>2023</v>
      </c>
      <c r="F904" s="31" t="s">
        <v>55</v>
      </c>
      <c r="G904" s="32" t="s">
        <v>65</v>
      </c>
      <c r="H904" s="35" t="s">
        <v>289</v>
      </c>
      <c r="I904" s="32" t="s">
        <v>166</v>
      </c>
      <c r="J904" s="19">
        <v>3.4015499999999999</v>
      </c>
    </row>
    <row r="905" spans="1:11">
      <c r="A905" s="18" t="s">
        <v>19</v>
      </c>
      <c r="B905" s="5" t="str">
        <f>TEXT(DATA[[#This Row],[Fecha]],"mmm")</f>
        <v>sept</v>
      </c>
      <c r="C905" s="16">
        <f>(WEEKNUM(DATA[[#This Row],[Fecha]],2))</f>
        <v>40</v>
      </c>
      <c r="D905" s="30">
        <v>45195</v>
      </c>
      <c r="E905" s="102">
        <f>YEAR(DATA[[#This Row],[Fecha]])</f>
        <v>2023</v>
      </c>
      <c r="F905" s="31" t="s">
        <v>55</v>
      </c>
      <c r="G905" s="32" t="s">
        <v>65</v>
      </c>
      <c r="H905" s="35" t="s">
        <v>289</v>
      </c>
      <c r="I905" s="32" t="s">
        <v>166</v>
      </c>
      <c r="J905" s="19">
        <v>3.312166666666668</v>
      </c>
    </row>
    <row r="906" spans="1:11">
      <c r="A906" s="18" t="s">
        <v>22</v>
      </c>
      <c r="B906" s="5" t="str">
        <f>TEXT(DATA[[#This Row],[Fecha]],"mmm")</f>
        <v>sept</v>
      </c>
      <c r="C906" s="16">
        <f>(WEEKNUM(DATA[[#This Row],[Fecha]],2))</f>
        <v>40</v>
      </c>
      <c r="D906" s="30">
        <v>45195</v>
      </c>
      <c r="E906" s="102">
        <f>YEAR(DATA[[#This Row],[Fecha]])</f>
        <v>2023</v>
      </c>
      <c r="F906" s="31" t="s">
        <v>55</v>
      </c>
      <c r="G906" s="32" t="s">
        <v>78</v>
      </c>
      <c r="H906" s="35" t="s">
        <v>296</v>
      </c>
      <c r="I906" s="32" t="s">
        <v>166</v>
      </c>
      <c r="J906" s="19">
        <v>3.076566666666666</v>
      </c>
    </row>
    <row r="907" spans="1:11">
      <c r="A907" s="18" t="s">
        <v>22</v>
      </c>
      <c r="B907" s="5" t="str">
        <f>TEXT(DATA[[#This Row],[Fecha]],"mmm")</f>
        <v>sept</v>
      </c>
      <c r="C907" s="16">
        <f>(WEEKNUM(DATA[[#This Row],[Fecha]],2))</f>
        <v>40</v>
      </c>
      <c r="D907" s="30">
        <v>45195</v>
      </c>
      <c r="E907" s="102">
        <f>YEAR(DATA[[#This Row],[Fecha]])</f>
        <v>2023</v>
      </c>
      <c r="F907" s="31" t="s">
        <v>55</v>
      </c>
      <c r="G907" s="32" t="s">
        <v>60</v>
      </c>
      <c r="H907" s="35" t="s">
        <v>171</v>
      </c>
      <c r="I907" s="32" t="s">
        <v>166</v>
      </c>
      <c r="J907" s="19">
        <v>2.0450833333333316</v>
      </c>
    </row>
    <row r="908" spans="1:11">
      <c r="A908" s="18" t="s">
        <v>19</v>
      </c>
      <c r="B908" s="5" t="str">
        <f>TEXT(DATA[[#This Row],[Fecha]],"mmm")</f>
        <v>sept</v>
      </c>
      <c r="C908" s="16">
        <f>(WEEKNUM(DATA[[#This Row],[Fecha]],2))</f>
        <v>40</v>
      </c>
      <c r="D908" s="30">
        <v>45195</v>
      </c>
      <c r="E908" s="102">
        <f>YEAR(DATA[[#This Row],[Fecha]])</f>
        <v>2023</v>
      </c>
      <c r="F908" s="31" t="s">
        <v>55</v>
      </c>
      <c r="G908" s="32" t="s">
        <v>65</v>
      </c>
      <c r="H908" s="35" t="s">
        <v>289</v>
      </c>
      <c r="I908" s="32" t="s">
        <v>166</v>
      </c>
      <c r="J908" s="19">
        <v>1.9508333333333339</v>
      </c>
    </row>
    <row r="909" spans="1:11">
      <c r="A909" s="18" t="s">
        <v>19</v>
      </c>
      <c r="B909" s="5" t="str">
        <f>TEXT(DATA[[#This Row],[Fecha]],"mmm")</f>
        <v>sept</v>
      </c>
      <c r="C909" s="16">
        <f>(WEEKNUM(DATA[[#This Row],[Fecha]],2))</f>
        <v>40</v>
      </c>
      <c r="D909" s="30">
        <v>45195</v>
      </c>
      <c r="E909" s="102">
        <f>YEAR(DATA[[#This Row],[Fecha]])</f>
        <v>2023</v>
      </c>
      <c r="F909" s="31" t="s">
        <v>55</v>
      </c>
      <c r="G909" s="32" t="s">
        <v>79</v>
      </c>
      <c r="H909" s="35" t="s">
        <v>319</v>
      </c>
      <c r="I909" s="32" t="s">
        <v>166</v>
      </c>
      <c r="J909" s="19">
        <v>1.6818833333333341</v>
      </c>
    </row>
    <row r="910" spans="1:11">
      <c r="A910" s="18" t="s">
        <v>20</v>
      </c>
      <c r="B910" s="5" t="str">
        <f>TEXT(DATA[[#This Row],[Fecha]],"mmm")</f>
        <v>sept</v>
      </c>
      <c r="C910" s="16">
        <f>(WEEKNUM(DATA[[#This Row],[Fecha]],2))</f>
        <v>40</v>
      </c>
      <c r="D910" s="52">
        <v>45195</v>
      </c>
      <c r="E910" s="102">
        <f>YEAR(DATA[[#This Row],[Fecha]])</f>
        <v>2023</v>
      </c>
      <c r="F910" s="31" t="s">
        <v>58</v>
      </c>
      <c r="G910" s="32" t="s">
        <v>482</v>
      </c>
      <c r="H910" s="53" t="s">
        <v>104</v>
      </c>
      <c r="I910" s="32" t="s">
        <v>166</v>
      </c>
      <c r="J910" s="19">
        <v>1.4345666666666639</v>
      </c>
    </row>
    <row r="911" spans="1:11">
      <c r="A911" s="18" t="s">
        <v>22</v>
      </c>
      <c r="B911" s="5" t="str">
        <f>TEXT(DATA[[#This Row],[Fecha]],"mmm")</f>
        <v>sept</v>
      </c>
      <c r="C911" s="16">
        <f>(WEEKNUM(DATA[[#This Row],[Fecha]],2))</f>
        <v>40</v>
      </c>
      <c r="D911" s="30">
        <v>45195</v>
      </c>
      <c r="E911" s="102">
        <f>YEAR(DATA[[#This Row],[Fecha]])</f>
        <v>2023</v>
      </c>
      <c r="F911" s="31" t="s">
        <v>55</v>
      </c>
      <c r="G911" s="32" t="s">
        <v>76</v>
      </c>
      <c r="H911" s="35" t="s">
        <v>304</v>
      </c>
      <c r="I911" s="32" t="s">
        <v>166</v>
      </c>
      <c r="J911" s="19">
        <v>1.400116666666668</v>
      </c>
    </row>
    <row r="912" spans="1:11">
      <c r="A912" s="18" t="s">
        <v>19</v>
      </c>
      <c r="B912" s="5" t="str">
        <f>TEXT(DATA[[#This Row],[Fecha]],"mmm")</f>
        <v>sept</v>
      </c>
      <c r="C912" s="16">
        <f>(WEEKNUM(DATA[[#This Row],[Fecha]],2))</f>
        <v>40</v>
      </c>
      <c r="D912" s="30">
        <v>45195</v>
      </c>
      <c r="E912" s="102">
        <f>YEAR(DATA[[#This Row],[Fecha]])</f>
        <v>2023</v>
      </c>
      <c r="F912" s="31" t="s">
        <v>55</v>
      </c>
      <c r="G912" s="32" t="s">
        <v>65</v>
      </c>
      <c r="H912" s="35" t="s">
        <v>289</v>
      </c>
      <c r="I912" s="32" t="s">
        <v>166</v>
      </c>
      <c r="J912" s="19">
        <v>1.294733333333334</v>
      </c>
    </row>
    <row r="913" spans="1:11">
      <c r="A913" s="18" t="s">
        <v>22</v>
      </c>
      <c r="B913" s="5" t="str">
        <f>TEXT(DATA[[#This Row],[Fecha]],"mmm")</f>
        <v>sept</v>
      </c>
      <c r="C913" s="16">
        <f>(WEEKNUM(DATA[[#This Row],[Fecha]],2))</f>
        <v>40</v>
      </c>
      <c r="D913" s="30">
        <v>45195</v>
      </c>
      <c r="E913" s="102">
        <f>YEAR(DATA[[#This Row],[Fecha]])</f>
        <v>2023</v>
      </c>
      <c r="F913" s="31" t="s">
        <v>55</v>
      </c>
      <c r="G913" s="32" t="s">
        <v>78</v>
      </c>
      <c r="H913" s="35" t="s">
        <v>296</v>
      </c>
      <c r="I913" s="32" t="s">
        <v>166</v>
      </c>
      <c r="J913" s="19">
        <v>1.2505000000000019</v>
      </c>
    </row>
    <row r="914" spans="1:11">
      <c r="A914" s="18" t="s">
        <v>22</v>
      </c>
      <c r="B914" s="5" t="str">
        <f>TEXT(DATA[[#This Row],[Fecha]],"mmm")</f>
        <v>sept</v>
      </c>
      <c r="C914" s="16">
        <f>(WEEKNUM(DATA[[#This Row],[Fecha]],2))</f>
        <v>40</v>
      </c>
      <c r="D914" s="30">
        <v>45195</v>
      </c>
      <c r="E914" s="102">
        <f>YEAR(DATA[[#This Row],[Fecha]])</f>
        <v>2023</v>
      </c>
      <c r="F914" s="31" t="s">
        <v>55</v>
      </c>
      <c r="G914" s="32" t="s">
        <v>60</v>
      </c>
      <c r="H914" s="35" t="s">
        <v>171</v>
      </c>
      <c r="I914" s="32" t="s">
        <v>166</v>
      </c>
      <c r="J914" s="19">
        <v>0.97551666666666592</v>
      </c>
    </row>
    <row r="915" spans="1:11">
      <c r="A915" s="18" t="s">
        <v>22</v>
      </c>
      <c r="B915" s="5" t="str">
        <f>TEXT(DATA[[#This Row],[Fecha]],"mmm")</f>
        <v>sept</v>
      </c>
      <c r="C915" s="16">
        <f>(WEEKNUM(DATA[[#This Row],[Fecha]],2))</f>
        <v>40</v>
      </c>
      <c r="D915" s="30">
        <v>45195</v>
      </c>
      <c r="E915" s="102">
        <f>YEAR(DATA[[#This Row],[Fecha]])</f>
        <v>2023</v>
      </c>
      <c r="F915" s="31" t="s">
        <v>55</v>
      </c>
      <c r="G915" s="32" t="s">
        <v>60</v>
      </c>
      <c r="H915" s="35" t="s">
        <v>171</v>
      </c>
      <c r="I915" s="32" t="s">
        <v>166</v>
      </c>
      <c r="J915" s="19">
        <v>0.5002333333333332</v>
      </c>
    </row>
    <row r="916" spans="1:11">
      <c r="A916" s="18" t="s">
        <v>22</v>
      </c>
      <c r="B916" s="5" t="str">
        <f>TEXT(DATA[[#This Row],[Fecha]],"mmm")</f>
        <v>sept</v>
      </c>
      <c r="C916" s="16">
        <f>(WEEKNUM(DATA[[#This Row],[Fecha]],2))</f>
        <v>40</v>
      </c>
      <c r="D916" s="30">
        <v>45195</v>
      </c>
      <c r="E916" s="102">
        <f>YEAR(DATA[[#This Row],[Fecha]])</f>
        <v>2023</v>
      </c>
      <c r="F916" s="31" t="s">
        <v>55</v>
      </c>
      <c r="G916" s="32" t="s">
        <v>78</v>
      </c>
      <c r="H916" s="35" t="s">
        <v>296</v>
      </c>
      <c r="I916" s="32" t="s">
        <v>166</v>
      </c>
      <c r="J916" s="19">
        <v>0.3250166666666664</v>
      </c>
    </row>
    <row r="917" spans="1:11">
      <c r="A917" s="18" t="s">
        <v>22</v>
      </c>
      <c r="B917" s="5" t="str">
        <f>TEXT(DATA[[#This Row],[Fecha]],"mmm")</f>
        <v>sept</v>
      </c>
      <c r="C917" s="16">
        <f>(WEEKNUM(DATA[[#This Row],[Fecha]],2))</f>
        <v>40</v>
      </c>
      <c r="D917" s="30">
        <v>45195</v>
      </c>
      <c r="E917" s="102">
        <f>YEAR(DATA[[#This Row],[Fecha]])</f>
        <v>2023</v>
      </c>
      <c r="F917" s="31" t="s">
        <v>55</v>
      </c>
      <c r="G917" s="32" t="s">
        <v>65</v>
      </c>
      <c r="H917" s="35" t="s">
        <v>289</v>
      </c>
      <c r="I917" s="32" t="s">
        <v>166</v>
      </c>
      <c r="J917" s="19">
        <v>0.20026666666666679</v>
      </c>
    </row>
    <row r="918" spans="1:11">
      <c r="A918" s="18" t="s">
        <v>19</v>
      </c>
      <c r="B918" s="5" t="str">
        <f>TEXT(DATA[[#This Row],[Fecha]],"mmm")</f>
        <v>sept</v>
      </c>
      <c r="C918" s="16">
        <f>(WEEKNUM(DATA[[#This Row],[Fecha]],2))</f>
        <v>40</v>
      </c>
      <c r="D918" s="30">
        <v>45195</v>
      </c>
      <c r="E918" s="102">
        <f>YEAR(DATA[[#This Row],[Fecha]])</f>
        <v>2023</v>
      </c>
      <c r="F918" s="31" t="s">
        <v>55</v>
      </c>
      <c r="G918" s="32" t="s">
        <v>65</v>
      </c>
      <c r="H918" s="35" t="s">
        <v>289</v>
      </c>
      <c r="I918" s="32" t="s">
        <v>166</v>
      </c>
      <c r="J918" s="19">
        <v>0.1774833333333336</v>
      </c>
    </row>
    <row r="919" spans="1:11">
      <c r="A919" s="18" t="s">
        <v>20</v>
      </c>
      <c r="B919" s="5" t="str">
        <f>TEXT(DATA[[#This Row],[Fecha]],"mmm")</f>
        <v>sept</v>
      </c>
      <c r="C919" s="16">
        <f>(WEEKNUM(DATA[[#This Row],[Fecha]],2))</f>
        <v>40</v>
      </c>
      <c r="D919" s="30">
        <v>45196</v>
      </c>
      <c r="E919" s="102">
        <f>YEAR(DATA[[#This Row],[Fecha]])</f>
        <v>2023</v>
      </c>
      <c r="F919" s="31" t="s">
        <v>58</v>
      </c>
      <c r="G919" s="32" t="s">
        <v>52</v>
      </c>
      <c r="H919" s="35" t="s">
        <v>317</v>
      </c>
      <c r="I919" s="32" t="s">
        <v>56</v>
      </c>
      <c r="J919" s="19">
        <v>52.590566666666639</v>
      </c>
    </row>
    <row r="920" spans="1:11">
      <c r="A920" s="18" t="s">
        <v>20</v>
      </c>
      <c r="B920" s="5" t="str">
        <f>TEXT(DATA[[#This Row],[Fecha]],"mmm")</f>
        <v>sept</v>
      </c>
      <c r="C920" s="16">
        <f>(WEEKNUM(DATA[[#This Row],[Fecha]],2))</f>
        <v>40</v>
      </c>
      <c r="D920" s="30">
        <v>45196</v>
      </c>
      <c r="E920" s="102">
        <f>YEAR(DATA[[#This Row],[Fecha]])</f>
        <v>2023</v>
      </c>
      <c r="F920" s="31" t="s">
        <v>58</v>
      </c>
      <c r="G920" s="32" t="s">
        <v>52</v>
      </c>
      <c r="H920" s="35" t="s">
        <v>318</v>
      </c>
      <c r="I920" s="32" t="s">
        <v>56</v>
      </c>
      <c r="J920" s="19">
        <v>30</v>
      </c>
    </row>
    <row r="921" spans="1:11">
      <c r="A921" s="18" t="s">
        <v>20</v>
      </c>
      <c r="B921" s="5" t="str">
        <f>TEXT(DATA[[#This Row],[Fecha]],"mmm")</f>
        <v>sept</v>
      </c>
      <c r="C921" s="16">
        <f>(WEEKNUM(DATA[[#This Row],[Fecha]],2))</f>
        <v>40</v>
      </c>
      <c r="D921" s="30">
        <v>45196</v>
      </c>
      <c r="E921" s="102">
        <f>YEAR(DATA[[#This Row],[Fecha]])</f>
        <v>2023</v>
      </c>
      <c r="F921" s="31" t="s">
        <v>58</v>
      </c>
      <c r="G921" s="32" t="s">
        <v>52</v>
      </c>
      <c r="H921" s="35" t="s">
        <v>317</v>
      </c>
      <c r="I921" s="32" t="s">
        <v>56</v>
      </c>
      <c r="J921" s="19">
        <v>19.999999999999979</v>
      </c>
    </row>
    <row r="922" spans="1:11">
      <c r="A922" s="18" t="s">
        <v>306</v>
      </c>
      <c r="B922" s="5" t="str">
        <f>TEXT(DATA[[#This Row],[Fecha]],"mmm")</f>
        <v>sept</v>
      </c>
      <c r="C922" s="16">
        <f>(WEEKNUM(DATA[[#This Row],[Fecha]],2))</f>
        <v>40</v>
      </c>
      <c r="D922" s="30">
        <v>45196</v>
      </c>
      <c r="E922" s="102">
        <f>YEAR(DATA[[#This Row],[Fecha]])</f>
        <v>2023</v>
      </c>
      <c r="F922" s="31" t="s">
        <v>55</v>
      </c>
      <c r="G922" s="32" t="s">
        <v>76</v>
      </c>
      <c r="H922" s="38" t="s">
        <v>458</v>
      </c>
      <c r="I922" s="32" t="s">
        <v>57</v>
      </c>
      <c r="J922" s="19">
        <v>15</v>
      </c>
      <c r="K922" s="29" t="s">
        <v>330</v>
      </c>
    </row>
    <row r="923" spans="1:11">
      <c r="A923" s="18" t="s">
        <v>20</v>
      </c>
      <c r="B923" s="5" t="str">
        <f>TEXT(DATA[[#This Row],[Fecha]],"mmm")</f>
        <v>sept</v>
      </c>
      <c r="C923" s="16">
        <f>(WEEKNUM(DATA[[#This Row],[Fecha]],2))</f>
        <v>40</v>
      </c>
      <c r="D923" s="30">
        <v>45196</v>
      </c>
      <c r="E923" s="102">
        <f>YEAR(DATA[[#This Row],[Fecha]])</f>
        <v>2023</v>
      </c>
      <c r="F923" s="31" t="s">
        <v>58</v>
      </c>
      <c r="G923" s="32" t="s">
        <v>52</v>
      </c>
      <c r="H923" s="35" t="s">
        <v>317</v>
      </c>
      <c r="I923" s="32" t="s">
        <v>56</v>
      </c>
      <c r="J923" s="19">
        <v>12.42286666666668</v>
      </c>
    </row>
    <row r="924" spans="1:11">
      <c r="A924" s="18" t="s">
        <v>20</v>
      </c>
      <c r="B924" s="5" t="str">
        <f>TEXT(DATA[[#This Row],[Fecha]],"mmm")</f>
        <v>sept</v>
      </c>
      <c r="C924" s="16">
        <f>(WEEKNUM(DATA[[#This Row],[Fecha]],2))</f>
        <v>40</v>
      </c>
      <c r="D924" s="30">
        <v>45196</v>
      </c>
      <c r="E924" s="102">
        <f>YEAR(DATA[[#This Row],[Fecha]])</f>
        <v>2023</v>
      </c>
      <c r="F924" s="31" t="s">
        <v>58</v>
      </c>
      <c r="G924" s="32" t="s">
        <v>52</v>
      </c>
      <c r="H924" s="35" t="s">
        <v>321</v>
      </c>
      <c r="I924" s="32" t="s">
        <v>56</v>
      </c>
      <c r="J924" s="19">
        <v>11.062283333333339</v>
      </c>
    </row>
    <row r="925" spans="1:11">
      <c r="A925" s="18" t="s">
        <v>20</v>
      </c>
      <c r="B925" s="5" t="str">
        <f>TEXT(DATA[[#This Row],[Fecha]],"mmm")</f>
        <v>sept</v>
      </c>
      <c r="C925" s="16">
        <f>(WEEKNUM(DATA[[#This Row],[Fecha]],2))</f>
        <v>40</v>
      </c>
      <c r="D925" s="30">
        <v>45196</v>
      </c>
      <c r="E925" s="102">
        <f>YEAR(DATA[[#This Row],[Fecha]])</f>
        <v>2023</v>
      </c>
      <c r="F925" s="31" t="s">
        <v>58</v>
      </c>
      <c r="G925" s="32" t="s">
        <v>52</v>
      </c>
      <c r="H925" s="35" t="s">
        <v>322</v>
      </c>
      <c r="I925" s="32" t="s">
        <v>56</v>
      </c>
      <c r="J925" s="19">
        <v>6.5148499999999805</v>
      </c>
    </row>
    <row r="926" spans="1:11">
      <c r="A926" s="18" t="s">
        <v>20</v>
      </c>
      <c r="B926" s="5" t="str">
        <f>TEXT(DATA[[#This Row],[Fecha]],"mmm")</f>
        <v>sept</v>
      </c>
      <c r="C926" s="16">
        <f>(WEEKNUM(DATA[[#This Row],[Fecha]],2))</f>
        <v>40</v>
      </c>
      <c r="D926" s="30">
        <v>45196</v>
      </c>
      <c r="E926" s="102">
        <f>YEAR(DATA[[#This Row],[Fecha]])</f>
        <v>2023</v>
      </c>
      <c r="F926" s="31" t="s">
        <v>55</v>
      </c>
      <c r="G926" s="32" t="s">
        <v>482</v>
      </c>
      <c r="H926" s="35" t="s">
        <v>325</v>
      </c>
      <c r="I926" s="32" t="s">
        <v>166</v>
      </c>
      <c r="J926" s="19">
        <v>5.7852499999999978</v>
      </c>
      <c r="K926" s="29" t="s">
        <v>327</v>
      </c>
    </row>
    <row r="927" spans="1:11">
      <c r="A927" s="18" t="s">
        <v>22</v>
      </c>
      <c r="B927" s="5" t="str">
        <f>TEXT(DATA[[#This Row],[Fecha]],"mmm")</f>
        <v>sept</v>
      </c>
      <c r="C927" s="16">
        <f>(WEEKNUM(DATA[[#This Row],[Fecha]],2))</f>
        <v>40</v>
      </c>
      <c r="D927" s="30">
        <v>45196</v>
      </c>
      <c r="E927" s="102">
        <f>YEAR(DATA[[#This Row],[Fecha]])</f>
        <v>2023</v>
      </c>
      <c r="F927" s="31" t="s">
        <v>55</v>
      </c>
      <c r="G927" s="32" t="s">
        <v>74</v>
      </c>
      <c r="H927" s="35" t="s">
        <v>149</v>
      </c>
      <c r="I927" s="32" t="s">
        <v>166</v>
      </c>
      <c r="J927" s="19">
        <v>5.3515333333333324</v>
      </c>
    </row>
    <row r="928" spans="1:11">
      <c r="A928" s="18" t="s">
        <v>20</v>
      </c>
      <c r="B928" s="5" t="str">
        <f>TEXT(DATA[[#This Row],[Fecha]],"mmm")</f>
        <v>sept</v>
      </c>
      <c r="C928" s="16">
        <f>(WEEKNUM(DATA[[#This Row],[Fecha]],2))</f>
        <v>40</v>
      </c>
      <c r="D928" s="30">
        <v>45196</v>
      </c>
      <c r="E928" s="102">
        <f>YEAR(DATA[[#This Row],[Fecha]])</f>
        <v>2023</v>
      </c>
      <c r="F928" s="31" t="s">
        <v>58</v>
      </c>
      <c r="G928" s="32" t="s">
        <v>52</v>
      </c>
      <c r="H928" s="35" t="s">
        <v>323</v>
      </c>
      <c r="I928" s="32" t="s">
        <v>56</v>
      </c>
      <c r="J928" s="19">
        <v>4.9999999999999982</v>
      </c>
    </row>
    <row r="929" spans="1:11">
      <c r="A929" s="18" t="s">
        <v>20</v>
      </c>
      <c r="B929" s="5" t="str">
        <f>TEXT(DATA[[#This Row],[Fecha]],"mmm")</f>
        <v>sept</v>
      </c>
      <c r="C929" s="16">
        <f>(WEEKNUM(DATA[[#This Row],[Fecha]],2))</f>
        <v>40</v>
      </c>
      <c r="D929" s="30">
        <v>45196</v>
      </c>
      <c r="E929" s="102">
        <f>YEAR(DATA[[#This Row],[Fecha]])</f>
        <v>2023</v>
      </c>
      <c r="F929" s="31" t="s">
        <v>58</v>
      </c>
      <c r="G929" s="32" t="s">
        <v>52</v>
      </c>
      <c r="H929" s="35" t="s">
        <v>322</v>
      </c>
      <c r="I929" s="32" t="s">
        <v>56</v>
      </c>
      <c r="J929" s="19">
        <v>4.9999999999999982</v>
      </c>
    </row>
    <row r="930" spans="1:11">
      <c r="A930" s="18" t="s">
        <v>20</v>
      </c>
      <c r="B930" s="5" t="str">
        <f>TEXT(DATA[[#This Row],[Fecha]],"mmm")</f>
        <v>sept</v>
      </c>
      <c r="C930" s="16">
        <f>(WEEKNUM(DATA[[#This Row],[Fecha]],2))</f>
        <v>40</v>
      </c>
      <c r="D930" s="30">
        <v>45196</v>
      </c>
      <c r="E930" s="102">
        <f>YEAR(DATA[[#This Row],[Fecha]])</f>
        <v>2023</v>
      </c>
      <c r="F930" s="31" t="s">
        <v>55</v>
      </c>
      <c r="G930" s="32" t="s">
        <v>482</v>
      </c>
      <c r="H930" s="35" t="s">
        <v>325</v>
      </c>
      <c r="I930" s="32" t="s">
        <v>166</v>
      </c>
      <c r="J930" s="19">
        <v>4.7534500000000026</v>
      </c>
      <c r="K930" s="29" t="s">
        <v>327</v>
      </c>
    </row>
    <row r="931" spans="1:11">
      <c r="A931" s="18" t="s">
        <v>19</v>
      </c>
      <c r="B931" s="5" t="str">
        <f>TEXT(DATA[[#This Row],[Fecha]],"mmm")</f>
        <v>sept</v>
      </c>
      <c r="C931" s="16">
        <f>(WEEKNUM(DATA[[#This Row],[Fecha]],2))</f>
        <v>40</v>
      </c>
      <c r="D931" s="30">
        <v>45196</v>
      </c>
      <c r="E931" s="102">
        <f>YEAR(DATA[[#This Row],[Fecha]])</f>
        <v>2023</v>
      </c>
      <c r="F931" s="31" t="s">
        <v>55</v>
      </c>
      <c r="G931" s="32" t="s">
        <v>65</v>
      </c>
      <c r="H931" s="35" t="s">
        <v>289</v>
      </c>
      <c r="I931" s="32" t="s">
        <v>166</v>
      </c>
      <c r="J931" s="19">
        <v>4.6046833333333321</v>
      </c>
    </row>
    <row r="932" spans="1:11">
      <c r="A932" s="18" t="s">
        <v>19</v>
      </c>
      <c r="B932" s="5" t="str">
        <f>TEXT(DATA[[#This Row],[Fecha]],"mmm")</f>
        <v>sept</v>
      </c>
      <c r="C932" s="16">
        <f>(WEEKNUM(DATA[[#This Row],[Fecha]],2))</f>
        <v>40</v>
      </c>
      <c r="D932" s="30">
        <v>45196</v>
      </c>
      <c r="E932" s="102">
        <f>YEAR(DATA[[#This Row],[Fecha]])</f>
        <v>2023</v>
      </c>
      <c r="F932" s="31" t="s">
        <v>55</v>
      </c>
      <c r="G932" s="32" t="s">
        <v>65</v>
      </c>
      <c r="H932" s="35" t="s">
        <v>289</v>
      </c>
      <c r="I932" s="32" t="s">
        <v>166</v>
      </c>
      <c r="J932" s="19">
        <v>3.977050000000002</v>
      </c>
    </row>
    <row r="933" spans="1:11">
      <c r="A933" s="18" t="s">
        <v>22</v>
      </c>
      <c r="B933" s="5" t="str">
        <f>TEXT(DATA[[#This Row],[Fecha]],"mmm")</f>
        <v>sept</v>
      </c>
      <c r="C933" s="16">
        <f>(WEEKNUM(DATA[[#This Row],[Fecha]],2))</f>
        <v>40</v>
      </c>
      <c r="D933" s="30">
        <v>45196</v>
      </c>
      <c r="E933" s="102">
        <f>YEAR(DATA[[#This Row],[Fecha]])</f>
        <v>2023</v>
      </c>
      <c r="F933" s="31" t="s">
        <v>55</v>
      </c>
      <c r="G933" s="32" t="s">
        <v>60</v>
      </c>
      <c r="H933" s="35" t="s">
        <v>299</v>
      </c>
      <c r="I933" s="32" t="s">
        <v>166</v>
      </c>
      <c r="J933" s="19">
        <v>3.5007666666666659</v>
      </c>
      <c r="K933" s="106" t="s">
        <v>329</v>
      </c>
    </row>
    <row r="934" spans="1:11">
      <c r="A934" s="18" t="s">
        <v>19</v>
      </c>
      <c r="B934" s="5" t="str">
        <f>TEXT(DATA[[#This Row],[Fecha]],"mmm")</f>
        <v>sept</v>
      </c>
      <c r="C934" s="16">
        <f>(WEEKNUM(DATA[[#This Row],[Fecha]],2))</f>
        <v>40</v>
      </c>
      <c r="D934" s="30">
        <v>45196</v>
      </c>
      <c r="E934" s="102">
        <f>YEAR(DATA[[#This Row],[Fecha]])</f>
        <v>2023</v>
      </c>
      <c r="F934" s="31" t="s">
        <v>55</v>
      </c>
      <c r="G934" s="32" t="s">
        <v>65</v>
      </c>
      <c r="H934" s="35" t="s">
        <v>289</v>
      </c>
      <c r="I934" s="32" t="s">
        <v>166</v>
      </c>
      <c r="J934" s="19">
        <v>3.0186833333333341</v>
      </c>
    </row>
    <row r="935" spans="1:11">
      <c r="A935" s="18" t="s">
        <v>19</v>
      </c>
      <c r="B935" s="5" t="str">
        <f>TEXT(DATA[[#This Row],[Fecha]],"mmm")</f>
        <v>sept</v>
      </c>
      <c r="C935" s="16">
        <f>(WEEKNUM(DATA[[#This Row],[Fecha]],2))</f>
        <v>40</v>
      </c>
      <c r="D935" s="30">
        <v>45196</v>
      </c>
      <c r="E935" s="102">
        <f>YEAR(DATA[[#This Row],[Fecha]])</f>
        <v>2023</v>
      </c>
      <c r="F935" s="31" t="s">
        <v>55</v>
      </c>
      <c r="G935" s="32" t="s">
        <v>64</v>
      </c>
      <c r="H935" s="35" t="s">
        <v>326</v>
      </c>
      <c r="I935" s="32" t="s">
        <v>166</v>
      </c>
      <c r="J935" s="19">
        <v>2.5357000000000021</v>
      </c>
      <c r="K935" s="29" t="s">
        <v>328</v>
      </c>
    </row>
    <row r="936" spans="1:11">
      <c r="A936" s="18" t="s">
        <v>19</v>
      </c>
      <c r="B936" s="5" t="str">
        <f>TEXT(DATA[[#This Row],[Fecha]],"mmm")</f>
        <v>sept</v>
      </c>
      <c r="C936" s="16">
        <f>(WEEKNUM(DATA[[#This Row],[Fecha]],2))</f>
        <v>40</v>
      </c>
      <c r="D936" s="30">
        <v>45196</v>
      </c>
      <c r="E936" s="102">
        <f>YEAR(DATA[[#This Row],[Fecha]])</f>
        <v>2023</v>
      </c>
      <c r="F936" s="31" t="s">
        <v>55</v>
      </c>
      <c r="G936" s="32" t="s">
        <v>65</v>
      </c>
      <c r="H936" s="35" t="s">
        <v>289</v>
      </c>
      <c r="I936" s="32" t="s">
        <v>166</v>
      </c>
      <c r="J936" s="19">
        <v>2.5327500000000001</v>
      </c>
    </row>
    <row r="937" spans="1:11">
      <c r="A937" s="18" t="s">
        <v>19</v>
      </c>
      <c r="B937" s="5" t="str">
        <f>TEXT(DATA[[#This Row],[Fecha]],"mmm")</f>
        <v>sept</v>
      </c>
      <c r="C937" s="16">
        <f>(WEEKNUM(DATA[[#This Row],[Fecha]],2))</f>
        <v>40</v>
      </c>
      <c r="D937" s="30">
        <v>45196</v>
      </c>
      <c r="E937" s="102">
        <f>YEAR(DATA[[#This Row],[Fecha]])</f>
        <v>2023</v>
      </c>
      <c r="F937" s="31" t="s">
        <v>55</v>
      </c>
      <c r="G937" s="32" t="s">
        <v>65</v>
      </c>
      <c r="H937" s="35" t="s">
        <v>289</v>
      </c>
      <c r="I937" s="32" t="s">
        <v>166</v>
      </c>
      <c r="J937" s="19">
        <v>2.452583333333334</v>
      </c>
    </row>
    <row r="938" spans="1:11">
      <c r="A938" s="18" t="s">
        <v>19</v>
      </c>
      <c r="B938" s="5" t="str">
        <f>TEXT(DATA[[#This Row],[Fecha]],"mmm")</f>
        <v>sept</v>
      </c>
      <c r="C938" s="16">
        <f>(WEEKNUM(DATA[[#This Row],[Fecha]],2))</f>
        <v>40</v>
      </c>
      <c r="D938" s="30">
        <v>45196</v>
      </c>
      <c r="E938" s="102">
        <f>YEAR(DATA[[#This Row],[Fecha]])</f>
        <v>2023</v>
      </c>
      <c r="F938" s="31" t="s">
        <v>55</v>
      </c>
      <c r="G938" s="32" t="s">
        <v>65</v>
      </c>
      <c r="H938" s="35" t="s">
        <v>289</v>
      </c>
      <c r="I938" s="32" t="s">
        <v>166</v>
      </c>
      <c r="J938" s="19">
        <v>1.311250000000002</v>
      </c>
    </row>
    <row r="939" spans="1:11">
      <c r="A939" s="18" t="s">
        <v>22</v>
      </c>
      <c r="B939" s="5" t="str">
        <f>TEXT(DATA[[#This Row],[Fecha]],"mmm")</f>
        <v>sept</v>
      </c>
      <c r="C939" s="16">
        <f>(WEEKNUM(DATA[[#This Row],[Fecha]],2))</f>
        <v>40</v>
      </c>
      <c r="D939" s="30">
        <v>45196</v>
      </c>
      <c r="E939" s="102">
        <f>YEAR(DATA[[#This Row],[Fecha]])</f>
        <v>2023</v>
      </c>
      <c r="F939" s="31" t="s">
        <v>55</v>
      </c>
      <c r="G939" s="32" t="s">
        <v>74</v>
      </c>
      <c r="H939" s="35" t="s">
        <v>149</v>
      </c>
      <c r="I939" s="32" t="s">
        <v>166</v>
      </c>
      <c r="J939" s="19">
        <v>0.2001166666666668</v>
      </c>
    </row>
    <row r="940" spans="1:11">
      <c r="A940" s="18" t="s">
        <v>316</v>
      </c>
      <c r="B940" s="5" t="str">
        <f>TEXT(DATA[[#This Row],[Fecha]],"mmm")</f>
        <v>sept</v>
      </c>
      <c r="C940" s="16">
        <f>(WEEKNUM(DATA[[#This Row],[Fecha]],2))</f>
        <v>40</v>
      </c>
      <c r="D940" s="30">
        <v>45197</v>
      </c>
      <c r="E940" s="102">
        <f>YEAR(DATA[[#This Row],[Fecha]])</f>
        <v>2023</v>
      </c>
      <c r="F940" s="31" t="s">
        <v>335</v>
      </c>
      <c r="G940" s="32" t="s">
        <v>338</v>
      </c>
      <c r="H940" s="38" t="s">
        <v>336</v>
      </c>
      <c r="I940" s="32" t="s">
        <v>56</v>
      </c>
      <c r="J940" s="19">
        <v>30</v>
      </c>
      <c r="K940" s="29" t="s">
        <v>337</v>
      </c>
    </row>
    <row r="941" spans="1:11">
      <c r="A941" s="18" t="s">
        <v>20</v>
      </c>
      <c r="B941" s="5" t="str">
        <f>TEXT(DATA[[#This Row],[Fecha]],"mmm")</f>
        <v>sept</v>
      </c>
      <c r="C941" s="16">
        <f>(WEEKNUM(DATA[[#This Row],[Fecha]],2))</f>
        <v>40</v>
      </c>
      <c r="D941" s="30">
        <v>45197</v>
      </c>
      <c r="E941" s="102">
        <f>YEAR(DATA[[#This Row],[Fecha]])</f>
        <v>2023</v>
      </c>
      <c r="F941" s="31" t="s">
        <v>55</v>
      </c>
      <c r="G941" s="32" t="s">
        <v>62</v>
      </c>
      <c r="H941" s="35" t="s">
        <v>63</v>
      </c>
      <c r="I941" s="32" t="s">
        <v>166</v>
      </c>
      <c r="J941" s="19">
        <v>5.2284499999999987</v>
      </c>
    </row>
    <row r="942" spans="1:11">
      <c r="A942" s="18" t="s">
        <v>19</v>
      </c>
      <c r="B942" s="5" t="str">
        <f>TEXT(DATA[[#This Row],[Fecha]],"mmm")</f>
        <v>sept</v>
      </c>
      <c r="C942" s="16">
        <f>(WEEKNUM(DATA[[#This Row],[Fecha]],2))</f>
        <v>40</v>
      </c>
      <c r="D942" s="30">
        <v>45197</v>
      </c>
      <c r="E942" s="102">
        <f>YEAR(DATA[[#This Row],[Fecha]])</f>
        <v>2023</v>
      </c>
      <c r="F942" s="31" t="s">
        <v>55</v>
      </c>
      <c r="G942" s="32" t="s">
        <v>65</v>
      </c>
      <c r="H942" s="35" t="s">
        <v>289</v>
      </c>
      <c r="I942" s="32" t="s">
        <v>166</v>
      </c>
      <c r="J942" s="19">
        <v>2.550766666666668</v>
      </c>
    </row>
    <row r="943" spans="1:11">
      <c r="A943" s="18" t="s">
        <v>20</v>
      </c>
      <c r="B943" s="5" t="str">
        <f>TEXT(DATA[[#This Row],[Fecha]],"mmm")</f>
        <v>sept</v>
      </c>
      <c r="C943" s="16">
        <f>(WEEKNUM(DATA[[#This Row],[Fecha]],2))</f>
        <v>40</v>
      </c>
      <c r="D943" s="30">
        <v>45197</v>
      </c>
      <c r="E943" s="102">
        <f>YEAR(DATA[[#This Row],[Fecha]])</f>
        <v>2023</v>
      </c>
      <c r="F943" s="31" t="s">
        <v>58</v>
      </c>
      <c r="G943" s="32" t="s">
        <v>52</v>
      </c>
      <c r="H943" s="35" t="s">
        <v>172</v>
      </c>
      <c r="I943" s="32" t="s">
        <v>166</v>
      </c>
      <c r="J943" s="19">
        <v>1.601516666666664</v>
      </c>
    </row>
    <row r="944" spans="1:11">
      <c r="A944" s="18" t="s">
        <v>316</v>
      </c>
      <c r="B944" s="5" t="str">
        <f>TEXT(DATA[[#This Row],[Fecha]],"mmm")</f>
        <v>sept</v>
      </c>
      <c r="C944" s="16">
        <f>(WEEKNUM(DATA[[#This Row],[Fecha]],2))</f>
        <v>40</v>
      </c>
      <c r="D944" s="30">
        <v>45198</v>
      </c>
      <c r="E944" s="102">
        <f>YEAR(DATA[[#This Row],[Fecha]])</f>
        <v>2023</v>
      </c>
      <c r="F944" s="31" t="s">
        <v>58</v>
      </c>
      <c r="G944" s="32" t="s">
        <v>331</v>
      </c>
      <c r="H944" s="38" t="s">
        <v>332</v>
      </c>
      <c r="I944" s="32" t="s">
        <v>57</v>
      </c>
      <c r="J944" s="19">
        <v>120</v>
      </c>
      <c r="K944" s="105" t="s">
        <v>333</v>
      </c>
    </row>
    <row r="945" spans="1:11">
      <c r="A945" s="18" t="s">
        <v>20</v>
      </c>
      <c r="B945" s="5" t="str">
        <f>TEXT(DATA[[#This Row],[Fecha]],"mmm")</f>
        <v>sept</v>
      </c>
      <c r="C945" s="16">
        <f>(WEEKNUM(DATA[[#This Row],[Fecha]],2))</f>
        <v>40</v>
      </c>
      <c r="D945" s="30">
        <v>45198</v>
      </c>
      <c r="E945" s="102">
        <f>YEAR(DATA[[#This Row],[Fecha]])</f>
        <v>2023</v>
      </c>
      <c r="F945" s="31" t="s">
        <v>58</v>
      </c>
      <c r="G945" s="32" t="s">
        <v>70</v>
      </c>
      <c r="H945" s="35" t="s">
        <v>278</v>
      </c>
      <c r="I945" s="37" t="s">
        <v>339</v>
      </c>
      <c r="J945" s="19">
        <v>22.023566666666639</v>
      </c>
      <c r="K945" s="29" t="s">
        <v>334</v>
      </c>
    </row>
    <row r="946" spans="1:11">
      <c r="A946" s="18" t="s">
        <v>20</v>
      </c>
      <c r="B946" s="5" t="str">
        <f>TEXT(DATA[[#This Row],[Fecha]],"mmm")</f>
        <v>sept</v>
      </c>
      <c r="C946" s="16">
        <f>(WEEKNUM(DATA[[#This Row],[Fecha]],2))</f>
        <v>40</v>
      </c>
      <c r="D946" s="30">
        <v>45198</v>
      </c>
      <c r="E946" s="102">
        <f>YEAR(DATA[[#This Row],[Fecha]])</f>
        <v>2023</v>
      </c>
      <c r="F946" s="31" t="s">
        <v>58</v>
      </c>
      <c r="G946" s="32" t="s">
        <v>52</v>
      </c>
      <c r="H946" s="35" t="s">
        <v>223</v>
      </c>
      <c r="I946" s="32" t="s">
        <v>166</v>
      </c>
      <c r="J946" s="19">
        <v>6.3593500000000196</v>
      </c>
    </row>
    <row r="947" spans="1:11">
      <c r="A947" s="18" t="s">
        <v>19</v>
      </c>
      <c r="B947" s="5" t="str">
        <f>TEXT(DATA[[#This Row],[Fecha]],"mmm")</f>
        <v>sept</v>
      </c>
      <c r="C947" s="16">
        <f>(WEEKNUM(DATA[[#This Row],[Fecha]],2))</f>
        <v>40</v>
      </c>
      <c r="D947" s="30">
        <v>45199</v>
      </c>
      <c r="E947" s="102">
        <f>YEAR(DATA[[#This Row],[Fecha]])</f>
        <v>2023</v>
      </c>
      <c r="F947" s="31" t="s">
        <v>55</v>
      </c>
      <c r="G947" s="32" t="s">
        <v>76</v>
      </c>
      <c r="H947" s="35" t="s">
        <v>90</v>
      </c>
      <c r="I947" s="32" t="s">
        <v>57</v>
      </c>
      <c r="J947" s="19">
        <v>60</v>
      </c>
      <c r="K947" s="105" t="s">
        <v>345</v>
      </c>
    </row>
    <row r="948" spans="1:11">
      <c r="A948" s="18" t="s">
        <v>19</v>
      </c>
      <c r="B948" s="5" t="str">
        <f>TEXT(DATA[[#This Row],[Fecha]],"mmm")</f>
        <v>sept</v>
      </c>
      <c r="C948" s="16">
        <f>(WEEKNUM(DATA[[#This Row],[Fecha]],2))</f>
        <v>40</v>
      </c>
      <c r="D948" s="30">
        <v>45199</v>
      </c>
      <c r="E948" s="102">
        <f>YEAR(DATA[[#This Row],[Fecha]])</f>
        <v>2023</v>
      </c>
      <c r="F948" s="31" t="s">
        <v>55</v>
      </c>
      <c r="G948" s="32" t="s">
        <v>76</v>
      </c>
      <c r="H948" s="35" t="s">
        <v>90</v>
      </c>
      <c r="I948" s="32" t="s">
        <v>57</v>
      </c>
      <c r="J948" s="19">
        <v>30</v>
      </c>
      <c r="K948" s="105" t="s">
        <v>345</v>
      </c>
    </row>
    <row r="949" spans="1:11">
      <c r="A949" s="18" t="s">
        <v>19</v>
      </c>
      <c r="B949" s="5" t="str">
        <f>TEXT(DATA[[#This Row],[Fecha]],"mmm")</f>
        <v>sept</v>
      </c>
      <c r="C949" s="16">
        <f>(WEEKNUM(DATA[[#This Row],[Fecha]],2))</f>
        <v>40</v>
      </c>
      <c r="D949" s="30">
        <v>45199</v>
      </c>
      <c r="E949" s="102">
        <f>YEAR(DATA[[#This Row],[Fecha]])</f>
        <v>2023</v>
      </c>
      <c r="F949" s="31" t="s">
        <v>58</v>
      </c>
      <c r="G949" s="32" t="s">
        <v>76</v>
      </c>
      <c r="H949" s="35" t="s">
        <v>90</v>
      </c>
      <c r="I949" s="32" t="s">
        <v>57</v>
      </c>
      <c r="J949" s="19">
        <v>30</v>
      </c>
    </row>
    <row r="950" spans="1:11">
      <c r="A950" s="18" t="s">
        <v>19</v>
      </c>
      <c r="B950" s="5" t="str">
        <f>TEXT(DATA[[#This Row],[Fecha]],"mmm")</f>
        <v>sept</v>
      </c>
      <c r="C950" s="16">
        <f>(WEEKNUM(DATA[[#This Row],[Fecha]],2))</f>
        <v>40</v>
      </c>
      <c r="D950" s="30">
        <v>45199</v>
      </c>
      <c r="E950" s="102">
        <f>YEAR(DATA[[#This Row],[Fecha]])</f>
        <v>2023</v>
      </c>
      <c r="F950" s="31" t="s">
        <v>55</v>
      </c>
      <c r="G950" s="32" t="s">
        <v>76</v>
      </c>
      <c r="H950" s="35" t="s">
        <v>90</v>
      </c>
      <c r="I950" s="32" t="s">
        <v>57</v>
      </c>
      <c r="J950" s="19">
        <v>28.340466666666661</v>
      </c>
      <c r="K950" s="105" t="s">
        <v>345</v>
      </c>
    </row>
    <row r="951" spans="1:11">
      <c r="A951" s="18" t="s">
        <v>19</v>
      </c>
      <c r="B951" s="5" t="str">
        <f>TEXT(DATA[[#This Row],[Fecha]],"mmm")</f>
        <v>sept</v>
      </c>
      <c r="C951" s="16">
        <f>(WEEKNUM(DATA[[#This Row],[Fecha]],2))</f>
        <v>40</v>
      </c>
      <c r="D951" s="30">
        <v>45199</v>
      </c>
      <c r="E951" s="102">
        <f>YEAR(DATA[[#This Row],[Fecha]])</f>
        <v>2023</v>
      </c>
      <c r="F951" s="31" t="s">
        <v>55</v>
      </c>
      <c r="G951" s="32" t="s">
        <v>64</v>
      </c>
      <c r="H951" s="35" t="s">
        <v>340</v>
      </c>
      <c r="I951" s="32" t="s">
        <v>56</v>
      </c>
      <c r="J951" s="19">
        <v>21.568116666666661</v>
      </c>
      <c r="K951" s="105" t="s">
        <v>459</v>
      </c>
    </row>
    <row r="952" spans="1:11">
      <c r="A952" s="18" t="s">
        <v>19</v>
      </c>
      <c r="B952" s="5" t="str">
        <f>TEXT(DATA[[#This Row],[Fecha]],"mmm")</f>
        <v>sept</v>
      </c>
      <c r="C952" s="16">
        <f>(WEEKNUM(DATA[[#This Row],[Fecha]],2))</f>
        <v>40</v>
      </c>
      <c r="D952" s="30">
        <v>45199</v>
      </c>
      <c r="E952" s="102">
        <f>YEAR(DATA[[#This Row],[Fecha]])</f>
        <v>2023</v>
      </c>
      <c r="F952" s="31" t="s">
        <v>58</v>
      </c>
      <c r="G952" s="32" t="s">
        <v>76</v>
      </c>
      <c r="H952" s="35" t="s">
        <v>90</v>
      </c>
      <c r="I952" s="32" t="s">
        <v>57</v>
      </c>
      <c r="J952" s="19">
        <v>19.999999999999979</v>
      </c>
      <c r="K952" s="105"/>
    </row>
    <row r="953" spans="1:11">
      <c r="A953" s="18" t="s">
        <v>22</v>
      </c>
      <c r="B953" s="5" t="str">
        <f>TEXT(DATA[[#This Row],[Fecha]],"mmm")</f>
        <v>sept</v>
      </c>
      <c r="C953" s="16">
        <f>(WEEKNUM(DATA[[#This Row],[Fecha]],2))</f>
        <v>40</v>
      </c>
      <c r="D953" s="30">
        <v>45199</v>
      </c>
      <c r="E953" s="102">
        <f>YEAR(DATA[[#This Row],[Fecha]])</f>
        <v>2023</v>
      </c>
      <c r="F953" s="31" t="s">
        <v>55</v>
      </c>
      <c r="G953" s="32" t="s">
        <v>53</v>
      </c>
      <c r="H953" s="35" t="s">
        <v>343</v>
      </c>
      <c r="I953" s="32" t="s">
        <v>56</v>
      </c>
      <c r="J953" s="19">
        <v>13.076833333333319</v>
      </c>
      <c r="K953" s="105" t="s">
        <v>344</v>
      </c>
    </row>
    <row r="954" spans="1:11">
      <c r="A954" s="18" t="s">
        <v>22</v>
      </c>
      <c r="B954" s="5" t="str">
        <f>TEXT(DATA[[#This Row],[Fecha]],"mmm")</f>
        <v>sept</v>
      </c>
      <c r="C954" s="16">
        <f>(WEEKNUM(DATA[[#This Row],[Fecha]],2))</f>
        <v>40</v>
      </c>
      <c r="D954" s="30">
        <v>45199</v>
      </c>
      <c r="E954" s="102">
        <f>YEAR(DATA[[#This Row],[Fecha]])</f>
        <v>2023</v>
      </c>
      <c r="F954" s="31" t="s">
        <v>55</v>
      </c>
      <c r="G954" s="32" t="s">
        <v>60</v>
      </c>
      <c r="H954" s="35" t="s">
        <v>299</v>
      </c>
      <c r="I954" s="32" t="s">
        <v>166</v>
      </c>
      <c r="J954" s="19">
        <v>7.1619499999999805</v>
      </c>
    </row>
    <row r="955" spans="1:11">
      <c r="A955" s="18" t="s">
        <v>20</v>
      </c>
      <c r="B955" s="5" t="str">
        <f>TEXT(DATA[[#This Row],[Fecha]],"mmm")</f>
        <v>sept</v>
      </c>
      <c r="C955" s="16">
        <f>(WEEKNUM(DATA[[#This Row],[Fecha]],2))</f>
        <v>40</v>
      </c>
      <c r="D955" s="30">
        <v>45199</v>
      </c>
      <c r="E955" s="102">
        <f>YEAR(DATA[[#This Row],[Fecha]])</f>
        <v>2023</v>
      </c>
      <c r="F955" s="31" t="s">
        <v>58</v>
      </c>
      <c r="G955" s="32" t="s">
        <v>75</v>
      </c>
      <c r="H955" s="35" t="s">
        <v>341</v>
      </c>
      <c r="I955" s="32" t="s">
        <v>166</v>
      </c>
      <c r="J955" s="19">
        <v>4.9254499999999979</v>
      </c>
    </row>
    <row r="956" spans="1:11">
      <c r="A956" s="18" t="s">
        <v>19</v>
      </c>
      <c r="B956" s="5" t="str">
        <f>TEXT(DATA[[#This Row],[Fecha]],"mmm")</f>
        <v>sept</v>
      </c>
      <c r="C956" s="16">
        <f>(WEEKNUM(DATA[[#This Row],[Fecha]],2))</f>
        <v>40</v>
      </c>
      <c r="D956" s="30">
        <v>45199</v>
      </c>
      <c r="E956" s="102">
        <f>YEAR(DATA[[#This Row],[Fecha]])</f>
        <v>2023</v>
      </c>
      <c r="F956" s="31" t="s">
        <v>55</v>
      </c>
      <c r="G956" s="32" t="s">
        <v>64</v>
      </c>
      <c r="H956" s="35" t="s">
        <v>340</v>
      </c>
      <c r="I956" s="32" t="s">
        <v>166</v>
      </c>
      <c r="J956" s="19">
        <v>4.5231499999999984</v>
      </c>
    </row>
    <row r="957" spans="1:11">
      <c r="A957" s="18" t="s">
        <v>22</v>
      </c>
      <c r="B957" s="5" t="str">
        <f>TEXT(DATA[[#This Row],[Fecha]],"mmm")</f>
        <v>sept</v>
      </c>
      <c r="C957" s="16">
        <f>(WEEKNUM(DATA[[#This Row],[Fecha]],2))</f>
        <v>40</v>
      </c>
      <c r="D957" s="30">
        <v>45199</v>
      </c>
      <c r="E957" s="102">
        <f>YEAR(DATA[[#This Row],[Fecha]])</f>
        <v>2023</v>
      </c>
      <c r="F957" s="31" t="s">
        <v>55</v>
      </c>
      <c r="G957" s="32" t="s">
        <v>76</v>
      </c>
      <c r="H957" s="35" t="s">
        <v>303</v>
      </c>
      <c r="I957" s="32" t="s">
        <v>166</v>
      </c>
      <c r="J957" s="19">
        <v>3.651533333333334</v>
      </c>
    </row>
    <row r="958" spans="1:11">
      <c r="A958" s="18" t="s">
        <v>22</v>
      </c>
      <c r="B958" s="5" t="str">
        <f>TEXT(DATA[[#This Row],[Fecha]],"mmm")</f>
        <v>sept</v>
      </c>
      <c r="C958" s="16">
        <f>(WEEKNUM(DATA[[#This Row],[Fecha]],2))</f>
        <v>40</v>
      </c>
      <c r="D958" s="30">
        <v>45199</v>
      </c>
      <c r="E958" s="102">
        <f>YEAR(DATA[[#This Row],[Fecha]])</f>
        <v>2023</v>
      </c>
      <c r="F958" s="31" t="s">
        <v>55</v>
      </c>
      <c r="G958" s="32" t="s">
        <v>53</v>
      </c>
      <c r="H958" s="35" t="s">
        <v>343</v>
      </c>
      <c r="I958" s="32" t="s">
        <v>166</v>
      </c>
      <c r="J958" s="19">
        <v>3.5272833333333362</v>
      </c>
    </row>
    <row r="959" spans="1:11">
      <c r="A959" s="18" t="s">
        <v>19</v>
      </c>
      <c r="B959" s="5" t="str">
        <f>TEXT(DATA[[#This Row],[Fecha]],"mmm")</f>
        <v>sept</v>
      </c>
      <c r="C959" s="16">
        <f>(WEEKNUM(DATA[[#This Row],[Fecha]],2))</f>
        <v>40</v>
      </c>
      <c r="D959" s="30">
        <v>45199</v>
      </c>
      <c r="E959" s="102">
        <f>YEAR(DATA[[#This Row],[Fecha]])</f>
        <v>2023</v>
      </c>
      <c r="F959" s="31" t="s">
        <v>55</v>
      </c>
      <c r="G959" s="32" t="s">
        <v>65</v>
      </c>
      <c r="H959" s="35" t="s">
        <v>289</v>
      </c>
      <c r="I959" s="32" t="s">
        <v>166</v>
      </c>
      <c r="J959" s="19">
        <v>2.5855000000000019</v>
      </c>
    </row>
    <row r="960" spans="1:11">
      <c r="A960" s="18" t="s">
        <v>19</v>
      </c>
      <c r="B960" s="5" t="str">
        <f>TEXT(DATA[[#This Row],[Fecha]],"mmm")</f>
        <v>sept</v>
      </c>
      <c r="C960" s="16">
        <f>(WEEKNUM(DATA[[#This Row],[Fecha]],2))</f>
        <v>40</v>
      </c>
      <c r="D960" s="30">
        <v>45199</v>
      </c>
      <c r="E960" s="102">
        <f>YEAR(DATA[[#This Row],[Fecha]])</f>
        <v>2023</v>
      </c>
      <c r="F960" s="31" t="s">
        <v>55</v>
      </c>
      <c r="G960" s="32" t="s">
        <v>65</v>
      </c>
      <c r="H960" s="35" t="s">
        <v>289</v>
      </c>
      <c r="I960" s="32" t="s">
        <v>166</v>
      </c>
      <c r="J960" s="19">
        <v>2.5748500000000019</v>
      </c>
    </row>
    <row r="961" spans="1:11">
      <c r="A961" s="18" t="s">
        <v>19</v>
      </c>
      <c r="B961" s="5" t="str">
        <f>TEXT(DATA[[#This Row],[Fecha]],"mmm")</f>
        <v>sept</v>
      </c>
      <c r="C961" s="16">
        <f>(WEEKNUM(DATA[[#This Row],[Fecha]],2))</f>
        <v>40</v>
      </c>
      <c r="D961" s="30">
        <v>45199</v>
      </c>
      <c r="E961" s="102">
        <f>YEAR(DATA[[#This Row],[Fecha]])</f>
        <v>2023</v>
      </c>
      <c r="F961" s="31" t="s">
        <v>55</v>
      </c>
      <c r="G961" s="32" t="s">
        <v>65</v>
      </c>
      <c r="H961" s="35" t="s">
        <v>289</v>
      </c>
      <c r="I961" s="32" t="s">
        <v>166</v>
      </c>
      <c r="J961" s="19">
        <v>2.3733499999999976</v>
      </c>
    </row>
    <row r="962" spans="1:11">
      <c r="A962" s="18" t="s">
        <v>20</v>
      </c>
      <c r="B962" s="5" t="str">
        <f>TEXT(DATA[[#This Row],[Fecha]],"mmm")</f>
        <v>sept</v>
      </c>
      <c r="C962" s="16">
        <f>(WEEKNUM(DATA[[#This Row],[Fecha]],2))</f>
        <v>40</v>
      </c>
      <c r="D962" s="30">
        <v>45199</v>
      </c>
      <c r="E962" s="102">
        <f>YEAR(DATA[[#This Row],[Fecha]])</f>
        <v>2023</v>
      </c>
      <c r="F962" s="31" t="s">
        <v>58</v>
      </c>
      <c r="G962" s="32" t="s">
        <v>482</v>
      </c>
      <c r="H962" s="35" t="s">
        <v>342</v>
      </c>
      <c r="I962" s="32" t="s">
        <v>166</v>
      </c>
      <c r="J962" s="19">
        <v>1.899850000000002</v>
      </c>
    </row>
    <row r="963" spans="1:11">
      <c r="A963" s="18" t="s">
        <v>19</v>
      </c>
      <c r="B963" s="5" t="str">
        <f>TEXT(DATA[[#This Row],[Fecha]],"mmm")</f>
        <v>sept</v>
      </c>
      <c r="C963" s="16">
        <f>(WEEKNUM(DATA[[#This Row],[Fecha]],2))</f>
        <v>40</v>
      </c>
      <c r="D963" s="30">
        <v>45199</v>
      </c>
      <c r="E963" s="102">
        <f>YEAR(DATA[[#This Row],[Fecha]])</f>
        <v>2023</v>
      </c>
      <c r="F963" s="31" t="s">
        <v>55</v>
      </c>
      <c r="G963" s="32" t="s">
        <v>64</v>
      </c>
      <c r="H963" s="35" t="s">
        <v>340</v>
      </c>
      <c r="I963" s="32" t="s">
        <v>166</v>
      </c>
      <c r="J963" s="19">
        <v>1.236133333333332</v>
      </c>
    </row>
    <row r="964" spans="1:11">
      <c r="A964" s="18" t="s">
        <v>19</v>
      </c>
      <c r="B964" s="5" t="str">
        <f>TEXT(DATA[[#This Row],[Fecha]],"mmm")</f>
        <v>sept</v>
      </c>
      <c r="C964" s="16">
        <f>(WEEKNUM(DATA[[#This Row],[Fecha]],2))</f>
        <v>40</v>
      </c>
      <c r="D964" s="30">
        <v>45199</v>
      </c>
      <c r="E964" s="102">
        <f>YEAR(DATA[[#This Row],[Fecha]])</f>
        <v>2023</v>
      </c>
      <c r="F964" s="31" t="s">
        <v>55</v>
      </c>
      <c r="G964" s="32" t="s">
        <v>65</v>
      </c>
      <c r="H964" s="35" t="s">
        <v>289</v>
      </c>
      <c r="I964" s="32" t="s">
        <v>166</v>
      </c>
      <c r="J964" s="19">
        <v>1.181766666666666</v>
      </c>
    </row>
    <row r="965" spans="1:11">
      <c r="A965" s="18" t="s">
        <v>19</v>
      </c>
      <c r="B965" s="5" t="str">
        <f>TEXT(DATA[[#This Row],[Fecha]],"mmm")</f>
        <v>sept</v>
      </c>
      <c r="C965" s="16">
        <f>(WEEKNUM(DATA[[#This Row],[Fecha]],2))</f>
        <v>40</v>
      </c>
      <c r="D965" s="30">
        <v>45199</v>
      </c>
      <c r="E965" s="102">
        <f>YEAR(DATA[[#This Row],[Fecha]])</f>
        <v>2023</v>
      </c>
      <c r="F965" s="31" t="s">
        <v>55</v>
      </c>
      <c r="G965" s="32" t="s">
        <v>65</v>
      </c>
      <c r="H965" s="35" t="s">
        <v>289</v>
      </c>
      <c r="I965" s="32" t="s">
        <v>166</v>
      </c>
      <c r="J965" s="19">
        <v>1.119133333333332</v>
      </c>
    </row>
    <row r="966" spans="1:11">
      <c r="A966" s="18" t="s">
        <v>22</v>
      </c>
      <c r="B966" s="5" t="str">
        <f>TEXT(DATA[[#This Row],[Fecha]],"mmm")</f>
        <v>sept</v>
      </c>
      <c r="C966" s="16">
        <f>(WEEKNUM(DATA[[#This Row],[Fecha]],2))</f>
        <v>40</v>
      </c>
      <c r="D966" s="30">
        <v>45199</v>
      </c>
      <c r="E966" s="102">
        <f>YEAR(DATA[[#This Row],[Fecha]])</f>
        <v>2023</v>
      </c>
      <c r="F966" s="31" t="s">
        <v>55</v>
      </c>
      <c r="G966" s="32" t="s">
        <v>60</v>
      </c>
      <c r="H966" s="35" t="s">
        <v>299</v>
      </c>
      <c r="I966" s="32" t="s">
        <v>166</v>
      </c>
      <c r="J966" s="19">
        <v>0.55018333333333314</v>
      </c>
    </row>
    <row r="967" spans="1:11">
      <c r="A967" s="18" t="s">
        <v>19</v>
      </c>
      <c r="B967" s="5" t="str">
        <f>TEXT(DATA[[#This Row],[Fecha]],"mmm")</f>
        <v>sept</v>
      </c>
      <c r="C967" s="16">
        <f>(WEEKNUM(DATA[[#This Row],[Fecha]],2))</f>
        <v>40</v>
      </c>
      <c r="D967" s="30">
        <v>45199</v>
      </c>
      <c r="E967" s="102">
        <f>YEAR(DATA[[#This Row],[Fecha]])</f>
        <v>2023</v>
      </c>
      <c r="F967" s="31" t="s">
        <v>55</v>
      </c>
      <c r="G967" s="32" t="s">
        <v>64</v>
      </c>
      <c r="H967" s="35" t="s">
        <v>340</v>
      </c>
      <c r="I967" s="32" t="s">
        <v>166</v>
      </c>
      <c r="J967" s="19">
        <v>0.21581666666666641</v>
      </c>
    </row>
    <row r="968" spans="1:11">
      <c r="A968" s="18" t="s">
        <v>21</v>
      </c>
      <c r="B968" s="5" t="str">
        <f>TEXT(DATA[[#This Row],[Fecha]],"mmm")</f>
        <v>oct</v>
      </c>
      <c r="C968" s="16">
        <f>(WEEKNUM(DATA[[#This Row],[Fecha]],2))</f>
        <v>41</v>
      </c>
      <c r="D968" s="30">
        <v>45201</v>
      </c>
      <c r="E968" s="102">
        <f>YEAR(DATA[[#This Row],[Fecha]])</f>
        <v>2023</v>
      </c>
      <c r="F968" s="31" t="s">
        <v>55</v>
      </c>
      <c r="G968" s="32" t="s">
        <v>357</v>
      </c>
      <c r="H968" s="35" t="s">
        <v>356</v>
      </c>
      <c r="I968" s="32" t="s">
        <v>56</v>
      </c>
      <c r="J968" s="19">
        <v>30</v>
      </c>
      <c r="K968" s="105" t="s">
        <v>358</v>
      </c>
    </row>
    <row r="969" spans="1:11">
      <c r="A969" s="18" t="s">
        <v>316</v>
      </c>
      <c r="B969" s="5" t="str">
        <f>TEXT(DATA[[#This Row],[Fecha]],"mmm")</f>
        <v>oct</v>
      </c>
      <c r="C969" s="16">
        <f>(WEEKNUM(DATA[[#This Row],[Fecha]],2))</f>
        <v>41</v>
      </c>
      <c r="D969" s="30">
        <v>45201</v>
      </c>
      <c r="E969" s="102">
        <f>YEAR(DATA[[#This Row],[Fecha]])</f>
        <v>2023</v>
      </c>
      <c r="F969" s="31" t="s">
        <v>335</v>
      </c>
      <c r="G969" s="32" t="s">
        <v>286</v>
      </c>
      <c r="H969" s="35" t="s">
        <v>354</v>
      </c>
      <c r="I969" s="32" t="s">
        <v>57</v>
      </c>
      <c r="J969" s="19">
        <v>25</v>
      </c>
      <c r="K969" s="105" t="s">
        <v>355</v>
      </c>
    </row>
    <row r="970" spans="1:11">
      <c r="A970" s="18" t="s">
        <v>20</v>
      </c>
      <c r="B970" s="5" t="str">
        <f>TEXT(DATA[[#This Row],[Fecha]],"mmm")</f>
        <v>oct</v>
      </c>
      <c r="C970" s="16">
        <f>(WEEKNUM(DATA[[#This Row],[Fecha]],2))</f>
        <v>41</v>
      </c>
      <c r="D970" s="30">
        <v>45201</v>
      </c>
      <c r="E970" s="102">
        <f>YEAR(DATA[[#This Row],[Fecha]])</f>
        <v>2023</v>
      </c>
      <c r="F970" s="31" t="s">
        <v>335</v>
      </c>
      <c r="G970" s="32" t="s">
        <v>76</v>
      </c>
      <c r="H970" s="35" t="s">
        <v>352</v>
      </c>
      <c r="I970" s="32" t="s">
        <v>56</v>
      </c>
      <c r="J970" s="19">
        <v>16.560116666666637</v>
      </c>
      <c r="K970" s="105" t="s">
        <v>353</v>
      </c>
    </row>
    <row r="971" spans="1:11">
      <c r="A971" s="18" t="s">
        <v>20</v>
      </c>
      <c r="B971" s="5" t="str">
        <f>TEXT(DATA[[#This Row],[Fecha]],"mmm")</f>
        <v>oct</v>
      </c>
      <c r="C971" s="16">
        <f>(WEEKNUM(DATA[[#This Row],[Fecha]],2))</f>
        <v>41</v>
      </c>
      <c r="D971" s="30">
        <v>45201</v>
      </c>
      <c r="E971" s="102">
        <f>YEAR(DATA[[#This Row],[Fecha]])</f>
        <v>2023</v>
      </c>
      <c r="F971" s="31" t="s">
        <v>55</v>
      </c>
      <c r="G971" s="32" t="s">
        <v>482</v>
      </c>
      <c r="H971" s="35" t="s">
        <v>325</v>
      </c>
      <c r="I971" s="32" t="s">
        <v>166</v>
      </c>
      <c r="J971" s="19">
        <v>7.1711999999999998</v>
      </c>
    </row>
    <row r="972" spans="1:11">
      <c r="A972" s="18" t="s">
        <v>20</v>
      </c>
      <c r="B972" s="5" t="str">
        <f>TEXT(DATA[[#This Row],[Fecha]],"mmm")</f>
        <v>oct</v>
      </c>
      <c r="C972" s="16">
        <f>(WEEKNUM(DATA[[#This Row],[Fecha]],2))</f>
        <v>41</v>
      </c>
      <c r="D972" s="30">
        <v>45201</v>
      </c>
      <c r="E972" s="102">
        <f>YEAR(DATA[[#This Row],[Fecha]])</f>
        <v>2023</v>
      </c>
      <c r="F972" s="31" t="s">
        <v>55</v>
      </c>
      <c r="G972" s="32" t="s">
        <v>59</v>
      </c>
      <c r="H972" s="35" t="s">
        <v>349</v>
      </c>
      <c r="I972" s="32" t="s">
        <v>166</v>
      </c>
      <c r="J972" s="19">
        <v>6.9356333333333398</v>
      </c>
    </row>
    <row r="973" spans="1:11">
      <c r="A973" s="18" t="s">
        <v>20</v>
      </c>
      <c r="B973" s="5" t="str">
        <f>TEXT(DATA[[#This Row],[Fecha]],"mmm")</f>
        <v>oct</v>
      </c>
      <c r="C973" s="16">
        <f>(WEEKNUM(DATA[[#This Row],[Fecha]],2))</f>
        <v>41</v>
      </c>
      <c r="D973" s="30">
        <v>45201</v>
      </c>
      <c r="E973" s="102">
        <f>YEAR(DATA[[#This Row],[Fecha]])</f>
        <v>2023</v>
      </c>
      <c r="F973" s="31" t="s">
        <v>55</v>
      </c>
      <c r="G973" s="32" t="s">
        <v>59</v>
      </c>
      <c r="H973" s="35" t="s">
        <v>347</v>
      </c>
      <c r="I973" s="32" t="s">
        <v>166</v>
      </c>
      <c r="J973" s="19">
        <v>6.6024333333333605</v>
      </c>
    </row>
    <row r="974" spans="1:11">
      <c r="A974" s="18" t="s">
        <v>20</v>
      </c>
      <c r="B974" s="5" t="str">
        <f>TEXT(DATA[[#This Row],[Fecha]],"mmm")</f>
        <v>oct</v>
      </c>
      <c r="C974" s="16">
        <f>(WEEKNUM(DATA[[#This Row],[Fecha]],2))</f>
        <v>41</v>
      </c>
      <c r="D974" s="30">
        <v>45201</v>
      </c>
      <c r="E974" s="102">
        <f>YEAR(DATA[[#This Row],[Fecha]])</f>
        <v>2023</v>
      </c>
      <c r="F974" s="31" t="s">
        <v>55</v>
      </c>
      <c r="G974" s="32" t="s">
        <v>59</v>
      </c>
      <c r="H974" s="35" t="s">
        <v>348</v>
      </c>
      <c r="I974" s="32" t="s">
        <v>166</v>
      </c>
      <c r="J974" s="19">
        <v>5.6183500000000022</v>
      </c>
    </row>
    <row r="975" spans="1:11">
      <c r="A975" s="18" t="s">
        <v>20</v>
      </c>
      <c r="B975" s="5" t="str">
        <f>TEXT(DATA[[#This Row],[Fecha]],"mmm")</f>
        <v>oct</v>
      </c>
      <c r="C975" s="16">
        <f>(WEEKNUM(DATA[[#This Row],[Fecha]],2))</f>
        <v>41</v>
      </c>
      <c r="D975" s="30">
        <v>45201</v>
      </c>
      <c r="E975" s="102">
        <f>YEAR(DATA[[#This Row],[Fecha]])</f>
        <v>2023</v>
      </c>
      <c r="F975" s="31" t="s">
        <v>55</v>
      </c>
      <c r="G975" s="32" t="s">
        <v>59</v>
      </c>
      <c r="H975" s="35" t="s">
        <v>350</v>
      </c>
      <c r="I975" s="32" t="s">
        <v>166</v>
      </c>
      <c r="J975" s="19">
        <v>4.7358000000000002</v>
      </c>
    </row>
    <row r="976" spans="1:11">
      <c r="A976" s="18" t="s">
        <v>20</v>
      </c>
      <c r="B976" s="5" t="str">
        <f>TEXT(DATA[[#This Row],[Fecha]],"mmm")</f>
        <v>oct</v>
      </c>
      <c r="C976" s="16">
        <f>(WEEKNUM(DATA[[#This Row],[Fecha]],2))</f>
        <v>41</v>
      </c>
      <c r="D976" s="30">
        <v>45201</v>
      </c>
      <c r="E976" s="102">
        <f>YEAR(DATA[[#This Row],[Fecha]])</f>
        <v>2023</v>
      </c>
      <c r="F976" s="31" t="s">
        <v>55</v>
      </c>
      <c r="G976" s="32" t="s">
        <v>59</v>
      </c>
      <c r="H976" s="35" t="s">
        <v>351</v>
      </c>
      <c r="I976" s="32" t="s">
        <v>166</v>
      </c>
      <c r="J976" s="19">
        <v>4.6179499999999978</v>
      </c>
    </row>
    <row r="977" spans="1:11">
      <c r="A977" s="18" t="s">
        <v>22</v>
      </c>
      <c r="B977" s="5" t="str">
        <f>TEXT(DATA[[#This Row],[Fecha]],"mmm")</f>
        <v>oct</v>
      </c>
      <c r="C977" s="16">
        <f>(WEEKNUM(DATA[[#This Row],[Fecha]],2))</f>
        <v>41</v>
      </c>
      <c r="D977" s="30">
        <v>45201</v>
      </c>
      <c r="E977" s="102">
        <f>YEAR(DATA[[#This Row],[Fecha]])</f>
        <v>2023</v>
      </c>
      <c r="F977" s="31" t="s">
        <v>55</v>
      </c>
      <c r="G977" s="32" t="s">
        <v>65</v>
      </c>
      <c r="H977" s="35" t="s">
        <v>89</v>
      </c>
      <c r="I977" s="32" t="s">
        <v>166</v>
      </c>
      <c r="J977" s="19">
        <v>1.9508666666666641</v>
      </c>
    </row>
    <row r="978" spans="1:11">
      <c r="A978" s="18" t="s">
        <v>22</v>
      </c>
      <c r="B978" s="5" t="str">
        <f>TEXT(DATA[[#This Row],[Fecha]],"mmm")</f>
        <v>oct</v>
      </c>
      <c r="C978" s="16">
        <f>(WEEKNUM(DATA[[#This Row],[Fecha]],2))</f>
        <v>41</v>
      </c>
      <c r="D978" s="30">
        <v>45201</v>
      </c>
      <c r="E978" s="102">
        <f>YEAR(DATA[[#This Row],[Fecha]])</f>
        <v>2023</v>
      </c>
      <c r="F978" s="31" t="s">
        <v>55</v>
      </c>
      <c r="G978" s="32" t="s">
        <v>65</v>
      </c>
      <c r="H978" s="35" t="s">
        <v>89</v>
      </c>
      <c r="I978" s="32" t="s">
        <v>166</v>
      </c>
      <c r="J978" s="19">
        <v>1.950783333333336</v>
      </c>
    </row>
    <row r="979" spans="1:11">
      <c r="A979" s="18" t="s">
        <v>20</v>
      </c>
      <c r="B979" s="5" t="str">
        <f>TEXT(DATA[[#This Row],[Fecha]],"mmm")</f>
        <v>oct</v>
      </c>
      <c r="C979" s="16">
        <f>(WEEKNUM(DATA[[#This Row],[Fecha]],2))</f>
        <v>41</v>
      </c>
      <c r="D979" s="30">
        <v>45201</v>
      </c>
      <c r="E979" s="102">
        <f>YEAR(DATA[[#This Row],[Fecha]])</f>
        <v>2023</v>
      </c>
      <c r="F979" s="31" t="s">
        <v>55</v>
      </c>
      <c r="G979" s="32" t="s">
        <v>59</v>
      </c>
      <c r="H979" s="35" t="s">
        <v>349</v>
      </c>
      <c r="I979" s="32" t="s">
        <v>166</v>
      </c>
      <c r="J979" s="19">
        <v>1.6330833333333359</v>
      </c>
    </row>
    <row r="980" spans="1:11">
      <c r="A980" s="18" t="s">
        <v>22</v>
      </c>
      <c r="B980" s="5" t="str">
        <f>TEXT(DATA[[#This Row],[Fecha]],"mmm")</f>
        <v>oct</v>
      </c>
      <c r="C980" s="16">
        <f>(WEEKNUM(DATA[[#This Row],[Fecha]],2))</f>
        <v>41</v>
      </c>
      <c r="D980" s="30">
        <v>45201</v>
      </c>
      <c r="E980" s="102">
        <f>YEAR(DATA[[#This Row],[Fecha]])</f>
        <v>2023</v>
      </c>
      <c r="F980" s="31" t="s">
        <v>55</v>
      </c>
      <c r="G980" s="32" t="s">
        <v>71</v>
      </c>
      <c r="H980" s="35" t="s">
        <v>346</v>
      </c>
      <c r="I980" s="32" t="s">
        <v>166</v>
      </c>
      <c r="J980" s="19">
        <v>1.1512833333333361</v>
      </c>
    </row>
    <row r="981" spans="1:11">
      <c r="A981" s="18" t="s">
        <v>22</v>
      </c>
      <c r="B981" s="5" t="str">
        <f>TEXT(DATA[[#This Row],[Fecha]],"mmm")</f>
        <v>oct</v>
      </c>
      <c r="C981" s="16">
        <f>(WEEKNUM(DATA[[#This Row],[Fecha]],2))</f>
        <v>41</v>
      </c>
      <c r="D981" s="30">
        <v>45201</v>
      </c>
      <c r="E981" s="102">
        <f>YEAR(DATA[[#This Row],[Fecha]])</f>
        <v>2023</v>
      </c>
      <c r="F981" s="31" t="s">
        <v>55</v>
      </c>
      <c r="G981" s="32" t="s">
        <v>74</v>
      </c>
      <c r="H981" s="35" t="s">
        <v>126</v>
      </c>
      <c r="I981" s="32" t="s">
        <v>166</v>
      </c>
      <c r="J981" s="19">
        <v>1.050700000000002</v>
      </c>
    </row>
    <row r="982" spans="1:11">
      <c r="A982" s="18" t="s">
        <v>22</v>
      </c>
      <c r="B982" s="5" t="str">
        <f>TEXT(DATA[[#This Row],[Fecha]],"mmm")</f>
        <v>oct</v>
      </c>
      <c r="C982" s="16">
        <f>(WEEKNUM(DATA[[#This Row],[Fecha]],2))</f>
        <v>41</v>
      </c>
      <c r="D982" s="30">
        <v>45201</v>
      </c>
      <c r="E982" s="102">
        <f>YEAR(DATA[[#This Row],[Fecha]])</f>
        <v>2023</v>
      </c>
      <c r="F982" s="31" t="s">
        <v>55</v>
      </c>
      <c r="G982" s="32" t="s">
        <v>65</v>
      </c>
      <c r="H982" s="35" t="s">
        <v>89</v>
      </c>
      <c r="I982" s="32" t="s">
        <v>166</v>
      </c>
      <c r="J982" s="19">
        <v>0.85041666666666604</v>
      </c>
    </row>
    <row r="983" spans="1:11">
      <c r="A983" s="18" t="s">
        <v>22</v>
      </c>
      <c r="B983" s="5" t="str">
        <f>TEXT(DATA[[#This Row],[Fecha]],"mmm")</f>
        <v>oct</v>
      </c>
      <c r="C983" s="16">
        <f>(WEEKNUM(DATA[[#This Row],[Fecha]],2))</f>
        <v>41</v>
      </c>
      <c r="D983" s="30">
        <v>45201</v>
      </c>
      <c r="E983" s="102">
        <f>YEAR(DATA[[#This Row],[Fecha]])</f>
        <v>2023</v>
      </c>
      <c r="F983" s="31" t="s">
        <v>55</v>
      </c>
      <c r="G983" s="32" t="s">
        <v>65</v>
      </c>
      <c r="H983" s="35" t="s">
        <v>89</v>
      </c>
      <c r="I983" s="32" t="s">
        <v>166</v>
      </c>
      <c r="J983" s="19">
        <v>0.81079999999999808</v>
      </c>
    </row>
    <row r="984" spans="1:11">
      <c r="A984" s="18" t="s">
        <v>22</v>
      </c>
      <c r="B984" s="5" t="str">
        <f>TEXT(DATA[[#This Row],[Fecha]],"mmm")</f>
        <v>oct</v>
      </c>
      <c r="C984" s="16">
        <f>(WEEKNUM(DATA[[#This Row],[Fecha]],2))</f>
        <v>41</v>
      </c>
      <c r="D984" s="30">
        <v>45201</v>
      </c>
      <c r="E984" s="102">
        <f>YEAR(DATA[[#This Row],[Fecha]])</f>
        <v>2023</v>
      </c>
      <c r="F984" s="31" t="s">
        <v>55</v>
      </c>
      <c r="G984" s="32" t="s">
        <v>65</v>
      </c>
      <c r="H984" s="35" t="s">
        <v>89</v>
      </c>
      <c r="I984" s="32" t="s">
        <v>166</v>
      </c>
      <c r="J984" s="19">
        <v>0.75066666666666593</v>
      </c>
    </row>
    <row r="985" spans="1:11">
      <c r="A985" s="18" t="s">
        <v>22</v>
      </c>
      <c r="B985" s="5" t="str">
        <f>TEXT(DATA[[#This Row],[Fecha]],"mmm")</f>
        <v>oct</v>
      </c>
      <c r="C985" s="16">
        <f>(WEEKNUM(DATA[[#This Row],[Fecha]],2))</f>
        <v>41</v>
      </c>
      <c r="D985" s="30">
        <v>45201</v>
      </c>
      <c r="E985" s="102">
        <f>YEAR(DATA[[#This Row],[Fecha]])</f>
        <v>2023</v>
      </c>
      <c r="F985" s="31" t="s">
        <v>55</v>
      </c>
      <c r="G985" s="32" t="s">
        <v>74</v>
      </c>
      <c r="H985" s="35" t="s">
        <v>126</v>
      </c>
      <c r="I985" s="32" t="s">
        <v>166</v>
      </c>
      <c r="J985" s="19">
        <v>0.45041666666666641</v>
      </c>
    </row>
    <row r="986" spans="1:11">
      <c r="A986" s="18" t="s">
        <v>22</v>
      </c>
      <c r="B986" s="5" t="str">
        <f>TEXT(DATA[[#This Row],[Fecha]],"mmm")</f>
        <v>oct</v>
      </c>
      <c r="C986" s="16">
        <f>(WEEKNUM(DATA[[#This Row],[Fecha]],2))</f>
        <v>41</v>
      </c>
      <c r="D986" s="30">
        <v>45201</v>
      </c>
      <c r="E986" s="102">
        <f>YEAR(DATA[[#This Row],[Fecha]])</f>
        <v>2023</v>
      </c>
      <c r="F986" s="31" t="s">
        <v>55</v>
      </c>
      <c r="G986" s="32" t="s">
        <v>71</v>
      </c>
      <c r="H986" s="35" t="s">
        <v>346</v>
      </c>
      <c r="I986" s="32" t="s">
        <v>166</v>
      </c>
      <c r="J986" s="19">
        <v>0.1000000000000002</v>
      </c>
    </row>
    <row r="987" spans="1:11">
      <c r="A987" s="18" t="s">
        <v>20</v>
      </c>
      <c r="B987" s="5" t="str">
        <f>TEXT(DATA[[#This Row],[Fecha]],"mmm")</f>
        <v>oct</v>
      </c>
      <c r="C987" s="16">
        <f>(WEEKNUM(DATA[[#This Row],[Fecha]],2))</f>
        <v>41</v>
      </c>
      <c r="D987" s="30">
        <v>45202</v>
      </c>
      <c r="E987" s="102">
        <f>YEAR(DATA[[#This Row],[Fecha]])</f>
        <v>2023</v>
      </c>
      <c r="F987" s="31" t="s">
        <v>55</v>
      </c>
      <c r="G987" s="32" t="s">
        <v>52</v>
      </c>
      <c r="H987" s="35" t="s">
        <v>195</v>
      </c>
      <c r="I987" s="32" t="s">
        <v>339</v>
      </c>
      <c r="J987" s="19">
        <v>16.49461666666668</v>
      </c>
      <c r="K987" s="29" t="s">
        <v>363</v>
      </c>
    </row>
    <row r="988" spans="1:11">
      <c r="A988" s="18" t="s">
        <v>22</v>
      </c>
      <c r="B988" s="5" t="str">
        <f>TEXT(DATA[[#This Row],[Fecha]],"mmm")</f>
        <v>oct</v>
      </c>
      <c r="C988" s="16">
        <f>(WEEKNUM(DATA[[#This Row],[Fecha]],2))</f>
        <v>41</v>
      </c>
      <c r="D988" s="30">
        <v>45202</v>
      </c>
      <c r="E988" s="102">
        <f>YEAR(DATA[[#This Row],[Fecha]])</f>
        <v>2023</v>
      </c>
      <c r="F988" s="31" t="s">
        <v>55</v>
      </c>
      <c r="G988" s="32" t="s">
        <v>53</v>
      </c>
      <c r="H988" s="35" t="s">
        <v>360</v>
      </c>
      <c r="I988" s="32" t="s">
        <v>57</v>
      </c>
      <c r="J988" s="19">
        <v>12.4542</v>
      </c>
      <c r="K988" s="29" t="s">
        <v>460</v>
      </c>
    </row>
    <row r="989" spans="1:11">
      <c r="A989" s="18" t="s">
        <v>22</v>
      </c>
      <c r="B989" s="5" t="str">
        <f>TEXT(DATA[[#This Row],[Fecha]],"mmm")</f>
        <v>oct</v>
      </c>
      <c r="C989" s="16">
        <f>(WEEKNUM(DATA[[#This Row],[Fecha]],2))</f>
        <v>41</v>
      </c>
      <c r="D989" s="30">
        <v>45202</v>
      </c>
      <c r="E989" s="102">
        <f>YEAR(DATA[[#This Row],[Fecha]])</f>
        <v>2023</v>
      </c>
      <c r="F989" s="31" t="s">
        <v>55</v>
      </c>
      <c r="G989" s="32" t="s">
        <v>53</v>
      </c>
      <c r="H989" s="35" t="s">
        <v>360</v>
      </c>
      <c r="I989" s="32" t="s">
        <v>57</v>
      </c>
      <c r="J989" s="19">
        <v>10.05325000000002</v>
      </c>
      <c r="K989" s="29" t="s">
        <v>460</v>
      </c>
    </row>
    <row r="990" spans="1:11">
      <c r="A990" s="18" t="s">
        <v>20</v>
      </c>
      <c r="B990" s="5" t="str">
        <f>TEXT(DATA[[#This Row],[Fecha]],"mmm")</f>
        <v>oct</v>
      </c>
      <c r="C990" s="16">
        <f>(WEEKNUM(DATA[[#This Row],[Fecha]],2))</f>
        <v>41</v>
      </c>
      <c r="D990" s="30">
        <v>45202</v>
      </c>
      <c r="E990" s="102">
        <f>YEAR(DATA[[#This Row],[Fecha]])</f>
        <v>2023</v>
      </c>
      <c r="F990" s="31" t="s">
        <v>335</v>
      </c>
      <c r="G990" s="32" t="s">
        <v>52</v>
      </c>
      <c r="H990" s="35" t="s">
        <v>195</v>
      </c>
      <c r="I990" s="32" t="s">
        <v>339</v>
      </c>
      <c r="J990" s="19">
        <v>8.54886666666666</v>
      </c>
      <c r="K990" s="29" t="s">
        <v>363</v>
      </c>
    </row>
    <row r="991" spans="1:11">
      <c r="A991" s="18" t="s">
        <v>20</v>
      </c>
      <c r="B991" s="5" t="str">
        <f>TEXT(DATA[[#This Row],[Fecha]],"mmm")</f>
        <v>oct</v>
      </c>
      <c r="C991" s="16">
        <f>(WEEKNUM(DATA[[#This Row],[Fecha]],2))</f>
        <v>41</v>
      </c>
      <c r="D991" s="30">
        <v>45202</v>
      </c>
      <c r="E991" s="102">
        <f>YEAR(DATA[[#This Row],[Fecha]])</f>
        <v>2023</v>
      </c>
      <c r="F991" s="31" t="s">
        <v>55</v>
      </c>
      <c r="G991" s="32" t="s">
        <v>359</v>
      </c>
      <c r="H991" s="35" t="s">
        <v>361</v>
      </c>
      <c r="I991" s="32" t="s">
        <v>166</v>
      </c>
      <c r="J991" s="19">
        <v>7.5415666666666787</v>
      </c>
    </row>
    <row r="992" spans="1:11">
      <c r="A992" s="18" t="s">
        <v>22</v>
      </c>
      <c r="B992" s="5" t="str">
        <f>TEXT(DATA[[#This Row],[Fecha]],"mmm")</f>
        <v>oct</v>
      </c>
      <c r="C992" s="16">
        <f>(WEEKNUM(DATA[[#This Row],[Fecha]],2))</f>
        <v>41</v>
      </c>
      <c r="D992" s="30">
        <v>45202</v>
      </c>
      <c r="E992" s="102">
        <f>YEAR(DATA[[#This Row],[Fecha]])</f>
        <v>2023</v>
      </c>
      <c r="F992" s="31" t="s">
        <v>55</v>
      </c>
      <c r="G992" s="32" t="s">
        <v>53</v>
      </c>
      <c r="H992" s="35" t="s">
        <v>360</v>
      </c>
      <c r="I992" s="32" t="s">
        <v>166</v>
      </c>
      <c r="J992" s="19">
        <v>5.9524666666666679</v>
      </c>
    </row>
    <row r="993" spans="1:10">
      <c r="A993" s="18" t="s">
        <v>22</v>
      </c>
      <c r="B993" s="5" t="str">
        <f>TEXT(DATA[[#This Row],[Fecha]],"mmm")</f>
        <v>oct</v>
      </c>
      <c r="C993" s="16">
        <f>(WEEKNUM(DATA[[#This Row],[Fecha]],2))</f>
        <v>41</v>
      </c>
      <c r="D993" s="30">
        <v>45202</v>
      </c>
      <c r="E993" s="102">
        <f>YEAR(DATA[[#This Row],[Fecha]])</f>
        <v>2023</v>
      </c>
      <c r="F993" s="31" t="s">
        <v>55</v>
      </c>
      <c r="G993" s="32" t="s">
        <v>65</v>
      </c>
      <c r="H993" s="35" t="s">
        <v>89</v>
      </c>
      <c r="I993" s="32" t="s">
        <v>166</v>
      </c>
      <c r="J993" s="19">
        <v>5.6763499999999985</v>
      </c>
    </row>
    <row r="994" spans="1:10">
      <c r="A994" s="18" t="s">
        <v>20</v>
      </c>
      <c r="B994" s="5" t="str">
        <f>TEXT(DATA[[#This Row],[Fecha]],"mmm")</f>
        <v>oct</v>
      </c>
      <c r="C994" s="16">
        <f>(WEEKNUM(DATA[[#This Row],[Fecha]],2))</f>
        <v>41</v>
      </c>
      <c r="D994" s="30">
        <v>45202</v>
      </c>
      <c r="E994" s="102">
        <f>YEAR(DATA[[#This Row],[Fecha]])</f>
        <v>2023</v>
      </c>
      <c r="F994" s="31" t="s">
        <v>55</v>
      </c>
      <c r="G994" s="32" t="s">
        <v>359</v>
      </c>
      <c r="H994" s="35" t="s">
        <v>361</v>
      </c>
      <c r="I994" s="32" t="s">
        <v>166</v>
      </c>
      <c r="J994" s="19">
        <v>4.015933333333332</v>
      </c>
    </row>
    <row r="995" spans="1:10">
      <c r="A995" s="18" t="s">
        <v>22</v>
      </c>
      <c r="B995" s="5" t="str">
        <f>TEXT(DATA[[#This Row],[Fecha]],"mmm")</f>
        <v>oct</v>
      </c>
      <c r="C995" s="16">
        <f>(WEEKNUM(DATA[[#This Row],[Fecha]],2))</f>
        <v>41</v>
      </c>
      <c r="D995" s="30">
        <v>45202</v>
      </c>
      <c r="E995" s="102">
        <f>YEAR(DATA[[#This Row],[Fecha]])</f>
        <v>2023</v>
      </c>
      <c r="F995" s="31" t="s">
        <v>55</v>
      </c>
      <c r="G995" s="32" t="s">
        <v>53</v>
      </c>
      <c r="H995" s="35" t="s">
        <v>360</v>
      </c>
      <c r="I995" s="32" t="s">
        <v>166</v>
      </c>
      <c r="J995" s="19">
        <v>3.201833333333334</v>
      </c>
    </row>
    <row r="996" spans="1:10">
      <c r="A996" s="18" t="s">
        <v>22</v>
      </c>
      <c r="B996" s="5" t="str">
        <f>TEXT(DATA[[#This Row],[Fecha]],"mmm")</f>
        <v>oct</v>
      </c>
      <c r="C996" s="16">
        <f>(WEEKNUM(DATA[[#This Row],[Fecha]],2))</f>
        <v>41</v>
      </c>
      <c r="D996" s="30">
        <v>45202</v>
      </c>
      <c r="E996" s="102">
        <f>YEAR(DATA[[#This Row],[Fecha]])</f>
        <v>2023</v>
      </c>
      <c r="F996" s="31" t="s">
        <v>55</v>
      </c>
      <c r="G996" s="32" t="s">
        <v>65</v>
      </c>
      <c r="H996" s="35" t="s">
        <v>89</v>
      </c>
      <c r="I996" s="32" t="s">
        <v>166</v>
      </c>
      <c r="J996" s="19">
        <v>3.0011333333333337</v>
      </c>
    </row>
    <row r="997" spans="1:10">
      <c r="A997" s="18" t="s">
        <v>22</v>
      </c>
      <c r="B997" s="5" t="str">
        <f>TEXT(DATA[[#This Row],[Fecha]],"mmm")</f>
        <v>oct</v>
      </c>
      <c r="C997" s="16">
        <f>(WEEKNUM(DATA[[#This Row],[Fecha]],2))</f>
        <v>41</v>
      </c>
      <c r="D997" s="30">
        <v>45202</v>
      </c>
      <c r="E997" s="102">
        <f>YEAR(DATA[[#This Row],[Fecha]])</f>
        <v>2023</v>
      </c>
      <c r="F997" s="31" t="s">
        <v>55</v>
      </c>
      <c r="G997" s="32" t="s">
        <v>53</v>
      </c>
      <c r="H997" s="35" t="s">
        <v>360</v>
      </c>
      <c r="I997" s="32" t="s">
        <v>166</v>
      </c>
      <c r="J997" s="19">
        <v>2.7256333333333322</v>
      </c>
    </row>
    <row r="998" spans="1:10">
      <c r="A998" s="18" t="s">
        <v>20</v>
      </c>
      <c r="B998" s="5" t="str">
        <f>TEXT(DATA[[#This Row],[Fecha]],"mmm")</f>
        <v>oct</v>
      </c>
      <c r="C998" s="16">
        <f>(WEEKNUM(DATA[[#This Row],[Fecha]],2))</f>
        <v>41</v>
      </c>
      <c r="D998" s="30">
        <v>45202</v>
      </c>
      <c r="E998" s="102">
        <f>YEAR(DATA[[#This Row],[Fecha]])</f>
        <v>2023</v>
      </c>
      <c r="F998" s="31" t="s">
        <v>55</v>
      </c>
      <c r="G998" s="32" t="s">
        <v>52</v>
      </c>
      <c r="H998" s="35" t="s">
        <v>195</v>
      </c>
      <c r="I998" s="32" t="s">
        <v>166</v>
      </c>
      <c r="J998" s="19">
        <v>2.6098333333333321</v>
      </c>
    </row>
    <row r="999" spans="1:10">
      <c r="A999" s="18" t="s">
        <v>22</v>
      </c>
      <c r="B999" s="5" t="str">
        <f>TEXT(DATA[[#This Row],[Fecha]],"mmm")</f>
        <v>oct</v>
      </c>
      <c r="C999" s="16">
        <f>(WEEKNUM(DATA[[#This Row],[Fecha]],2))</f>
        <v>41</v>
      </c>
      <c r="D999" s="30">
        <v>45202</v>
      </c>
      <c r="E999" s="102">
        <f>YEAR(DATA[[#This Row],[Fecha]])</f>
        <v>2023</v>
      </c>
      <c r="F999" s="31" t="s">
        <v>55</v>
      </c>
      <c r="G999" s="32" t="s">
        <v>65</v>
      </c>
      <c r="H999" s="35" t="s">
        <v>89</v>
      </c>
      <c r="I999" s="32" t="s">
        <v>166</v>
      </c>
      <c r="J999" s="19">
        <v>2.2252999999999981</v>
      </c>
    </row>
    <row r="1000" spans="1:10">
      <c r="A1000" s="18" t="s">
        <v>20</v>
      </c>
      <c r="B1000" s="5" t="str">
        <f>TEXT(DATA[[#This Row],[Fecha]],"mmm")</f>
        <v>oct</v>
      </c>
      <c r="C1000" s="16">
        <f>(WEEKNUM(DATA[[#This Row],[Fecha]],2))</f>
        <v>41</v>
      </c>
      <c r="D1000" s="30">
        <v>45202</v>
      </c>
      <c r="E1000" s="102">
        <f>YEAR(DATA[[#This Row],[Fecha]])</f>
        <v>2023</v>
      </c>
      <c r="F1000" s="31" t="s">
        <v>58</v>
      </c>
      <c r="G1000" s="32" t="s">
        <v>76</v>
      </c>
      <c r="H1000" s="35" t="s">
        <v>108</v>
      </c>
      <c r="I1000" s="32" t="s">
        <v>166</v>
      </c>
      <c r="J1000" s="19">
        <v>2.2021999999999982</v>
      </c>
    </row>
    <row r="1001" spans="1:10">
      <c r="A1001" s="18" t="s">
        <v>22</v>
      </c>
      <c r="B1001" s="5" t="str">
        <f>TEXT(DATA[[#This Row],[Fecha]],"mmm")</f>
        <v>oct</v>
      </c>
      <c r="C1001" s="16">
        <f>(WEEKNUM(DATA[[#This Row],[Fecha]],2))</f>
        <v>41</v>
      </c>
      <c r="D1001" s="30">
        <v>45202</v>
      </c>
      <c r="E1001" s="102">
        <f>YEAR(DATA[[#This Row],[Fecha]])</f>
        <v>2023</v>
      </c>
      <c r="F1001" s="31" t="s">
        <v>55</v>
      </c>
      <c r="G1001" s="32" t="s">
        <v>53</v>
      </c>
      <c r="H1001" s="35" t="s">
        <v>360</v>
      </c>
      <c r="I1001" s="32" t="s">
        <v>166</v>
      </c>
      <c r="J1001" s="19">
        <v>1.8509500000000019</v>
      </c>
    </row>
    <row r="1002" spans="1:10">
      <c r="A1002" s="18" t="s">
        <v>22</v>
      </c>
      <c r="B1002" s="5" t="str">
        <f>TEXT(DATA[[#This Row],[Fecha]],"mmm")</f>
        <v>oct</v>
      </c>
      <c r="C1002" s="16">
        <f>(WEEKNUM(DATA[[#This Row],[Fecha]],2))</f>
        <v>41</v>
      </c>
      <c r="D1002" s="30">
        <v>45202</v>
      </c>
      <c r="E1002" s="102">
        <f>YEAR(DATA[[#This Row],[Fecha]])</f>
        <v>2023</v>
      </c>
      <c r="F1002" s="31" t="s">
        <v>55</v>
      </c>
      <c r="G1002" s="32" t="s">
        <v>78</v>
      </c>
      <c r="H1002" s="35" t="s">
        <v>296</v>
      </c>
      <c r="I1002" s="32" t="s">
        <v>166</v>
      </c>
      <c r="J1002" s="19">
        <v>1.6013166666666661</v>
      </c>
    </row>
    <row r="1003" spans="1:10">
      <c r="A1003" s="18" t="s">
        <v>22</v>
      </c>
      <c r="B1003" s="5" t="str">
        <f>TEXT(DATA[[#This Row],[Fecha]],"mmm")</f>
        <v>oct</v>
      </c>
      <c r="C1003" s="16">
        <f>(WEEKNUM(DATA[[#This Row],[Fecha]],2))</f>
        <v>41</v>
      </c>
      <c r="D1003" s="30">
        <v>45202</v>
      </c>
      <c r="E1003" s="102">
        <f>YEAR(DATA[[#This Row],[Fecha]])</f>
        <v>2023</v>
      </c>
      <c r="F1003" s="31" t="s">
        <v>55</v>
      </c>
      <c r="G1003" s="32" t="s">
        <v>78</v>
      </c>
      <c r="H1003" s="35" t="s">
        <v>296</v>
      </c>
      <c r="I1003" s="32" t="s">
        <v>166</v>
      </c>
      <c r="J1003" s="19">
        <v>1.1254833333333361</v>
      </c>
    </row>
    <row r="1004" spans="1:10">
      <c r="A1004" s="18" t="s">
        <v>22</v>
      </c>
      <c r="B1004" s="5" t="str">
        <f>TEXT(DATA[[#This Row],[Fecha]],"mmm")</f>
        <v>oct</v>
      </c>
      <c r="C1004" s="16">
        <f>(WEEKNUM(DATA[[#This Row],[Fecha]],2))</f>
        <v>41</v>
      </c>
      <c r="D1004" s="30">
        <v>45202</v>
      </c>
      <c r="E1004" s="102">
        <f>YEAR(DATA[[#This Row],[Fecha]])</f>
        <v>2023</v>
      </c>
      <c r="F1004" s="31" t="s">
        <v>55</v>
      </c>
      <c r="G1004" s="32" t="s">
        <v>78</v>
      </c>
      <c r="H1004" s="35" t="s">
        <v>296</v>
      </c>
      <c r="I1004" s="32" t="s">
        <v>166</v>
      </c>
      <c r="J1004" s="19">
        <v>1.1003999999999998</v>
      </c>
    </row>
    <row r="1005" spans="1:10">
      <c r="A1005" s="18" t="s">
        <v>22</v>
      </c>
      <c r="B1005" s="5" t="str">
        <f>TEXT(DATA[[#This Row],[Fecha]],"mmm")</f>
        <v>oct</v>
      </c>
      <c r="C1005" s="16">
        <f>(WEEKNUM(DATA[[#This Row],[Fecha]],2))</f>
        <v>41</v>
      </c>
      <c r="D1005" s="30">
        <v>45202</v>
      </c>
      <c r="E1005" s="102">
        <f>YEAR(DATA[[#This Row],[Fecha]])</f>
        <v>2023</v>
      </c>
      <c r="F1005" s="31" t="s">
        <v>55</v>
      </c>
      <c r="G1005" s="32" t="s">
        <v>65</v>
      </c>
      <c r="H1005" s="35" t="s">
        <v>89</v>
      </c>
      <c r="I1005" s="32" t="s">
        <v>166</v>
      </c>
      <c r="J1005" s="19">
        <v>1.0010666666666641</v>
      </c>
    </row>
    <row r="1006" spans="1:10">
      <c r="A1006" s="18" t="s">
        <v>22</v>
      </c>
      <c r="B1006" s="5" t="str">
        <f>TEXT(DATA[[#This Row],[Fecha]],"mmm")</f>
        <v>oct</v>
      </c>
      <c r="C1006" s="16">
        <f>(WEEKNUM(DATA[[#This Row],[Fecha]],2))</f>
        <v>41</v>
      </c>
      <c r="D1006" s="30">
        <v>45202</v>
      </c>
      <c r="E1006" s="102">
        <f>YEAR(DATA[[#This Row],[Fecha]])</f>
        <v>2023</v>
      </c>
      <c r="F1006" s="31" t="s">
        <v>55</v>
      </c>
      <c r="G1006" s="32" t="s">
        <v>53</v>
      </c>
      <c r="H1006" s="35" t="s">
        <v>360</v>
      </c>
      <c r="I1006" s="32" t="s">
        <v>166</v>
      </c>
      <c r="J1006" s="19">
        <v>0.80050000000000199</v>
      </c>
    </row>
    <row r="1007" spans="1:10">
      <c r="A1007" s="18" t="s">
        <v>20</v>
      </c>
      <c r="B1007" s="5" t="str">
        <f>TEXT(DATA[[#This Row],[Fecha]],"mmm")</f>
        <v>oct</v>
      </c>
      <c r="C1007" s="16">
        <f>(WEEKNUM(DATA[[#This Row],[Fecha]],2))</f>
        <v>41</v>
      </c>
      <c r="D1007" s="30">
        <v>45202</v>
      </c>
      <c r="E1007" s="102">
        <f>YEAR(DATA[[#This Row],[Fecha]])</f>
        <v>2023</v>
      </c>
      <c r="F1007" s="31" t="s">
        <v>55</v>
      </c>
      <c r="G1007" s="32" t="s">
        <v>52</v>
      </c>
      <c r="H1007" s="35" t="s">
        <v>162</v>
      </c>
      <c r="I1007" s="32" t="s">
        <v>166</v>
      </c>
      <c r="J1007" s="19">
        <v>0.71668333333333201</v>
      </c>
    </row>
    <row r="1008" spans="1:10">
      <c r="A1008" s="18" t="s">
        <v>22</v>
      </c>
      <c r="B1008" s="5" t="str">
        <f>TEXT(DATA[[#This Row],[Fecha]],"mmm")</f>
        <v>oct</v>
      </c>
      <c r="C1008" s="16">
        <f>(WEEKNUM(DATA[[#This Row],[Fecha]],2))</f>
        <v>41</v>
      </c>
      <c r="D1008" s="30">
        <v>45202</v>
      </c>
      <c r="E1008" s="102">
        <f>YEAR(DATA[[#This Row],[Fecha]])</f>
        <v>2023</v>
      </c>
      <c r="F1008" s="31" t="s">
        <v>55</v>
      </c>
      <c r="G1008" s="32" t="s">
        <v>78</v>
      </c>
      <c r="H1008" s="35" t="s">
        <v>296</v>
      </c>
      <c r="I1008" s="32" t="s">
        <v>166</v>
      </c>
      <c r="J1008" s="19">
        <v>0.62524999999999797</v>
      </c>
    </row>
    <row r="1009" spans="1:11">
      <c r="A1009" s="18" t="s">
        <v>22</v>
      </c>
      <c r="B1009" s="5" t="str">
        <f>TEXT(DATA[[#This Row],[Fecha]],"mmm")</f>
        <v>oct</v>
      </c>
      <c r="C1009" s="16">
        <f>(WEEKNUM(DATA[[#This Row],[Fecha]],2))</f>
        <v>41</v>
      </c>
      <c r="D1009" s="30">
        <v>45202</v>
      </c>
      <c r="E1009" s="102">
        <f>YEAR(DATA[[#This Row],[Fecha]])</f>
        <v>2023</v>
      </c>
      <c r="F1009" s="31" t="s">
        <v>55</v>
      </c>
      <c r="G1009" s="32" t="s">
        <v>65</v>
      </c>
      <c r="H1009" s="35" t="s">
        <v>89</v>
      </c>
      <c r="I1009" s="32" t="s">
        <v>166</v>
      </c>
      <c r="J1009" s="19">
        <v>0.22499999999999998</v>
      </c>
    </row>
    <row r="1010" spans="1:11">
      <c r="A1010" s="18" t="s">
        <v>20</v>
      </c>
      <c r="B1010" s="5" t="str">
        <f>TEXT(DATA[[#This Row],[Fecha]],"mmm")</f>
        <v>oct</v>
      </c>
      <c r="C1010" s="16">
        <f>(WEEKNUM(DATA[[#This Row],[Fecha]],2))</f>
        <v>41</v>
      </c>
      <c r="D1010" s="30">
        <v>45203</v>
      </c>
      <c r="E1010" s="102">
        <f>YEAR(DATA[[#This Row],[Fecha]])</f>
        <v>2023</v>
      </c>
      <c r="F1010" s="31" t="s">
        <v>335</v>
      </c>
      <c r="G1010" s="32" t="s">
        <v>52</v>
      </c>
      <c r="H1010" s="35" t="s">
        <v>68</v>
      </c>
      <c r="I1010" s="32" t="s">
        <v>56</v>
      </c>
      <c r="J1010" s="19">
        <v>31.465333333333319</v>
      </c>
      <c r="K1010" s="105" t="s">
        <v>461</v>
      </c>
    </row>
    <row r="1011" spans="1:11">
      <c r="A1011" s="18" t="s">
        <v>22</v>
      </c>
      <c r="B1011" s="5" t="str">
        <f>TEXT(DATA[[#This Row],[Fecha]],"mmm")</f>
        <v>oct</v>
      </c>
      <c r="C1011" s="16">
        <f>(WEEKNUM(DATA[[#This Row],[Fecha]],2))</f>
        <v>41</v>
      </c>
      <c r="D1011" s="30">
        <v>45203</v>
      </c>
      <c r="E1011" s="102">
        <f>YEAR(DATA[[#This Row],[Fecha]])</f>
        <v>2023</v>
      </c>
      <c r="F1011" s="31" t="s">
        <v>55</v>
      </c>
      <c r="G1011" s="32" t="s">
        <v>60</v>
      </c>
      <c r="H1011" s="35" t="s">
        <v>299</v>
      </c>
      <c r="I1011" s="32" t="s">
        <v>166</v>
      </c>
      <c r="J1011" s="19">
        <v>7.7527666666666804</v>
      </c>
    </row>
    <row r="1012" spans="1:11">
      <c r="A1012" s="18" t="s">
        <v>20</v>
      </c>
      <c r="B1012" s="5" t="str">
        <f>TEXT(DATA[[#This Row],[Fecha]],"mmm")</f>
        <v>oct</v>
      </c>
      <c r="C1012" s="16">
        <f>(WEEKNUM(DATA[[#This Row],[Fecha]],2))</f>
        <v>41</v>
      </c>
      <c r="D1012" s="30">
        <v>45203</v>
      </c>
      <c r="E1012" s="102">
        <f>YEAR(DATA[[#This Row],[Fecha]])</f>
        <v>2023</v>
      </c>
      <c r="F1012" s="31" t="s">
        <v>58</v>
      </c>
      <c r="G1012" s="32" t="s">
        <v>52</v>
      </c>
      <c r="H1012" s="35" t="s">
        <v>362</v>
      </c>
      <c r="I1012" s="32" t="s">
        <v>166</v>
      </c>
      <c r="J1012" s="19">
        <v>5.9364666666666661</v>
      </c>
    </row>
    <row r="1013" spans="1:11">
      <c r="A1013" s="18" t="s">
        <v>22</v>
      </c>
      <c r="B1013" s="5" t="str">
        <f>TEXT(DATA[[#This Row],[Fecha]],"mmm")</f>
        <v>oct</v>
      </c>
      <c r="C1013" s="16">
        <f>(WEEKNUM(DATA[[#This Row],[Fecha]],2))</f>
        <v>41</v>
      </c>
      <c r="D1013" s="30">
        <v>45203</v>
      </c>
      <c r="E1013" s="102">
        <f>YEAR(DATA[[#This Row],[Fecha]])</f>
        <v>2023</v>
      </c>
      <c r="F1013" s="31" t="s">
        <v>55</v>
      </c>
      <c r="G1013" s="32" t="s">
        <v>53</v>
      </c>
      <c r="H1013" s="35" t="s">
        <v>360</v>
      </c>
      <c r="I1013" s="32" t="s">
        <v>166</v>
      </c>
      <c r="J1013" s="19">
        <v>5.0762333333333336</v>
      </c>
    </row>
    <row r="1014" spans="1:11">
      <c r="A1014" s="18" t="s">
        <v>22</v>
      </c>
      <c r="B1014" s="5" t="str">
        <f>TEXT(DATA[[#This Row],[Fecha]],"mmm")</f>
        <v>oct</v>
      </c>
      <c r="C1014" s="16">
        <f>(WEEKNUM(DATA[[#This Row],[Fecha]],2))</f>
        <v>41</v>
      </c>
      <c r="D1014" s="30">
        <v>45203</v>
      </c>
      <c r="E1014" s="102">
        <f>YEAR(DATA[[#This Row],[Fecha]])</f>
        <v>2023</v>
      </c>
      <c r="F1014" s="31" t="s">
        <v>55</v>
      </c>
      <c r="G1014" s="32" t="s">
        <v>53</v>
      </c>
      <c r="H1014" s="35" t="s">
        <v>360</v>
      </c>
      <c r="I1014" s="32" t="s">
        <v>166</v>
      </c>
      <c r="J1014" s="19">
        <v>4.4264833333333318</v>
      </c>
    </row>
    <row r="1015" spans="1:11">
      <c r="A1015" s="18" t="s">
        <v>20</v>
      </c>
      <c r="B1015" s="5" t="str">
        <f>TEXT(DATA[[#This Row],[Fecha]],"mmm")</f>
        <v>oct</v>
      </c>
      <c r="C1015" s="16">
        <f>(WEEKNUM(DATA[[#This Row],[Fecha]],2))</f>
        <v>41</v>
      </c>
      <c r="D1015" s="30">
        <v>45203</v>
      </c>
      <c r="E1015" s="102">
        <f>YEAR(DATA[[#This Row],[Fecha]])</f>
        <v>2023</v>
      </c>
      <c r="F1015" s="31" t="s">
        <v>58</v>
      </c>
      <c r="G1015" s="32" t="s">
        <v>62</v>
      </c>
      <c r="H1015" s="35" t="s">
        <v>307</v>
      </c>
      <c r="I1015" s="32" t="s">
        <v>166</v>
      </c>
      <c r="J1015" s="19">
        <v>4.1909166666666655</v>
      </c>
    </row>
    <row r="1016" spans="1:11">
      <c r="A1016" s="18" t="s">
        <v>22</v>
      </c>
      <c r="B1016" s="5" t="str">
        <f>TEXT(DATA[[#This Row],[Fecha]],"mmm")</f>
        <v>oct</v>
      </c>
      <c r="C1016" s="16">
        <f>(WEEKNUM(DATA[[#This Row],[Fecha]],2))</f>
        <v>41</v>
      </c>
      <c r="D1016" s="30">
        <v>45203</v>
      </c>
      <c r="E1016" s="102">
        <f>YEAR(DATA[[#This Row],[Fecha]])</f>
        <v>2023</v>
      </c>
      <c r="F1016" s="31" t="s">
        <v>55</v>
      </c>
      <c r="G1016" s="32" t="s">
        <v>53</v>
      </c>
      <c r="H1016" s="35" t="s">
        <v>360</v>
      </c>
      <c r="I1016" s="32" t="s">
        <v>166</v>
      </c>
      <c r="J1016" s="19">
        <v>3.9018166666666678</v>
      </c>
    </row>
    <row r="1017" spans="1:11">
      <c r="A1017" s="18" t="s">
        <v>22</v>
      </c>
      <c r="B1017" s="5" t="str">
        <f>TEXT(DATA[[#This Row],[Fecha]],"mmm")</f>
        <v>oct</v>
      </c>
      <c r="C1017" s="16">
        <f>(WEEKNUM(DATA[[#This Row],[Fecha]],2))</f>
        <v>41</v>
      </c>
      <c r="D1017" s="30">
        <v>45203</v>
      </c>
      <c r="E1017" s="102">
        <f>YEAR(DATA[[#This Row],[Fecha]])</f>
        <v>2023</v>
      </c>
      <c r="F1017" s="31" t="s">
        <v>55</v>
      </c>
      <c r="G1017" s="32" t="s">
        <v>78</v>
      </c>
      <c r="H1017" s="35" t="s">
        <v>296</v>
      </c>
      <c r="I1017" s="32" t="s">
        <v>166</v>
      </c>
      <c r="J1017" s="19">
        <v>3.8779333333333321</v>
      </c>
    </row>
    <row r="1018" spans="1:11">
      <c r="A1018" s="18" t="s">
        <v>20</v>
      </c>
      <c r="B1018" s="5" t="str">
        <f>TEXT(DATA[[#This Row],[Fecha]],"mmm")</f>
        <v>oct</v>
      </c>
      <c r="C1018" s="16">
        <f>(WEEKNUM(DATA[[#This Row],[Fecha]],2))</f>
        <v>41</v>
      </c>
      <c r="D1018" s="30">
        <v>45203</v>
      </c>
      <c r="E1018" s="102">
        <f>YEAR(DATA[[#This Row],[Fecha]])</f>
        <v>2023</v>
      </c>
      <c r="F1018" s="31" t="s">
        <v>335</v>
      </c>
      <c r="G1018" s="32" t="s">
        <v>52</v>
      </c>
      <c r="H1018" s="35" t="s">
        <v>68</v>
      </c>
      <c r="I1018" s="32" t="s">
        <v>166</v>
      </c>
      <c r="J1018" s="19">
        <v>3.1879833333333361</v>
      </c>
    </row>
    <row r="1019" spans="1:11">
      <c r="A1019" s="18" t="s">
        <v>22</v>
      </c>
      <c r="B1019" s="5" t="str">
        <f>TEXT(DATA[[#This Row],[Fecha]],"mmm")</f>
        <v>oct</v>
      </c>
      <c r="C1019" s="16">
        <f>(WEEKNUM(DATA[[#This Row],[Fecha]],2))</f>
        <v>41</v>
      </c>
      <c r="D1019" s="30">
        <v>45203</v>
      </c>
      <c r="E1019" s="102">
        <f>YEAR(DATA[[#This Row],[Fecha]])</f>
        <v>2023</v>
      </c>
      <c r="F1019" s="31" t="s">
        <v>55</v>
      </c>
      <c r="G1019" s="32" t="s">
        <v>78</v>
      </c>
      <c r="H1019" s="35" t="s">
        <v>296</v>
      </c>
      <c r="I1019" s="32" t="s">
        <v>166</v>
      </c>
      <c r="J1019" s="19">
        <v>2.4515666666666638</v>
      </c>
    </row>
    <row r="1020" spans="1:11">
      <c r="A1020" s="18" t="s">
        <v>22</v>
      </c>
      <c r="B1020" s="5" t="str">
        <f>TEXT(DATA[[#This Row],[Fecha]],"mmm")</f>
        <v>oct</v>
      </c>
      <c r="C1020" s="16">
        <f>(WEEKNUM(DATA[[#This Row],[Fecha]],2))</f>
        <v>41</v>
      </c>
      <c r="D1020" s="30">
        <v>45203</v>
      </c>
      <c r="E1020" s="102">
        <f>YEAR(DATA[[#This Row],[Fecha]])</f>
        <v>2023</v>
      </c>
      <c r="F1020" s="31" t="s">
        <v>55</v>
      </c>
      <c r="G1020" s="32" t="s">
        <v>53</v>
      </c>
      <c r="H1020" s="35" t="s">
        <v>368</v>
      </c>
      <c r="I1020" s="32" t="s">
        <v>166</v>
      </c>
      <c r="J1020" s="19">
        <v>2.3513166666666661</v>
      </c>
    </row>
    <row r="1021" spans="1:11">
      <c r="A1021" s="18" t="s">
        <v>22</v>
      </c>
      <c r="B1021" s="5" t="str">
        <f>TEXT(DATA[[#This Row],[Fecha]],"mmm")</f>
        <v>oct</v>
      </c>
      <c r="C1021" s="16">
        <f>(WEEKNUM(DATA[[#This Row],[Fecha]],2))</f>
        <v>41</v>
      </c>
      <c r="D1021" s="30">
        <v>45203</v>
      </c>
      <c r="E1021" s="102">
        <f>YEAR(DATA[[#This Row],[Fecha]])</f>
        <v>2023</v>
      </c>
      <c r="F1021" s="31" t="s">
        <v>55</v>
      </c>
      <c r="G1021" s="32" t="s">
        <v>65</v>
      </c>
      <c r="H1021" s="35" t="s">
        <v>89</v>
      </c>
      <c r="I1021" s="32" t="s">
        <v>166</v>
      </c>
      <c r="J1021" s="19">
        <v>2.1005833333333319</v>
      </c>
    </row>
    <row r="1022" spans="1:11">
      <c r="A1022" s="18" t="s">
        <v>22</v>
      </c>
      <c r="B1022" s="5" t="str">
        <f>TEXT(DATA[[#This Row],[Fecha]],"mmm")</f>
        <v>oct</v>
      </c>
      <c r="C1022" s="16">
        <f>(WEEKNUM(DATA[[#This Row],[Fecha]],2))</f>
        <v>41</v>
      </c>
      <c r="D1022" s="30">
        <v>45203</v>
      </c>
      <c r="E1022" s="102">
        <f>YEAR(DATA[[#This Row],[Fecha]])</f>
        <v>2023</v>
      </c>
      <c r="F1022" s="31" t="s">
        <v>55</v>
      </c>
      <c r="G1022" s="32" t="s">
        <v>65</v>
      </c>
      <c r="H1022" s="35" t="s">
        <v>89</v>
      </c>
      <c r="I1022" s="32" t="s">
        <v>166</v>
      </c>
      <c r="J1022" s="19">
        <v>2.0509833333333303</v>
      </c>
    </row>
    <row r="1023" spans="1:11">
      <c r="A1023" s="18" t="s">
        <v>22</v>
      </c>
      <c r="B1023" s="5" t="str">
        <f>TEXT(DATA[[#This Row],[Fecha]],"mmm")</f>
        <v>oct</v>
      </c>
      <c r="C1023" s="16">
        <f>(WEEKNUM(DATA[[#This Row],[Fecha]],2))</f>
        <v>41</v>
      </c>
      <c r="D1023" s="30">
        <v>45203</v>
      </c>
      <c r="E1023" s="102">
        <f>YEAR(DATA[[#This Row],[Fecha]])</f>
        <v>2023</v>
      </c>
      <c r="F1023" s="31" t="s">
        <v>55</v>
      </c>
      <c r="G1023" s="32" t="s">
        <v>71</v>
      </c>
      <c r="H1023" s="35" t="s">
        <v>346</v>
      </c>
      <c r="I1023" s="32" t="s">
        <v>166</v>
      </c>
      <c r="J1023" s="19">
        <v>1.8507166666666681</v>
      </c>
    </row>
    <row r="1024" spans="1:11">
      <c r="A1024" s="18" t="s">
        <v>22</v>
      </c>
      <c r="B1024" s="5" t="str">
        <f>TEXT(DATA[[#This Row],[Fecha]],"mmm")</f>
        <v>oct</v>
      </c>
      <c r="C1024" s="16">
        <f>(WEEKNUM(DATA[[#This Row],[Fecha]],2))</f>
        <v>41</v>
      </c>
      <c r="D1024" s="30">
        <v>45203</v>
      </c>
      <c r="E1024" s="102">
        <f>YEAR(DATA[[#This Row],[Fecha]])</f>
        <v>2023</v>
      </c>
      <c r="F1024" s="31" t="s">
        <v>55</v>
      </c>
      <c r="G1024" s="32" t="s">
        <v>53</v>
      </c>
      <c r="H1024" s="35" t="s">
        <v>368</v>
      </c>
      <c r="I1024" s="32" t="s">
        <v>166</v>
      </c>
      <c r="J1024" s="19">
        <v>1.6509833333333339</v>
      </c>
    </row>
    <row r="1025" spans="1:11">
      <c r="A1025" s="18" t="s">
        <v>22</v>
      </c>
      <c r="B1025" s="5" t="str">
        <f>TEXT(DATA[[#This Row],[Fecha]],"mmm")</f>
        <v>oct</v>
      </c>
      <c r="C1025" s="16">
        <f>(WEEKNUM(DATA[[#This Row],[Fecha]],2))</f>
        <v>41</v>
      </c>
      <c r="D1025" s="30">
        <v>45203</v>
      </c>
      <c r="E1025" s="102">
        <f>YEAR(DATA[[#This Row],[Fecha]])</f>
        <v>2023</v>
      </c>
      <c r="F1025" s="31" t="s">
        <v>55</v>
      </c>
      <c r="G1025" s="32" t="s">
        <v>78</v>
      </c>
      <c r="H1025" s="35" t="s">
        <v>296</v>
      </c>
      <c r="I1025" s="32" t="s">
        <v>166</v>
      </c>
      <c r="J1025" s="19">
        <v>1.625749999999998</v>
      </c>
    </row>
    <row r="1026" spans="1:11">
      <c r="A1026" s="18" t="s">
        <v>22</v>
      </c>
      <c r="B1026" s="5" t="str">
        <f>TEXT(DATA[[#This Row],[Fecha]],"mmm")</f>
        <v>oct</v>
      </c>
      <c r="C1026" s="16">
        <f>(WEEKNUM(DATA[[#This Row],[Fecha]],2))</f>
        <v>41</v>
      </c>
      <c r="D1026" s="30">
        <v>45203</v>
      </c>
      <c r="E1026" s="102">
        <f>YEAR(DATA[[#This Row],[Fecha]])</f>
        <v>2023</v>
      </c>
      <c r="F1026" s="31" t="s">
        <v>55</v>
      </c>
      <c r="G1026" s="32" t="s">
        <v>78</v>
      </c>
      <c r="H1026" s="35" t="s">
        <v>296</v>
      </c>
      <c r="I1026" s="32" t="s">
        <v>166</v>
      </c>
      <c r="J1026" s="19">
        <v>1.226350000000002</v>
      </c>
    </row>
    <row r="1027" spans="1:11">
      <c r="A1027" s="18" t="s">
        <v>20</v>
      </c>
      <c r="B1027" s="5" t="str">
        <f>TEXT(DATA[[#This Row],[Fecha]],"mmm")</f>
        <v>oct</v>
      </c>
      <c r="C1027" s="16">
        <f>(WEEKNUM(DATA[[#This Row],[Fecha]],2))</f>
        <v>41</v>
      </c>
      <c r="D1027" s="30">
        <v>45203</v>
      </c>
      <c r="E1027" s="102">
        <f>YEAR(DATA[[#This Row],[Fecha]])</f>
        <v>2023</v>
      </c>
      <c r="F1027" s="31" t="s">
        <v>55</v>
      </c>
      <c r="G1027" s="32" t="s">
        <v>52</v>
      </c>
      <c r="H1027" s="35" t="s">
        <v>162</v>
      </c>
      <c r="I1027" s="32" t="s">
        <v>166</v>
      </c>
      <c r="J1027" s="19">
        <v>0.82021666666666804</v>
      </c>
    </row>
    <row r="1028" spans="1:11">
      <c r="A1028" s="18" t="s">
        <v>22</v>
      </c>
      <c r="B1028" s="5" t="str">
        <f>TEXT(DATA[[#This Row],[Fecha]],"mmm")</f>
        <v>oct</v>
      </c>
      <c r="C1028" s="16">
        <f>(WEEKNUM(DATA[[#This Row],[Fecha]],2))</f>
        <v>41</v>
      </c>
      <c r="D1028" s="30">
        <v>45203</v>
      </c>
      <c r="E1028" s="102">
        <f>YEAR(DATA[[#This Row],[Fecha]])</f>
        <v>2023</v>
      </c>
      <c r="F1028" s="31" t="s">
        <v>55</v>
      </c>
      <c r="G1028" s="32" t="s">
        <v>78</v>
      </c>
      <c r="H1028" s="35" t="s">
        <v>296</v>
      </c>
      <c r="I1028" s="32" t="s">
        <v>166</v>
      </c>
      <c r="J1028" s="19">
        <v>0.37525000000000019</v>
      </c>
    </row>
    <row r="1029" spans="1:11">
      <c r="A1029" s="18" t="s">
        <v>316</v>
      </c>
      <c r="B1029" s="5" t="str">
        <f>TEXT(DATA[[#This Row],[Fecha]],"mmm")</f>
        <v>oct</v>
      </c>
      <c r="C1029" s="16">
        <f>(WEEKNUM(DATA[[#This Row],[Fecha]],2))</f>
        <v>41</v>
      </c>
      <c r="D1029" s="30">
        <v>45204</v>
      </c>
      <c r="E1029" s="102">
        <f>YEAR(DATA[[#This Row],[Fecha]])</f>
        <v>2023</v>
      </c>
      <c r="F1029" s="31" t="s">
        <v>55</v>
      </c>
      <c r="G1029" s="32" t="s">
        <v>286</v>
      </c>
      <c r="H1029" s="38" t="s">
        <v>372</v>
      </c>
      <c r="I1029" s="32" t="s">
        <v>57</v>
      </c>
      <c r="J1029" s="19">
        <v>120</v>
      </c>
      <c r="K1029" s="105" t="s">
        <v>373</v>
      </c>
    </row>
    <row r="1030" spans="1:11">
      <c r="A1030" s="18" t="s">
        <v>20</v>
      </c>
      <c r="B1030" s="5" t="str">
        <f>TEXT(DATA[[#This Row],[Fecha]],"mmm")</f>
        <v>oct</v>
      </c>
      <c r="C1030" s="16">
        <f>(WEEKNUM(DATA[[#This Row],[Fecha]],2))</f>
        <v>41</v>
      </c>
      <c r="D1030" s="30">
        <v>45204</v>
      </c>
      <c r="E1030" s="102">
        <f>YEAR(DATA[[#This Row],[Fecha]])</f>
        <v>2023</v>
      </c>
      <c r="F1030" s="31" t="s">
        <v>335</v>
      </c>
      <c r="G1030" s="32" t="s">
        <v>482</v>
      </c>
      <c r="H1030" s="35" t="s">
        <v>364</v>
      </c>
      <c r="I1030" s="32" t="s">
        <v>56</v>
      </c>
      <c r="J1030" s="19">
        <v>29.307833333333338</v>
      </c>
      <c r="K1030" s="105" t="s">
        <v>462</v>
      </c>
    </row>
    <row r="1031" spans="1:11">
      <c r="A1031" s="18" t="s">
        <v>20</v>
      </c>
      <c r="B1031" s="5" t="str">
        <f>TEXT(DATA[[#This Row],[Fecha]],"mmm")</f>
        <v>oct</v>
      </c>
      <c r="C1031" s="16">
        <f>(WEEKNUM(DATA[[#This Row],[Fecha]],2))</f>
        <v>41</v>
      </c>
      <c r="D1031" s="30">
        <v>45204</v>
      </c>
      <c r="E1031" s="102">
        <f>YEAR(DATA[[#This Row],[Fecha]])</f>
        <v>2023</v>
      </c>
      <c r="F1031" s="31" t="s">
        <v>335</v>
      </c>
      <c r="G1031" s="32" t="s">
        <v>482</v>
      </c>
      <c r="H1031" s="35" t="s">
        <v>104</v>
      </c>
      <c r="I1031" s="32" t="s">
        <v>56</v>
      </c>
      <c r="J1031" s="19">
        <v>18.306766666666682</v>
      </c>
      <c r="K1031" s="105" t="s">
        <v>462</v>
      </c>
    </row>
    <row r="1032" spans="1:11">
      <c r="A1032" s="18" t="s">
        <v>20</v>
      </c>
      <c r="B1032" s="5" t="str">
        <f>TEXT(DATA[[#This Row],[Fecha]],"mmm")</f>
        <v>oct</v>
      </c>
      <c r="C1032" s="16">
        <f>(WEEKNUM(DATA[[#This Row],[Fecha]],2))</f>
        <v>41</v>
      </c>
      <c r="D1032" s="30">
        <v>45204</v>
      </c>
      <c r="E1032" s="102">
        <f>YEAR(DATA[[#This Row],[Fecha]])</f>
        <v>2023</v>
      </c>
      <c r="F1032" s="31" t="s">
        <v>335</v>
      </c>
      <c r="G1032" s="32" t="s">
        <v>482</v>
      </c>
      <c r="H1032" s="35" t="s">
        <v>118</v>
      </c>
      <c r="I1032" s="32" t="s">
        <v>56</v>
      </c>
      <c r="J1032" s="19">
        <v>17.871033333333362</v>
      </c>
      <c r="K1032" s="105" t="s">
        <v>462</v>
      </c>
    </row>
    <row r="1033" spans="1:11">
      <c r="A1033" s="18" t="s">
        <v>22</v>
      </c>
      <c r="B1033" s="5" t="str">
        <f>TEXT(DATA[[#This Row],[Fecha]],"mmm")</f>
        <v>oct</v>
      </c>
      <c r="C1033" s="16">
        <f>(WEEKNUM(DATA[[#This Row],[Fecha]],2))</f>
        <v>41</v>
      </c>
      <c r="D1033" s="30">
        <v>45204</v>
      </c>
      <c r="E1033" s="102">
        <f>YEAR(DATA[[#This Row],[Fecha]])</f>
        <v>2023</v>
      </c>
      <c r="F1033" s="31" t="s">
        <v>55</v>
      </c>
      <c r="G1033" s="32" t="s">
        <v>80</v>
      </c>
      <c r="H1033" s="35" t="s">
        <v>365</v>
      </c>
      <c r="I1033" s="32" t="s">
        <v>339</v>
      </c>
      <c r="J1033" s="19">
        <v>13.62788333333334</v>
      </c>
    </row>
    <row r="1034" spans="1:11">
      <c r="A1034" s="18" t="s">
        <v>19</v>
      </c>
      <c r="B1034" s="5" t="str">
        <f>TEXT(DATA[[#This Row],[Fecha]],"mmm")</f>
        <v>oct</v>
      </c>
      <c r="C1034" s="16">
        <f>(WEEKNUM(DATA[[#This Row],[Fecha]],2))</f>
        <v>41</v>
      </c>
      <c r="D1034" s="30">
        <v>45204</v>
      </c>
      <c r="E1034" s="102">
        <f>YEAR(DATA[[#This Row],[Fecha]])</f>
        <v>2023</v>
      </c>
      <c r="F1034" s="31" t="s">
        <v>55</v>
      </c>
      <c r="G1034" s="32" t="s">
        <v>81</v>
      </c>
      <c r="H1034" s="35" t="s">
        <v>305</v>
      </c>
      <c r="I1034" s="32" t="s">
        <v>57</v>
      </c>
      <c r="J1034" s="19">
        <v>9.9215500000000194</v>
      </c>
      <c r="K1034" s="105" t="s">
        <v>371</v>
      </c>
    </row>
    <row r="1035" spans="1:11">
      <c r="A1035" s="18" t="s">
        <v>22</v>
      </c>
      <c r="B1035" s="5" t="str">
        <f>TEXT(DATA[[#This Row],[Fecha]],"mmm")</f>
        <v>oct</v>
      </c>
      <c r="C1035" s="16">
        <f>(WEEKNUM(DATA[[#This Row],[Fecha]],2))</f>
        <v>41</v>
      </c>
      <c r="D1035" s="30">
        <v>45204</v>
      </c>
      <c r="E1035" s="102">
        <f>YEAR(DATA[[#This Row],[Fecha]])</f>
        <v>2023</v>
      </c>
      <c r="F1035" s="31" t="s">
        <v>58</v>
      </c>
      <c r="G1035" s="32" t="s">
        <v>53</v>
      </c>
      <c r="H1035" s="35" t="s">
        <v>366</v>
      </c>
      <c r="I1035" s="32" t="s">
        <v>166</v>
      </c>
      <c r="J1035" s="19">
        <v>7.2777499999999806</v>
      </c>
    </row>
    <row r="1036" spans="1:11">
      <c r="A1036" s="18" t="s">
        <v>22</v>
      </c>
      <c r="B1036" s="5" t="str">
        <f>TEXT(DATA[[#This Row],[Fecha]],"mmm")</f>
        <v>oct</v>
      </c>
      <c r="C1036" s="16">
        <f>(WEEKNUM(DATA[[#This Row],[Fecha]],2))</f>
        <v>41</v>
      </c>
      <c r="D1036" s="30">
        <v>45204</v>
      </c>
      <c r="E1036" s="102">
        <f>YEAR(DATA[[#This Row],[Fecha]])</f>
        <v>2023</v>
      </c>
      <c r="F1036" s="31" t="s">
        <v>58</v>
      </c>
      <c r="G1036" s="32" t="s">
        <v>53</v>
      </c>
      <c r="H1036" s="35" t="s">
        <v>366</v>
      </c>
      <c r="I1036" s="32" t="s">
        <v>166</v>
      </c>
      <c r="J1036" s="19">
        <v>7.0024833333333598</v>
      </c>
    </row>
    <row r="1037" spans="1:11">
      <c r="A1037" s="18" t="s">
        <v>20</v>
      </c>
      <c r="B1037" s="5" t="str">
        <f>TEXT(DATA[[#This Row],[Fecha]],"mmm")</f>
        <v>oct</v>
      </c>
      <c r="C1037" s="16">
        <f>(WEEKNUM(DATA[[#This Row],[Fecha]],2))</f>
        <v>41</v>
      </c>
      <c r="D1037" s="30">
        <v>45204</v>
      </c>
      <c r="E1037" s="102">
        <f>YEAR(DATA[[#This Row],[Fecha]])</f>
        <v>2023</v>
      </c>
      <c r="F1037" s="31" t="s">
        <v>335</v>
      </c>
      <c r="G1037" s="32" t="s">
        <v>482</v>
      </c>
      <c r="H1037" s="35" t="s">
        <v>104</v>
      </c>
      <c r="I1037" s="32" t="s">
        <v>166</v>
      </c>
      <c r="J1037" s="19">
        <v>5.6173666666666682</v>
      </c>
    </row>
    <row r="1038" spans="1:11">
      <c r="A1038" s="18" t="s">
        <v>22</v>
      </c>
      <c r="B1038" s="5" t="str">
        <f>TEXT(DATA[[#This Row],[Fecha]],"mmm")</f>
        <v>oct</v>
      </c>
      <c r="C1038" s="16">
        <f>(WEEKNUM(DATA[[#This Row],[Fecha]],2))</f>
        <v>41</v>
      </c>
      <c r="D1038" s="30">
        <v>45204</v>
      </c>
      <c r="E1038" s="102">
        <f>YEAR(DATA[[#This Row],[Fecha]])</f>
        <v>2023</v>
      </c>
      <c r="F1038" s="31" t="s">
        <v>58</v>
      </c>
      <c r="G1038" s="32" t="s">
        <v>53</v>
      </c>
      <c r="H1038" s="35" t="s">
        <v>366</v>
      </c>
      <c r="I1038" s="32" t="s">
        <v>166</v>
      </c>
      <c r="J1038" s="19">
        <v>5.5776000000000003</v>
      </c>
    </row>
    <row r="1039" spans="1:11">
      <c r="A1039" s="18" t="s">
        <v>22</v>
      </c>
      <c r="B1039" s="5" t="str">
        <f>TEXT(DATA[[#This Row],[Fecha]],"mmm")</f>
        <v>oct</v>
      </c>
      <c r="C1039" s="16">
        <f>(WEEKNUM(DATA[[#This Row],[Fecha]],2))</f>
        <v>41</v>
      </c>
      <c r="D1039" s="30">
        <v>45204</v>
      </c>
      <c r="E1039" s="102">
        <f>YEAR(DATA[[#This Row],[Fecha]])</f>
        <v>2023</v>
      </c>
      <c r="F1039" s="31" t="s">
        <v>58</v>
      </c>
      <c r="G1039" s="32" t="s">
        <v>53</v>
      </c>
      <c r="H1039" s="35" t="s">
        <v>366</v>
      </c>
      <c r="I1039" s="32" t="s">
        <v>166</v>
      </c>
      <c r="J1039" s="19">
        <v>4.6272499999999983</v>
      </c>
    </row>
    <row r="1040" spans="1:11">
      <c r="A1040" s="18" t="s">
        <v>22</v>
      </c>
      <c r="B1040" s="5" t="str">
        <f>TEXT(DATA[[#This Row],[Fecha]],"mmm")</f>
        <v>oct</v>
      </c>
      <c r="C1040" s="16">
        <f>(WEEKNUM(DATA[[#This Row],[Fecha]],2))</f>
        <v>41</v>
      </c>
      <c r="D1040" s="30">
        <v>45204</v>
      </c>
      <c r="E1040" s="102">
        <f>YEAR(DATA[[#This Row],[Fecha]])</f>
        <v>2023</v>
      </c>
      <c r="F1040" s="31" t="s">
        <v>58</v>
      </c>
      <c r="G1040" s="32" t="s">
        <v>53</v>
      </c>
      <c r="H1040" s="35" t="s">
        <v>366</v>
      </c>
      <c r="I1040" s="32" t="s">
        <v>166</v>
      </c>
      <c r="J1040" s="19">
        <v>4.3512166666666676</v>
      </c>
    </row>
    <row r="1041" spans="1:10">
      <c r="A1041" s="18" t="s">
        <v>22</v>
      </c>
      <c r="B1041" s="5" t="str">
        <f>TEXT(DATA[[#This Row],[Fecha]],"mmm")</f>
        <v>oct</v>
      </c>
      <c r="C1041" s="16">
        <f>(WEEKNUM(DATA[[#This Row],[Fecha]],2))</f>
        <v>41</v>
      </c>
      <c r="D1041" s="30">
        <v>45204</v>
      </c>
      <c r="E1041" s="102">
        <f>YEAR(DATA[[#This Row],[Fecha]])</f>
        <v>2023</v>
      </c>
      <c r="F1041" s="31" t="s">
        <v>58</v>
      </c>
      <c r="G1041" s="32" t="s">
        <v>53</v>
      </c>
      <c r="H1041" s="35" t="s">
        <v>366</v>
      </c>
      <c r="I1041" s="32" t="s">
        <v>166</v>
      </c>
      <c r="J1041" s="19">
        <v>3.6032166666666661</v>
      </c>
    </row>
    <row r="1042" spans="1:10">
      <c r="A1042" s="18" t="s">
        <v>22</v>
      </c>
      <c r="B1042" s="5" t="str">
        <f>TEXT(DATA[[#This Row],[Fecha]],"mmm")</f>
        <v>oct</v>
      </c>
      <c r="C1042" s="16">
        <f>(WEEKNUM(DATA[[#This Row],[Fecha]],2))</f>
        <v>41</v>
      </c>
      <c r="D1042" s="30">
        <v>45204</v>
      </c>
      <c r="E1042" s="102">
        <f>YEAR(DATA[[#This Row],[Fecha]])</f>
        <v>2023</v>
      </c>
      <c r="F1042" s="31" t="s">
        <v>55</v>
      </c>
      <c r="G1042" s="32" t="s">
        <v>78</v>
      </c>
      <c r="H1042" s="35" t="s">
        <v>296</v>
      </c>
      <c r="I1042" s="32" t="s">
        <v>166</v>
      </c>
      <c r="J1042" s="19">
        <v>3.5101166666666641</v>
      </c>
    </row>
    <row r="1043" spans="1:10">
      <c r="A1043" s="18" t="s">
        <v>22</v>
      </c>
      <c r="B1043" s="5" t="str">
        <f>TEXT(DATA[[#This Row],[Fecha]],"mmm")</f>
        <v>oct</v>
      </c>
      <c r="C1043" s="16">
        <f>(WEEKNUM(DATA[[#This Row],[Fecha]],2))</f>
        <v>41</v>
      </c>
      <c r="D1043" s="30">
        <v>45204</v>
      </c>
      <c r="E1043" s="102">
        <f>YEAR(DATA[[#This Row],[Fecha]])</f>
        <v>2023</v>
      </c>
      <c r="F1043" s="31" t="s">
        <v>55</v>
      </c>
      <c r="G1043" s="32" t="s">
        <v>65</v>
      </c>
      <c r="H1043" s="35" t="s">
        <v>89</v>
      </c>
      <c r="I1043" s="32" t="s">
        <v>166</v>
      </c>
      <c r="J1043" s="19">
        <v>3.4763666666666637</v>
      </c>
    </row>
    <row r="1044" spans="1:10">
      <c r="A1044" s="18" t="s">
        <v>22</v>
      </c>
      <c r="B1044" s="5" t="str">
        <f>TEXT(DATA[[#This Row],[Fecha]],"mmm")</f>
        <v>oct</v>
      </c>
      <c r="C1044" s="16">
        <f>(WEEKNUM(DATA[[#This Row],[Fecha]],2))</f>
        <v>41</v>
      </c>
      <c r="D1044" s="30">
        <v>45204</v>
      </c>
      <c r="E1044" s="102">
        <f>YEAR(DATA[[#This Row],[Fecha]])</f>
        <v>2023</v>
      </c>
      <c r="F1044" s="31" t="s">
        <v>58</v>
      </c>
      <c r="G1044" s="32" t="s">
        <v>53</v>
      </c>
      <c r="H1044" s="35" t="s">
        <v>366</v>
      </c>
      <c r="I1044" s="32" t="s">
        <v>166</v>
      </c>
      <c r="J1044" s="19">
        <v>3.3572166666666661</v>
      </c>
    </row>
    <row r="1045" spans="1:10">
      <c r="A1045" s="18" t="s">
        <v>22</v>
      </c>
      <c r="B1045" s="5" t="str">
        <f>TEXT(DATA[[#This Row],[Fecha]],"mmm")</f>
        <v>oct</v>
      </c>
      <c r="C1045" s="16">
        <f>(WEEKNUM(DATA[[#This Row],[Fecha]],2))</f>
        <v>41</v>
      </c>
      <c r="D1045" s="30">
        <v>45204</v>
      </c>
      <c r="E1045" s="102">
        <f>YEAR(DATA[[#This Row],[Fecha]])</f>
        <v>2023</v>
      </c>
      <c r="F1045" s="31" t="s">
        <v>55</v>
      </c>
      <c r="G1045" s="32" t="s">
        <v>53</v>
      </c>
      <c r="H1045" s="35" t="s">
        <v>367</v>
      </c>
      <c r="I1045" s="32" t="s">
        <v>166</v>
      </c>
      <c r="J1045" s="19">
        <v>3.1013666666666637</v>
      </c>
    </row>
    <row r="1046" spans="1:10">
      <c r="A1046" s="18" t="s">
        <v>22</v>
      </c>
      <c r="B1046" s="5" t="str">
        <f>TEXT(DATA[[#This Row],[Fecha]],"mmm")</f>
        <v>oct</v>
      </c>
      <c r="C1046" s="16">
        <f>(WEEKNUM(DATA[[#This Row],[Fecha]],2))</f>
        <v>41</v>
      </c>
      <c r="D1046" s="30">
        <v>45204</v>
      </c>
      <c r="E1046" s="102">
        <f>YEAR(DATA[[#This Row],[Fecha]])</f>
        <v>2023</v>
      </c>
      <c r="F1046" s="31" t="s">
        <v>55</v>
      </c>
      <c r="G1046" s="32" t="s">
        <v>53</v>
      </c>
      <c r="H1046" s="35" t="s">
        <v>368</v>
      </c>
      <c r="I1046" s="32" t="s">
        <v>166</v>
      </c>
      <c r="J1046" s="19">
        <v>2.9758166666666641</v>
      </c>
    </row>
    <row r="1047" spans="1:10">
      <c r="A1047" s="18" t="s">
        <v>22</v>
      </c>
      <c r="B1047" s="5" t="str">
        <f>TEXT(DATA[[#This Row],[Fecha]],"mmm")</f>
        <v>oct</v>
      </c>
      <c r="C1047" s="16">
        <f>(WEEKNUM(DATA[[#This Row],[Fecha]],2))</f>
        <v>41</v>
      </c>
      <c r="D1047" s="30">
        <v>45204</v>
      </c>
      <c r="E1047" s="102">
        <f>YEAR(DATA[[#This Row],[Fecha]])</f>
        <v>2023</v>
      </c>
      <c r="F1047" s="31" t="s">
        <v>55</v>
      </c>
      <c r="G1047" s="32" t="s">
        <v>78</v>
      </c>
      <c r="H1047" s="35" t="s">
        <v>296</v>
      </c>
      <c r="I1047" s="32" t="s">
        <v>166</v>
      </c>
      <c r="J1047" s="19">
        <v>2.9186333333333341</v>
      </c>
    </row>
    <row r="1048" spans="1:10">
      <c r="A1048" s="18" t="s">
        <v>22</v>
      </c>
      <c r="B1048" s="5" t="str">
        <f>TEXT(DATA[[#This Row],[Fecha]],"mmm")</f>
        <v>oct</v>
      </c>
      <c r="C1048" s="16">
        <f>(WEEKNUM(DATA[[#This Row],[Fecha]],2))</f>
        <v>41</v>
      </c>
      <c r="D1048" s="30">
        <v>45204</v>
      </c>
      <c r="E1048" s="102">
        <f>YEAR(DATA[[#This Row],[Fecha]])</f>
        <v>2023</v>
      </c>
      <c r="F1048" s="31" t="s">
        <v>55</v>
      </c>
      <c r="G1048" s="32" t="s">
        <v>78</v>
      </c>
      <c r="H1048" s="35" t="s">
        <v>296</v>
      </c>
      <c r="I1048" s="32" t="s">
        <v>166</v>
      </c>
      <c r="J1048" s="19">
        <v>2.751283333333332</v>
      </c>
    </row>
    <row r="1049" spans="1:10">
      <c r="A1049" s="18" t="s">
        <v>19</v>
      </c>
      <c r="B1049" s="5" t="str">
        <f>TEXT(DATA[[#This Row],[Fecha]],"mmm")</f>
        <v>oct</v>
      </c>
      <c r="C1049" s="16">
        <f>(WEEKNUM(DATA[[#This Row],[Fecha]],2))</f>
        <v>41</v>
      </c>
      <c r="D1049" s="30">
        <v>45204</v>
      </c>
      <c r="E1049" s="102">
        <f>YEAR(DATA[[#This Row],[Fecha]])</f>
        <v>2023</v>
      </c>
      <c r="F1049" s="31" t="s">
        <v>55</v>
      </c>
      <c r="G1049" s="32" t="s">
        <v>70</v>
      </c>
      <c r="H1049" s="35" t="s">
        <v>295</v>
      </c>
      <c r="I1049" s="32" t="s">
        <v>166</v>
      </c>
      <c r="J1049" s="19">
        <v>2.633650000000002</v>
      </c>
    </row>
    <row r="1050" spans="1:10">
      <c r="A1050" s="18" t="s">
        <v>22</v>
      </c>
      <c r="B1050" s="5" t="str">
        <f>TEXT(DATA[[#This Row],[Fecha]],"mmm")</f>
        <v>oct</v>
      </c>
      <c r="C1050" s="16">
        <f>(WEEKNUM(DATA[[#This Row],[Fecha]],2))</f>
        <v>41</v>
      </c>
      <c r="D1050" s="30">
        <v>45204</v>
      </c>
      <c r="E1050" s="102">
        <f>YEAR(DATA[[#This Row],[Fecha]])</f>
        <v>2023</v>
      </c>
      <c r="F1050" s="31" t="s">
        <v>58</v>
      </c>
      <c r="G1050" s="32" t="s">
        <v>78</v>
      </c>
      <c r="H1050" s="35" t="s">
        <v>139</v>
      </c>
      <c r="I1050" s="32" t="s">
        <v>166</v>
      </c>
      <c r="J1050" s="19">
        <v>2.475966666666666</v>
      </c>
    </row>
    <row r="1051" spans="1:10">
      <c r="A1051" s="18" t="s">
        <v>22</v>
      </c>
      <c r="B1051" s="5" t="str">
        <f>TEXT(DATA[[#This Row],[Fecha]],"mmm")</f>
        <v>oct</v>
      </c>
      <c r="C1051" s="16">
        <f>(WEEKNUM(DATA[[#This Row],[Fecha]],2))</f>
        <v>41</v>
      </c>
      <c r="D1051" s="30">
        <v>45204</v>
      </c>
      <c r="E1051" s="102">
        <f>YEAR(DATA[[#This Row],[Fecha]])</f>
        <v>2023</v>
      </c>
      <c r="F1051" s="31" t="s">
        <v>55</v>
      </c>
      <c r="G1051" s="32" t="s">
        <v>53</v>
      </c>
      <c r="H1051" s="35" t="s">
        <v>368</v>
      </c>
      <c r="I1051" s="32" t="s">
        <v>166</v>
      </c>
      <c r="J1051" s="19">
        <v>2.4506500000000022</v>
      </c>
    </row>
    <row r="1052" spans="1:10">
      <c r="A1052" s="18" t="s">
        <v>22</v>
      </c>
      <c r="B1052" s="5" t="str">
        <f>TEXT(DATA[[#This Row],[Fecha]],"mmm")</f>
        <v>oct</v>
      </c>
      <c r="C1052" s="16">
        <f>(WEEKNUM(DATA[[#This Row],[Fecha]],2))</f>
        <v>41</v>
      </c>
      <c r="D1052" s="30">
        <v>45204</v>
      </c>
      <c r="E1052" s="102">
        <f>YEAR(DATA[[#This Row],[Fecha]])</f>
        <v>2023</v>
      </c>
      <c r="F1052" s="31" t="s">
        <v>58</v>
      </c>
      <c r="G1052" s="32" t="s">
        <v>53</v>
      </c>
      <c r="H1052" s="35" t="s">
        <v>366</v>
      </c>
      <c r="I1052" s="32" t="s">
        <v>166</v>
      </c>
      <c r="J1052" s="19">
        <v>2.3261333333333343</v>
      </c>
    </row>
    <row r="1053" spans="1:10">
      <c r="A1053" s="18" t="s">
        <v>22</v>
      </c>
      <c r="B1053" s="5" t="str">
        <f>TEXT(DATA[[#This Row],[Fecha]],"mmm")</f>
        <v>oct</v>
      </c>
      <c r="C1053" s="16">
        <f>(WEEKNUM(DATA[[#This Row],[Fecha]],2))</f>
        <v>41</v>
      </c>
      <c r="D1053" s="30">
        <v>45204</v>
      </c>
      <c r="E1053" s="102">
        <f>YEAR(DATA[[#This Row],[Fecha]])</f>
        <v>2023</v>
      </c>
      <c r="F1053" s="31" t="s">
        <v>58</v>
      </c>
      <c r="G1053" s="32" t="s">
        <v>53</v>
      </c>
      <c r="H1053" s="35" t="s">
        <v>366</v>
      </c>
      <c r="I1053" s="32" t="s">
        <v>166</v>
      </c>
      <c r="J1053" s="19">
        <v>2.2761333333333358</v>
      </c>
    </row>
    <row r="1054" spans="1:10">
      <c r="A1054" s="18" t="s">
        <v>22</v>
      </c>
      <c r="B1054" s="5" t="str">
        <f>TEXT(DATA[[#This Row],[Fecha]],"mmm")</f>
        <v>oct</v>
      </c>
      <c r="C1054" s="16">
        <f>(WEEKNUM(DATA[[#This Row],[Fecha]],2))</f>
        <v>41</v>
      </c>
      <c r="D1054" s="30">
        <v>45204</v>
      </c>
      <c r="E1054" s="102">
        <f>YEAR(DATA[[#This Row],[Fecha]])</f>
        <v>2023</v>
      </c>
      <c r="F1054" s="31" t="s">
        <v>58</v>
      </c>
      <c r="G1054" s="32" t="s">
        <v>53</v>
      </c>
      <c r="H1054" s="35" t="s">
        <v>366</v>
      </c>
      <c r="I1054" s="32" t="s">
        <v>166</v>
      </c>
      <c r="J1054" s="19">
        <v>2.1757500000000003</v>
      </c>
    </row>
    <row r="1055" spans="1:10">
      <c r="A1055" s="18" t="s">
        <v>22</v>
      </c>
      <c r="B1055" s="5" t="str">
        <f>TEXT(DATA[[#This Row],[Fecha]],"mmm")</f>
        <v>oct</v>
      </c>
      <c r="C1055" s="16">
        <f>(WEEKNUM(DATA[[#This Row],[Fecha]],2))</f>
        <v>41</v>
      </c>
      <c r="D1055" s="30">
        <v>45204</v>
      </c>
      <c r="E1055" s="102">
        <f>YEAR(DATA[[#This Row],[Fecha]])</f>
        <v>2023</v>
      </c>
      <c r="F1055" s="31" t="s">
        <v>55</v>
      </c>
      <c r="G1055" s="32" t="s">
        <v>80</v>
      </c>
      <c r="H1055" s="35" t="s">
        <v>365</v>
      </c>
      <c r="I1055" s="32" t="s">
        <v>166</v>
      </c>
      <c r="J1055" s="19">
        <v>2.026033333333332</v>
      </c>
    </row>
    <row r="1056" spans="1:10">
      <c r="A1056" s="18" t="s">
        <v>22</v>
      </c>
      <c r="B1056" s="5" t="str">
        <f>TEXT(DATA[[#This Row],[Fecha]],"mmm")</f>
        <v>oct</v>
      </c>
      <c r="C1056" s="16">
        <f>(WEEKNUM(DATA[[#This Row],[Fecha]],2))</f>
        <v>41</v>
      </c>
      <c r="D1056" s="30">
        <v>45204</v>
      </c>
      <c r="E1056" s="102">
        <f>YEAR(DATA[[#This Row],[Fecha]])</f>
        <v>2023</v>
      </c>
      <c r="F1056" s="31" t="s">
        <v>55</v>
      </c>
      <c r="G1056" s="32" t="s">
        <v>53</v>
      </c>
      <c r="H1056" s="35" t="s">
        <v>367</v>
      </c>
      <c r="I1056" s="32" t="s">
        <v>166</v>
      </c>
      <c r="J1056" s="19">
        <v>2.0009666666666637</v>
      </c>
    </row>
    <row r="1057" spans="1:10">
      <c r="A1057" s="18" t="s">
        <v>22</v>
      </c>
      <c r="B1057" s="5" t="str">
        <f>TEXT(DATA[[#This Row],[Fecha]],"mmm")</f>
        <v>oct</v>
      </c>
      <c r="C1057" s="16">
        <f>(WEEKNUM(DATA[[#This Row],[Fecha]],2))</f>
        <v>41</v>
      </c>
      <c r="D1057" s="30">
        <v>45204</v>
      </c>
      <c r="E1057" s="102">
        <f>YEAR(DATA[[#This Row],[Fecha]])</f>
        <v>2023</v>
      </c>
      <c r="F1057" s="31" t="s">
        <v>55</v>
      </c>
      <c r="G1057" s="32" t="s">
        <v>78</v>
      </c>
      <c r="H1057" s="35" t="s">
        <v>296</v>
      </c>
      <c r="I1057" s="32" t="s">
        <v>166</v>
      </c>
      <c r="J1057" s="19">
        <v>1.826466666666666</v>
      </c>
    </row>
    <row r="1058" spans="1:10">
      <c r="A1058" s="18" t="s">
        <v>19</v>
      </c>
      <c r="B1058" s="5" t="str">
        <f>TEXT(DATA[[#This Row],[Fecha]],"mmm")</f>
        <v>oct</v>
      </c>
      <c r="C1058" s="16">
        <f>(WEEKNUM(DATA[[#This Row],[Fecha]],2))</f>
        <v>41</v>
      </c>
      <c r="D1058" s="30">
        <v>45204</v>
      </c>
      <c r="E1058" s="102">
        <f>YEAR(DATA[[#This Row],[Fecha]])</f>
        <v>2023</v>
      </c>
      <c r="F1058" s="31" t="s">
        <v>55</v>
      </c>
      <c r="G1058" s="32" t="s">
        <v>70</v>
      </c>
      <c r="H1058" s="35" t="s">
        <v>86</v>
      </c>
      <c r="I1058" s="32" t="s">
        <v>166</v>
      </c>
      <c r="J1058" s="19">
        <v>1.4319166666666681</v>
      </c>
    </row>
    <row r="1059" spans="1:10">
      <c r="A1059" s="18" t="s">
        <v>22</v>
      </c>
      <c r="B1059" s="5" t="str">
        <f>TEXT(DATA[[#This Row],[Fecha]],"mmm")</f>
        <v>oct</v>
      </c>
      <c r="C1059" s="16">
        <f>(WEEKNUM(DATA[[#This Row],[Fecha]],2))</f>
        <v>41</v>
      </c>
      <c r="D1059" s="30">
        <v>45204</v>
      </c>
      <c r="E1059" s="102">
        <f>YEAR(DATA[[#This Row],[Fecha]])</f>
        <v>2023</v>
      </c>
      <c r="F1059" s="31" t="s">
        <v>58</v>
      </c>
      <c r="G1059" s="32" t="s">
        <v>53</v>
      </c>
      <c r="H1059" s="35" t="s">
        <v>366</v>
      </c>
      <c r="I1059" s="32" t="s">
        <v>166</v>
      </c>
      <c r="J1059" s="19">
        <v>1.3757333333333341</v>
      </c>
    </row>
    <row r="1060" spans="1:10">
      <c r="A1060" s="18" t="s">
        <v>22</v>
      </c>
      <c r="B1060" s="5" t="str">
        <f>TEXT(DATA[[#This Row],[Fecha]],"mmm")</f>
        <v>oct</v>
      </c>
      <c r="C1060" s="16">
        <f>(WEEKNUM(DATA[[#This Row],[Fecha]],2))</f>
        <v>41</v>
      </c>
      <c r="D1060" s="30">
        <v>45204</v>
      </c>
      <c r="E1060" s="102">
        <f>YEAR(DATA[[#This Row],[Fecha]])</f>
        <v>2023</v>
      </c>
      <c r="F1060" s="31" t="s">
        <v>55</v>
      </c>
      <c r="G1060" s="32" t="s">
        <v>78</v>
      </c>
      <c r="H1060" s="35" t="s">
        <v>296</v>
      </c>
      <c r="I1060" s="32" t="s">
        <v>166</v>
      </c>
      <c r="J1060" s="19">
        <v>1.3268500000000019</v>
      </c>
    </row>
    <row r="1061" spans="1:10">
      <c r="A1061" s="18" t="s">
        <v>22</v>
      </c>
      <c r="B1061" s="5" t="str">
        <f>TEXT(DATA[[#This Row],[Fecha]],"mmm")</f>
        <v>oct</v>
      </c>
      <c r="C1061" s="16">
        <f>(WEEKNUM(DATA[[#This Row],[Fecha]],2))</f>
        <v>41</v>
      </c>
      <c r="D1061" s="30">
        <v>45204</v>
      </c>
      <c r="E1061" s="102">
        <f>YEAR(DATA[[#This Row],[Fecha]])</f>
        <v>2023</v>
      </c>
      <c r="F1061" s="31" t="s">
        <v>58</v>
      </c>
      <c r="G1061" s="32" t="s">
        <v>53</v>
      </c>
      <c r="H1061" s="35" t="s">
        <v>366</v>
      </c>
      <c r="I1061" s="32" t="s">
        <v>166</v>
      </c>
      <c r="J1061" s="19">
        <v>1.3006000000000022</v>
      </c>
    </row>
    <row r="1062" spans="1:10">
      <c r="A1062" s="18" t="s">
        <v>22</v>
      </c>
      <c r="B1062" s="5" t="str">
        <f>TEXT(DATA[[#This Row],[Fecha]],"mmm")</f>
        <v>oct</v>
      </c>
      <c r="C1062" s="16">
        <f>(WEEKNUM(DATA[[#This Row],[Fecha]],2))</f>
        <v>41</v>
      </c>
      <c r="D1062" s="30">
        <v>45204</v>
      </c>
      <c r="E1062" s="102">
        <f>YEAR(DATA[[#This Row],[Fecha]])</f>
        <v>2023</v>
      </c>
      <c r="F1062" s="31" t="s">
        <v>58</v>
      </c>
      <c r="G1062" s="32" t="s">
        <v>53</v>
      </c>
      <c r="H1062" s="35" t="s">
        <v>366</v>
      </c>
      <c r="I1062" s="32" t="s">
        <v>166</v>
      </c>
      <c r="J1062" s="19">
        <v>1.2753666666666661</v>
      </c>
    </row>
    <row r="1063" spans="1:10">
      <c r="A1063" s="18" t="s">
        <v>22</v>
      </c>
      <c r="B1063" s="5" t="str">
        <f>TEXT(DATA[[#This Row],[Fecha]],"mmm")</f>
        <v>oct</v>
      </c>
      <c r="C1063" s="16">
        <f>(WEEKNUM(DATA[[#This Row],[Fecha]],2))</f>
        <v>41</v>
      </c>
      <c r="D1063" s="30">
        <v>45204</v>
      </c>
      <c r="E1063" s="102">
        <f>YEAR(DATA[[#This Row],[Fecha]])</f>
        <v>2023</v>
      </c>
      <c r="F1063" s="31" t="s">
        <v>55</v>
      </c>
      <c r="G1063" s="32" t="s">
        <v>53</v>
      </c>
      <c r="H1063" s="35" t="s">
        <v>369</v>
      </c>
      <c r="I1063" s="32" t="s">
        <v>166</v>
      </c>
      <c r="J1063" s="19">
        <v>1.275183333333336</v>
      </c>
    </row>
    <row r="1064" spans="1:10">
      <c r="A1064" s="18" t="s">
        <v>22</v>
      </c>
      <c r="B1064" s="5" t="str">
        <f>TEXT(DATA[[#This Row],[Fecha]],"mmm")</f>
        <v>oct</v>
      </c>
      <c r="C1064" s="16">
        <f>(WEEKNUM(DATA[[#This Row],[Fecha]],2))</f>
        <v>41</v>
      </c>
      <c r="D1064" s="30">
        <v>45204</v>
      </c>
      <c r="E1064" s="102">
        <f>YEAR(DATA[[#This Row],[Fecha]])</f>
        <v>2023</v>
      </c>
      <c r="F1064" s="31" t="s">
        <v>58</v>
      </c>
      <c r="G1064" s="32" t="s">
        <v>53</v>
      </c>
      <c r="H1064" s="35" t="s">
        <v>366</v>
      </c>
      <c r="I1064" s="32" t="s">
        <v>166</v>
      </c>
      <c r="J1064" s="19">
        <v>1.2252000000000001</v>
      </c>
    </row>
    <row r="1065" spans="1:10">
      <c r="A1065" s="18" t="s">
        <v>22</v>
      </c>
      <c r="B1065" s="5" t="str">
        <f>TEXT(DATA[[#This Row],[Fecha]],"mmm")</f>
        <v>oct</v>
      </c>
      <c r="C1065" s="16">
        <f>(WEEKNUM(DATA[[#This Row],[Fecha]],2))</f>
        <v>41</v>
      </c>
      <c r="D1065" s="30">
        <v>45204</v>
      </c>
      <c r="E1065" s="102">
        <f>YEAR(DATA[[#This Row],[Fecha]])</f>
        <v>2023</v>
      </c>
      <c r="F1065" s="31" t="s">
        <v>55</v>
      </c>
      <c r="G1065" s="32" t="s">
        <v>53</v>
      </c>
      <c r="H1065" s="35" t="s">
        <v>367</v>
      </c>
      <c r="I1065" s="32" t="s">
        <v>166</v>
      </c>
      <c r="J1065" s="19">
        <v>1.1754833333333341</v>
      </c>
    </row>
    <row r="1066" spans="1:10">
      <c r="A1066" s="18" t="s">
        <v>22</v>
      </c>
      <c r="B1066" s="5" t="str">
        <f>TEXT(DATA[[#This Row],[Fecha]],"mmm")</f>
        <v>oct</v>
      </c>
      <c r="C1066" s="16">
        <f>(WEEKNUM(DATA[[#This Row],[Fecha]],2))</f>
        <v>41</v>
      </c>
      <c r="D1066" s="30">
        <v>45204</v>
      </c>
      <c r="E1066" s="102">
        <f>YEAR(DATA[[#This Row],[Fecha]])</f>
        <v>2023</v>
      </c>
      <c r="F1066" s="31" t="s">
        <v>55</v>
      </c>
      <c r="G1066" s="32" t="s">
        <v>53</v>
      </c>
      <c r="H1066" s="35" t="s">
        <v>369</v>
      </c>
      <c r="I1066" s="32" t="s">
        <v>166</v>
      </c>
      <c r="J1066" s="19">
        <v>1.175366666666664</v>
      </c>
    </row>
    <row r="1067" spans="1:10">
      <c r="A1067" s="18" t="s">
        <v>22</v>
      </c>
      <c r="B1067" s="5" t="str">
        <f>TEXT(DATA[[#This Row],[Fecha]],"mmm")</f>
        <v>oct</v>
      </c>
      <c r="C1067" s="16">
        <f>(WEEKNUM(DATA[[#This Row],[Fecha]],2))</f>
        <v>41</v>
      </c>
      <c r="D1067" s="30">
        <v>45204</v>
      </c>
      <c r="E1067" s="102">
        <f>YEAR(DATA[[#This Row],[Fecha]])</f>
        <v>2023</v>
      </c>
      <c r="F1067" s="31" t="s">
        <v>55</v>
      </c>
      <c r="G1067" s="32" t="s">
        <v>53</v>
      </c>
      <c r="H1067" s="35" t="s">
        <v>368</v>
      </c>
      <c r="I1067" s="32" t="s">
        <v>166</v>
      </c>
      <c r="J1067" s="19">
        <v>1.0753666666666681</v>
      </c>
    </row>
    <row r="1068" spans="1:10">
      <c r="A1068" s="18" t="s">
        <v>22</v>
      </c>
      <c r="B1068" s="5" t="str">
        <f>TEXT(DATA[[#This Row],[Fecha]],"mmm")</f>
        <v>oct</v>
      </c>
      <c r="C1068" s="16">
        <f>(WEEKNUM(DATA[[#This Row],[Fecha]],2))</f>
        <v>41</v>
      </c>
      <c r="D1068" s="30">
        <v>45204</v>
      </c>
      <c r="E1068" s="102">
        <f>YEAR(DATA[[#This Row],[Fecha]])</f>
        <v>2023</v>
      </c>
      <c r="F1068" s="31" t="s">
        <v>55</v>
      </c>
      <c r="G1068" s="32" t="s">
        <v>53</v>
      </c>
      <c r="H1068" s="35" t="s">
        <v>368</v>
      </c>
      <c r="I1068" s="32" t="s">
        <v>166</v>
      </c>
      <c r="J1068" s="19">
        <v>1.0253333333333341</v>
      </c>
    </row>
    <row r="1069" spans="1:10">
      <c r="A1069" s="18" t="s">
        <v>22</v>
      </c>
      <c r="B1069" s="5" t="str">
        <f>TEXT(DATA[[#This Row],[Fecha]],"mmm")</f>
        <v>oct</v>
      </c>
      <c r="C1069" s="16">
        <f>(WEEKNUM(DATA[[#This Row],[Fecha]],2))</f>
        <v>41</v>
      </c>
      <c r="D1069" s="30">
        <v>45204</v>
      </c>
      <c r="E1069" s="102">
        <f>YEAR(DATA[[#This Row],[Fecha]])</f>
        <v>2023</v>
      </c>
      <c r="F1069" s="31" t="s">
        <v>55</v>
      </c>
      <c r="G1069" s="32" t="s">
        <v>53</v>
      </c>
      <c r="H1069" s="35" t="s">
        <v>366</v>
      </c>
      <c r="I1069" s="32" t="s">
        <v>166</v>
      </c>
      <c r="J1069" s="19">
        <v>1.0004833333333318</v>
      </c>
    </row>
    <row r="1070" spans="1:10">
      <c r="A1070" s="18" t="s">
        <v>22</v>
      </c>
      <c r="B1070" s="5" t="str">
        <f>TEXT(DATA[[#This Row],[Fecha]],"mmm")</f>
        <v>oct</v>
      </c>
      <c r="C1070" s="16">
        <f>(WEEKNUM(DATA[[#This Row],[Fecha]],2))</f>
        <v>41</v>
      </c>
      <c r="D1070" s="30">
        <v>45204</v>
      </c>
      <c r="E1070" s="102">
        <f>YEAR(DATA[[#This Row],[Fecha]])</f>
        <v>2023</v>
      </c>
      <c r="F1070" s="31" t="s">
        <v>58</v>
      </c>
      <c r="G1070" s="32" t="s">
        <v>53</v>
      </c>
      <c r="H1070" s="35" t="s">
        <v>366</v>
      </c>
      <c r="I1070" s="32" t="s">
        <v>166</v>
      </c>
      <c r="J1070" s="19">
        <v>1.0000499999999999</v>
      </c>
    </row>
    <row r="1071" spans="1:10">
      <c r="A1071" s="18" t="s">
        <v>22</v>
      </c>
      <c r="B1071" s="5" t="str">
        <f>TEXT(DATA[[#This Row],[Fecha]],"mmm")</f>
        <v>oct</v>
      </c>
      <c r="C1071" s="16">
        <f>(WEEKNUM(DATA[[#This Row],[Fecha]],2))</f>
        <v>41</v>
      </c>
      <c r="D1071" s="30">
        <v>45204</v>
      </c>
      <c r="E1071" s="102">
        <f>YEAR(DATA[[#This Row],[Fecha]])</f>
        <v>2023</v>
      </c>
      <c r="F1071" s="31" t="s">
        <v>55</v>
      </c>
      <c r="G1071" s="32" t="s">
        <v>78</v>
      </c>
      <c r="H1071" s="35" t="s">
        <v>296</v>
      </c>
      <c r="I1071" s="32" t="s">
        <v>166</v>
      </c>
      <c r="J1071" s="19">
        <v>0.97543333333333204</v>
      </c>
    </row>
    <row r="1072" spans="1:10">
      <c r="A1072" s="18" t="s">
        <v>22</v>
      </c>
      <c r="B1072" s="5" t="str">
        <f>TEXT(DATA[[#This Row],[Fecha]],"mmm")</f>
        <v>oct</v>
      </c>
      <c r="C1072" s="16">
        <f>(WEEKNUM(DATA[[#This Row],[Fecha]],2))</f>
        <v>41</v>
      </c>
      <c r="D1072" s="30">
        <v>45204</v>
      </c>
      <c r="E1072" s="102">
        <f>YEAR(DATA[[#This Row],[Fecha]])</f>
        <v>2023</v>
      </c>
      <c r="F1072" s="31" t="s">
        <v>55</v>
      </c>
      <c r="G1072" s="32" t="s">
        <v>53</v>
      </c>
      <c r="H1072" s="35" t="s">
        <v>368</v>
      </c>
      <c r="I1072" s="32" t="s">
        <v>166</v>
      </c>
      <c r="J1072" s="19">
        <v>0.72516666666666596</v>
      </c>
    </row>
    <row r="1073" spans="1:11">
      <c r="A1073" s="18" t="s">
        <v>22</v>
      </c>
      <c r="B1073" s="5" t="str">
        <f>TEXT(DATA[[#This Row],[Fecha]],"mmm")</f>
        <v>oct</v>
      </c>
      <c r="C1073" s="16">
        <f>(WEEKNUM(DATA[[#This Row],[Fecha]],2))</f>
        <v>41</v>
      </c>
      <c r="D1073" s="30">
        <v>45204</v>
      </c>
      <c r="E1073" s="102">
        <f>YEAR(DATA[[#This Row],[Fecha]])</f>
        <v>2023</v>
      </c>
      <c r="F1073" s="31" t="s">
        <v>55</v>
      </c>
      <c r="G1073" s="32" t="s">
        <v>53</v>
      </c>
      <c r="H1073" s="35" t="s">
        <v>369</v>
      </c>
      <c r="I1073" s="32" t="s">
        <v>166</v>
      </c>
      <c r="J1073" s="19">
        <v>0.67511666666666392</v>
      </c>
    </row>
    <row r="1074" spans="1:11">
      <c r="A1074" s="18" t="s">
        <v>22</v>
      </c>
      <c r="B1074" s="5" t="str">
        <f>TEXT(DATA[[#This Row],[Fecha]],"mmm")</f>
        <v>oct</v>
      </c>
      <c r="C1074" s="16">
        <f>(WEEKNUM(DATA[[#This Row],[Fecha]],2))</f>
        <v>41</v>
      </c>
      <c r="D1074" s="30">
        <v>45204</v>
      </c>
      <c r="E1074" s="102">
        <f>YEAR(DATA[[#This Row],[Fecha]])</f>
        <v>2023</v>
      </c>
      <c r="F1074" s="31" t="s">
        <v>55</v>
      </c>
      <c r="G1074" s="32" t="s">
        <v>53</v>
      </c>
      <c r="H1074" s="35" t="s">
        <v>368</v>
      </c>
      <c r="I1074" s="32" t="s">
        <v>166</v>
      </c>
      <c r="J1074" s="19">
        <v>0.65050000000000208</v>
      </c>
    </row>
    <row r="1075" spans="1:11">
      <c r="A1075" s="18" t="s">
        <v>20</v>
      </c>
      <c r="B1075" s="5" t="str">
        <f>TEXT(DATA[[#This Row],[Fecha]],"mmm")</f>
        <v>oct</v>
      </c>
      <c r="C1075" s="16">
        <f>(WEEKNUM(DATA[[#This Row],[Fecha]],2))</f>
        <v>41</v>
      </c>
      <c r="D1075" s="30">
        <v>45204</v>
      </c>
      <c r="E1075" s="102">
        <f>YEAR(DATA[[#This Row],[Fecha]])</f>
        <v>2023</v>
      </c>
      <c r="F1075" s="31" t="s">
        <v>335</v>
      </c>
      <c r="G1075" s="32" t="s">
        <v>52</v>
      </c>
      <c r="H1075" s="35" t="s">
        <v>162</v>
      </c>
      <c r="I1075" s="32" t="s">
        <v>166</v>
      </c>
      <c r="J1075" s="19">
        <v>0.38359999999999977</v>
      </c>
    </row>
    <row r="1076" spans="1:11">
      <c r="A1076" s="18" t="s">
        <v>20</v>
      </c>
      <c r="B1076" s="5" t="str">
        <f>TEXT(DATA[[#This Row],[Fecha]],"mmm")</f>
        <v>oct</v>
      </c>
      <c r="C1076" s="16">
        <f>(WEEKNUM(DATA[[#This Row],[Fecha]],2))</f>
        <v>41</v>
      </c>
      <c r="D1076" s="30">
        <v>45204</v>
      </c>
      <c r="E1076" s="102">
        <f>YEAR(DATA[[#This Row],[Fecha]])</f>
        <v>2023</v>
      </c>
      <c r="F1076" s="31" t="s">
        <v>55</v>
      </c>
      <c r="G1076" s="32" t="s">
        <v>52</v>
      </c>
      <c r="H1076" s="35" t="s">
        <v>162</v>
      </c>
      <c r="I1076" s="32" t="s">
        <v>166</v>
      </c>
      <c r="J1076" s="19">
        <v>0.21671666666666642</v>
      </c>
    </row>
    <row r="1077" spans="1:11">
      <c r="A1077" s="18" t="s">
        <v>22</v>
      </c>
      <c r="B1077" s="5" t="str">
        <f>TEXT(DATA[[#This Row],[Fecha]],"mmm")</f>
        <v>oct</v>
      </c>
      <c r="C1077" s="16">
        <f>(WEEKNUM(DATA[[#This Row],[Fecha]],2))</f>
        <v>41</v>
      </c>
      <c r="D1077" s="30">
        <v>45204</v>
      </c>
      <c r="E1077" s="102">
        <f>YEAR(DATA[[#This Row],[Fecha]])</f>
        <v>2023</v>
      </c>
      <c r="F1077" s="31" t="s">
        <v>55</v>
      </c>
      <c r="G1077" s="32" t="s">
        <v>53</v>
      </c>
      <c r="H1077" s="35" t="s">
        <v>367</v>
      </c>
      <c r="I1077" s="32" t="s">
        <v>166</v>
      </c>
      <c r="J1077" s="19">
        <v>5.0099999999999999E-2</v>
      </c>
    </row>
    <row r="1078" spans="1:11">
      <c r="A1078" s="18" t="s">
        <v>21</v>
      </c>
      <c r="B1078" s="5" t="str">
        <f>TEXT(DATA[[#This Row],[Fecha]],"mmm")</f>
        <v>oct</v>
      </c>
      <c r="C1078" s="16">
        <f>(WEEKNUM(DATA[[#This Row],[Fecha]],2))</f>
        <v>41</v>
      </c>
      <c r="D1078" s="61">
        <v>45205</v>
      </c>
      <c r="E1078" s="102">
        <f>YEAR(DATA[[#This Row],[Fecha]])</f>
        <v>2023</v>
      </c>
      <c r="F1078" s="31" t="s">
        <v>55</v>
      </c>
      <c r="G1078" s="32" t="s">
        <v>382</v>
      </c>
      <c r="H1078" s="38" t="s">
        <v>381</v>
      </c>
      <c r="I1078" s="32" t="s">
        <v>57</v>
      </c>
      <c r="J1078" s="19">
        <v>150</v>
      </c>
      <c r="K1078" s="105" t="s">
        <v>383</v>
      </c>
    </row>
    <row r="1079" spans="1:11">
      <c r="A1079" s="18" t="s">
        <v>306</v>
      </c>
      <c r="B1079" s="5" t="str">
        <f>TEXT(DATA[[#This Row],[Fecha]],"mmm")</f>
        <v>oct</v>
      </c>
      <c r="C1079" s="16">
        <f>(WEEKNUM(DATA[[#This Row],[Fecha]],2))</f>
        <v>41</v>
      </c>
      <c r="D1079" s="61">
        <v>45205</v>
      </c>
      <c r="E1079" s="102">
        <f>YEAR(DATA[[#This Row],[Fecha]])</f>
        <v>2023</v>
      </c>
      <c r="F1079" s="31" t="s">
        <v>55</v>
      </c>
      <c r="G1079" s="32" t="s">
        <v>378</v>
      </c>
      <c r="H1079" s="38" t="s">
        <v>379</v>
      </c>
      <c r="I1079" s="32" t="s">
        <v>57</v>
      </c>
      <c r="J1079" s="19">
        <v>30</v>
      </c>
      <c r="K1079" s="105" t="s">
        <v>380</v>
      </c>
    </row>
    <row r="1080" spans="1:11">
      <c r="A1080" s="18" t="s">
        <v>22</v>
      </c>
      <c r="B1080" s="5" t="str">
        <f>TEXT(DATA[[#This Row],[Fecha]],"mmm")</f>
        <v>oct</v>
      </c>
      <c r="C1080" s="16">
        <f>(WEEKNUM(DATA[[#This Row],[Fecha]],2))</f>
        <v>41</v>
      </c>
      <c r="D1080" s="30">
        <v>45205</v>
      </c>
      <c r="E1080" s="102">
        <f>YEAR(DATA[[#This Row],[Fecha]])</f>
        <v>2023</v>
      </c>
      <c r="F1080" s="31" t="s">
        <v>58</v>
      </c>
      <c r="G1080" s="32" t="s">
        <v>76</v>
      </c>
      <c r="H1080" s="35" t="s">
        <v>105</v>
      </c>
      <c r="I1080" s="32" t="s">
        <v>57</v>
      </c>
      <c r="J1080" s="19">
        <v>19.26483333333336</v>
      </c>
      <c r="K1080" s="105" t="s">
        <v>370</v>
      </c>
    </row>
    <row r="1081" spans="1:11">
      <c r="A1081" s="18" t="s">
        <v>22</v>
      </c>
      <c r="B1081" s="5" t="str">
        <f>TEXT(DATA[[#This Row],[Fecha]],"mmm")</f>
        <v>oct</v>
      </c>
      <c r="C1081" s="16">
        <f>(WEEKNUM(DATA[[#This Row],[Fecha]],2))</f>
        <v>41</v>
      </c>
      <c r="D1081" s="30">
        <v>45205</v>
      </c>
      <c r="E1081" s="102">
        <f>YEAR(DATA[[#This Row],[Fecha]])</f>
        <v>2023</v>
      </c>
      <c r="F1081" s="31" t="s">
        <v>58</v>
      </c>
      <c r="G1081" s="32" t="s">
        <v>76</v>
      </c>
      <c r="H1081" s="35" t="s">
        <v>105</v>
      </c>
      <c r="I1081" s="32" t="s">
        <v>57</v>
      </c>
      <c r="J1081" s="19">
        <v>19.26483333333336</v>
      </c>
      <c r="K1081" s="105" t="s">
        <v>463</v>
      </c>
    </row>
    <row r="1082" spans="1:11">
      <c r="A1082" s="18" t="s">
        <v>22</v>
      </c>
      <c r="B1082" s="5" t="str">
        <f>TEXT(DATA[[#This Row],[Fecha]],"mmm")</f>
        <v>oct</v>
      </c>
      <c r="C1082" s="16">
        <f>(WEEKNUM(DATA[[#This Row],[Fecha]],2))</f>
        <v>41</v>
      </c>
      <c r="D1082" s="30">
        <v>45205</v>
      </c>
      <c r="E1082" s="102">
        <f>YEAR(DATA[[#This Row],[Fecha]])</f>
        <v>2023</v>
      </c>
      <c r="F1082" s="31" t="s">
        <v>55</v>
      </c>
      <c r="G1082" s="32" t="s">
        <v>71</v>
      </c>
      <c r="H1082" s="35" t="s">
        <v>194</v>
      </c>
      <c r="I1082" s="32" t="s">
        <v>57</v>
      </c>
      <c r="J1082" s="19">
        <v>15.053583333333361</v>
      </c>
      <c r="K1082" s="105" t="s">
        <v>376</v>
      </c>
    </row>
    <row r="1083" spans="1:11">
      <c r="A1083" s="18" t="s">
        <v>22</v>
      </c>
      <c r="B1083" s="5" t="str">
        <f>TEXT(DATA[[#This Row],[Fecha]],"mmm")</f>
        <v>oct</v>
      </c>
      <c r="C1083" s="16">
        <f>(WEEKNUM(DATA[[#This Row],[Fecha]],2))</f>
        <v>41</v>
      </c>
      <c r="D1083" s="30">
        <v>45205</v>
      </c>
      <c r="E1083" s="102">
        <f>YEAR(DATA[[#This Row],[Fecha]])</f>
        <v>2023</v>
      </c>
      <c r="F1083" s="31" t="s">
        <v>55</v>
      </c>
      <c r="G1083" s="32" t="s">
        <v>60</v>
      </c>
      <c r="H1083" s="35" t="s">
        <v>299</v>
      </c>
      <c r="I1083" s="32" t="s">
        <v>57</v>
      </c>
      <c r="J1083" s="19">
        <v>11.294866666666682</v>
      </c>
      <c r="K1083" s="105" t="s">
        <v>377</v>
      </c>
    </row>
    <row r="1084" spans="1:11">
      <c r="A1084" s="18" t="s">
        <v>22</v>
      </c>
      <c r="B1084" s="5" t="str">
        <f>TEXT(DATA[[#This Row],[Fecha]],"mmm")</f>
        <v>oct</v>
      </c>
      <c r="C1084" s="16">
        <f>(WEEKNUM(DATA[[#This Row],[Fecha]],2))</f>
        <v>41</v>
      </c>
      <c r="D1084" s="30">
        <v>45205</v>
      </c>
      <c r="E1084" s="102">
        <f>YEAR(DATA[[#This Row],[Fecha]])</f>
        <v>2023</v>
      </c>
      <c r="F1084" s="31" t="s">
        <v>55</v>
      </c>
      <c r="G1084" s="32" t="s">
        <v>76</v>
      </c>
      <c r="H1084" s="35" t="s">
        <v>304</v>
      </c>
      <c r="I1084" s="32" t="s">
        <v>166</v>
      </c>
      <c r="J1084" s="19">
        <v>2.600899999999998</v>
      </c>
    </row>
    <row r="1085" spans="1:11">
      <c r="A1085" s="18" t="s">
        <v>20</v>
      </c>
      <c r="B1085" s="5" t="str">
        <f>TEXT(DATA[[#This Row],[Fecha]],"mmm")</f>
        <v>oct</v>
      </c>
      <c r="C1085" s="16">
        <f>(WEEKNUM(DATA[[#This Row],[Fecha]],2))</f>
        <v>41</v>
      </c>
      <c r="D1085" s="30">
        <v>45205</v>
      </c>
      <c r="E1085" s="102">
        <f>YEAR(DATA[[#This Row],[Fecha]])</f>
        <v>2023</v>
      </c>
      <c r="F1085" s="31" t="s">
        <v>335</v>
      </c>
      <c r="G1085" s="32" t="s">
        <v>77</v>
      </c>
      <c r="H1085" s="35" t="s">
        <v>129</v>
      </c>
      <c r="I1085" s="32" t="s">
        <v>166</v>
      </c>
      <c r="J1085" s="19">
        <v>2.4185333333333339</v>
      </c>
    </row>
    <row r="1086" spans="1:11">
      <c r="A1086" s="18" t="s">
        <v>19</v>
      </c>
      <c r="B1086" s="5" t="str">
        <f>TEXT(DATA[[#This Row],[Fecha]],"mmm")</f>
        <v>oct</v>
      </c>
      <c r="C1086" s="16">
        <f>(WEEKNUM(DATA[[#This Row],[Fecha]],2))</f>
        <v>41</v>
      </c>
      <c r="D1086" s="30">
        <v>45205</v>
      </c>
      <c r="E1086" s="102">
        <f>YEAR(DATA[[#This Row],[Fecha]])</f>
        <v>2023</v>
      </c>
      <c r="F1086" s="31" t="s">
        <v>55</v>
      </c>
      <c r="G1086" s="32" t="s">
        <v>74</v>
      </c>
      <c r="H1086" s="35" t="s">
        <v>375</v>
      </c>
      <c r="I1086" s="32" t="s">
        <v>166</v>
      </c>
      <c r="J1086" s="19">
        <v>2.021833333333332</v>
      </c>
    </row>
    <row r="1087" spans="1:11">
      <c r="A1087" s="18" t="s">
        <v>22</v>
      </c>
      <c r="B1087" s="5" t="str">
        <f>TEXT(DATA[[#This Row],[Fecha]],"mmm")</f>
        <v>oct</v>
      </c>
      <c r="C1087" s="16">
        <f>(WEEKNUM(DATA[[#This Row],[Fecha]],2))</f>
        <v>41</v>
      </c>
      <c r="D1087" s="30">
        <v>45205</v>
      </c>
      <c r="E1087" s="102">
        <f>YEAR(DATA[[#This Row],[Fecha]])</f>
        <v>2023</v>
      </c>
      <c r="F1087" s="31" t="s">
        <v>58</v>
      </c>
      <c r="G1087" s="32" t="s">
        <v>65</v>
      </c>
      <c r="H1087" s="35" t="s">
        <v>89</v>
      </c>
      <c r="I1087" s="32" t="s">
        <v>166</v>
      </c>
      <c r="J1087" s="19">
        <v>1.6754500000000021</v>
      </c>
    </row>
    <row r="1088" spans="1:11">
      <c r="A1088" s="18" t="s">
        <v>22</v>
      </c>
      <c r="B1088" s="5" t="str">
        <f>TEXT(DATA[[#This Row],[Fecha]],"mmm")</f>
        <v>oct</v>
      </c>
      <c r="C1088" s="16">
        <f>(WEEKNUM(DATA[[#This Row],[Fecha]],2))</f>
        <v>41</v>
      </c>
      <c r="D1088" s="30">
        <v>45205</v>
      </c>
      <c r="E1088" s="102">
        <f>YEAR(DATA[[#This Row],[Fecha]])</f>
        <v>2023</v>
      </c>
      <c r="F1088" s="31" t="s">
        <v>55</v>
      </c>
      <c r="G1088" s="32" t="s">
        <v>60</v>
      </c>
      <c r="H1088" s="35" t="s">
        <v>299</v>
      </c>
      <c r="I1088" s="32" t="s">
        <v>166</v>
      </c>
      <c r="J1088" s="19">
        <v>1.625683333333332</v>
      </c>
    </row>
    <row r="1089" spans="1:11">
      <c r="A1089" s="18" t="s">
        <v>22</v>
      </c>
      <c r="B1089" s="5" t="str">
        <f>TEXT(DATA[[#This Row],[Fecha]],"mmm")</f>
        <v>oct</v>
      </c>
      <c r="C1089" s="16">
        <f>(WEEKNUM(DATA[[#This Row],[Fecha]],2))</f>
        <v>41</v>
      </c>
      <c r="D1089" s="30">
        <v>45205</v>
      </c>
      <c r="E1089" s="102">
        <f>YEAR(DATA[[#This Row],[Fecha]])</f>
        <v>2023</v>
      </c>
      <c r="F1089" s="31" t="s">
        <v>58</v>
      </c>
      <c r="G1089" s="32" t="s">
        <v>65</v>
      </c>
      <c r="H1089" s="35" t="s">
        <v>69</v>
      </c>
      <c r="I1089" s="32" t="s">
        <v>166</v>
      </c>
      <c r="J1089" s="19">
        <v>1.450483333333332</v>
      </c>
    </row>
    <row r="1090" spans="1:11">
      <c r="A1090" s="18" t="s">
        <v>22</v>
      </c>
      <c r="B1090" s="5" t="str">
        <f>TEXT(DATA[[#This Row],[Fecha]],"mmm")</f>
        <v>oct</v>
      </c>
      <c r="C1090" s="16">
        <f>(WEEKNUM(DATA[[#This Row],[Fecha]],2))</f>
        <v>41</v>
      </c>
      <c r="D1090" s="30">
        <v>45205</v>
      </c>
      <c r="E1090" s="102">
        <f>YEAR(DATA[[#This Row],[Fecha]])</f>
        <v>2023</v>
      </c>
      <c r="F1090" s="31" t="s">
        <v>58</v>
      </c>
      <c r="G1090" s="32" t="s">
        <v>78</v>
      </c>
      <c r="H1090" s="35" t="s">
        <v>296</v>
      </c>
      <c r="I1090" s="32" t="s">
        <v>166</v>
      </c>
      <c r="J1090" s="19">
        <v>1.379366666666664</v>
      </c>
    </row>
    <row r="1091" spans="1:11">
      <c r="A1091" s="18" t="s">
        <v>22</v>
      </c>
      <c r="B1091" s="5" t="str">
        <f>TEXT(DATA[[#This Row],[Fecha]],"mmm")</f>
        <v>oct</v>
      </c>
      <c r="C1091" s="16">
        <f>(WEEKNUM(DATA[[#This Row],[Fecha]],2))</f>
        <v>41</v>
      </c>
      <c r="D1091" s="30">
        <v>45205</v>
      </c>
      <c r="E1091" s="102">
        <f>YEAR(DATA[[#This Row],[Fecha]])</f>
        <v>2023</v>
      </c>
      <c r="F1091" s="31" t="s">
        <v>58</v>
      </c>
      <c r="G1091" s="32" t="s">
        <v>65</v>
      </c>
      <c r="H1091" s="35" t="s">
        <v>89</v>
      </c>
      <c r="I1091" s="32" t="s">
        <v>166</v>
      </c>
      <c r="J1091" s="19">
        <v>1.1753500000000019</v>
      </c>
    </row>
    <row r="1092" spans="1:11">
      <c r="A1092" s="18" t="s">
        <v>22</v>
      </c>
      <c r="B1092" s="5" t="str">
        <f>TEXT(DATA[[#This Row],[Fecha]],"mmm")</f>
        <v>oct</v>
      </c>
      <c r="C1092" s="16">
        <f>(WEEKNUM(DATA[[#This Row],[Fecha]],2))</f>
        <v>41</v>
      </c>
      <c r="D1092" s="30">
        <v>45205</v>
      </c>
      <c r="E1092" s="102">
        <f>YEAR(DATA[[#This Row],[Fecha]])</f>
        <v>2023</v>
      </c>
      <c r="F1092" s="31" t="s">
        <v>55</v>
      </c>
      <c r="G1092" s="32" t="s">
        <v>78</v>
      </c>
      <c r="H1092" s="35" t="s">
        <v>296</v>
      </c>
      <c r="I1092" s="32" t="s">
        <v>166</v>
      </c>
      <c r="J1092" s="19">
        <v>0.97785</v>
      </c>
    </row>
    <row r="1093" spans="1:11">
      <c r="A1093" s="18" t="s">
        <v>22</v>
      </c>
      <c r="B1093" s="5" t="str">
        <f>TEXT(DATA[[#This Row],[Fecha]],"mmm")</f>
        <v>oct</v>
      </c>
      <c r="C1093" s="16">
        <f>(WEEKNUM(DATA[[#This Row],[Fecha]],2))</f>
        <v>41</v>
      </c>
      <c r="D1093" s="30">
        <v>45205</v>
      </c>
      <c r="E1093" s="102">
        <f>YEAR(DATA[[#This Row],[Fecha]])</f>
        <v>2023</v>
      </c>
      <c r="F1093" s="31" t="s">
        <v>55</v>
      </c>
      <c r="G1093" s="32" t="s">
        <v>78</v>
      </c>
      <c r="H1093" s="35" t="s">
        <v>296</v>
      </c>
      <c r="I1093" s="32" t="s">
        <v>166</v>
      </c>
      <c r="J1093" s="19">
        <v>0.32524999999999976</v>
      </c>
    </row>
    <row r="1094" spans="1:11">
      <c r="A1094" s="18" t="s">
        <v>22</v>
      </c>
      <c r="B1094" s="5" t="str">
        <f>TEXT(DATA[[#This Row],[Fecha]],"mmm")</f>
        <v>oct</v>
      </c>
      <c r="C1094" s="16">
        <f>(WEEKNUM(DATA[[#This Row],[Fecha]],2))</f>
        <v>41</v>
      </c>
      <c r="D1094" s="30">
        <v>45205</v>
      </c>
      <c r="E1094" s="102">
        <f>YEAR(DATA[[#This Row],[Fecha]])</f>
        <v>2023</v>
      </c>
      <c r="F1094" s="31" t="s">
        <v>55</v>
      </c>
      <c r="G1094" s="32" t="s">
        <v>71</v>
      </c>
      <c r="H1094" s="35" t="s">
        <v>194</v>
      </c>
      <c r="I1094" s="32" t="s">
        <v>166</v>
      </c>
      <c r="J1094" s="19">
        <v>0.25024999999999981</v>
      </c>
    </row>
    <row r="1095" spans="1:11">
      <c r="A1095" s="18" t="s">
        <v>20</v>
      </c>
      <c r="B1095" s="5" t="str">
        <f>TEXT(DATA[[#This Row],[Fecha]],"mmm")</f>
        <v>oct</v>
      </c>
      <c r="C1095" s="16">
        <f>(WEEKNUM(DATA[[#This Row],[Fecha]],2))</f>
        <v>41</v>
      </c>
      <c r="D1095" s="30">
        <v>45206</v>
      </c>
      <c r="E1095" s="102">
        <f>YEAR(DATA[[#This Row],[Fecha]])</f>
        <v>2023</v>
      </c>
      <c r="F1095" s="31" t="s">
        <v>58</v>
      </c>
      <c r="G1095" s="32" t="s">
        <v>52</v>
      </c>
      <c r="H1095" s="35" t="s">
        <v>172</v>
      </c>
      <c r="I1095" s="32" t="s">
        <v>56</v>
      </c>
      <c r="J1095" s="19">
        <v>13.244116666666679</v>
      </c>
      <c r="K1095" s="105" t="s">
        <v>464</v>
      </c>
    </row>
    <row r="1096" spans="1:11">
      <c r="A1096" s="18" t="s">
        <v>19</v>
      </c>
      <c r="B1096" s="5" t="str">
        <f>TEXT(DATA[[#This Row],[Fecha]],"mmm")</f>
        <v>oct</v>
      </c>
      <c r="C1096" s="16">
        <f>(WEEKNUM(DATA[[#This Row],[Fecha]],2))</f>
        <v>41</v>
      </c>
      <c r="D1096" s="30">
        <v>45206</v>
      </c>
      <c r="E1096" s="102">
        <f>YEAR(DATA[[#This Row],[Fecha]])</f>
        <v>2023</v>
      </c>
      <c r="F1096" s="31" t="s">
        <v>55</v>
      </c>
      <c r="G1096" s="32" t="s">
        <v>76</v>
      </c>
      <c r="H1096" s="35" t="s">
        <v>352</v>
      </c>
      <c r="I1096" s="32" t="s">
        <v>339</v>
      </c>
      <c r="J1096" s="19">
        <v>9.8917666666666797</v>
      </c>
    </row>
    <row r="1097" spans="1:11">
      <c r="A1097" s="18" t="s">
        <v>22</v>
      </c>
      <c r="B1097" s="5" t="str">
        <f>TEXT(DATA[[#This Row],[Fecha]],"mmm")</f>
        <v>oct</v>
      </c>
      <c r="C1097" s="16">
        <f>(WEEKNUM(DATA[[#This Row],[Fecha]],2))</f>
        <v>41</v>
      </c>
      <c r="D1097" s="30">
        <v>45206</v>
      </c>
      <c r="E1097" s="102">
        <f>YEAR(DATA[[#This Row],[Fecha]])</f>
        <v>2023</v>
      </c>
      <c r="F1097" s="31" t="s">
        <v>55</v>
      </c>
      <c r="G1097" s="32" t="s">
        <v>65</v>
      </c>
      <c r="H1097" s="35" t="s">
        <v>301</v>
      </c>
      <c r="I1097" s="32" t="s">
        <v>166</v>
      </c>
      <c r="J1097" s="19">
        <v>4.6515833333333338</v>
      </c>
    </row>
    <row r="1098" spans="1:11">
      <c r="A1098" s="18" t="s">
        <v>22</v>
      </c>
      <c r="B1098" s="5" t="str">
        <f>TEXT(DATA[[#This Row],[Fecha]],"mmm")</f>
        <v>oct</v>
      </c>
      <c r="C1098" s="16">
        <f>(WEEKNUM(DATA[[#This Row],[Fecha]],2))</f>
        <v>41</v>
      </c>
      <c r="D1098" s="30">
        <v>45206</v>
      </c>
      <c r="E1098" s="102">
        <f>YEAR(DATA[[#This Row],[Fecha]])</f>
        <v>2023</v>
      </c>
      <c r="F1098" s="31" t="s">
        <v>55</v>
      </c>
      <c r="G1098" s="32" t="s">
        <v>65</v>
      </c>
      <c r="H1098" s="35" t="s">
        <v>289</v>
      </c>
      <c r="I1098" s="32" t="s">
        <v>166</v>
      </c>
      <c r="J1098" s="19">
        <v>3.6513833333333339</v>
      </c>
    </row>
    <row r="1099" spans="1:11">
      <c r="A1099" s="18" t="s">
        <v>22</v>
      </c>
      <c r="B1099" s="5" t="str">
        <f>TEXT(DATA[[#This Row],[Fecha]],"mmm")</f>
        <v>oct</v>
      </c>
      <c r="C1099" s="16">
        <f>(WEEKNUM(DATA[[#This Row],[Fecha]],2))</f>
        <v>41</v>
      </c>
      <c r="D1099" s="30">
        <v>45206</v>
      </c>
      <c r="E1099" s="102">
        <f>YEAR(DATA[[#This Row],[Fecha]])</f>
        <v>2023</v>
      </c>
      <c r="F1099" s="31" t="s">
        <v>55</v>
      </c>
      <c r="G1099" s="32" t="s">
        <v>77</v>
      </c>
      <c r="H1099" s="35" t="s">
        <v>374</v>
      </c>
      <c r="I1099" s="32" t="s">
        <v>166</v>
      </c>
      <c r="J1099" s="19">
        <v>3.0511333333333321</v>
      </c>
    </row>
    <row r="1100" spans="1:11">
      <c r="A1100" s="18" t="s">
        <v>19</v>
      </c>
      <c r="B1100" s="5" t="str">
        <f>TEXT(DATA[[#This Row],[Fecha]],"mmm")</f>
        <v>oct</v>
      </c>
      <c r="C1100" s="16">
        <f>(WEEKNUM(DATA[[#This Row],[Fecha]],2))</f>
        <v>41</v>
      </c>
      <c r="D1100" s="30">
        <v>45206</v>
      </c>
      <c r="E1100" s="102">
        <f>YEAR(DATA[[#This Row],[Fecha]])</f>
        <v>2023</v>
      </c>
      <c r="F1100" s="31" t="s">
        <v>55</v>
      </c>
      <c r="G1100" s="32" t="s">
        <v>76</v>
      </c>
      <c r="H1100" s="35" t="s">
        <v>352</v>
      </c>
      <c r="I1100" s="32" t="s">
        <v>166</v>
      </c>
      <c r="J1100" s="19">
        <v>2.8232166666666663</v>
      </c>
    </row>
    <row r="1101" spans="1:11">
      <c r="A1101" s="18" t="s">
        <v>22</v>
      </c>
      <c r="B1101" s="5" t="str">
        <f>TEXT(DATA[[#This Row],[Fecha]],"mmm")</f>
        <v>oct</v>
      </c>
      <c r="C1101" s="16">
        <f>(WEEKNUM(DATA[[#This Row],[Fecha]],2))</f>
        <v>41</v>
      </c>
      <c r="D1101" s="30">
        <v>45206</v>
      </c>
      <c r="E1101" s="102">
        <f>YEAR(DATA[[#This Row],[Fecha]])</f>
        <v>2023</v>
      </c>
      <c r="F1101" s="31" t="s">
        <v>55</v>
      </c>
      <c r="G1101" s="32" t="s">
        <v>65</v>
      </c>
      <c r="H1101" s="35" t="s">
        <v>301</v>
      </c>
      <c r="I1101" s="32" t="s">
        <v>166</v>
      </c>
      <c r="J1101" s="19">
        <v>2.701333333333332</v>
      </c>
    </row>
    <row r="1102" spans="1:11">
      <c r="A1102" s="18" t="s">
        <v>22</v>
      </c>
      <c r="B1102" s="5" t="str">
        <f>TEXT(DATA[[#This Row],[Fecha]],"mmm")</f>
        <v>oct</v>
      </c>
      <c r="C1102" s="16">
        <f>(WEEKNUM(DATA[[#This Row],[Fecha]],2))</f>
        <v>41</v>
      </c>
      <c r="D1102" s="30">
        <v>45206</v>
      </c>
      <c r="E1102" s="102">
        <f>YEAR(DATA[[#This Row],[Fecha]])</f>
        <v>2023</v>
      </c>
      <c r="F1102" s="31" t="s">
        <v>55</v>
      </c>
      <c r="G1102" s="32" t="s">
        <v>65</v>
      </c>
      <c r="H1102" s="35" t="s">
        <v>301</v>
      </c>
      <c r="I1102" s="32" t="s">
        <v>166</v>
      </c>
      <c r="J1102" s="19">
        <v>2.4009</v>
      </c>
    </row>
    <row r="1103" spans="1:11">
      <c r="A1103" s="18" t="s">
        <v>22</v>
      </c>
      <c r="B1103" s="5" t="str">
        <f>TEXT(DATA[[#This Row],[Fecha]],"mmm")</f>
        <v>oct</v>
      </c>
      <c r="C1103" s="16">
        <f>(WEEKNUM(DATA[[#This Row],[Fecha]],2))</f>
        <v>41</v>
      </c>
      <c r="D1103" s="30">
        <v>45206</v>
      </c>
      <c r="E1103" s="102">
        <f>YEAR(DATA[[#This Row],[Fecha]])</f>
        <v>2023</v>
      </c>
      <c r="F1103" s="31" t="s">
        <v>55</v>
      </c>
      <c r="G1103" s="32" t="s">
        <v>65</v>
      </c>
      <c r="H1103" s="35" t="s">
        <v>289</v>
      </c>
      <c r="I1103" s="32" t="s">
        <v>166</v>
      </c>
      <c r="J1103" s="19">
        <v>1.8505166666666641</v>
      </c>
    </row>
    <row r="1104" spans="1:11">
      <c r="A1104" s="18" t="s">
        <v>22</v>
      </c>
      <c r="B1104" s="5" t="str">
        <f>TEXT(DATA[[#This Row],[Fecha]],"mmm")</f>
        <v>oct</v>
      </c>
      <c r="C1104" s="16">
        <f>(WEEKNUM(DATA[[#This Row],[Fecha]],2))</f>
        <v>41</v>
      </c>
      <c r="D1104" s="30">
        <v>45206</v>
      </c>
      <c r="E1104" s="102">
        <f>YEAR(DATA[[#This Row],[Fecha]])</f>
        <v>2023</v>
      </c>
      <c r="F1104" s="31" t="s">
        <v>58</v>
      </c>
      <c r="G1104" s="32" t="s">
        <v>65</v>
      </c>
      <c r="H1104" s="35" t="s">
        <v>289</v>
      </c>
      <c r="I1104" s="32" t="s">
        <v>166</v>
      </c>
      <c r="J1104" s="19">
        <v>1.4509000000000019</v>
      </c>
    </row>
    <row r="1105" spans="1:10">
      <c r="A1105" s="18" t="s">
        <v>22</v>
      </c>
      <c r="B1105" s="5" t="str">
        <f>TEXT(DATA[[#This Row],[Fecha]],"mmm")</f>
        <v>oct</v>
      </c>
      <c r="C1105" s="16">
        <f>(WEEKNUM(DATA[[#This Row],[Fecha]],2))</f>
        <v>41</v>
      </c>
      <c r="D1105" s="30">
        <v>45206</v>
      </c>
      <c r="E1105" s="102">
        <f>YEAR(DATA[[#This Row],[Fecha]])</f>
        <v>2023</v>
      </c>
      <c r="F1105" s="31" t="s">
        <v>55</v>
      </c>
      <c r="G1105" s="32" t="s">
        <v>65</v>
      </c>
      <c r="H1105" s="35" t="s">
        <v>289</v>
      </c>
      <c r="I1105" s="32" t="s">
        <v>166</v>
      </c>
      <c r="J1105" s="19">
        <v>1.4009500000000019</v>
      </c>
    </row>
    <row r="1106" spans="1:10">
      <c r="A1106" s="18" t="s">
        <v>22</v>
      </c>
      <c r="B1106" s="5" t="str">
        <f>TEXT(DATA[[#This Row],[Fecha]],"mmm")</f>
        <v>oct</v>
      </c>
      <c r="C1106" s="16">
        <f>(WEEKNUM(DATA[[#This Row],[Fecha]],2))</f>
        <v>41</v>
      </c>
      <c r="D1106" s="30">
        <v>45206</v>
      </c>
      <c r="E1106" s="102">
        <f>YEAR(DATA[[#This Row],[Fecha]])</f>
        <v>2023</v>
      </c>
      <c r="F1106" s="31" t="s">
        <v>58</v>
      </c>
      <c r="G1106" s="32" t="s">
        <v>65</v>
      </c>
      <c r="H1106" s="35" t="s">
        <v>289</v>
      </c>
      <c r="I1106" s="32" t="s">
        <v>166</v>
      </c>
      <c r="J1106" s="19">
        <v>1.250716666666668</v>
      </c>
    </row>
    <row r="1107" spans="1:10">
      <c r="A1107" s="18" t="s">
        <v>22</v>
      </c>
      <c r="B1107" s="5" t="str">
        <f>TEXT(DATA[[#This Row],[Fecha]],"mmm")</f>
        <v>oct</v>
      </c>
      <c r="C1107" s="16">
        <f>(WEEKNUM(DATA[[#This Row],[Fecha]],2))</f>
        <v>41</v>
      </c>
      <c r="D1107" s="30">
        <v>45206</v>
      </c>
      <c r="E1107" s="102">
        <f>YEAR(DATA[[#This Row],[Fecha]])</f>
        <v>2023</v>
      </c>
      <c r="F1107" s="31" t="s">
        <v>58</v>
      </c>
      <c r="G1107" s="32" t="s">
        <v>65</v>
      </c>
      <c r="H1107" s="35" t="s">
        <v>289</v>
      </c>
      <c r="I1107" s="32" t="s">
        <v>166</v>
      </c>
      <c r="J1107" s="19">
        <v>0.90046666666666808</v>
      </c>
    </row>
    <row r="1108" spans="1:10">
      <c r="A1108" s="18" t="s">
        <v>22</v>
      </c>
      <c r="B1108" s="5" t="str">
        <f>TEXT(DATA[[#This Row],[Fecha]],"mmm")</f>
        <v>oct</v>
      </c>
      <c r="C1108" s="16">
        <f>(WEEKNUM(DATA[[#This Row],[Fecha]],2))</f>
        <v>41</v>
      </c>
      <c r="D1108" s="30">
        <v>45206</v>
      </c>
      <c r="E1108" s="102">
        <f>YEAR(DATA[[#This Row],[Fecha]])</f>
        <v>2023</v>
      </c>
      <c r="F1108" s="31" t="s">
        <v>55</v>
      </c>
      <c r="G1108" s="32" t="s">
        <v>65</v>
      </c>
      <c r="H1108" s="35" t="s">
        <v>301</v>
      </c>
      <c r="I1108" s="32" t="s">
        <v>166</v>
      </c>
      <c r="J1108" s="19">
        <v>0.65040000000000009</v>
      </c>
    </row>
    <row r="1109" spans="1:10">
      <c r="A1109" s="18" t="s">
        <v>20</v>
      </c>
      <c r="B1109" s="5" t="str">
        <f>TEXT(DATA[[#This Row],[Fecha]],"mmm")</f>
        <v>oct</v>
      </c>
      <c r="C1109" s="16">
        <f>(WEEKNUM(DATA[[#This Row],[Fecha]],2))</f>
        <v>41</v>
      </c>
      <c r="D1109" s="30">
        <v>45206</v>
      </c>
      <c r="E1109" s="102">
        <f>YEAR(DATA[[#This Row],[Fecha]])</f>
        <v>2023</v>
      </c>
      <c r="F1109" s="31" t="s">
        <v>58</v>
      </c>
      <c r="G1109" s="32" t="s">
        <v>52</v>
      </c>
      <c r="H1109" s="35" t="s">
        <v>172</v>
      </c>
      <c r="I1109" s="32" t="s">
        <v>166</v>
      </c>
      <c r="J1109" s="19">
        <v>0.56741666666666635</v>
      </c>
    </row>
    <row r="1110" spans="1:10">
      <c r="A1110" s="18" t="s">
        <v>20</v>
      </c>
      <c r="B1110" s="5" t="str">
        <f>TEXT(DATA[[#This Row],[Fecha]],"mmm")</f>
        <v>oct</v>
      </c>
      <c r="C1110" s="16">
        <f>(WEEKNUM(DATA[[#This Row],[Fecha]],2))</f>
        <v>41</v>
      </c>
      <c r="D1110" s="30">
        <v>45206</v>
      </c>
      <c r="E1110" s="102">
        <f>YEAR(DATA[[#This Row],[Fecha]])</f>
        <v>2023</v>
      </c>
      <c r="F1110" s="31" t="s">
        <v>55</v>
      </c>
      <c r="G1110" s="32" t="s">
        <v>75</v>
      </c>
      <c r="H1110" s="35" t="s">
        <v>177</v>
      </c>
      <c r="I1110" s="32" t="s">
        <v>166</v>
      </c>
      <c r="J1110" s="19">
        <v>0.55008333333333359</v>
      </c>
    </row>
    <row r="1111" spans="1:10">
      <c r="A1111" s="18" t="s">
        <v>22</v>
      </c>
      <c r="B1111" s="5" t="str">
        <f>TEXT(DATA[[#This Row],[Fecha]],"mmm")</f>
        <v>oct</v>
      </c>
      <c r="C1111" s="16">
        <f>(WEEKNUM(DATA[[#This Row],[Fecha]],2))</f>
        <v>41</v>
      </c>
      <c r="D1111" s="30">
        <v>45206</v>
      </c>
      <c r="E1111" s="102">
        <f>YEAR(DATA[[#This Row],[Fecha]])</f>
        <v>2023</v>
      </c>
      <c r="F1111" s="31" t="s">
        <v>55</v>
      </c>
      <c r="G1111" s="32" t="s">
        <v>65</v>
      </c>
      <c r="H1111" s="35" t="s">
        <v>289</v>
      </c>
      <c r="I1111" s="32" t="s">
        <v>166</v>
      </c>
      <c r="J1111" s="19">
        <v>0.40009999999999979</v>
      </c>
    </row>
    <row r="1112" spans="1:10">
      <c r="A1112" s="18" t="s">
        <v>20</v>
      </c>
      <c r="B1112" s="5" t="str">
        <f>TEXT(DATA[[#This Row],[Fecha]],"mmm")</f>
        <v>oct</v>
      </c>
      <c r="C1112" s="16">
        <f>(WEEKNUM(DATA[[#This Row],[Fecha]],2))</f>
        <v>41</v>
      </c>
      <c r="D1112" s="30">
        <v>45206</v>
      </c>
      <c r="E1112" s="102">
        <f>YEAR(DATA[[#This Row],[Fecha]])</f>
        <v>2023</v>
      </c>
      <c r="F1112" s="31" t="s">
        <v>55</v>
      </c>
      <c r="G1112" s="32" t="s">
        <v>52</v>
      </c>
      <c r="H1112" s="35" t="s">
        <v>162</v>
      </c>
      <c r="I1112" s="32" t="s">
        <v>166</v>
      </c>
      <c r="J1112" s="19">
        <v>0.3723166666666668</v>
      </c>
    </row>
    <row r="1113" spans="1:10">
      <c r="A1113" s="18" t="s">
        <v>20</v>
      </c>
      <c r="B1113" s="5" t="str">
        <f>TEXT(DATA[[#This Row],[Fecha]],"mmm")</f>
        <v>oct</v>
      </c>
      <c r="C1113" s="16">
        <f>(WEEKNUM(DATA[[#This Row],[Fecha]],2))</f>
        <v>41</v>
      </c>
      <c r="D1113" s="30">
        <v>45206</v>
      </c>
      <c r="E1113" s="102">
        <f>YEAR(DATA[[#This Row],[Fecha]])</f>
        <v>2023</v>
      </c>
      <c r="F1113" s="31" t="s">
        <v>55</v>
      </c>
      <c r="G1113" s="32" t="s">
        <v>52</v>
      </c>
      <c r="H1113" s="35" t="s">
        <v>162</v>
      </c>
      <c r="I1113" s="32" t="s">
        <v>166</v>
      </c>
      <c r="J1113" s="19">
        <v>0.2931166666666668</v>
      </c>
    </row>
    <row r="1114" spans="1:10">
      <c r="A1114" s="18" t="s">
        <v>22</v>
      </c>
      <c r="B1114" s="5" t="str">
        <f>TEXT(DATA[[#This Row],[Fecha]],"mmm")</f>
        <v>oct</v>
      </c>
      <c r="C1114" s="16">
        <f>(WEEKNUM(DATA[[#This Row],[Fecha]],2))</f>
        <v>41</v>
      </c>
      <c r="D1114" s="30">
        <v>45206</v>
      </c>
      <c r="E1114" s="102">
        <f>YEAR(DATA[[#This Row],[Fecha]])</f>
        <v>2023</v>
      </c>
      <c r="F1114" s="31" t="s">
        <v>55</v>
      </c>
      <c r="G1114" s="32" t="s">
        <v>65</v>
      </c>
      <c r="H1114" s="35" t="s">
        <v>301</v>
      </c>
      <c r="I1114" s="32" t="s">
        <v>166</v>
      </c>
      <c r="J1114" s="19">
        <v>0.25024999999999981</v>
      </c>
    </row>
    <row r="1115" spans="1:10">
      <c r="A1115" s="18" t="s">
        <v>22</v>
      </c>
      <c r="B1115" s="5" t="str">
        <f>TEXT(DATA[[#This Row],[Fecha]],"mmm")</f>
        <v>oct</v>
      </c>
      <c r="C1115" s="16">
        <f>(WEEKNUM(DATA[[#This Row],[Fecha]],2))</f>
        <v>41</v>
      </c>
      <c r="D1115" s="30">
        <v>45206</v>
      </c>
      <c r="E1115" s="102">
        <f>YEAR(DATA[[#This Row],[Fecha]])</f>
        <v>2023</v>
      </c>
      <c r="F1115" s="31" t="s">
        <v>55</v>
      </c>
      <c r="G1115" s="32" t="s">
        <v>65</v>
      </c>
      <c r="H1115" s="35" t="s">
        <v>289</v>
      </c>
      <c r="I1115" s="32" t="s">
        <v>166</v>
      </c>
      <c r="J1115" s="19">
        <v>0.15060000000000001</v>
      </c>
    </row>
    <row r="1116" spans="1:10">
      <c r="A1116" s="18" t="s">
        <v>19</v>
      </c>
      <c r="B1116" s="5" t="str">
        <f>TEXT(DATA[[#This Row],[Fecha]],"mmm")</f>
        <v>oct</v>
      </c>
      <c r="C1116" s="16">
        <f>(WEEKNUM(DATA[[#This Row],[Fecha]],2))</f>
        <v>42</v>
      </c>
      <c r="D1116" s="30">
        <v>45209</v>
      </c>
      <c r="E1116" s="102">
        <f>YEAR(DATA[[#This Row],[Fecha]])</f>
        <v>2023</v>
      </c>
      <c r="F1116" s="31" t="s">
        <v>55</v>
      </c>
      <c r="G1116" s="32" t="s">
        <v>65</v>
      </c>
      <c r="H1116" s="35" t="s">
        <v>289</v>
      </c>
      <c r="I1116" s="32" t="s">
        <v>166</v>
      </c>
      <c r="J1116" s="19">
        <v>7.0626666666666598</v>
      </c>
    </row>
    <row r="1117" spans="1:10">
      <c r="A1117" s="18" t="s">
        <v>19</v>
      </c>
      <c r="B1117" s="5" t="str">
        <f>TEXT(DATA[[#This Row],[Fecha]],"mmm")</f>
        <v>oct</v>
      </c>
      <c r="C1117" s="16">
        <f>(WEEKNUM(DATA[[#This Row],[Fecha]],2))</f>
        <v>42</v>
      </c>
      <c r="D1117" s="30">
        <v>45209</v>
      </c>
      <c r="E1117" s="102">
        <f>YEAR(DATA[[#This Row],[Fecha]])</f>
        <v>2023</v>
      </c>
      <c r="F1117" s="31" t="s">
        <v>55</v>
      </c>
      <c r="G1117" s="32" t="s">
        <v>65</v>
      </c>
      <c r="H1117" s="35" t="s">
        <v>289</v>
      </c>
      <c r="I1117" s="32" t="s">
        <v>166</v>
      </c>
      <c r="J1117" s="19">
        <v>5.4699333333333362</v>
      </c>
    </row>
    <row r="1118" spans="1:10">
      <c r="A1118" s="18" t="s">
        <v>19</v>
      </c>
      <c r="B1118" s="5" t="str">
        <f>TEXT(DATA[[#This Row],[Fecha]],"mmm")</f>
        <v>oct</v>
      </c>
      <c r="C1118" s="16">
        <f>(WEEKNUM(DATA[[#This Row],[Fecha]],2))</f>
        <v>42</v>
      </c>
      <c r="D1118" s="30">
        <v>45209</v>
      </c>
      <c r="E1118" s="102">
        <f>YEAR(DATA[[#This Row],[Fecha]])</f>
        <v>2023</v>
      </c>
      <c r="F1118" s="31" t="s">
        <v>55</v>
      </c>
      <c r="G1118" s="32" t="s">
        <v>65</v>
      </c>
      <c r="H1118" s="35" t="s">
        <v>289</v>
      </c>
      <c r="I1118" s="32" t="s">
        <v>166</v>
      </c>
      <c r="J1118" s="19">
        <v>4.88565</v>
      </c>
    </row>
    <row r="1119" spans="1:10">
      <c r="A1119" s="18" t="s">
        <v>19</v>
      </c>
      <c r="B1119" s="5" t="str">
        <f>TEXT(DATA[[#This Row],[Fecha]],"mmm")</f>
        <v>oct</v>
      </c>
      <c r="C1119" s="16">
        <f>(WEEKNUM(DATA[[#This Row],[Fecha]],2))</f>
        <v>42</v>
      </c>
      <c r="D1119" s="30">
        <v>45209</v>
      </c>
      <c r="E1119" s="102">
        <f>YEAR(DATA[[#This Row],[Fecha]])</f>
        <v>2023</v>
      </c>
      <c r="F1119" s="31" t="s">
        <v>55</v>
      </c>
      <c r="G1119" s="32" t="s">
        <v>65</v>
      </c>
      <c r="H1119" s="35" t="s">
        <v>289</v>
      </c>
      <c r="I1119" s="32" t="s">
        <v>166</v>
      </c>
      <c r="J1119" s="19">
        <v>4.6967333333333343</v>
      </c>
    </row>
    <row r="1120" spans="1:10">
      <c r="A1120" s="18" t="s">
        <v>19</v>
      </c>
      <c r="B1120" s="5" t="str">
        <f>TEXT(DATA[[#This Row],[Fecha]],"mmm")</f>
        <v>oct</v>
      </c>
      <c r="C1120" s="16">
        <f>(WEEKNUM(DATA[[#This Row],[Fecha]],2))</f>
        <v>42</v>
      </c>
      <c r="D1120" s="30">
        <v>45209</v>
      </c>
      <c r="E1120" s="102">
        <f>YEAR(DATA[[#This Row],[Fecha]])</f>
        <v>2023</v>
      </c>
      <c r="F1120" s="31" t="s">
        <v>55</v>
      </c>
      <c r="G1120" s="32" t="s">
        <v>65</v>
      </c>
      <c r="H1120" s="35" t="s">
        <v>289</v>
      </c>
      <c r="I1120" s="32" t="s">
        <v>166</v>
      </c>
      <c r="J1120" s="19">
        <v>3.6541333333333319</v>
      </c>
    </row>
    <row r="1121" spans="1:10">
      <c r="A1121" s="18" t="s">
        <v>19</v>
      </c>
      <c r="B1121" s="5" t="str">
        <f>TEXT(DATA[[#This Row],[Fecha]],"mmm")</f>
        <v>oct</v>
      </c>
      <c r="C1121" s="16">
        <f>(WEEKNUM(DATA[[#This Row],[Fecha]],2))</f>
        <v>42</v>
      </c>
      <c r="D1121" s="30">
        <v>45209</v>
      </c>
      <c r="E1121" s="102">
        <f>YEAR(DATA[[#This Row],[Fecha]])</f>
        <v>2023</v>
      </c>
      <c r="F1121" s="31" t="s">
        <v>55</v>
      </c>
      <c r="G1121" s="32" t="s">
        <v>65</v>
      </c>
      <c r="H1121" s="35" t="s">
        <v>289</v>
      </c>
      <c r="I1121" s="32" t="s">
        <v>166</v>
      </c>
      <c r="J1121" s="19">
        <v>3.4978833333333363</v>
      </c>
    </row>
    <row r="1122" spans="1:10">
      <c r="A1122" s="18" t="s">
        <v>19</v>
      </c>
      <c r="B1122" s="5" t="str">
        <f>TEXT(DATA[[#This Row],[Fecha]],"mmm")</f>
        <v>oct</v>
      </c>
      <c r="C1122" s="16">
        <f>(WEEKNUM(DATA[[#This Row],[Fecha]],2))</f>
        <v>42</v>
      </c>
      <c r="D1122" s="30">
        <v>45209</v>
      </c>
      <c r="E1122" s="102">
        <f>YEAR(DATA[[#This Row],[Fecha]])</f>
        <v>2023</v>
      </c>
      <c r="F1122" s="31" t="s">
        <v>55</v>
      </c>
      <c r="G1122" s="32" t="s">
        <v>65</v>
      </c>
      <c r="H1122" s="35" t="s">
        <v>289</v>
      </c>
      <c r="I1122" s="32" t="s">
        <v>166</v>
      </c>
      <c r="J1122" s="19">
        <v>3.350899999999998</v>
      </c>
    </row>
    <row r="1123" spans="1:10">
      <c r="A1123" s="18" t="s">
        <v>19</v>
      </c>
      <c r="B1123" s="5" t="str">
        <f>TEXT(DATA[[#This Row],[Fecha]],"mmm")</f>
        <v>oct</v>
      </c>
      <c r="C1123" s="16">
        <f>(WEEKNUM(DATA[[#This Row],[Fecha]],2))</f>
        <v>42</v>
      </c>
      <c r="D1123" s="30">
        <v>45209</v>
      </c>
      <c r="E1123" s="102">
        <f>YEAR(DATA[[#This Row],[Fecha]])</f>
        <v>2023</v>
      </c>
      <c r="F1123" s="31" t="s">
        <v>55</v>
      </c>
      <c r="G1123" s="32" t="s">
        <v>65</v>
      </c>
      <c r="H1123" s="35" t="s">
        <v>289</v>
      </c>
      <c r="I1123" s="32" t="s">
        <v>166</v>
      </c>
      <c r="J1123" s="19">
        <v>2.071750000000002</v>
      </c>
    </row>
    <row r="1124" spans="1:10">
      <c r="A1124" s="18" t="s">
        <v>19</v>
      </c>
      <c r="B1124" s="5" t="str">
        <f>TEXT(DATA[[#This Row],[Fecha]],"mmm")</f>
        <v>oct</v>
      </c>
      <c r="C1124" s="16">
        <f>(WEEKNUM(DATA[[#This Row],[Fecha]],2))</f>
        <v>42</v>
      </c>
      <c r="D1124" s="30">
        <v>45209</v>
      </c>
      <c r="E1124" s="102">
        <f>YEAR(DATA[[#This Row],[Fecha]])</f>
        <v>2023</v>
      </c>
      <c r="F1124" s="31" t="s">
        <v>55</v>
      </c>
      <c r="G1124" s="32" t="s">
        <v>65</v>
      </c>
      <c r="H1124" s="35" t="s">
        <v>289</v>
      </c>
      <c r="I1124" s="32" t="s">
        <v>166</v>
      </c>
      <c r="J1124" s="19">
        <v>1.9173499999999981</v>
      </c>
    </row>
    <row r="1125" spans="1:10">
      <c r="A1125" s="18" t="s">
        <v>19</v>
      </c>
      <c r="B1125" s="5" t="str">
        <f>TEXT(DATA[[#This Row],[Fecha]],"mmm")</f>
        <v>oct</v>
      </c>
      <c r="C1125" s="16">
        <f>(WEEKNUM(DATA[[#This Row],[Fecha]],2))</f>
        <v>42</v>
      </c>
      <c r="D1125" s="30">
        <v>45209</v>
      </c>
      <c r="E1125" s="102">
        <f>YEAR(DATA[[#This Row],[Fecha]])</f>
        <v>2023</v>
      </c>
      <c r="F1125" s="31" t="s">
        <v>55</v>
      </c>
      <c r="G1125" s="32" t="s">
        <v>65</v>
      </c>
      <c r="H1125" s="35" t="s">
        <v>289</v>
      </c>
      <c r="I1125" s="32" t="s">
        <v>166</v>
      </c>
      <c r="J1125" s="19">
        <v>1.7564500000000018</v>
      </c>
    </row>
    <row r="1126" spans="1:10">
      <c r="A1126" s="18" t="s">
        <v>19</v>
      </c>
      <c r="B1126" s="5" t="str">
        <f>TEXT(DATA[[#This Row],[Fecha]],"mmm")</f>
        <v>oct</v>
      </c>
      <c r="C1126" s="16">
        <f>(WEEKNUM(DATA[[#This Row],[Fecha]],2))</f>
        <v>42</v>
      </c>
      <c r="D1126" s="30">
        <v>45209</v>
      </c>
      <c r="E1126" s="102">
        <f>YEAR(DATA[[#This Row],[Fecha]])</f>
        <v>2023</v>
      </c>
      <c r="F1126" s="31" t="s">
        <v>55</v>
      </c>
      <c r="G1126" s="32" t="s">
        <v>65</v>
      </c>
      <c r="H1126" s="35" t="s">
        <v>289</v>
      </c>
      <c r="I1126" s="32" t="s">
        <v>166</v>
      </c>
      <c r="J1126" s="19">
        <v>1.340500000000002</v>
      </c>
    </row>
    <row r="1127" spans="1:10">
      <c r="A1127" s="18" t="s">
        <v>19</v>
      </c>
      <c r="B1127" s="5" t="str">
        <f>TEXT(DATA[[#This Row],[Fecha]],"mmm")</f>
        <v>oct</v>
      </c>
      <c r="C1127" s="16">
        <f>(WEEKNUM(DATA[[#This Row],[Fecha]],2))</f>
        <v>42</v>
      </c>
      <c r="D1127" s="30">
        <v>45209</v>
      </c>
      <c r="E1127" s="102">
        <f>YEAR(DATA[[#This Row],[Fecha]])</f>
        <v>2023</v>
      </c>
      <c r="F1127" s="31" t="s">
        <v>55</v>
      </c>
      <c r="G1127" s="32" t="s">
        <v>65</v>
      </c>
      <c r="H1127" s="35" t="s">
        <v>289</v>
      </c>
      <c r="I1127" s="32" t="s">
        <v>166</v>
      </c>
      <c r="J1127" s="19">
        <v>1.044533333333334</v>
      </c>
    </row>
    <row r="1128" spans="1:10">
      <c r="A1128" s="18" t="s">
        <v>20</v>
      </c>
      <c r="B1128" s="5" t="str">
        <f>TEXT(DATA[[#This Row],[Fecha]],"mmm")</f>
        <v>oct</v>
      </c>
      <c r="C1128" s="16">
        <f>(WEEKNUM(DATA[[#This Row],[Fecha]],2))</f>
        <v>42</v>
      </c>
      <c r="D1128" s="30">
        <v>45210</v>
      </c>
      <c r="E1128" s="102">
        <f>YEAR(DATA[[#This Row],[Fecha]])</f>
        <v>2023</v>
      </c>
      <c r="F1128" s="31" t="s">
        <v>58</v>
      </c>
      <c r="G1128" s="32" t="s">
        <v>62</v>
      </c>
      <c r="H1128" s="35" t="s">
        <v>307</v>
      </c>
      <c r="I1128" s="32" t="s">
        <v>166</v>
      </c>
      <c r="J1128" s="19">
        <v>4.5847166666666634</v>
      </c>
    </row>
    <row r="1129" spans="1:10">
      <c r="A1129" s="18" t="s">
        <v>19</v>
      </c>
      <c r="B1129" s="5" t="str">
        <f>TEXT(DATA[[#This Row],[Fecha]],"mmm")</f>
        <v>oct</v>
      </c>
      <c r="C1129" s="16">
        <f>(WEEKNUM(DATA[[#This Row],[Fecha]],2))</f>
        <v>42</v>
      </c>
      <c r="D1129" s="30">
        <v>45210</v>
      </c>
      <c r="E1129" s="102">
        <f>YEAR(DATA[[#This Row],[Fecha]])</f>
        <v>2023</v>
      </c>
      <c r="F1129" s="31" t="s">
        <v>55</v>
      </c>
      <c r="G1129" s="32" t="s">
        <v>65</v>
      </c>
      <c r="H1129" s="3" t="s">
        <v>289</v>
      </c>
      <c r="I1129" s="32" t="s">
        <v>166</v>
      </c>
      <c r="J1129" s="19">
        <v>4.0892999999999997</v>
      </c>
    </row>
    <row r="1130" spans="1:10">
      <c r="A1130" s="18" t="s">
        <v>19</v>
      </c>
      <c r="B1130" s="5" t="str">
        <f>TEXT(DATA[[#This Row],[Fecha]],"mmm")</f>
        <v>oct</v>
      </c>
      <c r="C1130" s="16">
        <f>(WEEKNUM(DATA[[#This Row],[Fecha]],2))</f>
        <v>42</v>
      </c>
      <c r="D1130" s="30">
        <v>45210</v>
      </c>
      <c r="E1130" s="102">
        <f>YEAR(DATA[[#This Row],[Fecha]])</f>
        <v>2023</v>
      </c>
      <c r="F1130" s="31" t="s">
        <v>55</v>
      </c>
      <c r="G1130" s="32" t="s">
        <v>65</v>
      </c>
      <c r="H1130" s="3" t="s">
        <v>289</v>
      </c>
      <c r="I1130" s="32" t="s">
        <v>166</v>
      </c>
      <c r="J1130" s="19">
        <v>2.9333166666666659</v>
      </c>
    </row>
    <row r="1131" spans="1:10">
      <c r="A1131" s="18" t="s">
        <v>20</v>
      </c>
      <c r="B1131" s="5" t="str">
        <f>TEXT(DATA[[#This Row],[Fecha]],"mmm")</f>
        <v>oct</v>
      </c>
      <c r="C1131" s="16">
        <f>(WEEKNUM(DATA[[#This Row],[Fecha]],2))</f>
        <v>42</v>
      </c>
      <c r="D1131" s="30">
        <v>45210</v>
      </c>
      <c r="E1131" s="102">
        <f>YEAR(DATA[[#This Row],[Fecha]])</f>
        <v>2023</v>
      </c>
      <c r="F1131" s="31" t="s">
        <v>58</v>
      </c>
      <c r="G1131" s="32" t="s">
        <v>52</v>
      </c>
      <c r="H1131" s="35" t="s">
        <v>195</v>
      </c>
      <c r="I1131" s="32" t="s">
        <v>166</v>
      </c>
      <c r="J1131" s="19">
        <v>2.8179333333333361</v>
      </c>
    </row>
    <row r="1132" spans="1:10">
      <c r="A1132" s="18" t="s">
        <v>19</v>
      </c>
      <c r="B1132" s="5" t="str">
        <f>TEXT(DATA[[#This Row],[Fecha]],"mmm")</f>
        <v>oct</v>
      </c>
      <c r="C1132" s="16">
        <f>(WEEKNUM(DATA[[#This Row],[Fecha]],2))</f>
        <v>42</v>
      </c>
      <c r="D1132" s="30">
        <v>45210</v>
      </c>
      <c r="E1132" s="102">
        <f>YEAR(DATA[[#This Row],[Fecha]])</f>
        <v>2023</v>
      </c>
      <c r="F1132" s="31" t="s">
        <v>55</v>
      </c>
      <c r="G1132" s="32" t="s">
        <v>65</v>
      </c>
      <c r="H1132" s="3" t="s">
        <v>289</v>
      </c>
      <c r="I1132" s="32" t="s">
        <v>166</v>
      </c>
      <c r="J1132" s="19">
        <v>2.5385833333333321</v>
      </c>
    </row>
    <row r="1133" spans="1:10">
      <c r="A1133" s="18" t="s">
        <v>20</v>
      </c>
      <c r="B1133" s="5" t="str">
        <f>TEXT(DATA[[#This Row],[Fecha]],"mmm")</f>
        <v>oct</v>
      </c>
      <c r="C1133" s="16">
        <f>(WEEKNUM(DATA[[#This Row],[Fecha]],2))</f>
        <v>42</v>
      </c>
      <c r="D1133" s="30">
        <v>45210</v>
      </c>
      <c r="E1133" s="102">
        <f>YEAR(DATA[[#This Row],[Fecha]])</f>
        <v>2023</v>
      </c>
      <c r="F1133" s="31" t="s">
        <v>335</v>
      </c>
      <c r="G1133" s="32" t="s">
        <v>75</v>
      </c>
      <c r="H1133" s="3" t="s">
        <v>341</v>
      </c>
      <c r="I1133" s="32" t="s">
        <v>166</v>
      </c>
      <c r="J1133" s="19">
        <v>2.3847166666666682</v>
      </c>
    </row>
    <row r="1134" spans="1:10">
      <c r="A1134" s="18" t="s">
        <v>19</v>
      </c>
      <c r="B1134" s="5" t="str">
        <f>TEXT(DATA[[#This Row],[Fecha]],"mmm")</f>
        <v>oct</v>
      </c>
      <c r="C1134" s="16">
        <f>(WEEKNUM(DATA[[#This Row],[Fecha]],2))</f>
        <v>42</v>
      </c>
      <c r="D1134" s="30">
        <v>45210</v>
      </c>
      <c r="E1134" s="102">
        <f>YEAR(DATA[[#This Row],[Fecha]])</f>
        <v>2023</v>
      </c>
      <c r="F1134" s="31" t="s">
        <v>55</v>
      </c>
      <c r="G1134" s="32" t="s">
        <v>65</v>
      </c>
      <c r="H1134" s="3" t="s">
        <v>289</v>
      </c>
      <c r="I1134" s="32" t="s">
        <v>166</v>
      </c>
      <c r="J1134" s="19">
        <v>2.2597166666666642</v>
      </c>
    </row>
    <row r="1135" spans="1:10">
      <c r="A1135" s="18" t="s">
        <v>19</v>
      </c>
      <c r="B1135" s="5" t="str">
        <f>TEXT(DATA[[#This Row],[Fecha]],"mmm")</f>
        <v>oct</v>
      </c>
      <c r="C1135" s="16">
        <f>(WEEKNUM(DATA[[#This Row],[Fecha]],2))</f>
        <v>42</v>
      </c>
      <c r="D1135" s="30">
        <v>45210</v>
      </c>
      <c r="E1135" s="102">
        <f>YEAR(DATA[[#This Row],[Fecha]])</f>
        <v>2023</v>
      </c>
      <c r="F1135" s="31" t="s">
        <v>55</v>
      </c>
      <c r="G1135" s="32" t="s">
        <v>65</v>
      </c>
      <c r="H1135" s="3" t="s">
        <v>289</v>
      </c>
      <c r="I1135" s="32" t="s">
        <v>166</v>
      </c>
      <c r="J1135" s="19">
        <v>1.2299500000000021</v>
      </c>
    </row>
    <row r="1136" spans="1:10">
      <c r="A1136" s="18" t="s">
        <v>19</v>
      </c>
      <c r="B1136" s="5" t="str">
        <f>TEXT(DATA[[#This Row],[Fecha]],"mmm")</f>
        <v>oct</v>
      </c>
      <c r="C1136" s="16">
        <f>(WEEKNUM(DATA[[#This Row],[Fecha]],2))</f>
        <v>42</v>
      </c>
      <c r="D1136" s="30">
        <v>45210</v>
      </c>
      <c r="E1136" s="102">
        <f>YEAR(DATA[[#This Row],[Fecha]])</f>
        <v>2023</v>
      </c>
      <c r="F1136" s="31" t="s">
        <v>55</v>
      </c>
      <c r="G1136" s="32" t="s">
        <v>65</v>
      </c>
      <c r="H1136" s="3" t="s">
        <v>289</v>
      </c>
      <c r="I1136" s="32" t="s">
        <v>166</v>
      </c>
      <c r="J1136" s="19">
        <v>1.135816666666668</v>
      </c>
    </row>
    <row r="1137" spans="1:11">
      <c r="A1137" s="18" t="s">
        <v>19</v>
      </c>
      <c r="B1137" s="5" t="str">
        <f>TEXT(DATA[[#This Row],[Fecha]],"mmm")</f>
        <v>oct</v>
      </c>
      <c r="C1137" s="16">
        <f>(WEEKNUM(DATA[[#This Row],[Fecha]],2))</f>
        <v>42</v>
      </c>
      <c r="D1137" s="30">
        <v>45210</v>
      </c>
      <c r="E1137" s="102">
        <f>YEAR(DATA[[#This Row],[Fecha]])</f>
        <v>2023</v>
      </c>
      <c r="F1137" s="31" t="s">
        <v>55</v>
      </c>
      <c r="G1137" s="32" t="s">
        <v>65</v>
      </c>
      <c r="H1137" s="3" t="s">
        <v>289</v>
      </c>
      <c r="I1137" s="32" t="s">
        <v>166</v>
      </c>
      <c r="J1137" s="19">
        <v>1.0903999999999978</v>
      </c>
    </row>
    <row r="1138" spans="1:11">
      <c r="A1138" s="18" t="s">
        <v>19</v>
      </c>
      <c r="B1138" s="5" t="str">
        <f>TEXT(DATA[[#This Row],[Fecha]],"mmm")</f>
        <v>oct</v>
      </c>
      <c r="C1138" s="16">
        <f>(WEEKNUM(DATA[[#This Row],[Fecha]],2))</f>
        <v>42</v>
      </c>
      <c r="D1138" s="30">
        <v>45210</v>
      </c>
      <c r="E1138" s="102">
        <f>YEAR(DATA[[#This Row],[Fecha]])</f>
        <v>2023</v>
      </c>
      <c r="F1138" s="31" t="s">
        <v>58</v>
      </c>
      <c r="G1138" s="32" t="s">
        <v>65</v>
      </c>
      <c r="H1138" s="3" t="s">
        <v>289</v>
      </c>
      <c r="I1138" s="32" t="s">
        <v>166</v>
      </c>
      <c r="J1138" s="19">
        <v>1.019149999999998</v>
      </c>
    </row>
    <row r="1139" spans="1:11">
      <c r="A1139" s="18" t="s">
        <v>19</v>
      </c>
      <c r="B1139" s="5" t="str">
        <f>TEXT(DATA[[#This Row],[Fecha]],"mmm")</f>
        <v>oct</v>
      </c>
      <c r="C1139" s="16">
        <f>(WEEKNUM(DATA[[#This Row],[Fecha]],2))</f>
        <v>42</v>
      </c>
      <c r="D1139" s="30">
        <v>45210</v>
      </c>
      <c r="E1139" s="102">
        <f>YEAR(DATA[[#This Row],[Fecha]])</f>
        <v>2023</v>
      </c>
      <c r="F1139" s="31" t="s">
        <v>58</v>
      </c>
      <c r="G1139" s="32" t="s">
        <v>65</v>
      </c>
      <c r="H1139" s="3" t="s">
        <v>289</v>
      </c>
      <c r="I1139" s="32" t="s">
        <v>166</v>
      </c>
      <c r="J1139" s="19">
        <v>1.0165999999999979</v>
      </c>
    </row>
    <row r="1140" spans="1:11">
      <c r="A1140" s="18" t="s">
        <v>19</v>
      </c>
      <c r="B1140" s="5" t="str">
        <f>TEXT(DATA[[#This Row],[Fecha]],"mmm")</f>
        <v>oct</v>
      </c>
      <c r="C1140" s="16">
        <f>(WEEKNUM(DATA[[#This Row],[Fecha]],2))</f>
        <v>42</v>
      </c>
      <c r="D1140" s="30">
        <v>45210</v>
      </c>
      <c r="E1140" s="102">
        <f>YEAR(DATA[[#This Row],[Fecha]])</f>
        <v>2023</v>
      </c>
      <c r="F1140" s="31" t="s">
        <v>55</v>
      </c>
      <c r="G1140" s="32" t="s">
        <v>65</v>
      </c>
      <c r="H1140" s="3" t="s">
        <v>289</v>
      </c>
      <c r="I1140" s="32" t="s">
        <v>166</v>
      </c>
      <c r="J1140" s="19">
        <v>0.65993333333333404</v>
      </c>
    </row>
    <row r="1141" spans="1:11">
      <c r="A1141" s="18" t="s">
        <v>19</v>
      </c>
      <c r="B1141" s="5" t="str">
        <f>TEXT(DATA[[#This Row],[Fecha]],"mmm")</f>
        <v>oct</v>
      </c>
      <c r="C1141" s="16">
        <f>(WEEKNUM(DATA[[#This Row],[Fecha]],2))</f>
        <v>42</v>
      </c>
      <c r="D1141" s="30">
        <v>45210</v>
      </c>
      <c r="E1141" s="102">
        <f>YEAR(DATA[[#This Row],[Fecha]])</f>
        <v>2023</v>
      </c>
      <c r="F1141" s="31" t="s">
        <v>55</v>
      </c>
      <c r="G1141" s="32" t="s">
        <v>65</v>
      </c>
      <c r="H1141" s="3" t="s">
        <v>289</v>
      </c>
      <c r="I1141" s="32" t="s">
        <v>166</v>
      </c>
      <c r="J1141" s="19">
        <v>0.37930000000000019</v>
      </c>
    </row>
    <row r="1142" spans="1:11">
      <c r="A1142" s="18" t="s">
        <v>20</v>
      </c>
      <c r="B1142" s="5" t="str">
        <f>TEXT(DATA[[#This Row],[Fecha]],"mmm")</f>
        <v>oct</v>
      </c>
      <c r="C1142" s="16">
        <f>(WEEKNUM(DATA[[#This Row],[Fecha]],2))</f>
        <v>42</v>
      </c>
      <c r="D1142" s="30">
        <v>45210</v>
      </c>
      <c r="E1142" s="102">
        <f>YEAR(DATA[[#This Row],[Fecha]])</f>
        <v>2023</v>
      </c>
      <c r="F1142" s="31" t="s">
        <v>335</v>
      </c>
      <c r="G1142" s="32" t="s">
        <v>75</v>
      </c>
      <c r="H1142" s="3" t="s">
        <v>341</v>
      </c>
      <c r="I1142" s="32" t="s">
        <v>166</v>
      </c>
      <c r="J1142" s="19">
        <v>0.33351666666666657</v>
      </c>
    </row>
    <row r="1143" spans="1:11">
      <c r="A1143" s="18" t="s">
        <v>19</v>
      </c>
      <c r="B1143" s="5" t="str">
        <f>TEXT(DATA[[#This Row],[Fecha]],"mmm")</f>
        <v>oct</v>
      </c>
      <c r="C1143" s="16">
        <f>(WEEKNUM(DATA[[#This Row],[Fecha]],2))</f>
        <v>42</v>
      </c>
      <c r="D1143" s="30">
        <v>45210</v>
      </c>
      <c r="E1143" s="102">
        <f>YEAR(DATA[[#This Row],[Fecha]])</f>
        <v>2023</v>
      </c>
      <c r="F1143" s="31" t="s">
        <v>55</v>
      </c>
      <c r="G1143" s="32" t="s">
        <v>65</v>
      </c>
      <c r="H1143" s="3" t="s">
        <v>289</v>
      </c>
      <c r="I1143" s="32" t="s">
        <v>166</v>
      </c>
      <c r="J1143" s="19">
        <v>0.26413333333333316</v>
      </c>
    </row>
    <row r="1144" spans="1:11">
      <c r="A1144" s="18" t="s">
        <v>21</v>
      </c>
      <c r="B1144" s="5" t="str">
        <f>TEXT(DATA[[#This Row],[Fecha]],"mmm")</f>
        <v>oct</v>
      </c>
      <c r="C1144" s="16">
        <f>(WEEKNUM(DATA[[#This Row],[Fecha]],2))</f>
        <v>42</v>
      </c>
      <c r="D1144" s="61">
        <v>45211</v>
      </c>
      <c r="E1144" s="102">
        <f>YEAR(DATA[[#This Row],[Fecha]])</f>
        <v>2023</v>
      </c>
      <c r="F1144" s="31" t="s">
        <v>335</v>
      </c>
      <c r="G1144" s="32" t="s">
        <v>396</v>
      </c>
      <c r="H1144" s="35" t="s">
        <v>397</v>
      </c>
      <c r="I1144" s="32" t="s">
        <v>56</v>
      </c>
      <c r="J1144" s="19">
        <v>90</v>
      </c>
      <c r="K1144" s="29" t="s">
        <v>465</v>
      </c>
    </row>
    <row r="1145" spans="1:11">
      <c r="A1145" s="18" t="s">
        <v>316</v>
      </c>
      <c r="B1145" s="5" t="str">
        <f>TEXT(DATA[[#This Row],[Fecha]],"mmm")</f>
        <v>oct</v>
      </c>
      <c r="C1145" s="16">
        <f>(WEEKNUM(DATA[[#This Row],[Fecha]],2))</f>
        <v>42</v>
      </c>
      <c r="D1145" s="61">
        <v>45211</v>
      </c>
      <c r="E1145" s="102">
        <f>YEAR(DATA[[#This Row],[Fecha]])</f>
        <v>2023</v>
      </c>
      <c r="F1145" s="31" t="s">
        <v>335</v>
      </c>
      <c r="G1145" s="32" t="s">
        <v>392</v>
      </c>
      <c r="H1145" s="35" t="s">
        <v>393</v>
      </c>
      <c r="I1145" s="32" t="s">
        <v>56</v>
      </c>
      <c r="J1145" s="19">
        <v>60</v>
      </c>
      <c r="K1145" s="29" t="s">
        <v>394</v>
      </c>
    </row>
    <row r="1146" spans="1:11">
      <c r="A1146" s="18" t="s">
        <v>316</v>
      </c>
      <c r="B1146" s="5" t="str">
        <f>TEXT(DATA[[#This Row],[Fecha]],"mmm")</f>
        <v>oct</v>
      </c>
      <c r="C1146" s="16">
        <f>(WEEKNUM(DATA[[#This Row],[Fecha]],2))</f>
        <v>42</v>
      </c>
      <c r="D1146" s="61">
        <v>45211</v>
      </c>
      <c r="E1146" s="102">
        <f>YEAR(DATA[[#This Row],[Fecha]])</f>
        <v>2023</v>
      </c>
      <c r="F1146" s="31" t="s">
        <v>55</v>
      </c>
      <c r="G1146" s="32" t="s">
        <v>389</v>
      </c>
      <c r="H1146" s="38" t="s">
        <v>390</v>
      </c>
      <c r="I1146" s="32" t="s">
        <v>56</v>
      </c>
      <c r="J1146" s="19">
        <v>40</v>
      </c>
      <c r="K1146" s="105" t="s">
        <v>391</v>
      </c>
    </row>
    <row r="1147" spans="1:11">
      <c r="A1147" s="18" t="s">
        <v>20</v>
      </c>
      <c r="B1147" s="5" t="str">
        <f>TEXT(DATA[[#This Row],[Fecha]],"mmm")</f>
        <v>oct</v>
      </c>
      <c r="C1147" s="16">
        <f>(WEEKNUM(DATA[[#This Row],[Fecha]],2))</f>
        <v>42</v>
      </c>
      <c r="D1147" s="30">
        <v>45211</v>
      </c>
      <c r="E1147" s="102">
        <f>YEAR(DATA[[#This Row],[Fecha]])</f>
        <v>2023</v>
      </c>
      <c r="F1147" s="31" t="s">
        <v>335</v>
      </c>
      <c r="G1147" s="32" t="s">
        <v>64</v>
      </c>
      <c r="H1147" s="35" t="s">
        <v>386</v>
      </c>
      <c r="I1147" s="32" t="s">
        <v>56</v>
      </c>
      <c r="J1147" s="19">
        <v>14.177783333333339</v>
      </c>
      <c r="K1147" s="105" t="s">
        <v>466</v>
      </c>
    </row>
    <row r="1148" spans="1:11">
      <c r="A1148" s="18" t="s">
        <v>20</v>
      </c>
      <c r="B1148" s="5" t="str">
        <f>TEXT(DATA[[#This Row],[Fecha]],"mmm")</f>
        <v>oct</v>
      </c>
      <c r="C1148" s="16">
        <f>(WEEKNUM(DATA[[#This Row],[Fecha]],2))</f>
        <v>42</v>
      </c>
      <c r="D1148" s="30">
        <v>45211</v>
      </c>
      <c r="E1148" s="102">
        <f>YEAR(DATA[[#This Row],[Fecha]])</f>
        <v>2023</v>
      </c>
      <c r="F1148" s="31" t="s">
        <v>55</v>
      </c>
      <c r="G1148" s="32" t="s">
        <v>64</v>
      </c>
      <c r="H1148" s="35" t="s">
        <v>340</v>
      </c>
      <c r="I1148" s="32" t="s">
        <v>56</v>
      </c>
      <c r="J1148" s="19">
        <v>8.8985166666666586</v>
      </c>
      <c r="K1148" s="105" t="s">
        <v>395</v>
      </c>
    </row>
    <row r="1149" spans="1:11">
      <c r="A1149" s="18" t="s">
        <v>19</v>
      </c>
      <c r="B1149" s="5" t="str">
        <f>TEXT(DATA[[#This Row],[Fecha]],"mmm")</f>
        <v>oct</v>
      </c>
      <c r="C1149" s="16">
        <f>(WEEKNUM(DATA[[#This Row],[Fecha]],2))</f>
        <v>42</v>
      </c>
      <c r="D1149" s="30">
        <v>45211</v>
      </c>
      <c r="E1149" s="102">
        <f>YEAR(DATA[[#This Row],[Fecha]])</f>
        <v>2023</v>
      </c>
      <c r="F1149" s="31" t="s">
        <v>55</v>
      </c>
      <c r="G1149" s="32" t="s">
        <v>64</v>
      </c>
      <c r="H1149" s="35" t="s">
        <v>326</v>
      </c>
      <c r="I1149" s="32" t="s">
        <v>166</v>
      </c>
      <c r="J1149" s="19">
        <v>7.5761833333333195</v>
      </c>
    </row>
    <row r="1150" spans="1:11">
      <c r="A1150" s="18" t="s">
        <v>20</v>
      </c>
      <c r="B1150" s="5" t="str">
        <f>TEXT(DATA[[#This Row],[Fecha]],"mmm")</f>
        <v>oct</v>
      </c>
      <c r="C1150" s="16">
        <f>(WEEKNUM(DATA[[#This Row],[Fecha]],2))</f>
        <v>42</v>
      </c>
      <c r="D1150" s="30">
        <v>45211</v>
      </c>
      <c r="E1150" s="102">
        <f>YEAR(DATA[[#This Row],[Fecha]])</f>
        <v>2023</v>
      </c>
      <c r="F1150" s="31" t="s">
        <v>58</v>
      </c>
      <c r="G1150" s="32" t="s">
        <v>52</v>
      </c>
      <c r="H1150" s="3" t="s">
        <v>384</v>
      </c>
      <c r="I1150" s="32" t="s">
        <v>166</v>
      </c>
      <c r="J1150" s="19">
        <v>4.9001333333333346</v>
      </c>
    </row>
    <row r="1151" spans="1:11">
      <c r="A1151" s="18" t="s">
        <v>20</v>
      </c>
      <c r="B1151" s="5" t="str">
        <f>TEXT(DATA[[#This Row],[Fecha]],"mmm")</f>
        <v>oct</v>
      </c>
      <c r="C1151" s="16">
        <f>(WEEKNUM(DATA[[#This Row],[Fecha]],2))</f>
        <v>42</v>
      </c>
      <c r="D1151" s="30">
        <v>45211</v>
      </c>
      <c r="E1151" s="102">
        <f>YEAR(DATA[[#This Row],[Fecha]])</f>
        <v>2023</v>
      </c>
      <c r="F1151" s="31" t="s">
        <v>58</v>
      </c>
      <c r="G1151" s="32" t="s">
        <v>59</v>
      </c>
      <c r="H1151" s="35" t="s">
        <v>388</v>
      </c>
      <c r="I1151" s="32" t="s">
        <v>166</v>
      </c>
      <c r="J1151" s="19">
        <v>2.6948166666666657</v>
      </c>
    </row>
    <row r="1152" spans="1:11">
      <c r="A1152" s="18" t="s">
        <v>20</v>
      </c>
      <c r="B1152" s="5" t="str">
        <f>TEXT(DATA[[#This Row],[Fecha]],"mmm")</f>
        <v>oct</v>
      </c>
      <c r="C1152" s="16">
        <f>(WEEKNUM(DATA[[#This Row],[Fecha]],2))</f>
        <v>42</v>
      </c>
      <c r="D1152" s="30">
        <v>45211</v>
      </c>
      <c r="E1152" s="102">
        <f>YEAR(DATA[[#This Row],[Fecha]])</f>
        <v>2023</v>
      </c>
      <c r="F1152" s="31" t="s">
        <v>55</v>
      </c>
      <c r="G1152" s="32" t="s">
        <v>53</v>
      </c>
      <c r="H1152" s="35" t="s">
        <v>387</v>
      </c>
      <c r="I1152" s="32" t="s">
        <v>166</v>
      </c>
      <c r="J1152" s="19">
        <v>2.4489499999999982</v>
      </c>
    </row>
    <row r="1153" spans="1:10">
      <c r="A1153" s="18" t="s">
        <v>20</v>
      </c>
      <c r="B1153" s="5" t="str">
        <f>TEXT(DATA[[#This Row],[Fecha]],"mmm")</f>
        <v>oct</v>
      </c>
      <c r="C1153" s="16">
        <f>(WEEKNUM(DATA[[#This Row],[Fecha]],2))</f>
        <v>42</v>
      </c>
      <c r="D1153" s="30">
        <v>45211</v>
      </c>
      <c r="E1153" s="102">
        <f>YEAR(DATA[[#This Row],[Fecha]])</f>
        <v>2023</v>
      </c>
      <c r="F1153" s="31" t="s">
        <v>55</v>
      </c>
      <c r="G1153" s="32" t="s">
        <v>64</v>
      </c>
      <c r="H1153" s="35" t="s">
        <v>156</v>
      </c>
      <c r="I1153" s="32" t="s">
        <v>166</v>
      </c>
      <c r="J1153" s="19">
        <v>2.007966666666666</v>
      </c>
    </row>
    <row r="1154" spans="1:10">
      <c r="A1154" s="18" t="s">
        <v>20</v>
      </c>
      <c r="B1154" s="5" t="str">
        <f>TEXT(DATA[[#This Row],[Fecha]],"mmm")</f>
        <v>oct</v>
      </c>
      <c r="C1154" s="16">
        <f>(WEEKNUM(DATA[[#This Row],[Fecha]],2))</f>
        <v>42</v>
      </c>
      <c r="D1154" s="30">
        <v>45211</v>
      </c>
      <c r="E1154" s="102">
        <f>YEAR(DATA[[#This Row],[Fecha]])</f>
        <v>2023</v>
      </c>
      <c r="F1154" s="31" t="s">
        <v>58</v>
      </c>
      <c r="G1154" s="32" t="s">
        <v>70</v>
      </c>
      <c r="H1154" s="3" t="s">
        <v>134</v>
      </c>
      <c r="I1154" s="32" t="s">
        <v>166</v>
      </c>
      <c r="J1154" s="19">
        <v>1.991533333333332</v>
      </c>
    </row>
    <row r="1155" spans="1:10">
      <c r="A1155" s="18" t="s">
        <v>19</v>
      </c>
      <c r="B1155" s="5" t="str">
        <f>TEXT(DATA[[#This Row],[Fecha]],"mmm")</f>
        <v>oct</v>
      </c>
      <c r="C1155" s="16">
        <f>(WEEKNUM(DATA[[#This Row],[Fecha]],2))</f>
        <v>42</v>
      </c>
      <c r="D1155" s="30">
        <v>45211</v>
      </c>
      <c r="E1155" s="102">
        <f>YEAR(DATA[[#This Row],[Fecha]])</f>
        <v>2023</v>
      </c>
      <c r="F1155" s="31" t="s">
        <v>55</v>
      </c>
      <c r="G1155" s="32" t="s">
        <v>65</v>
      </c>
      <c r="H1155" s="35" t="s">
        <v>289</v>
      </c>
      <c r="I1155" s="32" t="s">
        <v>166</v>
      </c>
      <c r="J1155" s="19">
        <v>1.5104500000000018</v>
      </c>
    </row>
    <row r="1156" spans="1:10">
      <c r="A1156" s="18" t="s">
        <v>19</v>
      </c>
      <c r="B1156" s="5" t="str">
        <f>TEXT(DATA[[#This Row],[Fecha]],"mmm")</f>
        <v>oct</v>
      </c>
      <c r="C1156" s="16">
        <f>(WEEKNUM(DATA[[#This Row],[Fecha]],2))</f>
        <v>42</v>
      </c>
      <c r="D1156" s="30">
        <v>45211</v>
      </c>
      <c r="E1156" s="102">
        <f>YEAR(DATA[[#This Row],[Fecha]])</f>
        <v>2023</v>
      </c>
      <c r="F1156" s="31" t="s">
        <v>55</v>
      </c>
      <c r="G1156" s="32" t="s">
        <v>65</v>
      </c>
      <c r="H1156" s="35" t="s">
        <v>289</v>
      </c>
      <c r="I1156" s="32" t="s">
        <v>166</v>
      </c>
      <c r="J1156" s="19">
        <v>1.3633999999999979</v>
      </c>
    </row>
    <row r="1157" spans="1:10">
      <c r="A1157" s="18" t="s">
        <v>19</v>
      </c>
      <c r="B1157" s="5" t="str">
        <f>TEXT(DATA[[#This Row],[Fecha]],"mmm")</f>
        <v>oct</v>
      </c>
      <c r="C1157" s="16">
        <f>(WEEKNUM(DATA[[#This Row],[Fecha]],2))</f>
        <v>42</v>
      </c>
      <c r="D1157" s="30">
        <v>45211</v>
      </c>
      <c r="E1157" s="102">
        <f>YEAR(DATA[[#This Row],[Fecha]])</f>
        <v>2023</v>
      </c>
      <c r="F1157" s="31" t="s">
        <v>55</v>
      </c>
      <c r="G1157" s="32" t="s">
        <v>65</v>
      </c>
      <c r="H1157" s="35" t="s">
        <v>289</v>
      </c>
      <c r="I1157" s="32" t="s">
        <v>166</v>
      </c>
      <c r="J1157" s="19">
        <v>1.215866666666664</v>
      </c>
    </row>
    <row r="1158" spans="1:10">
      <c r="A1158" s="18" t="s">
        <v>20</v>
      </c>
      <c r="B1158" s="5" t="str">
        <f>TEXT(DATA[[#This Row],[Fecha]],"mmm")</f>
        <v>oct</v>
      </c>
      <c r="C1158" s="16">
        <f>(WEEKNUM(DATA[[#This Row],[Fecha]],2))</f>
        <v>42</v>
      </c>
      <c r="D1158" s="30">
        <v>45211</v>
      </c>
      <c r="E1158" s="102">
        <f>YEAR(DATA[[#This Row],[Fecha]])</f>
        <v>2023</v>
      </c>
      <c r="F1158" s="31" t="s">
        <v>55</v>
      </c>
      <c r="G1158" s="32" t="s">
        <v>64</v>
      </c>
      <c r="H1158" s="35" t="s">
        <v>156</v>
      </c>
      <c r="I1158" s="32" t="s">
        <v>166</v>
      </c>
      <c r="J1158" s="19">
        <v>0.873966666666666</v>
      </c>
    </row>
    <row r="1159" spans="1:10">
      <c r="A1159" s="18" t="s">
        <v>19</v>
      </c>
      <c r="B1159" s="5" t="str">
        <f>TEXT(DATA[[#This Row],[Fecha]],"mmm")</f>
        <v>oct</v>
      </c>
      <c r="C1159" s="16">
        <f>(WEEKNUM(DATA[[#This Row],[Fecha]],2))</f>
        <v>42</v>
      </c>
      <c r="D1159" s="30">
        <v>45211</v>
      </c>
      <c r="E1159" s="102">
        <f>YEAR(DATA[[#This Row],[Fecha]])</f>
        <v>2023</v>
      </c>
      <c r="F1159" s="31" t="s">
        <v>55</v>
      </c>
      <c r="G1159" s="32" t="s">
        <v>65</v>
      </c>
      <c r="H1159" s="35" t="s">
        <v>289</v>
      </c>
      <c r="I1159" s="32" t="s">
        <v>166</v>
      </c>
      <c r="J1159" s="19">
        <v>0.74206666666666798</v>
      </c>
    </row>
    <row r="1160" spans="1:10">
      <c r="A1160" s="18" t="s">
        <v>19</v>
      </c>
      <c r="B1160" s="5" t="str">
        <f>TEXT(DATA[[#This Row],[Fecha]],"mmm")</f>
        <v>oct</v>
      </c>
      <c r="C1160" s="16">
        <f>(WEEKNUM(DATA[[#This Row],[Fecha]],2))</f>
        <v>42</v>
      </c>
      <c r="D1160" s="30">
        <v>45211</v>
      </c>
      <c r="E1160" s="102">
        <f>YEAR(DATA[[#This Row],[Fecha]])</f>
        <v>2023</v>
      </c>
      <c r="F1160" s="31" t="s">
        <v>55</v>
      </c>
      <c r="G1160" s="32" t="s">
        <v>65</v>
      </c>
      <c r="H1160" s="35" t="s">
        <v>289</v>
      </c>
      <c r="I1160" s="32" t="s">
        <v>166</v>
      </c>
      <c r="J1160" s="19">
        <v>0.68381666666666407</v>
      </c>
    </row>
    <row r="1161" spans="1:10">
      <c r="A1161" s="18" t="s">
        <v>20</v>
      </c>
      <c r="B1161" s="5" t="str">
        <f>TEXT(DATA[[#This Row],[Fecha]],"mmm")</f>
        <v>oct</v>
      </c>
      <c r="C1161" s="16">
        <f>(WEEKNUM(DATA[[#This Row],[Fecha]],2))</f>
        <v>42</v>
      </c>
      <c r="D1161" s="30">
        <v>45211</v>
      </c>
      <c r="E1161" s="102">
        <f>YEAR(DATA[[#This Row],[Fecha]])</f>
        <v>2023</v>
      </c>
      <c r="F1161" s="31" t="s">
        <v>58</v>
      </c>
      <c r="G1161" s="32" t="s">
        <v>52</v>
      </c>
      <c r="H1161" s="35" t="s">
        <v>162</v>
      </c>
      <c r="I1161" s="32" t="s">
        <v>166</v>
      </c>
      <c r="J1161" s="19">
        <v>0.65871666666666606</v>
      </c>
    </row>
    <row r="1162" spans="1:10">
      <c r="A1162" s="18" t="s">
        <v>20</v>
      </c>
      <c r="B1162" s="5" t="str">
        <f>TEXT(DATA[[#This Row],[Fecha]],"mmm")</f>
        <v>oct</v>
      </c>
      <c r="C1162" s="16">
        <f>(WEEKNUM(DATA[[#This Row],[Fecha]],2))</f>
        <v>42</v>
      </c>
      <c r="D1162" s="30">
        <v>45211</v>
      </c>
      <c r="E1162" s="102">
        <f>YEAR(DATA[[#This Row],[Fecha]])</f>
        <v>2023</v>
      </c>
      <c r="F1162" s="31" t="s">
        <v>58</v>
      </c>
      <c r="G1162" s="32" t="s">
        <v>52</v>
      </c>
      <c r="H1162" s="3" t="s">
        <v>162</v>
      </c>
      <c r="I1162" s="32" t="s">
        <v>166</v>
      </c>
      <c r="J1162" s="19">
        <v>0.60876666666666601</v>
      </c>
    </row>
    <row r="1163" spans="1:10">
      <c r="A1163" s="18" t="s">
        <v>20</v>
      </c>
      <c r="B1163" s="5" t="str">
        <f>TEXT(DATA[[#This Row],[Fecha]],"mmm")</f>
        <v>oct</v>
      </c>
      <c r="C1163" s="16">
        <f>(WEEKNUM(DATA[[#This Row],[Fecha]],2))</f>
        <v>42</v>
      </c>
      <c r="D1163" s="30">
        <v>45211</v>
      </c>
      <c r="E1163" s="102">
        <f>YEAR(DATA[[#This Row],[Fecha]])</f>
        <v>2023</v>
      </c>
      <c r="F1163" s="31" t="s">
        <v>55</v>
      </c>
      <c r="G1163" s="32" t="s">
        <v>52</v>
      </c>
      <c r="H1163" s="35" t="s">
        <v>162</v>
      </c>
      <c r="I1163" s="32" t="s">
        <v>166</v>
      </c>
      <c r="J1163" s="19">
        <v>0.31519999999999981</v>
      </c>
    </row>
    <row r="1164" spans="1:10">
      <c r="A1164" s="18" t="s">
        <v>20</v>
      </c>
      <c r="B1164" s="5" t="str">
        <f>TEXT(DATA[[#This Row],[Fecha]],"mmm")</f>
        <v>oct</v>
      </c>
      <c r="C1164" s="16">
        <f>(WEEKNUM(DATA[[#This Row],[Fecha]],2))</f>
        <v>42</v>
      </c>
      <c r="D1164" s="30">
        <v>45211</v>
      </c>
      <c r="E1164" s="102">
        <f>YEAR(DATA[[#This Row],[Fecha]])</f>
        <v>2023</v>
      </c>
      <c r="F1164" s="31" t="s">
        <v>58</v>
      </c>
      <c r="G1164" s="32" t="s">
        <v>52</v>
      </c>
      <c r="H1164" s="35" t="s">
        <v>162</v>
      </c>
      <c r="I1164" s="32" t="s">
        <v>166</v>
      </c>
      <c r="J1164" s="19">
        <v>2.7E-2</v>
      </c>
    </row>
    <row r="1165" spans="1:10">
      <c r="A1165" s="18" t="s">
        <v>22</v>
      </c>
      <c r="B1165" s="5" t="str">
        <f>TEXT(DATA[[#This Row],[Fecha]],"mmm")</f>
        <v>oct</v>
      </c>
      <c r="C1165" s="16">
        <f>(WEEKNUM(DATA[[#This Row],[Fecha]],2))</f>
        <v>42</v>
      </c>
      <c r="D1165" s="59">
        <v>45212</v>
      </c>
      <c r="E1165" s="102">
        <f>YEAR(DATA[[#This Row],[Fecha]])</f>
        <v>2023</v>
      </c>
      <c r="F1165" s="31" t="s">
        <v>398</v>
      </c>
      <c r="G1165" s="32" t="s">
        <v>65</v>
      </c>
      <c r="H1165" s="60" t="s">
        <v>399</v>
      </c>
      <c r="I1165" s="32" t="s">
        <v>56</v>
      </c>
      <c r="J1165" s="19">
        <v>20.057433333333357</v>
      </c>
    </row>
    <row r="1166" spans="1:10">
      <c r="A1166" s="18" t="s">
        <v>22</v>
      </c>
      <c r="B1166" s="5" t="str">
        <f>TEXT(DATA[[#This Row],[Fecha]],"mmm")</f>
        <v>oct</v>
      </c>
      <c r="C1166" s="16">
        <f>(WEEKNUM(DATA[[#This Row],[Fecha]],2))</f>
        <v>42</v>
      </c>
      <c r="D1166" s="59">
        <v>45212</v>
      </c>
      <c r="E1166" s="102">
        <f>YEAR(DATA[[#This Row],[Fecha]])</f>
        <v>2023</v>
      </c>
      <c r="F1166" s="31" t="s">
        <v>398</v>
      </c>
      <c r="G1166" s="32" t="s">
        <v>65</v>
      </c>
      <c r="H1166" s="60" t="s">
        <v>399</v>
      </c>
      <c r="I1166" s="32" t="s">
        <v>56</v>
      </c>
      <c r="J1166" s="19">
        <v>19.32184999999998</v>
      </c>
    </row>
    <row r="1167" spans="1:10">
      <c r="A1167" s="18" t="s">
        <v>22</v>
      </c>
      <c r="B1167" s="5" t="str">
        <f>TEXT(DATA[[#This Row],[Fecha]],"mmm")</f>
        <v>oct</v>
      </c>
      <c r="C1167" s="16">
        <f>(WEEKNUM(DATA[[#This Row],[Fecha]],2))</f>
        <v>42</v>
      </c>
      <c r="D1167" s="59">
        <v>45212</v>
      </c>
      <c r="E1167" s="102">
        <f>YEAR(DATA[[#This Row],[Fecha]])</f>
        <v>2023</v>
      </c>
      <c r="F1167" s="31" t="s">
        <v>398</v>
      </c>
      <c r="G1167" s="32" t="s">
        <v>65</v>
      </c>
      <c r="H1167" s="60" t="s">
        <v>399</v>
      </c>
      <c r="I1167" s="32" t="s">
        <v>56</v>
      </c>
      <c r="J1167" s="19">
        <v>11.15344999999998</v>
      </c>
    </row>
    <row r="1168" spans="1:10">
      <c r="A1168" s="18" t="s">
        <v>22</v>
      </c>
      <c r="B1168" s="5" t="str">
        <f>TEXT(DATA[[#This Row],[Fecha]],"mmm")</f>
        <v>oct</v>
      </c>
      <c r="C1168" s="16">
        <f>(WEEKNUM(DATA[[#This Row],[Fecha]],2))</f>
        <v>42</v>
      </c>
      <c r="D1168" s="59">
        <v>45212</v>
      </c>
      <c r="E1168" s="102">
        <f>YEAR(DATA[[#This Row],[Fecha]])</f>
        <v>2023</v>
      </c>
      <c r="F1168" s="31" t="s">
        <v>398</v>
      </c>
      <c r="G1168" s="32" t="s">
        <v>65</v>
      </c>
      <c r="H1168" s="60" t="s">
        <v>399</v>
      </c>
      <c r="I1168" s="32" t="s">
        <v>56</v>
      </c>
      <c r="J1168" s="19">
        <v>10.938749999999999</v>
      </c>
    </row>
    <row r="1169" spans="1:10">
      <c r="A1169" s="18" t="s">
        <v>20</v>
      </c>
      <c r="B1169" s="5" t="str">
        <f>TEXT(DATA[[#This Row],[Fecha]],"mmm")</f>
        <v>oct</v>
      </c>
      <c r="C1169" s="16">
        <f>(WEEKNUM(DATA[[#This Row],[Fecha]],2))</f>
        <v>42</v>
      </c>
      <c r="D1169" s="59">
        <v>45212</v>
      </c>
      <c r="E1169" s="102">
        <f>YEAR(DATA[[#This Row],[Fecha]])</f>
        <v>2023</v>
      </c>
      <c r="F1169" s="31" t="s">
        <v>398</v>
      </c>
      <c r="G1169" s="32" t="s">
        <v>62</v>
      </c>
      <c r="H1169" s="60" t="s">
        <v>63</v>
      </c>
      <c r="I1169" s="32" t="s">
        <v>166</v>
      </c>
      <c r="J1169" s="19">
        <v>9.8188666666666808</v>
      </c>
    </row>
    <row r="1170" spans="1:10">
      <c r="A1170" s="18" t="s">
        <v>22</v>
      </c>
      <c r="B1170" s="5" t="str">
        <f>TEXT(DATA[[#This Row],[Fecha]],"mmm")</f>
        <v>oct</v>
      </c>
      <c r="C1170" s="16">
        <f>(WEEKNUM(DATA[[#This Row],[Fecha]],2))</f>
        <v>42</v>
      </c>
      <c r="D1170" s="59">
        <v>45212</v>
      </c>
      <c r="E1170" s="102">
        <f>YEAR(DATA[[#This Row],[Fecha]])</f>
        <v>2023</v>
      </c>
      <c r="F1170" s="31" t="s">
        <v>398</v>
      </c>
      <c r="G1170" s="32" t="s">
        <v>65</v>
      </c>
      <c r="H1170" s="60" t="s">
        <v>399</v>
      </c>
      <c r="I1170" s="32" t="s">
        <v>56</v>
      </c>
      <c r="J1170" s="19">
        <v>9.6031499999999994</v>
      </c>
    </row>
    <row r="1171" spans="1:10">
      <c r="A1171" s="18" t="s">
        <v>20</v>
      </c>
      <c r="B1171" s="5" t="str">
        <f>TEXT(DATA[[#This Row],[Fecha]],"mmm")</f>
        <v>oct</v>
      </c>
      <c r="C1171" s="16">
        <f>(WEEKNUM(DATA[[#This Row],[Fecha]],2))</f>
        <v>42</v>
      </c>
      <c r="D1171" s="30">
        <v>45212</v>
      </c>
      <c r="E1171" s="102">
        <f>YEAR(DATA[[#This Row],[Fecha]])</f>
        <v>2023</v>
      </c>
      <c r="F1171" s="31" t="s">
        <v>58</v>
      </c>
      <c r="G1171" s="32" t="s">
        <v>52</v>
      </c>
      <c r="H1171" s="35" t="s">
        <v>172</v>
      </c>
      <c r="I1171" s="32" t="s">
        <v>166</v>
      </c>
      <c r="J1171" s="19">
        <v>6.3002500000000197</v>
      </c>
    </row>
    <row r="1172" spans="1:10">
      <c r="A1172" s="18" t="s">
        <v>19</v>
      </c>
      <c r="B1172" s="5" t="str">
        <f>TEXT(DATA[[#This Row],[Fecha]],"mmm")</f>
        <v>oct</v>
      </c>
      <c r="C1172" s="16">
        <f>(WEEKNUM(DATA[[#This Row],[Fecha]],2))</f>
        <v>42</v>
      </c>
      <c r="D1172" s="59">
        <v>45212</v>
      </c>
      <c r="E1172" s="102">
        <f>YEAR(DATA[[#This Row],[Fecha]])</f>
        <v>2023</v>
      </c>
      <c r="F1172" s="31" t="s">
        <v>398</v>
      </c>
      <c r="G1172" s="32" t="s">
        <v>65</v>
      </c>
      <c r="H1172" s="60" t="s">
        <v>289</v>
      </c>
      <c r="I1172" s="32" t="s">
        <v>166</v>
      </c>
      <c r="J1172" s="19">
        <v>5.9668833333333353</v>
      </c>
    </row>
    <row r="1173" spans="1:10">
      <c r="A1173" s="18" t="s">
        <v>20</v>
      </c>
      <c r="B1173" s="5" t="str">
        <f>TEXT(DATA[[#This Row],[Fecha]],"mmm")</f>
        <v>oct</v>
      </c>
      <c r="C1173" s="16">
        <f>(WEEKNUM(DATA[[#This Row],[Fecha]],2))</f>
        <v>42</v>
      </c>
      <c r="D1173" s="59">
        <v>45212</v>
      </c>
      <c r="E1173" s="102">
        <f>YEAR(DATA[[#This Row],[Fecha]])</f>
        <v>2023</v>
      </c>
      <c r="F1173" s="31" t="s">
        <v>398</v>
      </c>
      <c r="G1173" s="32" t="s">
        <v>62</v>
      </c>
      <c r="H1173" s="60" t="s">
        <v>242</v>
      </c>
      <c r="I1173" s="32" t="s">
        <v>166</v>
      </c>
      <c r="J1173" s="19">
        <v>4.7807833333333321</v>
      </c>
    </row>
    <row r="1174" spans="1:10">
      <c r="A1174" s="18" t="s">
        <v>19</v>
      </c>
      <c r="B1174" s="5" t="str">
        <f>TEXT(DATA[[#This Row],[Fecha]],"mmm")</f>
        <v>oct</v>
      </c>
      <c r="C1174" s="16">
        <f>(WEEKNUM(DATA[[#This Row],[Fecha]],2))</f>
        <v>42</v>
      </c>
      <c r="D1174" s="59">
        <v>45212</v>
      </c>
      <c r="E1174" s="102">
        <f>YEAR(DATA[[#This Row],[Fecha]])</f>
        <v>2023</v>
      </c>
      <c r="F1174" s="31" t="s">
        <v>398</v>
      </c>
      <c r="G1174" s="32" t="s">
        <v>65</v>
      </c>
      <c r="H1174" s="60" t="s">
        <v>289</v>
      </c>
      <c r="I1174" s="32" t="s">
        <v>166</v>
      </c>
      <c r="J1174" s="19">
        <v>4.4491666666666685</v>
      </c>
    </row>
    <row r="1175" spans="1:10">
      <c r="A1175" s="18" t="s">
        <v>22</v>
      </c>
      <c r="B1175" s="5" t="str">
        <f>TEXT(DATA[[#This Row],[Fecha]],"mmm")</f>
        <v>oct</v>
      </c>
      <c r="C1175" s="16">
        <f>(WEEKNUM(DATA[[#This Row],[Fecha]],2))</f>
        <v>42</v>
      </c>
      <c r="D1175" s="59">
        <v>45212</v>
      </c>
      <c r="E1175" s="102">
        <f>YEAR(DATA[[#This Row],[Fecha]])</f>
        <v>2023</v>
      </c>
      <c r="F1175" s="31" t="s">
        <v>398</v>
      </c>
      <c r="G1175" s="32" t="s">
        <v>65</v>
      </c>
      <c r="H1175" s="60" t="s">
        <v>401</v>
      </c>
      <c r="I1175" s="32" t="s">
        <v>166</v>
      </c>
      <c r="J1175" s="19">
        <v>3.5512166666666642</v>
      </c>
    </row>
    <row r="1176" spans="1:10">
      <c r="A1176" s="18" t="s">
        <v>22</v>
      </c>
      <c r="B1176" s="5" t="str">
        <f>TEXT(DATA[[#This Row],[Fecha]],"mmm")</f>
        <v>oct</v>
      </c>
      <c r="C1176" s="16">
        <f>(WEEKNUM(DATA[[#This Row],[Fecha]],2))</f>
        <v>42</v>
      </c>
      <c r="D1176" s="59">
        <v>45212</v>
      </c>
      <c r="E1176" s="102">
        <f>YEAR(DATA[[#This Row],[Fecha]])</f>
        <v>2023</v>
      </c>
      <c r="F1176" s="31" t="s">
        <v>398</v>
      </c>
      <c r="G1176" s="32" t="s">
        <v>60</v>
      </c>
      <c r="H1176" s="60" t="s">
        <v>299</v>
      </c>
      <c r="I1176" s="32" t="s">
        <v>166</v>
      </c>
      <c r="J1176" s="19">
        <v>2.7503333333333342</v>
      </c>
    </row>
    <row r="1177" spans="1:10">
      <c r="A1177" s="18" t="s">
        <v>19</v>
      </c>
      <c r="B1177" s="5" t="str">
        <f>TEXT(DATA[[#This Row],[Fecha]],"mmm")</f>
        <v>oct</v>
      </c>
      <c r="C1177" s="16">
        <f>(WEEKNUM(DATA[[#This Row],[Fecha]],2))</f>
        <v>42</v>
      </c>
      <c r="D1177" s="30">
        <v>45212</v>
      </c>
      <c r="E1177" s="102">
        <f>YEAR(DATA[[#This Row],[Fecha]])</f>
        <v>2023</v>
      </c>
      <c r="F1177" s="31" t="s">
        <v>58</v>
      </c>
      <c r="G1177" s="32" t="s">
        <v>81</v>
      </c>
      <c r="H1177" s="35" t="s">
        <v>305</v>
      </c>
      <c r="I1177" s="32" t="s">
        <v>166</v>
      </c>
      <c r="J1177" s="19">
        <v>2.2162999999999982</v>
      </c>
    </row>
    <row r="1178" spans="1:10">
      <c r="A1178" s="18" t="s">
        <v>19</v>
      </c>
      <c r="B1178" s="5" t="str">
        <f>TEXT(DATA[[#This Row],[Fecha]],"mmm")</f>
        <v>oct</v>
      </c>
      <c r="C1178" s="16">
        <f>(WEEKNUM(DATA[[#This Row],[Fecha]],2))</f>
        <v>42</v>
      </c>
      <c r="D1178" s="59">
        <v>45212</v>
      </c>
      <c r="E1178" s="102">
        <f>YEAR(DATA[[#This Row],[Fecha]])</f>
        <v>2023</v>
      </c>
      <c r="F1178" s="31" t="s">
        <v>398</v>
      </c>
      <c r="G1178" s="32" t="s">
        <v>65</v>
      </c>
      <c r="H1178" s="60" t="s">
        <v>289</v>
      </c>
      <c r="I1178" s="32" t="s">
        <v>166</v>
      </c>
      <c r="J1178" s="19">
        <v>1.976583333333336</v>
      </c>
    </row>
    <row r="1179" spans="1:10">
      <c r="A1179" s="18" t="s">
        <v>20</v>
      </c>
      <c r="B1179" s="5" t="str">
        <f>TEXT(DATA[[#This Row],[Fecha]],"mmm")</f>
        <v>oct</v>
      </c>
      <c r="C1179" s="16">
        <f>(WEEKNUM(DATA[[#This Row],[Fecha]],2))</f>
        <v>42</v>
      </c>
      <c r="D1179" s="59">
        <v>45212</v>
      </c>
      <c r="E1179" s="102">
        <f>YEAR(DATA[[#This Row],[Fecha]])</f>
        <v>2023</v>
      </c>
      <c r="F1179" s="31" t="s">
        <v>398</v>
      </c>
      <c r="G1179" s="32" t="s">
        <v>62</v>
      </c>
      <c r="H1179" s="60" t="s">
        <v>63</v>
      </c>
      <c r="I1179" s="32" t="s">
        <v>166</v>
      </c>
      <c r="J1179" s="19">
        <v>1.629850000000002</v>
      </c>
    </row>
    <row r="1180" spans="1:10">
      <c r="A1180" s="18" t="s">
        <v>19</v>
      </c>
      <c r="B1180" s="5" t="str">
        <f>TEXT(DATA[[#This Row],[Fecha]],"mmm")</f>
        <v>oct</v>
      </c>
      <c r="C1180" s="16">
        <f>(WEEKNUM(DATA[[#This Row],[Fecha]],2))</f>
        <v>42</v>
      </c>
      <c r="D1180" s="59">
        <v>45212</v>
      </c>
      <c r="E1180" s="102">
        <f>YEAR(DATA[[#This Row],[Fecha]])</f>
        <v>2023</v>
      </c>
      <c r="F1180" s="31" t="s">
        <v>398</v>
      </c>
      <c r="G1180" s="32" t="s">
        <v>65</v>
      </c>
      <c r="H1180" s="60" t="s">
        <v>289</v>
      </c>
      <c r="I1180" s="32" t="s">
        <v>166</v>
      </c>
      <c r="J1180" s="19">
        <v>1.407633333333336</v>
      </c>
    </row>
    <row r="1181" spans="1:10">
      <c r="A1181" s="18" t="s">
        <v>19</v>
      </c>
      <c r="B1181" s="5" t="str">
        <f>TEXT(DATA[[#This Row],[Fecha]],"mmm")</f>
        <v>oct</v>
      </c>
      <c r="C1181" s="16">
        <f>(WEEKNUM(DATA[[#This Row],[Fecha]],2))</f>
        <v>42</v>
      </c>
      <c r="D1181" s="59">
        <v>45212</v>
      </c>
      <c r="E1181" s="102">
        <f>YEAR(DATA[[#This Row],[Fecha]])</f>
        <v>2023</v>
      </c>
      <c r="F1181" s="31" t="s">
        <v>398</v>
      </c>
      <c r="G1181" s="32" t="s">
        <v>65</v>
      </c>
      <c r="H1181" s="60" t="s">
        <v>289</v>
      </c>
      <c r="I1181" s="32" t="s">
        <v>166</v>
      </c>
      <c r="J1181" s="19">
        <v>1.265766666666666</v>
      </c>
    </row>
    <row r="1182" spans="1:10">
      <c r="A1182" s="18" t="s">
        <v>22</v>
      </c>
      <c r="B1182" s="5" t="str">
        <f>TEXT(DATA[[#This Row],[Fecha]],"mmm")</f>
        <v>oct</v>
      </c>
      <c r="C1182" s="16">
        <f>(WEEKNUM(DATA[[#This Row],[Fecha]],2))</f>
        <v>42</v>
      </c>
      <c r="D1182" s="59">
        <v>45212</v>
      </c>
      <c r="E1182" s="102">
        <f>YEAR(DATA[[#This Row],[Fecha]])</f>
        <v>2023</v>
      </c>
      <c r="F1182" s="31" t="s">
        <v>398</v>
      </c>
      <c r="G1182" s="32" t="s">
        <v>65</v>
      </c>
      <c r="H1182" s="60" t="s">
        <v>399</v>
      </c>
      <c r="I1182" s="32" t="s">
        <v>56</v>
      </c>
      <c r="J1182" s="19">
        <v>1.1502666666666661</v>
      </c>
    </row>
    <row r="1183" spans="1:10">
      <c r="A1183" s="18" t="s">
        <v>19</v>
      </c>
      <c r="B1183" s="5" t="str">
        <f>TEXT(DATA[[#This Row],[Fecha]],"mmm")</f>
        <v>oct</v>
      </c>
      <c r="C1183" s="16">
        <f>(WEEKNUM(DATA[[#This Row],[Fecha]],2))</f>
        <v>42</v>
      </c>
      <c r="D1183" s="59">
        <v>45212</v>
      </c>
      <c r="E1183" s="102">
        <f>YEAR(DATA[[#This Row],[Fecha]])</f>
        <v>2023</v>
      </c>
      <c r="F1183" s="31" t="s">
        <v>398</v>
      </c>
      <c r="G1183" s="32" t="s">
        <v>65</v>
      </c>
      <c r="H1183" s="60" t="s">
        <v>289</v>
      </c>
      <c r="I1183" s="32" t="s">
        <v>166</v>
      </c>
      <c r="J1183" s="19">
        <v>1.044700000000002</v>
      </c>
    </row>
    <row r="1184" spans="1:10">
      <c r="A1184" s="18" t="s">
        <v>22</v>
      </c>
      <c r="B1184" s="5" t="str">
        <f>TEXT(DATA[[#This Row],[Fecha]],"mmm")</f>
        <v>oct</v>
      </c>
      <c r="C1184" s="16">
        <f>(WEEKNUM(DATA[[#This Row],[Fecha]],2))</f>
        <v>42</v>
      </c>
      <c r="D1184" s="59">
        <v>45212</v>
      </c>
      <c r="E1184" s="102">
        <f>YEAR(DATA[[#This Row],[Fecha]])</f>
        <v>2023</v>
      </c>
      <c r="F1184" s="31" t="s">
        <v>398</v>
      </c>
      <c r="G1184" s="32" t="s">
        <v>60</v>
      </c>
      <c r="H1184" s="60" t="s">
        <v>299</v>
      </c>
      <c r="I1184" s="32" t="s">
        <v>166</v>
      </c>
      <c r="J1184" s="19">
        <v>0.90070000000000194</v>
      </c>
    </row>
    <row r="1185" spans="1:10">
      <c r="A1185" s="18" t="s">
        <v>22</v>
      </c>
      <c r="B1185" s="5" t="str">
        <f>TEXT(DATA[[#This Row],[Fecha]],"mmm")</f>
        <v>oct</v>
      </c>
      <c r="C1185" s="16">
        <f>(WEEKNUM(DATA[[#This Row],[Fecha]],2))</f>
        <v>42</v>
      </c>
      <c r="D1185" s="59">
        <v>45212</v>
      </c>
      <c r="E1185" s="102">
        <f>YEAR(DATA[[#This Row],[Fecha]])</f>
        <v>2023</v>
      </c>
      <c r="F1185" s="31" t="s">
        <v>398</v>
      </c>
      <c r="G1185" s="32" t="s">
        <v>65</v>
      </c>
      <c r="H1185" s="60" t="s">
        <v>399</v>
      </c>
      <c r="I1185" s="32" t="s">
        <v>166</v>
      </c>
      <c r="J1185" s="19">
        <v>0.85016666666666396</v>
      </c>
    </row>
    <row r="1186" spans="1:10">
      <c r="A1186" s="18" t="s">
        <v>22</v>
      </c>
      <c r="B1186" s="5" t="str">
        <f>TEXT(DATA[[#This Row],[Fecha]],"mmm")</f>
        <v>oct</v>
      </c>
      <c r="C1186" s="16">
        <f>(WEEKNUM(DATA[[#This Row],[Fecha]],2))</f>
        <v>42</v>
      </c>
      <c r="D1186" s="59">
        <v>45212</v>
      </c>
      <c r="E1186" s="102">
        <f>YEAR(DATA[[#This Row],[Fecha]])</f>
        <v>2023</v>
      </c>
      <c r="F1186" s="31" t="s">
        <v>398</v>
      </c>
      <c r="G1186" s="32" t="s">
        <v>65</v>
      </c>
      <c r="H1186" s="60" t="s">
        <v>401</v>
      </c>
      <c r="I1186" s="32" t="s">
        <v>166</v>
      </c>
      <c r="J1186" s="19">
        <v>0.30015000000000003</v>
      </c>
    </row>
    <row r="1187" spans="1:10">
      <c r="A1187" s="18" t="s">
        <v>19</v>
      </c>
      <c r="B1187" s="5" t="str">
        <f>TEXT(DATA[[#This Row],[Fecha]],"mmm")</f>
        <v>oct</v>
      </c>
      <c r="C1187" s="16">
        <f>(WEEKNUM(DATA[[#This Row],[Fecha]],2))</f>
        <v>42</v>
      </c>
      <c r="D1187" s="59">
        <v>45212</v>
      </c>
      <c r="E1187" s="102">
        <f>YEAR(DATA[[#This Row],[Fecha]])</f>
        <v>2023</v>
      </c>
      <c r="F1187" s="31" t="s">
        <v>398</v>
      </c>
      <c r="G1187" s="32" t="s">
        <v>65</v>
      </c>
      <c r="H1187" s="60" t="s">
        <v>289</v>
      </c>
      <c r="I1187" s="32" t="s">
        <v>166</v>
      </c>
      <c r="J1187" s="19">
        <v>0.2271166666666668</v>
      </c>
    </row>
    <row r="1188" spans="1:10">
      <c r="A1188" s="18" t="s">
        <v>22</v>
      </c>
      <c r="B1188" s="5" t="str">
        <f>TEXT(DATA[[#This Row],[Fecha]],"mmm")</f>
        <v>oct</v>
      </c>
      <c r="C1188" s="16">
        <f>(WEEKNUM(DATA[[#This Row],[Fecha]],2))</f>
        <v>42</v>
      </c>
      <c r="D1188" s="59">
        <v>45212</v>
      </c>
      <c r="E1188" s="102">
        <f>YEAR(DATA[[#This Row],[Fecha]])</f>
        <v>2023</v>
      </c>
      <c r="F1188" s="31" t="s">
        <v>398</v>
      </c>
      <c r="G1188" s="32" t="s">
        <v>65</v>
      </c>
      <c r="H1188" s="60" t="s">
        <v>399</v>
      </c>
      <c r="I1188" s="32" t="s">
        <v>56</v>
      </c>
      <c r="J1188" s="19">
        <v>0.19999999999999982</v>
      </c>
    </row>
    <row r="1189" spans="1:10">
      <c r="A1189" s="18" t="s">
        <v>22</v>
      </c>
      <c r="B1189" s="5" t="str">
        <f>TEXT(DATA[[#This Row],[Fecha]],"mmm")</f>
        <v>oct</v>
      </c>
      <c r="C1189" s="16">
        <f>(WEEKNUM(DATA[[#This Row],[Fecha]],2))</f>
        <v>42</v>
      </c>
      <c r="D1189" s="59">
        <v>45212</v>
      </c>
      <c r="E1189" s="102">
        <f>YEAR(DATA[[#This Row],[Fecha]])</f>
        <v>2023</v>
      </c>
      <c r="F1189" s="31" t="s">
        <v>398</v>
      </c>
      <c r="G1189" s="32" t="s">
        <v>65</v>
      </c>
      <c r="H1189" s="60" t="s">
        <v>399</v>
      </c>
      <c r="I1189" s="32" t="s">
        <v>56</v>
      </c>
      <c r="J1189" s="19">
        <v>0.1501166666666664</v>
      </c>
    </row>
    <row r="1190" spans="1:10">
      <c r="A1190" s="18" t="s">
        <v>22</v>
      </c>
      <c r="B1190" s="5" t="str">
        <f>TEXT(DATA[[#This Row],[Fecha]],"mmm")</f>
        <v>oct</v>
      </c>
      <c r="C1190" s="16">
        <f>(WEEKNUM(DATA[[#This Row],[Fecha]],2))</f>
        <v>42</v>
      </c>
      <c r="D1190" s="59">
        <v>45212</v>
      </c>
      <c r="E1190" s="102">
        <f>YEAR(DATA[[#This Row],[Fecha]])</f>
        <v>2023</v>
      </c>
      <c r="F1190" s="31" t="s">
        <v>398</v>
      </c>
      <c r="G1190" s="32" t="s">
        <v>65</v>
      </c>
      <c r="H1190" s="60" t="s">
        <v>399</v>
      </c>
      <c r="I1190" s="32" t="s">
        <v>56</v>
      </c>
      <c r="J1190" s="19">
        <v>0.10018333333333321</v>
      </c>
    </row>
    <row r="1191" spans="1:10">
      <c r="A1191" s="18" t="s">
        <v>22</v>
      </c>
      <c r="B1191" s="5" t="str">
        <f>TEXT(DATA[[#This Row],[Fecha]],"mmm")</f>
        <v>oct</v>
      </c>
      <c r="C1191" s="16">
        <f>(WEEKNUM(DATA[[#This Row],[Fecha]],2))</f>
        <v>42</v>
      </c>
      <c r="D1191" s="59">
        <v>45213</v>
      </c>
      <c r="E1191" s="102">
        <f>YEAR(DATA[[#This Row],[Fecha]])</f>
        <v>2023</v>
      </c>
      <c r="F1191" s="31" t="s">
        <v>58</v>
      </c>
      <c r="G1191" s="32" t="s">
        <v>65</v>
      </c>
      <c r="H1191" s="60" t="s">
        <v>400</v>
      </c>
      <c r="I1191" s="32" t="s">
        <v>56</v>
      </c>
      <c r="J1191" s="19">
        <v>32.031149999999997</v>
      </c>
    </row>
    <row r="1192" spans="1:10">
      <c r="A1192" s="18" t="s">
        <v>22</v>
      </c>
      <c r="B1192" s="5" t="str">
        <f>TEXT(DATA[[#This Row],[Fecha]],"mmm")</f>
        <v>oct</v>
      </c>
      <c r="C1192" s="16">
        <f>(WEEKNUM(DATA[[#This Row],[Fecha]],2))</f>
        <v>42</v>
      </c>
      <c r="D1192" s="59">
        <v>45213</v>
      </c>
      <c r="E1192" s="102">
        <f>YEAR(DATA[[#This Row],[Fecha]])</f>
        <v>2023</v>
      </c>
      <c r="F1192" s="31" t="s">
        <v>58</v>
      </c>
      <c r="G1192" s="32" t="s">
        <v>60</v>
      </c>
      <c r="H1192" s="60" t="s">
        <v>299</v>
      </c>
      <c r="I1192" s="32" t="s">
        <v>57</v>
      </c>
      <c r="J1192" s="19">
        <v>13.809766666666679</v>
      </c>
    </row>
    <row r="1193" spans="1:10">
      <c r="A1193" s="18" t="s">
        <v>22</v>
      </c>
      <c r="B1193" s="5" t="str">
        <f>TEXT(DATA[[#This Row],[Fecha]],"mmm")</f>
        <v>oct</v>
      </c>
      <c r="C1193" s="16">
        <f>(WEEKNUM(DATA[[#This Row],[Fecha]],2))</f>
        <v>42</v>
      </c>
      <c r="D1193" s="59">
        <v>45213</v>
      </c>
      <c r="E1193" s="102">
        <f>YEAR(DATA[[#This Row],[Fecha]])</f>
        <v>2023</v>
      </c>
      <c r="F1193" s="31" t="s">
        <v>58</v>
      </c>
      <c r="G1193" s="32" t="s">
        <v>60</v>
      </c>
      <c r="H1193" s="60" t="s">
        <v>299</v>
      </c>
      <c r="I1193" s="32" t="s">
        <v>166</v>
      </c>
      <c r="J1193" s="19">
        <v>3.4998666666666658</v>
      </c>
    </row>
    <row r="1194" spans="1:10">
      <c r="A1194" s="18" t="s">
        <v>20</v>
      </c>
      <c r="B1194" s="5" t="str">
        <f>TEXT(DATA[[#This Row],[Fecha]],"mmm")</f>
        <v>oct</v>
      </c>
      <c r="C1194" s="16">
        <f>(WEEKNUM(DATA[[#This Row],[Fecha]],2))</f>
        <v>42</v>
      </c>
      <c r="D1194" s="59">
        <v>45213</v>
      </c>
      <c r="E1194" s="102">
        <f>YEAR(DATA[[#This Row],[Fecha]])</f>
        <v>2023</v>
      </c>
      <c r="F1194" s="31" t="s">
        <v>58</v>
      </c>
      <c r="G1194" s="32" t="s">
        <v>482</v>
      </c>
      <c r="H1194" s="60" t="s">
        <v>118</v>
      </c>
      <c r="I1194" s="32" t="s">
        <v>166</v>
      </c>
      <c r="J1194" s="19">
        <v>3.1005833333333337</v>
      </c>
    </row>
    <row r="1195" spans="1:10">
      <c r="A1195" s="18" t="s">
        <v>22</v>
      </c>
      <c r="B1195" s="5" t="str">
        <f>TEXT(DATA[[#This Row],[Fecha]],"mmm")</f>
        <v>oct</v>
      </c>
      <c r="C1195" s="16">
        <f>(WEEKNUM(DATA[[#This Row],[Fecha]],2))</f>
        <v>42</v>
      </c>
      <c r="D1195" s="59">
        <v>45213</v>
      </c>
      <c r="E1195" s="102">
        <f>YEAR(DATA[[#This Row],[Fecha]])</f>
        <v>2023</v>
      </c>
      <c r="F1195" s="31" t="s">
        <v>398</v>
      </c>
      <c r="G1195" s="32" t="s">
        <v>76</v>
      </c>
      <c r="H1195" s="60" t="s">
        <v>304</v>
      </c>
      <c r="I1195" s="32" t="s">
        <v>166</v>
      </c>
      <c r="J1195" s="19">
        <v>1.9512666666666658</v>
      </c>
    </row>
    <row r="1196" spans="1:10">
      <c r="A1196" s="18" t="s">
        <v>22</v>
      </c>
      <c r="B1196" s="5" t="str">
        <f>TEXT(DATA[[#This Row],[Fecha]],"mmm")</f>
        <v>oct</v>
      </c>
      <c r="C1196" s="16">
        <f>(WEEKNUM(DATA[[#This Row],[Fecha]],2))</f>
        <v>42</v>
      </c>
      <c r="D1196" s="59">
        <v>45213</v>
      </c>
      <c r="E1196" s="102">
        <f>YEAR(DATA[[#This Row],[Fecha]])</f>
        <v>2023</v>
      </c>
      <c r="F1196" s="31" t="s">
        <v>58</v>
      </c>
      <c r="G1196" s="32" t="s">
        <v>65</v>
      </c>
      <c r="H1196" s="60" t="s">
        <v>400</v>
      </c>
      <c r="I1196" s="32" t="s">
        <v>166</v>
      </c>
      <c r="J1196" s="19">
        <v>1.228133333333334</v>
      </c>
    </row>
    <row r="1197" spans="1:10">
      <c r="A1197" s="18" t="s">
        <v>22</v>
      </c>
      <c r="B1197" s="5" t="str">
        <f>TEXT(DATA[[#This Row],[Fecha]],"mmm")</f>
        <v>oct</v>
      </c>
      <c r="C1197" s="16">
        <f>(WEEKNUM(DATA[[#This Row],[Fecha]],2))</f>
        <v>43</v>
      </c>
      <c r="D1197" s="59">
        <v>45215</v>
      </c>
      <c r="E1197" s="102">
        <f>YEAR(DATA[[#This Row],[Fecha]])</f>
        <v>2023</v>
      </c>
      <c r="F1197" s="31" t="s">
        <v>398</v>
      </c>
      <c r="G1197" s="32" t="s">
        <v>65</v>
      </c>
      <c r="H1197" s="60" t="s">
        <v>399</v>
      </c>
      <c r="I1197" s="32" t="s">
        <v>56</v>
      </c>
      <c r="J1197" s="19">
        <v>43.066099999999977</v>
      </c>
    </row>
    <row r="1198" spans="1:10">
      <c r="A1198" s="18" t="s">
        <v>22</v>
      </c>
      <c r="B1198" s="5" t="str">
        <f>TEXT(DATA[[#This Row],[Fecha]],"mmm")</f>
        <v>oct</v>
      </c>
      <c r="C1198" s="16">
        <f>(WEEKNUM(DATA[[#This Row],[Fecha]],2))</f>
        <v>43</v>
      </c>
      <c r="D1198" s="30">
        <v>45215</v>
      </c>
      <c r="E1198" s="102">
        <f>YEAR(DATA[[#This Row],[Fecha]])</f>
        <v>2023</v>
      </c>
      <c r="F1198" s="31" t="s">
        <v>398</v>
      </c>
      <c r="G1198" s="32" t="s">
        <v>65</v>
      </c>
      <c r="H1198" s="35" t="s">
        <v>399</v>
      </c>
      <c r="I1198" s="32" t="s">
        <v>56</v>
      </c>
      <c r="J1198" s="19">
        <v>38.192433333333362</v>
      </c>
    </row>
    <row r="1199" spans="1:10">
      <c r="A1199" s="18" t="s">
        <v>22</v>
      </c>
      <c r="B1199" s="5" t="str">
        <f>TEXT(DATA[[#This Row],[Fecha]],"mmm")</f>
        <v>oct</v>
      </c>
      <c r="C1199" s="16">
        <f>(WEEKNUM(DATA[[#This Row],[Fecha]],2))</f>
        <v>43</v>
      </c>
      <c r="D1199" s="59">
        <v>45215</v>
      </c>
      <c r="E1199" s="102">
        <f>YEAR(DATA[[#This Row],[Fecha]])</f>
        <v>2023</v>
      </c>
      <c r="F1199" s="31" t="s">
        <v>398</v>
      </c>
      <c r="G1199" s="32" t="s">
        <v>65</v>
      </c>
      <c r="H1199" s="60" t="s">
        <v>399</v>
      </c>
      <c r="I1199" s="32" t="s">
        <v>56</v>
      </c>
      <c r="J1199" s="19">
        <v>30</v>
      </c>
    </row>
    <row r="1200" spans="1:10">
      <c r="A1200" s="18" t="s">
        <v>20</v>
      </c>
      <c r="B1200" s="5" t="str">
        <f>TEXT(DATA[[#This Row],[Fecha]],"mmm")</f>
        <v>oct</v>
      </c>
      <c r="C1200" s="16">
        <f>(WEEKNUM(DATA[[#This Row],[Fecha]],2))</f>
        <v>43</v>
      </c>
      <c r="D1200" s="59">
        <v>45215</v>
      </c>
      <c r="E1200" s="102">
        <f>YEAR(DATA[[#This Row],[Fecha]])</f>
        <v>2023</v>
      </c>
      <c r="F1200" s="31" t="s">
        <v>58</v>
      </c>
      <c r="G1200" s="32" t="s">
        <v>52</v>
      </c>
      <c r="H1200" s="60" t="s">
        <v>402</v>
      </c>
      <c r="I1200" s="32" t="s">
        <v>56</v>
      </c>
      <c r="J1200" s="19">
        <v>25.744350000000001</v>
      </c>
    </row>
    <row r="1201" spans="1:11">
      <c r="A1201" s="18" t="s">
        <v>19</v>
      </c>
      <c r="B1201" s="5" t="str">
        <f>TEXT(DATA[[#This Row],[Fecha]],"mmm")</f>
        <v>oct</v>
      </c>
      <c r="C1201" s="16">
        <f>(WEEKNUM(DATA[[#This Row],[Fecha]],2))</f>
        <v>43</v>
      </c>
      <c r="D1201" s="30">
        <v>45215</v>
      </c>
      <c r="E1201" s="102">
        <f>YEAR(DATA[[#This Row],[Fecha]])</f>
        <v>2023</v>
      </c>
      <c r="F1201" s="31" t="s">
        <v>398</v>
      </c>
      <c r="G1201" s="32" t="s">
        <v>71</v>
      </c>
      <c r="H1201" s="38" t="s">
        <v>403</v>
      </c>
      <c r="I1201" s="32" t="s">
        <v>57</v>
      </c>
      <c r="J1201" s="19">
        <v>15</v>
      </c>
      <c r="K1201" s="105" t="s">
        <v>404</v>
      </c>
    </row>
    <row r="1202" spans="1:11">
      <c r="A1202" s="18" t="s">
        <v>20</v>
      </c>
      <c r="B1202" s="5" t="str">
        <f>TEXT(DATA[[#This Row],[Fecha]],"mmm")</f>
        <v>oct</v>
      </c>
      <c r="C1202" s="16">
        <f>(WEEKNUM(DATA[[#This Row],[Fecha]],2))</f>
        <v>43</v>
      </c>
      <c r="D1202" s="59">
        <v>45215</v>
      </c>
      <c r="E1202" s="102">
        <f>YEAR(DATA[[#This Row],[Fecha]])</f>
        <v>2023</v>
      </c>
      <c r="F1202" s="31" t="s">
        <v>58</v>
      </c>
      <c r="G1202" s="32" t="s">
        <v>76</v>
      </c>
      <c r="H1202" s="60" t="s">
        <v>151</v>
      </c>
      <c r="I1202" s="32" t="s">
        <v>56</v>
      </c>
      <c r="J1202" s="19">
        <v>14.4717</v>
      </c>
    </row>
    <row r="1203" spans="1:11">
      <c r="A1203" s="18" t="s">
        <v>20</v>
      </c>
      <c r="B1203" s="5" t="str">
        <f>TEXT(DATA[[#This Row],[Fecha]],"mmm")</f>
        <v>oct</v>
      </c>
      <c r="C1203" s="16">
        <f>(WEEKNUM(DATA[[#This Row],[Fecha]],2))</f>
        <v>43</v>
      </c>
      <c r="D1203" s="30">
        <v>45215</v>
      </c>
      <c r="E1203" s="102">
        <f>YEAR(DATA[[#This Row],[Fecha]])</f>
        <v>2023</v>
      </c>
      <c r="F1203" s="31" t="s">
        <v>398</v>
      </c>
      <c r="G1203" s="32" t="s">
        <v>53</v>
      </c>
      <c r="H1203" s="35" t="s">
        <v>366</v>
      </c>
      <c r="I1203" s="32" t="s">
        <v>166</v>
      </c>
      <c r="J1203" s="19">
        <v>8.3862833333333384</v>
      </c>
    </row>
    <row r="1204" spans="1:11">
      <c r="A1204" s="18" t="s">
        <v>22</v>
      </c>
      <c r="B1204" s="5" t="str">
        <f>TEXT(DATA[[#This Row],[Fecha]],"mmm")</f>
        <v>oct</v>
      </c>
      <c r="C1204" s="16">
        <f>(WEEKNUM(DATA[[#This Row],[Fecha]],2))</f>
        <v>43</v>
      </c>
      <c r="D1204" s="59">
        <v>45215</v>
      </c>
      <c r="E1204" s="102">
        <f>YEAR(DATA[[#This Row],[Fecha]])</f>
        <v>2023</v>
      </c>
      <c r="F1204" s="31" t="s">
        <v>398</v>
      </c>
      <c r="G1204" s="32" t="s">
        <v>65</v>
      </c>
      <c r="H1204" s="60" t="s">
        <v>399</v>
      </c>
      <c r="I1204" s="32" t="s">
        <v>56</v>
      </c>
      <c r="J1204" s="19">
        <v>4.7393166666666664</v>
      </c>
    </row>
    <row r="1205" spans="1:11">
      <c r="A1205" s="18" t="s">
        <v>22</v>
      </c>
      <c r="B1205" s="5" t="str">
        <f>TEXT(DATA[[#This Row],[Fecha]],"mmm")</f>
        <v>oct</v>
      </c>
      <c r="C1205" s="16">
        <f>(WEEKNUM(DATA[[#This Row],[Fecha]],2))</f>
        <v>43</v>
      </c>
      <c r="D1205" s="30">
        <v>45215</v>
      </c>
      <c r="E1205" s="102">
        <f>YEAR(DATA[[#This Row],[Fecha]])</f>
        <v>2023</v>
      </c>
      <c r="F1205" s="31" t="s">
        <v>398</v>
      </c>
      <c r="G1205" s="32" t="s">
        <v>65</v>
      </c>
      <c r="H1205" s="35" t="s">
        <v>399</v>
      </c>
      <c r="I1205" s="32" t="s">
        <v>56</v>
      </c>
      <c r="J1205" s="19">
        <v>3.25118333333333</v>
      </c>
    </row>
    <row r="1206" spans="1:11">
      <c r="A1206" s="18" t="s">
        <v>20</v>
      </c>
      <c r="B1206" s="5" t="str">
        <f>TEXT(DATA[[#This Row],[Fecha]],"mmm")</f>
        <v>oct</v>
      </c>
      <c r="C1206" s="16">
        <f>(WEEKNUM(DATA[[#This Row],[Fecha]],2))</f>
        <v>43</v>
      </c>
      <c r="D1206" s="30">
        <v>45215</v>
      </c>
      <c r="E1206" s="102">
        <f>YEAR(DATA[[#This Row],[Fecha]])</f>
        <v>2023</v>
      </c>
      <c r="F1206" s="31" t="s">
        <v>398</v>
      </c>
      <c r="G1206" s="32" t="s">
        <v>53</v>
      </c>
      <c r="H1206" s="35" t="s">
        <v>366</v>
      </c>
      <c r="I1206" s="32" t="s">
        <v>166</v>
      </c>
      <c r="J1206" s="19">
        <v>2.917600000000002</v>
      </c>
    </row>
    <row r="1207" spans="1:11">
      <c r="A1207" s="18" t="s">
        <v>22</v>
      </c>
      <c r="B1207" s="5" t="str">
        <f>TEXT(DATA[[#This Row],[Fecha]],"mmm")</f>
        <v>oct</v>
      </c>
      <c r="C1207" s="16">
        <f>(WEEKNUM(DATA[[#This Row],[Fecha]],2))</f>
        <v>43</v>
      </c>
      <c r="D1207" s="59">
        <v>45215</v>
      </c>
      <c r="E1207" s="102">
        <f>YEAR(DATA[[#This Row],[Fecha]])</f>
        <v>2023</v>
      </c>
      <c r="F1207" s="31" t="s">
        <v>398</v>
      </c>
      <c r="G1207" s="32" t="s">
        <v>65</v>
      </c>
      <c r="H1207" s="60" t="s">
        <v>399</v>
      </c>
      <c r="I1207" s="32" t="s">
        <v>56</v>
      </c>
      <c r="J1207" s="19">
        <v>2.801716666666668</v>
      </c>
    </row>
    <row r="1208" spans="1:11">
      <c r="A1208" s="18" t="s">
        <v>20</v>
      </c>
      <c r="B1208" s="5" t="str">
        <f>TEXT(DATA[[#This Row],[Fecha]],"mmm")</f>
        <v>oct</v>
      </c>
      <c r="C1208" s="16">
        <f>(WEEKNUM(DATA[[#This Row],[Fecha]],2))</f>
        <v>43</v>
      </c>
      <c r="D1208" s="30">
        <v>45215</v>
      </c>
      <c r="E1208" s="102">
        <f>YEAR(DATA[[#This Row],[Fecha]])</f>
        <v>2023</v>
      </c>
      <c r="F1208" s="31" t="s">
        <v>58</v>
      </c>
      <c r="G1208" s="32" t="s">
        <v>52</v>
      </c>
      <c r="H1208" s="35" t="s">
        <v>402</v>
      </c>
      <c r="I1208" s="32" t="s">
        <v>166</v>
      </c>
      <c r="J1208" s="19">
        <v>2.1146500000000019</v>
      </c>
    </row>
    <row r="1209" spans="1:11">
      <c r="A1209" s="18" t="s">
        <v>22</v>
      </c>
      <c r="B1209" s="5" t="str">
        <f>TEXT(DATA[[#This Row],[Fecha]],"mmm")</f>
        <v>oct</v>
      </c>
      <c r="C1209" s="16">
        <f>(WEEKNUM(DATA[[#This Row],[Fecha]],2))</f>
        <v>43</v>
      </c>
      <c r="D1209" s="30">
        <v>45215</v>
      </c>
      <c r="E1209" s="102">
        <f>YEAR(DATA[[#This Row],[Fecha]])</f>
        <v>2023</v>
      </c>
      <c r="F1209" s="31" t="s">
        <v>398</v>
      </c>
      <c r="G1209" s="32" t="s">
        <v>65</v>
      </c>
      <c r="H1209" s="35" t="s">
        <v>399</v>
      </c>
      <c r="I1209" s="32" t="s">
        <v>56</v>
      </c>
      <c r="J1209" s="19">
        <v>1.57575</v>
      </c>
    </row>
    <row r="1210" spans="1:11">
      <c r="A1210" s="18" t="s">
        <v>22</v>
      </c>
      <c r="B1210" s="5" t="str">
        <f>TEXT(DATA[[#This Row],[Fecha]],"mmm")</f>
        <v>oct</v>
      </c>
      <c r="C1210" s="16">
        <f>(WEEKNUM(DATA[[#This Row],[Fecha]],2))</f>
        <v>43</v>
      </c>
      <c r="D1210" s="59">
        <v>45216</v>
      </c>
      <c r="E1210" s="102">
        <f>YEAR(DATA[[#This Row],[Fecha]])</f>
        <v>2023</v>
      </c>
      <c r="F1210" s="31" t="s">
        <v>58</v>
      </c>
      <c r="G1210" s="32" t="s">
        <v>65</v>
      </c>
      <c r="H1210" s="60" t="s">
        <v>399</v>
      </c>
      <c r="I1210" s="32" t="s">
        <v>56</v>
      </c>
      <c r="J1210" s="19">
        <v>28.581016666666681</v>
      </c>
    </row>
    <row r="1211" spans="1:11">
      <c r="A1211" s="18" t="s">
        <v>20</v>
      </c>
      <c r="B1211" s="5" t="str">
        <f>TEXT(DATA[[#This Row],[Fecha]],"mmm")</f>
        <v>oct</v>
      </c>
      <c r="C1211" s="16">
        <f>(WEEKNUM(DATA[[#This Row],[Fecha]],2))</f>
        <v>43</v>
      </c>
      <c r="D1211" s="30">
        <v>45216</v>
      </c>
      <c r="E1211" s="102">
        <f>YEAR(DATA[[#This Row],[Fecha]])</f>
        <v>2023</v>
      </c>
      <c r="F1211" s="31" t="s">
        <v>398</v>
      </c>
      <c r="G1211" s="32" t="s">
        <v>62</v>
      </c>
      <c r="H1211" s="35" t="s">
        <v>63</v>
      </c>
      <c r="I1211" s="32" t="s">
        <v>166</v>
      </c>
      <c r="J1211" s="19">
        <v>7.07449999999998</v>
      </c>
    </row>
    <row r="1212" spans="1:11">
      <c r="A1212" s="18" t="s">
        <v>20</v>
      </c>
      <c r="B1212" s="5" t="str">
        <f>TEXT(DATA[[#This Row],[Fecha]],"mmm")</f>
        <v>oct</v>
      </c>
      <c r="C1212" s="16">
        <f>(WEEKNUM(DATA[[#This Row],[Fecha]],2))</f>
        <v>43</v>
      </c>
      <c r="D1212" s="30">
        <v>45216</v>
      </c>
      <c r="E1212" s="102">
        <f>YEAR(DATA[[#This Row],[Fecha]])</f>
        <v>2023</v>
      </c>
      <c r="F1212" s="31" t="s">
        <v>405</v>
      </c>
      <c r="G1212" s="32" t="s">
        <v>52</v>
      </c>
      <c r="H1212" s="35" t="s">
        <v>172</v>
      </c>
      <c r="I1212" s="32" t="s">
        <v>166</v>
      </c>
      <c r="J1212" s="19">
        <v>7.0439333333333396</v>
      </c>
    </row>
    <row r="1213" spans="1:11">
      <c r="A1213" s="18" t="s">
        <v>22</v>
      </c>
      <c r="B1213" s="5" t="str">
        <f>TEXT(DATA[[#This Row],[Fecha]],"mmm")</f>
        <v>oct</v>
      </c>
      <c r="C1213" s="16">
        <f>(WEEKNUM(DATA[[#This Row],[Fecha]],2))</f>
        <v>43</v>
      </c>
      <c r="D1213" s="59">
        <v>45216</v>
      </c>
      <c r="E1213" s="102">
        <f>YEAR(DATA[[#This Row],[Fecha]])</f>
        <v>2023</v>
      </c>
      <c r="F1213" s="31" t="s">
        <v>58</v>
      </c>
      <c r="G1213" s="32" t="s">
        <v>65</v>
      </c>
      <c r="H1213" s="60" t="s">
        <v>399</v>
      </c>
      <c r="I1213" s="32" t="s">
        <v>56</v>
      </c>
      <c r="J1213" s="19">
        <v>6.6305999999999994</v>
      </c>
    </row>
    <row r="1214" spans="1:11">
      <c r="A1214" s="18" t="s">
        <v>20</v>
      </c>
      <c r="B1214" s="5" t="str">
        <f>TEXT(DATA[[#This Row],[Fecha]],"mmm")</f>
        <v>oct</v>
      </c>
      <c r="C1214" s="16">
        <f>(WEEKNUM(DATA[[#This Row],[Fecha]],2))</f>
        <v>43</v>
      </c>
      <c r="D1214" s="30">
        <v>45216</v>
      </c>
      <c r="E1214" s="102">
        <f>YEAR(DATA[[#This Row],[Fecha]])</f>
        <v>2023</v>
      </c>
      <c r="F1214" s="31" t="s">
        <v>58</v>
      </c>
      <c r="G1214" s="32" t="s">
        <v>62</v>
      </c>
      <c r="H1214" s="35" t="s">
        <v>63</v>
      </c>
      <c r="I1214" s="32" t="s">
        <v>339</v>
      </c>
      <c r="J1214" s="19">
        <v>6.3627499999999806</v>
      </c>
    </row>
    <row r="1215" spans="1:11">
      <c r="A1215" s="18" t="s">
        <v>22</v>
      </c>
      <c r="B1215" s="5" t="str">
        <f>TEXT(DATA[[#This Row],[Fecha]],"mmm")</f>
        <v>oct</v>
      </c>
      <c r="C1215" s="16">
        <f>(WEEKNUM(DATA[[#This Row],[Fecha]],2))</f>
        <v>43</v>
      </c>
      <c r="D1215" s="30">
        <v>45216</v>
      </c>
      <c r="E1215" s="102">
        <f>YEAR(DATA[[#This Row],[Fecha]])</f>
        <v>2023</v>
      </c>
      <c r="F1215" s="31" t="s">
        <v>398</v>
      </c>
      <c r="G1215" s="32" t="s">
        <v>65</v>
      </c>
      <c r="H1215" s="35" t="s">
        <v>89</v>
      </c>
      <c r="I1215" s="32" t="s">
        <v>166</v>
      </c>
      <c r="J1215" s="19">
        <v>3.7013333333333338</v>
      </c>
    </row>
    <row r="1216" spans="1:11">
      <c r="A1216" s="18" t="s">
        <v>20</v>
      </c>
      <c r="B1216" s="5" t="str">
        <f>TEXT(DATA[[#This Row],[Fecha]],"mmm")</f>
        <v>oct</v>
      </c>
      <c r="C1216" s="16">
        <f>(WEEKNUM(DATA[[#This Row],[Fecha]],2))</f>
        <v>43</v>
      </c>
      <c r="D1216" s="30">
        <v>45216</v>
      </c>
      <c r="E1216" s="102">
        <f>YEAR(DATA[[#This Row],[Fecha]])</f>
        <v>2023</v>
      </c>
      <c r="F1216" s="31" t="s">
        <v>405</v>
      </c>
      <c r="G1216" s="32" t="s">
        <v>52</v>
      </c>
      <c r="H1216" s="35" t="s">
        <v>406</v>
      </c>
      <c r="I1216" s="32" t="s">
        <v>166</v>
      </c>
      <c r="J1216" s="19">
        <v>3.4438499999999999</v>
      </c>
    </row>
    <row r="1217" spans="1:11">
      <c r="A1217" s="18" t="s">
        <v>22</v>
      </c>
      <c r="B1217" s="5" t="str">
        <f>TEXT(DATA[[#This Row],[Fecha]],"mmm")</f>
        <v>oct</v>
      </c>
      <c r="C1217" s="16">
        <f>(WEEKNUM(DATA[[#This Row],[Fecha]],2))</f>
        <v>43</v>
      </c>
      <c r="D1217" s="59">
        <v>45216</v>
      </c>
      <c r="E1217" s="102">
        <f>YEAR(DATA[[#This Row],[Fecha]])</f>
        <v>2023</v>
      </c>
      <c r="F1217" s="31" t="s">
        <v>58</v>
      </c>
      <c r="G1217" s="32" t="s">
        <v>65</v>
      </c>
      <c r="H1217" s="60" t="s">
        <v>399</v>
      </c>
      <c r="I1217" s="32" t="s">
        <v>56</v>
      </c>
      <c r="J1217" s="19">
        <v>2.9513833333333319</v>
      </c>
    </row>
    <row r="1218" spans="1:11">
      <c r="A1218" s="18" t="s">
        <v>20</v>
      </c>
      <c r="B1218" s="5" t="str">
        <f>TEXT(DATA[[#This Row],[Fecha]],"mmm")</f>
        <v>oct</v>
      </c>
      <c r="C1218" s="16">
        <f>(WEEKNUM(DATA[[#This Row],[Fecha]],2))</f>
        <v>43</v>
      </c>
      <c r="D1218" s="30">
        <v>45216</v>
      </c>
      <c r="E1218" s="102">
        <f>YEAR(DATA[[#This Row],[Fecha]])</f>
        <v>2023</v>
      </c>
      <c r="F1218" s="31" t="s">
        <v>405</v>
      </c>
      <c r="G1218" s="32" t="s">
        <v>70</v>
      </c>
      <c r="H1218" s="35" t="s">
        <v>134</v>
      </c>
      <c r="I1218" s="32" t="s">
        <v>166</v>
      </c>
      <c r="J1218" s="19">
        <v>2.4012499999999979</v>
      </c>
    </row>
    <row r="1219" spans="1:11">
      <c r="A1219" s="18" t="s">
        <v>22</v>
      </c>
      <c r="B1219" s="5" t="str">
        <f>TEXT(DATA[[#This Row],[Fecha]],"mmm")</f>
        <v>oct</v>
      </c>
      <c r="C1219" s="16">
        <f>(WEEKNUM(DATA[[#This Row],[Fecha]],2))</f>
        <v>43</v>
      </c>
      <c r="D1219" s="59">
        <v>45216</v>
      </c>
      <c r="E1219" s="102">
        <f>YEAR(DATA[[#This Row],[Fecha]])</f>
        <v>2023</v>
      </c>
      <c r="F1219" s="31" t="s">
        <v>58</v>
      </c>
      <c r="G1219" s="32" t="s">
        <v>65</v>
      </c>
      <c r="H1219" s="60" t="s">
        <v>399</v>
      </c>
      <c r="I1219" s="32" t="s">
        <v>56</v>
      </c>
      <c r="J1219" s="19">
        <v>2.200750000000002</v>
      </c>
    </row>
    <row r="1220" spans="1:11">
      <c r="A1220" s="18" t="s">
        <v>22</v>
      </c>
      <c r="B1220" s="5" t="str">
        <f>TEXT(DATA[[#This Row],[Fecha]],"mmm")</f>
        <v>oct</v>
      </c>
      <c r="C1220" s="16">
        <f>(WEEKNUM(DATA[[#This Row],[Fecha]],2))</f>
        <v>43</v>
      </c>
      <c r="D1220" s="30">
        <v>45216</v>
      </c>
      <c r="E1220" s="102">
        <f>YEAR(DATA[[#This Row],[Fecha]])</f>
        <v>2023</v>
      </c>
      <c r="F1220" s="31" t="s">
        <v>398</v>
      </c>
      <c r="G1220" s="32" t="s">
        <v>78</v>
      </c>
      <c r="H1220" s="35" t="s">
        <v>296</v>
      </c>
      <c r="I1220" s="32" t="s">
        <v>166</v>
      </c>
      <c r="J1220" s="19">
        <v>2.0012333333333339</v>
      </c>
    </row>
    <row r="1221" spans="1:11">
      <c r="A1221" s="18" t="s">
        <v>22</v>
      </c>
      <c r="B1221" s="5" t="str">
        <f>TEXT(DATA[[#This Row],[Fecha]],"mmm")</f>
        <v>oct</v>
      </c>
      <c r="C1221" s="16">
        <f>(WEEKNUM(DATA[[#This Row],[Fecha]],2))</f>
        <v>43</v>
      </c>
      <c r="D1221" s="30">
        <v>45216</v>
      </c>
      <c r="E1221" s="102">
        <f>YEAR(DATA[[#This Row],[Fecha]])</f>
        <v>2023</v>
      </c>
      <c r="F1221" s="31" t="s">
        <v>398</v>
      </c>
      <c r="G1221" s="32" t="s">
        <v>78</v>
      </c>
      <c r="H1221" s="35" t="s">
        <v>296</v>
      </c>
      <c r="I1221" s="32" t="s">
        <v>166</v>
      </c>
      <c r="J1221" s="19">
        <v>1.8016000000000021</v>
      </c>
    </row>
    <row r="1222" spans="1:11">
      <c r="A1222" s="18" t="s">
        <v>22</v>
      </c>
      <c r="B1222" s="5" t="str">
        <f>TEXT(DATA[[#This Row],[Fecha]],"mmm")</f>
        <v>oct</v>
      </c>
      <c r="C1222" s="16">
        <f>(WEEKNUM(DATA[[#This Row],[Fecha]],2))</f>
        <v>43</v>
      </c>
      <c r="D1222" s="59">
        <v>45216</v>
      </c>
      <c r="E1222" s="102">
        <f>YEAR(DATA[[#This Row],[Fecha]])</f>
        <v>2023</v>
      </c>
      <c r="F1222" s="31" t="s">
        <v>58</v>
      </c>
      <c r="G1222" s="32" t="s">
        <v>65</v>
      </c>
      <c r="H1222" s="60" t="s">
        <v>399</v>
      </c>
      <c r="I1222" s="32" t="s">
        <v>56</v>
      </c>
      <c r="J1222" s="19">
        <v>1.7509666666666681</v>
      </c>
    </row>
    <row r="1223" spans="1:11">
      <c r="A1223" s="18" t="s">
        <v>22</v>
      </c>
      <c r="B1223" s="5" t="str">
        <f>TEXT(DATA[[#This Row],[Fecha]],"mmm")</f>
        <v>oct</v>
      </c>
      <c r="C1223" s="16">
        <f>(WEEKNUM(DATA[[#This Row],[Fecha]],2))</f>
        <v>43</v>
      </c>
      <c r="D1223" s="30">
        <v>45216</v>
      </c>
      <c r="E1223" s="102">
        <f>YEAR(DATA[[#This Row],[Fecha]])</f>
        <v>2023</v>
      </c>
      <c r="F1223" s="31" t="s">
        <v>398</v>
      </c>
      <c r="G1223" s="32" t="s">
        <v>78</v>
      </c>
      <c r="H1223" s="35" t="s">
        <v>296</v>
      </c>
      <c r="I1223" s="32" t="s">
        <v>166</v>
      </c>
      <c r="J1223" s="19">
        <v>1.2517333333333318</v>
      </c>
    </row>
    <row r="1224" spans="1:11">
      <c r="A1224" s="18" t="s">
        <v>22</v>
      </c>
      <c r="B1224" s="5" t="str">
        <f>TEXT(DATA[[#This Row],[Fecha]],"mmm")</f>
        <v>oct</v>
      </c>
      <c r="C1224" s="16">
        <f>(WEEKNUM(DATA[[#This Row],[Fecha]],2))</f>
        <v>43</v>
      </c>
      <c r="D1224" s="30">
        <v>45216</v>
      </c>
      <c r="E1224" s="102">
        <f>YEAR(DATA[[#This Row],[Fecha]])</f>
        <v>2023</v>
      </c>
      <c r="F1224" s="31" t="s">
        <v>398</v>
      </c>
      <c r="G1224" s="32" t="s">
        <v>76</v>
      </c>
      <c r="H1224" s="35" t="s">
        <v>304</v>
      </c>
      <c r="I1224" s="32" t="s">
        <v>166</v>
      </c>
      <c r="J1224" s="19">
        <v>1.175433333333336</v>
      </c>
    </row>
    <row r="1225" spans="1:11">
      <c r="A1225" s="18" t="s">
        <v>22</v>
      </c>
      <c r="B1225" s="5" t="str">
        <f>TEXT(DATA[[#This Row],[Fecha]],"mmm")</f>
        <v>oct</v>
      </c>
      <c r="C1225" s="16">
        <f>(WEEKNUM(DATA[[#This Row],[Fecha]],2))</f>
        <v>43</v>
      </c>
      <c r="D1225" s="59">
        <v>45216</v>
      </c>
      <c r="E1225" s="102">
        <f>YEAR(DATA[[#This Row],[Fecha]])</f>
        <v>2023</v>
      </c>
      <c r="F1225" s="31" t="s">
        <v>58</v>
      </c>
      <c r="G1225" s="32" t="s">
        <v>60</v>
      </c>
      <c r="H1225" s="60" t="s">
        <v>299</v>
      </c>
      <c r="I1225" s="32" t="s">
        <v>166</v>
      </c>
      <c r="J1225" s="19">
        <v>1.175066666666664</v>
      </c>
    </row>
    <row r="1226" spans="1:11">
      <c r="A1226" s="18" t="s">
        <v>22</v>
      </c>
      <c r="B1226" s="5" t="str">
        <f>TEXT(DATA[[#This Row],[Fecha]],"mmm")</f>
        <v>oct</v>
      </c>
      <c r="C1226" s="16">
        <f>(WEEKNUM(DATA[[#This Row],[Fecha]],2))</f>
        <v>43</v>
      </c>
      <c r="D1226" s="30">
        <v>45216</v>
      </c>
      <c r="E1226" s="102">
        <f>YEAR(DATA[[#This Row],[Fecha]])</f>
        <v>2023</v>
      </c>
      <c r="F1226" s="31" t="s">
        <v>398</v>
      </c>
      <c r="G1226" s="32" t="s">
        <v>65</v>
      </c>
      <c r="H1226" s="35" t="s">
        <v>89</v>
      </c>
      <c r="I1226" s="32" t="s">
        <v>166</v>
      </c>
      <c r="J1226" s="19">
        <v>1.1254500000000001</v>
      </c>
    </row>
    <row r="1227" spans="1:11">
      <c r="A1227" s="18" t="s">
        <v>22</v>
      </c>
      <c r="B1227" s="5" t="str">
        <f>TEXT(DATA[[#This Row],[Fecha]],"mmm")</f>
        <v>oct</v>
      </c>
      <c r="C1227" s="16">
        <f>(WEEKNUM(DATA[[#This Row],[Fecha]],2))</f>
        <v>43</v>
      </c>
      <c r="D1227" s="30">
        <v>45216</v>
      </c>
      <c r="E1227" s="102">
        <f>YEAR(DATA[[#This Row],[Fecha]])</f>
        <v>2023</v>
      </c>
      <c r="F1227" s="31" t="s">
        <v>398</v>
      </c>
      <c r="G1227" s="32" t="s">
        <v>78</v>
      </c>
      <c r="H1227" s="35" t="s">
        <v>296</v>
      </c>
      <c r="I1227" s="32" t="s">
        <v>166</v>
      </c>
      <c r="J1227" s="19">
        <v>0.77539999999999809</v>
      </c>
    </row>
    <row r="1228" spans="1:11">
      <c r="A1228" s="18" t="s">
        <v>22</v>
      </c>
      <c r="B1228" s="5" t="str">
        <f>TEXT(DATA[[#This Row],[Fecha]],"mmm")</f>
        <v>oct</v>
      </c>
      <c r="C1228" s="16">
        <f>(WEEKNUM(DATA[[#This Row],[Fecha]],2))</f>
        <v>43</v>
      </c>
      <c r="D1228" s="30">
        <v>45216</v>
      </c>
      <c r="E1228" s="102">
        <f>YEAR(DATA[[#This Row],[Fecha]])</f>
        <v>2023</v>
      </c>
      <c r="F1228" s="31" t="s">
        <v>398</v>
      </c>
      <c r="G1228" s="32" t="s">
        <v>78</v>
      </c>
      <c r="H1228" s="35" t="s">
        <v>296</v>
      </c>
      <c r="I1228" s="32" t="s">
        <v>166</v>
      </c>
      <c r="J1228" s="19">
        <v>5.0149999999999979E-2</v>
      </c>
    </row>
    <row r="1229" spans="1:11">
      <c r="A1229" s="18" t="s">
        <v>22</v>
      </c>
      <c r="B1229" s="5" t="str">
        <f>TEXT(DATA[[#This Row],[Fecha]],"mmm")</f>
        <v>oct</v>
      </c>
      <c r="C1229" s="16">
        <f>(WEEKNUM(DATA[[#This Row],[Fecha]],2))</f>
        <v>43</v>
      </c>
      <c r="D1229" s="30">
        <v>45217</v>
      </c>
      <c r="E1229" s="102">
        <f>YEAR(DATA[[#This Row],[Fecha]])</f>
        <v>2023</v>
      </c>
      <c r="F1229" s="31" t="s">
        <v>58</v>
      </c>
      <c r="G1229" s="32" t="s">
        <v>70</v>
      </c>
      <c r="H1229" s="35" t="s">
        <v>467</v>
      </c>
      <c r="I1229" s="32" t="s">
        <v>56</v>
      </c>
      <c r="J1229" s="19">
        <v>40</v>
      </c>
      <c r="K1229" s="105" t="s">
        <v>410</v>
      </c>
    </row>
    <row r="1230" spans="1:11">
      <c r="A1230" s="18" t="s">
        <v>22</v>
      </c>
      <c r="B1230" s="5" t="str">
        <f>TEXT(DATA[[#This Row],[Fecha]],"mmm")</f>
        <v>oct</v>
      </c>
      <c r="C1230" s="16">
        <f>(WEEKNUM(DATA[[#This Row],[Fecha]],2))</f>
        <v>43</v>
      </c>
      <c r="D1230" s="30">
        <v>45217</v>
      </c>
      <c r="E1230" s="102">
        <f>YEAR(DATA[[#This Row],[Fecha]])</f>
        <v>2023</v>
      </c>
      <c r="F1230" s="31" t="s">
        <v>398</v>
      </c>
      <c r="G1230" s="32" t="s">
        <v>60</v>
      </c>
      <c r="H1230" s="35" t="s">
        <v>299</v>
      </c>
      <c r="I1230" s="32" t="s">
        <v>57</v>
      </c>
      <c r="J1230" s="19">
        <v>32.758916666666643</v>
      </c>
    </row>
    <row r="1231" spans="1:11">
      <c r="A1231" s="18" t="s">
        <v>22</v>
      </c>
      <c r="B1231" s="5" t="str">
        <f>TEXT(DATA[[#This Row],[Fecha]],"mmm")</f>
        <v>oct</v>
      </c>
      <c r="C1231" s="16">
        <f>(WEEKNUM(DATA[[#This Row],[Fecha]],2))</f>
        <v>43</v>
      </c>
      <c r="D1231" s="61">
        <v>45217</v>
      </c>
      <c r="E1231" s="102">
        <f>YEAR(DATA[[#This Row],[Fecha]])</f>
        <v>2023</v>
      </c>
      <c r="F1231" s="31" t="s">
        <v>58</v>
      </c>
      <c r="G1231" s="32" t="s">
        <v>64</v>
      </c>
      <c r="H1231" s="38" t="s">
        <v>413</v>
      </c>
      <c r="I1231" s="32" t="s">
        <v>56</v>
      </c>
      <c r="J1231" s="19">
        <v>30</v>
      </c>
      <c r="K1231" s="105" t="s">
        <v>414</v>
      </c>
    </row>
    <row r="1232" spans="1:11">
      <c r="A1232" s="18" t="s">
        <v>21</v>
      </c>
      <c r="B1232" s="5" t="str">
        <f>TEXT(DATA[[#This Row],[Fecha]],"mmm")</f>
        <v>oct</v>
      </c>
      <c r="C1232" s="16">
        <f>(WEEKNUM(DATA[[#This Row],[Fecha]],2))</f>
        <v>43</v>
      </c>
      <c r="D1232" s="30">
        <v>45217</v>
      </c>
      <c r="E1232" s="102">
        <f>YEAR(DATA[[#This Row],[Fecha]])</f>
        <v>2023</v>
      </c>
      <c r="F1232" s="31" t="s">
        <v>398</v>
      </c>
      <c r="G1232" s="32" t="s">
        <v>482</v>
      </c>
      <c r="H1232" s="38" t="s">
        <v>408</v>
      </c>
      <c r="I1232" s="32" t="s">
        <v>56</v>
      </c>
      <c r="J1232" s="19">
        <v>25</v>
      </c>
      <c r="K1232" s="105" t="s">
        <v>409</v>
      </c>
    </row>
    <row r="1233" spans="1:11">
      <c r="A1233" s="18" t="s">
        <v>22</v>
      </c>
      <c r="B1233" s="5" t="str">
        <f>TEXT(DATA[[#This Row],[Fecha]],"mmm")</f>
        <v>oct</v>
      </c>
      <c r="C1233" s="16">
        <f>(WEEKNUM(DATA[[#This Row],[Fecha]],2))</f>
        <v>43</v>
      </c>
      <c r="D1233" s="30">
        <v>45217</v>
      </c>
      <c r="E1233" s="102">
        <f>YEAR(DATA[[#This Row],[Fecha]])</f>
        <v>2023</v>
      </c>
      <c r="F1233" s="31" t="s">
        <v>398</v>
      </c>
      <c r="G1233" s="32" t="s">
        <v>65</v>
      </c>
      <c r="H1233" s="35" t="s">
        <v>400</v>
      </c>
      <c r="I1233" s="32" t="s">
        <v>56</v>
      </c>
      <c r="J1233" s="19">
        <v>20.632200000000001</v>
      </c>
      <c r="K1233" s="105" t="s">
        <v>407</v>
      </c>
    </row>
    <row r="1234" spans="1:11">
      <c r="A1234" s="18" t="s">
        <v>20</v>
      </c>
      <c r="B1234" s="5" t="str">
        <f>TEXT(DATA[[#This Row],[Fecha]],"mmm")</f>
        <v>oct</v>
      </c>
      <c r="C1234" s="16">
        <f>(WEEKNUM(DATA[[#This Row],[Fecha]],2))</f>
        <v>43</v>
      </c>
      <c r="D1234" s="30">
        <v>45217</v>
      </c>
      <c r="E1234" s="102">
        <f>YEAR(DATA[[#This Row],[Fecha]])</f>
        <v>2023</v>
      </c>
      <c r="F1234" s="31" t="s">
        <v>58</v>
      </c>
      <c r="G1234" s="32" t="s">
        <v>64</v>
      </c>
      <c r="H1234" s="35" t="s">
        <v>411</v>
      </c>
      <c r="I1234" s="32" t="s">
        <v>57</v>
      </c>
      <c r="J1234" s="19">
        <v>20</v>
      </c>
      <c r="K1234" s="105" t="s">
        <v>412</v>
      </c>
    </row>
    <row r="1235" spans="1:11">
      <c r="A1235" s="18" t="s">
        <v>22</v>
      </c>
      <c r="B1235" s="5" t="str">
        <f>TEXT(DATA[[#This Row],[Fecha]],"mmm")</f>
        <v>oct</v>
      </c>
      <c r="C1235" s="16">
        <f>(WEEKNUM(DATA[[#This Row],[Fecha]],2))</f>
        <v>43</v>
      </c>
      <c r="D1235" s="30">
        <v>45217</v>
      </c>
      <c r="E1235" s="102">
        <f>YEAR(DATA[[#This Row],[Fecha]])</f>
        <v>2023</v>
      </c>
      <c r="F1235" s="31" t="s">
        <v>398</v>
      </c>
      <c r="G1235" s="32" t="s">
        <v>65</v>
      </c>
      <c r="H1235" s="35" t="s">
        <v>400</v>
      </c>
      <c r="I1235" s="32" t="s">
        <v>56</v>
      </c>
      <c r="J1235" s="19">
        <v>13.82808333333336</v>
      </c>
      <c r="K1235" s="105" t="s">
        <v>407</v>
      </c>
    </row>
    <row r="1236" spans="1:11">
      <c r="A1236" s="18" t="s">
        <v>22</v>
      </c>
      <c r="B1236" s="5" t="str">
        <f>TEXT(DATA[[#This Row],[Fecha]],"mmm")</f>
        <v>oct</v>
      </c>
      <c r="C1236" s="16">
        <f>(WEEKNUM(DATA[[#This Row],[Fecha]],2))</f>
        <v>43</v>
      </c>
      <c r="D1236" s="30">
        <v>45217</v>
      </c>
      <c r="E1236" s="102">
        <f>YEAR(DATA[[#This Row],[Fecha]])</f>
        <v>2023</v>
      </c>
      <c r="F1236" s="31" t="s">
        <v>58</v>
      </c>
      <c r="G1236" s="32" t="s">
        <v>70</v>
      </c>
      <c r="H1236" s="35" t="s">
        <v>134</v>
      </c>
      <c r="I1236" s="32" t="s">
        <v>166</v>
      </c>
      <c r="J1236" s="19">
        <v>4.9102166666666642</v>
      </c>
    </row>
    <row r="1237" spans="1:11">
      <c r="A1237" s="18" t="s">
        <v>22</v>
      </c>
      <c r="B1237" s="5" t="str">
        <f>TEXT(DATA[[#This Row],[Fecha]],"mmm")</f>
        <v>oct</v>
      </c>
      <c r="C1237" s="16">
        <f>(WEEKNUM(DATA[[#This Row],[Fecha]],2))</f>
        <v>43</v>
      </c>
      <c r="D1237" s="30">
        <v>45217</v>
      </c>
      <c r="E1237" s="102">
        <f>YEAR(DATA[[#This Row],[Fecha]])</f>
        <v>2023</v>
      </c>
      <c r="F1237" s="31" t="s">
        <v>398</v>
      </c>
      <c r="G1237" s="32" t="s">
        <v>76</v>
      </c>
      <c r="H1237" s="35" t="s">
        <v>304</v>
      </c>
      <c r="I1237" s="32" t="s">
        <v>166</v>
      </c>
      <c r="J1237" s="19">
        <v>2.9008166666666639</v>
      </c>
    </row>
    <row r="1238" spans="1:11">
      <c r="A1238" s="18" t="s">
        <v>22</v>
      </c>
      <c r="B1238" s="5" t="str">
        <f>TEXT(DATA[[#This Row],[Fecha]],"mmm")</f>
        <v>oct</v>
      </c>
      <c r="C1238" s="16">
        <f>(WEEKNUM(DATA[[#This Row],[Fecha]],2))</f>
        <v>43</v>
      </c>
      <c r="D1238" s="30">
        <v>45217</v>
      </c>
      <c r="E1238" s="102">
        <f>YEAR(DATA[[#This Row],[Fecha]])</f>
        <v>2023</v>
      </c>
      <c r="F1238" s="31" t="s">
        <v>398</v>
      </c>
      <c r="G1238" s="32" t="s">
        <v>78</v>
      </c>
      <c r="H1238" s="35" t="s">
        <v>296</v>
      </c>
      <c r="I1238" s="32" t="s">
        <v>166</v>
      </c>
      <c r="J1238" s="19">
        <v>1.0749166666666681</v>
      </c>
    </row>
    <row r="1239" spans="1:11">
      <c r="A1239" s="18" t="s">
        <v>22</v>
      </c>
      <c r="B1239" s="5" t="str">
        <f>TEXT(DATA[[#This Row],[Fecha]],"mmm")</f>
        <v>oct</v>
      </c>
      <c r="C1239" s="16">
        <f>(WEEKNUM(DATA[[#This Row],[Fecha]],2))</f>
        <v>43</v>
      </c>
      <c r="D1239" s="30">
        <v>45217</v>
      </c>
      <c r="E1239" s="102">
        <f>YEAR(DATA[[#This Row],[Fecha]])</f>
        <v>2023</v>
      </c>
      <c r="F1239" s="31" t="s">
        <v>398</v>
      </c>
      <c r="G1239" s="32" t="s">
        <v>60</v>
      </c>
      <c r="H1239" s="35" t="s">
        <v>299</v>
      </c>
      <c r="I1239" s="32" t="s">
        <v>166</v>
      </c>
      <c r="J1239" s="19">
        <v>0.85021666666666806</v>
      </c>
    </row>
    <row r="1240" spans="1:11">
      <c r="A1240" s="18" t="s">
        <v>22</v>
      </c>
      <c r="B1240" s="5" t="str">
        <f>TEXT(DATA[[#This Row],[Fecha]],"mmm")</f>
        <v>oct</v>
      </c>
      <c r="C1240" s="16">
        <f>(WEEKNUM(DATA[[#This Row],[Fecha]],2))</f>
        <v>43</v>
      </c>
      <c r="D1240" s="30">
        <v>45217</v>
      </c>
      <c r="E1240" s="102">
        <f>YEAR(DATA[[#This Row],[Fecha]])</f>
        <v>2023</v>
      </c>
      <c r="F1240" s="31" t="s">
        <v>398</v>
      </c>
      <c r="G1240" s="32" t="s">
        <v>65</v>
      </c>
      <c r="H1240" s="35" t="s">
        <v>400</v>
      </c>
      <c r="I1240" s="32" t="s">
        <v>56</v>
      </c>
      <c r="J1240" s="19">
        <v>0.75018333333333609</v>
      </c>
      <c r="K1240" s="105" t="s">
        <v>407</v>
      </c>
    </row>
    <row r="1241" spans="1:11">
      <c r="A1241" s="18" t="s">
        <v>22</v>
      </c>
      <c r="B1241" s="5" t="str">
        <f>TEXT(DATA[[#This Row],[Fecha]],"mmm")</f>
        <v>oct</v>
      </c>
      <c r="C1241" s="16">
        <f>(WEEKNUM(DATA[[#This Row],[Fecha]],2))</f>
        <v>43</v>
      </c>
      <c r="D1241" s="30">
        <v>45218</v>
      </c>
      <c r="E1241" s="102">
        <f>YEAR(DATA[[#This Row],[Fecha]])</f>
        <v>2023</v>
      </c>
      <c r="F1241" s="31" t="s">
        <v>398</v>
      </c>
      <c r="G1241" s="32" t="s">
        <v>65</v>
      </c>
      <c r="H1241" s="35" t="s">
        <v>415</v>
      </c>
      <c r="I1241" s="32" t="s">
        <v>56</v>
      </c>
      <c r="J1241" s="19">
        <v>18.605599999999981</v>
      </c>
      <c r="K1241" s="105" t="s">
        <v>416</v>
      </c>
    </row>
    <row r="1242" spans="1:11">
      <c r="A1242" s="18" t="s">
        <v>22</v>
      </c>
      <c r="B1242" s="5" t="str">
        <f>TEXT(DATA[[#This Row],[Fecha]],"mmm")</f>
        <v>oct</v>
      </c>
      <c r="C1242" s="16">
        <f>(WEEKNUM(DATA[[#This Row],[Fecha]],2))</f>
        <v>43</v>
      </c>
      <c r="D1242" s="30">
        <v>45218</v>
      </c>
      <c r="E1242" s="102">
        <f>YEAR(DATA[[#This Row],[Fecha]])</f>
        <v>2023</v>
      </c>
      <c r="F1242" s="31" t="s">
        <v>58</v>
      </c>
      <c r="G1242" s="32" t="s">
        <v>65</v>
      </c>
      <c r="H1242" s="35" t="s">
        <v>289</v>
      </c>
      <c r="I1242" s="32" t="s">
        <v>166</v>
      </c>
      <c r="J1242" s="19">
        <v>6.2540333333333402</v>
      </c>
      <c r="K1242" s="105"/>
    </row>
    <row r="1243" spans="1:11">
      <c r="A1243" s="18" t="s">
        <v>22</v>
      </c>
      <c r="B1243" s="5" t="str">
        <f>TEXT(DATA[[#This Row],[Fecha]],"mmm")</f>
        <v>oct</v>
      </c>
      <c r="C1243" s="16">
        <f>(WEEKNUM(DATA[[#This Row],[Fecha]],2))</f>
        <v>43</v>
      </c>
      <c r="D1243" s="30">
        <v>45218</v>
      </c>
      <c r="E1243" s="102">
        <f>YEAR(DATA[[#This Row],[Fecha]])</f>
        <v>2023</v>
      </c>
      <c r="F1243" s="31" t="s">
        <v>58</v>
      </c>
      <c r="G1243" s="32" t="s">
        <v>65</v>
      </c>
      <c r="H1243" s="35" t="s">
        <v>289</v>
      </c>
      <c r="I1243" s="32" t="s">
        <v>166</v>
      </c>
      <c r="J1243" s="19">
        <v>4.9529333333333341</v>
      </c>
      <c r="K1243" s="105"/>
    </row>
    <row r="1244" spans="1:11">
      <c r="A1244" s="18" t="s">
        <v>22</v>
      </c>
      <c r="B1244" s="5" t="str">
        <f>TEXT(DATA[[#This Row],[Fecha]],"mmm")</f>
        <v>oct</v>
      </c>
      <c r="C1244" s="16">
        <f>(WEEKNUM(DATA[[#This Row],[Fecha]],2))</f>
        <v>43</v>
      </c>
      <c r="D1244" s="30">
        <v>45218</v>
      </c>
      <c r="E1244" s="102">
        <f>YEAR(DATA[[#This Row],[Fecha]])</f>
        <v>2023</v>
      </c>
      <c r="F1244" s="31" t="s">
        <v>398</v>
      </c>
      <c r="G1244" s="32" t="s">
        <v>76</v>
      </c>
      <c r="H1244" s="35" t="s">
        <v>304</v>
      </c>
      <c r="I1244" s="32" t="s">
        <v>166</v>
      </c>
      <c r="J1244" s="19">
        <v>3.8017333333333316</v>
      </c>
      <c r="K1244" s="105"/>
    </row>
    <row r="1245" spans="1:11">
      <c r="A1245" s="18" t="s">
        <v>22</v>
      </c>
      <c r="B1245" s="5" t="str">
        <f>TEXT(DATA[[#This Row],[Fecha]],"mmm")</f>
        <v>oct</v>
      </c>
      <c r="C1245" s="16">
        <f>(WEEKNUM(DATA[[#This Row],[Fecha]],2))</f>
        <v>43</v>
      </c>
      <c r="D1245" s="30">
        <v>45218</v>
      </c>
      <c r="E1245" s="102">
        <f>YEAR(DATA[[#This Row],[Fecha]])</f>
        <v>2023</v>
      </c>
      <c r="F1245" s="31" t="s">
        <v>58</v>
      </c>
      <c r="G1245" s="32" t="s">
        <v>65</v>
      </c>
      <c r="H1245" s="35" t="s">
        <v>289</v>
      </c>
      <c r="I1245" s="32" t="s">
        <v>166</v>
      </c>
      <c r="J1245" s="19">
        <v>2.6512999999999982</v>
      </c>
      <c r="K1245" s="105"/>
    </row>
    <row r="1246" spans="1:11">
      <c r="A1246" s="18" t="s">
        <v>22</v>
      </c>
      <c r="B1246" s="5" t="str">
        <f>TEXT(DATA[[#This Row],[Fecha]],"mmm")</f>
        <v>oct</v>
      </c>
      <c r="C1246" s="16">
        <f>(WEEKNUM(DATA[[#This Row],[Fecha]],2))</f>
        <v>43</v>
      </c>
      <c r="D1246" s="30">
        <v>45218</v>
      </c>
      <c r="E1246" s="102">
        <f>YEAR(DATA[[#This Row],[Fecha]])</f>
        <v>2023</v>
      </c>
      <c r="F1246" s="31" t="s">
        <v>58</v>
      </c>
      <c r="G1246" s="32" t="s">
        <v>65</v>
      </c>
      <c r="H1246" s="35" t="s">
        <v>289</v>
      </c>
      <c r="I1246" s="32" t="s">
        <v>166</v>
      </c>
      <c r="J1246" s="19">
        <v>2.650450000000002</v>
      </c>
      <c r="K1246" s="105"/>
    </row>
    <row r="1247" spans="1:11">
      <c r="A1247" s="18" t="s">
        <v>22</v>
      </c>
      <c r="B1247" s="5" t="str">
        <f>TEXT(DATA[[#This Row],[Fecha]],"mmm")</f>
        <v>oct</v>
      </c>
      <c r="C1247" s="16">
        <f>(WEEKNUM(DATA[[#This Row],[Fecha]],2))</f>
        <v>43</v>
      </c>
      <c r="D1247" s="30">
        <v>45218</v>
      </c>
      <c r="E1247" s="102">
        <f>YEAR(DATA[[#This Row],[Fecha]])</f>
        <v>2023</v>
      </c>
      <c r="F1247" s="31" t="s">
        <v>58</v>
      </c>
      <c r="G1247" s="32" t="s">
        <v>65</v>
      </c>
      <c r="H1247" s="35" t="s">
        <v>289</v>
      </c>
      <c r="I1247" s="32" t="s">
        <v>166</v>
      </c>
      <c r="J1247" s="19">
        <v>1.3504166666666639</v>
      </c>
      <c r="K1247" s="105"/>
    </row>
    <row r="1248" spans="1:11">
      <c r="A1248" s="18" t="s">
        <v>22</v>
      </c>
      <c r="B1248" s="5" t="str">
        <f>TEXT(DATA[[#This Row],[Fecha]],"mmm")</f>
        <v>oct</v>
      </c>
      <c r="C1248" s="16">
        <f>(WEEKNUM(DATA[[#This Row],[Fecha]],2))</f>
        <v>43</v>
      </c>
      <c r="D1248" s="30">
        <v>45218</v>
      </c>
      <c r="E1248" s="102">
        <f>YEAR(DATA[[#This Row],[Fecha]])</f>
        <v>2023</v>
      </c>
      <c r="F1248" s="31" t="s">
        <v>58</v>
      </c>
      <c r="G1248" s="32" t="s">
        <v>65</v>
      </c>
      <c r="H1248" s="35" t="s">
        <v>289</v>
      </c>
      <c r="I1248" s="32" t="s">
        <v>166</v>
      </c>
      <c r="J1248" s="19">
        <v>1.1006166666666659</v>
      </c>
      <c r="K1248" s="105"/>
    </row>
    <row r="1249" spans="1:11">
      <c r="A1249" s="18" t="s">
        <v>22</v>
      </c>
      <c r="B1249" s="5" t="str">
        <f>TEXT(DATA[[#This Row],[Fecha]],"mmm")</f>
        <v>oct</v>
      </c>
      <c r="C1249" s="16">
        <f>(WEEKNUM(DATA[[#This Row],[Fecha]],2))</f>
        <v>43</v>
      </c>
      <c r="D1249" s="30">
        <v>45218</v>
      </c>
      <c r="E1249" s="102">
        <f>YEAR(DATA[[#This Row],[Fecha]])</f>
        <v>2023</v>
      </c>
      <c r="F1249" s="31" t="s">
        <v>58</v>
      </c>
      <c r="G1249" s="32" t="s">
        <v>65</v>
      </c>
      <c r="H1249" s="35" t="s">
        <v>289</v>
      </c>
      <c r="I1249" s="32" t="s">
        <v>56</v>
      </c>
      <c r="J1249" s="19">
        <v>0.901249999999998</v>
      </c>
    </row>
    <row r="1250" spans="1:11">
      <c r="A1250" s="18" t="s">
        <v>22</v>
      </c>
      <c r="B1250" s="5" t="str">
        <f>TEXT(DATA[[#This Row],[Fecha]],"mmm")</f>
        <v>oct</v>
      </c>
      <c r="C1250" s="16">
        <f>(WEEKNUM(DATA[[#This Row],[Fecha]],2))</f>
        <v>43</v>
      </c>
      <c r="D1250" s="30">
        <v>45218</v>
      </c>
      <c r="E1250" s="102">
        <f>YEAR(DATA[[#This Row],[Fecha]])</f>
        <v>2023</v>
      </c>
      <c r="F1250" s="31" t="s">
        <v>58</v>
      </c>
      <c r="G1250" s="32" t="s">
        <v>65</v>
      </c>
      <c r="H1250" s="35" t="s">
        <v>289</v>
      </c>
      <c r="I1250" s="32" t="s">
        <v>166</v>
      </c>
      <c r="J1250" s="19">
        <v>0.901249999999998</v>
      </c>
      <c r="K1250" s="105"/>
    </row>
    <row r="1251" spans="1:11">
      <c r="A1251" s="18" t="s">
        <v>22</v>
      </c>
      <c r="B1251" s="5" t="str">
        <f>TEXT(DATA[[#This Row],[Fecha]],"mmm")</f>
        <v>oct</v>
      </c>
      <c r="C1251" s="16">
        <f>(WEEKNUM(DATA[[#This Row],[Fecha]],2))</f>
        <v>43</v>
      </c>
      <c r="D1251" s="30">
        <v>45218</v>
      </c>
      <c r="E1251" s="102">
        <f>YEAR(DATA[[#This Row],[Fecha]])</f>
        <v>2023</v>
      </c>
      <c r="F1251" s="31" t="s">
        <v>58</v>
      </c>
      <c r="G1251" s="32" t="s">
        <v>65</v>
      </c>
      <c r="H1251" s="35" t="s">
        <v>289</v>
      </c>
      <c r="I1251" s="32" t="s">
        <v>56</v>
      </c>
      <c r="J1251" s="19">
        <v>5.0133333333333356E-2</v>
      </c>
    </row>
    <row r="1252" spans="1:11">
      <c r="A1252" s="18" t="s">
        <v>22</v>
      </c>
      <c r="B1252" s="5" t="str">
        <f>TEXT(DATA[[#This Row],[Fecha]],"mmm")</f>
        <v>oct</v>
      </c>
      <c r="C1252" s="16">
        <f>(WEEKNUM(DATA[[#This Row],[Fecha]],2))</f>
        <v>43</v>
      </c>
      <c r="D1252" s="30">
        <v>45218</v>
      </c>
      <c r="E1252" s="102">
        <f>YEAR(DATA[[#This Row],[Fecha]])</f>
        <v>2023</v>
      </c>
      <c r="F1252" s="31" t="s">
        <v>58</v>
      </c>
      <c r="G1252" s="32" t="s">
        <v>65</v>
      </c>
      <c r="H1252" s="35" t="s">
        <v>289</v>
      </c>
      <c r="I1252" s="32" t="s">
        <v>166</v>
      </c>
      <c r="J1252" s="19">
        <v>5.0133333333333356E-2</v>
      </c>
      <c r="K1252" s="105"/>
    </row>
    <row r="1253" spans="1:11">
      <c r="A1253" s="18" t="s">
        <v>22</v>
      </c>
      <c r="B1253" s="5" t="str">
        <f>TEXT(DATA[[#This Row],[Fecha]],"mmm")</f>
        <v>oct</v>
      </c>
      <c r="C1253" s="16">
        <f>(WEEKNUM(DATA[[#This Row],[Fecha]],2))</f>
        <v>43</v>
      </c>
      <c r="D1253" s="30">
        <v>45219</v>
      </c>
      <c r="E1253" s="102">
        <f>YEAR(DATA[[#This Row],[Fecha]])</f>
        <v>2023</v>
      </c>
      <c r="F1253" s="31" t="s">
        <v>398</v>
      </c>
      <c r="G1253" s="32" t="s">
        <v>65</v>
      </c>
      <c r="H1253" s="35" t="s">
        <v>89</v>
      </c>
      <c r="I1253" s="32" t="s">
        <v>166</v>
      </c>
      <c r="J1253" s="19">
        <v>6.0769999999999804</v>
      </c>
    </row>
    <row r="1254" spans="1:11">
      <c r="A1254" s="18" t="s">
        <v>22</v>
      </c>
      <c r="B1254" s="5" t="str">
        <f>TEXT(DATA[[#This Row],[Fecha]],"mmm")</f>
        <v>oct</v>
      </c>
      <c r="C1254" s="16">
        <f>(WEEKNUM(DATA[[#This Row],[Fecha]],2))</f>
        <v>43</v>
      </c>
      <c r="D1254" s="30">
        <v>45219</v>
      </c>
      <c r="E1254" s="102">
        <f>YEAR(DATA[[#This Row],[Fecha]])</f>
        <v>2023</v>
      </c>
      <c r="F1254" s="31" t="s">
        <v>58</v>
      </c>
      <c r="G1254" s="32" t="s">
        <v>65</v>
      </c>
      <c r="H1254" s="35" t="s">
        <v>289</v>
      </c>
      <c r="I1254" s="32" t="s">
        <v>166</v>
      </c>
      <c r="J1254" s="19">
        <v>5.5279000000000016</v>
      </c>
      <c r="K1254" s="105"/>
    </row>
    <row r="1255" spans="1:11">
      <c r="A1255" s="18" t="s">
        <v>22</v>
      </c>
      <c r="B1255" s="5" t="str">
        <f>TEXT(DATA[[#This Row],[Fecha]],"mmm")</f>
        <v>oct</v>
      </c>
      <c r="C1255" s="16">
        <f>(WEEKNUM(DATA[[#This Row],[Fecha]],2))</f>
        <v>43</v>
      </c>
      <c r="D1255" s="30">
        <v>45219</v>
      </c>
      <c r="E1255" s="102">
        <f>YEAR(DATA[[#This Row],[Fecha]])</f>
        <v>2023</v>
      </c>
      <c r="F1255" s="31" t="s">
        <v>58</v>
      </c>
      <c r="G1255" s="32" t="s">
        <v>65</v>
      </c>
      <c r="H1255" s="35" t="s">
        <v>289</v>
      </c>
      <c r="I1255" s="32" t="s">
        <v>166</v>
      </c>
      <c r="J1255" s="19">
        <v>5.378666666666664</v>
      </c>
      <c r="K1255" s="105"/>
    </row>
    <row r="1256" spans="1:11">
      <c r="A1256" s="18" t="s">
        <v>22</v>
      </c>
      <c r="B1256" s="5" t="str">
        <f>TEXT(DATA[[#This Row],[Fecha]],"mmm")</f>
        <v>oct</v>
      </c>
      <c r="C1256" s="16">
        <f>(WEEKNUM(DATA[[#This Row],[Fecha]],2))</f>
        <v>43</v>
      </c>
      <c r="D1256" s="30">
        <v>45219</v>
      </c>
      <c r="E1256" s="102">
        <f>YEAR(DATA[[#This Row],[Fecha]])</f>
        <v>2023</v>
      </c>
      <c r="F1256" s="31" t="s">
        <v>398</v>
      </c>
      <c r="G1256" s="32" t="s">
        <v>65</v>
      </c>
      <c r="H1256" s="35" t="s">
        <v>69</v>
      </c>
      <c r="I1256" s="32" t="s">
        <v>166</v>
      </c>
      <c r="J1256" s="19">
        <v>5.1014500000000025</v>
      </c>
    </row>
    <row r="1257" spans="1:11">
      <c r="A1257" s="18" t="s">
        <v>22</v>
      </c>
      <c r="B1257" s="5" t="str">
        <f>TEXT(DATA[[#This Row],[Fecha]],"mmm")</f>
        <v>oct</v>
      </c>
      <c r="C1257" s="16">
        <f>(WEEKNUM(DATA[[#This Row],[Fecha]],2))</f>
        <v>43</v>
      </c>
      <c r="D1257" s="30">
        <v>45219</v>
      </c>
      <c r="E1257" s="102">
        <f>YEAR(DATA[[#This Row],[Fecha]])</f>
        <v>2023</v>
      </c>
      <c r="F1257" s="31" t="s">
        <v>58</v>
      </c>
      <c r="G1257" s="32" t="s">
        <v>65</v>
      </c>
      <c r="H1257" s="35" t="s">
        <v>289</v>
      </c>
      <c r="I1257" s="32" t="s">
        <v>166</v>
      </c>
      <c r="J1257" s="19">
        <v>4.3522000000000016</v>
      </c>
      <c r="K1257" s="105"/>
    </row>
    <row r="1258" spans="1:11">
      <c r="A1258" s="18" t="s">
        <v>19</v>
      </c>
      <c r="B1258" s="5" t="str">
        <f>TEXT(DATA[[#This Row],[Fecha]],"mmm")</f>
        <v>oct</v>
      </c>
      <c r="C1258" s="16">
        <f>(WEEKNUM(DATA[[#This Row],[Fecha]],2))</f>
        <v>43</v>
      </c>
      <c r="D1258" s="30">
        <v>45219</v>
      </c>
      <c r="E1258" s="102">
        <f>YEAR(DATA[[#This Row],[Fecha]])</f>
        <v>2023</v>
      </c>
      <c r="F1258" s="31" t="s">
        <v>398</v>
      </c>
      <c r="G1258" s="32" t="s">
        <v>65</v>
      </c>
      <c r="H1258" s="35" t="s">
        <v>289</v>
      </c>
      <c r="I1258" s="32" t="s">
        <v>166</v>
      </c>
      <c r="J1258" s="19">
        <v>3.9904333333333324</v>
      </c>
    </row>
    <row r="1259" spans="1:11">
      <c r="A1259" s="18" t="s">
        <v>22</v>
      </c>
      <c r="B1259" s="5" t="str">
        <f>TEXT(DATA[[#This Row],[Fecha]],"mmm")</f>
        <v>oct</v>
      </c>
      <c r="C1259" s="16">
        <f>(WEEKNUM(DATA[[#This Row],[Fecha]],2))</f>
        <v>43</v>
      </c>
      <c r="D1259" s="30">
        <v>45219</v>
      </c>
      <c r="E1259" s="102">
        <f>YEAR(DATA[[#This Row],[Fecha]])</f>
        <v>2023</v>
      </c>
      <c r="F1259" s="31" t="s">
        <v>58</v>
      </c>
      <c r="G1259" s="32" t="s">
        <v>65</v>
      </c>
      <c r="H1259" s="35" t="s">
        <v>289</v>
      </c>
      <c r="I1259" s="32" t="s">
        <v>166</v>
      </c>
      <c r="J1259" s="19">
        <v>3.9760999999999984</v>
      </c>
      <c r="K1259" s="105"/>
    </row>
    <row r="1260" spans="1:11">
      <c r="A1260" s="18" t="s">
        <v>22</v>
      </c>
      <c r="B1260" s="5" t="str">
        <f>TEXT(DATA[[#This Row],[Fecha]],"mmm")</f>
        <v>oct</v>
      </c>
      <c r="C1260" s="16">
        <f>(WEEKNUM(DATA[[#This Row],[Fecha]],2))</f>
        <v>43</v>
      </c>
      <c r="D1260" s="30">
        <v>45219</v>
      </c>
      <c r="E1260" s="102">
        <f>YEAR(DATA[[#This Row],[Fecha]])</f>
        <v>2023</v>
      </c>
      <c r="F1260" s="31" t="s">
        <v>398</v>
      </c>
      <c r="G1260" s="32" t="s">
        <v>65</v>
      </c>
      <c r="H1260" s="35" t="s">
        <v>418</v>
      </c>
      <c r="I1260" s="32" t="s">
        <v>166</v>
      </c>
      <c r="J1260" s="19">
        <v>3.476133333333336</v>
      </c>
    </row>
    <row r="1261" spans="1:11">
      <c r="A1261" s="18" t="s">
        <v>22</v>
      </c>
      <c r="B1261" s="5" t="str">
        <f>TEXT(DATA[[#This Row],[Fecha]],"mmm")</f>
        <v>oct</v>
      </c>
      <c r="C1261" s="16">
        <f>(WEEKNUM(DATA[[#This Row],[Fecha]],2))</f>
        <v>43</v>
      </c>
      <c r="D1261" s="30">
        <v>45219</v>
      </c>
      <c r="E1261" s="102">
        <f>YEAR(DATA[[#This Row],[Fecha]])</f>
        <v>2023</v>
      </c>
      <c r="F1261" s="31" t="s">
        <v>398</v>
      </c>
      <c r="G1261" s="32" t="s">
        <v>65</v>
      </c>
      <c r="H1261" s="35" t="s">
        <v>89</v>
      </c>
      <c r="I1261" s="32" t="s">
        <v>166</v>
      </c>
      <c r="J1261" s="19">
        <v>3.089783333333334</v>
      </c>
    </row>
    <row r="1262" spans="1:11">
      <c r="A1262" s="18" t="s">
        <v>22</v>
      </c>
      <c r="B1262" s="5" t="str">
        <f>TEXT(DATA[[#This Row],[Fecha]],"mmm")</f>
        <v>oct</v>
      </c>
      <c r="C1262" s="16">
        <f>(WEEKNUM(DATA[[#This Row],[Fecha]],2))</f>
        <v>43</v>
      </c>
      <c r="D1262" s="30">
        <v>45219</v>
      </c>
      <c r="E1262" s="102">
        <f>YEAR(DATA[[#This Row],[Fecha]])</f>
        <v>2023</v>
      </c>
      <c r="F1262" s="31" t="s">
        <v>398</v>
      </c>
      <c r="G1262" s="32" t="s">
        <v>65</v>
      </c>
      <c r="H1262" s="35" t="s">
        <v>89</v>
      </c>
      <c r="I1262" s="32" t="s">
        <v>166</v>
      </c>
      <c r="J1262" s="19">
        <v>2.6005833333333359</v>
      </c>
    </row>
    <row r="1263" spans="1:11">
      <c r="A1263" s="18" t="s">
        <v>22</v>
      </c>
      <c r="B1263" s="5" t="str">
        <f>TEXT(DATA[[#This Row],[Fecha]],"mmm")</f>
        <v>oct</v>
      </c>
      <c r="C1263" s="16">
        <f>(WEEKNUM(DATA[[#This Row],[Fecha]],2))</f>
        <v>43</v>
      </c>
      <c r="D1263" s="30">
        <v>45219</v>
      </c>
      <c r="E1263" s="102">
        <f>YEAR(DATA[[#This Row],[Fecha]])</f>
        <v>2023</v>
      </c>
      <c r="F1263" s="31" t="s">
        <v>398</v>
      </c>
      <c r="G1263" s="32" t="s">
        <v>65</v>
      </c>
      <c r="H1263" s="35" t="s">
        <v>89</v>
      </c>
      <c r="I1263" s="32" t="s">
        <v>166</v>
      </c>
      <c r="J1263" s="19">
        <v>2.4372333333333298</v>
      </c>
    </row>
    <row r="1264" spans="1:11">
      <c r="A1264" s="18" t="s">
        <v>22</v>
      </c>
      <c r="B1264" s="5" t="str">
        <f>TEXT(DATA[[#This Row],[Fecha]],"mmm")</f>
        <v>oct</v>
      </c>
      <c r="C1264" s="16">
        <f>(WEEKNUM(DATA[[#This Row],[Fecha]],2))</f>
        <v>43</v>
      </c>
      <c r="D1264" s="30">
        <v>45219</v>
      </c>
      <c r="E1264" s="102">
        <f>YEAR(DATA[[#This Row],[Fecha]])</f>
        <v>2023</v>
      </c>
      <c r="F1264" s="31" t="s">
        <v>398</v>
      </c>
      <c r="G1264" s="32" t="s">
        <v>76</v>
      </c>
      <c r="H1264" s="35" t="s">
        <v>304</v>
      </c>
      <c r="I1264" s="32" t="s">
        <v>166</v>
      </c>
      <c r="J1264" s="19">
        <v>2.3758500000000002</v>
      </c>
    </row>
    <row r="1265" spans="1:11">
      <c r="A1265" s="18" t="s">
        <v>22</v>
      </c>
      <c r="B1265" s="5" t="str">
        <f>TEXT(DATA[[#This Row],[Fecha]],"mmm")</f>
        <v>oct</v>
      </c>
      <c r="C1265" s="16">
        <f>(WEEKNUM(DATA[[#This Row],[Fecha]],2))</f>
        <v>43</v>
      </c>
      <c r="D1265" s="30">
        <v>45219</v>
      </c>
      <c r="E1265" s="102">
        <f>YEAR(DATA[[#This Row],[Fecha]])</f>
        <v>2023</v>
      </c>
      <c r="F1265" s="31" t="s">
        <v>58</v>
      </c>
      <c r="G1265" s="32" t="s">
        <v>65</v>
      </c>
      <c r="H1265" s="35" t="s">
        <v>289</v>
      </c>
      <c r="I1265" s="32" t="s">
        <v>166</v>
      </c>
      <c r="J1265" s="19">
        <v>2.3261166666666662</v>
      </c>
      <c r="K1265" s="105"/>
    </row>
    <row r="1266" spans="1:11">
      <c r="A1266" s="18" t="s">
        <v>22</v>
      </c>
      <c r="B1266" s="5" t="str">
        <f>TEXT(DATA[[#This Row],[Fecha]],"mmm")</f>
        <v>oct</v>
      </c>
      <c r="C1266" s="16">
        <f>(WEEKNUM(DATA[[#This Row],[Fecha]],2))</f>
        <v>43</v>
      </c>
      <c r="D1266" s="30">
        <v>45219</v>
      </c>
      <c r="E1266" s="102">
        <f>YEAR(DATA[[#This Row],[Fecha]])</f>
        <v>2023</v>
      </c>
      <c r="F1266" s="31" t="s">
        <v>58</v>
      </c>
      <c r="G1266" s="32" t="s">
        <v>65</v>
      </c>
      <c r="H1266" s="35" t="s">
        <v>289</v>
      </c>
      <c r="I1266" s="32" t="s">
        <v>166</v>
      </c>
      <c r="J1266" s="19">
        <v>2.2256500000000021</v>
      </c>
      <c r="K1266" s="105"/>
    </row>
    <row r="1267" spans="1:11">
      <c r="A1267" s="18" t="s">
        <v>22</v>
      </c>
      <c r="B1267" s="5" t="str">
        <f>TEXT(DATA[[#This Row],[Fecha]],"mmm")</f>
        <v>oct</v>
      </c>
      <c r="C1267" s="16">
        <f>(WEEKNUM(DATA[[#This Row],[Fecha]],2))</f>
        <v>43</v>
      </c>
      <c r="D1267" s="30">
        <v>45219</v>
      </c>
      <c r="E1267" s="102">
        <f>YEAR(DATA[[#This Row],[Fecha]])</f>
        <v>2023</v>
      </c>
      <c r="F1267" s="31" t="s">
        <v>58</v>
      </c>
      <c r="G1267" s="32" t="s">
        <v>65</v>
      </c>
      <c r="H1267" s="35" t="s">
        <v>289</v>
      </c>
      <c r="I1267" s="32" t="s">
        <v>166</v>
      </c>
      <c r="J1267" s="19">
        <v>2.0008999999999979</v>
      </c>
      <c r="K1267" s="105"/>
    </row>
    <row r="1268" spans="1:11">
      <c r="A1268" s="18" t="s">
        <v>22</v>
      </c>
      <c r="B1268" s="5" t="str">
        <f>TEXT(DATA[[#This Row],[Fecha]],"mmm")</f>
        <v>oct</v>
      </c>
      <c r="C1268" s="16">
        <f>(WEEKNUM(DATA[[#This Row],[Fecha]],2))</f>
        <v>43</v>
      </c>
      <c r="D1268" s="30">
        <v>45219</v>
      </c>
      <c r="E1268" s="102">
        <f>YEAR(DATA[[#This Row],[Fecha]])</f>
        <v>2023</v>
      </c>
      <c r="F1268" s="31" t="s">
        <v>58</v>
      </c>
      <c r="G1268" s="32" t="s">
        <v>65</v>
      </c>
      <c r="H1268" s="35" t="s">
        <v>289</v>
      </c>
      <c r="I1268" s="32" t="s">
        <v>166</v>
      </c>
      <c r="J1268" s="19">
        <v>1.9754333333333338</v>
      </c>
      <c r="K1268" s="105"/>
    </row>
    <row r="1269" spans="1:11">
      <c r="A1269" s="18" t="s">
        <v>22</v>
      </c>
      <c r="B1269" s="5" t="str">
        <f>TEXT(DATA[[#This Row],[Fecha]],"mmm")</f>
        <v>oct</v>
      </c>
      <c r="C1269" s="16">
        <f>(WEEKNUM(DATA[[#This Row],[Fecha]],2))</f>
        <v>43</v>
      </c>
      <c r="D1269" s="30">
        <v>45219</v>
      </c>
      <c r="E1269" s="102">
        <f>YEAR(DATA[[#This Row],[Fecha]])</f>
        <v>2023</v>
      </c>
      <c r="F1269" s="31" t="s">
        <v>398</v>
      </c>
      <c r="G1269" s="32" t="s">
        <v>78</v>
      </c>
      <c r="H1269" s="35" t="s">
        <v>296</v>
      </c>
      <c r="I1269" s="32" t="s">
        <v>166</v>
      </c>
      <c r="J1269" s="19">
        <v>1.800499999999998</v>
      </c>
    </row>
    <row r="1270" spans="1:11">
      <c r="A1270" s="18" t="s">
        <v>22</v>
      </c>
      <c r="B1270" s="5" t="str">
        <f>TEXT(DATA[[#This Row],[Fecha]],"mmm")</f>
        <v>oct</v>
      </c>
      <c r="C1270" s="16">
        <f>(WEEKNUM(DATA[[#This Row],[Fecha]],2))</f>
        <v>43</v>
      </c>
      <c r="D1270" s="30">
        <v>45219</v>
      </c>
      <c r="E1270" s="102">
        <f>YEAR(DATA[[#This Row],[Fecha]])</f>
        <v>2023</v>
      </c>
      <c r="F1270" s="31" t="s">
        <v>398</v>
      </c>
      <c r="G1270" s="32" t="s">
        <v>65</v>
      </c>
      <c r="H1270" s="35" t="s">
        <v>418</v>
      </c>
      <c r="I1270" s="32" t="s">
        <v>166</v>
      </c>
      <c r="J1270" s="19">
        <v>1.6508166666666659</v>
      </c>
    </row>
    <row r="1271" spans="1:11">
      <c r="A1271" s="18" t="s">
        <v>22</v>
      </c>
      <c r="B1271" s="5" t="str">
        <f>TEXT(DATA[[#This Row],[Fecha]],"mmm")</f>
        <v>oct</v>
      </c>
      <c r="C1271" s="16">
        <f>(WEEKNUM(DATA[[#This Row],[Fecha]],2))</f>
        <v>43</v>
      </c>
      <c r="D1271" s="30">
        <v>45219</v>
      </c>
      <c r="E1271" s="102">
        <f>YEAR(DATA[[#This Row],[Fecha]])</f>
        <v>2023</v>
      </c>
      <c r="F1271" s="31" t="s">
        <v>398</v>
      </c>
      <c r="G1271" s="32" t="s">
        <v>70</v>
      </c>
      <c r="H1271" s="35" t="s">
        <v>84</v>
      </c>
      <c r="I1271" s="32" t="s">
        <v>166</v>
      </c>
      <c r="J1271" s="19">
        <v>1.6010166666666659</v>
      </c>
    </row>
    <row r="1272" spans="1:11">
      <c r="A1272" s="18" t="s">
        <v>22</v>
      </c>
      <c r="B1272" s="5" t="str">
        <f>TEXT(DATA[[#This Row],[Fecha]],"mmm")</f>
        <v>oct</v>
      </c>
      <c r="C1272" s="16">
        <f>(WEEKNUM(DATA[[#This Row],[Fecha]],2))</f>
        <v>43</v>
      </c>
      <c r="D1272" s="30">
        <v>45219</v>
      </c>
      <c r="E1272" s="102">
        <f>YEAR(DATA[[#This Row],[Fecha]])</f>
        <v>2023</v>
      </c>
      <c r="F1272" s="31" t="s">
        <v>58</v>
      </c>
      <c r="G1272" s="32" t="s">
        <v>65</v>
      </c>
      <c r="H1272" s="35" t="s">
        <v>289</v>
      </c>
      <c r="I1272" s="32" t="s">
        <v>166</v>
      </c>
      <c r="J1272" s="19">
        <v>1.500716666666664</v>
      </c>
      <c r="K1272" s="105"/>
    </row>
    <row r="1273" spans="1:11">
      <c r="A1273" s="18" t="s">
        <v>22</v>
      </c>
      <c r="B1273" s="5" t="str">
        <f>TEXT(DATA[[#This Row],[Fecha]],"mmm")</f>
        <v>oct</v>
      </c>
      <c r="C1273" s="16">
        <f>(WEEKNUM(DATA[[#This Row],[Fecha]],2))</f>
        <v>43</v>
      </c>
      <c r="D1273" s="30">
        <v>45219</v>
      </c>
      <c r="E1273" s="102">
        <f>YEAR(DATA[[#This Row],[Fecha]])</f>
        <v>2023</v>
      </c>
      <c r="F1273" s="31" t="s">
        <v>398</v>
      </c>
      <c r="G1273" s="32" t="s">
        <v>53</v>
      </c>
      <c r="H1273" s="35" t="s">
        <v>419</v>
      </c>
      <c r="I1273" s="32" t="s">
        <v>166</v>
      </c>
      <c r="J1273" s="19">
        <v>1.4009166666666661</v>
      </c>
    </row>
    <row r="1274" spans="1:11">
      <c r="A1274" s="18" t="s">
        <v>19</v>
      </c>
      <c r="B1274" s="5" t="str">
        <f>TEXT(DATA[[#This Row],[Fecha]],"mmm")</f>
        <v>oct</v>
      </c>
      <c r="C1274" s="16">
        <f>(WEEKNUM(DATA[[#This Row],[Fecha]],2))</f>
        <v>43</v>
      </c>
      <c r="D1274" s="30">
        <v>45219</v>
      </c>
      <c r="E1274" s="102">
        <f>YEAR(DATA[[#This Row],[Fecha]])</f>
        <v>2023</v>
      </c>
      <c r="F1274" s="31" t="s">
        <v>398</v>
      </c>
      <c r="G1274" s="32" t="s">
        <v>255</v>
      </c>
      <c r="H1274" s="35" t="s">
        <v>421</v>
      </c>
      <c r="I1274" s="32" t="s">
        <v>166</v>
      </c>
      <c r="J1274" s="19">
        <v>1.2486333333333359</v>
      </c>
    </row>
    <row r="1275" spans="1:11">
      <c r="A1275" s="18" t="s">
        <v>19</v>
      </c>
      <c r="B1275" s="5" t="str">
        <f>TEXT(DATA[[#This Row],[Fecha]],"mmm")</f>
        <v>oct</v>
      </c>
      <c r="C1275" s="16">
        <f>(WEEKNUM(DATA[[#This Row],[Fecha]],2))</f>
        <v>43</v>
      </c>
      <c r="D1275" s="30">
        <v>45219</v>
      </c>
      <c r="E1275" s="102">
        <f>YEAR(DATA[[#This Row],[Fecha]])</f>
        <v>2023</v>
      </c>
      <c r="F1275" s="31" t="s">
        <v>398</v>
      </c>
      <c r="G1275" s="32" t="s">
        <v>65</v>
      </c>
      <c r="H1275" s="35" t="s">
        <v>289</v>
      </c>
      <c r="I1275" s="32" t="s">
        <v>166</v>
      </c>
      <c r="J1275" s="19">
        <v>1.180583333333334</v>
      </c>
    </row>
    <row r="1276" spans="1:11">
      <c r="A1276" s="18" t="s">
        <v>19</v>
      </c>
      <c r="B1276" s="5" t="str">
        <f>TEXT(DATA[[#This Row],[Fecha]],"mmm")</f>
        <v>oct</v>
      </c>
      <c r="C1276" s="16">
        <f>(WEEKNUM(DATA[[#This Row],[Fecha]],2))</f>
        <v>43</v>
      </c>
      <c r="D1276" s="30">
        <v>45219</v>
      </c>
      <c r="E1276" s="102">
        <f>YEAR(DATA[[#This Row],[Fecha]])</f>
        <v>2023</v>
      </c>
      <c r="F1276" s="31" t="s">
        <v>398</v>
      </c>
      <c r="G1276" s="32" t="s">
        <v>65</v>
      </c>
      <c r="H1276" s="35" t="s">
        <v>289</v>
      </c>
      <c r="I1276" s="32" t="s">
        <v>166</v>
      </c>
      <c r="J1276" s="19">
        <v>1.179</v>
      </c>
    </row>
    <row r="1277" spans="1:11">
      <c r="A1277" s="18" t="s">
        <v>22</v>
      </c>
      <c r="B1277" s="5" t="str">
        <f>TEXT(DATA[[#This Row],[Fecha]],"mmm")</f>
        <v>oct</v>
      </c>
      <c r="C1277" s="16">
        <f>(WEEKNUM(DATA[[#This Row],[Fecha]],2))</f>
        <v>43</v>
      </c>
      <c r="D1277" s="30">
        <v>45219</v>
      </c>
      <c r="E1277" s="102">
        <f>YEAR(DATA[[#This Row],[Fecha]])</f>
        <v>2023</v>
      </c>
      <c r="F1277" s="31" t="s">
        <v>58</v>
      </c>
      <c r="G1277" s="32" t="s">
        <v>65</v>
      </c>
      <c r="H1277" s="35" t="s">
        <v>289</v>
      </c>
      <c r="I1277" s="32" t="s">
        <v>166</v>
      </c>
      <c r="J1277" s="19">
        <v>1.175466666666666</v>
      </c>
      <c r="K1277" s="105"/>
    </row>
    <row r="1278" spans="1:11">
      <c r="A1278" s="18" t="s">
        <v>22</v>
      </c>
      <c r="B1278" s="5" t="str">
        <f>TEXT(DATA[[#This Row],[Fecha]],"mmm")</f>
        <v>oct</v>
      </c>
      <c r="C1278" s="16">
        <f>(WEEKNUM(DATA[[#This Row],[Fecha]],2))</f>
        <v>43</v>
      </c>
      <c r="D1278" s="30">
        <v>45219</v>
      </c>
      <c r="E1278" s="102">
        <f>YEAR(DATA[[#This Row],[Fecha]])</f>
        <v>2023</v>
      </c>
      <c r="F1278" s="31" t="s">
        <v>398</v>
      </c>
      <c r="G1278" s="32" t="s">
        <v>60</v>
      </c>
      <c r="H1278" s="35" t="s">
        <v>299</v>
      </c>
      <c r="I1278" s="32" t="s">
        <v>166</v>
      </c>
      <c r="J1278" s="19">
        <v>1.1754</v>
      </c>
    </row>
    <row r="1279" spans="1:11">
      <c r="A1279" s="18" t="s">
        <v>22</v>
      </c>
      <c r="B1279" s="5" t="str">
        <f>TEXT(DATA[[#This Row],[Fecha]],"mmm")</f>
        <v>oct</v>
      </c>
      <c r="C1279" s="16">
        <f>(WEEKNUM(DATA[[#This Row],[Fecha]],2))</f>
        <v>43</v>
      </c>
      <c r="D1279" s="30">
        <v>45219</v>
      </c>
      <c r="E1279" s="102">
        <f>YEAR(DATA[[#This Row],[Fecha]])</f>
        <v>2023</v>
      </c>
      <c r="F1279" s="31" t="s">
        <v>398</v>
      </c>
      <c r="G1279" s="32" t="s">
        <v>65</v>
      </c>
      <c r="H1279" s="35" t="s">
        <v>418</v>
      </c>
      <c r="I1279" s="32" t="s">
        <v>166</v>
      </c>
      <c r="J1279" s="19">
        <v>1.1255166666666661</v>
      </c>
    </row>
    <row r="1280" spans="1:11">
      <c r="A1280" s="18" t="s">
        <v>22</v>
      </c>
      <c r="B1280" s="5" t="str">
        <f>TEXT(DATA[[#This Row],[Fecha]],"mmm")</f>
        <v>oct</v>
      </c>
      <c r="C1280" s="16">
        <f>(WEEKNUM(DATA[[#This Row],[Fecha]],2))</f>
        <v>43</v>
      </c>
      <c r="D1280" s="30">
        <v>45219</v>
      </c>
      <c r="E1280" s="102">
        <f>YEAR(DATA[[#This Row],[Fecha]])</f>
        <v>2023</v>
      </c>
      <c r="F1280" s="31" t="s">
        <v>398</v>
      </c>
      <c r="G1280" s="32" t="s">
        <v>78</v>
      </c>
      <c r="H1280" s="35" t="s">
        <v>296</v>
      </c>
      <c r="I1280" s="32" t="s">
        <v>166</v>
      </c>
      <c r="J1280" s="19">
        <v>0.99814999999999809</v>
      </c>
    </row>
    <row r="1281" spans="1:11">
      <c r="A1281" s="18" t="s">
        <v>22</v>
      </c>
      <c r="B1281" s="5" t="str">
        <f>TEXT(DATA[[#This Row],[Fecha]],"mmm")</f>
        <v>oct</v>
      </c>
      <c r="C1281" s="16">
        <f>(WEEKNUM(DATA[[#This Row],[Fecha]],2))</f>
        <v>43</v>
      </c>
      <c r="D1281" s="30">
        <v>45219</v>
      </c>
      <c r="E1281" s="102">
        <f>YEAR(DATA[[#This Row],[Fecha]])</f>
        <v>2023</v>
      </c>
      <c r="F1281" s="31" t="s">
        <v>398</v>
      </c>
      <c r="G1281" s="32" t="s">
        <v>78</v>
      </c>
      <c r="H1281" s="35" t="s">
        <v>296</v>
      </c>
      <c r="I1281" s="32" t="s">
        <v>166</v>
      </c>
      <c r="J1281" s="19">
        <v>0.950616666666666</v>
      </c>
    </row>
    <row r="1282" spans="1:11">
      <c r="A1282" s="18" t="s">
        <v>22</v>
      </c>
      <c r="B1282" s="5" t="str">
        <f>TEXT(DATA[[#This Row],[Fecha]],"mmm")</f>
        <v>oct</v>
      </c>
      <c r="C1282" s="16">
        <f>(WEEKNUM(DATA[[#This Row],[Fecha]],2))</f>
        <v>43</v>
      </c>
      <c r="D1282" s="30">
        <v>45219</v>
      </c>
      <c r="E1282" s="102">
        <f>YEAR(DATA[[#This Row],[Fecha]])</f>
        <v>2023</v>
      </c>
      <c r="F1282" s="31" t="s">
        <v>58</v>
      </c>
      <c r="G1282" s="32" t="s">
        <v>65</v>
      </c>
      <c r="H1282" s="35" t="s">
        <v>289</v>
      </c>
      <c r="I1282" s="32" t="s">
        <v>166</v>
      </c>
      <c r="J1282" s="19">
        <v>0.85076666666666401</v>
      </c>
      <c r="K1282" s="105"/>
    </row>
    <row r="1283" spans="1:11">
      <c r="A1283" s="18" t="s">
        <v>22</v>
      </c>
      <c r="B1283" s="5" t="str">
        <f>TEXT(DATA[[#This Row],[Fecha]],"mmm")</f>
        <v>oct</v>
      </c>
      <c r="C1283" s="16">
        <f>(WEEKNUM(DATA[[#This Row],[Fecha]],2))</f>
        <v>43</v>
      </c>
      <c r="D1283" s="30">
        <v>45219</v>
      </c>
      <c r="E1283" s="102">
        <f>YEAR(DATA[[#This Row],[Fecha]])</f>
        <v>2023</v>
      </c>
      <c r="F1283" s="31" t="s">
        <v>398</v>
      </c>
      <c r="G1283" s="32" t="s">
        <v>65</v>
      </c>
      <c r="H1283" s="35" t="s">
        <v>89</v>
      </c>
      <c r="I1283" s="32" t="s">
        <v>166</v>
      </c>
      <c r="J1283" s="19">
        <v>0.85031666666666406</v>
      </c>
    </row>
    <row r="1284" spans="1:11">
      <c r="A1284" s="18" t="s">
        <v>22</v>
      </c>
      <c r="B1284" s="5" t="str">
        <f>TEXT(DATA[[#This Row],[Fecha]],"mmm")</f>
        <v>oct</v>
      </c>
      <c r="C1284" s="16">
        <f>(WEEKNUM(DATA[[#This Row],[Fecha]],2))</f>
        <v>43</v>
      </c>
      <c r="D1284" s="30">
        <v>45219</v>
      </c>
      <c r="E1284" s="102">
        <f>YEAR(DATA[[#This Row],[Fecha]])</f>
        <v>2023</v>
      </c>
      <c r="F1284" s="31" t="s">
        <v>398</v>
      </c>
      <c r="G1284" s="32" t="s">
        <v>78</v>
      </c>
      <c r="H1284" s="35" t="s">
        <v>296</v>
      </c>
      <c r="I1284" s="32" t="s">
        <v>166</v>
      </c>
      <c r="J1284" s="19">
        <v>0.80050000000000199</v>
      </c>
    </row>
    <row r="1285" spans="1:11">
      <c r="A1285" s="18" t="s">
        <v>22</v>
      </c>
      <c r="B1285" s="5" t="str">
        <f>TEXT(DATA[[#This Row],[Fecha]],"mmm")</f>
        <v>oct</v>
      </c>
      <c r="C1285" s="16">
        <f>(WEEKNUM(DATA[[#This Row],[Fecha]],2))</f>
        <v>43</v>
      </c>
      <c r="D1285" s="30">
        <v>45219</v>
      </c>
      <c r="E1285" s="102">
        <f>YEAR(DATA[[#This Row],[Fecha]])</f>
        <v>2023</v>
      </c>
      <c r="F1285" s="31" t="s">
        <v>58</v>
      </c>
      <c r="G1285" s="32" t="s">
        <v>65</v>
      </c>
      <c r="H1285" s="35" t="s">
        <v>289</v>
      </c>
      <c r="I1285" s="32" t="s">
        <v>166</v>
      </c>
      <c r="J1285" s="19">
        <v>0.77534999999999998</v>
      </c>
      <c r="K1285" s="105"/>
    </row>
    <row r="1286" spans="1:11">
      <c r="A1286" s="18" t="s">
        <v>19</v>
      </c>
      <c r="B1286" s="5" t="str">
        <f>TEXT(DATA[[#This Row],[Fecha]],"mmm")</f>
        <v>oct</v>
      </c>
      <c r="C1286" s="16">
        <f>(WEEKNUM(DATA[[#This Row],[Fecha]],2))</f>
        <v>43</v>
      </c>
      <c r="D1286" s="30">
        <v>45220</v>
      </c>
      <c r="E1286" s="102">
        <f>YEAR(DATA[[#This Row],[Fecha]])</f>
        <v>2023</v>
      </c>
      <c r="F1286" s="31" t="s">
        <v>398</v>
      </c>
      <c r="G1286" s="32" t="s">
        <v>79</v>
      </c>
      <c r="H1286" s="35" t="s">
        <v>422</v>
      </c>
      <c r="I1286" s="32" t="s">
        <v>57</v>
      </c>
      <c r="J1286" s="19">
        <v>15.20831666666664</v>
      </c>
      <c r="K1286" s="29" t="s">
        <v>424</v>
      </c>
    </row>
    <row r="1287" spans="1:11">
      <c r="A1287" s="18" t="s">
        <v>22</v>
      </c>
      <c r="B1287" s="5" t="str">
        <f>TEXT(DATA[[#This Row],[Fecha]],"mmm")</f>
        <v>oct</v>
      </c>
      <c r="C1287" s="16">
        <f>(WEEKNUM(DATA[[#This Row],[Fecha]],2))</f>
        <v>43</v>
      </c>
      <c r="D1287" s="30">
        <v>45220</v>
      </c>
      <c r="E1287" s="102">
        <f>YEAR(DATA[[#This Row],[Fecha]])</f>
        <v>2023</v>
      </c>
      <c r="F1287" s="31" t="s">
        <v>58</v>
      </c>
      <c r="G1287" s="32" t="s">
        <v>60</v>
      </c>
      <c r="H1287" s="35" t="s">
        <v>299</v>
      </c>
      <c r="I1287" s="32" t="s">
        <v>57</v>
      </c>
      <c r="J1287" s="19">
        <v>13.70423333333334</v>
      </c>
      <c r="K1287" s="105" t="s">
        <v>423</v>
      </c>
    </row>
    <row r="1288" spans="1:11">
      <c r="A1288" s="18" t="s">
        <v>19</v>
      </c>
      <c r="B1288" s="5" t="str">
        <f>TEXT(DATA[[#This Row],[Fecha]],"mmm")</f>
        <v>oct</v>
      </c>
      <c r="C1288" s="16">
        <f>(WEEKNUM(DATA[[#This Row],[Fecha]],2))</f>
        <v>43</v>
      </c>
      <c r="D1288" s="30">
        <v>45220</v>
      </c>
      <c r="E1288" s="102">
        <f>YEAR(DATA[[#This Row],[Fecha]])</f>
        <v>2023</v>
      </c>
      <c r="F1288" s="31" t="s">
        <v>398</v>
      </c>
      <c r="G1288" s="32" t="s">
        <v>79</v>
      </c>
      <c r="H1288" s="35" t="s">
        <v>422</v>
      </c>
      <c r="I1288" s="32" t="s">
        <v>57</v>
      </c>
      <c r="J1288" s="19">
        <v>9.6481499999999993</v>
      </c>
      <c r="K1288" s="29" t="s">
        <v>424</v>
      </c>
    </row>
    <row r="1289" spans="1:11">
      <c r="A1289" s="18" t="s">
        <v>22</v>
      </c>
      <c r="B1289" s="5" t="str">
        <f>TEXT(DATA[[#This Row],[Fecha]],"mmm")</f>
        <v>oct</v>
      </c>
      <c r="C1289" s="16">
        <f>(WEEKNUM(DATA[[#This Row],[Fecha]],2))</f>
        <v>43</v>
      </c>
      <c r="D1289" s="30">
        <v>45220</v>
      </c>
      <c r="E1289" s="102">
        <f>YEAR(DATA[[#This Row],[Fecha]])</f>
        <v>2023</v>
      </c>
      <c r="F1289" s="31" t="s">
        <v>58</v>
      </c>
      <c r="G1289" s="32" t="s">
        <v>53</v>
      </c>
      <c r="H1289" s="35" t="s">
        <v>420</v>
      </c>
      <c r="I1289" s="32" t="s">
        <v>166</v>
      </c>
      <c r="J1289" s="19">
        <v>5.1507666666666658</v>
      </c>
    </row>
    <row r="1290" spans="1:11">
      <c r="A1290" s="18" t="s">
        <v>22</v>
      </c>
      <c r="B1290" s="5" t="str">
        <f>TEXT(DATA[[#This Row],[Fecha]],"mmm")</f>
        <v>oct</v>
      </c>
      <c r="C1290" s="16">
        <f>(WEEKNUM(DATA[[#This Row],[Fecha]],2))</f>
        <v>43</v>
      </c>
      <c r="D1290" s="30">
        <v>45220</v>
      </c>
      <c r="E1290" s="102">
        <f>YEAR(DATA[[#This Row],[Fecha]])</f>
        <v>2023</v>
      </c>
      <c r="F1290" s="31" t="s">
        <v>58</v>
      </c>
      <c r="G1290" s="32" t="s">
        <v>53</v>
      </c>
      <c r="H1290" s="35" t="s">
        <v>420</v>
      </c>
      <c r="I1290" s="32" t="s">
        <v>166</v>
      </c>
      <c r="J1290" s="19">
        <v>4.8272166666666658</v>
      </c>
    </row>
    <row r="1291" spans="1:11">
      <c r="A1291" s="18" t="s">
        <v>22</v>
      </c>
      <c r="B1291" s="5" t="str">
        <f>TEXT(DATA[[#This Row],[Fecha]],"mmm")</f>
        <v>oct</v>
      </c>
      <c r="C1291" s="16">
        <f>(WEEKNUM(DATA[[#This Row],[Fecha]],2))</f>
        <v>43</v>
      </c>
      <c r="D1291" s="30">
        <v>45220</v>
      </c>
      <c r="E1291" s="102">
        <f>YEAR(DATA[[#This Row],[Fecha]])</f>
        <v>2023</v>
      </c>
      <c r="F1291" s="31" t="s">
        <v>58</v>
      </c>
      <c r="G1291" s="32" t="s">
        <v>65</v>
      </c>
      <c r="H1291" s="35" t="s">
        <v>289</v>
      </c>
      <c r="I1291" s="32" t="s">
        <v>166</v>
      </c>
      <c r="J1291" s="19">
        <v>4.1757166666666681</v>
      </c>
    </row>
    <row r="1292" spans="1:11">
      <c r="A1292" s="18" t="s">
        <v>22</v>
      </c>
      <c r="B1292" s="5" t="str">
        <f>TEXT(DATA[[#This Row],[Fecha]],"mmm")</f>
        <v>oct</v>
      </c>
      <c r="C1292" s="16">
        <f>(WEEKNUM(DATA[[#This Row],[Fecha]],2))</f>
        <v>43</v>
      </c>
      <c r="D1292" s="30">
        <v>45220</v>
      </c>
      <c r="E1292" s="102">
        <f>YEAR(DATA[[#This Row],[Fecha]])</f>
        <v>2023</v>
      </c>
      <c r="F1292" s="31" t="s">
        <v>58</v>
      </c>
      <c r="G1292" s="32" t="s">
        <v>65</v>
      </c>
      <c r="H1292" s="35" t="s">
        <v>289</v>
      </c>
      <c r="I1292" s="32" t="s">
        <v>166</v>
      </c>
      <c r="J1292" s="19">
        <v>3.1510999999999978</v>
      </c>
    </row>
    <row r="1293" spans="1:11">
      <c r="A1293" s="18" t="s">
        <v>22</v>
      </c>
      <c r="B1293" s="5" t="str">
        <f>TEXT(DATA[[#This Row],[Fecha]],"mmm")</f>
        <v>oct</v>
      </c>
      <c r="C1293" s="16">
        <f>(WEEKNUM(DATA[[#This Row],[Fecha]],2))</f>
        <v>43</v>
      </c>
      <c r="D1293" s="30">
        <v>45220</v>
      </c>
      <c r="E1293" s="102">
        <f>YEAR(DATA[[#This Row],[Fecha]])</f>
        <v>2023</v>
      </c>
      <c r="F1293" s="31" t="s">
        <v>58</v>
      </c>
      <c r="G1293" s="32" t="s">
        <v>65</v>
      </c>
      <c r="H1293" s="35" t="s">
        <v>289</v>
      </c>
      <c r="I1293" s="32" t="s">
        <v>166</v>
      </c>
      <c r="J1293" s="19">
        <v>3.0257500000000017</v>
      </c>
    </row>
    <row r="1294" spans="1:11">
      <c r="A1294" s="18" t="s">
        <v>22</v>
      </c>
      <c r="B1294" s="5" t="str">
        <f>TEXT(DATA[[#This Row],[Fecha]],"mmm")</f>
        <v>oct</v>
      </c>
      <c r="C1294" s="16">
        <f>(WEEKNUM(DATA[[#This Row],[Fecha]],2))</f>
        <v>43</v>
      </c>
      <c r="D1294" s="30">
        <v>45220</v>
      </c>
      <c r="E1294" s="102">
        <f>YEAR(DATA[[#This Row],[Fecha]])</f>
        <v>2023</v>
      </c>
      <c r="F1294" s="31" t="s">
        <v>398</v>
      </c>
      <c r="G1294" s="32" t="s">
        <v>70</v>
      </c>
      <c r="H1294" s="35" t="s">
        <v>417</v>
      </c>
      <c r="I1294" s="32" t="s">
        <v>166</v>
      </c>
      <c r="J1294" s="19">
        <v>2.9005333333333323</v>
      </c>
    </row>
    <row r="1295" spans="1:11">
      <c r="A1295" s="18" t="s">
        <v>22</v>
      </c>
      <c r="B1295" s="5" t="str">
        <f>TEXT(DATA[[#This Row],[Fecha]],"mmm")</f>
        <v>oct</v>
      </c>
      <c r="C1295" s="16">
        <f>(WEEKNUM(DATA[[#This Row],[Fecha]],2))</f>
        <v>43</v>
      </c>
      <c r="D1295" s="30">
        <v>45220</v>
      </c>
      <c r="E1295" s="102">
        <f>YEAR(DATA[[#This Row],[Fecha]])</f>
        <v>2023</v>
      </c>
      <c r="F1295" s="31" t="s">
        <v>398</v>
      </c>
      <c r="G1295" s="32" t="s">
        <v>78</v>
      </c>
      <c r="H1295" s="35" t="s">
        <v>296</v>
      </c>
      <c r="I1295" s="32" t="s">
        <v>166</v>
      </c>
      <c r="J1295" s="19">
        <v>2.6767500000000002</v>
      </c>
    </row>
    <row r="1296" spans="1:11">
      <c r="A1296" s="18" t="s">
        <v>22</v>
      </c>
      <c r="B1296" s="5" t="str">
        <f>TEXT(DATA[[#This Row],[Fecha]],"mmm")</f>
        <v>oct</v>
      </c>
      <c r="C1296" s="16">
        <f>(WEEKNUM(DATA[[#This Row],[Fecha]],2))</f>
        <v>43</v>
      </c>
      <c r="D1296" s="30">
        <v>45220</v>
      </c>
      <c r="E1296" s="102">
        <f>YEAR(DATA[[#This Row],[Fecha]])</f>
        <v>2023</v>
      </c>
      <c r="F1296" s="31" t="s">
        <v>398</v>
      </c>
      <c r="G1296" s="32" t="s">
        <v>78</v>
      </c>
      <c r="H1296" s="35" t="s">
        <v>296</v>
      </c>
      <c r="I1296" s="32" t="s">
        <v>166</v>
      </c>
      <c r="J1296" s="19">
        <v>2.3811166666666681</v>
      </c>
    </row>
    <row r="1297" spans="1:10">
      <c r="A1297" s="18" t="s">
        <v>22</v>
      </c>
      <c r="B1297" s="5" t="str">
        <f>TEXT(DATA[[#This Row],[Fecha]],"mmm")</f>
        <v>oct</v>
      </c>
      <c r="C1297" s="16">
        <f>(WEEKNUM(DATA[[#This Row],[Fecha]],2))</f>
        <v>43</v>
      </c>
      <c r="D1297" s="30">
        <v>45220</v>
      </c>
      <c r="E1297" s="102">
        <f>YEAR(DATA[[#This Row],[Fecha]])</f>
        <v>2023</v>
      </c>
      <c r="F1297" s="31" t="s">
        <v>398</v>
      </c>
      <c r="G1297" s="32" t="s">
        <v>65</v>
      </c>
      <c r="H1297" s="35" t="s">
        <v>89</v>
      </c>
      <c r="I1297" s="32" t="s">
        <v>166</v>
      </c>
      <c r="J1297" s="19">
        <v>2.350566666666666</v>
      </c>
    </row>
    <row r="1298" spans="1:10">
      <c r="A1298" s="18" t="s">
        <v>22</v>
      </c>
      <c r="B1298" s="5" t="str">
        <f>TEXT(DATA[[#This Row],[Fecha]],"mmm")</f>
        <v>oct</v>
      </c>
      <c r="C1298" s="16">
        <f>(WEEKNUM(DATA[[#This Row],[Fecha]],2))</f>
        <v>43</v>
      </c>
      <c r="D1298" s="30">
        <v>45220</v>
      </c>
      <c r="E1298" s="102">
        <f>YEAR(DATA[[#This Row],[Fecha]])</f>
        <v>2023</v>
      </c>
      <c r="F1298" s="31" t="s">
        <v>58</v>
      </c>
      <c r="G1298" s="32" t="s">
        <v>65</v>
      </c>
      <c r="H1298" s="35" t="s">
        <v>289</v>
      </c>
      <c r="I1298" s="32" t="s">
        <v>166</v>
      </c>
      <c r="J1298" s="19">
        <v>2.1010833333333361</v>
      </c>
    </row>
    <row r="1299" spans="1:10">
      <c r="A1299" s="18" t="s">
        <v>22</v>
      </c>
      <c r="B1299" s="5" t="str">
        <f>TEXT(DATA[[#This Row],[Fecha]],"mmm")</f>
        <v>oct</v>
      </c>
      <c r="C1299" s="16">
        <f>(WEEKNUM(DATA[[#This Row],[Fecha]],2))</f>
        <v>43</v>
      </c>
      <c r="D1299" s="30">
        <v>45220</v>
      </c>
      <c r="E1299" s="102">
        <f>YEAR(DATA[[#This Row],[Fecha]])</f>
        <v>2023</v>
      </c>
      <c r="F1299" s="31" t="s">
        <v>58</v>
      </c>
      <c r="G1299" s="32" t="s">
        <v>60</v>
      </c>
      <c r="H1299" s="35" t="s">
        <v>299</v>
      </c>
      <c r="I1299" s="32" t="s">
        <v>166</v>
      </c>
      <c r="J1299" s="19">
        <v>1.625749999999998</v>
      </c>
    </row>
    <row r="1300" spans="1:10">
      <c r="A1300" s="18" t="s">
        <v>22</v>
      </c>
      <c r="B1300" s="5" t="str">
        <f>TEXT(DATA[[#This Row],[Fecha]],"mmm")</f>
        <v>oct</v>
      </c>
      <c r="C1300" s="16">
        <f>(WEEKNUM(DATA[[#This Row],[Fecha]],2))</f>
        <v>43</v>
      </c>
      <c r="D1300" s="30">
        <v>45220</v>
      </c>
      <c r="E1300" s="102">
        <f>YEAR(DATA[[#This Row],[Fecha]])</f>
        <v>2023</v>
      </c>
      <c r="F1300" s="31" t="s">
        <v>398</v>
      </c>
      <c r="G1300" s="32" t="s">
        <v>76</v>
      </c>
      <c r="H1300" s="35" t="s">
        <v>304</v>
      </c>
      <c r="I1300" s="32" t="s">
        <v>166</v>
      </c>
      <c r="J1300" s="19">
        <v>1.576016666666664</v>
      </c>
    </row>
    <row r="1301" spans="1:10">
      <c r="A1301" s="18" t="s">
        <v>22</v>
      </c>
      <c r="B1301" s="5" t="str">
        <f>TEXT(DATA[[#This Row],[Fecha]],"mmm")</f>
        <v>oct</v>
      </c>
      <c r="C1301" s="16">
        <f>(WEEKNUM(DATA[[#This Row],[Fecha]],2))</f>
        <v>43</v>
      </c>
      <c r="D1301" s="30">
        <v>45220</v>
      </c>
      <c r="E1301" s="102">
        <f>YEAR(DATA[[#This Row],[Fecha]])</f>
        <v>2023</v>
      </c>
      <c r="F1301" s="31" t="s">
        <v>398</v>
      </c>
      <c r="G1301" s="32" t="s">
        <v>78</v>
      </c>
      <c r="H1301" s="35" t="s">
        <v>296</v>
      </c>
      <c r="I1301" s="32" t="s">
        <v>166</v>
      </c>
      <c r="J1301" s="19">
        <v>1.300366666666668</v>
      </c>
    </row>
    <row r="1302" spans="1:10">
      <c r="A1302" s="18" t="s">
        <v>22</v>
      </c>
      <c r="B1302" s="5" t="str">
        <f>TEXT(DATA[[#This Row],[Fecha]],"mmm")</f>
        <v>oct</v>
      </c>
      <c r="C1302" s="16">
        <f>(WEEKNUM(DATA[[#This Row],[Fecha]],2))</f>
        <v>43</v>
      </c>
      <c r="D1302" s="30">
        <v>45220</v>
      </c>
      <c r="E1302" s="102">
        <f>YEAR(DATA[[#This Row],[Fecha]])</f>
        <v>2023</v>
      </c>
      <c r="F1302" s="31" t="s">
        <v>398</v>
      </c>
      <c r="G1302" s="32" t="s">
        <v>65</v>
      </c>
      <c r="H1302" s="35" t="s">
        <v>418</v>
      </c>
      <c r="I1302" s="32" t="s">
        <v>166</v>
      </c>
      <c r="J1302" s="19">
        <v>1.2510666666666661</v>
      </c>
    </row>
    <row r="1303" spans="1:10">
      <c r="A1303" s="18" t="s">
        <v>22</v>
      </c>
      <c r="B1303" s="5" t="str">
        <f>TEXT(DATA[[#This Row],[Fecha]],"mmm")</f>
        <v>oct</v>
      </c>
      <c r="C1303" s="16">
        <f>(WEEKNUM(DATA[[#This Row],[Fecha]],2))</f>
        <v>43</v>
      </c>
      <c r="D1303" s="30">
        <v>45220</v>
      </c>
      <c r="E1303" s="102">
        <f>YEAR(DATA[[#This Row],[Fecha]])</f>
        <v>2023</v>
      </c>
      <c r="F1303" s="31" t="s">
        <v>58</v>
      </c>
      <c r="G1303" s="32" t="s">
        <v>53</v>
      </c>
      <c r="H1303" s="35" t="s">
        <v>420</v>
      </c>
      <c r="I1303" s="32" t="s">
        <v>166</v>
      </c>
      <c r="J1303" s="19">
        <v>0.65036666666666398</v>
      </c>
    </row>
    <row r="1304" spans="1:10">
      <c r="A1304" s="18" t="s">
        <v>22</v>
      </c>
      <c r="B1304" s="5" t="str">
        <f>TEXT(DATA[[#This Row],[Fecha]],"mmm")</f>
        <v>oct</v>
      </c>
      <c r="C1304" s="16">
        <f>(WEEKNUM(DATA[[#This Row],[Fecha]],2))</f>
        <v>43</v>
      </c>
      <c r="D1304" s="30">
        <v>45220</v>
      </c>
      <c r="E1304" s="102">
        <f>YEAR(DATA[[#This Row],[Fecha]])</f>
        <v>2023</v>
      </c>
      <c r="F1304" s="31" t="s">
        <v>398</v>
      </c>
      <c r="G1304" s="32" t="s">
        <v>78</v>
      </c>
      <c r="H1304" s="35" t="s">
        <v>296</v>
      </c>
      <c r="I1304" s="32" t="s">
        <v>166</v>
      </c>
      <c r="J1304" s="19">
        <v>0.37516666666666681</v>
      </c>
    </row>
    <row r="1305" spans="1:10">
      <c r="A1305" s="18" t="s">
        <v>22</v>
      </c>
      <c r="B1305" s="5" t="str">
        <f>TEXT(DATA[[#This Row],[Fecha]],"mmm")</f>
        <v>oct</v>
      </c>
      <c r="C1305" s="16">
        <f>(WEEKNUM(DATA[[#This Row],[Fecha]],2))</f>
        <v>43</v>
      </c>
      <c r="D1305" s="30">
        <v>45220</v>
      </c>
      <c r="E1305" s="102">
        <f>YEAR(DATA[[#This Row],[Fecha]])</f>
        <v>2023</v>
      </c>
      <c r="F1305" s="31" t="s">
        <v>58</v>
      </c>
      <c r="G1305" s="32" t="s">
        <v>53</v>
      </c>
      <c r="H1305" s="35" t="s">
        <v>420</v>
      </c>
      <c r="I1305" s="32" t="s">
        <v>166</v>
      </c>
      <c r="J1305" s="19">
        <v>0.32520000000000004</v>
      </c>
    </row>
    <row r="1306" spans="1:10">
      <c r="A1306" s="18" t="s">
        <v>20</v>
      </c>
      <c r="B1306" s="5" t="str">
        <f>TEXT(DATA[[#This Row],[Fecha]],"mmm")</f>
        <v>oct</v>
      </c>
      <c r="C1306" s="16">
        <f>(WEEKNUM(DATA[[#This Row],[Fecha]],2))</f>
        <v>44</v>
      </c>
      <c r="D1306" s="30">
        <v>45222</v>
      </c>
      <c r="E1306" s="102">
        <f>YEAR(DATA[[#This Row],[Fecha]])</f>
        <v>2023</v>
      </c>
      <c r="F1306" s="31" t="s">
        <v>398</v>
      </c>
      <c r="G1306" s="32" t="s">
        <v>52</v>
      </c>
      <c r="H1306" s="35" t="s">
        <v>174</v>
      </c>
      <c r="I1306" s="32" t="s">
        <v>56</v>
      </c>
      <c r="J1306" s="19">
        <v>46.417650000000002</v>
      </c>
    </row>
    <row r="1307" spans="1:10">
      <c r="A1307" s="18" t="s">
        <v>19</v>
      </c>
      <c r="B1307" s="5" t="str">
        <f>TEXT(DATA[[#This Row],[Fecha]],"mmm")</f>
        <v>oct</v>
      </c>
      <c r="C1307" s="16">
        <f>(WEEKNUM(DATA[[#This Row],[Fecha]],2))</f>
        <v>44</v>
      </c>
      <c r="D1307" s="30">
        <v>45222</v>
      </c>
      <c r="E1307" s="102">
        <f>YEAR(DATA[[#This Row],[Fecha]])</f>
        <v>2023</v>
      </c>
      <c r="F1307" s="31" t="s">
        <v>398</v>
      </c>
      <c r="G1307" s="32" t="s">
        <v>65</v>
      </c>
      <c r="H1307" s="35" t="s">
        <v>418</v>
      </c>
      <c r="I1307" s="32" t="s">
        <v>56</v>
      </c>
      <c r="J1307" s="19">
        <v>44.816916666666657</v>
      </c>
    </row>
    <row r="1308" spans="1:10">
      <c r="A1308" s="18" t="s">
        <v>19</v>
      </c>
      <c r="B1308" s="5" t="str">
        <f>TEXT(DATA[[#This Row],[Fecha]],"mmm")</f>
        <v>oct</v>
      </c>
      <c r="C1308" s="16">
        <f>(WEEKNUM(DATA[[#This Row],[Fecha]],2))</f>
        <v>44</v>
      </c>
      <c r="D1308" s="30">
        <v>45222</v>
      </c>
      <c r="E1308" s="102">
        <f>YEAR(DATA[[#This Row],[Fecha]])</f>
        <v>2023</v>
      </c>
      <c r="F1308" s="31" t="s">
        <v>398</v>
      </c>
      <c r="G1308" s="32" t="s">
        <v>65</v>
      </c>
      <c r="H1308" s="35" t="s">
        <v>301</v>
      </c>
      <c r="I1308" s="32" t="s">
        <v>56</v>
      </c>
      <c r="J1308" s="19">
        <v>26.539916666666642</v>
      </c>
    </row>
    <row r="1309" spans="1:10">
      <c r="A1309" s="18" t="s">
        <v>20</v>
      </c>
      <c r="B1309" s="5" t="str">
        <f>TEXT(DATA[[#This Row],[Fecha]],"mmm")</f>
        <v>oct</v>
      </c>
      <c r="C1309" s="16">
        <f>(WEEKNUM(DATA[[#This Row],[Fecha]],2))</f>
        <v>44</v>
      </c>
      <c r="D1309" s="30">
        <v>45222</v>
      </c>
      <c r="E1309" s="102">
        <f>YEAR(DATA[[#This Row],[Fecha]])</f>
        <v>2023</v>
      </c>
      <c r="F1309" s="31" t="s">
        <v>398</v>
      </c>
      <c r="G1309" s="32" t="s">
        <v>52</v>
      </c>
      <c r="H1309" s="35" t="s">
        <v>174</v>
      </c>
      <c r="I1309" s="32" t="s">
        <v>56</v>
      </c>
      <c r="J1309" s="19">
        <v>12.69508333333332</v>
      </c>
    </row>
    <row r="1310" spans="1:10">
      <c r="A1310" s="18" t="s">
        <v>19</v>
      </c>
      <c r="B1310" s="5" t="str">
        <f>TEXT(DATA[[#This Row],[Fecha]],"mmm")</f>
        <v>oct</v>
      </c>
      <c r="C1310" s="16">
        <f>(WEEKNUM(DATA[[#This Row],[Fecha]],2))</f>
        <v>44</v>
      </c>
      <c r="D1310" s="30">
        <v>45222</v>
      </c>
      <c r="E1310" s="102">
        <f>YEAR(DATA[[#This Row],[Fecha]])</f>
        <v>2023</v>
      </c>
      <c r="F1310" s="31" t="s">
        <v>398</v>
      </c>
      <c r="G1310" s="32" t="s">
        <v>65</v>
      </c>
      <c r="H1310" s="35" t="s">
        <v>301</v>
      </c>
      <c r="I1310" s="32" t="s">
        <v>56</v>
      </c>
      <c r="J1310" s="19">
        <v>11.14623333333336</v>
      </c>
    </row>
    <row r="1311" spans="1:10">
      <c r="A1311" s="18" t="s">
        <v>19</v>
      </c>
      <c r="B1311" s="5" t="str">
        <f>TEXT(DATA[[#This Row],[Fecha]],"mmm")</f>
        <v>oct</v>
      </c>
      <c r="C1311" s="16">
        <f>(WEEKNUM(DATA[[#This Row],[Fecha]],2))</f>
        <v>44</v>
      </c>
      <c r="D1311" s="30">
        <v>45222</v>
      </c>
      <c r="E1311" s="102">
        <f>YEAR(DATA[[#This Row],[Fecha]])</f>
        <v>2023</v>
      </c>
      <c r="F1311" s="31" t="s">
        <v>398</v>
      </c>
      <c r="G1311" s="32" t="s">
        <v>65</v>
      </c>
      <c r="H1311" s="35" t="s">
        <v>301</v>
      </c>
      <c r="I1311" s="32" t="s">
        <v>56</v>
      </c>
      <c r="J1311" s="19">
        <v>10.296266666666639</v>
      </c>
    </row>
    <row r="1312" spans="1:10">
      <c r="A1312" s="18" t="s">
        <v>22</v>
      </c>
      <c r="B1312" s="5" t="str">
        <f>TEXT(DATA[[#This Row],[Fecha]],"mmm")</f>
        <v>oct</v>
      </c>
      <c r="C1312" s="16">
        <f>(WEEKNUM(DATA[[#This Row],[Fecha]],2))</f>
        <v>44</v>
      </c>
      <c r="D1312" s="30">
        <v>45222</v>
      </c>
      <c r="E1312" s="102">
        <f>YEAR(DATA[[#This Row],[Fecha]])</f>
        <v>2023</v>
      </c>
      <c r="F1312" s="31" t="s">
        <v>398</v>
      </c>
      <c r="G1312" s="32" t="s">
        <v>60</v>
      </c>
      <c r="H1312" s="35" t="s">
        <v>299</v>
      </c>
      <c r="I1312" s="32" t="s">
        <v>166</v>
      </c>
      <c r="J1312" s="19">
        <v>8.8271833333333198</v>
      </c>
    </row>
    <row r="1313" spans="1:10">
      <c r="A1313" s="18" t="s">
        <v>19</v>
      </c>
      <c r="B1313" s="5" t="str">
        <f>TEXT(DATA[[#This Row],[Fecha]],"mmm")</f>
        <v>oct</v>
      </c>
      <c r="C1313" s="16">
        <f>(WEEKNUM(DATA[[#This Row],[Fecha]],2))</f>
        <v>44</v>
      </c>
      <c r="D1313" s="30">
        <v>45222</v>
      </c>
      <c r="E1313" s="102">
        <f>YEAR(DATA[[#This Row],[Fecha]])</f>
        <v>2023</v>
      </c>
      <c r="F1313" s="31" t="s">
        <v>398</v>
      </c>
      <c r="G1313" s="32" t="s">
        <v>65</v>
      </c>
      <c r="H1313" s="35" t="s">
        <v>418</v>
      </c>
      <c r="I1313" s="32" t="s">
        <v>166</v>
      </c>
      <c r="J1313" s="19">
        <v>8.5869499999999803</v>
      </c>
    </row>
    <row r="1314" spans="1:10">
      <c r="A1314" s="18" t="s">
        <v>22</v>
      </c>
      <c r="B1314" s="5" t="str">
        <f>TEXT(DATA[[#This Row],[Fecha]],"mmm")</f>
        <v>oct</v>
      </c>
      <c r="C1314" s="16">
        <f>(WEEKNUM(DATA[[#This Row],[Fecha]],2))</f>
        <v>44</v>
      </c>
      <c r="D1314" s="30">
        <v>45222</v>
      </c>
      <c r="E1314" s="102">
        <f>YEAR(DATA[[#This Row],[Fecha]])</f>
        <v>2023</v>
      </c>
      <c r="F1314" s="31" t="s">
        <v>398</v>
      </c>
      <c r="G1314" s="32" t="s">
        <v>65</v>
      </c>
      <c r="H1314" s="35" t="s">
        <v>89</v>
      </c>
      <c r="I1314" s="32" t="s">
        <v>56</v>
      </c>
      <c r="J1314" s="19">
        <v>7.30699999999998</v>
      </c>
    </row>
    <row r="1315" spans="1:10">
      <c r="A1315" s="18" t="s">
        <v>22</v>
      </c>
      <c r="B1315" s="5" t="str">
        <f>TEXT(DATA[[#This Row],[Fecha]],"mmm")</f>
        <v>oct</v>
      </c>
      <c r="C1315" s="16">
        <f>(WEEKNUM(DATA[[#This Row],[Fecha]],2))</f>
        <v>44</v>
      </c>
      <c r="D1315" s="30">
        <v>45222</v>
      </c>
      <c r="E1315" s="102">
        <f>YEAR(DATA[[#This Row],[Fecha]])</f>
        <v>2023</v>
      </c>
      <c r="F1315" s="31" t="s">
        <v>398</v>
      </c>
      <c r="G1315" s="32" t="s">
        <v>65</v>
      </c>
      <c r="H1315" s="35" t="s">
        <v>89</v>
      </c>
      <c r="I1315" s="32" t="s">
        <v>56</v>
      </c>
      <c r="J1315" s="19">
        <v>6.8709166666666794</v>
      </c>
    </row>
    <row r="1316" spans="1:10">
      <c r="A1316" s="18" t="s">
        <v>22</v>
      </c>
      <c r="B1316" s="5" t="str">
        <f>TEXT(DATA[[#This Row],[Fecha]],"mmm")</f>
        <v>oct</v>
      </c>
      <c r="C1316" s="16">
        <f>(WEEKNUM(DATA[[#This Row],[Fecha]],2))</f>
        <v>44</v>
      </c>
      <c r="D1316" s="30">
        <v>45222</v>
      </c>
      <c r="E1316" s="102">
        <f>YEAR(DATA[[#This Row],[Fecha]])</f>
        <v>2023</v>
      </c>
      <c r="F1316" s="31" t="s">
        <v>398</v>
      </c>
      <c r="G1316" s="32" t="s">
        <v>80</v>
      </c>
      <c r="H1316" s="35" t="s">
        <v>365</v>
      </c>
      <c r="I1316" s="32" t="s">
        <v>166</v>
      </c>
      <c r="J1316" s="19">
        <v>5.1266500000000015</v>
      </c>
    </row>
    <row r="1317" spans="1:10">
      <c r="A1317" s="18" t="s">
        <v>19</v>
      </c>
      <c r="B1317" s="5" t="str">
        <f>TEXT(DATA[[#This Row],[Fecha]],"mmm")</f>
        <v>oct</v>
      </c>
      <c r="C1317" s="16">
        <f>(WEEKNUM(DATA[[#This Row],[Fecha]],2))</f>
        <v>44</v>
      </c>
      <c r="D1317" s="30">
        <v>45222</v>
      </c>
      <c r="E1317" s="102">
        <f>YEAR(DATA[[#This Row],[Fecha]])</f>
        <v>2023</v>
      </c>
      <c r="F1317" s="31" t="s">
        <v>398</v>
      </c>
      <c r="G1317" s="32" t="s">
        <v>65</v>
      </c>
      <c r="H1317" s="35" t="s">
        <v>289</v>
      </c>
      <c r="I1317" s="32" t="s">
        <v>166</v>
      </c>
      <c r="J1317" s="19">
        <v>4.9256166666666665</v>
      </c>
    </row>
    <row r="1318" spans="1:10">
      <c r="A1318" s="18" t="s">
        <v>22</v>
      </c>
      <c r="B1318" s="5" t="str">
        <f>TEXT(DATA[[#This Row],[Fecha]],"mmm")</f>
        <v>oct</v>
      </c>
      <c r="C1318" s="16">
        <f>(WEEKNUM(DATA[[#This Row],[Fecha]],2))</f>
        <v>44</v>
      </c>
      <c r="D1318" s="30">
        <v>45222</v>
      </c>
      <c r="E1318" s="102">
        <f>YEAR(DATA[[#This Row],[Fecha]])</f>
        <v>2023</v>
      </c>
      <c r="F1318" s="31" t="s">
        <v>398</v>
      </c>
      <c r="G1318" s="32" t="s">
        <v>65</v>
      </c>
      <c r="H1318" s="35" t="s">
        <v>89</v>
      </c>
      <c r="I1318" s="32" t="s">
        <v>56</v>
      </c>
      <c r="J1318" s="19">
        <v>4.626383333333334</v>
      </c>
    </row>
    <row r="1319" spans="1:10">
      <c r="A1319" s="18" t="s">
        <v>19</v>
      </c>
      <c r="B1319" s="5" t="str">
        <f>TEXT(DATA[[#This Row],[Fecha]],"mmm")</f>
        <v>oct</v>
      </c>
      <c r="C1319" s="16">
        <f>(WEEKNUM(DATA[[#This Row],[Fecha]],2))</f>
        <v>44</v>
      </c>
      <c r="D1319" s="30">
        <v>45222</v>
      </c>
      <c r="E1319" s="102">
        <f>YEAR(DATA[[#This Row],[Fecha]])</f>
        <v>2023</v>
      </c>
      <c r="F1319" s="31" t="s">
        <v>398</v>
      </c>
      <c r="G1319" s="32" t="s">
        <v>65</v>
      </c>
      <c r="H1319" s="35" t="s">
        <v>289</v>
      </c>
      <c r="I1319" s="32" t="s">
        <v>166</v>
      </c>
      <c r="J1319" s="19">
        <v>4.1058666666666657</v>
      </c>
    </row>
    <row r="1320" spans="1:10">
      <c r="A1320" s="18" t="s">
        <v>19</v>
      </c>
      <c r="B1320" s="5" t="str">
        <f>TEXT(DATA[[#This Row],[Fecha]],"mmm")</f>
        <v>oct</v>
      </c>
      <c r="C1320" s="16">
        <f>(WEEKNUM(DATA[[#This Row],[Fecha]],2))</f>
        <v>44</v>
      </c>
      <c r="D1320" s="30">
        <v>45222</v>
      </c>
      <c r="E1320" s="102">
        <f>YEAR(DATA[[#This Row],[Fecha]])</f>
        <v>2023</v>
      </c>
      <c r="F1320" s="31" t="s">
        <v>398</v>
      </c>
      <c r="G1320" s="32" t="s">
        <v>65</v>
      </c>
      <c r="H1320" s="35" t="s">
        <v>289</v>
      </c>
      <c r="I1320" s="32" t="s">
        <v>166</v>
      </c>
      <c r="J1320" s="19">
        <v>3.953333333333334</v>
      </c>
    </row>
    <row r="1321" spans="1:10">
      <c r="A1321" s="18" t="s">
        <v>20</v>
      </c>
      <c r="B1321" s="5" t="str">
        <f>TEXT(DATA[[#This Row],[Fecha]],"mmm")</f>
        <v>oct</v>
      </c>
      <c r="C1321" s="16">
        <f>(WEEKNUM(DATA[[#This Row],[Fecha]],2))</f>
        <v>44</v>
      </c>
      <c r="D1321" s="30">
        <v>45222</v>
      </c>
      <c r="E1321" s="102">
        <f>YEAR(DATA[[#This Row],[Fecha]])</f>
        <v>2023</v>
      </c>
      <c r="F1321" s="31" t="s">
        <v>398</v>
      </c>
      <c r="G1321" s="32" t="s">
        <v>77</v>
      </c>
      <c r="H1321" s="35" t="s">
        <v>320</v>
      </c>
      <c r="I1321" s="32" t="s">
        <v>166</v>
      </c>
      <c r="J1321" s="19">
        <v>3.3965500000000022</v>
      </c>
    </row>
    <row r="1322" spans="1:10">
      <c r="A1322" s="18" t="s">
        <v>22</v>
      </c>
      <c r="B1322" s="5" t="str">
        <f>TEXT(DATA[[#This Row],[Fecha]],"mmm")</f>
        <v>oct</v>
      </c>
      <c r="C1322" s="16">
        <f>(WEEKNUM(DATA[[#This Row],[Fecha]],2))</f>
        <v>44</v>
      </c>
      <c r="D1322" s="30">
        <v>45222</v>
      </c>
      <c r="E1322" s="102">
        <f>YEAR(DATA[[#This Row],[Fecha]])</f>
        <v>2023</v>
      </c>
      <c r="F1322" s="31" t="s">
        <v>398</v>
      </c>
      <c r="G1322" s="32" t="s">
        <v>78</v>
      </c>
      <c r="H1322" s="35" t="s">
        <v>296</v>
      </c>
      <c r="I1322" s="32" t="s">
        <v>166</v>
      </c>
      <c r="J1322" s="19">
        <v>2.0252166666666662</v>
      </c>
    </row>
    <row r="1323" spans="1:10">
      <c r="A1323" s="18" t="s">
        <v>19</v>
      </c>
      <c r="B1323" s="5" t="str">
        <f>TEXT(DATA[[#This Row],[Fecha]],"mmm")</f>
        <v>oct</v>
      </c>
      <c r="C1323" s="16">
        <f>(WEEKNUM(DATA[[#This Row],[Fecha]],2))</f>
        <v>44</v>
      </c>
      <c r="D1323" s="30">
        <v>45222</v>
      </c>
      <c r="E1323" s="102">
        <f>YEAR(DATA[[#This Row],[Fecha]])</f>
        <v>2023</v>
      </c>
      <c r="F1323" s="31" t="s">
        <v>398</v>
      </c>
      <c r="G1323" s="32" t="s">
        <v>65</v>
      </c>
      <c r="H1323" s="35" t="s">
        <v>289</v>
      </c>
      <c r="I1323" s="32" t="s">
        <v>166</v>
      </c>
      <c r="J1323" s="19">
        <v>1.9381499999999998</v>
      </c>
    </row>
    <row r="1324" spans="1:10">
      <c r="A1324" s="18" t="s">
        <v>22</v>
      </c>
      <c r="B1324" s="5" t="str">
        <f>TEXT(DATA[[#This Row],[Fecha]],"mmm")</f>
        <v>oct</v>
      </c>
      <c r="C1324" s="16">
        <f>(WEEKNUM(DATA[[#This Row],[Fecha]],2))</f>
        <v>44</v>
      </c>
      <c r="D1324" s="30">
        <v>45222</v>
      </c>
      <c r="E1324" s="102">
        <f>YEAR(DATA[[#This Row],[Fecha]])</f>
        <v>2023</v>
      </c>
      <c r="F1324" s="31" t="s">
        <v>398</v>
      </c>
      <c r="G1324" s="32" t="s">
        <v>65</v>
      </c>
      <c r="H1324" s="35" t="s">
        <v>89</v>
      </c>
      <c r="I1324" s="32" t="s">
        <v>56</v>
      </c>
      <c r="J1324" s="19">
        <v>1.7757166666666679</v>
      </c>
    </row>
    <row r="1325" spans="1:10">
      <c r="A1325" s="18" t="s">
        <v>22</v>
      </c>
      <c r="B1325" s="5" t="str">
        <f>TEXT(DATA[[#This Row],[Fecha]],"mmm")</f>
        <v>oct</v>
      </c>
      <c r="C1325" s="16">
        <f>(WEEKNUM(DATA[[#This Row],[Fecha]],2))</f>
        <v>44</v>
      </c>
      <c r="D1325" s="30">
        <v>45222</v>
      </c>
      <c r="E1325" s="102">
        <f>YEAR(DATA[[#This Row],[Fecha]])</f>
        <v>2023</v>
      </c>
      <c r="F1325" s="31" t="s">
        <v>398</v>
      </c>
      <c r="G1325" s="32" t="s">
        <v>65</v>
      </c>
      <c r="H1325" s="35" t="s">
        <v>89</v>
      </c>
      <c r="I1325" s="32" t="s">
        <v>56</v>
      </c>
      <c r="J1325" s="19">
        <v>1.6259333333333341</v>
      </c>
    </row>
    <row r="1326" spans="1:10">
      <c r="A1326" s="18" t="s">
        <v>22</v>
      </c>
      <c r="B1326" s="5" t="str">
        <f>TEXT(DATA[[#This Row],[Fecha]],"mmm")</f>
        <v>oct</v>
      </c>
      <c r="C1326" s="16">
        <f>(WEEKNUM(DATA[[#This Row],[Fecha]],2))</f>
        <v>44</v>
      </c>
      <c r="D1326" s="30">
        <v>45222</v>
      </c>
      <c r="E1326" s="102">
        <f>YEAR(DATA[[#This Row],[Fecha]])</f>
        <v>2023</v>
      </c>
      <c r="F1326" s="31" t="s">
        <v>398</v>
      </c>
      <c r="G1326" s="32" t="s">
        <v>65</v>
      </c>
      <c r="H1326" s="35" t="s">
        <v>89</v>
      </c>
      <c r="I1326" s="32" t="s">
        <v>56</v>
      </c>
      <c r="J1326" s="19">
        <v>1.4507666666666639</v>
      </c>
    </row>
    <row r="1327" spans="1:10">
      <c r="A1327" s="18" t="s">
        <v>19</v>
      </c>
      <c r="B1327" s="5" t="str">
        <f>TEXT(DATA[[#This Row],[Fecha]],"mmm")</f>
        <v>oct</v>
      </c>
      <c r="C1327" s="16">
        <f>(WEEKNUM(DATA[[#This Row],[Fecha]],2))</f>
        <v>44</v>
      </c>
      <c r="D1327" s="30">
        <v>45222</v>
      </c>
      <c r="E1327" s="102">
        <f>YEAR(DATA[[#This Row],[Fecha]])</f>
        <v>2023</v>
      </c>
      <c r="F1327" s="31" t="s">
        <v>398</v>
      </c>
      <c r="G1327" s="32" t="s">
        <v>65</v>
      </c>
      <c r="H1327" s="35" t="s">
        <v>289</v>
      </c>
      <c r="I1327" s="32" t="s">
        <v>166</v>
      </c>
      <c r="J1327" s="19">
        <v>1.427633333333334</v>
      </c>
    </row>
    <row r="1328" spans="1:10">
      <c r="A1328" s="18" t="s">
        <v>22</v>
      </c>
      <c r="B1328" s="5" t="str">
        <f>TEXT(DATA[[#This Row],[Fecha]],"mmm")</f>
        <v>oct</v>
      </c>
      <c r="C1328" s="16">
        <f>(WEEKNUM(DATA[[#This Row],[Fecha]],2))</f>
        <v>44</v>
      </c>
      <c r="D1328" s="30">
        <v>45222</v>
      </c>
      <c r="E1328" s="102">
        <f>YEAR(DATA[[#This Row],[Fecha]])</f>
        <v>2023</v>
      </c>
      <c r="F1328" s="31" t="s">
        <v>398</v>
      </c>
      <c r="G1328" s="32" t="s">
        <v>78</v>
      </c>
      <c r="H1328" s="35" t="s">
        <v>296</v>
      </c>
      <c r="I1328" s="32" t="s">
        <v>166</v>
      </c>
      <c r="J1328" s="19">
        <v>1.400800000000002</v>
      </c>
    </row>
    <row r="1329" spans="1:11">
      <c r="A1329" s="18" t="s">
        <v>19</v>
      </c>
      <c r="B1329" s="5" t="str">
        <f>TEXT(DATA[[#This Row],[Fecha]],"mmm")</f>
        <v>oct</v>
      </c>
      <c r="C1329" s="16">
        <f>(WEEKNUM(DATA[[#This Row],[Fecha]],2))</f>
        <v>44</v>
      </c>
      <c r="D1329" s="30">
        <v>45222</v>
      </c>
      <c r="E1329" s="102">
        <f>YEAR(DATA[[#This Row],[Fecha]])</f>
        <v>2023</v>
      </c>
      <c r="F1329" s="31" t="s">
        <v>398</v>
      </c>
      <c r="G1329" s="32" t="s">
        <v>65</v>
      </c>
      <c r="H1329" s="35" t="s">
        <v>289</v>
      </c>
      <c r="I1329" s="32" t="s">
        <v>166</v>
      </c>
      <c r="J1329" s="19">
        <v>1.3907166666666662</v>
      </c>
    </row>
    <row r="1330" spans="1:11">
      <c r="A1330" s="18" t="s">
        <v>22</v>
      </c>
      <c r="B1330" s="5" t="str">
        <f>TEXT(DATA[[#This Row],[Fecha]],"mmm")</f>
        <v>oct</v>
      </c>
      <c r="C1330" s="16">
        <f>(WEEKNUM(DATA[[#This Row],[Fecha]],2))</f>
        <v>44</v>
      </c>
      <c r="D1330" s="30">
        <v>45222</v>
      </c>
      <c r="E1330" s="102">
        <f>YEAR(DATA[[#This Row],[Fecha]])</f>
        <v>2023</v>
      </c>
      <c r="F1330" s="31" t="s">
        <v>398</v>
      </c>
      <c r="G1330" s="32" t="s">
        <v>65</v>
      </c>
      <c r="H1330" s="35" t="s">
        <v>89</v>
      </c>
      <c r="I1330" s="32" t="s">
        <v>56</v>
      </c>
      <c r="J1330" s="19">
        <v>1.2252666666666661</v>
      </c>
    </row>
    <row r="1331" spans="1:11">
      <c r="A1331" s="18" t="s">
        <v>20</v>
      </c>
      <c r="B1331" s="5" t="str">
        <f>TEXT(DATA[[#This Row],[Fecha]],"mmm")</f>
        <v>oct</v>
      </c>
      <c r="C1331" s="16">
        <f>(WEEKNUM(DATA[[#This Row],[Fecha]],2))</f>
        <v>44</v>
      </c>
      <c r="D1331" s="30">
        <v>45222</v>
      </c>
      <c r="E1331" s="102">
        <f>YEAR(DATA[[#This Row],[Fecha]])</f>
        <v>2023</v>
      </c>
      <c r="F1331" s="31" t="s">
        <v>398</v>
      </c>
      <c r="G1331" s="32" t="s">
        <v>70</v>
      </c>
      <c r="H1331" s="35" t="s">
        <v>134</v>
      </c>
      <c r="I1331" s="32" t="s">
        <v>166</v>
      </c>
      <c r="J1331" s="19">
        <v>1.1365833333333359</v>
      </c>
    </row>
    <row r="1332" spans="1:11">
      <c r="A1332" s="18" t="s">
        <v>22</v>
      </c>
      <c r="B1332" s="5" t="str">
        <f>TEXT(DATA[[#This Row],[Fecha]],"mmm")</f>
        <v>oct</v>
      </c>
      <c r="C1332" s="16">
        <f>(WEEKNUM(DATA[[#This Row],[Fecha]],2))</f>
        <v>44</v>
      </c>
      <c r="D1332" s="30">
        <v>45222</v>
      </c>
      <c r="E1332" s="102">
        <f>YEAR(DATA[[#This Row],[Fecha]])</f>
        <v>2023</v>
      </c>
      <c r="F1332" s="31" t="s">
        <v>398</v>
      </c>
      <c r="G1332" s="32" t="s">
        <v>65</v>
      </c>
      <c r="H1332" s="35" t="s">
        <v>89</v>
      </c>
      <c r="I1332" s="32" t="s">
        <v>56</v>
      </c>
      <c r="J1332" s="19">
        <v>1.125883333333332</v>
      </c>
    </row>
    <row r="1333" spans="1:11">
      <c r="A1333" s="18" t="s">
        <v>20</v>
      </c>
      <c r="B1333" s="5" t="str">
        <f>TEXT(DATA[[#This Row],[Fecha]],"mmm")</f>
        <v>oct</v>
      </c>
      <c r="C1333" s="16">
        <f>(WEEKNUM(DATA[[#This Row],[Fecha]],2))</f>
        <v>44</v>
      </c>
      <c r="D1333" s="30">
        <v>45222</v>
      </c>
      <c r="E1333" s="102">
        <f>YEAR(DATA[[#This Row],[Fecha]])</f>
        <v>2023</v>
      </c>
      <c r="F1333" s="31" t="s">
        <v>398</v>
      </c>
      <c r="G1333" s="32" t="s">
        <v>52</v>
      </c>
      <c r="H1333" s="35" t="s">
        <v>162</v>
      </c>
      <c r="I1333" s="32" t="s">
        <v>166</v>
      </c>
      <c r="J1333" s="19">
        <v>1.065316666666668</v>
      </c>
    </row>
    <row r="1334" spans="1:11">
      <c r="A1334" s="18" t="s">
        <v>19</v>
      </c>
      <c r="B1334" s="5" t="str">
        <f>TEXT(DATA[[#This Row],[Fecha]],"mmm")</f>
        <v>oct</v>
      </c>
      <c r="C1334" s="16">
        <f>(WEEKNUM(DATA[[#This Row],[Fecha]],2))</f>
        <v>44</v>
      </c>
      <c r="D1334" s="30">
        <v>45222</v>
      </c>
      <c r="E1334" s="102">
        <f>YEAR(DATA[[#This Row],[Fecha]])</f>
        <v>2023</v>
      </c>
      <c r="F1334" s="31" t="s">
        <v>398</v>
      </c>
      <c r="G1334" s="32" t="s">
        <v>65</v>
      </c>
      <c r="H1334" s="35" t="s">
        <v>418</v>
      </c>
      <c r="I1334" s="32" t="s">
        <v>166</v>
      </c>
      <c r="J1334" s="19">
        <v>1.035833333333334</v>
      </c>
    </row>
    <row r="1335" spans="1:11">
      <c r="A1335" s="18" t="s">
        <v>22</v>
      </c>
      <c r="B1335" s="5" t="str">
        <f>TEXT(DATA[[#This Row],[Fecha]],"mmm")</f>
        <v>oct</v>
      </c>
      <c r="C1335" s="16">
        <f>(WEEKNUM(DATA[[#This Row],[Fecha]],2))</f>
        <v>44</v>
      </c>
      <c r="D1335" s="30">
        <v>45222</v>
      </c>
      <c r="E1335" s="102">
        <f>YEAR(DATA[[#This Row],[Fecha]])</f>
        <v>2023</v>
      </c>
      <c r="F1335" s="31" t="s">
        <v>398</v>
      </c>
      <c r="G1335" s="32" t="s">
        <v>65</v>
      </c>
      <c r="H1335" s="35" t="s">
        <v>89</v>
      </c>
      <c r="I1335" s="32" t="s">
        <v>56</v>
      </c>
      <c r="J1335" s="19">
        <v>1.0252999999999979</v>
      </c>
    </row>
    <row r="1336" spans="1:11">
      <c r="A1336" s="18" t="s">
        <v>22</v>
      </c>
      <c r="B1336" s="5" t="str">
        <f>TEXT(DATA[[#This Row],[Fecha]],"mmm")</f>
        <v>oct</v>
      </c>
      <c r="C1336" s="16">
        <f>(WEEKNUM(DATA[[#This Row],[Fecha]],2))</f>
        <v>44</v>
      </c>
      <c r="D1336" s="30">
        <v>45222</v>
      </c>
      <c r="E1336" s="102">
        <f>YEAR(DATA[[#This Row],[Fecha]])</f>
        <v>2023</v>
      </c>
      <c r="F1336" s="31" t="s">
        <v>398</v>
      </c>
      <c r="G1336" s="32" t="s">
        <v>65</v>
      </c>
      <c r="H1336" s="35" t="s">
        <v>89</v>
      </c>
      <c r="I1336" s="32" t="s">
        <v>56</v>
      </c>
      <c r="J1336" s="19">
        <v>0.75076666666666803</v>
      </c>
    </row>
    <row r="1337" spans="1:11">
      <c r="A1337" s="18" t="s">
        <v>19</v>
      </c>
      <c r="B1337" s="5" t="str">
        <f>TEXT(DATA[[#This Row],[Fecha]],"mmm")</f>
        <v>oct</v>
      </c>
      <c r="C1337" s="16">
        <f>(WEEKNUM(DATA[[#This Row],[Fecha]],2))</f>
        <v>44</v>
      </c>
      <c r="D1337" s="30">
        <v>45222</v>
      </c>
      <c r="E1337" s="102">
        <f>YEAR(DATA[[#This Row],[Fecha]])</f>
        <v>2023</v>
      </c>
      <c r="F1337" s="31" t="s">
        <v>398</v>
      </c>
      <c r="G1337" s="32" t="s">
        <v>65</v>
      </c>
      <c r="H1337" s="35" t="s">
        <v>418</v>
      </c>
      <c r="I1337" s="32" t="s">
        <v>166</v>
      </c>
      <c r="J1337" s="19">
        <v>0.62336666666666407</v>
      </c>
    </row>
    <row r="1338" spans="1:11">
      <c r="A1338" s="18" t="s">
        <v>22</v>
      </c>
      <c r="B1338" s="5" t="str">
        <f>TEXT(DATA[[#This Row],[Fecha]],"mmm")</f>
        <v>oct</v>
      </c>
      <c r="C1338" s="16">
        <f>(WEEKNUM(DATA[[#This Row],[Fecha]],2))</f>
        <v>44</v>
      </c>
      <c r="D1338" s="30">
        <v>45222</v>
      </c>
      <c r="E1338" s="102">
        <f>YEAR(DATA[[#This Row],[Fecha]])</f>
        <v>2023</v>
      </c>
      <c r="F1338" s="31" t="s">
        <v>398</v>
      </c>
      <c r="G1338" s="32" t="s">
        <v>78</v>
      </c>
      <c r="H1338" s="35" t="s">
        <v>296</v>
      </c>
      <c r="I1338" s="32" t="s">
        <v>166</v>
      </c>
      <c r="J1338" s="19">
        <v>0.45071666666666638</v>
      </c>
    </row>
    <row r="1339" spans="1:11">
      <c r="A1339" s="18" t="s">
        <v>22</v>
      </c>
      <c r="B1339" s="5" t="str">
        <f>TEXT(DATA[[#This Row],[Fecha]],"mmm")</f>
        <v>oct</v>
      </c>
      <c r="C1339" s="16">
        <f>(WEEKNUM(DATA[[#This Row],[Fecha]],2))</f>
        <v>44</v>
      </c>
      <c r="D1339" s="30">
        <v>45222</v>
      </c>
      <c r="E1339" s="102">
        <f>YEAR(DATA[[#This Row],[Fecha]])</f>
        <v>2023</v>
      </c>
      <c r="F1339" s="31" t="s">
        <v>398</v>
      </c>
      <c r="G1339" s="32" t="s">
        <v>65</v>
      </c>
      <c r="H1339" s="35" t="s">
        <v>89</v>
      </c>
      <c r="I1339" s="32" t="s">
        <v>56</v>
      </c>
      <c r="J1339" s="19">
        <v>0.40030000000000021</v>
      </c>
    </row>
    <row r="1340" spans="1:11">
      <c r="A1340" s="18" t="s">
        <v>19</v>
      </c>
      <c r="B1340" s="5" t="str">
        <f>TEXT(DATA[[#This Row],[Fecha]],"mmm")</f>
        <v>oct</v>
      </c>
      <c r="C1340" s="16">
        <f>(WEEKNUM(DATA[[#This Row],[Fecha]],2))</f>
        <v>44</v>
      </c>
      <c r="D1340" s="30">
        <v>45222</v>
      </c>
      <c r="E1340" s="102">
        <f>YEAR(DATA[[#This Row],[Fecha]])</f>
        <v>2023</v>
      </c>
      <c r="F1340" s="31" t="s">
        <v>398</v>
      </c>
      <c r="G1340" s="32" t="s">
        <v>65</v>
      </c>
      <c r="H1340" s="35" t="s">
        <v>301</v>
      </c>
      <c r="I1340" s="32" t="s">
        <v>166</v>
      </c>
      <c r="J1340" s="19">
        <v>0.23588333333333339</v>
      </c>
    </row>
    <row r="1341" spans="1:11">
      <c r="A1341" s="18" t="s">
        <v>19</v>
      </c>
      <c r="B1341" s="5" t="str">
        <f>TEXT(DATA[[#This Row],[Fecha]],"mmm")</f>
        <v>oct</v>
      </c>
      <c r="C1341" s="16">
        <f>(WEEKNUM(DATA[[#This Row],[Fecha]],2))</f>
        <v>44</v>
      </c>
      <c r="D1341" s="30">
        <v>45222</v>
      </c>
      <c r="E1341" s="102">
        <f>YEAR(DATA[[#This Row],[Fecha]])</f>
        <v>2023</v>
      </c>
      <c r="F1341" s="31" t="s">
        <v>398</v>
      </c>
      <c r="G1341" s="32" t="s">
        <v>65</v>
      </c>
      <c r="H1341" s="35" t="s">
        <v>301</v>
      </c>
      <c r="I1341" s="32" t="s">
        <v>166</v>
      </c>
      <c r="J1341" s="19">
        <v>0.1128166666666668</v>
      </c>
    </row>
    <row r="1342" spans="1:11">
      <c r="A1342" s="18" t="s">
        <v>22</v>
      </c>
      <c r="B1342" s="5" t="str">
        <f>TEXT(DATA[[#This Row],[Fecha]],"mmm")</f>
        <v>oct</v>
      </c>
      <c r="C1342" s="16">
        <f>(WEEKNUM(DATA[[#This Row],[Fecha]],2))</f>
        <v>44</v>
      </c>
      <c r="D1342" s="30">
        <v>45223</v>
      </c>
      <c r="E1342" s="102">
        <f>YEAR(DATA[[#This Row],[Fecha]])</f>
        <v>2023</v>
      </c>
      <c r="F1342" s="31" t="s">
        <v>398</v>
      </c>
      <c r="G1342" s="32" t="s">
        <v>179</v>
      </c>
      <c r="H1342" s="35" t="s">
        <v>426</v>
      </c>
      <c r="I1342" s="32" t="s">
        <v>57</v>
      </c>
      <c r="J1342" s="19">
        <v>30.607766666666638</v>
      </c>
    </row>
    <row r="1343" spans="1:11">
      <c r="A1343" s="18" t="s">
        <v>19</v>
      </c>
      <c r="B1343" s="5" t="str">
        <f>TEXT(DATA[[#This Row],[Fecha]],"mmm")</f>
        <v>oct</v>
      </c>
      <c r="C1343" s="16">
        <f>(WEEKNUM(DATA[[#This Row],[Fecha]],2))</f>
        <v>44</v>
      </c>
      <c r="D1343" s="30">
        <v>45223</v>
      </c>
      <c r="E1343" s="102">
        <f>YEAR(DATA[[#This Row],[Fecha]])</f>
        <v>2023</v>
      </c>
      <c r="F1343" s="31" t="s">
        <v>398</v>
      </c>
      <c r="G1343" s="32" t="s">
        <v>64</v>
      </c>
      <c r="H1343" s="35" t="s">
        <v>222</v>
      </c>
      <c r="I1343" s="32" t="s">
        <v>56</v>
      </c>
      <c r="J1343" s="19">
        <v>23.65961666666664</v>
      </c>
      <c r="K1343" s="29" t="s">
        <v>428</v>
      </c>
    </row>
    <row r="1344" spans="1:11">
      <c r="A1344" s="18" t="s">
        <v>22</v>
      </c>
      <c r="B1344" s="5" t="str">
        <f>TEXT(DATA[[#This Row],[Fecha]],"mmm")</f>
        <v>oct</v>
      </c>
      <c r="C1344" s="16">
        <f>(WEEKNUM(DATA[[#This Row],[Fecha]],2))</f>
        <v>44</v>
      </c>
      <c r="D1344" s="30">
        <v>45223</v>
      </c>
      <c r="E1344" s="102">
        <f>YEAR(DATA[[#This Row],[Fecha]])</f>
        <v>2023</v>
      </c>
      <c r="F1344" s="31" t="s">
        <v>398</v>
      </c>
      <c r="G1344" s="32" t="s">
        <v>71</v>
      </c>
      <c r="H1344" s="35" t="s">
        <v>425</v>
      </c>
      <c r="I1344" s="32" t="s">
        <v>57</v>
      </c>
      <c r="J1344" s="19">
        <v>22.431066666666663</v>
      </c>
    </row>
    <row r="1345" spans="1:10">
      <c r="A1345" s="18" t="s">
        <v>19</v>
      </c>
      <c r="B1345" s="5" t="str">
        <f>TEXT(DATA[[#This Row],[Fecha]],"mmm")</f>
        <v>oct</v>
      </c>
      <c r="C1345" s="16">
        <f>(WEEKNUM(DATA[[#This Row],[Fecha]],2))</f>
        <v>44</v>
      </c>
      <c r="D1345" s="30">
        <v>45223</v>
      </c>
      <c r="E1345" s="102">
        <f>YEAR(DATA[[#This Row],[Fecha]])</f>
        <v>2023</v>
      </c>
      <c r="F1345" s="31" t="s">
        <v>58</v>
      </c>
      <c r="G1345" s="32" t="s">
        <v>60</v>
      </c>
      <c r="H1345" s="35" t="s">
        <v>299</v>
      </c>
      <c r="I1345" s="32" t="s">
        <v>57</v>
      </c>
      <c r="J1345" s="19">
        <v>11.92058333333334</v>
      </c>
    </row>
    <row r="1346" spans="1:10">
      <c r="A1346" s="18" t="s">
        <v>20</v>
      </c>
      <c r="B1346" s="5" t="str">
        <f>TEXT(DATA[[#This Row],[Fecha]],"mmm")</f>
        <v>oct</v>
      </c>
      <c r="C1346" s="16">
        <f>(WEEKNUM(DATA[[#This Row],[Fecha]],2))</f>
        <v>44</v>
      </c>
      <c r="D1346" s="30">
        <v>45223</v>
      </c>
      <c r="E1346" s="102">
        <f>YEAR(DATA[[#This Row],[Fecha]])</f>
        <v>2023</v>
      </c>
      <c r="F1346" s="31" t="s">
        <v>58</v>
      </c>
      <c r="G1346" s="32" t="s">
        <v>52</v>
      </c>
      <c r="H1346" s="35" t="s">
        <v>195</v>
      </c>
      <c r="I1346" s="32" t="s">
        <v>56</v>
      </c>
      <c r="J1346" s="19">
        <v>9.4033166666666403</v>
      </c>
    </row>
    <row r="1347" spans="1:10">
      <c r="A1347" s="18" t="s">
        <v>20</v>
      </c>
      <c r="B1347" s="5" t="str">
        <f>TEXT(DATA[[#This Row],[Fecha]],"mmm")</f>
        <v>oct</v>
      </c>
      <c r="C1347" s="16">
        <f>(WEEKNUM(DATA[[#This Row],[Fecha]],2))</f>
        <v>44</v>
      </c>
      <c r="D1347" s="30">
        <v>45223</v>
      </c>
      <c r="E1347" s="102">
        <f>YEAR(DATA[[#This Row],[Fecha]])</f>
        <v>2023</v>
      </c>
      <c r="F1347" s="31" t="s">
        <v>335</v>
      </c>
      <c r="G1347" s="32" t="s">
        <v>64</v>
      </c>
      <c r="H1347" s="35" t="s">
        <v>427</v>
      </c>
      <c r="I1347" s="32" t="s">
        <v>166</v>
      </c>
      <c r="J1347" s="19">
        <v>7.7205333333333588</v>
      </c>
    </row>
    <row r="1348" spans="1:10">
      <c r="A1348" s="18" t="s">
        <v>20</v>
      </c>
      <c r="B1348" s="5" t="str">
        <f>TEXT(DATA[[#This Row],[Fecha]],"mmm")</f>
        <v>oct</v>
      </c>
      <c r="C1348" s="16">
        <f>(WEEKNUM(DATA[[#This Row],[Fecha]],2))</f>
        <v>44</v>
      </c>
      <c r="D1348" s="30">
        <v>45223</v>
      </c>
      <c r="E1348" s="102">
        <f>YEAR(DATA[[#This Row],[Fecha]])</f>
        <v>2023</v>
      </c>
      <c r="F1348" s="31" t="s">
        <v>58</v>
      </c>
      <c r="G1348" s="32" t="s">
        <v>75</v>
      </c>
      <c r="H1348" s="35" t="s">
        <v>155</v>
      </c>
      <c r="I1348" s="32" t="s">
        <v>166</v>
      </c>
      <c r="J1348" s="19">
        <v>7.1525999999999996</v>
      </c>
    </row>
    <row r="1349" spans="1:10">
      <c r="A1349" s="18" t="s">
        <v>20</v>
      </c>
      <c r="B1349" s="5" t="str">
        <f>TEXT(DATA[[#This Row],[Fecha]],"mmm")</f>
        <v>oct</v>
      </c>
      <c r="C1349" s="16">
        <f>(WEEKNUM(DATA[[#This Row],[Fecha]],2))</f>
        <v>44</v>
      </c>
      <c r="D1349" s="30">
        <v>45223</v>
      </c>
      <c r="E1349" s="102">
        <f>YEAR(DATA[[#This Row],[Fecha]])</f>
        <v>2023</v>
      </c>
      <c r="F1349" s="31" t="s">
        <v>398</v>
      </c>
      <c r="G1349" s="32" t="s">
        <v>482</v>
      </c>
      <c r="H1349" s="35" t="s">
        <v>150</v>
      </c>
      <c r="I1349" s="32" t="s">
        <v>166</v>
      </c>
      <c r="J1349" s="19">
        <v>6.45891666666666</v>
      </c>
    </row>
    <row r="1350" spans="1:10">
      <c r="A1350" s="18" t="s">
        <v>19</v>
      </c>
      <c r="B1350" s="5" t="str">
        <f>TEXT(DATA[[#This Row],[Fecha]],"mmm")</f>
        <v>oct</v>
      </c>
      <c r="C1350" s="16">
        <f>(WEEKNUM(DATA[[#This Row],[Fecha]],2))</f>
        <v>44</v>
      </c>
      <c r="D1350" s="30">
        <v>45223</v>
      </c>
      <c r="E1350" s="102">
        <f>YEAR(DATA[[#This Row],[Fecha]])</f>
        <v>2023</v>
      </c>
      <c r="F1350" s="31" t="s">
        <v>398</v>
      </c>
      <c r="G1350" s="32" t="s">
        <v>65</v>
      </c>
      <c r="H1350" s="35" t="s">
        <v>289</v>
      </c>
      <c r="I1350" s="32" t="s">
        <v>166</v>
      </c>
      <c r="J1350" s="19">
        <v>6.2235333333333598</v>
      </c>
    </row>
    <row r="1351" spans="1:10">
      <c r="A1351" s="18" t="s">
        <v>20</v>
      </c>
      <c r="B1351" s="5" t="str">
        <f>TEXT(DATA[[#This Row],[Fecha]],"mmm")</f>
        <v>oct</v>
      </c>
      <c r="C1351" s="16">
        <f>(WEEKNUM(DATA[[#This Row],[Fecha]],2))</f>
        <v>44</v>
      </c>
      <c r="D1351" s="30">
        <v>45223</v>
      </c>
      <c r="E1351" s="102">
        <f>YEAR(DATA[[#This Row],[Fecha]])</f>
        <v>2023</v>
      </c>
      <c r="F1351" s="31" t="s">
        <v>335</v>
      </c>
      <c r="G1351" s="32" t="s">
        <v>77</v>
      </c>
      <c r="H1351" s="35" t="s">
        <v>245</v>
      </c>
      <c r="I1351" s="32" t="s">
        <v>166</v>
      </c>
      <c r="J1351" s="19">
        <v>6.1238333333333399</v>
      </c>
    </row>
    <row r="1352" spans="1:10">
      <c r="A1352" s="18" t="s">
        <v>20</v>
      </c>
      <c r="B1352" s="5" t="str">
        <f>TEXT(DATA[[#This Row],[Fecha]],"mmm")</f>
        <v>oct</v>
      </c>
      <c r="C1352" s="16">
        <f>(WEEKNUM(DATA[[#This Row],[Fecha]],2))</f>
        <v>44</v>
      </c>
      <c r="D1352" s="30">
        <v>45223</v>
      </c>
      <c r="E1352" s="102">
        <f>YEAR(DATA[[#This Row],[Fecha]])</f>
        <v>2023</v>
      </c>
      <c r="F1352" s="31" t="s">
        <v>335</v>
      </c>
      <c r="G1352" s="32" t="s">
        <v>64</v>
      </c>
      <c r="H1352" s="35" t="s">
        <v>158</v>
      </c>
      <c r="I1352" s="32" t="s">
        <v>166</v>
      </c>
      <c r="J1352" s="19">
        <v>5.3460666666666663</v>
      </c>
    </row>
    <row r="1353" spans="1:10">
      <c r="A1353" s="18" t="s">
        <v>19</v>
      </c>
      <c r="B1353" s="5" t="str">
        <f>TEXT(DATA[[#This Row],[Fecha]],"mmm")</f>
        <v>oct</v>
      </c>
      <c r="C1353" s="16">
        <f>(WEEKNUM(DATA[[#This Row],[Fecha]],2))</f>
        <v>44</v>
      </c>
      <c r="D1353" s="30">
        <v>45223</v>
      </c>
      <c r="E1353" s="102">
        <f>YEAR(DATA[[#This Row],[Fecha]])</f>
        <v>2023</v>
      </c>
      <c r="F1353" s="31" t="s">
        <v>398</v>
      </c>
      <c r="G1353" s="32" t="s">
        <v>65</v>
      </c>
      <c r="H1353" s="35" t="s">
        <v>289</v>
      </c>
      <c r="I1353" s="32" t="s">
        <v>166</v>
      </c>
      <c r="J1353" s="19">
        <v>5.3128833333333301</v>
      </c>
    </row>
    <row r="1354" spans="1:10">
      <c r="A1354" s="18" t="s">
        <v>19</v>
      </c>
      <c r="B1354" s="5" t="str">
        <f>TEXT(DATA[[#This Row],[Fecha]],"mmm")</f>
        <v>oct</v>
      </c>
      <c r="C1354" s="16">
        <f>(WEEKNUM(DATA[[#This Row],[Fecha]],2))</f>
        <v>44</v>
      </c>
      <c r="D1354" s="30">
        <v>45223</v>
      </c>
      <c r="E1354" s="102">
        <f>YEAR(DATA[[#This Row],[Fecha]])</f>
        <v>2023</v>
      </c>
      <c r="F1354" s="31" t="s">
        <v>58</v>
      </c>
      <c r="G1354" s="32" t="s">
        <v>65</v>
      </c>
      <c r="H1354" s="35" t="s">
        <v>301</v>
      </c>
      <c r="I1354" s="32" t="s">
        <v>166</v>
      </c>
      <c r="J1354" s="19">
        <v>4.936083333333336</v>
      </c>
    </row>
    <row r="1355" spans="1:10">
      <c r="A1355" s="18" t="s">
        <v>19</v>
      </c>
      <c r="B1355" s="5" t="str">
        <f>TEXT(DATA[[#This Row],[Fecha]],"mmm")</f>
        <v>oct</v>
      </c>
      <c r="C1355" s="16">
        <f>(WEEKNUM(DATA[[#This Row],[Fecha]],2))</f>
        <v>44</v>
      </c>
      <c r="D1355" s="30">
        <v>45223</v>
      </c>
      <c r="E1355" s="102">
        <f>YEAR(DATA[[#This Row],[Fecha]])</f>
        <v>2023</v>
      </c>
      <c r="F1355" s="31" t="s">
        <v>398</v>
      </c>
      <c r="G1355" s="32" t="s">
        <v>65</v>
      </c>
      <c r="H1355" s="35" t="s">
        <v>289</v>
      </c>
      <c r="I1355" s="32" t="s">
        <v>166</v>
      </c>
      <c r="J1355" s="19">
        <v>4.4553000000000003</v>
      </c>
    </row>
    <row r="1356" spans="1:10">
      <c r="A1356" s="18" t="s">
        <v>19</v>
      </c>
      <c r="B1356" s="5" t="str">
        <f>TEXT(DATA[[#This Row],[Fecha]],"mmm")</f>
        <v>oct</v>
      </c>
      <c r="C1356" s="16">
        <f>(WEEKNUM(DATA[[#This Row],[Fecha]],2))</f>
        <v>44</v>
      </c>
      <c r="D1356" s="30">
        <v>45223</v>
      </c>
      <c r="E1356" s="102">
        <f>YEAR(DATA[[#This Row],[Fecha]])</f>
        <v>2023</v>
      </c>
      <c r="F1356" s="31" t="s">
        <v>398</v>
      </c>
      <c r="G1356" s="32" t="s">
        <v>65</v>
      </c>
      <c r="H1356" s="35" t="s">
        <v>289</v>
      </c>
      <c r="I1356" s="32" t="s">
        <v>166</v>
      </c>
      <c r="J1356" s="19">
        <v>4.3396999999999979</v>
      </c>
    </row>
    <row r="1357" spans="1:10">
      <c r="A1357" s="18" t="s">
        <v>19</v>
      </c>
      <c r="B1357" s="5" t="str">
        <f>TEXT(DATA[[#This Row],[Fecha]],"mmm")</f>
        <v>oct</v>
      </c>
      <c r="C1357" s="16">
        <f>(WEEKNUM(DATA[[#This Row],[Fecha]],2))</f>
        <v>44</v>
      </c>
      <c r="D1357" s="30">
        <v>45223</v>
      </c>
      <c r="E1357" s="102">
        <f>YEAR(DATA[[#This Row],[Fecha]])</f>
        <v>2023</v>
      </c>
      <c r="F1357" s="31" t="s">
        <v>58</v>
      </c>
      <c r="G1357" s="32" t="s">
        <v>65</v>
      </c>
      <c r="H1357" s="35" t="s">
        <v>301</v>
      </c>
      <c r="I1357" s="32" t="s">
        <v>166</v>
      </c>
      <c r="J1357" s="19">
        <v>4.0828499999999996</v>
      </c>
    </row>
    <row r="1358" spans="1:10">
      <c r="A1358" s="18" t="s">
        <v>19</v>
      </c>
      <c r="B1358" s="5" t="str">
        <f>TEXT(DATA[[#This Row],[Fecha]],"mmm")</f>
        <v>oct</v>
      </c>
      <c r="C1358" s="16">
        <f>(WEEKNUM(DATA[[#This Row],[Fecha]],2))</f>
        <v>44</v>
      </c>
      <c r="D1358" s="30">
        <v>45223</v>
      </c>
      <c r="E1358" s="102">
        <f>YEAR(DATA[[#This Row],[Fecha]])</f>
        <v>2023</v>
      </c>
      <c r="F1358" s="31" t="s">
        <v>398</v>
      </c>
      <c r="G1358" s="32" t="s">
        <v>65</v>
      </c>
      <c r="H1358" s="35" t="s">
        <v>289</v>
      </c>
      <c r="I1358" s="32" t="s">
        <v>166</v>
      </c>
      <c r="J1358" s="19">
        <v>3.6558333333333359</v>
      </c>
    </row>
    <row r="1359" spans="1:10">
      <c r="A1359" s="18" t="s">
        <v>19</v>
      </c>
      <c r="B1359" s="5" t="str">
        <f>TEXT(DATA[[#This Row],[Fecha]],"mmm")</f>
        <v>oct</v>
      </c>
      <c r="C1359" s="16">
        <f>(WEEKNUM(DATA[[#This Row],[Fecha]],2))</f>
        <v>44</v>
      </c>
      <c r="D1359" s="30">
        <v>45223</v>
      </c>
      <c r="E1359" s="102">
        <f>YEAR(DATA[[#This Row],[Fecha]])</f>
        <v>2023</v>
      </c>
      <c r="F1359" s="31" t="s">
        <v>58</v>
      </c>
      <c r="G1359" s="32" t="s">
        <v>65</v>
      </c>
      <c r="H1359" s="35" t="s">
        <v>289</v>
      </c>
      <c r="I1359" s="32" t="s">
        <v>166</v>
      </c>
      <c r="J1359" s="19">
        <v>3.545183333333334</v>
      </c>
    </row>
    <row r="1360" spans="1:10">
      <c r="A1360" s="18" t="s">
        <v>20</v>
      </c>
      <c r="B1360" s="5" t="str">
        <f>TEXT(DATA[[#This Row],[Fecha]],"mmm")</f>
        <v>oct</v>
      </c>
      <c r="C1360" s="16">
        <f>(WEEKNUM(DATA[[#This Row],[Fecha]],2))</f>
        <v>44</v>
      </c>
      <c r="D1360" s="30">
        <v>45223</v>
      </c>
      <c r="E1360" s="102">
        <f>YEAR(DATA[[#This Row],[Fecha]])</f>
        <v>2023</v>
      </c>
      <c r="F1360" s="31" t="s">
        <v>398</v>
      </c>
      <c r="G1360" s="32" t="s">
        <v>70</v>
      </c>
      <c r="H1360" s="35" t="s">
        <v>134</v>
      </c>
      <c r="I1360" s="32" t="s">
        <v>166</v>
      </c>
      <c r="J1360" s="19">
        <v>3.3085333333333318</v>
      </c>
    </row>
    <row r="1361" spans="1:10">
      <c r="A1361" s="18" t="s">
        <v>19</v>
      </c>
      <c r="B1361" s="5" t="str">
        <f>TEXT(DATA[[#This Row],[Fecha]],"mmm")</f>
        <v>oct</v>
      </c>
      <c r="C1361" s="16">
        <f>(WEEKNUM(DATA[[#This Row],[Fecha]],2))</f>
        <v>44</v>
      </c>
      <c r="D1361" s="30">
        <v>45223</v>
      </c>
      <c r="E1361" s="102">
        <f>YEAR(DATA[[#This Row],[Fecha]])</f>
        <v>2023</v>
      </c>
      <c r="F1361" s="31" t="s">
        <v>398</v>
      </c>
      <c r="G1361" s="32" t="s">
        <v>65</v>
      </c>
      <c r="H1361" s="35" t="s">
        <v>289</v>
      </c>
      <c r="I1361" s="32" t="s">
        <v>166</v>
      </c>
      <c r="J1361" s="19">
        <v>3.2418499999999981</v>
      </c>
    </row>
    <row r="1362" spans="1:10">
      <c r="A1362" s="18" t="s">
        <v>19</v>
      </c>
      <c r="B1362" s="5" t="str">
        <f>TEXT(DATA[[#This Row],[Fecha]],"mmm")</f>
        <v>oct</v>
      </c>
      <c r="C1362" s="16">
        <f>(WEEKNUM(DATA[[#This Row],[Fecha]],2))</f>
        <v>44</v>
      </c>
      <c r="D1362" s="30">
        <v>45223</v>
      </c>
      <c r="E1362" s="102">
        <f>YEAR(DATA[[#This Row],[Fecha]])</f>
        <v>2023</v>
      </c>
      <c r="F1362" s="31" t="s">
        <v>58</v>
      </c>
      <c r="G1362" s="32" t="s">
        <v>76</v>
      </c>
      <c r="H1362" s="35" t="s">
        <v>108</v>
      </c>
      <c r="I1362" s="32" t="s">
        <v>166</v>
      </c>
      <c r="J1362" s="19">
        <v>3.1898666666666702</v>
      </c>
    </row>
    <row r="1363" spans="1:10">
      <c r="A1363" s="18" t="s">
        <v>19</v>
      </c>
      <c r="B1363" s="5" t="str">
        <f>TEXT(DATA[[#This Row],[Fecha]],"mmm")</f>
        <v>oct</v>
      </c>
      <c r="C1363" s="16">
        <f>(WEEKNUM(DATA[[#This Row],[Fecha]],2))</f>
        <v>44</v>
      </c>
      <c r="D1363" s="30">
        <v>45223</v>
      </c>
      <c r="E1363" s="102">
        <f>YEAR(DATA[[#This Row],[Fecha]])</f>
        <v>2023</v>
      </c>
      <c r="F1363" s="31" t="s">
        <v>58</v>
      </c>
      <c r="G1363" s="32" t="s">
        <v>60</v>
      </c>
      <c r="H1363" s="35" t="s">
        <v>299</v>
      </c>
      <c r="I1363" s="32" t="s">
        <v>166</v>
      </c>
      <c r="J1363" s="19">
        <v>2.7617500000000019</v>
      </c>
    </row>
    <row r="1364" spans="1:10">
      <c r="A1364" s="18" t="s">
        <v>19</v>
      </c>
      <c r="B1364" s="5" t="str">
        <f>TEXT(DATA[[#This Row],[Fecha]],"mmm")</f>
        <v>oct</v>
      </c>
      <c r="C1364" s="16">
        <f>(WEEKNUM(DATA[[#This Row],[Fecha]],2))</f>
        <v>44</v>
      </c>
      <c r="D1364" s="30">
        <v>45223</v>
      </c>
      <c r="E1364" s="102">
        <f>YEAR(DATA[[#This Row],[Fecha]])</f>
        <v>2023</v>
      </c>
      <c r="F1364" s="31" t="s">
        <v>58</v>
      </c>
      <c r="G1364" s="32" t="s">
        <v>76</v>
      </c>
      <c r="H1364" s="35" t="s">
        <v>108</v>
      </c>
      <c r="I1364" s="32" t="s">
        <v>166</v>
      </c>
      <c r="J1364" s="19">
        <v>2.4715166666666639</v>
      </c>
    </row>
    <row r="1365" spans="1:10">
      <c r="A1365" s="18" t="s">
        <v>19</v>
      </c>
      <c r="B1365" s="5" t="str">
        <f>TEXT(DATA[[#This Row],[Fecha]],"mmm")</f>
        <v>oct</v>
      </c>
      <c r="C1365" s="16">
        <f>(WEEKNUM(DATA[[#This Row],[Fecha]],2))</f>
        <v>44</v>
      </c>
      <c r="D1365" s="30">
        <v>45223</v>
      </c>
      <c r="E1365" s="102">
        <f>YEAR(DATA[[#This Row],[Fecha]])</f>
        <v>2023</v>
      </c>
      <c r="F1365" s="31" t="s">
        <v>58</v>
      </c>
      <c r="G1365" s="32" t="s">
        <v>65</v>
      </c>
      <c r="H1365" s="35" t="s">
        <v>289</v>
      </c>
      <c r="I1365" s="32" t="s">
        <v>166</v>
      </c>
      <c r="J1365" s="19">
        <v>2.258299999999998</v>
      </c>
    </row>
    <row r="1366" spans="1:10">
      <c r="A1366" s="18" t="s">
        <v>22</v>
      </c>
      <c r="B1366" s="5" t="str">
        <f>TEXT(DATA[[#This Row],[Fecha]],"mmm")</f>
        <v>oct</v>
      </c>
      <c r="C1366" s="16">
        <f>(WEEKNUM(DATA[[#This Row],[Fecha]],2))</f>
        <v>44</v>
      </c>
      <c r="D1366" s="30">
        <v>45223</v>
      </c>
      <c r="E1366" s="102">
        <f>YEAR(DATA[[#This Row],[Fecha]])</f>
        <v>2023</v>
      </c>
      <c r="F1366" s="31" t="s">
        <v>398</v>
      </c>
      <c r="G1366" s="32" t="s">
        <v>65</v>
      </c>
      <c r="H1366" s="35" t="s">
        <v>89</v>
      </c>
      <c r="I1366" s="32" t="s">
        <v>166</v>
      </c>
      <c r="J1366" s="19">
        <v>2.251083333333336</v>
      </c>
    </row>
    <row r="1367" spans="1:10">
      <c r="A1367" s="18" t="s">
        <v>19</v>
      </c>
      <c r="B1367" s="5" t="str">
        <f>TEXT(DATA[[#This Row],[Fecha]],"mmm")</f>
        <v>oct</v>
      </c>
      <c r="C1367" s="16">
        <f>(WEEKNUM(DATA[[#This Row],[Fecha]],2))</f>
        <v>44</v>
      </c>
      <c r="D1367" s="30">
        <v>45223</v>
      </c>
      <c r="E1367" s="102">
        <f>YEAR(DATA[[#This Row],[Fecha]])</f>
        <v>2023</v>
      </c>
      <c r="F1367" s="31" t="s">
        <v>398</v>
      </c>
      <c r="G1367" s="32" t="s">
        <v>65</v>
      </c>
      <c r="H1367" s="35" t="s">
        <v>289</v>
      </c>
      <c r="I1367" s="32" t="s">
        <v>166</v>
      </c>
      <c r="J1367" s="19">
        <v>2.2467166666666678</v>
      </c>
    </row>
    <row r="1368" spans="1:10">
      <c r="A1368" s="18" t="s">
        <v>22</v>
      </c>
      <c r="B1368" s="5" t="str">
        <f>TEXT(DATA[[#This Row],[Fecha]],"mmm")</f>
        <v>oct</v>
      </c>
      <c r="C1368" s="16">
        <f>(WEEKNUM(DATA[[#This Row],[Fecha]],2))</f>
        <v>44</v>
      </c>
      <c r="D1368" s="30">
        <v>45223</v>
      </c>
      <c r="E1368" s="102">
        <f>YEAR(DATA[[#This Row],[Fecha]])</f>
        <v>2023</v>
      </c>
      <c r="F1368" s="31" t="s">
        <v>398</v>
      </c>
      <c r="G1368" s="32" t="s">
        <v>78</v>
      </c>
      <c r="H1368" s="35" t="s">
        <v>296</v>
      </c>
      <c r="I1368" s="32" t="s">
        <v>166</v>
      </c>
      <c r="J1368" s="19">
        <v>2.2007166666666658</v>
      </c>
    </row>
    <row r="1369" spans="1:10">
      <c r="A1369" s="18" t="s">
        <v>22</v>
      </c>
      <c r="B1369" s="5" t="str">
        <f>TEXT(DATA[[#This Row],[Fecha]],"mmm")</f>
        <v>oct</v>
      </c>
      <c r="C1369" s="16">
        <f>(WEEKNUM(DATA[[#This Row],[Fecha]],2))</f>
        <v>44</v>
      </c>
      <c r="D1369" s="30">
        <v>45223</v>
      </c>
      <c r="E1369" s="102">
        <f>YEAR(DATA[[#This Row],[Fecha]])</f>
        <v>2023</v>
      </c>
      <c r="F1369" s="31" t="s">
        <v>398</v>
      </c>
      <c r="G1369" s="32" t="s">
        <v>65</v>
      </c>
      <c r="H1369" s="35" t="s">
        <v>89</v>
      </c>
      <c r="I1369" s="32" t="s">
        <v>166</v>
      </c>
      <c r="J1369" s="19">
        <v>1.8755833333333323</v>
      </c>
    </row>
    <row r="1370" spans="1:10">
      <c r="A1370" s="18" t="s">
        <v>22</v>
      </c>
      <c r="B1370" s="5" t="str">
        <f>TEXT(DATA[[#This Row],[Fecha]],"mmm")</f>
        <v>oct</v>
      </c>
      <c r="C1370" s="16">
        <f>(WEEKNUM(DATA[[#This Row],[Fecha]],2))</f>
        <v>44</v>
      </c>
      <c r="D1370" s="30">
        <v>45223</v>
      </c>
      <c r="E1370" s="102">
        <f>YEAR(DATA[[#This Row],[Fecha]])</f>
        <v>2023</v>
      </c>
      <c r="F1370" s="31" t="s">
        <v>398</v>
      </c>
      <c r="G1370" s="32" t="s">
        <v>65</v>
      </c>
      <c r="H1370" s="35" t="s">
        <v>69</v>
      </c>
      <c r="I1370" s="32" t="s">
        <v>166</v>
      </c>
      <c r="J1370" s="19">
        <v>1.601716666666668</v>
      </c>
    </row>
    <row r="1371" spans="1:10">
      <c r="A1371" s="18" t="s">
        <v>19</v>
      </c>
      <c r="B1371" s="5" t="str">
        <f>TEXT(DATA[[#This Row],[Fecha]],"mmm")</f>
        <v>oct</v>
      </c>
      <c r="C1371" s="16">
        <f>(WEEKNUM(DATA[[#This Row],[Fecha]],2))</f>
        <v>44</v>
      </c>
      <c r="D1371" s="30">
        <v>45223</v>
      </c>
      <c r="E1371" s="102">
        <f>YEAR(DATA[[#This Row],[Fecha]])</f>
        <v>2023</v>
      </c>
      <c r="F1371" s="31" t="s">
        <v>58</v>
      </c>
      <c r="G1371" s="32" t="s">
        <v>76</v>
      </c>
      <c r="H1371" s="35" t="s">
        <v>108</v>
      </c>
      <c r="I1371" s="32" t="s">
        <v>166</v>
      </c>
      <c r="J1371" s="19">
        <v>1.4993333333333341</v>
      </c>
    </row>
    <row r="1372" spans="1:10">
      <c r="A1372" s="18" t="s">
        <v>19</v>
      </c>
      <c r="B1372" s="5" t="str">
        <f>TEXT(DATA[[#This Row],[Fecha]],"mmm")</f>
        <v>oct</v>
      </c>
      <c r="C1372" s="16">
        <f>(WEEKNUM(DATA[[#This Row],[Fecha]],2))</f>
        <v>44</v>
      </c>
      <c r="D1372" s="30">
        <v>45223</v>
      </c>
      <c r="E1372" s="102">
        <f>YEAR(DATA[[#This Row],[Fecha]])</f>
        <v>2023</v>
      </c>
      <c r="F1372" s="31" t="s">
        <v>398</v>
      </c>
      <c r="G1372" s="32" t="s">
        <v>65</v>
      </c>
      <c r="H1372" s="35" t="s">
        <v>289</v>
      </c>
      <c r="I1372" s="32" t="s">
        <v>166</v>
      </c>
      <c r="J1372" s="19">
        <v>1.429099999999998</v>
      </c>
    </row>
    <row r="1373" spans="1:10">
      <c r="A1373" s="18" t="s">
        <v>22</v>
      </c>
      <c r="B1373" s="5" t="str">
        <f>TEXT(DATA[[#This Row],[Fecha]],"mmm")</f>
        <v>oct</v>
      </c>
      <c r="C1373" s="16">
        <f>(WEEKNUM(DATA[[#This Row],[Fecha]],2))</f>
        <v>44</v>
      </c>
      <c r="D1373" s="30">
        <v>45223</v>
      </c>
      <c r="E1373" s="102">
        <f>YEAR(DATA[[#This Row],[Fecha]])</f>
        <v>2023</v>
      </c>
      <c r="F1373" s="31" t="s">
        <v>398</v>
      </c>
      <c r="G1373" s="32" t="s">
        <v>65</v>
      </c>
      <c r="H1373" s="35" t="s">
        <v>69</v>
      </c>
      <c r="I1373" s="32" t="s">
        <v>166</v>
      </c>
      <c r="J1373" s="19">
        <v>1.4251166666666639</v>
      </c>
    </row>
    <row r="1374" spans="1:10">
      <c r="A1374" s="18" t="s">
        <v>22</v>
      </c>
      <c r="B1374" s="5" t="str">
        <f>TEXT(DATA[[#This Row],[Fecha]],"mmm")</f>
        <v>oct</v>
      </c>
      <c r="C1374" s="16">
        <f>(WEEKNUM(DATA[[#This Row],[Fecha]],2))</f>
        <v>44</v>
      </c>
      <c r="D1374" s="30">
        <v>45223</v>
      </c>
      <c r="E1374" s="102">
        <f>YEAR(DATA[[#This Row],[Fecha]])</f>
        <v>2023</v>
      </c>
      <c r="F1374" s="31" t="s">
        <v>398</v>
      </c>
      <c r="G1374" s="32" t="s">
        <v>78</v>
      </c>
      <c r="H1374" s="35" t="s">
        <v>296</v>
      </c>
      <c r="I1374" s="32" t="s">
        <v>166</v>
      </c>
      <c r="J1374" s="19">
        <v>1.2258</v>
      </c>
    </row>
    <row r="1375" spans="1:10">
      <c r="A1375" s="18" t="s">
        <v>19</v>
      </c>
      <c r="B1375" s="5" t="str">
        <f>TEXT(DATA[[#This Row],[Fecha]],"mmm")</f>
        <v>oct</v>
      </c>
      <c r="C1375" s="16">
        <f>(WEEKNUM(DATA[[#This Row],[Fecha]],2))</f>
        <v>44</v>
      </c>
      <c r="D1375" s="30">
        <v>45223</v>
      </c>
      <c r="E1375" s="102">
        <f>YEAR(DATA[[#This Row],[Fecha]])</f>
        <v>2023</v>
      </c>
      <c r="F1375" s="31" t="s">
        <v>58</v>
      </c>
      <c r="G1375" s="32" t="s">
        <v>76</v>
      </c>
      <c r="H1375" s="35" t="s">
        <v>108</v>
      </c>
      <c r="I1375" s="32" t="s">
        <v>166</v>
      </c>
      <c r="J1375" s="19">
        <v>1.0902333333333361</v>
      </c>
    </row>
    <row r="1376" spans="1:10">
      <c r="A1376" s="18" t="s">
        <v>20</v>
      </c>
      <c r="B1376" s="5" t="str">
        <f>TEXT(DATA[[#This Row],[Fecha]],"mmm")</f>
        <v>oct</v>
      </c>
      <c r="C1376" s="16">
        <f>(WEEKNUM(DATA[[#This Row],[Fecha]],2))</f>
        <v>44</v>
      </c>
      <c r="D1376" s="30">
        <v>45223</v>
      </c>
      <c r="E1376" s="102">
        <f>YEAR(DATA[[#This Row],[Fecha]])</f>
        <v>2023</v>
      </c>
      <c r="F1376" s="31" t="s">
        <v>335</v>
      </c>
      <c r="G1376" s="32" t="s">
        <v>64</v>
      </c>
      <c r="H1376" s="35" t="s">
        <v>427</v>
      </c>
      <c r="I1376" s="32" t="s">
        <v>166</v>
      </c>
      <c r="J1376" s="19">
        <v>1.032333333333336</v>
      </c>
    </row>
    <row r="1377" spans="1:11">
      <c r="A1377" s="18" t="s">
        <v>19</v>
      </c>
      <c r="B1377" s="5" t="str">
        <f>TEXT(DATA[[#This Row],[Fecha]],"mmm")</f>
        <v>oct</v>
      </c>
      <c r="C1377" s="16">
        <f>(WEEKNUM(DATA[[#This Row],[Fecha]],2))</f>
        <v>44</v>
      </c>
      <c r="D1377" s="30">
        <v>45223</v>
      </c>
      <c r="E1377" s="102">
        <f>YEAR(DATA[[#This Row],[Fecha]])</f>
        <v>2023</v>
      </c>
      <c r="F1377" s="31" t="s">
        <v>398</v>
      </c>
      <c r="G1377" s="32" t="s">
        <v>65</v>
      </c>
      <c r="H1377" s="35" t="s">
        <v>289</v>
      </c>
      <c r="I1377" s="32" t="s">
        <v>166</v>
      </c>
      <c r="J1377" s="19">
        <v>0.61318333333333197</v>
      </c>
    </row>
    <row r="1378" spans="1:11">
      <c r="A1378" s="18" t="s">
        <v>20</v>
      </c>
      <c r="B1378" s="5" t="str">
        <f>TEXT(DATA[[#This Row],[Fecha]],"mmm")</f>
        <v>oct</v>
      </c>
      <c r="C1378" s="16">
        <f>(WEEKNUM(DATA[[#This Row],[Fecha]],2))</f>
        <v>44</v>
      </c>
      <c r="D1378" s="30">
        <v>45223</v>
      </c>
      <c r="E1378" s="102">
        <f>YEAR(DATA[[#This Row],[Fecha]])</f>
        <v>2023</v>
      </c>
      <c r="F1378" s="31" t="s">
        <v>398</v>
      </c>
      <c r="G1378" s="32" t="s">
        <v>52</v>
      </c>
      <c r="H1378" s="35" t="s">
        <v>162</v>
      </c>
      <c r="I1378" s="32" t="s">
        <v>166</v>
      </c>
      <c r="J1378" s="19">
        <v>0.60010000000000208</v>
      </c>
    </row>
    <row r="1379" spans="1:11">
      <c r="A1379" s="18" t="s">
        <v>22</v>
      </c>
      <c r="B1379" s="5" t="str">
        <f>TEXT(DATA[[#This Row],[Fecha]],"mmm")</f>
        <v>oct</v>
      </c>
      <c r="C1379" s="16">
        <f>(WEEKNUM(DATA[[#This Row],[Fecha]],2))</f>
        <v>44</v>
      </c>
      <c r="D1379" s="30">
        <v>45223</v>
      </c>
      <c r="E1379" s="102">
        <f>YEAR(DATA[[#This Row],[Fecha]])</f>
        <v>2023</v>
      </c>
      <c r="F1379" s="31" t="s">
        <v>398</v>
      </c>
      <c r="G1379" s="32" t="s">
        <v>65</v>
      </c>
      <c r="H1379" s="35" t="s">
        <v>69</v>
      </c>
      <c r="I1379" s="32" t="s">
        <v>166</v>
      </c>
      <c r="J1379" s="19">
        <v>0.57525000000000004</v>
      </c>
    </row>
    <row r="1380" spans="1:11">
      <c r="A1380" s="18" t="s">
        <v>22</v>
      </c>
      <c r="B1380" s="5" t="str">
        <f>TEXT(DATA[[#This Row],[Fecha]],"mmm")</f>
        <v>oct</v>
      </c>
      <c r="C1380" s="16">
        <f>(WEEKNUM(DATA[[#This Row],[Fecha]],2))</f>
        <v>44</v>
      </c>
      <c r="D1380" s="30">
        <v>45223</v>
      </c>
      <c r="E1380" s="102">
        <f>YEAR(DATA[[#This Row],[Fecha]])</f>
        <v>2023</v>
      </c>
      <c r="F1380" s="31" t="s">
        <v>398</v>
      </c>
      <c r="G1380" s="32" t="s">
        <v>78</v>
      </c>
      <c r="H1380" s="35" t="s">
        <v>296</v>
      </c>
      <c r="I1380" s="32" t="s">
        <v>166</v>
      </c>
      <c r="J1380" s="19">
        <v>0.45038333333333336</v>
      </c>
    </row>
    <row r="1381" spans="1:11">
      <c r="A1381" s="18" t="s">
        <v>19</v>
      </c>
      <c r="B1381" s="5" t="str">
        <f>TEXT(DATA[[#This Row],[Fecha]],"mmm")</f>
        <v>oct</v>
      </c>
      <c r="C1381" s="16">
        <f>(WEEKNUM(DATA[[#This Row],[Fecha]],2))</f>
        <v>44</v>
      </c>
      <c r="D1381" s="30">
        <v>45223</v>
      </c>
      <c r="E1381" s="102">
        <f>YEAR(DATA[[#This Row],[Fecha]])</f>
        <v>2023</v>
      </c>
      <c r="F1381" s="31" t="s">
        <v>398</v>
      </c>
      <c r="G1381" s="32" t="s">
        <v>65</v>
      </c>
      <c r="H1381" s="35" t="s">
        <v>289</v>
      </c>
      <c r="I1381" s="32" t="s">
        <v>166</v>
      </c>
      <c r="J1381" s="19">
        <v>0.35926666666666679</v>
      </c>
    </row>
    <row r="1382" spans="1:11">
      <c r="A1382" s="63" t="s">
        <v>22</v>
      </c>
      <c r="B1382" s="5" t="str">
        <f>TEXT(DATA[[#This Row],[Fecha]],"mmm")</f>
        <v>oct</v>
      </c>
      <c r="C1382" s="16">
        <f>(WEEKNUM(DATA[[#This Row],[Fecha]],2))</f>
        <v>44</v>
      </c>
      <c r="D1382" s="30">
        <v>45224</v>
      </c>
      <c r="E1382" s="102">
        <f>YEAR(DATA[[#This Row],[Fecha]])</f>
        <v>2023</v>
      </c>
      <c r="F1382" s="31" t="s">
        <v>398</v>
      </c>
      <c r="G1382" s="32" t="s">
        <v>65</v>
      </c>
      <c r="H1382" s="35" t="s">
        <v>415</v>
      </c>
      <c r="I1382" s="32" t="s">
        <v>56</v>
      </c>
      <c r="J1382" s="19">
        <v>27.66</v>
      </c>
    </row>
    <row r="1383" spans="1:11">
      <c r="A1383" s="18" t="s">
        <v>20</v>
      </c>
      <c r="B1383" s="5" t="str">
        <f>TEXT(DATA[[#This Row],[Fecha]],"mmm")</f>
        <v>oct</v>
      </c>
      <c r="C1383" s="16">
        <f>(WEEKNUM(DATA[[#This Row],[Fecha]],2))</f>
        <v>44</v>
      </c>
      <c r="D1383" s="30">
        <v>45224</v>
      </c>
      <c r="E1383" s="102">
        <f>YEAR(DATA[[#This Row],[Fecha]])</f>
        <v>2023</v>
      </c>
      <c r="F1383" s="31" t="s">
        <v>58</v>
      </c>
      <c r="G1383" s="32" t="s">
        <v>482</v>
      </c>
      <c r="H1383" s="35" t="s">
        <v>104</v>
      </c>
      <c r="I1383" s="32" t="s">
        <v>56</v>
      </c>
      <c r="J1383" s="19">
        <v>21.82408333333332</v>
      </c>
      <c r="K1383" s="105" t="s">
        <v>468</v>
      </c>
    </row>
    <row r="1384" spans="1:11">
      <c r="A1384" s="63" t="s">
        <v>20</v>
      </c>
      <c r="B1384" s="5" t="str">
        <f>TEXT(DATA[[#This Row],[Fecha]],"mmm")</f>
        <v>oct</v>
      </c>
      <c r="C1384" s="16">
        <f>(WEEKNUM(DATA[[#This Row],[Fecha]],2))</f>
        <v>44</v>
      </c>
      <c r="D1384" s="30">
        <v>45224</v>
      </c>
      <c r="E1384" s="102">
        <f>YEAR(DATA[[#This Row],[Fecha]])</f>
        <v>2023</v>
      </c>
      <c r="F1384" s="31" t="s">
        <v>398</v>
      </c>
      <c r="G1384" s="32" t="s">
        <v>52</v>
      </c>
      <c r="H1384" s="35" t="s">
        <v>430</v>
      </c>
      <c r="I1384" s="32" t="s">
        <v>56</v>
      </c>
      <c r="J1384" s="19">
        <v>12.27</v>
      </c>
    </row>
    <row r="1385" spans="1:11">
      <c r="A1385" s="63" t="s">
        <v>20</v>
      </c>
      <c r="B1385" s="5" t="str">
        <f>TEXT(DATA[[#This Row],[Fecha]],"mmm")</f>
        <v>oct</v>
      </c>
      <c r="C1385" s="16">
        <f>(WEEKNUM(DATA[[#This Row],[Fecha]],2))</f>
        <v>44</v>
      </c>
      <c r="D1385" s="30">
        <v>45224</v>
      </c>
      <c r="E1385" s="102">
        <f>YEAR(DATA[[#This Row],[Fecha]])</f>
        <v>2023</v>
      </c>
      <c r="F1385" s="31" t="s">
        <v>398</v>
      </c>
      <c r="G1385" s="32" t="s">
        <v>52</v>
      </c>
      <c r="H1385" s="35" t="s">
        <v>431</v>
      </c>
      <c r="I1385" s="32" t="s">
        <v>57</v>
      </c>
      <c r="J1385" s="19">
        <v>10.06</v>
      </c>
    </row>
    <row r="1386" spans="1:11">
      <c r="A1386" s="63" t="s">
        <v>19</v>
      </c>
      <c r="B1386" s="5" t="str">
        <f>TEXT(DATA[[#This Row],[Fecha]],"mmm")</f>
        <v>oct</v>
      </c>
      <c r="C1386" s="16">
        <f>(WEEKNUM(DATA[[#This Row],[Fecha]],2))</f>
        <v>44</v>
      </c>
      <c r="D1386" s="30">
        <v>45224</v>
      </c>
      <c r="E1386" s="102">
        <f>YEAR(DATA[[#This Row],[Fecha]])</f>
        <v>2023</v>
      </c>
      <c r="F1386" s="31" t="s">
        <v>398</v>
      </c>
      <c r="G1386" s="32" t="s">
        <v>65</v>
      </c>
      <c r="H1386" s="35" t="s">
        <v>429</v>
      </c>
      <c r="I1386" s="32" t="s">
        <v>166</v>
      </c>
      <c r="J1386" s="19">
        <v>9.61</v>
      </c>
    </row>
    <row r="1387" spans="1:11">
      <c r="A1387" s="63" t="s">
        <v>20</v>
      </c>
      <c r="B1387" s="5" t="str">
        <f>TEXT(DATA[[#This Row],[Fecha]],"mmm")</f>
        <v>oct</v>
      </c>
      <c r="C1387" s="16">
        <f>(WEEKNUM(DATA[[#This Row],[Fecha]],2))</f>
        <v>44</v>
      </c>
      <c r="D1387" s="30">
        <v>45224</v>
      </c>
      <c r="E1387" s="102">
        <f>YEAR(DATA[[#This Row],[Fecha]])</f>
        <v>2023</v>
      </c>
      <c r="F1387" s="31" t="s">
        <v>335</v>
      </c>
      <c r="G1387" s="32" t="s">
        <v>52</v>
      </c>
      <c r="H1387" s="35" t="s">
        <v>256</v>
      </c>
      <c r="I1387" s="32" t="s">
        <v>166</v>
      </c>
      <c r="J1387" s="19">
        <v>9.4700000000000006</v>
      </c>
    </row>
    <row r="1388" spans="1:11">
      <c r="A1388" s="63" t="s">
        <v>20</v>
      </c>
      <c r="B1388" s="5" t="str">
        <f>TEXT(DATA[[#This Row],[Fecha]],"mmm")</f>
        <v>oct</v>
      </c>
      <c r="C1388" s="16">
        <f>(WEEKNUM(DATA[[#This Row],[Fecha]],2))</f>
        <v>44</v>
      </c>
      <c r="D1388" s="30">
        <v>45224</v>
      </c>
      <c r="E1388" s="102">
        <f>YEAR(DATA[[#This Row],[Fecha]])</f>
        <v>2023</v>
      </c>
      <c r="F1388" s="31" t="s">
        <v>398</v>
      </c>
      <c r="G1388" s="32" t="s">
        <v>52</v>
      </c>
      <c r="H1388" s="35" t="s">
        <v>430</v>
      </c>
      <c r="I1388" s="32" t="s">
        <v>166</v>
      </c>
      <c r="J1388" s="19">
        <v>9.35</v>
      </c>
    </row>
    <row r="1389" spans="1:11">
      <c r="A1389" s="63" t="s">
        <v>20</v>
      </c>
      <c r="B1389" s="5" t="str">
        <f>TEXT(DATA[[#This Row],[Fecha]],"mmm")</f>
        <v>oct</v>
      </c>
      <c r="C1389" s="16">
        <f>(WEEKNUM(DATA[[#This Row],[Fecha]],2))</f>
        <v>44</v>
      </c>
      <c r="D1389" s="30">
        <v>45224</v>
      </c>
      <c r="E1389" s="102">
        <f>YEAR(DATA[[#This Row],[Fecha]])</f>
        <v>2023</v>
      </c>
      <c r="F1389" s="31" t="s">
        <v>335</v>
      </c>
      <c r="G1389" s="32" t="s">
        <v>52</v>
      </c>
      <c r="H1389" s="35" t="s">
        <v>148</v>
      </c>
      <c r="I1389" s="32" t="s">
        <v>166</v>
      </c>
      <c r="J1389" s="19">
        <v>9.3000000000000007</v>
      </c>
    </row>
    <row r="1390" spans="1:11">
      <c r="A1390" s="63" t="s">
        <v>19</v>
      </c>
      <c r="B1390" s="5" t="str">
        <f>TEXT(DATA[[#This Row],[Fecha]],"mmm")</f>
        <v>oct</v>
      </c>
      <c r="C1390" s="16">
        <f>(WEEKNUM(DATA[[#This Row],[Fecha]],2))</f>
        <v>44</v>
      </c>
      <c r="D1390" s="30">
        <v>45224</v>
      </c>
      <c r="E1390" s="102">
        <f>YEAR(DATA[[#This Row],[Fecha]])</f>
        <v>2023</v>
      </c>
      <c r="F1390" s="31" t="s">
        <v>398</v>
      </c>
      <c r="G1390" s="32" t="s">
        <v>64</v>
      </c>
      <c r="H1390" s="35" t="s">
        <v>326</v>
      </c>
      <c r="I1390" s="32" t="s">
        <v>166</v>
      </c>
      <c r="J1390" s="19">
        <v>9.19</v>
      </c>
    </row>
    <row r="1391" spans="1:11">
      <c r="A1391" s="63" t="s">
        <v>20</v>
      </c>
      <c r="B1391" s="5" t="str">
        <f>TEXT(DATA[[#This Row],[Fecha]],"mmm")</f>
        <v>oct</v>
      </c>
      <c r="C1391" s="16">
        <f>(WEEKNUM(DATA[[#This Row],[Fecha]],2))</f>
        <v>44</v>
      </c>
      <c r="D1391" s="30">
        <v>45224</v>
      </c>
      <c r="E1391" s="102">
        <f>YEAR(DATA[[#This Row],[Fecha]])</f>
        <v>2023</v>
      </c>
      <c r="F1391" s="31" t="s">
        <v>398</v>
      </c>
      <c r="G1391" s="32" t="s">
        <v>52</v>
      </c>
      <c r="H1391" s="35" t="s">
        <v>430</v>
      </c>
      <c r="I1391" s="32" t="s">
        <v>166</v>
      </c>
      <c r="J1391" s="19">
        <v>6.74</v>
      </c>
    </row>
    <row r="1392" spans="1:11">
      <c r="A1392" s="63" t="s">
        <v>20</v>
      </c>
      <c r="B1392" s="5" t="str">
        <f>TEXT(DATA[[#This Row],[Fecha]],"mmm")</f>
        <v>oct</v>
      </c>
      <c r="C1392" s="16">
        <f>(WEEKNUM(DATA[[#This Row],[Fecha]],2))</f>
        <v>44</v>
      </c>
      <c r="D1392" s="30">
        <v>45224</v>
      </c>
      <c r="E1392" s="102">
        <f>YEAR(DATA[[#This Row],[Fecha]])</f>
        <v>2023</v>
      </c>
      <c r="F1392" s="31" t="s">
        <v>335</v>
      </c>
      <c r="G1392" s="32" t="s">
        <v>62</v>
      </c>
      <c r="H1392" s="35" t="s">
        <v>242</v>
      </c>
      <c r="I1392" s="32" t="s">
        <v>166</v>
      </c>
      <c r="J1392" s="19">
        <v>6.74</v>
      </c>
    </row>
    <row r="1393" spans="1:11">
      <c r="A1393" s="63" t="s">
        <v>22</v>
      </c>
      <c r="B1393" s="5" t="str">
        <f>TEXT(DATA[[#This Row],[Fecha]],"mmm")</f>
        <v>oct</v>
      </c>
      <c r="C1393" s="16">
        <f>(WEEKNUM(DATA[[#This Row],[Fecha]],2))</f>
        <v>44</v>
      </c>
      <c r="D1393" s="30">
        <v>45224</v>
      </c>
      <c r="E1393" s="102">
        <f>YEAR(DATA[[#This Row],[Fecha]])</f>
        <v>2023</v>
      </c>
      <c r="F1393" s="31" t="s">
        <v>398</v>
      </c>
      <c r="G1393" s="32" t="s">
        <v>65</v>
      </c>
      <c r="H1393" s="35" t="s">
        <v>89</v>
      </c>
      <c r="I1393" s="32" t="s">
        <v>166</v>
      </c>
      <c r="J1393" s="19">
        <v>6.1</v>
      </c>
    </row>
    <row r="1394" spans="1:11">
      <c r="A1394" s="18" t="s">
        <v>22</v>
      </c>
      <c r="B1394" s="5" t="str">
        <f>TEXT(DATA[[#This Row],[Fecha]],"mmm")</f>
        <v>oct</v>
      </c>
      <c r="C1394" s="16">
        <f>(WEEKNUM(DATA[[#This Row],[Fecha]],2))</f>
        <v>44</v>
      </c>
      <c r="D1394" s="30">
        <v>45224</v>
      </c>
      <c r="E1394" s="102">
        <f>YEAR(DATA[[#This Row],[Fecha]])</f>
        <v>2023</v>
      </c>
      <c r="F1394" s="31" t="s">
        <v>58</v>
      </c>
      <c r="G1394" s="32" t="s">
        <v>65</v>
      </c>
      <c r="H1394" s="35" t="s">
        <v>69</v>
      </c>
      <c r="I1394" s="32" t="s">
        <v>166</v>
      </c>
      <c r="J1394" s="19">
        <v>5.7520166666666634</v>
      </c>
    </row>
    <row r="1395" spans="1:11">
      <c r="A1395" s="63" t="s">
        <v>22</v>
      </c>
      <c r="B1395" s="5" t="str">
        <f>TEXT(DATA[[#This Row],[Fecha]],"mmm")</f>
        <v>oct</v>
      </c>
      <c r="C1395" s="16">
        <f>(WEEKNUM(DATA[[#This Row],[Fecha]],2))</f>
        <v>44</v>
      </c>
      <c r="D1395" s="30">
        <v>45224</v>
      </c>
      <c r="E1395" s="102">
        <f>YEAR(DATA[[#This Row],[Fecha]])</f>
        <v>2023</v>
      </c>
      <c r="F1395" s="31" t="s">
        <v>398</v>
      </c>
      <c r="G1395" s="32" t="s">
        <v>65</v>
      </c>
      <c r="H1395" s="35" t="s">
        <v>89</v>
      </c>
      <c r="I1395" s="32" t="s">
        <v>166</v>
      </c>
      <c r="J1395" s="19">
        <v>4.9000000000000004</v>
      </c>
    </row>
    <row r="1396" spans="1:11">
      <c r="A1396" s="63" t="s">
        <v>20</v>
      </c>
      <c r="B1396" s="5" t="str">
        <f>TEXT(DATA[[#This Row],[Fecha]],"mmm")</f>
        <v>oct</v>
      </c>
      <c r="C1396" s="16">
        <f>(WEEKNUM(DATA[[#This Row],[Fecha]],2))</f>
        <v>44</v>
      </c>
      <c r="D1396" s="30">
        <v>45224</v>
      </c>
      <c r="E1396" s="102">
        <f>YEAR(DATA[[#This Row],[Fecha]])</f>
        <v>2023</v>
      </c>
      <c r="F1396" s="31" t="s">
        <v>335</v>
      </c>
      <c r="G1396" s="32" t="s">
        <v>52</v>
      </c>
      <c r="H1396" s="35" t="s">
        <v>183</v>
      </c>
      <c r="I1396" s="32" t="s">
        <v>166</v>
      </c>
      <c r="J1396" s="19">
        <v>4.49</v>
      </c>
    </row>
    <row r="1397" spans="1:11">
      <c r="A1397" s="18" t="s">
        <v>22</v>
      </c>
      <c r="B1397" s="5" t="str">
        <f>TEXT(DATA[[#This Row],[Fecha]],"mmm")</f>
        <v>oct</v>
      </c>
      <c r="C1397" s="16">
        <f>(WEEKNUM(DATA[[#This Row],[Fecha]],2))</f>
        <v>44</v>
      </c>
      <c r="D1397" s="30">
        <v>45224</v>
      </c>
      <c r="E1397" s="102">
        <f>YEAR(DATA[[#This Row],[Fecha]])</f>
        <v>2023</v>
      </c>
      <c r="F1397" s="31" t="s">
        <v>58</v>
      </c>
      <c r="G1397" s="32" t="s">
        <v>60</v>
      </c>
      <c r="H1397" s="35" t="s">
        <v>299</v>
      </c>
      <c r="I1397" s="32" t="s">
        <v>166</v>
      </c>
      <c r="J1397" s="19">
        <v>4.4519166666666665</v>
      </c>
    </row>
    <row r="1398" spans="1:11">
      <c r="A1398" s="18" t="s">
        <v>20</v>
      </c>
      <c r="B1398" s="5" t="str">
        <f>TEXT(DATA[[#This Row],[Fecha]],"mmm")</f>
        <v>oct</v>
      </c>
      <c r="C1398" s="16">
        <f>(WEEKNUM(DATA[[#This Row],[Fecha]],2))</f>
        <v>44</v>
      </c>
      <c r="D1398" s="30">
        <v>45224</v>
      </c>
      <c r="E1398" s="102">
        <f>YEAR(DATA[[#This Row],[Fecha]])</f>
        <v>2023</v>
      </c>
      <c r="F1398" s="31" t="s">
        <v>58</v>
      </c>
      <c r="G1398" s="32" t="s">
        <v>482</v>
      </c>
      <c r="H1398" s="35" t="s">
        <v>104</v>
      </c>
      <c r="I1398" s="32" t="s">
        <v>56</v>
      </c>
      <c r="J1398" s="19">
        <v>4.1304666666666661</v>
      </c>
      <c r="K1398" s="105" t="s">
        <v>468</v>
      </c>
    </row>
    <row r="1399" spans="1:11">
      <c r="A1399" s="18" t="s">
        <v>22</v>
      </c>
      <c r="B1399" s="5" t="str">
        <f>TEXT(DATA[[#This Row],[Fecha]],"mmm")</f>
        <v>oct</v>
      </c>
      <c r="C1399" s="16">
        <f>(WEEKNUM(DATA[[#This Row],[Fecha]],2))</f>
        <v>44</v>
      </c>
      <c r="D1399" s="30">
        <v>45224</v>
      </c>
      <c r="E1399" s="102">
        <f>YEAR(DATA[[#This Row],[Fecha]])</f>
        <v>2023</v>
      </c>
      <c r="F1399" s="31" t="s">
        <v>58</v>
      </c>
      <c r="G1399" s="32" t="s">
        <v>65</v>
      </c>
      <c r="H1399" s="35" t="s">
        <v>301</v>
      </c>
      <c r="I1399" s="32" t="s">
        <v>166</v>
      </c>
      <c r="J1399" s="19">
        <v>3.7517166666666664</v>
      </c>
    </row>
    <row r="1400" spans="1:11">
      <c r="A1400" s="63" t="s">
        <v>20</v>
      </c>
      <c r="B1400" s="5" t="str">
        <f>TEXT(DATA[[#This Row],[Fecha]],"mmm")</f>
        <v>oct</v>
      </c>
      <c r="C1400" s="16">
        <f>(WEEKNUM(DATA[[#This Row],[Fecha]],2))</f>
        <v>44</v>
      </c>
      <c r="D1400" s="30">
        <v>45224</v>
      </c>
      <c r="E1400" s="102">
        <f>YEAR(DATA[[#This Row],[Fecha]])</f>
        <v>2023</v>
      </c>
      <c r="F1400" s="31" t="s">
        <v>335</v>
      </c>
      <c r="G1400" s="32" t="s">
        <v>77</v>
      </c>
      <c r="H1400" s="35" t="s">
        <v>129</v>
      </c>
      <c r="I1400" s="32" t="s">
        <v>166</v>
      </c>
      <c r="J1400" s="19">
        <v>3.46</v>
      </c>
    </row>
    <row r="1401" spans="1:11">
      <c r="A1401" s="63" t="s">
        <v>19</v>
      </c>
      <c r="B1401" s="5" t="str">
        <f>TEXT(DATA[[#This Row],[Fecha]],"mmm")</f>
        <v>oct</v>
      </c>
      <c r="C1401" s="16">
        <f>(WEEKNUM(DATA[[#This Row],[Fecha]],2))</f>
        <v>44</v>
      </c>
      <c r="D1401" s="30">
        <v>45224</v>
      </c>
      <c r="E1401" s="102">
        <f>YEAR(DATA[[#This Row],[Fecha]])</f>
        <v>2023</v>
      </c>
      <c r="F1401" s="31" t="s">
        <v>398</v>
      </c>
      <c r="G1401" s="32" t="s">
        <v>60</v>
      </c>
      <c r="H1401" s="35" t="s">
        <v>299</v>
      </c>
      <c r="I1401" s="32" t="s">
        <v>166</v>
      </c>
      <c r="J1401" s="19">
        <v>3.08</v>
      </c>
    </row>
    <row r="1402" spans="1:11">
      <c r="A1402" s="63" t="s">
        <v>22</v>
      </c>
      <c r="B1402" s="5" t="str">
        <f>TEXT(DATA[[#This Row],[Fecha]],"mmm")</f>
        <v>oct</v>
      </c>
      <c r="C1402" s="16">
        <f>(WEEKNUM(DATA[[#This Row],[Fecha]],2))</f>
        <v>44</v>
      </c>
      <c r="D1402" s="30">
        <v>45224</v>
      </c>
      <c r="E1402" s="102">
        <f>YEAR(DATA[[#This Row],[Fecha]])</f>
        <v>2023</v>
      </c>
      <c r="F1402" s="31" t="s">
        <v>398</v>
      </c>
      <c r="G1402" s="32" t="s">
        <v>65</v>
      </c>
      <c r="H1402" s="35" t="s">
        <v>89</v>
      </c>
      <c r="I1402" s="32" t="s">
        <v>166</v>
      </c>
      <c r="J1402" s="19">
        <v>2.8</v>
      </c>
    </row>
    <row r="1403" spans="1:11">
      <c r="A1403" s="63" t="s">
        <v>22</v>
      </c>
      <c r="B1403" s="5" t="str">
        <f>TEXT(DATA[[#This Row],[Fecha]],"mmm")</f>
        <v>oct</v>
      </c>
      <c r="C1403" s="16">
        <f>(WEEKNUM(DATA[[#This Row],[Fecha]],2))</f>
        <v>44</v>
      </c>
      <c r="D1403" s="30">
        <v>45224</v>
      </c>
      <c r="E1403" s="102">
        <f>YEAR(DATA[[#This Row],[Fecha]])</f>
        <v>2023</v>
      </c>
      <c r="F1403" s="31" t="s">
        <v>398</v>
      </c>
      <c r="G1403" s="32" t="s">
        <v>65</v>
      </c>
      <c r="H1403" s="35" t="s">
        <v>89</v>
      </c>
      <c r="I1403" s="32" t="s">
        <v>166</v>
      </c>
      <c r="J1403" s="19">
        <v>2.5499999999999998</v>
      </c>
    </row>
    <row r="1404" spans="1:11">
      <c r="A1404" s="63" t="s">
        <v>22</v>
      </c>
      <c r="B1404" s="5" t="str">
        <f>TEXT(DATA[[#This Row],[Fecha]],"mmm")</f>
        <v>oct</v>
      </c>
      <c r="C1404" s="16">
        <f>(WEEKNUM(DATA[[#This Row],[Fecha]],2))</f>
        <v>44</v>
      </c>
      <c r="D1404" s="30">
        <v>45224</v>
      </c>
      <c r="E1404" s="102">
        <f>YEAR(DATA[[#This Row],[Fecha]])</f>
        <v>2023</v>
      </c>
      <c r="F1404" s="31" t="s">
        <v>398</v>
      </c>
      <c r="G1404" s="32" t="s">
        <v>74</v>
      </c>
      <c r="H1404" s="35" t="s">
        <v>135</v>
      </c>
      <c r="I1404" s="32" t="s">
        <v>166</v>
      </c>
      <c r="J1404" s="19">
        <v>2.2999999999999998</v>
      </c>
    </row>
    <row r="1405" spans="1:11">
      <c r="A1405" s="18" t="s">
        <v>22</v>
      </c>
      <c r="B1405" s="5" t="str">
        <f>TEXT(DATA[[#This Row],[Fecha]],"mmm")</f>
        <v>oct</v>
      </c>
      <c r="C1405" s="16">
        <f>(WEEKNUM(DATA[[#This Row],[Fecha]],2))</f>
        <v>44</v>
      </c>
      <c r="D1405" s="30">
        <v>45224</v>
      </c>
      <c r="E1405" s="102">
        <f>YEAR(DATA[[#This Row],[Fecha]])</f>
        <v>2023</v>
      </c>
      <c r="F1405" s="31" t="s">
        <v>58</v>
      </c>
      <c r="G1405" s="32" t="s">
        <v>65</v>
      </c>
      <c r="H1405" s="35" t="s">
        <v>301</v>
      </c>
      <c r="I1405" s="32" t="s">
        <v>166</v>
      </c>
      <c r="J1405" s="19">
        <v>2.2517500000000017</v>
      </c>
    </row>
    <row r="1406" spans="1:11">
      <c r="A1406" s="63" t="s">
        <v>22</v>
      </c>
      <c r="B1406" s="5" t="str">
        <f>TEXT(DATA[[#This Row],[Fecha]],"mmm")</f>
        <v>oct</v>
      </c>
      <c r="C1406" s="16">
        <f>(WEEKNUM(DATA[[#This Row],[Fecha]],2))</f>
        <v>44</v>
      </c>
      <c r="D1406" s="30">
        <v>45224</v>
      </c>
      <c r="E1406" s="102">
        <f>YEAR(DATA[[#This Row],[Fecha]])</f>
        <v>2023</v>
      </c>
      <c r="F1406" s="31" t="s">
        <v>398</v>
      </c>
      <c r="G1406" s="32" t="s">
        <v>65</v>
      </c>
      <c r="H1406" s="35" t="s">
        <v>89</v>
      </c>
      <c r="I1406" s="32" t="s">
        <v>166</v>
      </c>
      <c r="J1406" s="19">
        <v>2.25</v>
      </c>
    </row>
    <row r="1407" spans="1:11">
      <c r="A1407" s="63" t="s">
        <v>22</v>
      </c>
      <c r="B1407" s="5" t="str">
        <f>TEXT(DATA[[#This Row],[Fecha]],"mmm")</f>
        <v>oct</v>
      </c>
      <c r="C1407" s="16">
        <f>(WEEKNUM(DATA[[#This Row],[Fecha]],2))</f>
        <v>44</v>
      </c>
      <c r="D1407" s="30">
        <v>45224</v>
      </c>
      <c r="E1407" s="102">
        <f>YEAR(DATA[[#This Row],[Fecha]])</f>
        <v>2023</v>
      </c>
      <c r="F1407" s="31" t="s">
        <v>398</v>
      </c>
      <c r="G1407" s="32" t="s">
        <v>74</v>
      </c>
      <c r="H1407" s="35" t="s">
        <v>149</v>
      </c>
      <c r="I1407" s="32" t="s">
        <v>166</v>
      </c>
      <c r="J1407" s="19">
        <v>1.95</v>
      </c>
    </row>
    <row r="1408" spans="1:11">
      <c r="A1408" s="18" t="s">
        <v>22</v>
      </c>
      <c r="B1408" s="5" t="str">
        <f>TEXT(DATA[[#This Row],[Fecha]],"mmm")</f>
        <v>oct</v>
      </c>
      <c r="C1408" s="16">
        <f>(WEEKNUM(DATA[[#This Row],[Fecha]],2))</f>
        <v>44</v>
      </c>
      <c r="D1408" s="30">
        <v>45224</v>
      </c>
      <c r="E1408" s="102">
        <f>YEAR(DATA[[#This Row],[Fecha]])</f>
        <v>2023</v>
      </c>
      <c r="F1408" s="31" t="s">
        <v>58</v>
      </c>
      <c r="G1408" s="32" t="s">
        <v>65</v>
      </c>
      <c r="H1408" s="35" t="s">
        <v>301</v>
      </c>
      <c r="I1408" s="32" t="s">
        <v>166</v>
      </c>
      <c r="J1408" s="19">
        <v>1.7507666666666639</v>
      </c>
    </row>
    <row r="1409" spans="1:11">
      <c r="A1409" s="63" t="s">
        <v>22</v>
      </c>
      <c r="B1409" s="5" t="str">
        <f>TEXT(DATA[[#This Row],[Fecha]],"mmm")</f>
        <v>oct</v>
      </c>
      <c r="C1409" s="16">
        <f>(WEEKNUM(DATA[[#This Row],[Fecha]],2))</f>
        <v>44</v>
      </c>
      <c r="D1409" s="30">
        <v>45224</v>
      </c>
      <c r="E1409" s="102">
        <f>YEAR(DATA[[#This Row],[Fecha]])</f>
        <v>2023</v>
      </c>
      <c r="F1409" s="31" t="s">
        <v>398</v>
      </c>
      <c r="G1409" s="32" t="s">
        <v>65</v>
      </c>
      <c r="H1409" s="35" t="s">
        <v>89</v>
      </c>
      <c r="I1409" s="32" t="s">
        <v>166</v>
      </c>
      <c r="J1409" s="19">
        <v>1.7</v>
      </c>
    </row>
    <row r="1410" spans="1:11">
      <c r="A1410" s="63" t="s">
        <v>22</v>
      </c>
      <c r="B1410" s="5" t="str">
        <f>TEXT(DATA[[#This Row],[Fecha]],"mmm")</f>
        <v>oct</v>
      </c>
      <c r="C1410" s="16">
        <f>(WEEKNUM(DATA[[#This Row],[Fecha]],2))</f>
        <v>44</v>
      </c>
      <c r="D1410" s="30">
        <v>45224</v>
      </c>
      <c r="E1410" s="102">
        <f>YEAR(DATA[[#This Row],[Fecha]])</f>
        <v>2023</v>
      </c>
      <c r="F1410" s="31" t="s">
        <v>398</v>
      </c>
      <c r="G1410" s="32" t="s">
        <v>74</v>
      </c>
      <c r="H1410" s="35" t="s">
        <v>135</v>
      </c>
      <c r="I1410" s="32" t="s">
        <v>166</v>
      </c>
      <c r="J1410" s="19">
        <v>1.6</v>
      </c>
    </row>
    <row r="1411" spans="1:11">
      <c r="A1411" s="18" t="s">
        <v>22</v>
      </c>
      <c r="B1411" s="5" t="str">
        <f>TEXT(DATA[[#This Row],[Fecha]],"mmm")</f>
        <v>oct</v>
      </c>
      <c r="C1411" s="16">
        <f>(WEEKNUM(DATA[[#This Row],[Fecha]],2))</f>
        <v>44</v>
      </c>
      <c r="D1411" s="30">
        <v>45224</v>
      </c>
      <c r="E1411" s="102">
        <f>YEAR(DATA[[#This Row],[Fecha]])</f>
        <v>2023</v>
      </c>
      <c r="F1411" s="31" t="s">
        <v>58</v>
      </c>
      <c r="G1411" s="32" t="s">
        <v>65</v>
      </c>
      <c r="H1411" s="35" t="s">
        <v>301</v>
      </c>
      <c r="I1411" s="32" t="s">
        <v>166</v>
      </c>
      <c r="J1411" s="19">
        <v>1.5006666666666659</v>
      </c>
    </row>
    <row r="1412" spans="1:11">
      <c r="A1412" s="63" t="s">
        <v>22</v>
      </c>
      <c r="B1412" s="5" t="str">
        <f>TEXT(DATA[[#This Row],[Fecha]],"mmm")</f>
        <v>oct</v>
      </c>
      <c r="C1412" s="16">
        <f>(WEEKNUM(DATA[[#This Row],[Fecha]],2))</f>
        <v>44</v>
      </c>
      <c r="D1412" s="30">
        <v>45224</v>
      </c>
      <c r="E1412" s="102">
        <f>YEAR(DATA[[#This Row],[Fecha]])</f>
        <v>2023</v>
      </c>
      <c r="F1412" s="31" t="s">
        <v>398</v>
      </c>
      <c r="G1412" s="32" t="s">
        <v>65</v>
      </c>
      <c r="H1412" s="35" t="s">
        <v>89</v>
      </c>
      <c r="I1412" s="32" t="s">
        <v>166</v>
      </c>
      <c r="J1412" s="19">
        <v>1.25</v>
      </c>
    </row>
    <row r="1413" spans="1:11">
      <c r="A1413" s="63" t="s">
        <v>20</v>
      </c>
      <c r="B1413" s="5" t="str">
        <f>TEXT(DATA[[#This Row],[Fecha]],"mmm")</f>
        <v>oct</v>
      </c>
      <c r="C1413" s="16">
        <f>(WEEKNUM(DATA[[#This Row],[Fecha]],2))</f>
        <v>44</v>
      </c>
      <c r="D1413" s="30">
        <v>45224</v>
      </c>
      <c r="E1413" s="102">
        <f>YEAR(DATA[[#This Row],[Fecha]])</f>
        <v>2023</v>
      </c>
      <c r="F1413" s="31" t="s">
        <v>335</v>
      </c>
      <c r="G1413" s="32" t="s">
        <v>52</v>
      </c>
      <c r="H1413" s="35" t="s">
        <v>183</v>
      </c>
      <c r="I1413" s="32" t="s">
        <v>166</v>
      </c>
      <c r="J1413" s="19">
        <v>1.21</v>
      </c>
    </row>
    <row r="1414" spans="1:11">
      <c r="A1414" s="63" t="s">
        <v>22</v>
      </c>
      <c r="B1414" s="5" t="str">
        <f>TEXT(DATA[[#This Row],[Fecha]],"mmm")</f>
        <v>oct</v>
      </c>
      <c r="C1414" s="16">
        <f>(WEEKNUM(DATA[[#This Row],[Fecha]],2))</f>
        <v>44</v>
      </c>
      <c r="D1414" s="30">
        <v>45224</v>
      </c>
      <c r="E1414" s="102">
        <f>YEAR(DATA[[#This Row],[Fecha]])</f>
        <v>2023</v>
      </c>
      <c r="F1414" s="31" t="s">
        <v>398</v>
      </c>
      <c r="G1414" s="32" t="s">
        <v>65</v>
      </c>
      <c r="H1414" s="35" t="s">
        <v>89</v>
      </c>
      <c r="I1414" s="32" t="s">
        <v>166</v>
      </c>
      <c r="J1414" s="19">
        <v>1.1499999999999999</v>
      </c>
    </row>
    <row r="1415" spans="1:11">
      <c r="A1415" s="63" t="s">
        <v>19</v>
      </c>
      <c r="B1415" s="5" t="str">
        <f>TEXT(DATA[[#This Row],[Fecha]],"mmm")</f>
        <v>oct</v>
      </c>
      <c r="C1415" s="16">
        <f>(WEEKNUM(DATA[[#This Row],[Fecha]],2))</f>
        <v>44</v>
      </c>
      <c r="D1415" s="30">
        <v>45224</v>
      </c>
      <c r="E1415" s="102">
        <f>YEAR(DATA[[#This Row],[Fecha]])</f>
        <v>2023</v>
      </c>
      <c r="F1415" s="31" t="s">
        <v>398</v>
      </c>
      <c r="G1415" s="32" t="s">
        <v>65</v>
      </c>
      <c r="H1415" s="35" t="s">
        <v>429</v>
      </c>
      <c r="I1415" s="32" t="s">
        <v>166</v>
      </c>
      <c r="J1415" s="19">
        <v>1.1299999999999999</v>
      </c>
    </row>
    <row r="1416" spans="1:11">
      <c r="A1416" s="63" t="s">
        <v>20</v>
      </c>
      <c r="B1416" s="5" t="str">
        <f>TEXT(DATA[[#This Row],[Fecha]],"mmm")</f>
        <v>oct</v>
      </c>
      <c r="C1416" s="16">
        <f>(WEEKNUM(DATA[[#This Row],[Fecha]],2))</f>
        <v>44</v>
      </c>
      <c r="D1416" s="30">
        <v>45224</v>
      </c>
      <c r="E1416" s="102">
        <f>YEAR(DATA[[#This Row],[Fecha]])</f>
        <v>2023</v>
      </c>
      <c r="F1416" s="31" t="s">
        <v>398</v>
      </c>
      <c r="G1416" s="32" t="s">
        <v>52</v>
      </c>
      <c r="H1416" s="35" t="s">
        <v>172</v>
      </c>
      <c r="I1416" s="32" t="s">
        <v>166</v>
      </c>
      <c r="J1416" s="19">
        <v>1.08</v>
      </c>
    </row>
    <row r="1417" spans="1:11">
      <c r="A1417" s="63" t="s">
        <v>22</v>
      </c>
      <c r="B1417" s="5" t="str">
        <f>TEXT(DATA[[#This Row],[Fecha]],"mmm")</f>
        <v>oct</v>
      </c>
      <c r="C1417" s="16">
        <f>(WEEKNUM(DATA[[#This Row],[Fecha]],2))</f>
        <v>44</v>
      </c>
      <c r="D1417" s="30">
        <v>45224</v>
      </c>
      <c r="E1417" s="102">
        <f>YEAR(DATA[[#This Row],[Fecha]])</f>
        <v>2023</v>
      </c>
      <c r="F1417" s="31" t="s">
        <v>398</v>
      </c>
      <c r="G1417" s="32" t="s">
        <v>65</v>
      </c>
      <c r="H1417" s="35" t="s">
        <v>89</v>
      </c>
      <c r="I1417" s="32" t="s">
        <v>166</v>
      </c>
      <c r="J1417" s="19">
        <v>1.05</v>
      </c>
    </row>
    <row r="1418" spans="1:11">
      <c r="A1418" s="63" t="s">
        <v>19</v>
      </c>
      <c r="B1418" s="5" t="str">
        <f>TEXT(DATA[[#This Row],[Fecha]],"mmm")</f>
        <v>oct</v>
      </c>
      <c r="C1418" s="16">
        <f>(WEEKNUM(DATA[[#This Row],[Fecha]],2))</f>
        <v>44</v>
      </c>
      <c r="D1418" s="30">
        <v>45224</v>
      </c>
      <c r="E1418" s="102">
        <f>YEAR(DATA[[#This Row],[Fecha]])</f>
        <v>2023</v>
      </c>
      <c r="F1418" s="31" t="s">
        <v>398</v>
      </c>
      <c r="G1418" s="32" t="s">
        <v>65</v>
      </c>
      <c r="H1418" s="35" t="s">
        <v>429</v>
      </c>
      <c r="I1418" s="32" t="s">
        <v>166</v>
      </c>
      <c r="J1418" s="19">
        <v>1.05</v>
      </c>
    </row>
    <row r="1419" spans="1:11">
      <c r="A1419" s="18" t="s">
        <v>22</v>
      </c>
      <c r="B1419" s="5" t="str">
        <f>TEXT(DATA[[#This Row],[Fecha]],"mmm")</f>
        <v>oct</v>
      </c>
      <c r="C1419" s="16">
        <f>(WEEKNUM(DATA[[#This Row],[Fecha]],2))</f>
        <v>44</v>
      </c>
      <c r="D1419" s="30">
        <v>45224</v>
      </c>
      <c r="E1419" s="102">
        <f>YEAR(DATA[[#This Row],[Fecha]])</f>
        <v>2023</v>
      </c>
      <c r="F1419" s="31" t="s">
        <v>58</v>
      </c>
      <c r="G1419" s="32" t="s">
        <v>60</v>
      </c>
      <c r="H1419" s="35" t="s">
        <v>299</v>
      </c>
      <c r="I1419" s="32" t="s">
        <v>166</v>
      </c>
      <c r="J1419" s="19">
        <v>1.000683333333336</v>
      </c>
    </row>
    <row r="1420" spans="1:11">
      <c r="A1420" s="63" t="s">
        <v>19</v>
      </c>
      <c r="B1420" s="5" t="str">
        <f>TEXT(DATA[[#This Row],[Fecha]],"mmm")</f>
        <v>oct</v>
      </c>
      <c r="C1420" s="16">
        <f>(WEEKNUM(DATA[[#This Row],[Fecha]],2))</f>
        <v>44</v>
      </c>
      <c r="D1420" s="30">
        <v>45224</v>
      </c>
      <c r="E1420" s="102">
        <f>YEAR(DATA[[#This Row],[Fecha]])</f>
        <v>2023</v>
      </c>
      <c r="F1420" s="31" t="s">
        <v>398</v>
      </c>
      <c r="G1420" s="32" t="s">
        <v>64</v>
      </c>
      <c r="H1420" s="35" t="s">
        <v>326</v>
      </c>
      <c r="I1420" s="32" t="s">
        <v>166</v>
      </c>
      <c r="J1420" s="19">
        <v>0.78</v>
      </c>
    </row>
    <row r="1421" spans="1:11">
      <c r="A1421" s="63" t="s">
        <v>20</v>
      </c>
      <c r="B1421" s="5" t="str">
        <f>TEXT(DATA[[#This Row],[Fecha]],"mmm")</f>
        <v>oct</v>
      </c>
      <c r="C1421" s="16">
        <f>(WEEKNUM(DATA[[#This Row],[Fecha]],2))</f>
        <v>44</v>
      </c>
      <c r="D1421" s="30">
        <v>45224</v>
      </c>
      <c r="E1421" s="102">
        <f>YEAR(DATA[[#This Row],[Fecha]])</f>
        <v>2023</v>
      </c>
      <c r="F1421" s="31" t="s">
        <v>398</v>
      </c>
      <c r="G1421" s="32" t="s">
        <v>52</v>
      </c>
      <c r="H1421" s="35" t="s">
        <v>431</v>
      </c>
      <c r="I1421" s="32" t="s">
        <v>166</v>
      </c>
      <c r="J1421" s="19">
        <v>0.71</v>
      </c>
    </row>
    <row r="1422" spans="1:11">
      <c r="A1422" s="63" t="s">
        <v>22</v>
      </c>
      <c r="B1422" s="5" t="str">
        <f>TEXT(DATA[[#This Row],[Fecha]],"mmm")</f>
        <v>oct</v>
      </c>
      <c r="C1422" s="16">
        <f>(WEEKNUM(DATA[[#This Row],[Fecha]],2))</f>
        <v>44</v>
      </c>
      <c r="D1422" s="30">
        <v>45224</v>
      </c>
      <c r="E1422" s="102">
        <f>YEAR(DATA[[#This Row],[Fecha]])</f>
        <v>2023</v>
      </c>
      <c r="F1422" s="31" t="s">
        <v>398</v>
      </c>
      <c r="G1422" s="32" t="s">
        <v>65</v>
      </c>
      <c r="H1422" s="35" t="s">
        <v>89</v>
      </c>
      <c r="I1422" s="32" t="s">
        <v>166</v>
      </c>
      <c r="J1422" s="19">
        <v>0.7</v>
      </c>
    </row>
    <row r="1423" spans="1:11">
      <c r="A1423" s="63" t="s">
        <v>19</v>
      </c>
      <c r="B1423" s="5" t="str">
        <f>TEXT(DATA[[#This Row],[Fecha]],"mmm")</f>
        <v>oct</v>
      </c>
      <c r="C1423" s="16">
        <f>(WEEKNUM(DATA[[#This Row],[Fecha]],2))</f>
        <v>44</v>
      </c>
      <c r="D1423" s="30">
        <v>45225</v>
      </c>
      <c r="E1423" s="102">
        <f>YEAR(DATA[[#This Row],[Fecha]])</f>
        <v>2023</v>
      </c>
      <c r="F1423" s="31" t="s">
        <v>398</v>
      </c>
      <c r="G1423" s="32" t="s">
        <v>59</v>
      </c>
      <c r="H1423" s="35" t="s">
        <v>432</v>
      </c>
      <c r="I1423" s="32" t="s">
        <v>56</v>
      </c>
      <c r="J1423" s="19">
        <v>52.84</v>
      </c>
      <c r="K1423" s="105" t="s">
        <v>436</v>
      </c>
    </row>
    <row r="1424" spans="1:11">
      <c r="A1424" s="63" t="s">
        <v>19</v>
      </c>
      <c r="B1424" s="5" t="str">
        <f>TEXT(DATA[[#This Row],[Fecha]],"mmm")</f>
        <v>oct</v>
      </c>
      <c r="C1424" s="16">
        <f>(WEEKNUM(DATA[[#This Row],[Fecha]],2))</f>
        <v>44</v>
      </c>
      <c r="D1424" s="30">
        <v>45225</v>
      </c>
      <c r="E1424" s="102">
        <f>YEAR(DATA[[#This Row],[Fecha]])</f>
        <v>2023</v>
      </c>
      <c r="F1424" s="31" t="s">
        <v>398</v>
      </c>
      <c r="G1424" s="32" t="s">
        <v>59</v>
      </c>
      <c r="H1424" s="35" t="s">
        <v>432</v>
      </c>
      <c r="I1424" s="32" t="s">
        <v>56</v>
      </c>
      <c r="J1424" s="19">
        <v>52.55</v>
      </c>
      <c r="K1424" s="105" t="s">
        <v>436</v>
      </c>
    </row>
    <row r="1425" spans="1:11">
      <c r="A1425" s="63" t="s">
        <v>19</v>
      </c>
      <c r="B1425" s="5" t="str">
        <f>TEXT(DATA[[#This Row],[Fecha]],"mmm")</f>
        <v>oct</v>
      </c>
      <c r="C1425" s="16">
        <f>(WEEKNUM(DATA[[#This Row],[Fecha]],2))</f>
        <v>44</v>
      </c>
      <c r="D1425" s="30">
        <v>45225</v>
      </c>
      <c r="E1425" s="102">
        <f>YEAR(DATA[[#This Row],[Fecha]])</f>
        <v>2023</v>
      </c>
      <c r="F1425" s="31" t="s">
        <v>398</v>
      </c>
      <c r="G1425" s="32" t="s">
        <v>59</v>
      </c>
      <c r="H1425" s="35" t="s">
        <v>432</v>
      </c>
      <c r="I1425" s="32" t="s">
        <v>56</v>
      </c>
      <c r="J1425" s="19">
        <v>51.15</v>
      </c>
      <c r="K1425" s="105" t="s">
        <v>436</v>
      </c>
    </row>
    <row r="1426" spans="1:11">
      <c r="A1426" s="63" t="s">
        <v>20</v>
      </c>
      <c r="B1426" s="5" t="str">
        <f>TEXT(DATA[[#This Row],[Fecha]],"mmm")</f>
        <v>oct</v>
      </c>
      <c r="C1426" s="16">
        <f>(WEEKNUM(DATA[[#This Row],[Fecha]],2))</f>
        <v>44</v>
      </c>
      <c r="D1426" s="30">
        <v>45225</v>
      </c>
      <c r="E1426" s="102">
        <f>YEAR(DATA[[#This Row],[Fecha]])</f>
        <v>2023</v>
      </c>
      <c r="F1426" s="31" t="s">
        <v>398</v>
      </c>
      <c r="G1426" s="32" t="s">
        <v>76</v>
      </c>
      <c r="H1426" s="35" t="s">
        <v>434</v>
      </c>
      <c r="I1426" s="32" t="s">
        <v>469</v>
      </c>
      <c r="J1426" s="19">
        <v>45.16</v>
      </c>
    </row>
    <row r="1427" spans="1:11">
      <c r="A1427" s="63" t="s">
        <v>19</v>
      </c>
      <c r="B1427" s="5" t="str">
        <f>TEXT(DATA[[#This Row],[Fecha]],"mmm")</f>
        <v>oct</v>
      </c>
      <c r="C1427" s="16">
        <f>(WEEKNUM(DATA[[#This Row],[Fecha]],2))</f>
        <v>44</v>
      </c>
      <c r="D1427" s="30">
        <v>45225</v>
      </c>
      <c r="E1427" s="102">
        <f>YEAR(DATA[[#This Row],[Fecha]])</f>
        <v>2023</v>
      </c>
      <c r="F1427" s="31" t="s">
        <v>398</v>
      </c>
      <c r="G1427" s="32" t="s">
        <v>59</v>
      </c>
      <c r="H1427" s="35" t="s">
        <v>432</v>
      </c>
      <c r="I1427" s="32" t="s">
        <v>56</v>
      </c>
      <c r="J1427" s="19">
        <v>35.020000000000003</v>
      </c>
      <c r="K1427" s="105" t="s">
        <v>436</v>
      </c>
    </row>
    <row r="1428" spans="1:11">
      <c r="A1428" s="63" t="s">
        <v>20</v>
      </c>
      <c r="B1428" s="5" t="str">
        <f>TEXT(DATA[[#This Row],[Fecha]],"mmm")</f>
        <v>oct</v>
      </c>
      <c r="C1428" s="16">
        <f>(WEEKNUM(DATA[[#This Row],[Fecha]],2))</f>
        <v>44</v>
      </c>
      <c r="D1428" s="30">
        <v>45225</v>
      </c>
      <c r="E1428" s="102">
        <f>YEAR(DATA[[#This Row],[Fecha]])</f>
        <v>2023</v>
      </c>
      <c r="F1428" s="31" t="s">
        <v>398</v>
      </c>
      <c r="G1428" s="32" t="s">
        <v>76</v>
      </c>
      <c r="H1428" s="35" t="s">
        <v>434</v>
      </c>
      <c r="I1428" s="32" t="s">
        <v>469</v>
      </c>
      <c r="J1428" s="19">
        <v>15.64</v>
      </c>
    </row>
    <row r="1429" spans="1:11">
      <c r="A1429" s="63" t="s">
        <v>19</v>
      </c>
      <c r="B1429" s="5" t="str">
        <f>TEXT(DATA[[#This Row],[Fecha]],"mmm")</f>
        <v>oct</v>
      </c>
      <c r="C1429" s="16">
        <f>(WEEKNUM(DATA[[#This Row],[Fecha]],2))</f>
        <v>44</v>
      </c>
      <c r="D1429" s="30">
        <v>45225</v>
      </c>
      <c r="E1429" s="102">
        <f>YEAR(DATA[[#This Row],[Fecha]])</f>
        <v>2023</v>
      </c>
      <c r="F1429" s="31" t="s">
        <v>398</v>
      </c>
      <c r="G1429" s="32" t="s">
        <v>59</v>
      </c>
      <c r="H1429" s="35" t="s">
        <v>432</v>
      </c>
      <c r="I1429" s="32" t="s">
        <v>56</v>
      </c>
      <c r="J1429" s="19">
        <v>11.89</v>
      </c>
      <c r="K1429" s="105" t="s">
        <v>436</v>
      </c>
    </row>
    <row r="1430" spans="1:11">
      <c r="A1430" s="63" t="s">
        <v>22</v>
      </c>
      <c r="B1430" s="5" t="str">
        <f>TEXT(DATA[[#This Row],[Fecha]],"mmm")</f>
        <v>oct</v>
      </c>
      <c r="C1430" s="16">
        <f>(WEEKNUM(DATA[[#This Row],[Fecha]],2))</f>
        <v>44</v>
      </c>
      <c r="D1430" s="30">
        <v>45225</v>
      </c>
      <c r="E1430" s="102">
        <f>YEAR(DATA[[#This Row],[Fecha]])</f>
        <v>2023</v>
      </c>
      <c r="F1430" s="31" t="s">
        <v>398</v>
      </c>
      <c r="G1430" s="32" t="s">
        <v>65</v>
      </c>
      <c r="H1430" s="35" t="s">
        <v>89</v>
      </c>
      <c r="I1430" s="32" t="s">
        <v>166</v>
      </c>
      <c r="J1430" s="19">
        <v>7.95</v>
      </c>
    </row>
    <row r="1431" spans="1:11">
      <c r="A1431" s="63" t="s">
        <v>22</v>
      </c>
      <c r="B1431" s="5" t="str">
        <f>TEXT(DATA[[#This Row],[Fecha]],"mmm")</f>
        <v>oct</v>
      </c>
      <c r="C1431" s="16">
        <f>(WEEKNUM(DATA[[#This Row],[Fecha]],2))</f>
        <v>44</v>
      </c>
      <c r="D1431" s="30">
        <v>45225</v>
      </c>
      <c r="E1431" s="102">
        <f>YEAR(DATA[[#This Row],[Fecha]])</f>
        <v>2023</v>
      </c>
      <c r="F1431" s="31" t="s">
        <v>58</v>
      </c>
      <c r="G1431" s="32" t="s">
        <v>65</v>
      </c>
      <c r="H1431" s="35" t="s">
        <v>89</v>
      </c>
      <c r="I1431" s="32" t="s">
        <v>166</v>
      </c>
      <c r="J1431" s="19">
        <v>6.4</v>
      </c>
    </row>
    <row r="1432" spans="1:11">
      <c r="A1432" s="63" t="s">
        <v>22</v>
      </c>
      <c r="B1432" s="5" t="str">
        <f>TEXT(DATA[[#This Row],[Fecha]],"mmm")</f>
        <v>oct</v>
      </c>
      <c r="C1432" s="16">
        <f>(WEEKNUM(DATA[[#This Row],[Fecha]],2))</f>
        <v>44</v>
      </c>
      <c r="D1432" s="30">
        <v>45225</v>
      </c>
      <c r="E1432" s="102">
        <f>YEAR(DATA[[#This Row],[Fecha]])</f>
        <v>2023</v>
      </c>
      <c r="F1432" s="31" t="s">
        <v>398</v>
      </c>
      <c r="G1432" s="32" t="s">
        <v>65</v>
      </c>
      <c r="H1432" s="35" t="s">
        <v>89</v>
      </c>
      <c r="I1432" s="32" t="s">
        <v>166</v>
      </c>
      <c r="J1432" s="19">
        <v>6.23</v>
      </c>
    </row>
    <row r="1433" spans="1:11">
      <c r="A1433" s="63" t="s">
        <v>19</v>
      </c>
      <c r="B1433" s="5" t="str">
        <f>TEXT(DATA[[#This Row],[Fecha]],"mmm")</f>
        <v>oct</v>
      </c>
      <c r="C1433" s="16">
        <f>(WEEKNUM(DATA[[#This Row],[Fecha]],2))</f>
        <v>44</v>
      </c>
      <c r="D1433" s="30">
        <v>45225</v>
      </c>
      <c r="E1433" s="102">
        <f>YEAR(DATA[[#This Row],[Fecha]])</f>
        <v>2023</v>
      </c>
      <c r="F1433" s="31" t="s">
        <v>398</v>
      </c>
      <c r="G1433" s="32" t="s">
        <v>65</v>
      </c>
      <c r="H1433" s="35" t="s">
        <v>429</v>
      </c>
      <c r="I1433" s="32" t="s">
        <v>166</v>
      </c>
      <c r="J1433" s="19">
        <v>5.84</v>
      </c>
    </row>
    <row r="1434" spans="1:11">
      <c r="A1434" s="63" t="s">
        <v>20</v>
      </c>
      <c r="B1434" s="5" t="str">
        <f>TEXT(DATA[[#This Row],[Fecha]],"mmm")</f>
        <v>oct</v>
      </c>
      <c r="C1434" s="16">
        <f>(WEEKNUM(DATA[[#This Row],[Fecha]],2))</f>
        <v>44</v>
      </c>
      <c r="D1434" s="30">
        <v>45225</v>
      </c>
      <c r="E1434" s="102">
        <f>YEAR(DATA[[#This Row],[Fecha]])</f>
        <v>2023</v>
      </c>
      <c r="F1434" s="31" t="s">
        <v>58</v>
      </c>
      <c r="G1434" s="32" t="s">
        <v>52</v>
      </c>
      <c r="H1434" s="35" t="s">
        <v>195</v>
      </c>
      <c r="I1434" s="32" t="s">
        <v>166</v>
      </c>
      <c r="J1434" s="19">
        <v>5.42</v>
      </c>
    </row>
    <row r="1435" spans="1:11">
      <c r="A1435" s="63" t="s">
        <v>22</v>
      </c>
      <c r="B1435" s="5" t="str">
        <f>TEXT(DATA[[#This Row],[Fecha]],"mmm")</f>
        <v>oct</v>
      </c>
      <c r="C1435" s="16">
        <f>(WEEKNUM(DATA[[#This Row],[Fecha]],2))</f>
        <v>44</v>
      </c>
      <c r="D1435" s="30">
        <v>45225</v>
      </c>
      <c r="E1435" s="102">
        <f>YEAR(DATA[[#This Row],[Fecha]])</f>
        <v>2023</v>
      </c>
      <c r="F1435" s="31" t="s">
        <v>58</v>
      </c>
      <c r="G1435" s="32" t="s">
        <v>65</v>
      </c>
      <c r="H1435" s="35" t="s">
        <v>89</v>
      </c>
      <c r="I1435" s="32" t="s">
        <v>166</v>
      </c>
      <c r="J1435" s="19">
        <v>5.21</v>
      </c>
    </row>
    <row r="1436" spans="1:11">
      <c r="A1436" s="63" t="s">
        <v>20</v>
      </c>
      <c r="B1436" s="5" t="str">
        <f>TEXT(DATA[[#This Row],[Fecha]],"mmm")</f>
        <v>oct</v>
      </c>
      <c r="C1436" s="16">
        <f>(WEEKNUM(DATA[[#This Row],[Fecha]],2))</f>
        <v>44</v>
      </c>
      <c r="D1436" s="30">
        <v>45225</v>
      </c>
      <c r="E1436" s="102">
        <f>YEAR(DATA[[#This Row],[Fecha]])</f>
        <v>2023</v>
      </c>
      <c r="F1436" s="31" t="s">
        <v>58</v>
      </c>
      <c r="G1436" s="32" t="s">
        <v>62</v>
      </c>
      <c r="H1436" s="35" t="s">
        <v>307</v>
      </c>
      <c r="I1436" s="32" t="s">
        <v>166</v>
      </c>
      <c r="J1436" s="19">
        <v>4.04</v>
      </c>
    </row>
    <row r="1437" spans="1:11">
      <c r="A1437" s="63" t="s">
        <v>22</v>
      </c>
      <c r="B1437" s="5" t="str">
        <f>TEXT(DATA[[#This Row],[Fecha]],"mmm")</f>
        <v>oct</v>
      </c>
      <c r="C1437" s="16">
        <f>(WEEKNUM(DATA[[#This Row],[Fecha]],2))</f>
        <v>44</v>
      </c>
      <c r="D1437" s="30">
        <v>45225</v>
      </c>
      <c r="E1437" s="102">
        <f>YEAR(DATA[[#This Row],[Fecha]])</f>
        <v>2023</v>
      </c>
      <c r="F1437" s="31" t="s">
        <v>58</v>
      </c>
      <c r="G1437" s="32" t="s">
        <v>65</v>
      </c>
      <c r="H1437" s="35" t="s">
        <v>435</v>
      </c>
      <c r="I1437" s="32" t="s">
        <v>166</v>
      </c>
      <c r="J1437" s="19">
        <v>3.47</v>
      </c>
    </row>
    <row r="1438" spans="1:11">
      <c r="A1438" s="63" t="s">
        <v>22</v>
      </c>
      <c r="B1438" s="5" t="str">
        <f>TEXT(DATA[[#This Row],[Fecha]],"mmm")</f>
        <v>oct</v>
      </c>
      <c r="C1438" s="16">
        <f>(WEEKNUM(DATA[[#This Row],[Fecha]],2))</f>
        <v>44</v>
      </c>
      <c r="D1438" s="30">
        <v>45225</v>
      </c>
      <c r="E1438" s="102">
        <f>YEAR(DATA[[#This Row],[Fecha]])</f>
        <v>2023</v>
      </c>
      <c r="F1438" s="31" t="s">
        <v>58</v>
      </c>
      <c r="G1438" s="32" t="s">
        <v>65</v>
      </c>
      <c r="H1438" s="35" t="s">
        <v>69</v>
      </c>
      <c r="I1438" s="32" t="s">
        <v>166</v>
      </c>
      <c r="J1438" s="19">
        <v>3.33</v>
      </c>
    </row>
    <row r="1439" spans="1:11">
      <c r="A1439" s="63" t="s">
        <v>20</v>
      </c>
      <c r="B1439" s="5" t="str">
        <f>TEXT(DATA[[#This Row],[Fecha]],"mmm")</f>
        <v>oct</v>
      </c>
      <c r="C1439" s="16">
        <f>(WEEKNUM(DATA[[#This Row],[Fecha]],2))</f>
        <v>44</v>
      </c>
      <c r="D1439" s="30">
        <v>45225</v>
      </c>
      <c r="E1439" s="102">
        <f>YEAR(DATA[[#This Row],[Fecha]])</f>
        <v>2023</v>
      </c>
      <c r="F1439" s="31" t="s">
        <v>398</v>
      </c>
      <c r="G1439" s="32" t="s">
        <v>53</v>
      </c>
      <c r="H1439" s="35" t="s">
        <v>433</v>
      </c>
      <c r="I1439" s="32" t="s">
        <v>166</v>
      </c>
      <c r="J1439" s="19">
        <v>3.05</v>
      </c>
    </row>
    <row r="1440" spans="1:11">
      <c r="A1440" s="63" t="s">
        <v>19</v>
      </c>
      <c r="B1440" s="5" t="str">
        <f>TEXT(DATA[[#This Row],[Fecha]],"mmm")</f>
        <v>oct</v>
      </c>
      <c r="C1440" s="16">
        <f>(WEEKNUM(DATA[[#This Row],[Fecha]],2))</f>
        <v>44</v>
      </c>
      <c r="D1440" s="30">
        <v>45225</v>
      </c>
      <c r="E1440" s="102">
        <f>YEAR(DATA[[#This Row],[Fecha]])</f>
        <v>2023</v>
      </c>
      <c r="F1440" s="31" t="s">
        <v>398</v>
      </c>
      <c r="G1440" s="32" t="s">
        <v>59</v>
      </c>
      <c r="H1440" s="35" t="s">
        <v>432</v>
      </c>
      <c r="I1440" s="32" t="s">
        <v>56</v>
      </c>
      <c r="J1440" s="19">
        <v>2.93</v>
      </c>
      <c r="K1440" s="105" t="s">
        <v>436</v>
      </c>
    </row>
    <row r="1441" spans="1:11">
      <c r="A1441" s="63" t="s">
        <v>19</v>
      </c>
      <c r="B1441" s="5" t="str">
        <f>TEXT(DATA[[#This Row],[Fecha]],"mmm")</f>
        <v>oct</v>
      </c>
      <c r="C1441" s="16">
        <f>(WEEKNUM(DATA[[#This Row],[Fecha]],2))</f>
        <v>44</v>
      </c>
      <c r="D1441" s="30">
        <v>45225</v>
      </c>
      <c r="E1441" s="102">
        <f>YEAR(DATA[[#This Row],[Fecha]])</f>
        <v>2023</v>
      </c>
      <c r="F1441" s="31" t="s">
        <v>398</v>
      </c>
      <c r="G1441" s="32" t="s">
        <v>65</v>
      </c>
      <c r="H1441" s="35" t="s">
        <v>429</v>
      </c>
      <c r="I1441" s="32" t="s">
        <v>166</v>
      </c>
      <c r="J1441" s="19">
        <v>2.68</v>
      </c>
    </row>
    <row r="1442" spans="1:11">
      <c r="A1442" s="63" t="s">
        <v>22</v>
      </c>
      <c r="B1442" s="5" t="str">
        <f>TEXT(DATA[[#This Row],[Fecha]],"mmm")</f>
        <v>oct</v>
      </c>
      <c r="C1442" s="16">
        <f>(WEEKNUM(DATA[[#This Row],[Fecha]],2))</f>
        <v>44</v>
      </c>
      <c r="D1442" s="30">
        <v>45225</v>
      </c>
      <c r="E1442" s="102">
        <f>YEAR(DATA[[#This Row],[Fecha]])</f>
        <v>2023</v>
      </c>
      <c r="F1442" s="31" t="s">
        <v>398</v>
      </c>
      <c r="G1442" s="32" t="s">
        <v>76</v>
      </c>
      <c r="H1442" s="35" t="s">
        <v>304</v>
      </c>
      <c r="I1442" s="32" t="s">
        <v>166</v>
      </c>
      <c r="J1442" s="19">
        <v>2.5499999999999998</v>
      </c>
    </row>
    <row r="1443" spans="1:11">
      <c r="A1443" s="63" t="s">
        <v>22</v>
      </c>
      <c r="B1443" s="5" t="str">
        <f>TEXT(DATA[[#This Row],[Fecha]],"mmm")</f>
        <v>oct</v>
      </c>
      <c r="C1443" s="16">
        <f>(WEEKNUM(DATA[[#This Row],[Fecha]],2))</f>
        <v>44</v>
      </c>
      <c r="D1443" s="30">
        <v>45225</v>
      </c>
      <c r="E1443" s="102">
        <f>YEAR(DATA[[#This Row],[Fecha]])</f>
        <v>2023</v>
      </c>
      <c r="F1443" s="31" t="s">
        <v>58</v>
      </c>
      <c r="G1443" s="32" t="s">
        <v>60</v>
      </c>
      <c r="H1443" s="35" t="s">
        <v>299</v>
      </c>
      <c r="I1443" s="32" t="s">
        <v>166</v>
      </c>
      <c r="J1443" s="19">
        <v>2.2999999999999998</v>
      </c>
    </row>
    <row r="1444" spans="1:11">
      <c r="A1444" s="63" t="s">
        <v>19</v>
      </c>
      <c r="B1444" s="5" t="str">
        <f>TEXT(DATA[[#This Row],[Fecha]],"mmm")</f>
        <v>oct</v>
      </c>
      <c r="C1444" s="16">
        <f>(WEEKNUM(DATA[[#This Row],[Fecha]],2))</f>
        <v>44</v>
      </c>
      <c r="D1444" s="30">
        <v>45225</v>
      </c>
      <c r="E1444" s="102">
        <f>YEAR(DATA[[#This Row],[Fecha]])</f>
        <v>2023</v>
      </c>
      <c r="F1444" s="31" t="s">
        <v>398</v>
      </c>
      <c r="G1444" s="32" t="s">
        <v>65</v>
      </c>
      <c r="H1444" s="35" t="s">
        <v>429</v>
      </c>
      <c r="I1444" s="32" t="s">
        <v>166</v>
      </c>
      <c r="J1444" s="19">
        <v>2.25</v>
      </c>
    </row>
    <row r="1445" spans="1:11">
      <c r="A1445" s="63" t="s">
        <v>22</v>
      </c>
      <c r="B1445" s="5" t="str">
        <f>TEXT(DATA[[#This Row],[Fecha]],"mmm")</f>
        <v>oct</v>
      </c>
      <c r="C1445" s="16">
        <f>(WEEKNUM(DATA[[#This Row],[Fecha]],2))</f>
        <v>44</v>
      </c>
      <c r="D1445" s="30">
        <v>45225</v>
      </c>
      <c r="E1445" s="102">
        <f>YEAR(DATA[[#This Row],[Fecha]])</f>
        <v>2023</v>
      </c>
      <c r="F1445" s="31" t="s">
        <v>58</v>
      </c>
      <c r="G1445" s="32" t="s">
        <v>65</v>
      </c>
      <c r="H1445" s="35" t="s">
        <v>429</v>
      </c>
      <c r="I1445" s="32" t="s">
        <v>166</v>
      </c>
      <c r="J1445" s="19">
        <v>1.98</v>
      </c>
    </row>
    <row r="1446" spans="1:11">
      <c r="A1446" s="63" t="s">
        <v>19</v>
      </c>
      <c r="B1446" s="5" t="str">
        <f>TEXT(DATA[[#This Row],[Fecha]],"mmm")</f>
        <v>oct</v>
      </c>
      <c r="C1446" s="16">
        <f>(WEEKNUM(DATA[[#This Row],[Fecha]],2))</f>
        <v>44</v>
      </c>
      <c r="D1446" s="30">
        <v>45225</v>
      </c>
      <c r="E1446" s="102">
        <f>YEAR(DATA[[#This Row],[Fecha]])</f>
        <v>2023</v>
      </c>
      <c r="F1446" s="31" t="s">
        <v>398</v>
      </c>
      <c r="G1446" s="32" t="s">
        <v>65</v>
      </c>
      <c r="H1446" s="35" t="s">
        <v>429</v>
      </c>
      <c r="I1446" s="32" t="s">
        <v>166</v>
      </c>
      <c r="J1446" s="19">
        <v>1.96</v>
      </c>
    </row>
    <row r="1447" spans="1:11">
      <c r="A1447" s="63" t="s">
        <v>22</v>
      </c>
      <c r="B1447" s="5" t="str">
        <f>TEXT(DATA[[#This Row],[Fecha]],"mmm")</f>
        <v>oct</v>
      </c>
      <c r="C1447" s="16">
        <f>(WEEKNUM(DATA[[#This Row],[Fecha]],2))</f>
        <v>44</v>
      </c>
      <c r="D1447" s="30">
        <v>45225</v>
      </c>
      <c r="E1447" s="102">
        <f>YEAR(DATA[[#This Row],[Fecha]])</f>
        <v>2023</v>
      </c>
      <c r="F1447" s="31" t="s">
        <v>58</v>
      </c>
      <c r="G1447" s="32" t="s">
        <v>65</v>
      </c>
      <c r="H1447" s="35" t="s">
        <v>89</v>
      </c>
      <c r="I1447" s="32" t="s">
        <v>166</v>
      </c>
      <c r="J1447" s="19">
        <v>1.4</v>
      </c>
    </row>
    <row r="1448" spans="1:11">
      <c r="A1448" s="63" t="s">
        <v>22</v>
      </c>
      <c r="B1448" s="5" t="str">
        <f>TEXT(DATA[[#This Row],[Fecha]],"mmm")</f>
        <v>oct</v>
      </c>
      <c r="C1448" s="16">
        <f>(WEEKNUM(DATA[[#This Row],[Fecha]],2))</f>
        <v>44</v>
      </c>
      <c r="D1448" s="30">
        <v>45225</v>
      </c>
      <c r="E1448" s="102">
        <f>YEAR(DATA[[#This Row],[Fecha]])</f>
        <v>2023</v>
      </c>
      <c r="F1448" s="31" t="s">
        <v>58</v>
      </c>
      <c r="G1448" s="32" t="s">
        <v>65</v>
      </c>
      <c r="H1448" s="35" t="s">
        <v>69</v>
      </c>
      <c r="I1448" s="32" t="s">
        <v>166</v>
      </c>
      <c r="J1448" s="19">
        <v>1.4</v>
      </c>
    </row>
    <row r="1449" spans="1:11">
      <c r="A1449" s="63" t="s">
        <v>22</v>
      </c>
      <c r="B1449" s="5" t="str">
        <f>TEXT(DATA[[#This Row],[Fecha]],"mmm")</f>
        <v>oct</v>
      </c>
      <c r="C1449" s="16">
        <f>(WEEKNUM(DATA[[#This Row],[Fecha]],2))</f>
        <v>44</v>
      </c>
      <c r="D1449" s="30">
        <v>45225</v>
      </c>
      <c r="E1449" s="102">
        <f>YEAR(DATA[[#This Row],[Fecha]])</f>
        <v>2023</v>
      </c>
      <c r="F1449" s="31" t="s">
        <v>58</v>
      </c>
      <c r="G1449" s="32" t="s">
        <v>60</v>
      </c>
      <c r="H1449" s="35" t="s">
        <v>299</v>
      </c>
      <c r="I1449" s="32" t="s">
        <v>166</v>
      </c>
      <c r="J1449" s="19">
        <v>1.38</v>
      </c>
    </row>
    <row r="1450" spans="1:11">
      <c r="A1450" s="63" t="s">
        <v>22</v>
      </c>
      <c r="B1450" s="5" t="str">
        <f>TEXT(DATA[[#This Row],[Fecha]],"mmm")</f>
        <v>oct</v>
      </c>
      <c r="C1450" s="16">
        <f>(WEEKNUM(DATA[[#This Row],[Fecha]],2))</f>
        <v>44</v>
      </c>
      <c r="D1450" s="30">
        <v>45225</v>
      </c>
      <c r="E1450" s="102">
        <f>YEAR(DATA[[#This Row],[Fecha]])</f>
        <v>2023</v>
      </c>
      <c r="F1450" s="31" t="s">
        <v>398</v>
      </c>
      <c r="G1450" s="32" t="s">
        <v>78</v>
      </c>
      <c r="H1450" s="35" t="s">
        <v>296</v>
      </c>
      <c r="I1450" s="32" t="s">
        <v>166</v>
      </c>
      <c r="J1450" s="19">
        <v>1.18</v>
      </c>
    </row>
    <row r="1451" spans="1:11">
      <c r="A1451" s="63" t="s">
        <v>20</v>
      </c>
      <c r="B1451" s="5" t="str">
        <f>TEXT(DATA[[#This Row],[Fecha]],"mmm")</f>
        <v>oct</v>
      </c>
      <c r="C1451" s="16">
        <f>(WEEKNUM(DATA[[#This Row],[Fecha]],2))</f>
        <v>44</v>
      </c>
      <c r="D1451" s="30">
        <v>45225</v>
      </c>
      <c r="E1451" s="102">
        <f>YEAR(DATA[[#This Row],[Fecha]])</f>
        <v>2023</v>
      </c>
      <c r="F1451" s="31" t="s">
        <v>398</v>
      </c>
      <c r="G1451" s="32" t="s">
        <v>53</v>
      </c>
      <c r="H1451" s="35" t="s">
        <v>433</v>
      </c>
      <c r="I1451" s="32" t="s">
        <v>166</v>
      </c>
      <c r="J1451" s="19">
        <v>1.1000000000000001</v>
      </c>
    </row>
    <row r="1452" spans="1:11">
      <c r="A1452" s="63" t="s">
        <v>22</v>
      </c>
      <c r="B1452" s="5" t="str">
        <f>TEXT(DATA[[#This Row],[Fecha]],"mmm")</f>
        <v>oct</v>
      </c>
      <c r="C1452" s="16">
        <f>(WEEKNUM(DATA[[#This Row],[Fecha]],2))</f>
        <v>44</v>
      </c>
      <c r="D1452" s="30">
        <v>45225</v>
      </c>
      <c r="E1452" s="102">
        <f>YEAR(DATA[[#This Row],[Fecha]])</f>
        <v>2023</v>
      </c>
      <c r="F1452" s="31" t="s">
        <v>58</v>
      </c>
      <c r="G1452" s="32" t="s">
        <v>65</v>
      </c>
      <c r="H1452" s="35" t="s">
        <v>69</v>
      </c>
      <c r="I1452" s="32" t="s">
        <v>166</v>
      </c>
      <c r="J1452" s="19">
        <v>1.1000000000000001</v>
      </c>
    </row>
    <row r="1453" spans="1:11">
      <c r="A1453" s="63" t="s">
        <v>22</v>
      </c>
      <c r="B1453" s="5" t="str">
        <f>TEXT(DATA[[#This Row],[Fecha]],"mmm")</f>
        <v>oct</v>
      </c>
      <c r="C1453" s="16">
        <f>(WEEKNUM(DATA[[#This Row],[Fecha]],2))</f>
        <v>44</v>
      </c>
      <c r="D1453" s="30">
        <v>45225</v>
      </c>
      <c r="E1453" s="102">
        <f>YEAR(DATA[[#This Row],[Fecha]])</f>
        <v>2023</v>
      </c>
      <c r="F1453" s="31" t="s">
        <v>58</v>
      </c>
      <c r="G1453" s="32" t="s">
        <v>65</v>
      </c>
      <c r="H1453" s="35" t="s">
        <v>429</v>
      </c>
      <c r="I1453" s="32" t="s">
        <v>166</v>
      </c>
      <c r="J1453" s="19">
        <v>0.98</v>
      </c>
    </row>
    <row r="1454" spans="1:11">
      <c r="A1454" s="63" t="s">
        <v>19</v>
      </c>
      <c r="B1454" s="5" t="str">
        <f>TEXT(DATA[[#This Row],[Fecha]],"mmm")</f>
        <v>oct</v>
      </c>
      <c r="C1454" s="16">
        <f>(WEEKNUM(DATA[[#This Row],[Fecha]],2))</f>
        <v>44</v>
      </c>
      <c r="D1454" s="30">
        <v>45225</v>
      </c>
      <c r="E1454" s="102">
        <f>YEAR(DATA[[#This Row],[Fecha]])</f>
        <v>2023</v>
      </c>
      <c r="F1454" s="31" t="s">
        <v>398</v>
      </c>
      <c r="G1454" s="32" t="s">
        <v>59</v>
      </c>
      <c r="H1454" s="35" t="s">
        <v>432</v>
      </c>
      <c r="I1454" s="32" t="s">
        <v>56</v>
      </c>
      <c r="J1454" s="19">
        <v>0.93</v>
      </c>
      <c r="K1454" s="105" t="s">
        <v>436</v>
      </c>
    </row>
    <row r="1455" spans="1:11">
      <c r="A1455" s="63" t="s">
        <v>22</v>
      </c>
      <c r="B1455" s="5" t="str">
        <f>TEXT(DATA[[#This Row],[Fecha]],"mmm")</f>
        <v>oct</v>
      </c>
      <c r="C1455" s="16">
        <f>(WEEKNUM(DATA[[#This Row],[Fecha]],2))</f>
        <v>44</v>
      </c>
      <c r="D1455" s="30">
        <v>45225</v>
      </c>
      <c r="E1455" s="102">
        <f>YEAR(DATA[[#This Row],[Fecha]])</f>
        <v>2023</v>
      </c>
      <c r="F1455" s="31" t="s">
        <v>398</v>
      </c>
      <c r="G1455" s="32" t="s">
        <v>65</v>
      </c>
      <c r="H1455" s="35" t="s">
        <v>89</v>
      </c>
      <c r="I1455" s="32" t="s">
        <v>166</v>
      </c>
      <c r="J1455" s="19">
        <v>0.7</v>
      </c>
    </row>
    <row r="1456" spans="1:11">
      <c r="A1456" s="63" t="s">
        <v>22</v>
      </c>
      <c r="B1456" s="5" t="str">
        <f>TEXT(DATA[[#This Row],[Fecha]],"mmm")</f>
        <v>oct</v>
      </c>
      <c r="C1456" s="16">
        <f>(WEEKNUM(DATA[[#This Row],[Fecha]],2))</f>
        <v>44</v>
      </c>
      <c r="D1456" s="30">
        <v>45225</v>
      </c>
      <c r="E1456" s="102">
        <f>YEAR(DATA[[#This Row],[Fecha]])</f>
        <v>2023</v>
      </c>
      <c r="F1456" s="31" t="s">
        <v>58</v>
      </c>
      <c r="G1456" s="32" t="s">
        <v>65</v>
      </c>
      <c r="H1456" s="35" t="s">
        <v>89</v>
      </c>
      <c r="I1456" s="32" t="s">
        <v>166</v>
      </c>
      <c r="J1456" s="19">
        <v>0.65</v>
      </c>
    </row>
    <row r="1457" spans="1:11">
      <c r="A1457" s="63" t="s">
        <v>19</v>
      </c>
      <c r="B1457" s="5" t="str">
        <f>TEXT(DATA[[#This Row],[Fecha]],"mmm")</f>
        <v>oct</v>
      </c>
      <c r="C1457" s="16">
        <f>(WEEKNUM(DATA[[#This Row],[Fecha]],2))</f>
        <v>44</v>
      </c>
      <c r="D1457" s="30">
        <v>45225</v>
      </c>
      <c r="E1457" s="102">
        <f>YEAR(DATA[[#This Row],[Fecha]])</f>
        <v>2023</v>
      </c>
      <c r="F1457" s="31" t="s">
        <v>398</v>
      </c>
      <c r="G1457" s="32" t="s">
        <v>59</v>
      </c>
      <c r="H1457" s="35" t="s">
        <v>432</v>
      </c>
      <c r="I1457" s="32" t="s">
        <v>56</v>
      </c>
      <c r="J1457" s="19">
        <v>0.36</v>
      </c>
      <c r="K1457" s="105" t="s">
        <v>436</v>
      </c>
    </row>
    <row r="1458" spans="1:11">
      <c r="A1458" s="63" t="s">
        <v>19</v>
      </c>
      <c r="B1458" s="5" t="str">
        <f>TEXT(DATA[[#This Row],[Fecha]],"mmm")</f>
        <v>oct</v>
      </c>
      <c r="C1458" s="16">
        <f>(WEEKNUM(DATA[[#This Row],[Fecha]],2))</f>
        <v>44</v>
      </c>
      <c r="D1458" s="30">
        <v>45225</v>
      </c>
      <c r="E1458" s="102">
        <f>YEAR(DATA[[#This Row],[Fecha]])</f>
        <v>2023</v>
      </c>
      <c r="F1458" s="31" t="s">
        <v>398</v>
      </c>
      <c r="G1458" s="32" t="s">
        <v>59</v>
      </c>
      <c r="H1458" s="35" t="s">
        <v>432</v>
      </c>
      <c r="I1458" s="32" t="s">
        <v>56</v>
      </c>
      <c r="J1458" s="19">
        <v>0.23</v>
      </c>
      <c r="K1458" s="105" t="s">
        <v>436</v>
      </c>
    </row>
    <row r="1459" spans="1:11">
      <c r="A1459" s="63" t="s">
        <v>20</v>
      </c>
      <c r="B1459" s="5" t="str">
        <f>TEXT(DATA[[#This Row],[Fecha]],"mmm")</f>
        <v>oct</v>
      </c>
      <c r="C1459" s="16">
        <f>(WEEKNUM(DATA[[#This Row],[Fecha]],2))</f>
        <v>44</v>
      </c>
      <c r="D1459" s="30">
        <v>45225</v>
      </c>
      <c r="E1459" s="102">
        <f>YEAR(DATA[[#This Row],[Fecha]])</f>
        <v>2023</v>
      </c>
      <c r="F1459" s="31" t="s">
        <v>398</v>
      </c>
      <c r="G1459" s="32" t="s">
        <v>52</v>
      </c>
      <c r="H1459" s="35" t="s">
        <v>162</v>
      </c>
      <c r="I1459" s="32" t="s">
        <v>166</v>
      </c>
      <c r="J1459" s="19">
        <v>0.22</v>
      </c>
    </row>
    <row r="1460" spans="1:11">
      <c r="A1460" s="63" t="s">
        <v>22</v>
      </c>
      <c r="B1460" s="5" t="str">
        <f>TEXT(DATA[[#This Row],[Fecha]],"mmm")</f>
        <v>oct</v>
      </c>
      <c r="C1460" s="16">
        <f>(WEEKNUM(DATA[[#This Row],[Fecha]],2))</f>
        <v>44</v>
      </c>
      <c r="D1460" s="30">
        <v>45225</v>
      </c>
      <c r="E1460" s="102">
        <f>YEAR(DATA[[#This Row],[Fecha]])</f>
        <v>2023</v>
      </c>
      <c r="F1460" s="31" t="s">
        <v>398</v>
      </c>
      <c r="G1460" s="32" t="s">
        <v>78</v>
      </c>
      <c r="H1460" s="35" t="s">
        <v>296</v>
      </c>
      <c r="I1460" s="32" t="s">
        <v>166</v>
      </c>
      <c r="J1460" s="19">
        <v>0.1</v>
      </c>
    </row>
    <row r="1461" spans="1:11">
      <c r="A1461" s="63" t="s">
        <v>22</v>
      </c>
      <c r="B1461" s="5" t="str">
        <f>TEXT(DATA[[#This Row],[Fecha]],"mmm")</f>
        <v>oct</v>
      </c>
      <c r="C1461" s="16">
        <f>(WEEKNUM(DATA[[#This Row],[Fecha]],2))</f>
        <v>44</v>
      </c>
      <c r="D1461" s="30">
        <v>45225</v>
      </c>
      <c r="E1461" s="102">
        <f>YEAR(DATA[[#This Row],[Fecha]])</f>
        <v>2023</v>
      </c>
      <c r="F1461" s="31" t="s">
        <v>398</v>
      </c>
      <c r="G1461" s="32" t="s">
        <v>65</v>
      </c>
      <c r="H1461" s="35" t="s">
        <v>89</v>
      </c>
      <c r="I1461" s="32" t="s">
        <v>166</v>
      </c>
      <c r="J1461" s="19">
        <v>0.05</v>
      </c>
    </row>
    <row r="1462" spans="1:11">
      <c r="A1462" s="63" t="s">
        <v>19</v>
      </c>
      <c r="B1462" s="5" t="str">
        <f>TEXT(DATA[[#This Row],[Fecha]],"mmm")</f>
        <v>oct</v>
      </c>
      <c r="C1462" s="16">
        <f>(WEEKNUM(DATA[[#This Row],[Fecha]],2))</f>
        <v>45</v>
      </c>
      <c r="D1462" s="30">
        <v>45229</v>
      </c>
      <c r="E1462" s="102">
        <f>YEAR(DATA[[#This Row],[Fecha]])</f>
        <v>2023</v>
      </c>
      <c r="F1462" s="31" t="s">
        <v>398</v>
      </c>
      <c r="G1462" s="32" t="s">
        <v>70</v>
      </c>
      <c r="H1462" s="35" t="s">
        <v>134</v>
      </c>
      <c r="I1462" s="32" t="s">
        <v>56</v>
      </c>
      <c r="J1462" s="19">
        <v>34.72</v>
      </c>
      <c r="K1462" s="29" t="s">
        <v>471</v>
      </c>
    </row>
    <row r="1463" spans="1:11">
      <c r="A1463" s="63" t="s">
        <v>20</v>
      </c>
      <c r="B1463" s="5" t="str">
        <f>TEXT(DATA[[#This Row],[Fecha]],"mmm")</f>
        <v>oct</v>
      </c>
      <c r="C1463" s="16">
        <f>(WEEKNUM(DATA[[#This Row],[Fecha]],2))</f>
        <v>45</v>
      </c>
      <c r="D1463" s="30">
        <v>45229</v>
      </c>
      <c r="E1463" s="102">
        <f>YEAR(DATA[[#This Row],[Fecha]])</f>
        <v>2023</v>
      </c>
      <c r="F1463" s="31" t="s">
        <v>335</v>
      </c>
      <c r="G1463" s="32" t="s">
        <v>52</v>
      </c>
      <c r="H1463" s="35" t="s">
        <v>148</v>
      </c>
      <c r="I1463" s="32" t="s">
        <v>57</v>
      </c>
      <c r="J1463" s="19">
        <v>19.170000000000002</v>
      </c>
      <c r="K1463" s="29" t="s">
        <v>473</v>
      </c>
    </row>
    <row r="1464" spans="1:11">
      <c r="A1464" s="63" t="s">
        <v>20</v>
      </c>
      <c r="B1464" s="5" t="str">
        <f>TEXT(DATA[[#This Row],[Fecha]],"mmm")</f>
        <v>oct</v>
      </c>
      <c r="C1464" s="16">
        <f>(WEEKNUM(DATA[[#This Row],[Fecha]],2))</f>
        <v>45</v>
      </c>
      <c r="D1464" s="30">
        <v>45229</v>
      </c>
      <c r="E1464" s="102">
        <f>YEAR(DATA[[#This Row],[Fecha]])</f>
        <v>2023</v>
      </c>
      <c r="F1464" s="31" t="s">
        <v>335</v>
      </c>
      <c r="G1464" s="32" t="s">
        <v>76</v>
      </c>
      <c r="H1464" s="35" t="s">
        <v>303</v>
      </c>
      <c r="I1464" s="32" t="s">
        <v>469</v>
      </c>
      <c r="J1464" s="19">
        <v>18.170000000000002</v>
      </c>
      <c r="K1464" s="29" t="s">
        <v>474</v>
      </c>
    </row>
    <row r="1465" spans="1:11">
      <c r="A1465" s="63" t="s">
        <v>22</v>
      </c>
      <c r="B1465" s="5" t="str">
        <f>TEXT(DATA[[#This Row],[Fecha]],"mmm")</f>
        <v>oct</v>
      </c>
      <c r="C1465" s="16">
        <f>(WEEKNUM(DATA[[#This Row],[Fecha]],2))</f>
        <v>45</v>
      </c>
      <c r="D1465" s="30">
        <v>45229</v>
      </c>
      <c r="E1465" s="102">
        <f>YEAR(DATA[[#This Row],[Fecha]])</f>
        <v>2023</v>
      </c>
      <c r="F1465" s="31" t="s">
        <v>398</v>
      </c>
      <c r="G1465" s="32" t="s">
        <v>60</v>
      </c>
      <c r="H1465" s="35" t="s">
        <v>299</v>
      </c>
      <c r="I1465" s="32" t="s">
        <v>57</v>
      </c>
      <c r="J1465" s="19">
        <v>13.8</v>
      </c>
      <c r="K1465" s="105" t="s">
        <v>475</v>
      </c>
    </row>
    <row r="1466" spans="1:11">
      <c r="A1466" s="63" t="s">
        <v>20</v>
      </c>
      <c r="B1466" s="5" t="str">
        <f>TEXT(DATA[[#This Row],[Fecha]],"mmm")</f>
        <v>oct</v>
      </c>
      <c r="C1466" s="16">
        <f>(WEEKNUM(DATA[[#This Row],[Fecha]],2))</f>
        <v>45</v>
      </c>
      <c r="D1466" s="30">
        <v>45229</v>
      </c>
      <c r="E1466" s="102">
        <f>YEAR(DATA[[#This Row],[Fecha]])</f>
        <v>2023</v>
      </c>
      <c r="F1466" s="31" t="s">
        <v>398</v>
      </c>
      <c r="G1466" s="32" t="s">
        <v>77</v>
      </c>
      <c r="H1466" s="35" t="s">
        <v>311</v>
      </c>
      <c r="I1466" s="32" t="s">
        <v>166</v>
      </c>
      <c r="J1466" s="19">
        <v>8.9499999999999993</v>
      </c>
    </row>
    <row r="1467" spans="1:11">
      <c r="A1467" s="63" t="s">
        <v>20</v>
      </c>
      <c r="B1467" s="5" t="str">
        <f>TEXT(DATA[[#This Row],[Fecha]],"mmm")</f>
        <v>oct</v>
      </c>
      <c r="C1467" s="16">
        <f>(WEEKNUM(DATA[[#This Row],[Fecha]],2))</f>
        <v>45</v>
      </c>
      <c r="D1467" s="30">
        <v>45229</v>
      </c>
      <c r="E1467" s="102">
        <f>YEAR(DATA[[#This Row],[Fecha]])</f>
        <v>2023</v>
      </c>
      <c r="F1467" s="31" t="s">
        <v>335</v>
      </c>
      <c r="G1467" s="32" t="s">
        <v>52</v>
      </c>
      <c r="H1467" s="35" t="s">
        <v>148</v>
      </c>
      <c r="I1467" s="32" t="s">
        <v>166</v>
      </c>
      <c r="J1467" s="19">
        <v>5</v>
      </c>
    </row>
    <row r="1468" spans="1:11">
      <c r="A1468" s="63" t="s">
        <v>22</v>
      </c>
      <c r="B1468" s="5" t="str">
        <f>TEXT(DATA[[#This Row],[Fecha]],"mmm")</f>
        <v>oct</v>
      </c>
      <c r="C1468" s="16">
        <f>(WEEKNUM(DATA[[#This Row],[Fecha]],2))</f>
        <v>45</v>
      </c>
      <c r="D1468" s="30">
        <v>45229</v>
      </c>
      <c r="E1468" s="102">
        <f>YEAR(DATA[[#This Row],[Fecha]])</f>
        <v>2023</v>
      </c>
      <c r="F1468" s="31" t="s">
        <v>398</v>
      </c>
      <c r="G1468" s="32" t="s">
        <v>65</v>
      </c>
      <c r="H1468" s="35" t="s">
        <v>89</v>
      </c>
      <c r="I1468" s="32" t="s">
        <v>166</v>
      </c>
      <c r="J1468" s="19">
        <v>4.95</v>
      </c>
    </row>
    <row r="1469" spans="1:11">
      <c r="A1469" s="63" t="s">
        <v>22</v>
      </c>
      <c r="B1469" s="5" t="str">
        <f>TEXT(DATA[[#This Row],[Fecha]],"mmm")</f>
        <v>oct</v>
      </c>
      <c r="C1469" s="16">
        <f>(WEEKNUM(DATA[[#This Row],[Fecha]],2))</f>
        <v>45</v>
      </c>
      <c r="D1469" s="30">
        <v>45229</v>
      </c>
      <c r="E1469" s="102">
        <f>YEAR(DATA[[#This Row],[Fecha]])</f>
        <v>2023</v>
      </c>
      <c r="F1469" s="31" t="s">
        <v>398</v>
      </c>
      <c r="G1469" s="32" t="s">
        <v>78</v>
      </c>
      <c r="H1469" s="35" t="s">
        <v>296</v>
      </c>
      <c r="I1469" s="32" t="s">
        <v>166</v>
      </c>
      <c r="J1469" s="19">
        <v>3.3</v>
      </c>
    </row>
    <row r="1470" spans="1:11">
      <c r="A1470" s="63" t="s">
        <v>20</v>
      </c>
      <c r="B1470" s="5" t="str">
        <f>TEXT(DATA[[#This Row],[Fecha]],"mmm")</f>
        <v>oct</v>
      </c>
      <c r="C1470" s="16">
        <f>(WEEKNUM(DATA[[#This Row],[Fecha]],2))</f>
        <v>45</v>
      </c>
      <c r="D1470" s="30">
        <v>45229</v>
      </c>
      <c r="E1470" s="102">
        <f>YEAR(DATA[[#This Row],[Fecha]])</f>
        <v>2023</v>
      </c>
      <c r="F1470" s="31" t="s">
        <v>398</v>
      </c>
      <c r="G1470" s="32" t="s">
        <v>62</v>
      </c>
      <c r="H1470" s="35" t="s">
        <v>63</v>
      </c>
      <c r="I1470" s="32" t="s">
        <v>166</v>
      </c>
      <c r="J1470" s="19">
        <v>2.0299999999999998</v>
      </c>
    </row>
    <row r="1471" spans="1:11">
      <c r="A1471" s="63" t="s">
        <v>22</v>
      </c>
      <c r="B1471" s="5" t="str">
        <f>TEXT(DATA[[#This Row],[Fecha]],"mmm")</f>
        <v>oct</v>
      </c>
      <c r="C1471" s="16">
        <f>(WEEKNUM(DATA[[#This Row],[Fecha]],2))</f>
        <v>45</v>
      </c>
      <c r="D1471" s="30">
        <v>45229</v>
      </c>
      <c r="E1471" s="102">
        <f>YEAR(DATA[[#This Row],[Fecha]])</f>
        <v>2023</v>
      </c>
      <c r="F1471" s="31" t="s">
        <v>398</v>
      </c>
      <c r="G1471" s="32" t="s">
        <v>76</v>
      </c>
      <c r="H1471" s="35" t="s">
        <v>304</v>
      </c>
      <c r="I1471" s="32" t="s">
        <v>166</v>
      </c>
      <c r="J1471" s="19">
        <v>1.78</v>
      </c>
    </row>
    <row r="1472" spans="1:11">
      <c r="A1472" s="63" t="s">
        <v>22</v>
      </c>
      <c r="B1472" s="5" t="str">
        <f>TEXT(DATA[[#This Row],[Fecha]],"mmm")</f>
        <v>oct</v>
      </c>
      <c r="C1472" s="16">
        <f>(WEEKNUM(DATA[[#This Row],[Fecha]],2))</f>
        <v>45</v>
      </c>
      <c r="D1472" s="30">
        <v>45229</v>
      </c>
      <c r="E1472" s="102">
        <f>YEAR(DATA[[#This Row],[Fecha]])</f>
        <v>2023</v>
      </c>
      <c r="F1472" s="31" t="s">
        <v>398</v>
      </c>
      <c r="G1472" s="32" t="s">
        <v>65</v>
      </c>
      <c r="H1472" s="35" t="s">
        <v>89</v>
      </c>
      <c r="I1472" s="32" t="s">
        <v>166</v>
      </c>
      <c r="J1472" s="19">
        <v>1.38</v>
      </c>
    </row>
    <row r="1473" spans="1:11">
      <c r="A1473" s="63" t="s">
        <v>20</v>
      </c>
      <c r="B1473" s="5" t="str">
        <f>TEXT(DATA[[#This Row],[Fecha]],"mmm")</f>
        <v>oct</v>
      </c>
      <c r="C1473" s="16">
        <f>(WEEKNUM(DATA[[#This Row],[Fecha]],2))</f>
        <v>45</v>
      </c>
      <c r="D1473" s="30">
        <v>45229</v>
      </c>
      <c r="E1473" s="102">
        <f>YEAR(DATA[[#This Row],[Fecha]])</f>
        <v>2023</v>
      </c>
      <c r="F1473" s="31" t="s">
        <v>398</v>
      </c>
      <c r="G1473" s="32" t="s">
        <v>77</v>
      </c>
      <c r="H1473" s="35" t="s">
        <v>311</v>
      </c>
      <c r="I1473" s="32" t="s">
        <v>166</v>
      </c>
      <c r="J1473" s="19">
        <v>1.23</v>
      </c>
    </row>
    <row r="1474" spans="1:11">
      <c r="A1474" s="63" t="s">
        <v>20</v>
      </c>
      <c r="B1474" s="5" t="str">
        <f>TEXT(DATA[[#This Row],[Fecha]],"mmm")</f>
        <v>oct</v>
      </c>
      <c r="C1474" s="16">
        <f>(WEEKNUM(DATA[[#This Row],[Fecha]],2))</f>
        <v>45</v>
      </c>
      <c r="D1474" s="30">
        <v>45230</v>
      </c>
      <c r="E1474" s="102">
        <f>YEAR(DATA[[#This Row],[Fecha]])</f>
        <v>2023</v>
      </c>
      <c r="F1474" s="31" t="s">
        <v>58</v>
      </c>
      <c r="G1474" s="32" t="s">
        <v>77</v>
      </c>
      <c r="H1474" s="35" t="s">
        <v>320</v>
      </c>
      <c r="I1474" s="32" t="s">
        <v>57</v>
      </c>
      <c r="J1474" s="19">
        <v>60</v>
      </c>
      <c r="K1474" s="29" t="s">
        <v>470</v>
      </c>
    </row>
    <row r="1475" spans="1:11">
      <c r="A1475" s="63" t="s">
        <v>20</v>
      </c>
      <c r="B1475" s="5" t="str">
        <f>TEXT(DATA[[#This Row],[Fecha]],"mmm")</f>
        <v>oct</v>
      </c>
      <c r="C1475" s="16">
        <f>(WEEKNUM(DATA[[#This Row],[Fecha]],2))</f>
        <v>45</v>
      </c>
      <c r="D1475" s="30">
        <v>45230</v>
      </c>
      <c r="E1475" s="102">
        <f>YEAR(DATA[[#This Row],[Fecha]])</f>
        <v>2023</v>
      </c>
      <c r="F1475" s="31" t="s">
        <v>58</v>
      </c>
      <c r="G1475" s="32" t="s">
        <v>77</v>
      </c>
      <c r="H1475" s="35" t="s">
        <v>320</v>
      </c>
      <c r="I1475" s="32" t="s">
        <v>57</v>
      </c>
      <c r="J1475" s="19">
        <v>36.619999999999997</v>
      </c>
      <c r="K1475" s="29" t="s">
        <v>470</v>
      </c>
    </row>
    <row r="1476" spans="1:11">
      <c r="A1476" s="63" t="s">
        <v>20</v>
      </c>
      <c r="B1476" s="5" t="str">
        <f>TEXT(DATA[[#This Row],[Fecha]],"mmm")</f>
        <v>oct</v>
      </c>
      <c r="C1476" s="16">
        <f>(WEEKNUM(DATA[[#This Row],[Fecha]],2))</f>
        <v>45</v>
      </c>
      <c r="D1476" s="30">
        <v>45230</v>
      </c>
      <c r="E1476" s="102">
        <f>YEAR(DATA[[#This Row],[Fecha]])</f>
        <v>2023</v>
      </c>
      <c r="F1476" s="31" t="s">
        <v>58</v>
      </c>
      <c r="G1476" s="32" t="s">
        <v>77</v>
      </c>
      <c r="H1476" s="35" t="s">
        <v>320</v>
      </c>
      <c r="I1476" s="32" t="s">
        <v>57</v>
      </c>
      <c r="J1476" s="19">
        <v>31.66</v>
      </c>
      <c r="K1476" s="29" t="s">
        <v>470</v>
      </c>
    </row>
    <row r="1477" spans="1:11">
      <c r="A1477" s="63" t="s">
        <v>20</v>
      </c>
      <c r="B1477" s="5" t="str">
        <f>TEXT(DATA[[#This Row],[Fecha]],"mmm")</f>
        <v>oct</v>
      </c>
      <c r="C1477" s="16">
        <f>(WEEKNUM(DATA[[#This Row],[Fecha]],2))</f>
        <v>45</v>
      </c>
      <c r="D1477" s="30">
        <v>45230</v>
      </c>
      <c r="E1477" s="102">
        <f>YEAR(DATA[[#This Row],[Fecha]])</f>
        <v>2023</v>
      </c>
      <c r="F1477" s="31" t="s">
        <v>58</v>
      </c>
      <c r="G1477" s="32" t="s">
        <v>76</v>
      </c>
      <c r="H1477" s="35" t="s">
        <v>90</v>
      </c>
      <c r="I1477" s="32" t="s">
        <v>56</v>
      </c>
      <c r="J1477" s="19">
        <v>20.260000000000002</v>
      </c>
      <c r="K1477" s="29" t="s">
        <v>472</v>
      </c>
    </row>
    <row r="1478" spans="1:11">
      <c r="A1478" s="63" t="s">
        <v>22</v>
      </c>
      <c r="B1478" s="5" t="str">
        <f>TEXT(DATA[[#This Row],[Fecha]],"mmm")</f>
        <v>oct</v>
      </c>
      <c r="C1478" s="16">
        <f>(WEEKNUM(DATA[[#This Row],[Fecha]],2))</f>
        <v>45</v>
      </c>
      <c r="D1478" s="30">
        <v>45230</v>
      </c>
      <c r="E1478" s="102">
        <f>YEAR(DATA[[#This Row],[Fecha]])</f>
        <v>2023</v>
      </c>
      <c r="F1478" s="31" t="s">
        <v>58</v>
      </c>
      <c r="G1478" s="32" t="s">
        <v>71</v>
      </c>
      <c r="H1478" s="35" t="s">
        <v>346</v>
      </c>
      <c r="I1478" s="32" t="s">
        <v>57</v>
      </c>
      <c r="J1478" s="19">
        <v>18.079999999999998</v>
      </c>
      <c r="K1478" s="29" t="s">
        <v>476</v>
      </c>
    </row>
    <row r="1479" spans="1:11">
      <c r="A1479" s="18" t="s">
        <v>20</v>
      </c>
      <c r="B1479" s="5" t="str">
        <f>TEXT(DATA[[#This Row],[Fecha]],"mmm")</f>
        <v>oct</v>
      </c>
      <c r="C1479" s="16">
        <f>(WEEKNUM(DATA[[#This Row],[Fecha]],2))</f>
        <v>45</v>
      </c>
      <c r="D1479" s="30">
        <v>45230</v>
      </c>
      <c r="E1479" s="102">
        <f>YEAR(DATA[[#This Row],[Fecha]])</f>
        <v>2023</v>
      </c>
      <c r="F1479" s="31" t="s">
        <v>398</v>
      </c>
      <c r="G1479" s="32" t="s">
        <v>77</v>
      </c>
      <c r="H1479" s="35" t="s">
        <v>129</v>
      </c>
      <c r="I1479" s="32" t="s">
        <v>57</v>
      </c>
      <c r="J1479" s="19">
        <v>13.346749999999981</v>
      </c>
    </row>
    <row r="1480" spans="1:11">
      <c r="A1480" s="63" t="s">
        <v>20</v>
      </c>
      <c r="B1480" s="5" t="str">
        <f>TEXT(DATA[[#This Row],[Fecha]],"mmm")</f>
        <v>oct</v>
      </c>
      <c r="C1480" s="16">
        <f>(WEEKNUM(DATA[[#This Row],[Fecha]],2))</f>
        <v>45</v>
      </c>
      <c r="D1480" s="30">
        <v>45230</v>
      </c>
      <c r="E1480" s="102">
        <f>YEAR(DATA[[#This Row],[Fecha]])</f>
        <v>2023</v>
      </c>
      <c r="F1480" s="31" t="s">
        <v>58</v>
      </c>
      <c r="G1480" s="32" t="s">
        <v>77</v>
      </c>
      <c r="H1480" s="35" t="s">
        <v>320</v>
      </c>
      <c r="I1480" s="32" t="s">
        <v>57</v>
      </c>
      <c r="J1480" s="19">
        <v>12.22</v>
      </c>
      <c r="K1480" s="29" t="s">
        <v>470</v>
      </c>
    </row>
    <row r="1481" spans="1:11">
      <c r="A1481" s="18" t="s">
        <v>20</v>
      </c>
      <c r="B1481" s="5" t="str">
        <f>TEXT(DATA[[#This Row],[Fecha]],"mmm")</f>
        <v>oct</v>
      </c>
      <c r="C1481" s="16">
        <f>(WEEKNUM(DATA[[#This Row],[Fecha]],2))</f>
        <v>45</v>
      </c>
      <c r="D1481" s="30">
        <v>45230</v>
      </c>
      <c r="E1481" s="102">
        <f>YEAR(DATA[[#This Row],[Fecha]])</f>
        <v>2023</v>
      </c>
      <c r="F1481" s="31" t="s">
        <v>398</v>
      </c>
      <c r="G1481" s="32" t="s">
        <v>77</v>
      </c>
      <c r="H1481" s="35" t="s">
        <v>129</v>
      </c>
      <c r="I1481" s="32" t="s">
        <v>57</v>
      </c>
      <c r="J1481" s="19">
        <v>10.96204999999998</v>
      </c>
    </row>
    <row r="1482" spans="1:11">
      <c r="A1482" s="18" t="s">
        <v>20</v>
      </c>
      <c r="B1482" s="5" t="str">
        <f>TEXT(DATA[[#This Row],[Fecha]],"mmm")</f>
        <v>oct</v>
      </c>
      <c r="C1482" s="16">
        <f>(WEEKNUM(DATA[[#This Row],[Fecha]],2))</f>
        <v>45</v>
      </c>
      <c r="D1482" s="30">
        <v>45230</v>
      </c>
      <c r="E1482" s="102">
        <f>YEAR(DATA[[#This Row],[Fecha]])</f>
        <v>2023</v>
      </c>
      <c r="F1482" s="31" t="s">
        <v>398</v>
      </c>
      <c r="G1482" s="32" t="s">
        <v>77</v>
      </c>
      <c r="H1482" s="35" t="s">
        <v>129</v>
      </c>
      <c r="I1482" s="32" t="s">
        <v>57</v>
      </c>
      <c r="J1482" s="19">
        <v>10.57693333333332</v>
      </c>
    </row>
    <row r="1483" spans="1:11">
      <c r="A1483" s="18" t="s">
        <v>19</v>
      </c>
      <c r="B1483" s="5" t="str">
        <f>TEXT(DATA[[#This Row],[Fecha]],"mmm")</f>
        <v>oct</v>
      </c>
      <c r="C1483" s="16">
        <f>(WEEKNUM(DATA[[#This Row],[Fecha]],2))</f>
        <v>45</v>
      </c>
      <c r="D1483" s="30">
        <v>45230</v>
      </c>
      <c r="E1483" s="102">
        <f>YEAR(DATA[[#This Row],[Fecha]])</f>
        <v>2023</v>
      </c>
      <c r="F1483" s="31" t="s">
        <v>398</v>
      </c>
      <c r="G1483" s="32" t="s">
        <v>70</v>
      </c>
      <c r="H1483" s="35" t="s">
        <v>115</v>
      </c>
      <c r="I1483" s="32" t="s">
        <v>166</v>
      </c>
      <c r="J1483" s="19">
        <v>7.7281000000000208</v>
      </c>
    </row>
    <row r="1484" spans="1:11">
      <c r="A1484" s="18" t="s">
        <v>20</v>
      </c>
      <c r="B1484" s="5" t="str">
        <f>TEXT(DATA[[#This Row],[Fecha]],"mmm")</f>
        <v>oct</v>
      </c>
      <c r="C1484" s="16">
        <f>(WEEKNUM(DATA[[#This Row],[Fecha]],2))</f>
        <v>45</v>
      </c>
      <c r="D1484" s="30">
        <v>45230</v>
      </c>
      <c r="E1484" s="102">
        <f>YEAR(DATA[[#This Row],[Fecha]])</f>
        <v>2023</v>
      </c>
      <c r="F1484" s="31" t="s">
        <v>335</v>
      </c>
      <c r="G1484" s="32" t="s">
        <v>62</v>
      </c>
      <c r="H1484" s="35" t="s">
        <v>164</v>
      </c>
      <c r="I1484" s="32" t="s">
        <v>166</v>
      </c>
      <c r="J1484" s="19">
        <v>5.5119833333333341</v>
      </c>
    </row>
    <row r="1485" spans="1:11">
      <c r="A1485" s="18" t="s">
        <v>20</v>
      </c>
      <c r="B1485" s="5" t="str">
        <f>TEXT(DATA[[#This Row],[Fecha]],"mmm")</f>
        <v>oct</v>
      </c>
      <c r="C1485" s="16">
        <f>(WEEKNUM(DATA[[#This Row],[Fecha]],2))</f>
        <v>45</v>
      </c>
      <c r="D1485" s="30">
        <v>45230</v>
      </c>
      <c r="E1485" s="102">
        <f>YEAR(DATA[[#This Row],[Fecha]])</f>
        <v>2023</v>
      </c>
      <c r="F1485" s="31" t="s">
        <v>335</v>
      </c>
      <c r="G1485" s="32" t="s">
        <v>482</v>
      </c>
      <c r="H1485" s="35" t="s">
        <v>150</v>
      </c>
      <c r="I1485" s="32" t="s">
        <v>166</v>
      </c>
      <c r="J1485" s="19">
        <v>5.3839999999999986</v>
      </c>
    </row>
    <row r="1486" spans="1:11">
      <c r="A1486" s="18" t="s">
        <v>20</v>
      </c>
      <c r="B1486" s="5" t="str">
        <f>TEXT(DATA[[#This Row],[Fecha]],"mmm")</f>
        <v>oct</v>
      </c>
      <c r="C1486" s="16">
        <f>(WEEKNUM(DATA[[#This Row],[Fecha]],2))</f>
        <v>45</v>
      </c>
      <c r="D1486" s="30">
        <v>45230</v>
      </c>
      <c r="E1486" s="102">
        <f>YEAR(DATA[[#This Row],[Fecha]])</f>
        <v>2023</v>
      </c>
      <c r="F1486" s="31" t="s">
        <v>335</v>
      </c>
      <c r="G1486" s="32" t="s">
        <v>64</v>
      </c>
      <c r="H1486" s="35" t="s">
        <v>67</v>
      </c>
      <c r="I1486" s="32" t="s">
        <v>166</v>
      </c>
      <c r="J1486" s="19">
        <v>5.2698499999999981</v>
      </c>
    </row>
    <row r="1487" spans="1:11">
      <c r="A1487" s="18" t="s">
        <v>19</v>
      </c>
      <c r="B1487" s="5" t="str">
        <f>TEXT(DATA[[#This Row],[Fecha]],"mmm")</f>
        <v>oct</v>
      </c>
      <c r="C1487" s="16">
        <f>(WEEKNUM(DATA[[#This Row],[Fecha]],2))</f>
        <v>45</v>
      </c>
      <c r="D1487" s="30">
        <v>45230</v>
      </c>
      <c r="E1487" s="102">
        <f>YEAR(DATA[[#This Row],[Fecha]])</f>
        <v>2023</v>
      </c>
      <c r="F1487" s="31" t="s">
        <v>398</v>
      </c>
      <c r="G1487" s="32" t="s">
        <v>74</v>
      </c>
      <c r="H1487" s="35" t="s">
        <v>149</v>
      </c>
      <c r="I1487" s="32" t="s">
        <v>166</v>
      </c>
      <c r="J1487" s="19">
        <v>5.2278333333333364</v>
      </c>
    </row>
    <row r="1488" spans="1:11">
      <c r="A1488" s="18" t="s">
        <v>20</v>
      </c>
      <c r="B1488" s="5" t="str">
        <f>TEXT(DATA[[#This Row],[Fecha]],"mmm")</f>
        <v>oct</v>
      </c>
      <c r="C1488" s="16">
        <f>(WEEKNUM(DATA[[#This Row],[Fecha]],2))</f>
        <v>45</v>
      </c>
      <c r="D1488" s="30">
        <v>45230</v>
      </c>
      <c r="E1488" s="102">
        <f>YEAR(DATA[[#This Row],[Fecha]])</f>
        <v>2023</v>
      </c>
      <c r="F1488" s="31" t="s">
        <v>335</v>
      </c>
      <c r="G1488" s="32" t="s">
        <v>482</v>
      </c>
      <c r="H1488" s="35" t="s">
        <v>150</v>
      </c>
      <c r="I1488" s="32" t="s">
        <v>166</v>
      </c>
      <c r="J1488" s="19">
        <v>4.6629333333333358</v>
      </c>
    </row>
    <row r="1489" spans="1:10">
      <c r="A1489" s="63" t="s">
        <v>22</v>
      </c>
      <c r="B1489" s="5" t="str">
        <f>TEXT(DATA[[#This Row],[Fecha]],"mmm")</f>
        <v>oct</v>
      </c>
      <c r="C1489" s="16">
        <f>(WEEKNUM(DATA[[#This Row],[Fecha]],2))</f>
        <v>45</v>
      </c>
      <c r="D1489" s="30">
        <v>45230</v>
      </c>
      <c r="E1489" s="102">
        <f>YEAR(DATA[[#This Row],[Fecha]])</f>
        <v>2023</v>
      </c>
      <c r="F1489" s="31" t="s">
        <v>58</v>
      </c>
      <c r="G1489" s="32" t="s">
        <v>78</v>
      </c>
      <c r="H1489" s="35" t="s">
        <v>296</v>
      </c>
      <c r="I1489" s="32" t="s">
        <v>166</v>
      </c>
      <c r="J1489" s="19">
        <v>4.6500000000000004</v>
      </c>
    </row>
    <row r="1490" spans="1:10">
      <c r="A1490" s="63" t="s">
        <v>22</v>
      </c>
      <c r="B1490" s="5" t="str">
        <f>TEXT(DATA[[#This Row],[Fecha]],"mmm")</f>
        <v>oct</v>
      </c>
      <c r="C1490" s="16">
        <f>(WEEKNUM(DATA[[#This Row],[Fecha]],2))</f>
        <v>45</v>
      </c>
      <c r="D1490" s="30">
        <v>45230</v>
      </c>
      <c r="E1490" s="102">
        <f>YEAR(DATA[[#This Row],[Fecha]])</f>
        <v>2023</v>
      </c>
      <c r="F1490" s="31" t="s">
        <v>58</v>
      </c>
      <c r="G1490" s="32" t="s">
        <v>78</v>
      </c>
      <c r="H1490" s="35" t="s">
        <v>296</v>
      </c>
      <c r="I1490" s="32" t="s">
        <v>166</v>
      </c>
      <c r="J1490" s="19">
        <v>4.1500000000000004</v>
      </c>
    </row>
    <row r="1491" spans="1:10">
      <c r="A1491" s="63" t="s">
        <v>22</v>
      </c>
      <c r="B1491" s="5" t="str">
        <f>TEXT(DATA[[#This Row],[Fecha]],"mmm")</f>
        <v>oct</v>
      </c>
      <c r="C1491" s="16">
        <f>(WEEKNUM(DATA[[#This Row],[Fecha]],2))</f>
        <v>45</v>
      </c>
      <c r="D1491" s="30">
        <v>45230</v>
      </c>
      <c r="E1491" s="102">
        <f>YEAR(DATA[[#This Row],[Fecha]])</f>
        <v>2023</v>
      </c>
      <c r="F1491" s="31" t="s">
        <v>58</v>
      </c>
      <c r="G1491" s="32" t="s">
        <v>65</v>
      </c>
      <c r="H1491" s="35" t="s">
        <v>429</v>
      </c>
      <c r="I1491" s="32" t="s">
        <v>166</v>
      </c>
      <c r="J1491" s="19">
        <v>3.53</v>
      </c>
    </row>
    <row r="1492" spans="1:10">
      <c r="A1492" s="18" t="s">
        <v>20</v>
      </c>
      <c r="B1492" s="5" t="str">
        <f>TEXT(DATA[[#This Row],[Fecha]],"mmm")</f>
        <v>oct</v>
      </c>
      <c r="C1492" s="16">
        <f>(WEEKNUM(DATA[[#This Row],[Fecha]],2))</f>
        <v>45</v>
      </c>
      <c r="D1492" s="30">
        <v>45230</v>
      </c>
      <c r="E1492" s="102">
        <f>YEAR(DATA[[#This Row],[Fecha]])</f>
        <v>2023</v>
      </c>
      <c r="F1492" s="31" t="s">
        <v>398</v>
      </c>
      <c r="G1492" s="32" t="s">
        <v>62</v>
      </c>
      <c r="H1492" s="35" t="s">
        <v>63</v>
      </c>
      <c r="I1492" s="32" t="s">
        <v>166</v>
      </c>
      <c r="J1492" s="19">
        <v>3.4290833333333337</v>
      </c>
    </row>
    <row r="1493" spans="1:10">
      <c r="A1493" s="18" t="s">
        <v>22</v>
      </c>
      <c r="B1493" s="5" t="str">
        <f>TEXT(DATA[[#This Row],[Fecha]],"mmm")</f>
        <v>oct</v>
      </c>
      <c r="C1493" s="16">
        <f>(WEEKNUM(DATA[[#This Row],[Fecha]],2))</f>
        <v>45</v>
      </c>
      <c r="D1493" s="30">
        <v>45230</v>
      </c>
      <c r="E1493" s="102">
        <f>YEAR(DATA[[#This Row],[Fecha]])</f>
        <v>2023</v>
      </c>
      <c r="F1493" s="31" t="s">
        <v>398</v>
      </c>
      <c r="G1493" s="32" t="s">
        <v>76</v>
      </c>
      <c r="H1493" s="35" t="s">
        <v>283</v>
      </c>
      <c r="I1493" s="32" t="s">
        <v>166</v>
      </c>
      <c r="J1493" s="19">
        <v>3.151366666666668</v>
      </c>
    </row>
    <row r="1494" spans="1:10">
      <c r="A1494" s="18" t="s">
        <v>22</v>
      </c>
      <c r="B1494" s="5" t="str">
        <f>TEXT(DATA[[#This Row],[Fecha]],"mmm")</f>
        <v>oct</v>
      </c>
      <c r="C1494" s="16">
        <f>(WEEKNUM(DATA[[#This Row],[Fecha]],2))</f>
        <v>45</v>
      </c>
      <c r="D1494" s="30">
        <v>45230</v>
      </c>
      <c r="E1494" s="102">
        <f>YEAR(DATA[[#This Row],[Fecha]])</f>
        <v>2023</v>
      </c>
      <c r="F1494" s="31" t="s">
        <v>398</v>
      </c>
      <c r="G1494" s="32" t="s">
        <v>65</v>
      </c>
      <c r="H1494" s="35" t="s">
        <v>89</v>
      </c>
      <c r="I1494" s="32" t="s">
        <v>166</v>
      </c>
      <c r="J1494" s="19">
        <v>3.051683333333334</v>
      </c>
    </row>
    <row r="1495" spans="1:10">
      <c r="A1495" s="63" t="s">
        <v>22</v>
      </c>
      <c r="B1495" s="5" t="str">
        <f>TEXT(DATA[[#This Row],[Fecha]],"mmm")</f>
        <v>oct</v>
      </c>
      <c r="C1495" s="16">
        <f>(WEEKNUM(DATA[[#This Row],[Fecha]],2))</f>
        <v>45</v>
      </c>
      <c r="D1495" s="30">
        <v>45230</v>
      </c>
      <c r="E1495" s="102">
        <f>YEAR(DATA[[#This Row],[Fecha]])</f>
        <v>2023</v>
      </c>
      <c r="F1495" s="31" t="s">
        <v>58</v>
      </c>
      <c r="G1495" s="32" t="s">
        <v>60</v>
      </c>
      <c r="H1495" s="35" t="s">
        <v>299</v>
      </c>
      <c r="I1495" s="32" t="s">
        <v>166</v>
      </c>
      <c r="J1495" s="19">
        <v>2.1800000000000002</v>
      </c>
    </row>
    <row r="1496" spans="1:10">
      <c r="A1496" s="18" t="s">
        <v>22</v>
      </c>
      <c r="B1496" s="5" t="str">
        <f>TEXT(DATA[[#This Row],[Fecha]],"mmm")</f>
        <v>oct</v>
      </c>
      <c r="C1496" s="16">
        <f>(WEEKNUM(DATA[[#This Row],[Fecha]],2))</f>
        <v>45</v>
      </c>
      <c r="D1496" s="30">
        <v>45230</v>
      </c>
      <c r="E1496" s="102">
        <f>YEAR(DATA[[#This Row],[Fecha]])</f>
        <v>2023</v>
      </c>
      <c r="F1496" s="31" t="s">
        <v>398</v>
      </c>
      <c r="G1496" s="32" t="s">
        <v>78</v>
      </c>
      <c r="H1496" s="35" t="s">
        <v>94</v>
      </c>
      <c r="I1496" s="32" t="s">
        <v>166</v>
      </c>
      <c r="J1496" s="19">
        <v>1.676050000000002</v>
      </c>
    </row>
    <row r="1497" spans="1:10">
      <c r="A1497" s="63" t="s">
        <v>22</v>
      </c>
      <c r="B1497" s="5" t="str">
        <f>TEXT(DATA[[#This Row],[Fecha]],"mmm")</f>
        <v>oct</v>
      </c>
      <c r="C1497" s="16">
        <f>(WEEKNUM(DATA[[#This Row],[Fecha]],2))</f>
        <v>45</v>
      </c>
      <c r="D1497" s="30">
        <v>45230</v>
      </c>
      <c r="E1497" s="102">
        <f>YEAR(DATA[[#This Row],[Fecha]])</f>
        <v>2023</v>
      </c>
      <c r="F1497" s="31" t="s">
        <v>58</v>
      </c>
      <c r="G1497" s="32" t="s">
        <v>78</v>
      </c>
      <c r="H1497" s="35" t="s">
        <v>296</v>
      </c>
      <c r="I1497" s="32" t="s">
        <v>166</v>
      </c>
      <c r="J1497" s="19">
        <v>1.5</v>
      </c>
    </row>
    <row r="1498" spans="1:10">
      <c r="A1498" s="63" t="s">
        <v>22</v>
      </c>
      <c r="B1498" s="5" t="str">
        <f>TEXT(DATA[[#This Row],[Fecha]],"mmm")</f>
        <v>oct</v>
      </c>
      <c r="C1498" s="16">
        <f>(WEEKNUM(DATA[[#This Row],[Fecha]],2))</f>
        <v>45</v>
      </c>
      <c r="D1498" s="30">
        <v>45230</v>
      </c>
      <c r="E1498" s="102">
        <f>YEAR(DATA[[#This Row],[Fecha]])</f>
        <v>2023</v>
      </c>
      <c r="F1498" s="31" t="s">
        <v>58</v>
      </c>
      <c r="G1498" s="32" t="s">
        <v>65</v>
      </c>
      <c r="H1498" s="35" t="s">
        <v>429</v>
      </c>
      <c r="I1498" s="32" t="s">
        <v>166</v>
      </c>
      <c r="J1498" s="19">
        <v>1.48</v>
      </c>
    </row>
    <row r="1499" spans="1:10">
      <c r="A1499" s="18" t="s">
        <v>19</v>
      </c>
      <c r="B1499" s="5" t="str">
        <f>TEXT(DATA[[#This Row],[Fecha]],"mmm")</f>
        <v>oct</v>
      </c>
      <c r="C1499" s="16">
        <f>(WEEKNUM(DATA[[#This Row],[Fecha]],2))</f>
        <v>45</v>
      </c>
      <c r="D1499" s="30">
        <v>45230</v>
      </c>
      <c r="E1499" s="102">
        <f>YEAR(DATA[[#This Row],[Fecha]])</f>
        <v>2023</v>
      </c>
      <c r="F1499" s="31" t="s">
        <v>398</v>
      </c>
      <c r="G1499" s="32" t="s">
        <v>70</v>
      </c>
      <c r="H1499" s="35" t="s">
        <v>86</v>
      </c>
      <c r="I1499" s="32" t="s">
        <v>166</v>
      </c>
      <c r="J1499" s="19">
        <v>1.4662333333333319</v>
      </c>
    </row>
    <row r="1500" spans="1:10">
      <c r="A1500" s="18" t="s">
        <v>22</v>
      </c>
      <c r="B1500" s="5" t="str">
        <f>TEXT(DATA[[#This Row],[Fecha]],"mmm")</f>
        <v>oct</v>
      </c>
      <c r="C1500" s="16">
        <f>(WEEKNUM(DATA[[#This Row],[Fecha]],2))</f>
        <v>45</v>
      </c>
      <c r="D1500" s="30">
        <v>45230</v>
      </c>
      <c r="E1500" s="102">
        <f>YEAR(DATA[[#This Row],[Fecha]])</f>
        <v>2023</v>
      </c>
      <c r="F1500" s="31" t="s">
        <v>398</v>
      </c>
      <c r="G1500" s="32" t="s">
        <v>78</v>
      </c>
      <c r="H1500" s="35" t="s">
        <v>94</v>
      </c>
      <c r="I1500" s="32" t="s">
        <v>166</v>
      </c>
      <c r="J1500" s="19">
        <v>1.4005666666666678</v>
      </c>
    </row>
    <row r="1501" spans="1:10">
      <c r="A1501" s="63" t="s">
        <v>22</v>
      </c>
      <c r="B1501" s="5" t="str">
        <f>TEXT(DATA[[#This Row],[Fecha]],"mmm")</f>
        <v>oct</v>
      </c>
      <c r="C1501" s="16">
        <f>(WEEKNUM(DATA[[#This Row],[Fecha]],2))</f>
        <v>45</v>
      </c>
      <c r="D1501" s="30">
        <v>45230</v>
      </c>
      <c r="E1501" s="102">
        <f>YEAR(DATA[[#This Row],[Fecha]])</f>
        <v>2023</v>
      </c>
      <c r="F1501" s="31" t="s">
        <v>58</v>
      </c>
      <c r="G1501" s="32" t="s">
        <v>60</v>
      </c>
      <c r="H1501" s="35" t="s">
        <v>299</v>
      </c>
      <c r="I1501" s="32" t="s">
        <v>166</v>
      </c>
      <c r="J1501" s="19">
        <v>1.38</v>
      </c>
    </row>
    <row r="1502" spans="1:10">
      <c r="A1502" s="18" t="s">
        <v>20</v>
      </c>
      <c r="B1502" s="5" t="str">
        <f>TEXT(DATA[[#This Row],[Fecha]],"mmm")</f>
        <v>oct</v>
      </c>
      <c r="C1502" s="16">
        <f>(WEEKNUM(DATA[[#This Row],[Fecha]],2))</f>
        <v>45</v>
      </c>
      <c r="D1502" s="30">
        <v>45230</v>
      </c>
      <c r="E1502" s="102">
        <f>YEAR(DATA[[#This Row],[Fecha]])</f>
        <v>2023</v>
      </c>
      <c r="F1502" s="31" t="s">
        <v>398</v>
      </c>
      <c r="G1502" s="32" t="s">
        <v>77</v>
      </c>
      <c r="H1502" s="35" t="s">
        <v>129</v>
      </c>
      <c r="I1502" s="32" t="s">
        <v>166</v>
      </c>
      <c r="J1502" s="19">
        <v>1.244299999999998</v>
      </c>
    </row>
    <row r="1503" spans="1:10">
      <c r="A1503" s="18" t="s">
        <v>22</v>
      </c>
      <c r="B1503" s="5" t="str">
        <f>TEXT(DATA[[#This Row],[Fecha]],"mmm")</f>
        <v>oct</v>
      </c>
      <c r="C1503" s="16">
        <f>(WEEKNUM(DATA[[#This Row],[Fecha]],2))</f>
        <v>45</v>
      </c>
      <c r="D1503" s="30">
        <v>45230</v>
      </c>
      <c r="E1503" s="102">
        <f>YEAR(DATA[[#This Row],[Fecha]])</f>
        <v>2023</v>
      </c>
      <c r="F1503" s="31" t="s">
        <v>398</v>
      </c>
      <c r="G1503" s="32" t="s">
        <v>78</v>
      </c>
      <c r="H1503" s="35" t="s">
        <v>94</v>
      </c>
      <c r="I1503" s="32" t="s">
        <v>166</v>
      </c>
      <c r="J1503" s="19">
        <v>1.1506666666666681</v>
      </c>
    </row>
    <row r="1504" spans="1:10">
      <c r="A1504" s="18" t="s">
        <v>22</v>
      </c>
      <c r="B1504" s="5" t="str">
        <f>TEXT(DATA[[#This Row],[Fecha]],"mmm")</f>
        <v>oct</v>
      </c>
      <c r="C1504" s="16">
        <f>(WEEKNUM(DATA[[#This Row],[Fecha]],2))</f>
        <v>45</v>
      </c>
      <c r="D1504" s="30">
        <v>45230</v>
      </c>
      <c r="E1504" s="102">
        <f>YEAR(DATA[[#This Row],[Fecha]])</f>
        <v>2023</v>
      </c>
      <c r="F1504" s="31" t="s">
        <v>398</v>
      </c>
      <c r="G1504" s="32" t="s">
        <v>78</v>
      </c>
      <c r="H1504" s="35" t="s">
        <v>94</v>
      </c>
      <c r="I1504" s="32" t="s">
        <v>166</v>
      </c>
      <c r="J1504" s="19">
        <v>1.000266666666666</v>
      </c>
    </row>
    <row r="1505" spans="1:10">
      <c r="A1505" s="63" t="s">
        <v>22</v>
      </c>
      <c r="B1505" s="5" t="str">
        <f>TEXT(DATA[[#This Row],[Fecha]],"mmm")</f>
        <v>oct</v>
      </c>
      <c r="C1505" s="16">
        <f>(WEEKNUM(DATA[[#This Row],[Fecha]],2))</f>
        <v>45</v>
      </c>
      <c r="D1505" s="30">
        <v>45230</v>
      </c>
      <c r="E1505" s="102">
        <f>YEAR(DATA[[#This Row],[Fecha]])</f>
        <v>2023</v>
      </c>
      <c r="F1505" s="31" t="s">
        <v>58</v>
      </c>
      <c r="G1505" s="32" t="s">
        <v>65</v>
      </c>
      <c r="H1505" s="35" t="s">
        <v>429</v>
      </c>
      <c r="I1505" s="32" t="s">
        <v>166</v>
      </c>
      <c r="J1505" s="19">
        <v>1</v>
      </c>
    </row>
    <row r="1506" spans="1:10">
      <c r="A1506" s="63" t="s">
        <v>20</v>
      </c>
      <c r="B1506" s="5" t="str">
        <f>TEXT(DATA[[#This Row],[Fecha]],"mmm")</f>
        <v>oct</v>
      </c>
      <c r="C1506" s="16">
        <f>(WEEKNUM(DATA[[#This Row],[Fecha]],2))</f>
        <v>45</v>
      </c>
      <c r="D1506" s="30">
        <v>45230</v>
      </c>
      <c r="E1506" s="102">
        <f>YEAR(DATA[[#This Row],[Fecha]])</f>
        <v>2023</v>
      </c>
      <c r="F1506" s="31" t="s">
        <v>58</v>
      </c>
      <c r="G1506" s="32" t="s">
        <v>52</v>
      </c>
      <c r="H1506" s="35" t="s">
        <v>162</v>
      </c>
      <c r="I1506" s="32" t="s">
        <v>166</v>
      </c>
      <c r="J1506" s="19">
        <v>0.32</v>
      </c>
    </row>
    <row r="1507" spans="1:10">
      <c r="A1507" s="18" t="s">
        <v>20</v>
      </c>
      <c r="B1507" s="5" t="str">
        <f>TEXT(DATA[[#This Row],[Fecha]],"mmm")</f>
        <v>oct</v>
      </c>
      <c r="C1507" s="16">
        <f>(WEEKNUM(DATA[[#This Row],[Fecha]],2))</f>
        <v>45</v>
      </c>
      <c r="D1507" s="30">
        <v>45230</v>
      </c>
      <c r="E1507" s="102">
        <f>YEAR(DATA[[#This Row],[Fecha]])</f>
        <v>2023</v>
      </c>
      <c r="F1507" s="31" t="s">
        <v>398</v>
      </c>
      <c r="G1507" s="32" t="s">
        <v>77</v>
      </c>
      <c r="H1507" s="35" t="s">
        <v>129</v>
      </c>
      <c r="I1507" s="32" t="s">
        <v>166</v>
      </c>
      <c r="J1507" s="19">
        <v>7.87000000000002E-2</v>
      </c>
    </row>
    <row r="1508" spans="1:10">
      <c r="A1508" s="18" t="s">
        <v>22</v>
      </c>
      <c r="B1508" s="5" t="str">
        <f>TEXT(DATA[[#This Row],[Fecha]],"mmm")</f>
        <v>nov</v>
      </c>
      <c r="C1508" s="16">
        <f>(WEEKNUM(DATA[[#This Row],[Fecha]],2))</f>
        <v>45</v>
      </c>
      <c r="D1508" s="30">
        <v>45232</v>
      </c>
      <c r="E1508" s="102">
        <f>YEAR(DATA[[#This Row],[Fecha]])</f>
        <v>2023</v>
      </c>
      <c r="F1508" s="31" t="s">
        <v>58</v>
      </c>
      <c r="G1508" s="32" t="s">
        <v>79</v>
      </c>
      <c r="H1508" s="35" t="s">
        <v>110</v>
      </c>
      <c r="I1508" s="32" t="s">
        <v>56</v>
      </c>
      <c r="J1508" s="19">
        <v>13.26</v>
      </c>
    </row>
    <row r="1509" spans="1:10">
      <c r="A1509" s="18" t="s">
        <v>22</v>
      </c>
      <c r="B1509" s="5" t="str">
        <f>TEXT(DATA[[#This Row],[Fecha]],"mmm")</f>
        <v>nov</v>
      </c>
      <c r="C1509" s="16">
        <f>(WEEKNUM(DATA[[#This Row],[Fecha]],2))</f>
        <v>45</v>
      </c>
      <c r="D1509" s="30">
        <v>45232</v>
      </c>
      <c r="E1509" s="102">
        <f>YEAR(DATA[[#This Row],[Fecha]])</f>
        <v>2023</v>
      </c>
      <c r="F1509" s="31" t="s">
        <v>58</v>
      </c>
      <c r="G1509" s="32" t="s">
        <v>79</v>
      </c>
      <c r="H1509" s="35" t="s">
        <v>110</v>
      </c>
      <c r="I1509" s="32" t="s">
        <v>56</v>
      </c>
      <c r="J1509" s="19">
        <v>12.5</v>
      </c>
    </row>
    <row r="1510" spans="1:10">
      <c r="A1510" s="18" t="s">
        <v>22</v>
      </c>
      <c r="B1510" s="5" t="str">
        <f>TEXT(DATA[[#This Row],[Fecha]],"mmm")</f>
        <v>nov</v>
      </c>
      <c r="C1510" s="16">
        <f>(WEEKNUM(DATA[[#This Row],[Fecha]],2))</f>
        <v>45</v>
      </c>
      <c r="D1510" s="30">
        <v>45232</v>
      </c>
      <c r="E1510" s="102">
        <f>YEAR(DATA[[#This Row],[Fecha]])</f>
        <v>2023</v>
      </c>
      <c r="F1510" s="31" t="s">
        <v>58</v>
      </c>
      <c r="G1510" s="32" t="s">
        <v>79</v>
      </c>
      <c r="H1510" s="35" t="s">
        <v>110</v>
      </c>
      <c r="I1510" s="32" t="s">
        <v>56</v>
      </c>
      <c r="J1510" s="19">
        <v>11.3</v>
      </c>
    </row>
    <row r="1511" spans="1:10">
      <c r="A1511" s="18" t="s">
        <v>19</v>
      </c>
      <c r="B1511" s="5" t="str">
        <f>TEXT(DATA[[#This Row],[Fecha]],"mmm")</f>
        <v>nov</v>
      </c>
      <c r="C1511" s="16">
        <f>(WEEKNUM(DATA[[#This Row],[Fecha]],2))</f>
        <v>45</v>
      </c>
      <c r="D1511" s="30">
        <v>45232</v>
      </c>
      <c r="E1511" s="102">
        <f>YEAR(DATA[[#This Row],[Fecha]])</f>
        <v>2023</v>
      </c>
      <c r="F1511" s="31" t="s">
        <v>398</v>
      </c>
      <c r="G1511" s="32" t="s">
        <v>64</v>
      </c>
      <c r="H1511" s="35" t="s">
        <v>477</v>
      </c>
      <c r="I1511" s="32" t="s">
        <v>57</v>
      </c>
      <c r="J1511" s="19">
        <v>11.07</v>
      </c>
    </row>
    <row r="1512" spans="1:10">
      <c r="A1512" s="18" t="s">
        <v>20</v>
      </c>
      <c r="B1512" s="5" t="str">
        <f>TEXT(DATA[[#This Row],[Fecha]],"mmm")</f>
        <v>nov</v>
      </c>
      <c r="C1512" s="16">
        <f>(WEEKNUM(DATA[[#This Row],[Fecha]],2))</f>
        <v>45</v>
      </c>
      <c r="D1512" s="30">
        <v>45232</v>
      </c>
      <c r="E1512" s="102">
        <f>YEAR(DATA[[#This Row],[Fecha]])</f>
        <v>2023</v>
      </c>
      <c r="F1512" s="31" t="s">
        <v>398</v>
      </c>
      <c r="G1512" s="32" t="s">
        <v>70</v>
      </c>
      <c r="H1512" s="35" t="s">
        <v>84</v>
      </c>
      <c r="I1512" s="32" t="s">
        <v>166</v>
      </c>
      <c r="J1512" s="19">
        <v>8.9499999999999993</v>
      </c>
    </row>
    <row r="1513" spans="1:10">
      <c r="A1513" s="18" t="s">
        <v>22</v>
      </c>
      <c r="B1513" s="5" t="str">
        <f>TEXT(DATA[[#This Row],[Fecha]],"mmm")</f>
        <v>nov</v>
      </c>
      <c r="C1513" s="16">
        <f>(WEEKNUM(DATA[[#This Row],[Fecha]],2))</f>
        <v>45</v>
      </c>
      <c r="D1513" s="30">
        <v>45232</v>
      </c>
      <c r="E1513" s="102">
        <f>YEAR(DATA[[#This Row],[Fecha]])</f>
        <v>2023</v>
      </c>
      <c r="F1513" s="31" t="s">
        <v>58</v>
      </c>
      <c r="G1513" s="32" t="s">
        <v>64</v>
      </c>
      <c r="H1513" s="35" t="s">
        <v>477</v>
      </c>
      <c r="I1513" s="32" t="s">
        <v>166</v>
      </c>
      <c r="J1513" s="19">
        <v>7.6</v>
      </c>
    </row>
    <row r="1514" spans="1:10">
      <c r="A1514" s="18" t="s">
        <v>22</v>
      </c>
      <c r="B1514" s="5" t="str">
        <f>TEXT(DATA[[#This Row],[Fecha]],"mmm")</f>
        <v>nov</v>
      </c>
      <c r="C1514" s="16">
        <f>(WEEKNUM(DATA[[#This Row],[Fecha]],2))</f>
        <v>45</v>
      </c>
      <c r="D1514" s="30">
        <v>45232</v>
      </c>
      <c r="E1514" s="102">
        <f>YEAR(DATA[[#This Row],[Fecha]])</f>
        <v>2023</v>
      </c>
      <c r="F1514" s="31" t="s">
        <v>398</v>
      </c>
      <c r="G1514" s="32" t="s">
        <v>64</v>
      </c>
      <c r="H1514" s="35" t="s">
        <v>477</v>
      </c>
      <c r="I1514" s="32" t="s">
        <v>166</v>
      </c>
      <c r="J1514" s="19">
        <v>6.77</v>
      </c>
    </row>
    <row r="1515" spans="1:10">
      <c r="A1515" s="18" t="s">
        <v>22</v>
      </c>
      <c r="B1515" s="5" t="str">
        <f>TEXT(DATA[[#This Row],[Fecha]],"mmm")</f>
        <v>nov</v>
      </c>
      <c r="C1515" s="16">
        <f>(WEEKNUM(DATA[[#This Row],[Fecha]],2))</f>
        <v>45</v>
      </c>
      <c r="D1515" s="30">
        <v>45232</v>
      </c>
      <c r="E1515" s="102">
        <f>YEAR(DATA[[#This Row],[Fecha]])</f>
        <v>2023</v>
      </c>
      <c r="F1515" s="31" t="s">
        <v>58</v>
      </c>
      <c r="G1515" s="32" t="s">
        <v>76</v>
      </c>
      <c r="H1515" s="35" t="s">
        <v>479</v>
      </c>
      <c r="I1515" s="32" t="s">
        <v>166</v>
      </c>
      <c r="J1515" s="19">
        <v>6.25</v>
      </c>
    </row>
    <row r="1516" spans="1:10">
      <c r="A1516" s="18" t="s">
        <v>22</v>
      </c>
      <c r="B1516" s="5" t="str">
        <f>TEXT(DATA[[#This Row],[Fecha]],"mmm")</f>
        <v>nov</v>
      </c>
      <c r="C1516" s="16">
        <f>(WEEKNUM(DATA[[#This Row],[Fecha]],2))</f>
        <v>45</v>
      </c>
      <c r="D1516" s="30">
        <v>45232</v>
      </c>
      <c r="E1516" s="102">
        <f>YEAR(DATA[[#This Row],[Fecha]])</f>
        <v>2023</v>
      </c>
      <c r="F1516" s="31" t="s">
        <v>58</v>
      </c>
      <c r="G1516" s="32" t="s">
        <v>79</v>
      </c>
      <c r="H1516" s="35" t="s">
        <v>110</v>
      </c>
      <c r="I1516" s="32" t="s">
        <v>166</v>
      </c>
      <c r="J1516" s="19">
        <v>6.05</v>
      </c>
    </row>
    <row r="1517" spans="1:10">
      <c r="A1517" s="18" t="s">
        <v>19</v>
      </c>
      <c r="B1517" s="5" t="str">
        <f>TEXT(DATA[[#This Row],[Fecha]],"mmm")</f>
        <v>nov</v>
      </c>
      <c r="C1517" s="16">
        <f>(WEEKNUM(DATA[[#This Row],[Fecha]],2))</f>
        <v>45</v>
      </c>
      <c r="D1517" s="30">
        <v>45232</v>
      </c>
      <c r="E1517" s="102">
        <f>YEAR(DATA[[#This Row],[Fecha]])</f>
        <v>2023</v>
      </c>
      <c r="F1517" s="31" t="s">
        <v>398</v>
      </c>
      <c r="G1517" s="32" t="s">
        <v>64</v>
      </c>
      <c r="H1517" s="35" t="s">
        <v>477</v>
      </c>
      <c r="I1517" s="32" t="s">
        <v>166</v>
      </c>
      <c r="J1517" s="19">
        <v>5.96</v>
      </c>
    </row>
    <row r="1518" spans="1:10">
      <c r="A1518" s="18" t="s">
        <v>22</v>
      </c>
      <c r="B1518" s="5" t="str">
        <f>TEXT(DATA[[#This Row],[Fecha]],"mmm")</f>
        <v>nov</v>
      </c>
      <c r="C1518" s="16">
        <f>(WEEKNUM(DATA[[#This Row],[Fecha]],2))</f>
        <v>45</v>
      </c>
      <c r="D1518" s="30">
        <v>45232</v>
      </c>
      <c r="E1518" s="102">
        <f>YEAR(DATA[[#This Row],[Fecha]])</f>
        <v>2023</v>
      </c>
      <c r="F1518" s="31" t="s">
        <v>398</v>
      </c>
      <c r="G1518" s="32" t="s">
        <v>65</v>
      </c>
      <c r="H1518" s="35" t="s">
        <v>89</v>
      </c>
      <c r="I1518" s="32" t="s">
        <v>166</v>
      </c>
      <c r="J1518" s="19">
        <v>4.1500000000000004</v>
      </c>
    </row>
    <row r="1519" spans="1:10">
      <c r="A1519" s="18" t="s">
        <v>22</v>
      </c>
      <c r="B1519" s="5" t="str">
        <f>TEXT(DATA[[#This Row],[Fecha]],"mmm")</f>
        <v>nov</v>
      </c>
      <c r="C1519" s="16">
        <f>(WEEKNUM(DATA[[#This Row],[Fecha]],2))</f>
        <v>45</v>
      </c>
      <c r="D1519" s="30">
        <v>45232</v>
      </c>
      <c r="E1519" s="102">
        <f>YEAR(DATA[[#This Row],[Fecha]])</f>
        <v>2023</v>
      </c>
      <c r="F1519" s="31" t="s">
        <v>398</v>
      </c>
      <c r="G1519" s="32" t="s">
        <v>65</v>
      </c>
      <c r="H1519" s="35" t="s">
        <v>69</v>
      </c>
      <c r="I1519" s="32" t="s">
        <v>166</v>
      </c>
      <c r="J1519" s="19">
        <v>2.8</v>
      </c>
    </row>
    <row r="1520" spans="1:10">
      <c r="A1520" s="18" t="s">
        <v>22</v>
      </c>
      <c r="B1520" s="5" t="str">
        <f>TEXT(DATA[[#This Row],[Fecha]],"mmm")</f>
        <v>nov</v>
      </c>
      <c r="C1520" s="16">
        <f>(WEEKNUM(DATA[[#This Row],[Fecha]],2))</f>
        <v>45</v>
      </c>
      <c r="D1520" s="30">
        <v>45232</v>
      </c>
      <c r="E1520" s="102">
        <f>YEAR(DATA[[#This Row],[Fecha]])</f>
        <v>2023</v>
      </c>
      <c r="F1520" s="31" t="s">
        <v>58</v>
      </c>
      <c r="G1520" s="32" t="s">
        <v>79</v>
      </c>
      <c r="H1520" s="35" t="s">
        <v>110</v>
      </c>
      <c r="I1520" s="32" t="s">
        <v>166</v>
      </c>
      <c r="J1520" s="19">
        <v>2.7</v>
      </c>
    </row>
    <row r="1521" spans="1:11">
      <c r="A1521" s="18" t="s">
        <v>22</v>
      </c>
      <c r="B1521" s="5" t="str">
        <f>TEXT(DATA[[#This Row],[Fecha]],"mmm")</f>
        <v>nov</v>
      </c>
      <c r="C1521" s="16">
        <f>(WEEKNUM(DATA[[#This Row],[Fecha]],2))</f>
        <v>45</v>
      </c>
      <c r="D1521" s="30">
        <v>45232</v>
      </c>
      <c r="E1521" s="102">
        <f>YEAR(DATA[[#This Row],[Fecha]])</f>
        <v>2023</v>
      </c>
      <c r="F1521" s="31" t="s">
        <v>398</v>
      </c>
      <c r="G1521" s="32" t="s">
        <v>64</v>
      </c>
      <c r="H1521" s="35" t="s">
        <v>478</v>
      </c>
      <c r="I1521" s="32" t="s">
        <v>166</v>
      </c>
      <c r="J1521" s="19">
        <v>2.65</v>
      </c>
    </row>
    <row r="1522" spans="1:11">
      <c r="A1522" s="18" t="s">
        <v>22</v>
      </c>
      <c r="B1522" s="5" t="str">
        <f>TEXT(DATA[[#This Row],[Fecha]],"mmm")</f>
        <v>nov</v>
      </c>
      <c r="C1522" s="16">
        <f>(WEEKNUM(DATA[[#This Row],[Fecha]],2))</f>
        <v>45</v>
      </c>
      <c r="D1522" s="30">
        <v>45232</v>
      </c>
      <c r="E1522" s="102">
        <f>YEAR(DATA[[#This Row],[Fecha]])</f>
        <v>2023</v>
      </c>
      <c r="F1522" s="31" t="s">
        <v>398</v>
      </c>
      <c r="G1522" s="32" t="s">
        <v>65</v>
      </c>
      <c r="H1522" s="35" t="s">
        <v>89</v>
      </c>
      <c r="I1522" s="32" t="s">
        <v>166</v>
      </c>
      <c r="J1522" s="19">
        <v>2.25</v>
      </c>
    </row>
    <row r="1523" spans="1:11">
      <c r="A1523" s="18" t="s">
        <v>20</v>
      </c>
      <c r="B1523" s="5" t="str">
        <f>TEXT(DATA[[#This Row],[Fecha]],"mmm")</f>
        <v>nov</v>
      </c>
      <c r="C1523" s="16">
        <f>(WEEKNUM(DATA[[#This Row],[Fecha]],2))</f>
        <v>45</v>
      </c>
      <c r="D1523" s="30">
        <v>45232</v>
      </c>
      <c r="E1523" s="102">
        <f>YEAR(DATA[[#This Row],[Fecha]])</f>
        <v>2023</v>
      </c>
      <c r="F1523" s="31" t="s">
        <v>58</v>
      </c>
      <c r="G1523" s="32" t="s">
        <v>70</v>
      </c>
      <c r="H1523" s="35" t="s">
        <v>84</v>
      </c>
      <c r="I1523" s="32" t="s">
        <v>166</v>
      </c>
      <c r="J1523" s="19">
        <v>2.23</v>
      </c>
    </row>
    <row r="1524" spans="1:11">
      <c r="A1524" s="18" t="s">
        <v>22</v>
      </c>
      <c r="B1524" s="5" t="str">
        <f>TEXT(DATA[[#This Row],[Fecha]],"mmm")</f>
        <v>nov</v>
      </c>
      <c r="C1524" s="16">
        <f>(WEEKNUM(DATA[[#This Row],[Fecha]],2))</f>
        <v>45</v>
      </c>
      <c r="D1524" s="30">
        <v>45232</v>
      </c>
      <c r="E1524" s="102">
        <f>YEAR(DATA[[#This Row],[Fecha]])</f>
        <v>2023</v>
      </c>
      <c r="F1524" s="31" t="s">
        <v>398</v>
      </c>
      <c r="G1524" s="32" t="s">
        <v>65</v>
      </c>
      <c r="H1524" s="35" t="s">
        <v>89</v>
      </c>
      <c r="I1524" s="32" t="s">
        <v>166</v>
      </c>
      <c r="J1524" s="19">
        <v>2.15</v>
      </c>
    </row>
    <row r="1525" spans="1:11">
      <c r="A1525" s="18" t="s">
        <v>19</v>
      </c>
      <c r="B1525" s="5" t="str">
        <f>TEXT(DATA[[#This Row],[Fecha]],"mmm")</f>
        <v>nov</v>
      </c>
      <c r="C1525" s="16">
        <f>(WEEKNUM(DATA[[#This Row],[Fecha]],2))</f>
        <v>45</v>
      </c>
      <c r="D1525" s="30">
        <v>45232</v>
      </c>
      <c r="E1525" s="102">
        <f>YEAR(DATA[[#This Row],[Fecha]])</f>
        <v>2023</v>
      </c>
      <c r="F1525" s="31" t="s">
        <v>398</v>
      </c>
      <c r="G1525" s="32" t="s">
        <v>64</v>
      </c>
      <c r="H1525" s="35" t="s">
        <v>477</v>
      </c>
      <c r="I1525" s="32" t="s">
        <v>166</v>
      </c>
      <c r="J1525" s="19">
        <v>1.73</v>
      </c>
    </row>
    <row r="1526" spans="1:11">
      <c r="A1526" s="18" t="s">
        <v>22</v>
      </c>
      <c r="B1526" s="5" t="str">
        <f>TEXT(DATA[[#This Row],[Fecha]],"mmm")</f>
        <v>nov</v>
      </c>
      <c r="C1526" s="16">
        <f>(WEEKNUM(DATA[[#This Row],[Fecha]],2))</f>
        <v>45</v>
      </c>
      <c r="D1526" s="30">
        <v>45232</v>
      </c>
      <c r="E1526" s="102">
        <f>YEAR(DATA[[#This Row],[Fecha]])</f>
        <v>2023</v>
      </c>
      <c r="F1526" s="31" t="s">
        <v>398</v>
      </c>
      <c r="G1526" s="32" t="s">
        <v>65</v>
      </c>
      <c r="H1526" s="35" t="s">
        <v>89</v>
      </c>
      <c r="I1526" s="32" t="s">
        <v>166</v>
      </c>
      <c r="J1526" s="19">
        <v>1.5</v>
      </c>
    </row>
    <row r="1527" spans="1:11">
      <c r="A1527" s="18" t="s">
        <v>22</v>
      </c>
      <c r="B1527" s="5" t="str">
        <f>TEXT(DATA[[#This Row],[Fecha]],"mmm")</f>
        <v>nov</v>
      </c>
      <c r="C1527" s="16">
        <f>(WEEKNUM(DATA[[#This Row],[Fecha]],2))</f>
        <v>45</v>
      </c>
      <c r="D1527" s="30">
        <v>45232</v>
      </c>
      <c r="E1527" s="102">
        <f>YEAR(DATA[[#This Row],[Fecha]])</f>
        <v>2023</v>
      </c>
      <c r="F1527" s="31" t="s">
        <v>58</v>
      </c>
      <c r="G1527" s="32" t="s">
        <v>79</v>
      </c>
      <c r="H1527" s="35" t="s">
        <v>110</v>
      </c>
      <c r="I1527" s="32" t="s">
        <v>166</v>
      </c>
      <c r="J1527" s="19">
        <v>1.45</v>
      </c>
    </row>
    <row r="1528" spans="1:11">
      <c r="A1528" s="18" t="s">
        <v>20</v>
      </c>
      <c r="B1528" s="5" t="str">
        <f>TEXT(DATA[[#This Row],[Fecha]],"mmm")</f>
        <v>nov</v>
      </c>
      <c r="C1528" s="16">
        <f>(WEEKNUM(DATA[[#This Row],[Fecha]],2))</f>
        <v>45</v>
      </c>
      <c r="D1528" s="30">
        <v>45232</v>
      </c>
      <c r="E1528" s="102">
        <f>YEAR(DATA[[#This Row],[Fecha]])</f>
        <v>2023</v>
      </c>
      <c r="F1528" s="31" t="s">
        <v>58</v>
      </c>
      <c r="G1528" s="32" t="s">
        <v>52</v>
      </c>
      <c r="H1528" s="35" t="s">
        <v>162</v>
      </c>
      <c r="I1528" s="32" t="s">
        <v>166</v>
      </c>
      <c r="J1528" s="19">
        <v>1.23</v>
      </c>
    </row>
    <row r="1529" spans="1:11">
      <c r="A1529" s="18" t="s">
        <v>22</v>
      </c>
      <c r="B1529" s="5" t="str">
        <f>TEXT(DATA[[#This Row],[Fecha]],"mmm")</f>
        <v>nov</v>
      </c>
      <c r="C1529" s="16">
        <f>(WEEKNUM(DATA[[#This Row],[Fecha]],2))</f>
        <v>45</v>
      </c>
      <c r="D1529" s="30">
        <v>45232</v>
      </c>
      <c r="E1529" s="102">
        <f>YEAR(DATA[[#This Row],[Fecha]])</f>
        <v>2023</v>
      </c>
      <c r="F1529" s="31" t="s">
        <v>58</v>
      </c>
      <c r="G1529" s="32" t="s">
        <v>79</v>
      </c>
      <c r="H1529" s="35" t="s">
        <v>110</v>
      </c>
      <c r="I1529" s="32" t="s">
        <v>166</v>
      </c>
      <c r="J1529" s="19">
        <v>1.1000000000000001</v>
      </c>
    </row>
    <row r="1530" spans="1:11">
      <c r="A1530" s="18" t="s">
        <v>22</v>
      </c>
      <c r="B1530" s="5" t="str">
        <f>TEXT(DATA[[#This Row],[Fecha]],"mmm")</f>
        <v>nov</v>
      </c>
      <c r="C1530" s="16">
        <f>(WEEKNUM(DATA[[#This Row],[Fecha]],2))</f>
        <v>45</v>
      </c>
      <c r="D1530" s="30">
        <v>45232</v>
      </c>
      <c r="E1530" s="102">
        <f>YEAR(DATA[[#This Row],[Fecha]])</f>
        <v>2023</v>
      </c>
      <c r="F1530" s="31" t="s">
        <v>398</v>
      </c>
      <c r="G1530" s="32" t="s">
        <v>65</v>
      </c>
      <c r="H1530" s="35" t="s">
        <v>69</v>
      </c>
      <c r="I1530" s="32" t="s">
        <v>166</v>
      </c>
      <c r="J1530" s="19">
        <v>1.05</v>
      </c>
    </row>
    <row r="1531" spans="1:11">
      <c r="A1531" s="18" t="s">
        <v>20</v>
      </c>
      <c r="B1531" s="5" t="str">
        <f>TEXT(DATA[[#This Row],[Fecha]],"mmm")</f>
        <v>nov</v>
      </c>
      <c r="C1531" s="16">
        <f>(WEEKNUM(DATA[[#This Row],[Fecha]],2))</f>
        <v>45</v>
      </c>
      <c r="D1531" s="30">
        <v>45232</v>
      </c>
      <c r="E1531" s="102">
        <f>YEAR(DATA[[#This Row],[Fecha]])</f>
        <v>2023</v>
      </c>
      <c r="F1531" s="31" t="s">
        <v>58</v>
      </c>
      <c r="G1531" s="32" t="s">
        <v>52</v>
      </c>
      <c r="H1531" s="35" t="s">
        <v>162</v>
      </c>
      <c r="I1531" s="32" t="s">
        <v>166</v>
      </c>
      <c r="J1531" s="19">
        <v>0.62</v>
      </c>
    </row>
    <row r="1532" spans="1:11">
      <c r="A1532" s="18" t="s">
        <v>20</v>
      </c>
      <c r="B1532" s="5" t="str">
        <f>TEXT(DATA[[#This Row],[Fecha]],"mmm")</f>
        <v>nov</v>
      </c>
      <c r="C1532" s="16">
        <f>(WEEKNUM(DATA[[#This Row],[Fecha]],2))</f>
        <v>45</v>
      </c>
      <c r="D1532" s="30">
        <v>45232</v>
      </c>
      <c r="E1532" s="102">
        <f>YEAR(DATA[[#This Row],[Fecha]])</f>
        <v>2023</v>
      </c>
      <c r="F1532" s="31" t="s">
        <v>398</v>
      </c>
      <c r="G1532" s="32" t="s">
        <v>70</v>
      </c>
      <c r="H1532" s="35" t="s">
        <v>84</v>
      </c>
      <c r="I1532" s="32" t="s">
        <v>166</v>
      </c>
      <c r="J1532" s="19">
        <v>0.32</v>
      </c>
    </row>
    <row r="1533" spans="1:11">
      <c r="A1533" s="18" t="s">
        <v>22</v>
      </c>
      <c r="B1533" s="5" t="str">
        <f>TEXT(DATA[[#This Row],[Fecha]],"mmm")</f>
        <v>nov</v>
      </c>
      <c r="C1533" s="16">
        <f>(WEEKNUM(DATA[[#This Row],[Fecha]],2))</f>
        <v>45</v>
      </c>
      <c r="D1533" s="30">
        <v>45232</v>
      </c>
      <c r="E1533" s="102">
        <f>YEAR(DATA[[#This Row],[Fecha]])</f>
        <v>2023</v>
      </c>
      <c r="F1533" s="31" t="s">
        <v>398</v>
      </c>
      <c r="G1533" s="32" t="s">
        <v>65</v>
      </c>
      <c r="H1533" s="35" t="s">
        <v>89</v>
      </c>
      <c r="I1533" s="32" t="s">
        <v>166</v>
      </c>
      <c r="J1533" s="19">
        <v>0.2</v>
      </c>
    </row>
    <row r="1534" spans="1:11">
      <c r="A1534" s="18" t="s">
        <v>22</v>
      </c>
      <c r="B1534" s="5" t="str">
        <f>TEXT(DATA[[#This Row],[Fecha]],"mmm")</f>
        <v>nov</v>
      </c>
      <c r="C1534" s="16">
        <f>(WEEKNUM(DATA[[#This Row],[Fecha]],2))</f>
        <v>45</v>
      </c>
      <c r="D1534" s="30">
        <v>45232</v>
      </c>
      <c r="E1534" s="102">
        <f>YEAR(DATA[[#This Row],[Fecha]])</f>
        <v>2023</v>
      </c>
      <c r="F1534" s="31" t="s">
        <v>398</v>
      </c>
      <c r="G1534" s="32" t="s">
        <v>64</v>
      </c>
      <c r="H1534" s="35" t="s">
        <v>477</v>
      </c>
      <c r="I1534" s="32" t="s">
        <v>166</v>
      </c>
      <c r="J1534" s="19">
        <v>0.08</v>
      </c>
    </row>
    <row r="1535" spans="1:11">
      <c r="A1535" s="18" t="s">
        <v>22</v>
      </c>
      <c r="B1535" s="5" t="str">
        <f>TEXT(DATA[[#This Row],[Fecha]],"mmm")</f>
        <v>nov</v>
      </c>
      <c r="C1535" s="16">
        <f>(WEEKNUM(DATA[[#This Row],[Fecha]],2))</f>
        <v>45</v>
      </c>
      <c r="D1535" s="30">
        <v>45232</v>
      </c>
      <c r="E1535" s="102">
        <f>YEAR(DATA[[#This Row],[Fecha]])</f>
        <v>2023</v>
      </c>
      <c r="F1535" s="31" t="s">
        <v>58</v>
      </c>
      <c r="G1535" s="32" t="s">
        <v>64</v>
      </c>
      <c r="H1535" s="35" t="s">
        <v>477</v>
      </c>
      <c r="I1535" s="32" t="s">
        <v>166</v>
      </c>
      <c r="J1535" s="19">
        <v>0.05</v>
      </c>
    </row>
    <row r="1536" spans="1:11">
      <c r="A1536" s="63" t="s">
        <v>20</v>
      </c>
      <c r="B1536" s="5" t="str">
        <f>TEXT(DATA[[#This Row],[Fecha]],"mmm")</f>
        <v>nov</v>
      </c>
      <c r="C1536" s="16">
        <f>(WEEKNUM(DATA[[#This Row],[Fecha]],2))</f>
        <v>45</v>
      </c>
      <c r="D1536" s="73">
        <v>45233</v>
      </c>
      <c r="E1536" s="102">
        <f>YEAR(DATA[[#This Row],[Fecha]])</f>
        <v>2023</v>
      </c>
      <c r="F1536" s="31" t="s">
        <v>58</v>
      </c>
      <c r="G1536" s="32" t="s">
        <v>70</v>
      </c>
      <c r="H1536" s="35" t="s">
        <v>84</v>
      </c>
      <c r="I1536" s="32" t="s">
        <v>57</v>
      </c>
      <c r="J1536" s="19">
        <v>36.590000000000003</v>
      </c>
      <c r="K1536" s="29" t="s">
        <v>488</v>
      </c>
    </row>
    <row r="1537" spans="1:10">
      <c r="A1537" s="63" t="s">
        <v>19</v>
      </c>
      <c r="B1537" s="5" t="str">
        <f>TEXT(DATA[[#This Row],[Fecha]],"mmm")</f>
        <v>nov</v>
      </c>
      <c r="C1537" s="16">
        <f>(WEEKNUM(DATA[[#This Row],[Fecha]],2))</f>
        <v>45</v>
      </c>
      <c r="D1537" s="73">
        <v>45233</v>
      </c>
      <c r="E1537" s="102">
        <f>YEAR(DATA[[#This Row],[Fecha]])</f>
        <v>2023</v>
      </c>
      <c r="F1537" s="31" t="s">
        <v>398</v>
      </c>
      <c r="G1537" s="32" t="s">
        <v>77</v>
      </c>
      <c r="H1537" s="35" t="s">
        <v>481</v>
      </c>
      <c r="I1537" s="32" t="s">
        <v>57</v>
      </c>
      <c r="J1537" s="19">
        <v>19.690000000000001</v>
      </c>
    </row>
    <row r="1538" spans="1:10">
      <c r="A1538" s="63" t="s">
        <v>22</v>
      </c>
      <c r="B1538" s="5" t="str">
        <f>TEXT(DATA[[#This Row],[Fecha]],"mmm")</f>
        <v>nov</v>
      </c>
      <c r="C1538" s="16">
        <f>(WEEKNUM(DATA[[#This Row],[Fecha]],2))</f>
        <v>45</v>
      </c>
      <c r="D1538" s="73">
        <v>45233</v>
      </c>
      <c r="E1538" s="102">
        <f>YEAR(DATA[[#This Row],[Fecha]])</f>
        <v>2023</v>
      </c>
      <c r="F1538" s="31" t="s">
        <v>398</v>
      </c>
      <c r="G1538" s="32" t="s">
        <v>65</v>
      </c>
      <c r="H1538" s="35" t="s">
        <v>89</v>
      </c>
      <c r="I1538" s="32" t="s">
        <v>56</v>
      </c>
      <c r="J1538" s="19">
        <v>13.82</v>
      </c>
    </row>
    <row r="1539" spans="1:10">
      <c r="A1539" s="63" t="s">
        <v>22</v>
      </c>
      <c r="B1539" s="5" t="str">
        <f>TEXT(DATA[[#This Row],[Fecha]],"mmm")</f>
        <v>nov</v>
      </c>
      <c r="C1539" s="16">
        <f>(WEEKNUM(DATA[[#This Row],[Fecha]],2))</f>
        <v>45</v>
      </c>
      <c r="D1539" s="73">
        <v>45233</v>
      </c>
      <c r="E1539" s="102">
        <f>YEAR(DATA[[#This Row],[Fecha]])</f>
        <v>2023</v>
      </c>
      <c r="F1539" s="31" t="s">
        <v>398</v>
      </c>
      <c r="G1539" s="32" t="s">
        <v>65</v>
      </c>
      <c r="H1539" s="35" t="s">
        <v>89</v>
      </c>
      <c r="I1539" s="32" t="s">
        <v>166</v>
      </c>
      <c r="J1539" s="19">
        <v>6.26</v>
      </c>
    </row>
    <row r="1540" spans="1:10">
      <c r="A1540" s="63" t="s">
        <v>19</v>
      </c>
      <c r="B1540" s="5" t="str">
        <f>TEXT(DATA[[#This Row],[Fecha]],"mmm")</f>
        <v>nov</v>
      </c>
      <c r="C1540" s="16">
        <f>(WEEKNUM(DATA[[#This Row],[Fecha]],2))</f>
        <v>45</v>
      </c>
      <c r="D1540" s="73">
        <v>45233</v>
      </c>
      <c r="E1540" s="102">
        <f>YEAR(DATA[[#This Row],[Fecha]])</f>
        <v>2023</v>
      </c>
      <c r="F1540" s="31" t="s">
        <v>58</v>
      </c>
      <c r="G1540" s="32" t="s">
        <v>65</v>
      </c>
      <c r="H1540" s="35" t="s">
        <v>429</v>
      </c>
      <c r="I1540" s="32" t="s">
        <v>166</v>
      </c>
      <c r="J1540" s="19">
        <v>5.75</v>
      </c>
    </row>
    <row r="1541" spans="1:10">
      <c r="A1541" s="63" t="s">
        <v>20</v>
      </c>
      <c r="B1541" s="5" t="str">
        <f>TEXT(DATA[[#This Row],[Fecha]],"mmm")</f>
        <v>nov</v>
      </c>
      <c r="C1541" s="16">
        <f>(WEEKNUM(DATA[[#This Row],[Fecha]],2))</f>
        <v>45</v>
      </c>
      <c r="D1541" s="73">
        <v>45233</v>
      </c>
      <c r="E1541" s="102">
        <f>YEAR(DATA[[#This Row],[Fecha]])</f>
        <v>2023</v>
      </c>
      <c r="F1541" s="31" t="s">
        <v>58</v>
      </c>
      <c r="G1541" s="32" t="s">
        <v>70</v>
      </c>
      <c r="H1541" s="35" t="s">
        <v>84</v>
      </c>
      <c r="I1541" s="32" t="s">
        <v>166</v>
      </c>
      <c r="J1541" s="19">
        <v>4.82</v>
      </c>
    </row>
    <row r="1542" spans="1:10">
      <c r="A1542" s="63" t="s">
        <v>22</v>
      </c>
      <c r="B1542" s="5" t="str">
        <f>TEXT(DATA[[#This Row],[Fecha]],"mmm")</f>
        <v>nov</v>
      </c>
      <c r="C1542" s="16">
        <f>(WEEKNUM(DATA[[#This Row],[Fecha]],2))</f>
        <v>45</v>
      </c>
      <c r="D1542" s="73">
        <v>45233</v>
      </c>
      <c r="E1542" s="102">
        <f>YEAR(DATA[[#This Row],[Fecha]])</f>
        <v>2023</v>
      </c>
      <c r="F1542" s="31" t="s">
        <v>398</v>
      </c>
      <c r="G1542" s="32" t="s">
        <v>78</v>
      </c>
      <c r="H1542" s="35" t="s">
        <v>296</v>
      </c>
      <c r="I1542" s="32" t="s">
        <v>166</v>
      </c>
      <c r="J1542" s="19">
        <v>4.53</v>
      </c>
    </row>
    <row r="1543" spans="1:10">
      <c r="A1543" s="63" t="s">
        <v>19</v>
      </c>
      <c r="B1543" s="5" t="str">
        <f>TEXT(DATA[[#This Row],[Fecha]],"mmm")</f>
        <v>nov</v>
      </c>
      <c r="C1543" s="16">
        <f>(WEEKNUM(DATA[[#This Row],[Fecha]],2))</f>
        <v>45</v>
      </c>
      <c r="D1543" s="73">
        <v>45233</v>
      </c>
      <c r="E1543" s="102">
        <f>YEAR(DATA[[#This Row],[Fecha]])</f>
        <v>2023</v>
      </c>
      <c r="F1543" s="31" t="s">
        <v>58</v>
      </c>
      <c r="G1543" s="32" t="s">
        <v>65</v>
      </c>
      <c r="H1543" s="35" t="s">
        <v>429</v>
      </c>
      <c r="I1543" s="32" t="s">
        <v>166</v>
      </c>
      <c r="J1543" s="19">
        <v>3.71</v>
      </c>
    </row>
    <row r="1544" spans="1:10">
      <c r="A1544" s="63" t="s">
        <v>20</v>
      </c>
      <c r="B1544" s="5" t="str">
        <f>TEXT(DATA[[#This Row],[Fecha]],"mmm")</f>
        <v>nov</v>
      </c>
      <c r="C1544" s="16">
        <f>(WEEKNUM(DATA[[#This Row],[Fecha]],2))</f>
        <v>45</v>
      </c>
      <c r="D1544" s="73">
        <v>45233</v>
      </c>
      <c r="E1544" s="102">
        <f>YEAR(DATA[[#This Row],[Fecha]])</f>
        <v>2023</v>
      </c>
      <c r="F1544" s="31" t="s">
        <v>398</v>
      </c>
      <c r="G1544" s="32" t="s">
        <v>53</v>
      </c>
      <c r="H1544" s="35" t="s">
        <v>360</v>
      </c>
      <c r="I1544" s="32" t="s">
        <v>166</v>
      </c>
      <c r="J1544" s="19">
        <v>2.99</v>
      </c>
    </row>
    <row r="1545" spans="1:10">
      <c r="A1545" s="63" t="s">
        <v>22</v>
      </c>
      <c r="B1545" s="5" t="str">
        <f>TEXT(DATA[[#This Row],[Fecha]],"mmm")</f>
        <v>nov</v>
      </c>
      <c r="C1545" s="16">
        <f>(WEEKNUM(DATA[[#This Row],[Fecha]],2))</f>
        <v>45</v>
      </c>
      <c r="D1545" s="73">
        <v>45233</v>
      </c>
      <c r="E1545" s="102">
        <f>YEAR(DATA[[#This Row],[Fecha]])</f>
        <v>2023</v>
      </c>
      <c r="F1545" s="31" t="s">
        <v>398</v>
      </c>
      <c r="G1545" s="32" t="s">
        <v>78</v>
      </c>
      <c r="H1545" s="35" t="s">
        <v>296</v>
      </c>
      <c r="I1545" s="32" t="s">
        <v>166</v>
      </c>
      <c r="J1545" s="19">
        <v>2.93</v>
      </c>
    </row>
    <row r="1546" spans="1:10">
      <c r="A1546" s="63" t="s">
        <v>22</v>
      </c>
      <c r="B1546" s="5" t="str">
        <f>TEXT(DATA[[#This Row],[Fecha]],"mmm")</f>
        <v>nov</v>
      </c>
      <c r="C1546" s="16">
        <f>(WEEKNUM(DATA[[#This Row],[Fecha]],2))</f>
        <v>45</v>
      </c>
      <c r="D1546" s="73">
        <v>45233</v>
      </c>
      <c r="E1546" s="102">
        <f>YEAR(DATA[[#This Row],[Fecha]])</f>
        <v>2023</v>
      </c>
      <c r="F1546" s="31" t="s">
        <v>398</v>
      </c>
      <c r="G1546" s="32" t="s">
        <v>78</v>
      </c>
      <c r="H1546" s="35" t="s">
        <v>296</v>
      </c>
      <c r="I1546" s="32" t="s">
        <v>166</v>
      </c>
      <c r="J1546" s="19">
        <v>2.75</v>
      </c>
    </row>
    <row r="1547" spans="1:10">
      <c r="A1547" s="63" t="s">
        <v>19</v>
      </c>
      <c r="B1547" s="5" t="str">
        <f>TEXT(DATA[[#This Row],[Fecha]],"mmm")</f>
        <v>nov</v>
      </c>
      <c r="C1547" s="16">
        <f>(WEEKNUM(DATA[[#This Row],[Fecha]],2))</f>
        <v>45</v>
      </c>
      <c r="D1547" s="73">
        <v>45233</v>
      </c>
      <c r="E1547" s="102">
        <f>YEAR(DATA[[#This Row],[Fecha]])</f>
        <v>2023</v>
      </c>
      <c r="F1547" s="31" t="s">
        <v>58</v>
      </c>
      <c r="G1547" s="32" t="s">
        <v>65</v>
      </c>
      <c r="H1547" s="35" t="s">
        <v>429</v>
      </c>
      <c r="I1547" s="32" t="s">
        <v>166</v>
      </c>
      <c r="J1547" s="19">
        <v>2.73</v>
      </c>
    </row>
    <row r="1548" spans="1:10">
      <c r="A1548" s="63" t="s">
        <v>22</v>
      </c>
      <c r="B1548" s="5" t="str">
        <f>TEXT(DATA[[#This Row],[Fecha]],"mmm")</f>
        <v>nov</v>
      </c>
      <c r="C1548" s="16">
        <f>(WEEKNUM(DATA[[#This Row],[Fecha]],2))</f>
        <v>45</v>
      </c>
      <c r="D1548" s="73">
        <v>45233</v>
      </c>
      <c r="E1548" s="102">
        <f>YEAR(DATA[[#This Row],[Fecha]])</f>
        <v>2023</v>
      </c>
      <c r="F1548" s="31" t="s">
        <v>398</v>
      </c>
      <c r="G1548" s="32" t="s">
        <v>65</v>
      </c>
      <c r="H1548" s="35" t="s">
        <v>89</v>
      </c>
      <c r="I1548" s="32" t="s">
        <v>166</v>
      </c>
      <c r="J1548" s="19">
        <v>2.0299999999999998</v>
      </c>
    </row>
    <row r="1549" spans="1:10">
      <c r="A1549" s="63" t="s">
        <v>20</v>
      </c>
      <c r="B1549" s="5" t="str">
        <f>TEXT(DATA[[#This Row],[Fecha]],"mmm")</f>
        <v>nov</v>
      </c>
      <c r="C1549" s="16">
        <f>(WEEKNUM(DATA[[#This Row],[Fecha]],2))</f>
        <v>45</v>
      </c>
      <c r="D1549" s="73">
        <v>45233</v>
      </c>
      <c r="E1549" s="102">
        <f>YEAR(DATA[[#This Row],[Fecha]])</f>
        <v>2023</v>
      </c>
      <c r="F1549" s="31" t="s">
        <v>58</v>
      </c>
      <c r="G1549" s="32" t="s">
        <v>52</v>
      </c>
      <c r="H1549" s="35" t="s">
        <v>162</v>
      </c>
      <c r="I1549" s="32" t="s">
        <v>166</v>
      </c>
      <c r="J1549" s="19">
        <v>1.91</v>
      </c>
    </row>
    <row r="1550" spans="1:10">
      <c r="A1550" s="63" t="s">
        <v>22</v>
      </c>
      <c r="B1550" s="5" t="str">
        <f>TEXT(DATA[[#This Row],[Fecha]],"mmm")</f>
        <v>nov</v>
      </c>
      <c r="C1550" s="16">
        <f>(WEEKNUM(DATA[[#This Row],[Fecha]],2))</f>
        <v>45</v>
      </c>
      <c r="D1550" s="73">
        <v>45233</v>
      </c>
      <c r="E1550" s="102">
        <f>YEAR(DATA[[#This Row],[Fecha]])</f>
        <v>2023</v>
      </c>
      <c r="F1550" s="31" t="s">
        <v>398</v>
      </c>
      <c r="G1550" s="32" t="s">
        <v>78</v>
      </c>
      <c r="H1550" s="35" t="s">
        <v>296</v>
      </c>
      <c r="I1550" s="32" t="s">
        <v>166</v>
      </c>
      <c r="J1550" s="19">
        <v>1.83</v>
      </c>
    </row>
    <row r="1551" spans="1:10">
      <c r="A1551" s="63" t="s">
        <v>22</v>
      </c>
      <c r="B1551" s="5" t="str">
        <f>TEXT(DATA[[#This Row],[Fecha]],"mmm")</f>
        <v>nov</v>
      </c>
      <c r="C1551" s="16">
        <f>(WEEKNUM(DATA[[#This Row],[Fecha]],2))</f>
        <v>45</v>
      </c>
      <c r="D1551" s="73">
        <v>45233</v>
      </c>
      <c r="E1551" s="102">
        <f>YEAR(DATA[[#This Row],[Fecha]])</f>
        <v>2023</v>
      </c>
      <c r="F1551" s="31" t="s">
        <v>398</v>
      </c>
      <c r="G1551" s="32" t="s">
        <v>65</v>
      </c>
      <c r="H1551" s="35" t="s">
        <v>69</v>
      </c>
      <c r="I1551" s="32" t="s">
        <v>166</v>
      </c>
      <c r="J1551" s="19">
        <v>1.76</v>
      </c>
    </row>
    <row r="1552" spans="1:10">
      <c r="A1552" s="63" t="s">
        <v>19</v>
      </c>
      <c r="B1552" s="5" t="str">
        <f>TEXT(DATA[[#This Row],[Fecha]],"mmm")</f>
        <v>nov</v>
      </c>
      <c r="C1552" s="16">
        <f>(WEEKNUM(DATA[[#This Row],[Fecha]],2))</f>
        <v>45</v>
      </c>
      <c r="D1552" s="73">
        <v>45233</v>
      </c>
      <c r="E1552" s="102">
        <f>YEAR(DATA[[#This Row],[Fecha]])</f>
        <v>2023</v>
      </c>
      <c r="F1552" s="31" t="s">
        <v>58</v>
      </c>
      <c r="G1552" s="32" t="s">
        <v>65</v>
      </c>
      <c r="H1552" s="35" t="s">
        <v>429</v>
      </c>
      <c r="I1552" s="32" t="s">
        <v>166</v>
      </c>
      <c r="J1552" s="19">
        <v>1.57</v>
      </c>
    </row>
    <row r="1553" spans="1:10">
      <c r="A1553" s="63" t="s">
        <v>19</v>
      </c>
      <c r="B1553" s="5" t="str">
        <f>TEXT(DATA[[#This Row],[Fecha]],"mmm")</f>
        <v>nov</v>
      </c>
      <c r="C1553" s="16">
        <f>(WEEKNUM(DATA[[#This Row],[Fecha]],2))</f>
        <v>45</v>
      </c>
      <c r="D1553" s="73">
        <v>45233</v>
      </c>
      <c r="E1553" s="102">
        <f>YEAR(DATA[[#This Row],[Fecha]])</f>
        <v>2023</v>
      </c>
      <c r="F1553" s="31" t="s">
        <v>58</v>
      </c>
      <c r="G1553" s="32" t="s">
        <v>65</v>
      </c>
      <c r="H1553" s="35" t="s">
        <v>429</v>
      </c>
      <c r="I1553" s="32" t="s">
        <v>166</v>
      </c>
      <c r="J1553" s="19">
        <v>1.42</v>
      </c>
    </row>
    <row r="1554" spans="1:10">
      <c r="A1554" s="63" t="s">
        <v>22</v>
      </c>
      <c r="B1554" s="5" t="str">
        <f>TEXT(DATA[[#This Row],[Fecha]],"mmm")</f>
        <v>nov</v>
      </c>
      <c r="C1554" s="16">
        <f>(WEEKNUM(DATA[[#This Row],[Fecha]],2))</f>
        <v>45</v>
      </c>
      <c r="D1554" s="73">
        <v>45233</v>
      </c>
      <c r="E1554" s="102">
        <f>YEAR(DATA[[#This Row],[Fecha]])</f>
        <v>2023</v>
      </c>
      <c r="F1554" s="31" t="s">
        <v>398</v>
      </c>
      <c r="G1554" s="32" t="s">
        <v>78</v>
      </c>
      <c r="H1554" s="35" t="s">
        <v>296</v>
      </c>
      <c r="I1554" s="32" t="s">
        <v>166</v>
      </c>
      <c r="J1554" s="19">
        <v>1.35</v>
      </c>
    </row>
    <row r="1555" spans="1:10">
      <c r="A1555" s="63" t="s">
        <v>19</v>
      </c>
      <c r="B1555" s="5" t="str">
        <f>TEXT(DATA[[#This Row],[Fecha]],"mmm")</f>
        <v>nov</v>
      </c>
      <c r="C1555" s="16">
        <f>(WEEKNUM(DATA[[#This Row],[Fecha]],2))</f>
        <v>45</v>
      </c>
      <c r="D1555" s="73">
        <v>45233</v>
      </c>
      <c r="E1555" s="102">
        <f>YEAR(DATA[[#This Row],[Fecha]])</f>
        <v>2023</v>
      </c>
      <c r="F1555" s="31" t="s">
        <v>58</v>
      </c>
      <c r="G1555" s="32" t="s">
        <v>65</v>
      </c>
      <c r="H1555" s="35" t="s">
        <v>429</v>
      </c>
      <c r="I1555" s="32" t="s">
        <v>166</v>
      </c>
      <c r="J1555" s="19">
        <v>1.34</v>
      </c>
    </row>
    <row r="1556" spans="1:10">
      <c r="A1556" s="63" t="s">
        <v>22</v>
      </c>
      <c r="B1556" s="5" t="str">
        <f>TEXT(DATA[[#This Row],[Fecha]],"mmm")</f>
        <v>nov</v>
      </c>
      <c r="C1556" s="16">
        <f>(WEEKNUM(DATA[[#This Row],[Fecha]],2))</f>
        <v>45</v>
      </c>
      <c r="D1556" s="73">
        <v>45233</v>
      </c>
      <c r="E1556" s="102">
        <f>YEAR(DATA[[#This Row],[Fecha]])</f>
        <v>2023</v>
      </c>
      <c r="F1556" s="31" t="s">
        <v>398</v>
      </c>
      <c r="G1556" s="32" t="s">
        <v>65</v>
      </c>
      <c r="H1556" s="35" t="s">
        <v>89</v>
      </c>
      <c r="I1556" s="32" t="s">
        <v>166</v>
      </c>
      <c r="J1556" s="19">
        <v>1.25</v>
      </c>
    </row>
    <row r="1557" spans="1:10">
      <c r="A1557" s="63" t="s">
        <v>22</v>
      </c>
      <c r="B1557" s="5" t="str">
        <f>TEXT(DATA[[#This Row],[Fecha]],"mmm")</f>
        <v>nov</v>
      </c>
      <c r="C1557" s="16">
        <f>(WEEKNUM(DATA[[#This Row],[Fecha]],2))</f>
        <v>45</v>
      </c>
      <c r="D1557" s="73">
        <v>45233</v>
      </c>
      <c r="E1557" s="102">
        <f>YEAR(DATA[[#This Row],[Fecha]])</f>
        <v>2023</v>
      </c>
      <c r="F1557" s="31" t="s">
        <v>398</v>
      </c>
      <c r="G1557" s="32" t="s">
        <v>78</v>
      </c>
      <c r="H1557" s="35" t="s">
        <v>296</v>
      </c>
      <c r="I1557" s="32" t="s">
        <v>166</v>
      </c>
      <c r="J1557" s="19">
        <v>1.2</v>
      </c>
    </row>
    <row r="1558" spans="1:10">
      <c r="A1558" s="63" t="s">
        <v>22</v>
      </c>
      <c r="B1558" s="5" t="str">
        <f>TEXT(DATA[[#This Row],[Fecha]],"mmm")</f>
        <v>nov</v>
      </c>
      <c r="C1558" s="16">
        <f>(WEEKNUM(DATA[[#This Row],[Fecha]],2))</f>
        <v>45</v>
      </c>
      <c r="D1558" s="73">
        <v>45233</v>
      </c>
      <c r="E1558" s="102">
        <f>YEAR(DATA[[#This Row],[Fecha]])</f>
        <v>2023</v>
      </c>
      <c r="F1558" s="31" t="s">
        <v>398</v>
      </c>
      <c r="G1558" s="32" t="s">
        <v>78</v>
      </c>
      <c r="H1558" s="35" t="s">
        <v>296</v>
      </c>
      <c r="I1558" s="32" t="s">
        <v>166</v>
      </c>
      <c r="J1558" s="19">
        <v>1.03</v>
      </c>
    </row>
    <row r="1559" spans="1:10">
      <c r="A1559" s="63" t="s">
        <v>22</v>
      </c>
      <c r="B1559" s="5" t="str">
        <f>TEXT(DATA[[#This Row],[Fecha]],"mmm")</f>
        <v>nov</v>
      </c>
      <c r="C1559" s="16">
        <f>(WEEKNUM(DATA[[#This Row],[Fecha]],2))</f>
        <v>45</v>
      </c>
      <c r="D1559" s="73">
        <v>45233</v>
      </c>
      <c r="E1559" s="102">
        <f>YEAR(DATA[[#This Row],[Fecha]])</f>
        <v>2023</v>
      </c>
      <c r="F1559" s="31" t="s">
        <v>398</v>
      </c>
      <c r="G1559" s="32" t="s">
        <v>65</v>
      </c>
      <c r="H1559" s="35" t="s">
        <v>89</v>
      </c>
      <c r="I1559" s="32" t="s">
        <v>166</v>
      </c>
      <c r="J1559" s="19">
        <v>1.03</v>
      </c>
    </row>
    <row r="1560" spans="1:10">
      <c r="A1560" s="63" t="s">
        <v>22</v>
      </c>
      <c r="B1560" s="5" t="str">
        <f>TEXT(DATA[[#This Row],[Fecha]],"mmm")</f>
        <v>nov</v>
      </c>
      <c r="C1560" s="16">
        <f>(WEEKNUM(DATA[[#This Row],[Fecha]],2))</f>
        <v>45</v>
      </c>
      <c r="D1560" s="73">
        <v>45233</v>
      </c>
      <c r="E1560" s="102">
        <f>YEAR(DATA[[#This Row],[Fecha]])</f>
        <v>2023</v>
      </c>
      <c r="F1560" s="31" t="s">
        <v>398</v>
      </c>
      <c r="G1560" s="32" t="s">
        <v>78</v>
      </c>
      <c r="H1560" s="35" t="s">
        <v>296</v>
      </c>
      <c r="I1560" s="32" t="s">
        <v>166</v>
      </c>
      <c r="J1560" s="19">
        <v>0.85</v>
      </c>
    </row>
    <row r="1561" spans="1:10">
      <c r="A1561" s="63" t="s">
        <v>22</v>
      </c>
      <c r="B1561" s="5" t="str">
        <f>TEXT(DATA[[#This Row],[Fecha]],"mmm")</f>
        <v>nov</v>
      </c>
      <c r="C1561" s="16">
        <f>(WEEKNUM(DATA[[#This Row],[Fecha]],2))</f>
        <v>45</v>
      </c>
      <c r="D1561" s="73">
        <v>45233</v>
      </c>
      <c r="E1561" s="102">
        <f>YEAR(DATA[[#This Row],[Fecha]])</f>
        <v>2023</v>
      </c>
      <c r="F1561" s="31" t="s">
        <v>398</v>
      </c>
      <c r="G1561" s="32" t="s">
        <v>65</v>
      </c>
      <c r="H1561" s="35" t="s">
        <v>69</v>
      </c>
      <c r="I1561" s="32" t="s">
        <v>166</v>
      </c>
      <c r="J1561" s="19">
        <v>0.82</v>
      </c>
    </row>
    <row r="1562" spans="1:10">
      <c r="A1562" s="63" t="s">
        <v>20</v>
      </c>
      <c r="B1562" s="5" t="str">
        <f>TEXT(DATA[[#This Row],[Fecha]],"mmm")</f>
        <v>nov</v>
      </c>
      <c r="C1562" s="16">
        <f>(WEEKNUM(DATA[[#This Row],[Fecha]],2))</f>
        <v>45</v>
      </c>
      <c r="D1562" s="73">
        <v>45233</v>
      </c>
      <c r="E1562" s="102">
        <f>YEAR(DATA[[#This Row],[Fecha]])</f>
        <v>2023</v>
      </c>
      <c r="F1562" s="31" t="s">
        <v>58</v>
      </c>
      <c r="G1562" s="32" t="s">
        <v>52</v>
      </c>
      <c r="H1562" s="35" t="s">
        <v>162</v>
      </c>
      <c r="I1562" s="32" t="s">
        <v>166</v>
      </c>
      <c r="J1562" s="19">
        <v>0.39</v>
      </c>
    </row>
    <row r="1563" spans="1:10">
      <c r="A1563" s="63" t="s">
        <v>19</v>
      </c>
      <c r="B1563" s="5" t="str">
        <f>TEXT(DATA[[#This Row],[Fecha]],"mmm")</f>
        <v>nov</v>
      </c>
      <c r="C1563" s="16">
        <f>(WEEKNUM(DATA[[#This Row],[Fecha]],2))</f>
        <v>45</v>
      </c>
      <c r="D1563" s="73">
        <v>45233</v>
      </c>
      <c r="E1563" s="102">
        <f>YEAR(DATA[[#This Row],[Fecha]])</f>
        <v>2023</v>
      </c>
      <c r="F1563" s="31" t="s">
        <v>58</v>
      </c>
      <c r="G1563" s="32" t="s">
        <v>65</v>
      </c>
      <c r="H1563" s="35" t="s">
        <v>429</v>
      </c>
      <c r="I1563" s="32" t="s">
        <v>166</v>
      </c>
      <c r="J1563" s="19">
        <v>0.13</v>
      </c>
    </row>
    <row r="1564" spans="1:10">
      <c r="A1564" s="63" t="s">
        <v>22</v>
      </c>
      <c r="B1564" s="5" t="str">
        <f>TEXT(DATA[[#This Row],[Fecha]],"mmm")</f>
        <v>nov</v>
      </c>
      <c r="C1564" s="16">
        <f>(WEEKNUM(DATA[[#This Row],[Fecha]],2))</f>
        <v>45</v>
      </c>
      <c r="D1564" s="73">
        <v>45234</v>
      </c>
      <c r="E1564" s="102">
        <f>YEAR(DATA[[#This Row],[Fecha]])</f>
        <v>2023</v>
      </c>
      <c r="F1564" s="31" t="s">
        <v>398</v>
      </c>
      <c r="G1564" s="32" t="s">
        <v>77</v>
      </c>
      <c r="H1564" s="35" t="s">
        <v>129</v>
      </c>
      <c r="I1564" s="32" t="s">
        <v>166</v>
      </c>
      <c r="J1564" s="19">
        <v>6.49</v>
      </c>
    </row>
    <row r="1565" spans="1:10">
      <c r="A1565" s="63" t="s">
        <v>22</v>
      </c>
      <c r="B1565" s="5" t="str">
        <f>TEXT(DATA[[#This Row],[Fecha]],"mmm")</f>
        <v>nov</v>
      </c>
      <c r="C1565" s="16">
        <f>(WEEKNUM(DATA[[#This Row],[Fecha]],2))</f>
        <v>45</v>
      </c>
      <c r="D1565" s="73">
        <v>45234</v>
      </c>
      <c r="E1565" s="102">
        <f>YEAR(DATA[[#This Row],[Fecha]])</f>
        <v>2023</v>
      </c>
      <c r="F1565" s="31" t="s">
        <v>398</v>
      </c>
      <c r="G1565" s="32" t="s">
        <v>77</v>
      </c>
      <c r="H1565" s="35" t="s">
        <v>129</v>
      </c>
      <c r="I1565" s="32" t="s">
        <v>166</v>
      </c>
      <c r="J1565" s="19">
        <v>5.01</v>
      </c>
    </row>
    <row r="1566" spans="1:10">
      <c r="A1566" s="63" t="s">
        <v>20</v>
      </c>
      <c r="B1566" s="5" t="str">
        <f>TEXT(DATA[[#This Row],[Fecha]],"mmm")</f>
        <v>nov</v>
      </c>
      <c r="C1566" s="16">
        <f>(WEEKNUM(DATA[[#This Row],[Fecha]],2))</f>
        <v>45</v>
      </c>
      <c r="D1566" s="73">
        <v>45234</v>
      </c>
      <c r="E1566" s="102">
        <f>YEAR(DATA[[#This Row],[Fecha]])</f>
        <v>2023</v>
      </c>
      <c r="F1566" s="31" t="s">
        <v>58</v>
      </c>
      <c r="G1566" s="32" t="s">
        <v>70</v>
      </c>
      <c r="H1566" s="35" t="s">
        <v>84</v>
      </c>
      <c r="I1566" s="32" t="s">
        <v>166</v>
      </c>
      <c r="J1566" s="19">
        <v>4.9000000000000004</v>
      </c>
    </row>
    <row r="1567" spans="1:10">
      <c r="A1567" s="63" t="s">
        <v>22</v>
      </c>
      <c r="B1567" s="5" t="str">
        <f>TEXT(DATA[[#This Row],[Fecha]],"mmm")</f>
        <v>nov</v>
      </c>
      <c r="C1567" s="16">
        <f>(WEEKNUM(DATA[[#This Row],[Fecha]],2))</f>
        <v>45</v>
      </c>
      <c r="D1567" s="73">
        <v>45234</v>
      </c>
      <c r="E1567" s="102">
        <f>YEAR(DATA[[#This Row],[Fecha]])</f>
        <v>2023</v>
      </c>
      <c r="F1567" s="31" t="s">
        <v>398</v>
      </c>
      <c r="G1567" s="32" t="s">
        <v>76</v>
      </c>
      <c r="H1567" s="35" t="s">
        <v>304</v>
      </c>
      <c r="I1567" s="32" t="s">
        <v>166</v>
      </c>
      <c r="J1567" s="19">
        <v>3.2</v>
      </c>
    </row>
    <row r="1568" spans="1:10">
      <c r="A1568" s="63" t="s">
        <v>22</v>
      </c>
      <c r="B1568" s="5" t="str">
        <f>TEXT(DATA[[#This Row],[Fecha]],"mmm")</f>
        <v>nov</v>
      </c>
      <c r="C1568" s="16">
        <f>(WEEKNUM(DATA[[#This Row],[Fecha]],2))</f>
        <v>45</v>
      </c>
      <c r="D1568" s="73">
        <v>45234</v>
      </c>
      <c r="E1568" s="102">
        <f>YEAR(DATA[[#This Row],[Fecha]])</f>
        <v>2023</v>
      </c>
      <c r="F1568" s="31" t="s">
        <v>398</v>
      </c>
      <c r="G1568" s="32" t="s">
        <v>78</v>
      </c>
      <c r="H1568" s="35" t="s">
        <v>296</v>
      </c>
      <c r="I1568" s="32" t="s">
        <v>166</v>
      </c>
      <c r="J1568" s="19">
        <v>3.15</v>
      </c>
    </row>
    <row r="1569" spans="1:10">
      <c r="A1569" s="63" t="s">
        <v>19</v>
      </c>
      <c r="B1569" s="5" t="str">
        <f>TEXT(DATA[[#This Row],[Fecha]],"mmm")</f>
        <v>nov</v>
      </c>
      <c r="C1569" s="16">
        <f>(WEEKNUM(DATA[[#This Row],[Fecha]],2))</f>
        <v>45</v>
      </c>
      <c r="D1569" s="73">
        <v>45234</v>
      </c>
      <c r="E1569" s="102">
        <f>YEAR(DATA[[#This Row],[Fecha]])</f>
        <v>2023</v>
      </c>
      <c r="F1569" s="31" t="s">
        <v>58</v>
      </c>
      <c r="G1569" s="32" t="s">
        <v>65</v>
      </c>
      <c r="H1569" s="35" t="s">
        <v>429</v>
      </c>
      <c r="I1569" s="32" t="s">
        <v>166</v>
      </c>
      <c r="J1569" s="19">
        <v>2.87</v>
      </c>
    </row>
    <row r="1570" spans="1:10">
      <c r="A1570" s="63" t="s">
        <v>19</v>
      </c>
      <c r="B1570" s="5" t="str">
        <f>TEXT(DATA[[#This Row],[Fecha]],"mmm")</f>
        <v>nov</v>
      </c>
      <c r="C1570" s="16">
        <f>(WEEKNUM(DATA[[#This Row],[Fecha]],2))</f>
        <v>45</v>
      </c>
      <c r="D1570" s="73">
        <v>45234</v>
      </c>
      <c r="E1570" s="102">
        <f>YEAR(DATA[[#This Row],[Fecha]])</f>
        <v>2023</v>
      </c>
      <c r="F1570" s="31" t="s">
        <v>58</v>
      </c>
      <c r="G1570" s="32" t="s">
        <v>65</v>
      </c>
      <c r="H1570" s="35" t="s">
        <v>429</v>
      </c>
      <c r="I1570" s="32" t="s">
        <v>166</v>
      </c>
      <c r="J1570" s="19">
        <v>2.77</v>
      </c>
    </row>
    <row r="1571" spans="1:10">
      <c r="A1571" s="63" t="s">
        <v>20</v>
      </c>
      <c r="B1571" s="5" t="str">
        <f>TEXT(DATA[[#This Row],[Fecha]],"mmm")</f>
        <v>nov</v>
      </c>
      <c r="C1571" s="16">
        <f>(WEEKNUM(DATA[[#This Row],[Fecha]],2))</f>
        <v>45</v>
      </c>
      <c r="D1571" s="73">
        <v>45234</v>
      </c>
      <c r="E1571" s="102">
        <f>YEAR(DATA[[#This Row],[Fecha]])</f>
        <v>2023</v>
      </c>
      <c r="F1571" s="31" t="s">
        <v>58</v>
      </c>
      <c r="G1571" s="32" t="s">
        <v>62</v>
      </c>
      <c r="H1571" s="35" t="s">
        <v>307</v>
      </c>
      <c r="I1571" s="32" t="s">
        <v>166</v>
      </c>
      <c r="J1571" s="19">
        <v>2.62</v>
      </c>
    </row>
    <row r="1572" spans="1:10">
      <c r="A1572" s="63" t="s">
        <v>22</v>
      </c>
      <c r="B1572" s="5" t="str">
        <f>TEXT(DATA[[#This Row],[Fecha]],"mmm")</f>
        <v>nov</v>
      </c>
      <c r="C1572" s="16">
        <f>(WEEKNUM(DATA[[#This Row],[Fecha]],2))</f>
        <v>45</v>
      </c>
      <c r="D1572" s="73">
        <v>45234</v>
      </c>
      <c r="E1572" s="102">
        <f>YEAR(DATA[[#This Row],[Fecha]])</f>
        <v>2023</v>
      </c>
      <c r="F1572" s="31" t="s">
        <v>398</v>
      </c>
      <c r="G1572" s="32" t="s">
        <v>78</v>
      </c>
      <c r="H1572" s="35" t="s">
        <v>296</v>
      </c>
      <c r="I1572" s="32" t="s">
        <v>166</v>
      </c>
      <c r="J1572" s="19">
        <v>2.4</v>
      </c>
    </row>
    <row r="1573" spans="1:10">
      <c r="A1573" s="63" t="s">
        <v>22</v>
      </c>
      <c r="B1573" s="5" t="str">
        <f>TEXT(DATA[[#This Row],[Fecha]],"mmm")</f>
        <v>nov</v>
      </c>
      <c r="C1573" s="16">
        <f>(WEEKNUM(DATA[[#This Row],[Fecha]],2))</f>
        <v>45</v>
      </c>
      <c r="D1573" s="73">
        <v>45234</v>
      </c>
      <c r="E1573" s="102">
        <f>YEAR(DATA[[#This Row],[Fecha]])</f>
        <v>2023</v>
      </c>
      <c r="F1573" s="31" t="s">
        <v>398</v>
      </c>
      <c r="G1573" s="32" t="s">
        <v>78</v>
      </c>
      <c r="H1573" s="35" t="s">
        <v>296</v>
      </c>
      <c r="I1573" s="32" t="s">
        <v>166</v>
      </c>
      <c r="J1573" s="19">
        <v>2.23</v>
      </c>
    </row>
    <row r="1574" spans="1:10">
      <c r="A1574" s="63" t="s">
        <v>22</v>
      </c>
      <c r="B1574" s="5" t="str">
        <f>TEXT(DATA[[#This Row],[Fecha]],"mmm")</f>
        <v>nov</v>
      </c>
      <c r="C1574" s="16">
        <f>(WEEKNUM(DATA[[#This Row],[Fecha]],2))</f>
        <v>45</v>
      </c>
      <c r="D1574" s="73">
        <v>45234</v>
      </c>
      <c r="E1574" s="102">
        <f>YEAR(DATA[[#This Row],[Fecha]])</f>
        <v>2023</v>
      </c>
      <c r="F1574" s="31" t="s">
        <v>398</v>
      </c>
      <c r="G1574" s="32" t="s">
        <v>78</v>
      </c>
      <c r="H1574" s="35" t="s">
        <v>296</v>
      </c>
      <c r="I1574" s="32" t="s">
        <v>166</v>
      </c>
      <c r="J1574" s="19">
        <v>1.93</v>
      </c>
    </row>
    <row r="1575" spans="1:10">
      <c r="A1575" s="63" t="s">
        <v>22</v>
      </c>
      <c r="B1575" s="5" t="str">
        <f>TEXT(DATA[[#This Row],[Fecha]],"mmm")</f>
        <v>nov</v>
      </c>
      <c r="C1575" s="16">
        <f>(WEEKNUM(DATA[[#This Row],[Fecha]],2))</f>
        <v>45</v>
      </c>
      <c r="D1575" s="73">
        <v>45234</v>
      </c>
      <c r="E1575" s="102">
        <f>YEAR(DATA[[#This Row],[Fecha]])</f>
        <v>2023</v>
      </c>
      <c r="F1575" s="31" t="s">
        <v>398</v>
      </c>
      <c r="G1575" s="32" t="s">
        <v>65</v>
      </c>
      <c r="H1575" s="35" t="s">
        <v>89</v>
      </c>
      <c r="I1575" s="32" t="s">
        <v>166</v>
      </c>
      <c r="J1575" s="19">
        <v>1.8</v>
      </c>
    </row>
    <row r="1576" spans="1:10">
      <c r="A1576" s="63" t="s">
        <v>22</v>
      </c>
      <c r="B1576" s="5" t="str">
        <f>TEXT(DATA[[#This Row],[Fecha]],"mmm")</f>
        <v>nov</v>
      </c>
      <c r="C1576" s="16">
        <f>(WEEKNUM(DATA[[#This Row],[Fecha]],2))</f>
        <v>45</v>
      </c>
      <c r="D1576" s="73">
        <v>45234</v>
      </c>
      <c r="E1576" s="102">
        <f>YEAR(DATA[[#This Row],[Fecha]])</f>
        <v>2023</v>
      </c>
      <c r="F1576" s="31" t="s">
        <v>398</v>
      </c>
      <c r="G1576" s="32" t="s">
        <v>53</v>
      </c>
      <c r="H1576" s="35" t="s">
        <v>480</v>
      </c>
      <c r="I1576" s="32" t="s">
        <v>166</v>
      </c>
      <c r="J1576" s="19">
        <v>1.8</v>
      </c>
    </row>
    <row r="1577" spans="1:10">
      <c r="A1577" s="63" t="s">
        <v>22</v>
      </c>
      <c r="B1577" s="5" t="str">
        <f>TEXT(DATA[[#This Row],[Fecha]],"mmm")</f>
        <v>nov</v>
      </c>
      <c r="C1577" s="16">
        <f>(WEEKNUM(DATA[[#This Row],[Fecha]],2))</f>
        <v>45</v>
      </c>
      <c r="D1577" s="73">
        <v>45234</v>
      </c>
      <c r="E1577" s="102">
        <f>YEAR(DATA[[#This Row],[Fecha]])</f>
        <v>2023</v>
      </c>
      <c r="F1577" s="31" t="s">
        <v>398</v>
      </c>
      <c r="G1577" s="32" t="s">
        <v>78</v>
      </c>
      <c r="H1577" s="35" t="s">
        <v>296</v>
      </c>
      <c r="I1577" s="32" t="s">
        <v>166</v>
      </c>
      <c r="J1577" s="19">
        <v>1.55</v>
      </c>
    </row>
    <row r="1578" spans="1:10">
      <c r="A1578" s="63" t="s">
        <v>19</v>
      </c>
      <c r="B1578" s="5" t="str">
        <f>TEXT(DATA[[#This Row],[Fecha]],"mmm")</f>
        <v>nov</v>
      </c>
      <c r="C1578" s="16">
        <f>(WEEKNUM(DATA[[#This Row],[Fecha]],2))</f>
        <v>45</v>
      </c>
      <c r="D1578" s="73">
        <v>45234</v>
      </c>
      <c r="E1578" s="102">
        <f>YEAR(DATA[[#This Row],[Fecha]])</f>
        <v>2023</v>
      </c>
      <c r="F1578" s="31" t="s">
        <v>58</v>
      </c>
      <c r="G1578" s="32" t="s">
        <v>65</v>
      </c>
      <c r="H1578" s="35" t="s">
        <v>429</v>
      </c>
      <c r="I1578" s="32" t="s">
        <v>166</v>
      </c>
      <c r="J1578" s="19">
        <v>1.49</v>
      </c>
    </row>
    <row r="1579" spans="1:10">
      <c r="A1579" s="63" t="s">
        <v>22</v>
      </c>
      <c r="B1579" s="5" t="str">
        <f>TEXT(DATA[[#This Row],[Fecha]],"mmm")</f>
        <v>nov</v>
      </c>
      <c r="C1579" s="16">
        <f>(WEEKNUM(DATA[[#This Row],[Fecha]],2))</f>
        <v>45</v>
      </c>
      <c r="D1579" s="73">
        <v>45234</v>
      </c>
      <c r="E1579" s="102">
        <f>YEAR(DATA[[#This Row],[Fecha]])</f>
        <v>2023</v>
      </c>
      <c r="F1579" s="31" t="s">
        <v>398</v>
      </c>
      <c r="G1579" s="32" t="s">
        <v>65</v>
      </c>
      <c r="H1579" s="35" t="s">
        <v>89</v>
      </c>
      <c r="I1579" s="32" t="s">
        <v>166</v>
      </c>
      <c r="J1579" s="19">
        <v>1.48</v>
      </c>
    </row>
    <row r="1580" spans="1:10">
      <c r="A1580" s="63" t="s">
        <v>22</v>
      </c>
      <c r="B1580" s="5" t="str">
        <f>TEXT(DATA[[#This Row],[Fecha]],"mmm")</f>
        <v>nov</v>
      </c>
      <c r="C1580" s="16">
        <f>(WEEKNUM(DATA[[#This Row],[Fecha]],2))</f>
        <v>45</v>
      </c>
      <c r="D1580" s="73">
        <v>45234</v>
      </c>
      <c r="E1580" s="102">
        <f>YEAR(DATA[[#This Row],[Fecha]])</f>
        <v>2023</v>
      </c>
      <c r="F1580" s="31" t="s">
        <v>398</v>
      </c>
      <c r="G1580" s="32" t="s">
        <v>77</v>
      </c>
      <c r="H1580" s="35" t="s">
        <v>129</v>
      </c>
      <c r="I1580" s="32" t="s">
        <v>166</v>
      </c>
      <c r="J1580" s="19">
        <v>1.48</v>
      </c>
    </row>
    <row r="1581" spans="1:10">
      <c r="A1581" s="63" t="s">
        <v>19</v>
      </c>
      <c r="B1581" s="5" t="str">
        <f>TEXT(DATA[[#This Row],[Fecha]],"mmm")</f>
        <v>nov</v>
      </c>
      <c r="C1581" s="16">
        <f>(WEEKNUM(DATA[[#This Row],[Fecha]],2))</f>
        <v>45</v>
      </c>
      <c r="D1581" s="73">
        <v>45234</v>
      </c>
      <c r="E1581" s="102">
        <f>YEAR(DATA[[#This Row],[Fecha]])</f>
        <v>2023</v>
      </c>
      <c r="F1581" s="31" t="s">
        <v>58</v>
      </c>
      <c r="G1581" s="32" t="s">
        <v>65</v>
      </c>
      <c r="H1581" s="35" t="s">
        <v>429</v>
      </c>
      <c r="I1581" s="32" t="s">
        <v>166</v>
      </c>
      <c r="J1581" s="19">
        <v>1.45</v>
      </c>
    </row>
    <row r="1582" spans="1:10">
      <c r="A1582" s="63" t="s">
        <v>22</v>
      </c>
      <c r="B1582" s="5" t="str">
        <f>TEXT(DATA[[#This Row],[Fecha]],"mmm")</f>
        <v>nov</v>
      </c>
      <c r="C1582" s="16">
        <f>(WEEKNUM(DATA[[#This Row],[Fecha]],2))</f>
        <v>45</v>
      </c>
      <c r="D1582" s="73">
        <v>45234</v>
      </c>
      <c r="E1582" s="102">
        <f>YEAR(DATA[[#This Row],[Fecha]])</f>
        <v>2023</v>
      </c>
      <c r="F1582" s="31" t="s">
        <v>398</v>
      </c>
      <c r="G1582" s="32" t="s">
        <v>78</v>
      </c>
      <c r="H1582" s="35" t="s">
        <v>296</v>
      </c>
      <c r="I1582" s="32" t="s">
        <v>166</v>
      </c>
      <c r="J1582" s="19">
        <v>1.33</v>
      </c>
    </row>
    <row r="1583" spans="1:10">
      <c r="A1583" s="63" t="s">
        <v>19</v>
      </c>
      <c r="B1583" s="5" t="str">
        <f>TEXT(DATA[[#This Row],[Fecha]],"mmm")</f>
        <v>nov</v>
      </c>
      <c r="C1583" s="16">
        <f>(WEEKNUM(DATA[[#This Row],[Fecha]],2))</f>
        <v>45</v>
      </c>
      <c r="D1583" s="73">
        <v>45234</v>
      </c>
      <c r="E1583" s="102">
        <f>YEAR(DATA[[#This Row],[Fecha]])</f>
        <v>2023</v>
      </c>
      <c r="F1583" s="31" t="s">
        <v>58</v>
      </c>
      <c r="G1583" s="32" t="s">
        <v>60</v>
      </c>
      <c r="H1583" s="35" t="s">
        <v>299</v>
      </c>
      <c r="I1583" s="32" t="s">
        <v>166</v>
      </c>
      <c r="J1583" s="19">
        <v>1.25</v>
      </c>
    </row>
    <row r="1584" spans="1:10">
      <c r="A1584" s="63" t="s">
        <v>22</v>
      </c>
      <c r="B1584" s="5" t="str">
        <f>TEXT(DATA[[#This Row],[Fecha]],"mmm")</f>
        <v>nov</v>
      </c>
      <c r="C1584" s="16">
        <f>(WEEKNUM(DATA[[#This Row],[Fecha]],2))</f>
        <v>45</v>
      </c>
      <c r="D1584" s="73">
        <v>45234</v>
      </c>
      <c r="E1584" s="102">
        <f>YEAR(DATA[[#This Row],[Fecha]])</f>
        <v>2023</v>
      </c>
      <c r="F1584" s="31" t="s">
        <v>398</v>
      </c>
      <c r="G1584" s="32" t="s">
        <v>78</v>
      </c>
      <c r="H1584" s="35" t="s">
        <v>296</v>
      </c>
      <c r="I1584" s="32" t="s">
        <v>166</v>
      </c>
      <c r="J1584" s="19">
        <v>0.88</v>
      </c>
    </row>
    <row r="1585" spans="1:11">
      <c r="A1585" s="63" t="s">
        <v>22</v>
      </c>
      <c r="B1585" s="5" t="str">
        <f>TEXT(DATA[[#This Row],[Fecha]],"mmm")</f>
        <v>nov</v>
      </c>
      <c r="C1585" s="16">
        <f>(WEEKNUM(DATA[[#This Row],[Fecha]],2))</f>
        <v>45</v>
      </c>
      <c r="D1585" s="73">
        <v>45234</v>
      </c>
      <c r="E1585" s="102">
        <f>YEAR(DATA[[#This Row],[Fecha]])</f>
        <v>2023</v>
      </c>
      <c r="F1585" s="31" t="s">
        <v>398</v>
      </c>
      <c r="G1585" s="32" t="s">
        <v>78</v>
      </c>
      <c r="H1585" s="35" t="s">
        <v>296</v>
      </c>
      <c r="I1585" s="32" t="s">
        <v>166</v>
      </c>
      <c r="J1585" s="19">
        <v>0.48</v>
      </c>
    </row>
    <row r="1586" spans="1:11">
      <c r="A1586" s="63" t="s">
        <v>22</v>
      </c>
      <c r="B1586" s="5" t="str">
        <f>TEXT(DATA[[#This Row],[Fecha]],"mmm")</f>
        <v>nov</v>
      </c>
      <c r="C1586" s="16">
        <f>(WEEKNUM(DATA[[#This Row],[Fecha]],2))</f>
        <v>45</v>
      </c>
      <c r="D1586" s="73">
        <v>45234</v>
      </c>
      <c r="E1586" s="102">
        <f>YEAR(DATA[[#This Row],[Fecha]])</f>
        <v>2023</v>
      </c>
      <c r="F1586" s="31" t="s">
        <v>398</v>
      </c>
      <c r="G1586" s="32" t="s">
        <v>65</v>
      </c>
      <c r="H1586" s="35" t="s">
        <v>89</v>
      </c>
      <c r="I1586" s="32" t="s">
        <v>166</v>
      </c>
      <c r="J1586" s="19">
        <v>0.22</v>
      </c>
    </row>
    <row r="1587" spans="1:11">
      <c r="A1587" s="63" t="s">
        <v>20</v>
      </c>
      <c r="B1587" s="5" t="str">
        <f>TEXT(DATA[[#This Row],[Fecha]],"mmm")</f>
        <v>nov</v>
      </c>
      <c r="C1587" s="16">
        <f>(WEEKNUM(DATA[[#This Row],[Fecha]],2))</f>
        <v>46</v>
      </c>
      <c r="D1587" s="73">
        <v>45236</v>
      </c>
      <c r="E1587" s="102">
        <f>YEAR(DATA[[#This Row],[Fecha]])</f>
        <v>2023</v>
      </c>
      <c r="F1587" s="31" t="s">
        <v>58</v>
      </c>
      <c r="G1587" s="32" t="s">
        <v>76</v>
      </c>
      <c r="H1587" s="35" t="s">
        <v>352</v>
      </c>
      <c r="I1587" s="32" t="s">
        <v>56</v>
      </c>
      <c r="J1587" s="19">
        <v>11</v>
      </c>
    </row>
    <row r="1588" spans="1:11">
      <c r="A1588" s="63" t="s">
        <v>20</v>
      </c>
      <c r="B1588" s="5" t="str">
        <f>TEXT(DATA[[#This Row],[Fecha]],"mmm")</f>
        <v>nov</v>
      </c>
      <c r="C1588" s="16">
        <f>(WEEKNUM(DATA[[#This Row],[Fecha]],2))</f>
        <v>46</v>
      </c>
      <c r="D1588" s="73">
        <v>45236</v>
      </c>
      <c r="E1588" s="102">
        <f>YEAR(DATA[[#This Row],[Fecha]])</f>
        <v>2023</v>
      </c>
      <c r="F1588" s="31" t="s">
        <v>398</v>
      </c>
      <c r="G1588" s="32" t="s">
        <v>482</v>
      </c>
      <c r="H1588" s="35" t="s">
        <v>150</v>
      </c>
      <c r="I1588" s="32" t="s">
        <v>57</v>
      </c>
      <c r="J1588" s="19">
        <v>10.5</v>
      </c>
      <c r="K1588" s="29" t="s">
        <v>486</v>
      </c>
    </row>
    <row r="1589" spans="1:11">
      <c r="A1589" s="63" t="s">
        <v>19</v>
      </c>
      <c r="B1589" s="5" t="str">
        <f>TEXT(DATA[[#This Row],[Fecha]],"mmm")</f>
        <v>nov</v>
      </c>
      <c r="C1589" s="16">
        <f>(WEEKNUM(DATA[[#This Row],[Fecha]],2))</f>
        <v>46</v>
      </c>
      <c r="D1589" s="73">
        <v>45236</v>
      </c>
      <c r="E1589" s="102">
        <f>YEAR(DATA[[#This Row],[Fecha]])</f>
        <v>2023</v>
      </c>
      <c r="F1589" s="31" t="s">
        <v>398</v>
      </c>
      <c r="G1589" s="32" t="s">
        <v>65</v>
      </c>
      <c r="H1589" s="35" t="s">
        <v>429</v>
      </c>
      <c r="I1589" s="32" t="s">
        <v>166</v>
      </c>
      <c r="J1589" s="19">
        <v>9.24</v>
      </c>
    </row>
    <row r="1590" spans="1:11">
      <c r="A1590" s="63" t="s">
        <v>20</v>
      </c>
      <c r="B1590" s="5" t="str">
        <f>TEXT(DATA[[#This Row],[Fecha]],"mmm")</f>
        <v>nov</v>
      </c>
      <c r="C1590" s="16">
        <f>(WEEKNUM(DATA[[#This Row],[Fecha]],2))</f>
        <v>46</v>
      </c>
      <c r="D1590" s="73">
        <v>45236</v>
      </c>
      <c r="E1590" s="102">
        <f>YEAR(DATA[[#This Row],[Fecha]])</f>
        <v>2023</v>
      </c>
      <c r="F1590" s="31" t="s">
        <v>58</v>
      </c>
      <c r="G1590" s="32" t="s">
        <v>76</v>
      </c>
      <c r="H1590" s="35" t="s">
        <v>352</v>
      </c>
      <c r="I1590" s="32" t="s">
        <v>166</v>
      </c>
      <c r="J1590" s="19">
        <v>6.96</v>
      </c>
    </row>
    <row r="1591" spans="1:11">
      <c r="A1591" s="63" t="s">
        <v>20</v>
      </c>
      <c r="B1591" s="5" t="str">
        <f>TEXT(DATA[[#This Row],[Fecha]],"mmm")</f>
        <v>nov</v>
      </c>
      <c r="C1591" s="16">
        <f>(WEEKNUM(DATA[[#This Row],[Fecha]],2))</f>
        <v>46</v>
      </c>
      <c r="D1591" s="73">
        <v>45236</v>
      </c>
      <c r="E1591" s="102">
        <f>YEAR(DATA[[#This Row],[Fecha]])</f>
        <v>2023</v>
      </c>
      <c r="F1591" s="31" t="s">
        <v>58</v>
      </c>
      <c r="G1591" s="32" t="s">
        <v>76</v>
      </c>
      <c r="H1591" s="35" t="s">
        <v>352</v>
      </c>
      <c r="I1591" s="32" t="s">
        <v>166</v>
      </c>
      <c r="J1591" s="19">
        <v>6.64</v>
      </c>
    </row>
    <row r="1592" spans="1:11">
      <c r="A1592" s="63" t="s">
        <v>19</v>
      </c>
      <c r="B1592" s="5" t="str">
        <f>TEXT(DATA[[#This Row],[Fecha]],"mmm")</f>
        <v>nov</v>
      </c>
      <c r="C1592" s="16">
        <f>(WEEKNUM(DATA[[#This Row],[Fecha]],2))</f>
        <v>46</v>
      </c>
      <c r="D1592" s="73">
        <v>45236</v>
      </c>
      <c r="E1592" s="102">
        <f>YEAR(DATA[[#This Row],[Fecha]])</f>
        <v>2023</v>
      </c>
      <c r="F1592" s="31" t="s">
        <v>398</v>
      </c>
      <c r="G1592" s="32" t="s">
        <v>65</v>
      </c>
      <c r="H1592" s="35" t="s">
        <v>429</v>
      </c>
      <c r="I1592" s="32" t="s">
        <v>166</v>
      </c>
      <c r="J1592" s="19">
        <v>6.02</v>
      </c>
    </row>
    <row r="1593" spans="1:11">
      <c r="A1593" s="63" t="s">
        <v>19</v>
      </c>
      <c r="B1593" s="5" t="str">
        <f>TEXT(DATA[[#This Row],[Fecha]],"mmm")</f>
        <v>nov</v>
      </c>
      <c r="C1593" s="16">
        <f>(WEEKNUM(DATA[[#This Row],[Fecha]],2))</f>
        <v>46</v>
      </c>
      <c r="D1593" s="73">
        <v>45236</v>
      </c>
      <c r="E1593" s="102">
        <f>YEAR(DATA[[#This Row],[Fecha]])</f>
        <v>2023</v>
      </c>
      <c r="F1593" s="31" t="s">
        <v>58</v>
      </c>
      <c r="G1593" s="32" t="s">
        <v>65</v>
      </c>
      <c r="H1593" s="35" t="s">
        <v>429</v>
      </c>
      <c r="I1593" s="32" t="s">
        <v>166</v>
      </c>
      <c r="J1593" s="19">
        <v>5.36</v>
      </c>
    </row>
    <row r="1594" spans="1:11">
      <c r="A1594" s="63" t="s">
        <v>20</v>
      </c>
      <c r="B1594" s="5" t="str">
        <f>TEXT(DATA[[#This Row],[Fecha]],"mmm")</f>
        <v>nov</v>
      </c>
      <c r="C1594" s="16">
        <f>(WEEKNUM(DATA[[#This Row],[Fecha]],2))</f>
        <v>46</v>
      </c>
      <c r="D1594" s="73">
        <v>45236</v>
      </c>
      <c r="E1594" s="102">
        <f>YEAR(DATA[[#This Row],[Fecha]])</f>
        <v>2023</v>
      </c>
      <c r="F1594" s="31" t="s">
        <v>335</v>
      </c>
      <c r="G1594" s="32" t="s">
        <v>52</v>
      </c>
      <c r="H1594" s="35" t="s">
        <v>162</v>
      </c>
      <c r="I1594" s="32" t="s">
        <v>166</v>
      </c>
      <c r="J1594" s="19">
        <v>3.68</v>
      </c>
    </row>
    <row r="1595" spans="1:11">
      <c r="A1595" s="63" t="s">
        <v>22</v>
      </c>
      <c r="B1595" s="5" t="str">
        <f>TEXT(DATA[[#This Row],[Fecha]],"mmm")</f>
        <v>nov</v>
      </c>
      <c r="C1595" s="16">
        <f>(WEEKNUM(DATA[[#This Row],[Fecha]],2))</f>
        <v>46</v>
      </c>
      <c r="D1595" s="73">
        <v>45236</v>
      </c>
      <c r="E1595" s="102">
        <f>YEAR(DATA[[#This Row],[Fecha]])</f>
        <v>2023</v>
      </c>
      <c r="F1595" s="31" t="s">
        <v>398</v>
      </c>
      <c r="G1595" s="32" t="s">
        <v>74</v>
      </c>
      <c r="H1595" s="35" t="s">
        <v>149</v>
      </c>
      <c r="I1595" s="32" t="s">
        <v>166</v>
      </c>
      <c r="J1595" s="19">
        <v>3.2</v>
      </c>
    </row>
    <row r="1596" spans="1:11">
      <c r="A1596" s="63" t="s">
        <v>19</v>
      </c>
      <c r="B1596" s="5" t="str">
        <f>TEXT(DATA[[#This Row],[Fecha]],"mmm")</f>
        <v>nov</v>
      </c>
      <c r="C1596" s="16">
        <f>(WEEKNUM(DATA[[#This Row],[Fecha]],2))</f>
        <v>46</v>
      </c>
      <c r="D1596" s="73">
        <v>45236</v>
      </c>
      <c r="E1596" s="102">
        <f>YEAR(DATA[[#This Row],[Fecha]])</f>
        <v>2023</v>
      </c>
      <c r="F1596" s="31" t="s">
        <v>398</v>
      </c>
      <c r="G1596" s="32" t="s">
        <v>65</v>
      </c>
      <c r="H1596" s="35" t="s">
        <v>429</v>
      </c>
      <c r="I1596" s="32" t="s">
        <v>166</v>
      </c>
      <c r="J1596" s="19">
        <v>2.48</v>
      </c>
    </row>
    <row r="1597" spans="1:11">
      <c r="A1597" s="63" t="s">
        <v>22</v>
      </c>
      <c r="B1597" s="5" t="str">
        <f>TEXT(DATA[[#This Row],[Fecha]],"mmm")</f>
        <v>nov</v>
      </c>
      <c r="C1597" s="16">
        <f>(WEEKNUM(DATA[[#This Row],[Fecha]],2))</f>
        <v>46</v>
      </c>
      <c r="D1597" s="73">
        <v>45236</v>
      </c>
      <c r="E1597" s="102">
        <f>YEAR(DATA[[#This Row],[Fecha]])</f>
        <v>2023</v>
      </c>
      <c r="F1597" s="31" t="s">
        <v>398</v>
      </c>
      <c r="G1597" s="32" t="s">
        <v>60</v>
      </c>
      <c r="H1597" s="35" t="s">
        <v>483</v>
      </c>
      <c r="I1597" s="32" t="s">
        <v>166</v>
      </c>
      <c r="J1597" s="19">
        <v>1.95</v>
      </c>
    </row>
    <row r="1598" spans="1:11">
      <c r="A1598" s="63" t="s">
        <v>19</v>
      </c>
      <c r="B1598" s="5" t="str">
        <f>TEXT(DATA[[#This Row],[Fecha]],"mmm")</f>
        <v>nov</v>
      </c>
      <c r="C1598" s="16">
        <f>(WEEKNUM(DATA[[#This Row],[Fecha]],2))</f>
        <v>46</v>
      </c>
      <c r="D1598" s="73">
        <v>45236</v>
      </c>
      <c r="E1598" s="102">
        <f>YEAR(DATA[[#This Row],[Fecha]])</f>
        <v>2023</v>
      </c>
      <c r="F1598" s="31" t="s">
        <v>398</v>
      </c>
      <c r="G1598" s="32" t="s">
        <v>65</v>
      </c>
      <c r="H1598" s="35" t="s">
        <v>429</v>
      </c>
      <c r="I1598" s="32" t="s">
        <v>166</v>
      </c>
      <c r="J1598" s="19">
        <v>1.93</v>
      </c>
    </row>
    <row r="1599" spans="1:11">
      <c r="A1599" s="63" t="s">
        <v>22</v>
      </c>
      <c r="B1599" s="5" t="str">
        <f>TEXT(DATA[[#This Row],[Fecha]],"mmm")</f>
        <v>nov</v>
      </c>
      <c r="C1599" s="16">
        <f>(WEEKNUM(DATA[[#This Row],[Fecha]],2))</f>
        <v>46</v>
      </c>
      <c r="D1599" s="73">
        <v>45236</v>
      </c>
      <c r="E1599" s="102">
        <f>YEAR(DATA[[#This Row],[Fecha]])</f>
        <v>2023</v>
      </c>
      <c r="F1599" s="31" t="s">
        <v>398</v>
      </c>
      <c r="G1599" s="32" t="s">
        <v>65</v>
      </c>
      <c r="H1599" s="35" t="s">
        <v>89</v>
      </c>
      <c r="I1599" s="32" t="s">
        <v>166</v>
      </c>
      <c r="J1599" s="19">
        <v>1.85</v>
      </c>
    </row>
    <row r="1600" spans="1:11">
      <c r="A1600" s="63" t="s">
        <v>22</v>
      </c>
      <c r="B1600" s="5" t="str">
        <f>TEXT(DATA[[#This Row],[Fecha]],"mmm")</f>
        <v>nov</v>
      </c>
      <c r="C1600" s="16">
        <f>(WEEKNUM(DATA[[#This Row],[Fecha]],2))</f>
        <v>46</v>
      </c>
      <c r="D1600" s="73">
        <v>45236</v>
      </c>
      <c r="E1600" s="102">
        <f>YEAR(DATA[[#This Row],[Fecha]])</f>
        <v>2023</v>
      </c>
      <c r="F1600" s="31" t="s">
        <v>398</v>
      </c>
      <c r="G1600" s="32" t="s">
        <v>179</v>
      </c>
      <c r="H1600" s="35" t="s">
        <v>485</v>
      </c>
      <c r="I1600" s="32" t="s">
        <v>166</v>
      </c>
      <c r="J1600" s="19">
        <v>1.8</v>
      </c>
    </row>
    <row r="1601" spans="1:10">
      <c r="A1601" s="63" t="s">
        <v>19</v>
      </c>
      <c r="B1601" s="5" t="str">
        <f>TEXT(DATA[[#This Row],[Fecha]],"mmm")</f>
        <v>nov</v>
      </c>
      <c r="C1601" s="16">
        <f>(WEEKNUM(DATA[[#This Row],[Fecha]],2))</f>
        <v>46</v>
      </c>
      <c r="D1601" s="73">
        <v>45236</v>
      </c>
      <c r="E1601" s="102">
        <f>YEAR(DATA[[#This Row],[Fecha]])</f>
        <v>2023</v>
      </c>
      <c r="F1601" s="31" t="s">
        <v>398</v>
      </c>
      <c r="G1601" s="32" t="s">
        <v>65</v>
      </c>
      <c r="H1601" s="35" t="s">
        <v>429</v>
      </c>
      <c r="I1601" s="32" t="s">
        <v>166</v>
      </c>
      <c r="J1601" s="19">
        <v>1.73</v>
      </c>
    </row>
    <row r="1602" spans="1:10">
      <c r="A1602" s="63" t="s">
        <v>22</v>
      </c>
      <c r="B1602" s="5" t="str">
        <f>TEXT(DATA[[#This Row],[Fecha]],"mmm")</f>
        <v>nov</v>
      </c>
      <c r="C1602" s="16">
        <f>(WEEKNUM(DATA[[#This Row],[Fecha]],2))</f>
        <v>46</v>
      </c>
      <c r="D1602" s="73">
        <v>45236</v>
      </c>
      <c r="E1602" s="102">
        <f>YEAR(DATA[[#This Row],[Fecha]])</f>
        <v>2023</v>
      </c>
      <c r="F1602" s="31" t="s">
        <v>398</v>
      </c>
      <c r="G1602" s="32" t="s">
        <v>179</v>
      </c>
      <c r="H1602" s="35" t="s">
        <v>485</v>
      </c>
      <c r="I1602" s="32" t="s">
        <v>166</v>
      </c>
      <c r="J1602" s="19">
        <v>1.35</v>
      </c>
    </row>
    <row r="1603" spans="1:10">
      <c r="A1603" s="63" t="s">
        <v>19</v>
      </c>
      <c r="B1603" s="5" t="str">
        <f>TEXT(DATA[[#This Row],[Fecha]],"mmm")</f>
        <v>nov</v>
      </c>
      <c r="C1603" s="16">
        <f>(WEEKNUM(DATA[[#This Row],[Fecha]],2))</f>
        <v>46</v>
      </c>
      <c r="D1603" s="73">
        <v>45236</v>
      </c>
      <c r="E1603" s="102">
        <f>YEAR(DATA[[#This Row],[Fecha]])</f>
        <v>2023</v>
      </c>
      <c r="F1603" s="31" t="s">
        <v>398</v>
      </c>
      <c r="G1603" s="32" t="s">
        <v>65</v>
      </c>
      <c r="H1603" s="35" t="s">
        <v>429</v>
      </c>
      <c r="I1603" s="32" t="s">
        <v>166</v>
      </c>
      <c r="J1603" s="19">
        <v>1.1299999999999999</v>
      </c>
    </row>
    <row r="1604" spans="1:10">
      <c r="A1604" s="63" t="s">
        <v>22</v>
      </c>
      <c r="B1604" s="5" t="str">
        <f>TEXT(DATA[[#This Row],[Fecha]],"mmm")</f>
        <v>nov</v>
      </c>
      <c r="C1604" s="16">
        <f>(WEEKNUM(DATA[[#This Row],[Fecha]],2))</f>
        <v>46</v>
      </c>
      <c r="D1604" s="73">
        <v>45236</v>
      </c>
      <c r="E1604" s="102">
        <f>YEAR(DATA[[#This Row],[Fecha]])</f>
        <v>2023</v>
      </c>
      <c r="F1604" s="31" t="s">
        <v>398</v>
      </c>
      <c r="G1604" s="32" t="s">
        <v>74</v>
      </c>
      <c r="H1604" s="35" t="s">
        <v>149</v>
      </c>
      <c r="I1604" s="32" t="s">
        <v>166</v>
      </c>
      <c r="J1604" s="19">
        <v>0.85</v>
      </c>
    </row>
    <row r="1605" spans="1:10">
      <c r="A1605" s="63" t="s">
        <v>20</v>
      </c>
      <c r="B1605" s="5" t="str">
        <f>TEXT(DATA[[#This Row],[Fecha]],"mmm")</f>
        <v>nov</v>
      </c>
      <c r="C1605" s="16">
        <f>(WEEKNUM(DATA[[#This Row],[Fecha]],2))</f>
        <v>46</v>
      </c>
      <c r="D1605" s="73">
        <v>45236</v>
      </c>
      <c r="E1605" s="102">
        <f>YEAR(DATA[[#This Row],[Fecha]])</f>
        <v>2023</v>
      </c>
      <c r="F1605" s="31" t="s">
        <v>335</v>
      </c>
      <c r="G1605" s="32" t="s">
        <v>52</v>
      </c>
      <c r="H1605" s="35" t="s">
        <v>162</v>
      </c>
      <c r="I1605" s="32" t="s">
        <v>166</v>
      </c>
      <c r="J1605" s="19">
        <v>0.75</v>
      </c>
    </row>
    <row r="1606" spans="1:10">
      <c r="A1606" s="63" t="s">
        <v>22</v>
      </c>
      <c r="B1606" s="5" t="str">
        <f>TEXT(DATA[[#This Row],[Fecha]],"mmm")</f>
        <v>nov</v>
      </c>
      <c r="C1606" s="16">
        <f>(WEEKNUM(DATA[[#This Row],[Fecha]],2))</f>
        <v>46</v>
      </c>
      <c r="D1606" s="73">
        <v>45236</v>
      </c>
      <c r="E1606" s="102">
        <f>YEAR(DATA[[#This Row],[Fecha]])</f>
        <v>2023</v>
      </c>
      <c r="F1606" s="31" t="s">
        <v>398</v>
      </c>
      <c r="G1606" s="32" t="s">
        <v>59</v>
      </c>
      <c r="H1606" s="35" t="s">
        <v>484</v>
      </c>
      <c r="I1606" s="32" t="s">
        <v>166</v>
      </c>
      <c r="J1606" s="19">
        <v>0.68</v>
      </c>
    </row>
    <row r="1607" spans="1:10">
      <c r="A1607" s="63" t="s">
        <v>19</v>
      </c>
      <c r="B1607" s="5" t="str">
        <f>TEXT(DATA[[#This Row],[Fecha]],"mmm")</f>
        <v>nov</v>
      </c>
      <c r="C1607" s="16">
        <f>(WEEKNUM(DATA[[#This Row],[Fecha]],2))</f>
        <v>46</v>
      </c>
      <c r="D1607" s="73">
        <v>45236</v>
      </c>
      <c r="E1607" s="102">
        <f>YEAR(DATA[[#This Row],[Fecha]])</f>
        <v>2023</v>
      </c>
      <c r="F1607" s="31" t="s">
        <v>58</v>
      </c>
      <c r="G1607" s="32" t="s">
        <v>65</v>
      </c>
      <c r="H1607" s="35" t="s">
        <v>429</v>
      </c>
      <c r="I1607" s="32" t="s">
        <v>166</v>
      </c>
      <c r="J1607" s="19">
        <v>0.41</v>
      </c>
    </row>
    <row r="1608" spans="1:10">
      <c r="A1608" s="63" t="s">
        <v>19</v>
      </c>
      <c r="B1608" s="5" t="str">
        <f>TEXT(DATA[[#This Row],[Fecha]],"mmm")</f>
        <v>nov</v>
      </c>
      <c r="C1608" s="16">
        <f>(WEEKNUM(DATA[[#This Row],[Fecha]],2))</f>
        <v>46</v>
      </c>
      <c r="D1608" s="73">
        <v>45236</v>
      </c>
      <c r="E1608" s="102">
        <f>YEAR(DATA[[#This Row],[Fecha]])</f>
        <v>2023</v>
      </c>
      <c r="F1608" s="31" t="s">
        <v>398</v>
      </c>
      <c r="G1608" s="32" t="s">
        <v>65</v>
      </c>
      <c r="H1608" s="35" t="s">
        <v>429</v>
      </c>
      <c r="I1608" s="32" t="s">
        <v>166</v>
      </c>
      <c r="J1608" s="19">
        <v>0.32</v>
      </c>
    </row>
    <row r="1609" spans="1:10">
      <c r="A1609" s="63" t="s">
        <v>22</v>
      </c>
      <c r="B1609" s="5" t="str">
        <f>TEXT(DATA[[#This Row],[Fecha]],"mmm")</f>
        <v>nov</v>
      </c>
      <c r="C1609" s="16">
        <f>(WEEKNUM(DATA[[#This Row],[Fecha]],2))</f>
        <v>46</v>
      </c>
      <c r="D1609" s="73">
        <v>45236</v>
      </c>
      <c r="E1609" s="102">
        <f>YEAR(DATA[[#This Row],[Fecha]])</f>
        <v>2023</v>
      </c>
      <c r="F1609" s="31" t="s">
        <v>398</v>
      </c>
      <c r="G1609" s="32" t="s">
        <v>59</v>
      </c>
      <c r="H1609" s="35" t="s">
        <v>484</v>
      </c>
      <c r="I1609" s="32" t="s">
        <v>166</v>
      </c>
      <c r="J1609" s="19">
        <v>0.12</v>
      </c>
    </row>
    <row r="1610" spans="1:10">
      <c r="A1610" s="63" t="s">
        <v>19</v>
      </c>
      <c r="B1610" s="5" t="str">
        <f>TEXT(DATA[[#This Row],[Fecha]],"mmm")</f>
        <v>nov</v>
      </c>
      <c r="C1610" s="16">
        <f>(WEEKNUM(DATA[[#This Row],[Fecha]],2))</f>
        <v>46</v>
      </c>
      <c r="D1610" s="73">
        <v>45236</v>
      </c>
      <c r="E1610" s="102">
        <f>YEAR(DATA[[#This Row],[Fecha]])</f>
        <v>2023</v>
      </c>
      <c r="F1610" s="31" t="s">
        <v>398</v>
      </c>
      <c r="G1610" s="32" t="s">
        <v>65</v>
      </c>
      <c r="H1610" s="35" t="s">
        <v>429</v>
      </c>
      <c r="I1610" s="32" t="s">
        <v>166</v>
      </c>
      <c r="J1610" s="19">
        <v>0.04</v>
      </c>
    </row>
    <row r="1611" spans="1:10">
      <c r="A1611" s="63" t="s">
        <v>20</v>
      </c>
      <c r="B1611" s="5" t="str">
        <f>TEXT(DATA[[#This Row],[Fecha]],"mmm")</f>
        <v>nov</v>
      </c>
      <c r="C1611" s="16">
        <f>(WEEKNUM(DATA[[#This Row],[Fecha]],2))</f>
        <v>46</v>
      </c>
      <c r="D1611" s="73">
        <v>45237</v>
      </c>
      <c r="E1611" s="102">
        <f>YEAR(DATA[[#This Row],[Fecha]])</f>
        <v>2023</v>
      </c>
      <c r="F1611" s="31" t="s">
        <v>335</v>
      </c>
      <c r="G1611" s="32" t="s">
        <v>482</v>
      </c>
      <c r="H1611" s="35" t="s">
        <v>150</v>
      </c>
      <c r="I1611" s="32" t="s">
        <v>57</v>
      </c>
      <c r="J1611" s="19">
        <v>12.53</v>
      </c>
    </row>
    <row r="1612" spans="1:10">
      <c r="A1612" s="63" t="s">
        <v>20</v>
      </c>
      <c r="B1612" s="5" t="str">
        <f>TEXT(DATA[[#This Row],[Fecha]],"mmm")</f>
        <v>nov</v>
      </c>
      <c r="C1612" s="16">
        <f>(WEEKNUM(DATA[[#This Row],[Fecha]],2))</f>
        <v>46</v>
      </c>
      <c r="D1612" s="73">
        <v>45237</v>
      </c>
      <c r="E1612" s="102">
        <f>YEAR(DATA[[#This Row],[Fecha]])</f>
        <v>2023</v>
      </c>
      <c r="F1612" s="31" t="s">
        <v>398</v>
      </c>
      <c r="G1612" s="74" t="s">
        <v>77</v>
      </c>
      <c r="H1612" s="35" t="s">
        <v>320</v>
      </c>
      <c r="I1612" s="32" t="s">
        <v>57</v>
      </c>
      <c r="J1612" s="19">
        <v>11.92</v>
      </c>
    </row>
    <row r="1613" spans="1:10">
      <c r="A1613" s="63" t="s">
        <v>22</v>
      </c>
      <c r="B1613" s="5" t="str">
        <f>TEXT(DATA[[#This Row],[Fecha]],"mmm")</f>
        <v>nov</v>
      </c>
      <c r="C1613" s="16">
        <f>(WEEKNUM(DATA[[#This Row],[Fecha]],2))</f>
        <v>46</v>
      </c>
      <c r="D1613" s="73">
        <v>45237</v>
      </c>
      <c r="E1613" s="102">
        <f>YEAR(DATA[[#This Row],[Fecha]])</f>
        <v>2023</v>
      </c>
      <c r="F1613" s="31" t="s">
        <v>398</v>
      </c>
      <c r="G1613" s="74" t="s">
        <v>71</v>
      </c>
      <c r="H1613" s="35" t="s">
        <v>194</v>
      </c>
      <c r="I1613" s="32" t="s">
        <v>166</v>
      </c>
      <c r="J1613" s="19">
        <v>5.5</v>
      </c>
    </row>
    <row r="1614" spans="1:10">
      <c r="A1614" s="63" t="s">
        <v>20</v>
      </c>
      <c r="B1614" s="5" t="str">
        <f>TEXT(DATA[[#This Row],[Fecha]],"mmm")</f>
        <v>nov</v>
      </c>
      <c r="C1614" s="16">
        <f>(WEEKNUM(DATA[[#This Row],[Fecha]],2))</f>
        <v>46</v>
      </c>
      <c r="D1614" s="73">
        <v>45237</v>
      </c>
      <c r="E1614" s="102">
        <f>YEAR(DATA[[#This Row],[Fecha]])</f>
        <v>2023</v>
      </c>
      <c r="F1614" s="31" t="s">
        <v>398</v>
      </c>
      <c r="G1614" s="74" t="s">
        <v>77</v>
      </c>
      <c r="H1614" s="35" t="s">
        <v>320</v>
      </c>
      <c r="I1614" s="32" t="s">
        <v>166</v>
      </c>
      <c r="J1614" s="19">
        <v>4.55</v>
      </c>
    </row>
    <row r="1615" spans="1:10">
      <c r="A1615" s="63" t="s">
        <v>20</v>
      </c>
      <c r="B1615" s="5" t="str">
        <f>TEXT(DATA[[#This Row],[Fecha]],"mmm")</f>
        <v>nov</v>
      </c>
      <c r="C1615" s="16">
        <f>(WEEKNUM(DATA[[#This Row],[Fecha]],2))</f>
        <v>46</v>
      </c>
      <c r="D1615" s="73">
        <v>45237</v>
      </c>
      <c r="E1615" s="102">
        <f>YEAR(DATA[[#This Row],[Fecha]])</f>
        <v>2023</v>
      </c>
      <c r="F1615" s="31" t="s">
        <v>335</v>
      </c>
      <c r="G1615" s="32" t="s">
        <v>482</v>
      </c>
      <c r="H1615" s="35" t="s">
        <v>150</v>
      </c>
      <c r="I1615" s="32" t="s">
        <v>166</v>
      </c>
      <c r="J1615" s="19">
        <v>3.76</v>
      </c>
    </row>
    <row r="1616" spans="1:10">
      <c r="A1616" s="63" t="s">
        <v>22</v>
      </c>
      <c r="B1616" s="5" t="str">
        <f>TEXT(DATA[[#This Row],[Fecha]],"mmm")</f>
        <v>nov</v>
      </c>
      <c r="C1616" s="16">
        <f>(WEEKNUM(DATA[[#This Row],[Fecha]],2))</f>
        <v>46</v>
      </c>
      <c r="D1616" s="73">
        <v>45237</v>
      </c>
      <c r="E1616" s="102">
        <f>YEAR(DATA[[#This Row],[Fecha]])</f>
        <v>2023</v>
      </c>
      <c r="F1616" s="31" t="s">
        <v>398</v>
      </c>
      <c r="G1616" s="74" t="s">
        <v>76</v>
      </c>
      <c r="H1616" s="35" t="s">
        <v>304</v>
      </c>
      <c r="I1616" s="32" t="s">
        <v>166</v>
      </c>
      <c r="J1616" s="19">
        <v>3.7</v>
      </c>
    </row>
    <row r="1617" spans="1:11">
      <c r="A1617" s="63" t="s">
        <v>22</v>
      </c>
      <c r="B1617" s="5" t="str">
        <f>TEXT(DATA[[#This Row],[Fecha]],"mmm")</f>
        <v>nov</v>
      </c>
      <c r="C1617" s="16">
        <f>(WEEKNUM(DATA[[#This Row],[Fecha]],2))</f>
        <v>46</v>
      </c>
      <c r="D1617" s="73">
        <v>45237</v>
      </c>
      <c r="E1617" s="102">
        <f>YEAR(DATA[[#This Row],[Fecha]])</f>
        <v>2023</v>
      </c>
      <c r="F1617" s="31" t="s">
        <v>398</v>
      </c>
      <c r="G1617" s="74" t="s">
        <v>65</v>
      </c>
      <c r="H1617" s="35" t="s">
        <v>89</v>
      </c>
      <c r="I1617" s="32" t="s">
        <v>166</v>
      </c>
      <c r="J1617" s="19">
        <v>2.2000000000000002</v>
      </c>
    </row>
    <row r="1618" spans="1:11">
      <c r="A1618" s="63" t="s">
        <v>22</v>
      </c>
      <c r="B1618" s="5" t="str">
        <f>TEXT(DATA[[#This Row],[Fecha]],"mmm")</f>
        <v>nov</v>
      </c>
      <c r="C1618" s="16">
        <f>(WEEKNUM(DATA[[#This Row],[Fecha]],2))</f>
        <v>46</v>
      </c>
      <c r="D1618" s="73">
        <v>45237</v>
      </c>
      <c r="E1618" s="102">
        <f>YEAR(DATA[[#This Row],[Fecha]])</f>
        <v>2023</v>
      </c>
      <c r="F1618" s="31" t="s">
        <v>398</v>
      </c>
      <c r="G1618" s="74" t="s">
        <v>59</v>
      </c>
      <c r="H1618" s="35" t="s">
        <v>487</v>
      </c>
      <c r="I1618" s="32" t="s">
        <v>166</v>
      </c>
      <c r="J1618" s="19">
        <v>1.4</v>
      </c>
    </row>
    <row r="1619" spans="1:11">
      <c r="A1619" s="63" t="s">
        <v>20</v>
      </c>
      <c r="B1619" s="5" t="str">
        <f>TEXT(DATA[[#This Row],[Fecha]],"mmm")</f>
        <v>nov</v>
      </c>
      <c r="C1619" s="16">
        <f>(WEEKNUM(DATA[[#This Row],[Fecha]],2))</f>
        <v>46</v>
      </c>
      <c r="D1619" s="73">
        <v>45237</v>
      </c>
      <c r="E1619" s="102">
        <f>YEAR(DATA[[#This Row],[Fecha]])</f>
        <v>2023</v>
      </c>
      <c r="F1619" s="31" t="s">
        <v>398</v>
      </c>
      <c r="G1619" s="74" t="s">
        <v>77</v>
      </c>
      <c r="H1619" s="35" t="s">
        <v>320</v>
      </c>
      <c r="I1619" s="32" t="s">
        <v>166</v>
      </c>
      <c r="J1619" s="19">
        <v>1.34</v>
      </c>
    </row>
    <row r="1620" spans="1:11">
      <c r="A1620" s="63" t="s">
        <v>22</v>
      </c>
      <c r="B1620" s="5" t="str">
        <f>TEXT(DATA[[#This Row],[Fecha]],"mmm")</f>
        <v>nov</v>
      </c>
      <c r="C1620" s="16">
        <f>(WEEKNUM(DATA[[#This Row],[Fecha]],2))</f>
        <v>46</v>
      </c>
      <c r="D1620" s="73">
        <v>45237</v>
      </c>
      <c r="E1620" s="102">
        <f>YEAR(DATA[[#This Row],[Fecha]])</f>
        <v>2023</v>
      </c>
      <c r="F1620" s="31" t="s">
        <v>398</v>
      </c>
      <c r="G1620" s="74" t="s">
        <v>60</v>
      </c>
      <c r="H1620" s="35" t="s">
        <v>299</v>
      </c>
      <c r="I1620" s="32" t="s">
        <v>166</v>
      </c>
      <c r="J1620" s="19">
        <v>1.05</v>
      </c>
    </row>
    <row r="1621" spans="1:11">
      <c r="A1621" s="63" t="s">
        <v>20</v>
      </c>
      <c r="B1621" s="5" t="str">
        <f>TEXT(DATA[[#This Row],[Fecha]],"mmm")</f>
        <v>nov</v>
      </c>
      <c r="C1621" s="16">
        <f>(WEEKNUM(DATA[[#This Row],[Fecha]],2))</f>
        <v>46</v>
      </c>
      <c r="D1621" s="73">
        <v>45237</v>
      </c>
      <c r="E1621" s="102">
        <f>YEAR(DATA[[#This Row],[Fecha]])</f>
        <v>2023</v>
      </c>
      <c r="F1621" s="31" t="s">
        <v>335</v>
      </c>
      <c r="G1621" s="74" t="s">
        <v>52</v>
      </c>
      <c r="H1621" s="35" t="s">
        <v>162</v>
      </c>
      <c r="I1621" s="32" t="s">
        <v>166</v>
      </c>
      <c r="J1621" s="19">
        <v>0.94</v>
      </c>
    </row>
    <row r="1622" spans="1:11">
      <c r="A1622" s="63" t="s">
        <v>20</v>
      </c>
      <c r="B1622" s="5" t="str">
        <f>TEXT(DATA[[#This Row],[Fecha]],"mmm")</f>
        <v>nov</v>
      </c>
      <c r="C1622" s="16">
        <f>(WEEKNUM(DATA[[#This Row],[Fecha]],2))</f>
        <v>46</v>
      </c>
      <c r="D1622" s="30">
        <v>45238</v>
      </c>
      <c r="E1622" s="102">
        <f>YEAR(DATA[[#This Row],[Fecha]])</f>
        <v>2023</v>
      </c>
      <c r="F1622" s="31" t="s">
        <v>335</v>
      </c>
      <c r="G1622" s="75" t="s">
        <v>64</v>
      </c>
      <c r="H1622" s="35" t="s">
        <v>222</v>
      </c>
      <c r="I1622" s="32" t="s">
        <v>57</v>
      </c>
      <c r="J1622" s="19">
        <v>20.47</v>
      </c>
      <c r="K1622" s="29" t="s">
        <v>494</v>
      </c>
    </row>
    <row r="1623" spans="1:11" ht="30">
      <c r="A1623" s="63" t="s">
        <v>22</v>
      </c>
      <c r="B1623" s="5" t="str">
        <f>TEXT(DATA[[#This Row],[Fecha]],"mmm")</f>
        <v>nov</v>
      </c>
      <c r="C1623" s="16">
        <f>(WEEKNUM(DATA[[#This Row],[Fecha]],2))</f>
        <v>46</v>
      </c>
      <c r="D1623" s="30">
        <v>45238</v>
      </c>
      <c r="E1623" s="102">
        <f>YEAR(DATA[[#This Row],[Fecha]])</f>
        <v>2023</v>
      </c>
      <c r="F1623" s="31" t="s">
        <v>398</v>
      </c>
      <c r="G1623" s="75" t="s">
        <v>53</v>
      </c>
      <c r="H1623" s="35" t="s">
        <v>366</v>
      </c>
      <c r="I1623" s="32" t="s">
        <v>57</v>
      </c>
      <c r="J1623" s="19">
        <v>19.22</v>
      </c>
      <c r="K1623" s="107" t="s">
        <v>495</v>
      </c>
    </row>
    <row r="1624" spans="1:11">
      <c r="A1624" s="63" t="s">
        <v>20</v>
      </c>
      <c r="B1624" s="5" t="str">
        <f>TEXT(DATA[[#This Row],[Fecha]],"mmm")</f>
        <v>nov</v>
      </c>
      <c r="C1624" s="16">
        <f>(WEEKNUM(DATA[[#This Row],[Fecha]],2))</f>
        <v>46</v>
      </c>
      <c r="D1624" s="30">
        <v>45238</v>
      </c>
      <c r="E1624" s="102">
        <f>YEAR(DATA[[#This Row],[Fecha]])</f>
        <v>2023</v>
      </c>
      <c r="F1624" s="31" t="s">
        <v>398</v>
      </c>
      <c r="G1624" s="75" t="s">
        <v>52</v>
      </c>
      <c r="H1624" s="35" t="s">
        <v>223</v>
      </c>
      <c r="I1624" s="32" t="s">
        <v>166</v>
      </c>
      <c r="J1624" s="19">
        <v>9.36</v>
      </c>
    </row>
    <row r="1625" spans="1:11">
      <c r="A1625" s="63" t="s">
        <v>22</v>
      </c>
      <c r="B1625" s="5" t="str">
        <f>TEXT(DATA[[#This Row],[Fecha]],"mmm")</f>
        <v>nov</v>
      </c>
      <c r="C1625" s="16">
        <f>(WEEKNUM(DATA[[#This Row],[Fecha]],2))</f>
        <v>46</v>
      </c>
      <c r="D1625" s="30">
        <v>45238</v>
      </c>
      <c r="E1625" s="102">
        <f>YEAR(DATA[[#This Row],[Fecha]])</f>
        <v>2023</v>
      </c>
      <c r="F1625" s="31" t="s">
        <v>398</v>
      </c>
      <c r="G1625" s="75" t="s">
        <v>65</v>
      </c>
      <c r="H1625" s="35" t="s">
        <v>89</v>
      </c>
      <c r="I1625" s="32" t="s">
        <v>166</v>
      </c>
      <c r="J1625" s="19">
        <v>8.1300000000000008</v>
      </c>
    </row>
    <row r="1626" spans="1:11">
      <c r="A1626" s="63" t="s">
        <v>22</v>
      </c>
      <c r="B1626" s="5" t="str">
        <f>TEXT(DATA[[#This Row],[Fecha]],"mmm")</f>
        <v>nov</v>
      </c>
      <c r="C1626" s="16">
        <f>(WEEKNUM(DATA[[#This Row],[Fecha]],2))</f>
        <v>46</v>
      </c>
      <c r="D1626" s="30">
        <v>45238</v>
      </c>
      <c r="E1626" s="102">
        <f>YEAR(DATA[[#This Row],[Fecha]])</f>
        <v>2023</v>
      </c>
      <c r="F1626" s="31" t="s">
        <v>398</v>
      </c>
      <c r="G1626" s="75" t="s">
        <v>53</v>
      </c>
      <c r="H1626" s="35" t="s">
        <v>366</v>
      </c>
      <c r="I1626" s="32" t="s">
        <v>166</v>
      </c>
      <c r="J1626" s="19">
        <v>7.3</v>
      </c>
    </row>
    <row r="1627" spans="1:11">
      <c r="A1627" s="63" t="s">
        <v>22</v>
      </c>
      <c r="B1627" s="5" t="str">
        <f>TEXT(DATA[[#This Row],[Fecha]],"mmm")</f>
        <v>nov</v>
      </c>
      <c r="C1627" s="16">
        <f>(WEEKNUM(DATA[[#This Row],[Fecha]],2))</f>
        <v>46</v>
      </c>
      <c r="D1627" s="30">
        <v>45238</v>
      </c>
      <c r="E1627" s="102">
        <f>YEAR(DATA[[#This Row],[Fecha]])</f>
        <v>2023</v>
      </c>
      <c r="F1627" s="31" t="s">
        <v>398</v>
      </c>
      <c r="G1627" s="75" t="s">
        <v>65</v>
      </c>
      <c r="H1627" s="35" t="s">
        <v>89</v>
      </c>
      <c r="I1627" s="32" t="s">
        <v>166</v>
      </c>
      <c r="J1627" s="19">
        <v>5.98</v>
      </c>
    </row>
    <row r="1628" spans="1:11">
      <c r="A1628" s="63" t="s">
        <v>22</v>
      </c>
      <c r="B1628" s="5" t="str">
        <f>TEXT(DATA[[#This Row],[Fecha]],"mmm")</f>
        <v>nov</v>
      </c>
      <c r="C1628" s="16">
        <f>(WEEKNUM(DATA[[#This Row],[Fecha]],2))</f>
        <v>46</v>
      </c>
      <c r="D1628" s="30">
        <v>45238</v>
      </c>
      <c r="E1628" s="102">
        <f>YEAR(DATA[[#This Row],[Fecha]])</f>
        <v>2023</v>
      </c>
      <c r="F1628" s="31" t="s">
        <v>398</v>
      </c>
      <c r="G1628" s="75" t="s">
        <v>65</v>
      </c>
      <c r="H1628" s="35" t="s">
        <v>429</v>
      </c>
      <c r="I1628" s="32" t="s">
        <v>166</v>
      </c>
      <c r="J1628" s="19">
        <v>4.4000000000000004</v>
      </c>
    </row>
    <row r="1629" spans="1:11">
      <c r="A1629" s="63" t="s">
        <v>22</v>
      </c>
      <c r="B1629" s="5" t="str">
        <f>TEXT(DATA[[#This Row],[Fecha]],"mmm")</f>
        <v>nov</v>
      </c>
      <c r="C1629" s="16">
        <f>(WEEKNUM(DATA[[#This Row],[Fecha]],2))</f>
        <v>46</v>
      </c>
      <c r="D1629" s="30">
        <v>45238</v>
      </c>
      <c r="E1629" s="102">
        <f>YEAR(DATA[[#This Row],[Fecha]])</f>
        <v>2023</v>
      </c>
      <c r="F1629" s="31" t="s">
        <v>398</v>
      </c>
      <c r="G1629" s="75" t="s">
        <v>53</v>
      </c>
      <c r="H1629" s="35" t="s">
        <v>366</v>
      </c>
      <c r="I1629" s="32" t="s">
        <v>166</v>
      </c>
      <c r="J1629" s="19">
        <v>3</v>
      </c>
    </row>
    <row r="1630" spans="1:11">
      <c r="A1630" s="63" t="s">
        <v>20</v>
      </c>
      <c r="B1630" s="5" t="str">
        <f>TEXT(DATA[[#This Row],[Fecha]],"mmm")</f>
        <v>nov</v>
      </c>
      <c r="C1630" s="16">
        <f>(WEEKNUM(DATA[[#This Row],[Fecha]],2))</f>
        <v>46</v>
      </c>
      <c r="D1630" s="73">
        <v>45238</v>
      </c>
      <c r="E1630" s="102">
        <f>YEAR(DATA[[#This Row],[Fecha]])</f>
        <v>2023</v>
      </c>
      <c r="F1630" s="31" t="s">
        <v>58</v>
      </c>
      <c r="G1630" s="74" t="s">
        <v>52</v>
      </c>
      <c r="H1630" s="35" t="s">
        <v>406</v>
      </c>
      <c r="I1630" s="32" t="s">
        <v>166</v>
      </c>
      <c r="J1630" s="19">
        <v>2.59</v>
      </c>
    </row>
    <row r="1631" spans="1:11">
      <c r="A1631" s="63" t="s">
        <v>20</v>
      </c>
      <c r="B1631" s="5" t="str">
        <f>TEXT(DATA[[#This Row],[Fecha]],"mmm")</f>
        <v>nov</v>
      </c>
      <c r="C1631" s="16">
        <f>(WEEKNUM(DATA[[#This Row],[Fecha]],2))</f>
        <v>46</v>
      </c>
      <c r="D1631" s="30">
        <v>45238</v>
      </c>
      <c r="E1631" s="102">
        <f>YEAR(DATA[[#This Row],[Fecha]])</f>
        <v>2023</v>
      </c>
      <c r="F1631" s="31" t="s">
        <v>58</v>
      </c>
      <c r="G1631" s="75" t="s">
        <v>52</v>
      </c>
      <c r="H1631" s="35" t="s">
        <v>406</v>
      </c>
      <c r="I1631" s="32" t="s">
        <v>166</v>
      </c>
      <c r="J1631" s="19">
        <v>2.59</v>
      </c>
    </row>
    <row r="1632" spans="1:11">
      <c r="A1632" s="63" t="s">
        <v>22</v>
      </c>
      <c r="B1632" s="5" t="str">
        <f>TEXT(DATA[[#This Row],[Fecha]],"mmm")</f>
        <v>nov</v>
      </c>
      <c r="C1632" s="16">
        <f>(WEEKNUM(DATA[[#This Row],[Fecha]],2))</f>
        <v>46</v>
      </c>
      <c r="D1632" s="30">
        <v>45238</v>
      </c>
      <c r="E1632" s="102">
        <f>YEAR(DATA[[#This Row],[Fecha]])</f>
        <v>2023</v>
      </c>
      <c r="F1632" s="31" t="s">
        <v>398</v>
      </c>
      <c r="G1632" s="75" t="s">
        <v>65</v>
      </c>
      <c r="H1632" s="35" t="s">
        <v>429</v>
      </c>
      <c r="I1632" s="32" t="s">
        <v>166</v>
      </c>
      <c r="J1632" s="19">
        <v>1.43</v>
      </c>
    </row>
    <row r="1633" spans="1:10">
      <c r="A1633" s="63" t="s">
        <v>20</v>
      </c>
      <c r="B1633" s="5" t="str">
        <f>TEXT(DATA[[#This Row],[Fecha]],"mmm")</f>
        <v>nov</v>
      </c>
      <c r="C1633" s="16">
        <f>(WEEKNUM(DATA[[#This Row],[Fecha]],2))</f>
        <v>46</v>
      </c>
      <c r="D1633" s="30">
        <v>45238</v>
      </c>
      <c r="E1633" s="102">
        <f>YEAR(DATA[[#This Row],[Fecha]])</f>
        <v>2023</v>
      </c>
      <c r="F1633" s="31" t="s">
        <v>335</v>
      </c>
      <c r="G1633" s="75" t="s">
        <v>52</v>
      </c>
      <c r="H1633" s="35" t="s">
        <v>162</v>
      </c>
      <c r="I1633" s="32" t="s">
        <v>166</v>
      </c>
      <c r="J1633" s="19">
        <v>1.24</v>
      </c>
    </row>
    <row r="1634" spans="1:10">
      <c r="A1634" s="63" t="s">
        <v>22</v>
      </c>
      <c r="B1634" s="5" t="str">
        <f>TEXT(DATA[[#This Row],[Fecha]],"mmm")</f>
        <v>nov</v>
      </c>
      <c r="C1634" s="16">
        <f>(WEEKNUM(DATA[[#This Row],[Fecha]],2))</f>
        <v>46</v>
      </c>
      <c r="D1634" s="30">
        <v>45238</v>
      </c>
      <c r="E1634" s="102">
        <f>YEAR(DATA[[#This Row],[Fecha]])</f>
        <v>2023</v>
      </c>
      <c r="F1634" s="31" t="s">
        <v>398</v>
      </c>
      <c r="G1634" s="75" t="s">
        <v>65</v>
      </c>
      <c r="H1634" s="35" t="s">
        <v>429</v>
      </c>
      <c r="I1634" s="32" t="s">
        <v>166</v>
      </c>
      <c r="J1634" s="19">
        <v>1.2</v>
      </c>
    </row>
    <row r="1635" spans="1:10">
      <c r="A1635" s="63" t="s">
        <v>22</v>
      </c>
      <c r="B1635" s="5" t="str">
        <f>TEXT(DATA[[#This Row],[Fecha]],"mmm")</f>
        <v>nov</v>
      </c>
      <c r="C1635" s="16">
        <f>(WEEKNUM(DATA[[#This Row],[Fecha]],2))</f>
        <v>46</v>
      </c>
      <c r="D1635" s="30">
        <v>45238</v>
      </c>
      <c r="E1635" s="102">
        <f>YEAR(DATA[[#This Row],[Fecha]])</f>
        <v>2023</v>
      </c>
      <c r="F1635" s="31" t="s">
        <v>398</v>
      </c>
      <c r="G1635" s="75" t="s">
        <v>53</v>
      </c>
      <c r="H1635" s="35" t="s">
        <v>366</v>
      </c>
      <c r="I1635" s="32" t="s">
        <v>166</v>
      </c>
      <c r="J1635" s="19">
        <v>1.1000000000000001</v>
      </c>
    </row>
    <row r="1636" spans="1:10">
      <c r="A1636" s="63" t="s">
        <v>20</v>
      </c>
      <c r="B1636" s="5" t="str">
        <f>TEXT(DATA[[#This Row],[Fecha]],"mmm")</f>
        <v>nov</v>
      </c>
      <c r="C1636" s="16">
        <f>(WEEKNUM(DATA[[#This Row],[Fecha]],2))</f>
        <v>46</v>
      </c>
      <c r="D1636" s="30">
        <v>45238</v>
      </c>
      <c r="E1636" s="102">
        <f>YEAR(DATA[[#This Row],[Fecha]])</f>
        <v>2023</v>
      </c>
      <c r="F1636" s="31" t="s">
        <v>335</v>
      </c>
      <c r="G1636" s="75" t="s">
        <v>52</v>
      </c>
      <c r="H1636" s="35" t="s">
        <v>162</v>
      </c>
      <c r="I1636" s="32" t="s">
        <v>166</v>
      </c>
      <c r="J1636" s="19">
        <v>0.62</v>
      </c>
    </row>
    <row r="1637" spans="1:10">
      <c r="A1637" s="63" t="s">
        <v>20</v>
      </c>
      <c r="B1637" s="5" t="str">
        <f>TEXT(DATA[[#This Row],[Fecha]],"mmm")</f>
        <v>nov</v>
      </c>
      <c r="C1637" s="16">
        <f>(WEEKNUM(DATA[[#This Row],[Fecha]],2))</f>
        <v>46</v>
      </c>
      <c r="D1637" s="30">
        <v>45238</v>
      </c>
      <c r="E1637" s="102">
        <f>YEAR(DATA[[#This Row],[Fecha]])</f>
        <v>2023</v>
      </c>
      <c r="F1637" s="31" t="s">
        <v>335</v>
      </c>
      <c r="G1637" s="75" t="s">
        <v>52</v>
      </c>
      <c r="H1637" s="35" t="s">
        <v>162</v>
      </c>
      <c r="I1637" s="32" t="s">
        <v>166</v>
      </c>
      <c r="J1637" s="19">
        <v>0.55000000000000004</v>
      </c>
    </row>
    <row r="1638" spans="1:10">
      <c r="A1638" s="63" t="s">
        <v>22</v>
      </c>
      <c r="B1638" s="5" t="str">
        <f>TEXT(DATA[[#This Row],[Fecha]],"mmm")</f>
        <v>nov</v>
      </c>
      <c r="C1638" s="16">
        <f>(WEEKNUM(DATA[[#This Row],[Fecha]],2))</f>
        <v>46</v>
      </c>
      <c r="D1638" s="30">
        <v>45238</v>
      </c>
      <c r="E1638" s="102">
        <f>YEAR(DATA[[#This Row],[Fecha]])</f>
        <v>2023</v>
      </c>
      <c r="F1638" s="31" t="s">
        <v>398</v>
      </c>
      <c r="G1638" s="75" t="s">
        <v>65</v>
      </c>
      <c r="H1638" s="35" t="s">
        <v>429</v>
      </c>
      <c r="I1638" s="32" t="s">
        <v>166</v>
      </c>
      <c r="J1638" s="19">
        <v>0.38</v>
      </c>
    </row>
    <row r="1639" spans="1:10">
      <c r="A1639" s="63" t="s">
        <v>22</v>
      </c>
      <c r="B1639" s="5" t="str">
        <f>TEXT(DATA[[#This Row],[Fecha]],"mmm")</f>
        <v>nov</v>
      </c>
      <c r="C1639" s="16">
        <f>(WEEKNUM(DATA[[#This Row],[Fecha]],2))</f>
        <v>46</v>
      </c>
      <c r="D1639" s="30">
        <v>45238</v>
      </c>
      <c r="E1639" s="102">
        <f>YEAR(DATA[[#This Row],[Fecha]])</f>
        <v>2023</v>
      </c>
      <c r="F1639" s="31" t="s">
        <v>398</v>
      </c>
      <c r="G1639" s="75" t="s">
        <v>65</v>
      </c>
      <c r="H1639" s="35" t="s">
        <v>89</v>
      </c>
      <c r="I1639" s="32" t="s">
        <v>166</v>
      </c>
      <c r="J1639" s="19">
        <v>0.27</v>
      </c>
    </row>
    <row r="1640" spans="1:10">
      <c r="A1640" s="63" t="s">
        <v>19</v>
      </c>
      <c r="B1640" s="5" t="str">
        <f>TEXT(DATA[[#This Row],[Fecha]],"mmm")</f>
        <v>nov</v>
      </c>
      <c r="C1640" s="16">
        <f>(WEEKNUM(DATA[[#This Row],[Fecha]],2))</f>
        <v>46</v>
      </c>
      <c r="D1640" s="30">
        <v>45239</v>
      </c>
      <c r="E1640" s="102">
        <f>YEAR(DATA[[#This Row],[Fecha]])</f>
        <v>2023</v>
      </c>
      <c r="F1640" s="31" t="s">
        <v>398</v>
      </c>
      <c r="G1640" s="75" t="s">
        <v>65</v>
      </c>
      <c r="H1640" s="35" t="s">
        <v>429</v>
      </c>
      <c r="I1640" s="32" t="s">
        <v>56</v>
      </c>
      <c r="J1640" s="19">
        <v>13.24</v>
      </c>
    </row>
    <row r="1641" spans="1:10">
      <c r="A1641" s="63" t="s">
        <v>19</v>
      </c>
      <c r="B1641" s="5" t="str">
        <f>TEXT(DATA[[#This Row],[Fecha]],"mmm")</f>
        <v>nov</v>
      </c>
      <c r="C1641" s="16">
        <f>(WEEKNUM(DATA[[#This Row],[Fecha]],2))</f>
        <v>46</v>
      </c>
      <c r="D1641" s="30">
        <v>45239</v>
      </c>
      <c r="E1641" s="102">
        <f>YEAR(DATA[[#This Row],[Fecha]])</f>
        <v>2023</v>
      </c>
      <c r="F1641" s="31" t="s">
        <v>398</v>
      </c>
      <c r="G1641" s="75" t="s">
        <v>65</v>
      </c>
      <c r="H1641" s="35" t="s">
        <v>429</v>
      </c>
      <c r="I1641" s="32" t="s">
        <v>166</v>
      </c>
      <c r="J1641" s="19">
        <v>8.27</v>
      </c>
    </row>
    <row r="1642" spans="1:10">
      <c r="A1642" s="63" t="s">
        <v>20</v>
      </c>
      <c r="B1642" s="5" t="str">
        <f>TEXT(DATA[[#This Row],[Fecha]],"mmm")</f>
        <v>nov</v>
      </c>
      <c r="C1642" s="16">
        <f>(WEEKNUM(DATA[[#This Row],[Fecha]],2))</f>
        <v>46</v>
      </c>
      <c r="D1642" s="30">
        <v>45239</v>
      </c>
      <c r="E1642" s="102">
        <f>YEAR(DATA[[#This Row],[Fecha]])</f>
        <v>2023</v>
      </c>
      <c r="F1642" s="31" t="s">
        <v>398</v>
      </c>
      <c r="G1642" s="75" t="s">
        <v>52</v>
      </c>
      <c r="H1642" s="35" t="s">
        <v>492</v>
      </c>
      <c r="I1642" s="32" t="s">
        <v>166</v>
      </c>
      <c r="J1642" s="19">
        <v>7.5</v>
      </c>
    </row>
    <row r="1643" spans="1:10">
      <c r="A1643" s="63" t="s">
        <v>20</v>
      </c>
      <c r="B1643" s="5" t="str">
        <f>TEXT(DATA[[#This Row],[Fecha]],"mmm")</f>
        <v>nov</v>
      </c>
      <c r="C1643" s="16">
        <f>(WEEKNUM(DATA[[#This Row],[Fecha]],2))</f>
        <v>46</v>
      </c>
      <c r="D1643" s="30">
        <v>45239</v>
      </c>
      <c r="E1643" s="102">
        <f>YEAR(DATA[[#This Row],[Fecha]])</f>
        <v>2023</v>
      </c>
      <c r="F1643" s="31" t="s">
        <v>58</v>
      </c>
      <c r="G1643" s="32" t="s">
        <v>482</v>
      </c>
      <c r="H1643" s="35" t="s">
        <v>491</v>
      </c>
      <c r="I1643" s="32" t="s">
        <v>166</v>
      </c>
      <c r="J1643" s="19">
        <v>6.67</v>
      </c>
    </row>
    <row r="1644" spans="1:10">
      <c r="A1644" s="63" t="s">
        <v>19</v>
      </c>
      <c r="B1644" s="5" t="str">
        <f>TEXT(DATA[[#This Row],[Fecha]],"mmm")</f>
        <v>nov</v>
      </c>
      <c r="C1644" s="16">
        <f>(WEEKNUM(DATA[[#This Row],[Fecha]],2))</f>
        <v>46</v>
      </c>
      <c r="D1644" s="30">
        <v>45239</v>
      </c>
      <c r="E1644" s="102">
        <f>YEAR(DATA[[#This Row],[Fecha]])</f>
        <v>2023</v>
      </c>
      <c r="F1644" s="31" t="s">
        <v>398</v>
      </c>
      <c r="G1644" s="75" t="s">
        <v>65</v>
      </c>
      <c r="H1644" s="35" t="s">
        <v>429</v>
      </c>
      <c r="I1644" s="32" t="s">
        <v>166</v>
      </c>
      <c r="J1644" s="19">
        <v>3.28</v>
      </c>
    </row>
    <row r="1645" spans="1:10">
      <c r="A1645" s="63" t="s">
        <v>22</v>
      </c>
      <c r="B1645" s="5" t="str">
        <f>TEXT(DATA[[#This Row],[Fecha]],"mmm")</f>
        <v>nov</v>
      </c>
      <c r="C1645" s="16">
        <f>(WEEKNUM(DATA[[#This Row],[Fecha]],2))</f>
        <v>46</v>
      </c>
      <c r="D1645" s="30">
        <v>45239</v>
      </c>
      <c r="E1645" s="102">
        <f>YEAR(DATA[[#This Row],[Fecha]])</f>
        <v>2023</v>
      </c>
      <c r="F1645" s="31" t="s">
        <v>398</v>
      </c>
      <c r="G1645" s="75" t="s">
        <v>65</v>
      </c>
      <c r="H1645" s="35" t="s">
        <v>435</v>
      </c>
      <c r="I1645" s="32" t="s">
        <v>166</v>
      </c>
      <c r="J1645" s="19">
        <v>2.92</v>
      </c>
    </row>
    <row r="1646" spans="1:10">
      <c r="A1646" s="63" t="s">
        <v>22</v>
      </c>
      <c r="B1646" s="5" t="str">
        <f>TEXT(DATA[[#This Row],[Fecha]],"mmm")</f>
        <v>nov</v>
      </c>
      <c r="C1646" s="16">
        <f>(WEEKNUM(DATA[[#This Row],[Fecha]],2))</f>
        <v>46</v>
      </c>
      <c r="D1646" s="30">
        <v>45239</v>
      </c>
      <c r="E1646" s="102">
        <f>YEAR(DATA[[#This Row],[Fecha]])</f>
        <v>2023</v>
      </c>
      <c r="F1646" s="31" t="s">
        <v>398</v>
      </c>
      <c r="G1646" s="75" t="s">
        <v>65</v>
      </c>
      <c r="H1646" s="35" t="s">
        <v>435</v>
      </c>
      <c r="I1646" s="32" t="s">
        <v>166</v>
      </c>
      <c r="J1646" s="19">
        <v>2.75</v>
      </c>
    </row>
    <row r="1647" spans="1:10">
      <c r="A1647" s="63" t="s">
        <v>22</v>
      </c>
      <c r="B1647" s="5" t="str">
        <f>TEXT(DATA[[#This Row],[Fecha]],"mmm")</f>
        <v>nov</v>
      </c>
      <c r="C1647" s="16">
        <f>(WEEKNUM(DATA[[#This Row],[Fecha]],2))</f>
        <v>46</v>
      </c>
      <c r="D1647" s="30">
        <v>45239</v>
      </c>
      <c r="E1647" s="102">
        <f>YEAR(DATA[[#This Row],[Fecha]])</f>
        <v>2023</v>
      </c>
      <c r="F1647" s="31" t="s">
        <v>398</v>
      </c>
      <c r="G1647" s="75" t="s">
        <v>65</v>
      </c>
      <c r="H1647" s="35" t="s">
        <v>429</v>
      </c>
      <c r="I1647" s="32" t="s">
        <v>166</v>
      </c>
      <c r="J1647" s="19">
        <v>2.4300000000000002</v>
      </c>
    </row>
    <row r="1648" spans="1:10">
      <c r="A1648" s="63" t="s">
        <v>22</v>
      </c>
      <c r="B1648" s="5" t="str">
        <f>TEXT(DATA[[#This Row],[Fecha]],"mmm")</f>
        <v>nov</v>
      </c>
      <c r="C1648" s="16">
        <f>(WEEKNUM(DATA[[#This Row],[Fecha]],2))</f>
        <v>46</v>
      </c>
      <c r="D1648" s="30">
        <v>45239</v>
      </c>
      <c r="E1648" s="102">
        <f>YEAR(DATA[[#This Row],[Fecha]])</f>
        <v>2023</v>
      </c>
      <c r="F1648" s="31" t="s">
        <v>398</v>
      </c>
      <c r="G1648" s="75" t="s">
        <v>53</v>
      </c>
      <c r="H1648" s="35" t="s">
        <v>360</v>
      </c>
      <c r="I1648" s="32" t="s">
        <v>166</v>
      </c>
      <c r="J1648" s="19">
        <v>1.98</v>
      </c>
    </row>
    <row r="1649" spans="1:10">
      <c r="A1649" s="63" t="s">
        <v>19</v>
      </c>
      <c r="B1649" s="5" t="str">
        <f>TEXT(DATA[[#This Row],[Fecha]],"mmm")</f>
        <v>nov</v>
      </c>
      <c r="C1649" s="16">
        <f>(WEEKNUM(DATA[[#This Row],[Fecha]],2))</f>
        <v>46</v>
      </c>
      <c r="D1649" s="30">
        <v>45239</v>
      </c>
      <c r="E1649" s="102">
        <f>YEAR(DATA[[#This Row],[Fecha]])</f>
        <v>2023</v>
      </c>
      <c r="F1649" s="31" t="s">
        <v>398</v>
      </c>
      <c r="G1649" s="75" t="s">
        <v>60</v>
      </c>
      <c r="H1649" s="35" t="s">
        <v>299</v>
      </c>
      <c r="I1649" s="32" t="s">
        <v>166</v>
      </c>
      <c r="J1649" s="19">
        <v>1.77</v>
      </c>
    </row>
    <row r="1650" spans="1:10">
      <c r="A1650" s="63" t="s">
        <v>22</v>
      </c>
      <c r="B1650" s="5" t="str">
        <f>TEXT(DATA[[#This Row],[Fecha]],"mmm")</f>
        <v>nov</v>
      </c>
      <c r="C1650" s="16">
        <f>(WEEKNUM(DATA[[#This Row],[Fecha]],2))</f>
        <v>46</v>
      </c>
      <c r="D1650" s="30">
        <v>45239</v>
      </c>
      <c r="E1650" s="102">
        <f>YEAR(DATA[[#This Row],[Fecha]])</f>
        <v>2023</v>
      </c>
      <c r="F1650" s="31" t="s">
        <v>398</v>
      </c>
      <c r="G1650" s="75" t="s">
        <v>53</v>
      </c>
      <c r="H1650" s="35" t="s">
        <v>360</v>
      </c>
      <c r="I1650" s="32" t="s">
        <v>166</v>
      </c>
      <c r="J1650" s="19">
        <v>1.65</v>
      </c>
    </row>
    <row r="1651" spans="1:10">
      <c r="A1651" s="63" t="s">
        <v>19</v>
      </c>
      <c r="B1651" s="5" t="str">
        <f>TEXT(DATA[[#This Row],[Fecha]],"mmm")</f>
        <v>nov</v>
      </c>
      <c r="C1651" s="16">
        <f>(WEEKNUM(DATA[[#This Row],[Fecha]],2))</f>
        <v>46</v>
      </c>
      <c r="D1651" s="30">
        <v>45239</v>
      </c>
      <c r="E1651" s="102">
        <f>YEAR(DATA[[#This Row],[Fecha]])</f>
        <v>2023</v>
      </c>
      <c r="F1651" s="31" t="s">
        <v>398</v>
      </c>
      <c r="G1651" s="75" t="s">
        <v>60</v>
      </c>
      <c r="H1651" s="35" t="s">
        <v>299</v>
      </c>
      <c r="I1651" s="32" t="s">
        <v>166</v>
      </c>
      <c r="J1651" s="19">
        <v>1.26</v>
      </c>
    </row>
    <row r="1652" spans="1:10">
      <c r="A1652" s="63" t="s">
        <v>20</v>
      </c>
      <c r="B1652" s="5" t="str">
        <f>TEXT(DATA[[#This Row],[Fecha]],"mmm")</f>
        <v>nov</v>
      </c>
      <c r="C1652" s="16">
        <f>(WEEKNUM(DATA[[#This Row],[Fecha]],2))</f>
        <v>46</v>
      </c>
      <c r="D1652" s="30">
        <v>45239</v>
      </c>
      <c r="E1652" s="102">
        <f>YEAR(DATA[[#This Row],[Fecha]])</f>
        <v>2023</v>
      </c>
      <c r="F1652" s="31" t="s">
        <v>335</v>
      </c>
      <c r="G1652" s="75" t="s">
        <v>52</v>
      </c>
      <c r="H1652" s="35" t="s">
        <v>162</v>
      </c>
      <c r="I1652" s="32" t="s">
        <v>166</v>
      </c>
      <c r="J1652" s="19">
        <v>1.23</v>
      </c>
    </row>
    <row r="1653" spans="1:10">
      <c r="A1653" s="63" t="s">
        <v>19</v>
      </c>
      <c r="B1653" s="5" t="str">
        <f>TEXT(DATA[[#This Row],[Fecha]],"mmm")</f>
        <v>nov</v>
      </c>
      <c r="C1653" s="16">
        <f>(WEEKNUM(DATA[[#This Row],[Fecha]],2))</f>
        <v>46</v>
      </c>
      <c r="D1653" s="30">
        <v>45239</v>
      </c>
      <c r="E1653" s="102">
        <f>YEAR(DATA[[#This Row],[Fecha]])</f>
        <v>2023</v>
      </c>
      <c r="F1653" s="31" t="s">
        <v>398</v>
      </c>
      <c r="G1653" s="75" t="s">
        <v>65</v>
      </c>
      <c r="H1653" s="35" t="s">
        <v>429</v>
      </c>
      <c r="I1653" s="32" t="s">
        <v>166</v>
      </c>
      <c r="J1653" s="19">
        <v>1.03</v>
      </c>
    </row>
    <row r="1654" spans="1:10">
      <c r="A1654" s="63" t="s">
        <v>22</v>
      </c>
      <c r="B1654" s="5" t="str">
        <f>TEXT(DATA[[#This Row],[Fecha]],"mmm")</f>
        <v>nov</v>
      </c>
      <c r="C1654" s="16">
        <f>(WEEKNUM(DATA[[#This Row],[Fecha]],2))</f>
        <v>46</v>
      </c>
      <c r="D1654" s="30">
        <v>45239</v>
      </c>
      <c r="E1654" s="102">
        <f>YEAR(DATA[[#This Row],[Fecha]])</f>
        <v>2023</v>
      </c>
      <c r="F1654" s="31" t="s">
        <v>398</v>
      </c>
      <c r="G1654" s="75" t="s">
        <v>53</v>
      </c>
      <c r="H1654" s="35" t="s">
        <v>360</v>
      </c>
      <c r="I1654" s="32" t="s">
        <v>166</v>
      </c>
      <c r="J1654" s="19">
        <v>0.98</v>
      </c>
    </row>
    <row r="1655" spans="1:10">
      <c r="A1655" s="63" t="s">
        <v>22</v>
      </c>
      <c r="B1655" s="5" t="str">
        <f>TEXT(DATA[[#This Row],[Fecha]],"mmm")</f>
        <v>nov</v>
      </c>
      <c r="C1655" s="16">
        <f>(WEEKNUM(DATA[[#This Row],[Fecha]],2))</f>
        <v>46</v>
      </c>
      <c r="D1655" s="30">
        <v>45239</v>
      </c>
      <c r="E1655" s="102">
        <f>YEAR(DATA[[#This Row],[Fecha]])</f>
        <v>2023</v>
      </c>
      <c r="F1655" s="31" t="s">
        <v>398</v>
      </c>
      <c r="G1655" s="75" t="s">
        <v>65</v>
      </c>
      <c r="H1655" s="35" t="s">
        <v>435</v>
      </c>
      <c r="I1655" s="32" t="s">
        <v>166</v>
      </c>
      <c r="J1655" s="19">
        <v>0.57999999999999996</v>
      </c>
    </row>
    <row r="1656" spans="1:10">
      <c r="A1656" s="63" t="s">
        <v>22</v>
      </c>
      <c r="B1656" s="5" t="str">
        <f>TEXT(DATA[[#This Row],[Fecha]],"mmm")</f>
        <v>nov</v>
      </c>
      <c r="C1656" s="16">
        <f>(WEEKNUM(DATA[[#This Row],[Fecha]],2))</f>
        <v>46</v>
      </c>
      <c r="D1656" s="30">
        <v>45239</v>
      </c>
      <c r="E1656" s="102">
        <f>YEAR(DATA[[#This Row],[Fecha]])</f>
        <v>2023</v>
      </c>
      <c r="F1656" s="31" t="s">
        <v>398</v>
      </c>
      <c r="G1656" s="75" t="s">
        <v>53</v>
      </c>
      <c r="H1656" s="35" t="s">
        <v>360</v>
      </c>
      <c r="I1656" s="32" t="s">
        <v>166</v>
      </c>
      <c r="J1656" s="19">
        <v>0.55000000000000004</v>
      </c>
    </row>
    <row r="1657" spans="1:10">
      <c r="A1657" s="63" t="s">
        <v>20</v>
      </c>
      <c r="B1657" s="5" t="str">
        <f>TEXT(DATA[[#This Row],[Fecha]],"mmm")</f>
        <v>nov</v>
      </c>
      <c r="C1657" s="16">
        <f>(WEEKNUM(DATA[[#This Row],[Fecha]],2))</f>
        <v>46</v>
      </c>
      <c r="D1657" s="30">
        <v>45239</v>
      </c>
      <c r="E1657" s="102">
        <f>YEAR(DATA[[#This Row],[Fecha]])</f>
        <v>2023</v>
      </c>
      <c r="F1657" s="31" t="s">
        <v>398</v>
      </c>
      <c r="G1657" s="75" t="s">
        <v>52</v>
      </c>
      <c r="H1657" s="35" t="s">
        <v>162</v>
      </c>
      <c r="I1657" s="32" t="s">
        <v>166</v>
      </c>
      <c r="J1657" s="19">
        <v>7.0000000000000007E-2</v>
      </c>
    </row>
    <row r="1658" spans="1:10">
      <c r="A1658" s="63" t="s">
        <v>20</v>
      </c>
      <c r="B1658" s="5" t="str">
        <f>TEXT(DATA[[#This Row],[Fecha]],"mmm")</f>
        <v>nov</v>
      </c>
      <c r="C1658" s="16">
        <f>(WEEKNUM(DATA[[#This Row],[Fecha]],2))</f>
        <v>46</v>
      </c>
      <c r="D1658" s="30">
        <v>45240</v>
      </c>
      <c r="E1658" s="102">
        <f>YEAR(DATA[[#This Row],[Fecha]])</f>
        <v>2023</v>
      </c>
      <c r="F1658" s="31" t="s">
        <v>58</v>
      </c>
      <c r="G1658" s="75" t="s">
        <v>52</v>
      </c>
      <c r="H1658" s="35" t="s">
        <v>183</v>
      </c>
      <c r="I1658" s="32" t="s">
        <v>166</v>
      </c>
      <c r="J1658" s="19">
        <v>8.94</v>
      </c>
    </row>
    <row r="1659" spans="1:10">
      <c r="A1659" s="63" t="s">
        <v>20</v>
      </c>
      <c r="B1659" s="5" t="str">
        <f>TEXT(DATA[[#This Row],[Fecha]],"mmm")</f>
        <v>nov</v>
      </c>
      <c r="C1659" s="16">
        <f>(WEEKNUM(DATA[[#This Row],[Fecha]],2))</f>
        <v>46</v>
      </c>
      <c r="D1659" s="30">
        <v>45240</v>
      </c>
      <c r="E1659" s="102">
        <f>YEAR(DATA[[#This Row],[Fecha]])</f>
        <v>2023</v>
      </c>
      <c r="F1659" s="31" t="s">
        <v>398</v>
      </c>
      <c r="G1659" s="75" t="s">
        <v>62</v>
      </c>
      <c r="H1659" s="35" t="s">
        <v>63</v>
      </c>
      <c r="I1659" s="32" t="s">
        <v>166</v>
      </c>
      <c r="J1659" s="19">
        <v>7.75</v>
      </c>
    </row>
    <row r="1660" spans="1:10">
      <c r="A1660" s="63" t="s">
        <v>22</v>
      </c>
      <c r="B1660" s="5" t="str">
        <f>TEXT(DATA[[#This Row],[Fecha]],"mmm")</f>
        <v>nov</v>
      </c>
      <c r="C1660" s="16">
        <f>(WEEKNUM(DATA[[#This Row],[Fecha]],2))</f>
        <v>46</v>
      </c>
      <c r="D1660" s="30">
        <v>45240</v>
      </c>
      <c r="E1660" s="102">
        <f>YEAR(DATA[[#This Row],[Fecha]])</f>
        <v>2023</v>
      </c>
      <c r="F1660" s="31" t="s">
        <v>398</v>
      </c>
      <c r="G1660" s="75" t="s">
        <v>60</v>
      </c>
      <c r="H1660" s="35" t="s">
        <v>299</v>
      </c>
      <c r="I1660" s="32" t="s">
        <v>166</v>
      </c>
      <c r="J1660" s="19">
        <v>7.1</v>
      </c>
    </row>
    <row r="1661" spans="1:10">
      <c r="A1661" s="63" t="s">
        <v>20</v>
      </c>
      <c r="B1661" s="5" t="str">
        <f>TEXT(DATA[[#This Row],[Fecha]],"mmm")</f>
        <v>nov</v>
      </c>
      <c r="C1661" s="16">
        <f>(WEEKNUM(DATA[[#This Row],[Fecha]],2))</f>
        <v>46</v>
      </c>
      <c r="D1661" s="30">
        <v>45240</v>
      </c>
      <c r="E1661" s="102">
        <f>YEAR(DATA[[#This Row],[Fecha]])</f>
        <v>2023</v>
      </c>
      <c r="F1661" s="31" t="s">
        <v>335</v>
      </c>
      <c r="G1661" s="75" t="s">
        <v>64</v>
      </c>
      <c r="H1661" s="35" t="s">
        <v>490</v>
      </c>
      <c r="I1661" s="32" t="s">
        <v>166</v>
      </c>
      <c r="J1661" s="19">
        <v>5.31</v>
      </c>
    </row>
    <row r="1662" spans="1:10">
      <c r="A1662" s="63" t="s">
        <v>20</v>
      </c>
      <c r="B1662" s="5" t="str">
        <f>TEXT(DATA[[#This Row],[Fecha]],"mmm")</f>
        <v>nov</v>
      </c>
      <c r="C1662" s="16">
        <f>(WEEKNUM(DATA[[#This Row],[Fecha]],2))</f>
        <v>46</v>
      </c>
      <c r="D1662" s="30">
        <v>45240</v>
      </c>
      <c r="E1662" s="102">
        <f>YEAR(DATA[[#This Row],[Fecha]])</f>
        <v>2023</v>
      </c>
      <c r="F1662" s="31" t="s">
        <v>335</v>
      </c>
      <c r="G1662" s="75" t="s">
        <v>53</v>
      </c>
      <c r="H1662" s="35" t="s">
        <v>489</v>
      </c>
      <c r="I1662" s="32" t="s">
        <v>166</v>
      </c>
      <c r="J1662" s="19">
        <v>5.04</v>
      </c>
    </row>
    <row r="1663" spans="1:10">
      <c r="A1663" s="63" t="s">
        <v>22</v>
      </c>
      <c r="B1663" s="5" t="str">
        <f>TEXT(DATA[[#This Row],[Fecha]],"mmm")</f>
        <v>nov</v>
      </c>
      <c r="C1663" s="16">
        <f>(WEEKNUM(DATA[[#This Row],[Fecha]],2))</f>
        <v>46</v>
      </c>
      <c r="D1663" s="30">
        <v>45240</v>
      </c>
      <c r="E1663" s="102">
        <f>YEAR(DATA[[#This Row],[Fecha]])</f>
        <v>2023</v>
      </c>
      <c r="F1663" s="31" t="s">
        <v>398</v>
      </c>
      <c r="G1663" s="75" t="s">
        <v>65</v>
      </c>
      <c r="H1663" s="35" t="s">
        <v>435</v>
      </c>
      <c r="I1663" s="32" t="s">
        <v>166</v>
      </c>
      <c r="J1663" s="19">
        <v>4.78</v>
      </c>
    </row>
    <row r="1664" spans="1:10">
      <c r="A1664" s="63" t="s">
        <v>19</v>
      </c>
      <c r="B1664" s="5" t="str">
        <f>TEXT(DATA[[#This Row],[Fecha]],"mmm")</f>
        <v>nov</v>
      </c>
      <c r="C1664" s="16">
        <f>(WEEKNUM(DATA[[#This Row],[Fecha]],2))</f>
        <v>46</v>
      </c>
      <c r="D1664" s="30">
        <v>45240</v>
      </c>
      <c r="E1664" s="102">
        <f>YEAR(DATA[[#This Row],[Fecha]])</f>
        <v>2023</v>
      </c>
      <c r="F1664" s="31" t="s">
        <v>398</v>
      </c>
      <c r="G1664" s="75" t="s">
        <v>65</v>
      </c>
      <c r="H1664" s="35" t="s">
        <v>429</v>
      </c>
      <c r="I1664" s="32" t="s">
        <v>166</v>
      </c>
      <c r="J1664" s="19">
        <v>3.25</v>
      </c>
    </row>
    <row r="1665" spans="1:11">
      <c r="A1665" s="63" t="s">
        <v>20</v>
      </c>
      <c r="B1665" s="5" t="str">
        <f>TEXT(DATA[[#This Row],[Fecha]],"mmm")</f>
        <v>nov</v>
      </c>
      <c r="C1665" s="16">
        <f>(WEEKNUM(DATA[[#This Row],[Fecha]],2))</f>
        <v>46</v>
      </c>
      <c r="D1665" s="30">
        <v>45240</v>
      </c>
      <c r="E1665" s="102">
        <f>YEAR(DATA[[#This Row],[Fecha]])</f>
        <v>2023</v>
      </c>
      <c r="F1665" s="31" t="s">
        <v>398</v>
      </c>
      <c r="G1665" s="75" t="s">
        <v>62</v>
      </c>
      <c r="H1665" s="35" t="s">
        <v>63</v>
      </c>
      <c r="I1665" s="32" t="s">
        <v>166</v>
      </c>
      <c r="J1665" s="19">
        <v>2.92</v>
      </c>
    </row>
    <row r="1666" spans="1:11">
      <c r="A1666" s="63" t="s">
        <v>22</v>
      </c>
      <c r="B1666" s="5" t="str">
        <f>TEXT(DATA[[#This Row],[Fecha]],"mmm")</f>
        <v>nov</v>
      </c>
      <c r="C1666" s="16">
        <f>(WEEKNUM(DATA[[#This Row],[Fecha]],2))</f>
        <v>46</v>
      </c>
      <c r="D1666" s="30">
        <v>45240</v>
      </c>
      <c r="E1666" s="102">
        <f>YEAR(DATA[[#This Row],[Fecha]])</f>
        <v>2023</v>
      </c>
      <c r="F1666" s="31" t="s">
        <v>398</v>
      </c>
      <c r="G1666" s="75" t="s">
        <v>60</v>
      </c>
      <c r="H1666" s="35" t="s">
        <v>299</v>
      </c>
      <c r="I1666" s="32" t="s">
        <v>166</v>
      </c>
      <c r="J1666" s="19">
        <v>1.95</v>
      </c>
    </row>
    <row r="1667" spans="1:11">
      <c r="A1667" s="63" t="s">
        <v>20</v>
      </c>
      <c r="B1667" s="5" t="str">
        <f>TEXT(DATA[[#This Row],[Fecha]],"mmm")</f>
        <v>nov</v>
      </c>
      <c r="C1667" s="16">
        <f>(WEEKNUM(DATA[[#This Row],[Fecha]],2))</f>
        <v>46</v>
      </c>
      <c r="D1667" s="30">
        <v>45240</v>
      </c>
      <c r="E1667" s="102">
        <f>YEAR(DATA[[#This Row],[Fecha]])</f>
        <v>2023</v>
      </c>
      <c r="F1667" s="31" t="s">
        <v>335</v>
      </c>
      <c r="G1667" s="75" t="s">
        <v>64</v>
      </c>
      <c r="H1667" s="35" t="s">
        <v>490</v>
      </c>
      <c r="I1667" s="32" t="s">
        <v>166</v>
      </c>
      <c r="J1667" s="19">
        <v>1.34</v>
      </c>
    </row>
    <row r="1668" spans="1:11">
      <c r="A1668" s="63" t="s">
        <v>19</v>
      </c>
      <c r="B1668" s="5" t="str">
        <f>TEXT(DATA[[#This Row],[Fecha]],"mmm")</f>
        <v>nov</v>
      </c>
      <c r="C1668" s="16">
        <f>(WEEKNUM(DATA[[#This Row],[Fecha]],2))</f>
        <v>46</v>
      </c>
      <c r="D1668" s="30">
        <v>45240</v>
      </c>
      <c r="E1668" s="102">
        <f>YEAR(DATA[[#This Row],[Fecha]])</f>
        <v>2023</v>
      </c>
      <c r="F1668" s="31" t="s">
        <v>398</v>
      </c>
      <c r="G1668" s="75" t="s">
        <v>65</v>
      </c>
      <c r="H1668" s="35" t="s">
        <v>429</v>
      </c>
      <c r="I1668" s="32" t="s">
        <v>166</v>
      </c>
      <c r="J1668" s="19">
        <v>1.2</v>
      </c>
    </row>
    <row r="1669" spans="1:11">
      <c r="A1669" s="63" t="s">
        <v>22</v>
      </c>
      <c r="B1669" s="5" t="str">
        <f>TEXT(DATA[[#This Row],[Fecha]],"mmm")</f>
        <v>nov</v>
      </c>
      <c r="C1669" s="16">
        <f>(WEEKNUM(DATA[[#This Row],[Fecha]],2))</f>
        <v>46</v>
      </c>
      <c r="D1669" s="30">
        <v>45240</v>
      </c>
      <c r="E1669" s="102">
        <f>YEAR(DATA[[#This Row],[Fecha]])</f>
        <v>2023</v>
      </c>
      <c r="F1669" s="31" t="s">
        <v>398</v>
      </c>
      <c r="G1669" s="75" t="s">
        <v>65</v>
      </c>
      <c r="H1669" s="35" t="s">
        <v>89</v>
      </c>
      <c r="I1669" s="32" t="s">
        <v>166</v>
      </c>
      <c r="J1669" s="19">
        <v>1.05</v>
      </c>
    </row>
    <row r="1670" spans="1:11">
      <c r="A1670" s="63" t="s">
        <v>19</v>
      </c>
      <c r="B1670" s="5" t="str">
        <f>TEXT(DATA[[#This Row],[Fecha]],"mmm")</f>
        <v>nov</v>
      </c>
      <c r="C1670" s="16">
        <f>(WEEKNUM(DATA[[#This Row],[Fecha]],2))</f>
        <v>46</v>
      </c>
      <c r="D1670" s="30">
        <v>45240</v>
      </c>
      <c r="E1670" s="102">
        <f>YEAR(DATA[[#This Row],[Fecha]])</f>
        <v>2023</v>
      </c>
      <c r="F1670" s="31" t="s">
        <v>398</v>
      </c>
      <c r="G1670" s="75" t="s">
        <v>60</v>
      </c>
      <c r="H1670" s="35" t="s">
        <v>299</v>
      </c>
      <c r="I1670" s="32" t="s">
        <v>166</v>
      </c>
      <c r="J1670" s="19">
        <v>0.81</v>
      </c>
    </row>
    <row r="1671" spans="1:11">
      <c r="A1671" s="63" t="s">
        <v>19</v>
      </c>
      <c r="B1671" s="5" t="str">
        <f>TEXT(DATA[[#This Row],[Fecha]],"mmm")</f>
        <v>nov</v>
      </c>
      <c r="C1671" s="16">
        <f>(WEEKNUM(DATA[[#This Row],[Fecha]],2))</f>
        <v>46</v>
      </c>
      <c r="D1671" s="30">
        <v>45240</v>
      </c>
      <c r="E1671" s="102">
        <f>YEAR(DATA[[#This Row],[Fecha]])</f>
        <v>2023</v>
      </c>
      <c r="F1671" s="31" t="s">
        <v>398</v>
      </c>
      <c r="G1671" s="75" t="s">
        <v>60</v>
      </c>
      <c r="H1671" s="35" t="s">
        <v>299</v>
      </c>
      <c r="I1671" s="32" t="s">
        <v>166</v>
      </c>
      <c r="J1671" s="19">
        <v>0.37</v>
      </c>
    </row>
    <row r="1672" spans="1:11">
      <c r="A1672" s="63" t="s">
        <v>20</v>
      </c>
      <c r="B1672" s="5" t="str">
        <f>TEXT(DATA[[#This Row],[Fecha]],"mmm")</f>
        <v>nov</v>
      </c>
      <c r="C1672" s="16">
        <f>(WEEKNUM(DATA[[#This Row],[Fecha]],2))</f>
        <v>46</v>
      </c>
      <c r="D1672" s="30">
        <v>45240</v>
      </c>
      <c r="E1672" s="102">
        <f>YEAR(DATA[[#This Row],[Fecha]])</f>
        <v>2023</v>
      </c>
      <c r="F1672" s="31" t="s">
        <v>335</v>
      </c>
      <c r="G1672" s="75" t="s">
        <v>52</v>
      </c>
      <c r="H1672" s="35" t="s">
        <v>162</v>
      </c>
      <c r="I1672" s="32" t="s">
        <v>166</v>
      </c>
      <c r="J1672" s="19">
        <v>0.26</v>
      </c>
    </row>
    <row r="1673" spans="1:11">
      <c r="A1673" s="63" t="s">
        <v>19</v>
      </c>
      <c r="B1673" s="5" t="str">
        <f>TEXT(DATA[[#This Row],[Fecha]],"mmm")</f>
        <v>nov</v>
      </c>
      <c r="C1673" s="16">
        <f>(WEEKNUM(DATA[[#This Row],[Fecha]],2))</f>
        <v>46</v>
      </c>
      <c r="D1673" s="30">
        <v>45241</v>
      </c>
      <c r="E1673" s="102">
        <f>YEAR(DATA[[#This Row],[Fecha]])</f>
        <v>2023</v>
      </c>
      <c r="F1673" s="31" t="s">
        <v>398</v>
      </c>
      <c r="G1673" s="75" t="s">
        <v>76</v>
      </c>
      <c r="H1673" s="35" t="s">
        <v>303</v>
      </c>
      <c r="I1673" s="32" t="s">
        <v>56</v>
      </c>
      <c r="J1673" s="19">
        <v>19.350000000000001</v>
      </c>
      <c r="K1673" s="105" t="s">
        <v>496</v>
      </c>
    </row>
    <row r="1674" spans="1:11">
      <c r="A1674" s="63" t="s">
        <v>19</v>
      </c>
      <c r="B1674" s="5" t="str">
        <f>TEXT(DATA[[#This Row],[Fecha]],"mmm")</f>
        <v>nov</v>
      </c>
      <c r="C1674" s="16">
        <f>(WEEKNUM(DATA[[#This Row],[Fecha]],2))</f>
        <v>46</v>
      </c>
      <c r="D1674" s="30">
        <v>45241</v>
      </c>
      <c r="E1674" s="102">
        <f>YEAR(DATA[[#This Row],[Fecha]])</f>
        <v>2023</v>
      </c>
      <c r="F1674" s="31" t="s">
        <v>398</v>
      </c>
      <c r="G1674" s="75" t="s">
        <v>65</v>
      </c>
      <c r="H1674" s="35" t="s">
        <v>429</v>
      </c>
      <c r="I1674" s="32" t="s">
        <v>56</v>
      </c>
      <c r="J1674" s="19">
        <v>18.760000000000002</v>
      </c>
    </row>
    <row r="1675" spans="1:11">
      <c r="A1675" s="63" t="s">
        <v>19</v>
      </c>
      <c r="B1675" s="5" t="str">
        <f>TEXT(DATA[[#This Row],[Fecha]],"mmm")</f>
        <v>nov</v>
      </c>
      <c r="C1675" s="16">
        <f>(WEEKNUM(DATA[[#This Row],[Fecha]],2))</f>
        <v>46</v>
      </c>
      <c r="D1675" s="30">
        <v>45241</v>
      </c>
      <c r="E1675" s="102">
        <f>YEAR(DATA[[#This Row],[Fecha]])</f>
        <v>2023</v>
      </c>
      <c r="F1675" s="31" t="s">
        <v>398</v>
      </c>
      <c r="G1675" s="75" t="s">
        <v>65</v>
      </c>
      <c r="H1675" s="35" t="s">
        <v>429</v>
      </c>
      <c r="I1675" s="32" t="s">
        <v>56</v>
      </c>
      <c r="J1675" s="19">
        <v>17.78</v>
      </c>
    </row>
    <row r="1676" spans="1:11">
      <c r="A1676" s="63" t="s">
        <v>20</v>
      </c>
      <c r="B1676" s="5" t="str">
        <f>TEXT(DATA[[#This Row],[Fecha]],"mmm")</f>
        <v>nov</v>
      </c>
      <c r="C1676" s="16">
        <f>(WEEKNUM(DATA[[#This Row],[Fecha]],2))</f>
        <v>46</v>
      </c>
      <c r="D1676" s="30">
        <v>45241</v>
      </c>
      <c r="E1676" s="102">
        <f>YEAR(DATA[[#This Row],[Fecha]])</f>
        <v>2023</v>
      </c>
      <c r="F1676" s="31" t="s">
        <v>398</v>
      </c>
      <c r="G1676" s="75" t="s">
        <v>75</v>
      </c>
      <c r="H1676" s="35" t="s">
        <v>155</v>
      </c>
      <c r="I1676" s="32" t="s">
        <v>57</v>
      </c>
      <c r="J1676" s="19">
        <v>13.91</v>
      </c>
      <c r="K1676" s="105" t="s">
        <v>493</v>
      </c>
    </row>
    <row r="1677" spans="1:11">
      <c r="A1677" s="63" t="s">
        <v>20</v>
      </c>
      <c r="B1677" s="5" t="str">
        <f>TEXT(DATA[[#This Row],[Fecha]],"mmm")</f>
        <v>nov</v>
      </c>
      <c r="C1677" s="16">
        <f>(WEEKNUM(DATA[[#This Row],[Fecha]],2))</f>
        <v>46</v>
      </c>
      <c r="D1677" s="30">
        <v>45241</v>
      </c>
      <c r="E1677" s="102">
        <f>YEAR(DATA[[#This Row],[Fecha]])</f>
        <v>2023</v>
      </c>
      <c r="F1677" s="31" t="s">
        <v>398</v>
      </c>
      <c r="G1677" s="75" t="s">
        <v>52</v>
      </c>
      <c r="H1677" s="35" t="s">
        <v>148</v>
      </c>
      <c r="I1677" s="32" t="s">
        <v>166</v>
      </c>
      <c r="J1677" s="19">
        <v>6.65</v>
      </c>
    </row>
    <row r="1678" spans="1:11">
      <c r="A1678" s="63" t="s">
        <v>19</v>
      </c>
      <c r="B1678" s="5" t="str">
        <f>TEXT(DATA[[#This Row],[Fecha]],"mmm")</f>
        <v>nov</v>
      </c>
      <c r="C1678" s="16">
        <f>(WEEKNUM(DATA[[#This Row],[Fecha]],2))</f>
        <v>46</v>
      </c>
      <c r="D1678" s="30">
        <v>45241</v>
      </c>
      <c r="E1678" s="102">
        <f>YEAR(DATA[[#This Row],[Fecha]])</f>
        <v>2023</v>
      </c>
      <c r="F1678" s="31" t="s">
        <v>398</v>
      </c>
      <c r="G1678" s="75" t="s">
        <v>65</v>
      </c>
      <c r="H1678" s="35" t="s">
        <v>429</v>
      </c>
      <c r="I1678" s="32" t="s">
        <v>166</v>
      </c>
      <c r="J1678" s="19">
        <v>6.59</v>
      </c>
    </row>
    <row r="1679" spans="1:11">
      <c r="A1679" s="63" t="s">
        <v>19</v>
      </c>
      <c r="B1679" s="5" t="str">
        <f>TEXT(DATA[[#This Row],[Fecha]],"mmm")</f>
        <v>nov</v>
      </c>
      <c r="C1679" s="16">
        <f>(WEEKNUM(DATA[[#This Row],[Fecha]],2))</f>
        <v>46</v>
      </c>
      <c r="D1679" s="30">
        <v>45241</v>
      </c>
      <c r="E1679" s="102">
        <f>YEAR(DATA[[#This Row],[Fecha]])</f>
        <v>2023</v>
      </c>
      <c r="F1679" s="31" t="s">
        <v>398</v>
      </c>
      <c r="G1679" s="75" t="s">
        <v>65</v>
      </c>
      <c r="H1679" s="35" t="s">
        <v>429</v>
      </c>
      <c r="I1679" s="32" t="s">
        <v>166</v>
      </c>
      <c r="J1679" s="19">
        <v>3.98</v>
      </c>
    </row>
    <row r="1680" spans="1:11">
      <c r="A1680" s="63" t="s">
        <v>19</v>
      </c>
      <c r="B1680" s="5" t="str">
        <f>TEXT(DATA[[#This Row],[Fecha]],"mmm")</f>
        <v>nov</v>
      </c>
      <c r="C1680" s="16">
        <f>(WEEKNUM(DATA[[#This Row],[Fecha]],2))</f>
        <v>46</v>
      </c>
      <c r="D1680" s="30">
        <v>45241</v>
      </c>
      <c r="E1680" s="102">
        <f>YEAR(DATA[[#This Row],[Fecha]])</f>
        <v>2023</v>
      </c>
      <c r="F1680" s="31" t="s">
        <v>398</v>
      </c>
      <c r="G1680" s="75" t="s">
        <v>65</v>
      </c>
      <c r="H1680" s="35" t="s">
        <v>429</v>
      </c>
      <c r="I1680" s="32" t="s">
        <v>166</v>
      </c>
      <c r="J1680" s="19">
        <v>3.2</v>
      </c>
    </row>
    <row r="1681" spans="1:11">
      <c r="A1681" s="63" t="s">
        <v>19</v>
      </c>
      <c r="B1681" s="5" t="str">
        <f>TEXT(DATA[[#This Row],[Fecha]],"mmm")</f>
        <v>nov</v>
      </c>
      <c r="C1681" s="16">
        <f>(WEEKNUM(DATA[[#This Row],[Fecha]],2))</f>
        <v>46</v>
      </c>
      <c r="D1681" s="30">
        <v>45241</v>
      </c>
      <c r="E1681" s="102">
        <f>YEAR(DATA[[#This Row],[Fecha]])</f>
        <v>2023</v>
      </c>
      <c r="F1681" s="31" t="s">
        <v>398</v>
      </c>
      <c r="G1681" s="75" t="s">
        <v>65</v>
      </c>
      <c r="H1681" s="35" t="s">
        <v>429</v>
      </c>
      <c r="I1681" s="32" t="s">
        <v>166</v>
      </c>
      <c r="J1681" s="19">
        <v>2.46</v>
      </c>
    </row>
    <row r="1682" spans="1:11">
      <c r="A1682" s="63" t="s">
        <v>20</v>
      </c>
      <c r="B1682" s="5" t="str">
        <f>TEXT(DATA[[#This Row],[Fecha]],"mmm")</f>
        <v>nov</v>
      </c>
      <c r="C1682" s="16">
        <f>(WEEKNUM(DATA[[#This Row],[Fecha]],2))</f>
        <v>46</v>
      </c>
      <c r="D1682" s="30">
        <v>45241</v>
      </c>
      <c r="E1682" s="102">
        <f>YEAR(DATA[[#This Row],[Fecha]])</f>
        <v>2023</v>
      </c>
      <c r="F1682" s="31" t="s">
        <v>398</v>
      </c>
      <c r="G1682" s="75" t="s">
        <v>75</v>
      </c>
      <c r="H1682" s="35" t="s">
        <v>155</v>
      </c>
      <c r="I1682" s="32" t="s">
        <v>166</v>
      </c>
      <c r="J1682" s="19">
        <v>1.85</v>
      </c>
    </row>
    <row r="1683" spans="1:11">
      <c r="A1683" s="63" t="s">
        <v>19</v>
      </c>
      <c r="B1683" s="5" t="str">
        <f>TEXT(DATA[[#This Row],[Fecha]],"mmm")</f>
        <v>nov</v>
      </c>
      <c r="C1683" s="16">
        <f>(WEEKNUM(DATA[[#This Row],[Fecha]],2))</f>
        <v>46</v>
      </c>
      <c r="D1683" s="30">
        <v>45241</v>
      </c>
      <c r="E1683" s="102">
        <f>YEAR(DATA[[#This Row],[Fecha]])</f>
        <v>2023</v>
      </c>
      <c r="F1683" s="31" t="s">
        <v>398</v>
      </c>
      <c r="G1683" s="75" t="s">
        <v>65</v>
      </c>
      <c r="H1683" s="35" t="s">
        <v>429</v>
      </c>
      <c r="I1683" s="32" t="s">
        <v>166</v>
      </c>
      <c r="J1683" s="19">
        <v>0.47</v>
      </c>
    </row>
    <row r="1684" spans="1:11">
      <c r="A1684" s="18" t="s">
        <v>19</v>
      </c>
      <c r="B1684" s="5" t="str">
        <f>TEXT(DATA[[#This Row],[Fecha]],"mmm")</f>
        <v>nov</v>
      </c>
      <c r="C1684" s="16">
        <f>(WEEKNUM(DATA[[#This Row],[Fecha]],2))</f>
        <v>47</v>
      </c>
      <c r="D1684" s="30">
        <v>45243</v>
      </c>
      <c r="E1684" s="102">
        <f>YEAR(DATA[[#This Row],[Fecha]])</f>
        <v>2023</v>
      </c>
      <c r="F1684" s="31" t="s">
        <v>398</v>
      </c>
      <c r="G1684" s="32" t="s">
        <v>76</v>
      </c>
      <c r="H1684" s="35" t="s">
        <v>90</v>
      </c>
      <c r="I1684" s="32" t="s">
        <v>57</v>
      </c>
      <c r="J1684" s="19">
        <v>14.73</v>
      </c>
      <c r="K1684" s="29" t="s">
        <v>501</v>
      </c>
    </row>
    <row r="1685" spans="1:11">
      <c r="A1685" s="18" t="s">
        <v>19</v>
      </c>
      <c r="B1685" s="5" t="str">
        <f>TEXT(DATA[[#This Row],[Fecha]],"mmm")</f>
        <v>nov</v>
      </c>
      <c r="C1685" s="16">
        <f>(WEEKNUM(DATA[[#This Row],[Fecha]],2))</f>
        <v>47</v>
      </c>
      <c r="D1685" s="30">
        <v>45243</v>
      </c>
      <c r="E1685" s="102">
        <f>YEAR(DATA[[#This Row],[Fecha]])</f>
        <v>2023</v>
      </c>
      <c r="F1685" s="31" t="s">
        <v>398</v>
      </c>
      <c r="G1685" s="32" t="s">
        <v>76</v>
      </c>
      <c r="H1685" s="35" t="s">
        <v>90</v>
      </c>
      <c r="I1685" s="32" t="s">
        <v>57</v>
      </c>
      <c r="J1685" s="19">
        <v>14.73</v>
      </c>
      <c r="K1685" s="29" t="s">
        <v>501</v>
      </c>
    </row>
    <row r="1686" spans="1:11">
      <c r="A1686" s="18" t="s">
        <v>22</v>
      </c>
      <c r="B1686" s="5" t="str">
        <f>TEXT(DATA[[#This Row],[Fecha]],"mmm")</f>
        <v>nov</v>
      </c>
      <c r="C1686" s="16">
        <f>(WEEKNUM(DATA[[#This Row],[Fecha]],2))</f>
        <v>47</v>
      </c>
      <c r="D1686" s="30">
        <v>45243</v>
      </c>
      <c r="E1686" s="102">
        <f>YEAR(DATA[[#This Row],[Fecha]])</f>
        <v>2023</v>
      </c>
      <c r="F1686" s="31" t="s">
        <v>398</v>
      </c>
      <c r="G1686" s="32" t="s">
        <v>60</v>
      </c>
      <c r="H1686" s="35" t="s">
        <v>299</v>
      </c>
      <c r="I1686" s="32" t="s">
        <v>166</v>
      </c>
      <c r="J1686" s="19">
        <v>4.4800000000000004</v>
      </c>
    </row>
    <row r="1687" spans="1:11">
      <c r="A1687" s="18" t="s">
        <v>22</v>
      </c>
      <c r="B1687" s="5" t="str">
        <f>TEXT(DATA[[#This Row],[Fecha]],"mmm")</f>
        <v>nov</v>
      </c>
      <c r="C1687" s="16">
        <f>(WEEKNUM(DATA[[#This Row],[Fecha]],2))</f>
        <v>47</v>
      </c>
      <c r="D1687" s="30">
        <v>45243</v>
      </c>
      <c r="E1687" s="102">
        <f>YEAR(DATA[[#This Row],[Fecha]])</f>
        <v>2023</v>
      </c>
      <c r="F1687" s="31" t="s">
        <v>398</v>
      </c>
      <c r="G1687" s="32" t="s">
        <v>60</v>
      </c>
      <c r="H1687" s="35" t="s">
        <v>299</v>
      </c>
      <c r="I1687" s="32" t="s">
        <v>166</v>
      </c>
      <c r="J1687" s="19">
        <v>4.4800000000000004</v>
      </c>
    </row>
    <row r="1688" spans="1:11">
      <c r="A1688" s="18" t="s">
        <v>20</v>
      </c>
      <c r="B1688" s="5" t="str">
        <f>TEXT(DATA[[#This Row],[Fecha]],"mmm")</f>
        <v>nov</v>
      </c>
      <c r="C1688" s="16">
        <f>(WEEKNUM(DATA[[#This Row],[Fecha]],2))</f>
        <v>47</v>
      </c>
      <c r="D1688" s="30">
        <v>45243</v>
      </c>
      <c r="E1688" s="102">
        <f>YEAR(DATA[[#This Row],[Fecha]])</f>
        <v>2023</v>
      </c>
      <c r="F1688" s="31" t="s">
        <v>335</v>
      </c>
      <c r="G1688" s="32" t="s">
        <v>77</v>
      </c>
      <c r="H1688" s="35" t="s">
        <v>129</v>
      </c>
      <c r="I1688" s="32" t="s">
        <v>166</v>
      </c>
      <c r="J1688" s="19">
        <v>3.86</v>
      </c>
    </row>
    <row r="1689" spans="1:11">
      <c r="A1689" s="18" t="s">
        <v>20</v>
      </c>
      <c r="B1689" s="5" t="str">
        <f>TEXT(DATA[[#This Row],[Fecha]],"mmm")</f>
        <v>nov</v>
      </c>
      <c r="C1689" s="16">
        <f>(WEEKNUM(DATA[[#This Row],[Fecha]],2))</f>
        <v>47</v>
      </c>
      <c r="D1689" s="30">
        <v>45243</v>
      </c>
      <c r="E1689" s="102">
        <f>YEAR(DATA[[#This Row],[Fecha]])</f>
        <v>2023</v>
      </c>
      <c r="F1689" s="31" t="s">
        <v>335</v>
      </c>
      <c r="G1689" s="32" t="s">
        <v>77</v>
      </c>
      <c r="H1689" s="35" t="s">
        <v>129</v>
      </c>
      <c r="I1689" s="32" t="s">
        <v>166</v>
      </c>
      <c r="J1689" s="19">
        <v>3.86</v>
      </c>
    </row>
    <row r="1690" spans="1:11">
      <c r="A1690" s="18" t="s">
        <v>20</v>
      </c>
      <c r="B1690" s="5" t="str">
        <f>TEXT(DATA[[#This Row],[Fecha]],"mmm")</f>
        <v>nov</v>
      </c>
      <c r="C1690" s="16">
        <f>(WEEKNUM(DATA[[#This Row],[Fecha]],2))</f>
        <v>47</v>
      </c>
      <c r="D1690" s="30">
        <v>45243</v>
      </c>
      <c r="E1690" s="102">
        <f>YEAR(DATA[[#This Row],[Fecha]])</f>
        <v>2023</v>
      </c>
      <c r="F1690" s="31" t="s">
        <v>335</v>
      </c>
      <c r="G1690" s="32" t="s">
        <v>75</v>
      </c>
      <c r="H1690" s="35" t="s">
        <v>155</v>
      </c>
      <c r="I1690" s="32" t="s">
        <v>166</v>
      </c>
      <c r="J1690" s="19">
        <v>3.42</v>
      </c>
    </row>
    <row r="1691" spans="1:11">
      <c r="A1691" s="18" t="s">
        <v>20</v>
      </c>
      <c r="B1691" s="5" t="str">
        <f>TEXT(DATA[[#This Row],[Fecha]],"mmm")</f>
        <v>nov</v>
      </c>
      <c r="C1691" s="16">
        <f>(WEEKNUM(DATA[[#This Row],[Fecha]],2))</f>
        <v>47</v>
      </c>
      <c r="D1691" s="30">
        <v>45243</v>
      </c>
      <c r="E1691" s="102">
        <f>YEAR(DATA[[#This Row],[Fecha]])</f>
        <v>2023</v>
      </c>
      <c r="F1691" s="31" t="s">
        <v>335</v>
      </c>
      <c r="G1691" s="32" t="s">
        <v>75</v>
      </c>
      <c r="H1691" s="35" t="s">
        <v>155</v>
      </c>
      <c r="I1691" s="32" t="s">
        <v>166</v>
      </c>
      <c r="J1691" s="19">
        <v>3.42</v>
      </c>
    </row>
    <row r="1692" spans="1:11">
      <c r="A1692" s="18" t="s">
        <v>19</v>
      </c>
      <c r="B1692" s="5" t="str">
        <f>TEXT(DATA[[#This Row],[Fecha]],"mmm")</f>
        <v>nov</v>
      </c>
      <c r="C1692" s="16">
        <f>(WEEKNUM(DATA[[#This Row],[Fecha]],2))</f>
        <v>47</v>
      </c>
      <c r="D1692" s="30">
        <v>45243</v>
      </c>
      <c r="E1692" s="102">
        <f>YEAR(DATA[[#This Row],[Fecha]])</f>
        <v>2023</v>
      </c>
      <c r="F1692" s="31" t="s">
        <v>398</v>
      </c>
      <c r="G1692" s="32" t="s">
        <v>65</v>
      </c>
      <c r="H1692" s="35" t="s">
        <v>89</v>
      </c>
      <c r="I1692" s="32" t="s">
        <v>166</v>
      </c>
      <c r="J1692" s="19">
        <v>3.39</v>
      </c>
    </row>
    <row r="1693" spans="1:11">
      <c r="A1693" s="18" t="s">
        <v>19</v>
      </c>
      <c r="B1693" s="5" t="str">
        <f>TEXT(DATA[[#This Row],[Fecha]],"mmm")</f>
        <v>nov</v>
      </c>
      <c r="C1693" s="16">
        <f>(WEEKNUM(DATA[[#This Row],[Fecha]],2))</f>
        <v>47</v>
      </c>
      <c r="D1693" s="30">
        <v>45243</v>
      </c>
      <c r="E1693" s="102">
        <f>YEAR(DATA[[#This Row],[Fecha]])</f>
        <v>2023</v>
      </c>
      <c r="F1693" s="31" t="s">
        <v>398</v>
      </c>
      <c r="G1693" s="32" t="s">
        <v>65</v>
      </c>
      <c r="H1693" s="35" t="s">
        <v>89</v>
      </c>
      <c r="I1693" s="32" t="s">
        <v>166</v>
      </c>
      <c r="J1693" s="19">
        <v>3.39</v>
      </c>
    </row>
    <row r="1694" spans="1:11">
      <c r="A1694" s="18" t="s">
        <v>20</v>
      </c>
      <c r="B1694" s="5" t="str">
        <f>TEXT(DATA[[#This Row],[Fecha]],"mmm")</f>
        <v>nov</v>
      </c>
      <c r="C1694" s="16">
        <f>(WEEKNUM(DATA[[#This Row],[Fecha]],2))</f>
        <v>47</v>
      </c>
      <c r="D1694" s="30">
        <v>45243</v>
      </c>
      <c r="E1694" s="102">
        <f>YEAR(DATA[[#This Row],[Fecha]])</f>
        <v>2023</v>
      </c>
      <c r="F1694" s="31" t="s">
        <v>335</v>
      </c>
      <c r="G1694" s="32" t="s">
        <v>77</v>
      </c>
      <c r="H1694" s="35" t="s">
        <v>129</v>
      </c>
      <c r="I1694" s="32" t="s">
        <v>166</v>
      </c>
      <c r="J1694" s="19">
        <v>3.08</v>
      </c>
    </row>
    <row r="1695" spans="1:11">
      <c r="A1695" s="18" t="s">
        <v>20</v>
      </c>
      <c r="B1695" s="5" t="str">
        <f>TEXT(DATA[[#This Row],[Fecha]],"mmm")</f>
        <v>nov</v>
      </c>
      <c r="C1695" s="16">
        <f>(WEEKNUM(DATA[[#This Row],[Fecha]],2))</f>
        <v>47</v>
      </c>
      <c r="D1695" s="30">
        <v>45243</v>
      </c>
      <c r="E1695" s="102">
        <f>YEAR(DATA[[#This Row],[Fecha]])</f>
        <v>2023</v>
      </c>
      <c r="F1695" s="31" t="s">
        <v>335</v>
      </c>
      <c r="G1695" s="32" t="s">
        <v>77</v>
      </c>
      <c r="H1695" s="35" t="s">
        <v>129</v>
      </c>
      <c r="I1695" s="32" t="s">
        <v>166</v>
      </c>
      <c r="J1695" s="19">
        <v>3.08</v>
      </c>
    </row>
    <row r="1696" spans="1:11">
      <c r="A1696" s="18" t="s">
        <v>20</v>
      </c>
      <c r="B1696" s="5" t="str">
        <f>TEXT(DATA[[#This Row],[Fecha]],"mmm")</f>
        <v>nov</v>
      </c>
      <c r="C1696" s="16">
        <f>(WEEKNUM(DATA[[#This Row],[Fecha]],2))</f>
        <v>47</v>
      </c>
      <c r="D1696" s="30">
        <v>45243</v>
      </c>
      <c r="E1696" s="102">
        <f>YEAR(DATA[[#This Row],[Fecha]])</f>
        <v>2023</v>
      </c>
      <c r="F1696" s="31" t="s">
        <v>398</v>
      </c>
      <c r="G1696" s="32" t="s">
        <v>52</v>
      </c>
      <c r="H1696" s="35" t="s">
        <v>162</v>
      </c>
      <c r="I1696" s="32" t="s">
        <v>166</v>
      </c>
      <c r="J1696" s="19">
        <v>2.77</v>
      </c>
    </row>
    <row r="1697" spans="1:11">
      <c r="A1697" s="18" t="s">
        <v>20</v>
      </c>
      <c r="B1697" s="5" t="str">
        <f>TEXT(DATA[[#This Row],[Fecha]],"mmm")</f>
        <v>nov</v>
      </c>
      <c r="C1697" s="16">
        <f>(WEEKNUM(DATA[[#This Row],[Fecha]],2))</f>
        <v>47</v>
      </c>
      <c r="D1697" s="30">
        <v>45243</v>
      </c>
      <c r="E1697" s="102">
        <f>YEAR(DATA[[#This Row],[Fecha]])</f>
        <v>2023</v>
      </c>
      <c r="F1697" s="31" t="s">
        <v>398</v>
      </c>
      <c r="G1697" s="32" t="s">
        <v>52</v>
      </c>
      <c r="H1697" s="35" t="s">
        <v>162</v>
      </c>
      <c r="I1697" s="32" t="s">
        <v>166</v>
      </c>
      <c r="J1697" s="19">
        <v>2.77</v>
      </c>
    </row>
    <row r="1698" spans="1:11">
      <c r="A1698" s="18" t="s">
        <v>22</v>
      </c>
      <c r="B1698" s="5" t="str">
        <f>TEXT(DATA[[#This Row],[Fecha]],"mmm")</f>
        <v>nov</v>
      </c>
      <c r="C1698" s="16">
        <f>(WEEKNUM(DATA[[#This Row],[Fecha]],2))</f>
        <v>47</v>
      </c>
      <c r="D1698" s="30">
        <v>45243</v>
      </c>
      <c r="E1698" s="102">
        <f>YEAR(DATA[[#This Row],[Fecha]])</f>
        <v>2023</v>
      </c>
      <c r="F1698" s="31" t="s">
        <v>398</v>
      </c>
      <c r="G1698" s="32" t="s">
        <v>78</v>
      </c>
      <c r="H1698" s="35" t="s">
        <v>296</v>
      </c>
      <c r="I1698" s="32" t="s">
        <v>166</v>
      </c>
      <c r="J1698" s="19">
        <v>2.5299999999999998</v>
      </c>
    </row>
    <row r="1699" spans="1:11">
      <c r="A1699" s="18" t="s">
        <v>22</v>
      </c>
      <c r="B1699" s="5" t="str">
        <f>TEXT(DATA[[#This Row],[Fecha]],"mmm")</f>
        <v>nov</v>
      </c>
      <c r="C1699" s="16">
        <f>(WEEKNUM(DATA[[#This Row],[Fecha]],2))</f>
        <v>47</v>
      </c>
      <c r="D1699" s="30">
        <v>45243</v>
      </c>
      <c r="E1699" s="102">
        <f>YEAR(DATA[[#This Row],[Fecha]])</f>
        <v>2023</v>
      </c>
      <c r="F1699" s="31" t="s">
        <v>398</v>
      </c>
      <c r="G1699" s="32" t="s">
        <v>78</v>
      </c>
      <c r="H1699" s="35" t="s">
        <v>296</v>
      </c>
      <c r="I1699" s="32" t="s">
        <v>166</v>
      </c>
      <c r="J1699" s="19">
        <v>2.5299999999999998</v>
      </c>
    </row>
    <row r="1700" spans="1:11">
      <c r="A1700" s="18" t="s">
        <v>20</v>
      </c>
      <c r="B1700" s="5" t="str">
        <f>TEXT(DATA[[#This Row],[Fecha]],"mmm")</f>
        <v>nov</v>
      </c>
      <c r="C1700" s="16">
        <f>(WEEKNUM(DATA[[#This Row],[Fecha]],2))</f>
        <v>47</v>
      </c>
      <c r="D1700" s="30">
        <v>45243</v>
      </c>
      <c r="E1700" s="102">
        <f>YEAR(DATA[[#This Row],[Fecha]])</f>
        <v>2023</v>
      </c>
      <c r="F1700" s="31" t="s">
        <v>398</v>
      </c>
      <c r="G1700" s="32" t="s">
        <v>52</v>
      </c>
      <c r="H1700" s="35" t="s">
        <v>406</v>
      </c>
      <c r="I1700" s="32" t="s">
        <v>166</v>
      </c>
      <c r="J1700" s="19">
        <v>2.4700000000000002</v>
      </c>
    </row>
    <row r="1701" spans="1:11">
      <c r="A1701" s="18" t="s">
        <v>20</v>
      </c>
      <c r="B1701" s="5" t="str">
        <f>TEXT(DATA[[#This Row],[Fecha]],"mmm")</f>
        <v>nov</v>
      </c>
      <c r="C1701" s="16">
        <f>(WEEKNUM(DATA[[#This Row],[Fecha]],2))</f>
        <v>47</v>
      </c>
      <c r="D1701" s="30">
        <v>45243</v>
      </c>
      <c r="E1701" s="102">
        <f>YEAR(DATA[[#This Row],[Fecha]])</f>
        <v>2023</v>
      </c>
      <c r="F1701" s="31" t="s">
        <v>398</v>
      </c>
      <c r="G1701" s="32" t="s">
        <v>52</v>
      </c>
      <c r="H1701" s="35" t="s">
        <v>406</v>
      </c>
      <c r="I1701" s="32" t="s">
        <v>166</v>
      </c>
      <c r="J1701" s="19">
        <v>2.4700000000000002</v>
      </c>
    </row>
    <row r="1702" spans="1:11">
      <c r="A1702" s="18" t="s">
        <v>22</v>
      </c>
      <c r="B1702" s="5" t="str">
        <f>TEXT(DATA[[#This Row],[Fecha]],"mmm")</f>
        <v>nov</v>
      </c>
      <c r="C1702" s="16">
        <f>(WEEKNUM(DATA[[#This Row],[Fecha]],2))</f>
        <v>47</v>
      </c>
      <c r="D1702" s="30">
        <v>45243</v>
      </c>
      <c r="E1702" s="102">
        <f>YEAR(DATA[[#This Row],[Fecha]])</f>
        <v>2023</v>
      </c>
      <c r="F1702" s="31" t="s">
        <v>398</v>
      </c>
      <c r="G1702" s="32" t="s">
        <v>76</v>
      </c>
      <c r="H1702" s="35" t="s">
        <v>304</v>
      </c>
      <c r="I1702" s="32" t="s">
        <v>166</v>
      </c>
      <c r="J1702" s="19">
        <v>2.1</v>
      </c>
    </row>
    <row r="1703" spans="1:11">
      <c r="A1703" s="18" t="s">
        <v>22</v>
      </c>
      <c r="B1703" s="5" t="str">
        <f>TEXT(DATA[[#This Row],[Fecha]],"mmm")</f>
        <v>nov</v>
      </c>
      <c r="C1703" s="16">
        <f>(WEEKNUM(DATA[[#This Row],[Fecha]],2))</f>
        <v>47</v>
      </c>
      <c r="D1703" s="30">
        <v>45243</v>
      </c>
      <c r="E1703" s="102">
        <f>YEAR(DATA[[#This Row],[Fecha]])</f>
        <v>2023</v>
      </c>
      <c r="F1703" s="31" t="s">
        <v>398</v>
      </c>
      <c r="G1703" s="32" t="s">
        <v>76</v>
      </c>
      <c r="H1703" s="35" t="s">
        <v>304</v>
      </c>
      <c r="I1703" s="32" t="s">
        <v>166</v>
      </c>
      <c r="J1703" s="19">
        <v>2.1</v>
      </c>
    </row>
    <row r="1704" spans="1:11">
      <c r="A1704" s="18" t="s">
        <v>22</v>
      </c>
      <c r="B1704" s="5" t="str">
        <f>TEXT(DATA[[#This Row],[Fecha]],"mmm")</f>
        <v>nov</v>
      </c>
      <c r="C1704" s="16">
        <f>(WEEKNUM(DATA[[#This Row],[Fecha]],2))</f>
        <v>47</v>
      </c>
      <c r="D1704" s="30">
        <v>45243</v>
      </c>
      <c r="E1704" s="102">
        <f>YEAR(DATA[[#This Row],[Fecha]])</f>
        <v>2023</v>
      </c>
      <c r="F1704" s="31" t="s">
        <v>398</v>
      </c>
      <c r="G1704" s="32" t="s">
        <v>78</v>
      </c>
      <c r="H1704" s="35" t="s">
        <v>296</v>
      </c>
      <c r="I1704" s="32" t="s">
        <v>166</v>
      </c>
      <c r="J1704" s="19">
        <v>1.28</v>
      </c>
    </row>
    <row r="1705" spans="1:11">
      <c r="A1705" s="18" t="s">
        <v>22</v>
      </c>
      <c r="B1705" s="5" t="str">
        <f>TEXT(DATA[[#This Row],[Fecha]],"mmm")</f>
        <v>nov</v>
      </c>
      <c r="C1705" s="16">
        <f>(WEEKNUM(DATA[[#This Row],[Fecha]],2))</f>
        <v>47</v>
      </c>
      <c r="D1705" s="30">
        <v>45243</v>
      </c>
      <c r="E1705" s="102">
        <f>YEAR(DATA[[#This Row],[Fecha]])</f>
        <v>2023</v>
      </c>
      <c r="F1705" s="31" t="s">
        <v>398</v>
      </c>
      <c r="G1705" s="32" t="s">
        <v>78</v>
      </c>
      <c r="H1705" s="35" t="s">
        <v>296</v>
      </c>
      <c r="I1705" s="32" t="s">
        <v>166</v>
      </c>
      <c r="J1705" s="19">
        <v>1.28</v>
      </c>
    </row>
    <row r="1706" spans="1:11">
      <c r="A1706" s="18" t="s">
        <v>22</v>
      </c>
      <c r="B1706" s="5" t="str">
        <f>TEXT(DATA[[#This Row],[Fecha]],"mmm")</f>
        <v>nov</v>
      </c>
      <c r="C1706" s="16">
        <f>(WEEKNUM(DATA[[#This Row],[Fecha]],2))</f>
        <v>47</v>
      </c>
      <c r="D1706" s="30">
        <v>45243</v>
      </c>
      <c r="E1706" s="102">
        <f>YEAR(DATA[[#This Row],[Fecha]])</f>
        <v>2023</v>
      </c>
      <c r="F1706" s="31" t="s">
        <v>398</v>
      </c>
      <c r="G1706" s="32" t="s">
        <v>78</v>
      </c>
      <c r="H1706" s="35" t="s">
        <v>296</v>
      </c>
      <c r="I1706" s="32" t="s">
        <v>166</v>
      </c>
      <c r="J1706" s="19">
        <v>1.23</v>
      </c>
    </row>
    <row r="1707" spans="1:11">
      <c r="A1707" s="18" t="s">
        <v>22</v>
      </c>
      <c r="B1707" s="5" t="str">
        <f>TEXT(DATA[[#This Row],[Fecha]],"mmm")</f>
        <v>nov</v>
      </c>
      <c r="C1707" s="16">
        <f>(WEEKNUM(DATA[[#This Row],[Fecha]],2))</f>
        <v>47</v>
      </c>
      <c r="D1707" s="30">
        <v>45243</v>
      </c>
      <c r="E1707" s="102">
        <f>YEAR(DATA[[#This Row],[Fecha]])</f>
        <v>2023</v>
      </c>
      <c r="F1707" s="31" t="s">
        <v>398</v>
      </c>
      <c r="G1707" s="32" t="s">
        <v>78</v>
      </c>
      <c r="H1707" s="35" t="s">
        <v>296</v>
      </c>
      <c r="I1707" s="32" t="s">
        <v>166</v>
      </c>
      <c r="J1707" s="19">
        <v>1.23</v>
      </c>
    </row>
    <row r="1708" spans="1:11">
      <c r="A1708" s="18" t="s">
        <v>22</v>
      </c>
      <c r="B1708" s="5" t="str">
        <f>TEXT(DATA[[#This Row],[Fecha]],"mmm")</f>
        <v>nov</v>
      </c>
      <c r="C1708" s="16">
        <f>(WEEKNUM(DATA[[#This Row],[Fecha]],2))</f>
        <v>47</v>
      </c>
      <c r="D1708" s="30">
        <v>45243</v>
      </c>
      <c r="E1708" s="102">
        <f>YEAR(DATA[[#This Row],[Fecha]])</f>
        <v>2023</v>
      </c>
      <c r="F1708" s="31" t="s">
        <v>398</v>
      </c>
      <c r="G1708" s="32" t="s">
        <v>78</v>
      </c>
      <c r="H1708" s="35" t="s">
        <v>296</v>
      </c>
      <c r="I1708" s="32" t="s">
        <v>166</v>
      </c>
      <c r="J1708" s="19">
        <v>0.45</v>
      </c>
    </row>
    <row r="1709" spans="1:11">
      <c r="A1709" s="18" t="s">
        <v>22</v>
      </c>
      <c r="B1709" s="5" t="str">
        <f>TEXT(DATA[[#This Row],[Fecha]],"mmm")</f>
        <v>nov</v>
      </c>
      <c r="C1709" s="16">
        <f>(WEEKNUM(DATA[[#This Row],[Fecha]],2))</f>
        <v>47</v>
      </c>
      <c r="D1709" s="30">
        <v>45243</v>
      </c>
      <c r="E1709" s="102">
        <f>YEAR(DATA[[#This Row],[Fecha]])</f>
        <v>2023</v>
      </c>
      <c r="F1709" s="31" t="s">
        <v>398</v>
      </c>
      <c r="G1709" s="32" t="s">
        <v>78</v>
      </c>
      <c r="H1709" s="35" t="s">
        <v>296</v>
      </c>
      <c r="I1709" s="32" t="s">
        <v>166</v>
      </c>
      <c r="J1709" s="19">
        <v>0.45</v>
      </c>
    </row>
    <row r="1710" spans="1:11">
      <c r="A1710" s="18" t="s">
        <v>20</v>
      </c>
      <c r="B1710" s="5" t="str">
        <f>TEXT(DATA[[#This Row],[Fecha]],"mmm")</f>
        <v>nov</v>
      </c>
      <c r="C1710" s="16">
        <f>(WEEKNUM(DATA[[#This Row],[Fecha]],2))</f>
        <v>47</v>
      </c>
      <c r="D1710" s="30">
        <v>45244</v>
      </c>
      <c r="E1710" s="102">
        <f>YEAR(DATA[[#This Row],[Fecha]])</f>
        <v>2023</v>
      </c>
      <c r="F1710" s="31" t="s">
        <v>58</v>
      </c>
      <c r="G1710" s="32" t="s">
        <v>70</v>
      </c>
      <c r="H1710" s="35" t="s">
        <v>84</v>
      </c>
      <c r="I1710" s="32" t="s">
        <v>56</v>
      </c>
      <c r="J1710" s="19">
        <v>14.67</v>
      </c>
      <c r="K1710" s="29" t="s">
        <v>498</v>
      </c>
    </row>
    <row r="1711" spans="1:11">
      <c r="A1711" s="18" t="s">
        <v>20</v>
      </c>
      <c r="B1711" s="5" t="str">
        <f>TEXT(DATA[[#This Row],[Fecha]],"mmm")</f>
        <v>nov</v>
      </c>
      <c r="C1711" s="16">
        <f>(WEEKNUM(DATA[[#This Row],[Fecha]],2))</f>
        <v>47</v>
      </c>
      <c r="D1711" s="30">
        <v>45244</v>
      </c>
      <c r="E1711" s="102">
        <f>YEAR(DATA[[#This Row],[Fecha]])</f>
        <v>2023</v>
      </c>
      <c r="F1711" s="31" t="s">
        <v>58</v>
      </c>
      <c r="G1711" s="32" t="s">
        <v>70</v>
      </c>
      <c r="H1711" s="35" t="s">
        <v>84</v>
      </c>
      <c r="I1711" s="32" t="s">
        <v>56</v>
      </c>
      <c r="J1711" s="19">
        <v>14.67</v>
      </c>
      <c r="K1711" s="29" t="s">
        <v>498</v>
      </c>
    </row>
    <row r="1712" spans="1:11">
      <c r="A1712" s="18" t="s">
        <v>20</v>
      </c>
      <c r="B1712" s="5" t="str">
        <f>TEXT(DATA[[#This Row],[Fecha]],"mmm")</f>
        <v>nov</v>
      </c>
      <c r="C1712" s="16">
        <f>(WEEKNUM(DATA[[#This Row],[Fecha]],2))</f>
        <v>47</v>
      </c>
      <c r="D1712" s="30">
        <v>45244</v>
      </c>
      <c r="E1712" s="102">
        <f>YEAR(DATA[[#This Row],[Fecha]])</f>
        <v>2023</v>
      </c>
      <c r="F1712" s="31" t="s">
        <v>58</v>
      </c>
      <c r="G1712" s="32" t="s">
        <v>53</v>
      </c>
      <c r="H1712" s="35" t="s">
        <v>497</v>
      </c>
      <c r="I1712" s="32" t="s">
        <v>166</v>
      </c>
      <c r="J1712" s="19">
        <v>8.52</v>
      </c>
    </row>
    <row r="1713" spans="1:11">
      <c r="A1713" s="18" t="s">
        <v>20</v>
      </c>
      <c r="B1713" s="5" t="str">
        <f>TEXT(DATA[[#This Row],[Fecha]],"mmm")</f>
        <v>nov</v>
      </c>
      <c r="C1713" s="16">
        <f>(WEEKNUM(DATA[[#This Row],[Fecha]],2))</f>
        <v>47</v>
      </c>
      <c r="D1713" s="30">
        <v>45244</v>
      </c>
      <c r="E1713" s="102">
        <f>YEAR(DATA[[#This Row],[Fecha]])</f>
        <v>2023</v>
      </c>
      <c r="F1713" s="31" t="s">
        <v>58</v>
      </c>
      <c r="G1713" s="32" t="s">
        <v>53</v>
      </c>
      <c r="H1713" s="35" t="s">
        <v>497</v>
      </c>
      <c r="I1713" s="32" t="s">
        <v>166</v>
      </c>
      <c r="J1713" s="19">
        <v>8.52</v>
      </c>
    </row>
    <row r="1714" spans="1:11">
      <c r="A1714" s="18" t="s">
        <v>20</v>
      </c>
      <c r="B1714" s="5" t="str">
        <f>TEXT(DATA[[#This Row],[Fecha]],"mmm")</f>
        <v>nov</v>
      </c>
      <c r="C1714" s="16">
        <f>(WEEKNUM(DATA[[#This Row],[Fecha]],2))</f>
        <v>47</v>
      </c>
      <c r="D1714" s="30">
        <v>45244</v>
      </c>
      <c r="E1714" s="102">
        <f>YEAR(DATA[[#This Row],[Fecha]])</f>
        <v>2023</v>
      </c>
      <c r="F1714" s="31" t="s">
        <v>58</v>
      </c>
      <c r="G1714" s="32" t="s">
        <v>77</v>
      </c>
      <c r="H1714" s="35" t="s">
        <v>320</v>
      </c>
      <c r="I1714" s="32" t="s">
        <v>166</v>
      </c>
      <c r="J1714" s="19">
        <v>5.75</v>
      </c>
    </row>
    <row r="1715" spans="1:11">
      <c r="A1715" s="18" t="s">
        <v>20</v>
      </c>
      <c r="B1715" s="5" t="str">
        <f>TEXT(DATA[[#This Row],[Fecha]],"mmm")</f>
        <v>nov</v>
      </c>
      <c r="C1715" s="16">
        <f>(WEEKNUM(DATA[[#This Row],[Fecha]],2))</f>
        <v>47</v>
      </c>
      <c r="D1715" s="30">
        <v>45244</v>
      </c>
      <c r="E1715" s="102">
        <f>YEAR(DATA[[#This Row],[Fecha]])</f>
        <v>2023</v>
      </c>
      <c r="F1715" s="31" t="s">
        <v>58</v>
      </c>
      <c r="G1715" s="32" t="s">
        <v>77</v>
      </c>
      <c r="H1715" s="35" t="s">
        <v>320</v>
      </c>
      <c r="I1715" s="32" t="s">
        <v>166</v>
      </c>
      <c r="J1715" s="19">
        <v>5.75</v>
      </c>
    </row>
    <row r="1716" spans="1:11">
      <c r="A1716" s="18" t="s">
        <v>22</v>
      </c>
      <c r="B1716" s="5" t="str">
        <f>TEXT(DATA[[#This Row],[Fecha]],"mmm")</f>
        <v>nov</v>
      </c>
      <c r="C1716" s="16">
        <f>(WEEKNUM(DATA[[#This Row],[Fecha]],2))</f>
        <v>47</v>
      </c>
      <c r="D1716" s="30">
        <v>45244</v>
      </c>
      <c r="E1716" s="102">
        <f>YEAR(DATA[[#This Row],[Fecha]])</f>
        <v>2023</v>
      </c>
      <c r="F1716" s="31" t="s">
        <v>398</v>
      </c>
      <c r="G1716" s="32" t="s">
        <v>76</v>
      </c>
      <c r="H1716" s="35" t="s">
        <v>304</v>
      </c>
      <c r="I1716" s="32" t="s">
        <v>166</v>
      </c>
      <c r="J1716" s="19">
        <v>3.58</v>
      </c>
    </row>
    <row r="1717" spans="1:11">
      <c r="A1717" s="18" t="s">
        <v>22</v>
      </c>
      <c r="B1717" s="5" t="str">
        <f>TEXT(DATA[[#This Row],[Fecha]],"mmm")</f>
        <v>nov</v>
      </c>
      <c r="C1717" s="16">
        <f>(WEEKNUM(DATA[[#This Row],[Fecha]],2))</f>
        <v>47</v>
      </c>
      <c r="D1717" s="30">
        <v>45244</v>
      </c>
      <c r="E1717" s="102">
        <f>YEAR(DATA[[#This Row],[Fecha]])</f>
        <v>2023</v>
      </c>
      <c r="F1717" s="31" t="s">
        <v>398</v>
      </c>
      <c r="G1717" s="32" t="s">
        <v>76</v>
      </c>
      <c r="H1717" s="35" t="s">
        <v>304</v>
      </c>
      <c r="I1717" s="32" t="s">
        <v>166</v>
      </c>
      <c r="J1717" s="19">
        <v>3.58</v>
      </c>
    </row>
    <row r="1718" spans="1:11">
      <c r="A1718" s="18" t="s">
        <v>22</v>
      </c>
      <c r="B1718" s="5" t="str">
        <f>TEXT(DATA[[#This Row],[Fecha]],"mmm")</f>
        <v>nov</v>
      </c>
      <c r="C1718" s="16">
        <f>(WEEKNUM(DATA[[#This Row],[Fecha]],2))</f>
        <v>47</v>
      </c>
      <c r="D1718" s="30">
        <v>45244</v>
      </c>
      <c r="E1718" s="102">
        <f>YEAR(DATA[[#This Row],[Fecha]])</f>
        <v>2023</v>
      </c>
      <c r="F1718" s="31" t="s">
        <v>398</v>
      </c>
      <c r="G1718" s="32" t="s">
        <v>78</v>
      </c>
      <c r="H1718" s="35" t="s">
        <v>296</v>
      </c>
      <c r="I1718" s="32" t="s">
        <v>166</v>
      </c>
      <c r="J1718" s="19">
        <v>1.4</v>
      </c>
    </row>
    <row r="1719" spans="1:11">
      <c r="A1719" s="18" t="s">
        <v>22</v>
      </c>
      <c r="B1719" s="5" t="str">
        <f>TEXT(DATA[[#This Row],[Fecha]],"mmm")</f>
        <v>nov</v>
      </c>
      <c r="C1719" s="16">
        <f>(WEEKNUM(DATA[[#This Row],[Fecha]],2))</f>
        <v>47</v>
      </c>
      <c r="D1719" s="30">
        <v>45244</v>
      </c>
      <c r="E1719" s="102">
        <f>YEAR(DATA[[#This Row],[Fecha]])</f>
        <v>2023</v>
      </c>
      <c r="F1719" s="31" t="s">
        <v>398</v>
      </c>
      <c r="G1719" s="32" t="s">
        <v>78</v>
      </c>
      <c r="H1719" s="35" t="s">
        <v>296</v>
      </c>
      <c r="I1719" s="32" t="s">
        <v>166</v>
      </c>
      <c r="J1719" s="19">
        <v>1.4</v>
      </c>
    </row>
    <row r="1720" spans="1:11">
      <c r="A1720" s="18" t="s">
        <v>22</v>
      </c>
      <c r="B1720" s="5" t="str">
        <f>TEXT(DATA[[#This Row],[Fecha]],"mmm")</f>
        <v>nov</v>
      </c>
      <c r="C1720" s="16">
        <f>(WEEKNUM(DATA[[#This Row],[Fecha]],2))</f>
        <v>47</v>
      </c>
      <c r="D1720" s="30">
        <v>45245</v>
      </c>
      <c r="E1720" s="102">
        <f>YEAR(DATA[[#This Row],[Fecha]])</f>
        <v>2023</v>
      </c>
      <c r="F1720" s="31" t="s">
        <v>398</v>
      </c>
      <c r="G1720" s="32" t="s">
        <v>79</v>
      </c>
      <c r="H1720" s="35" t="s">
        <v>516</v>
      </c>
      <c r="I1720" s="32" t="s">
        <v>56</v>
      </c>
      <c r="J1720" s="19">
        <v>11.53</v>
      </c>
      <c r="K1720" s="29" t="s">
        <v>517</v>
      </c>
    </row>
    <row r="1721" spans="1:11">
      <c r="A1721" s="18" t="s">
        <v>22</v>
      </c>
      <c r="B1721" s="5" t="str">
        <f>TEXT(DATA[[#This Row],[Fecha]],"mmm")</f>
        <v>nov</v>
      </c>
      <c r="C1721" s="16">
        <f>(WEEKNUM(DATA[[#This Row],[Fecha]],2))</f>
        <v>47</v>
      </c>
      <c r="D1721" s="30">
        <v>45245</v>
      </c>
      <c r="E1721" s="102">
        <f>YEAR(DATA[[#This Row],[Fecha]])</f>
        <v>2023</v>
      </c>
      <c r="F1721" s="31" t="s">
        <v>398</v>
      </c>
      <c r="G1721" s="32" t="s">
        <v>79</v>
      </c>
      <c r="H1721" s="35" t="s">
        <v>516</v>
      </c>
      <c r="I1721" s="32" t="s">
        <v>166</v>
      </c>
      <c r="J1721" s="19">
        <v>9.43</v>
      </c>
      <c r="K1721" s="29" t="s">
        <v>517</v>
      </c>
    </row>
    <row r="1722" spans="1:11">
      <c r="A1722" s="18" t="s">
        <v>19</v>
      </c>
      <c r="B1722" s="5" t="str">
        <f>TEXT(DATA[[#This Row],[Fecha]],"mmm")</f>
        <v>nov</v>
      </c>
      <c r="C1722" s="16">
        <f>(WEEKNUM(DATA[[#This Row],[Fecha]],2))</f>
        <v>47</v>
      </c>
      <c r="D1722" s="30">
        <v>45245</v>
      </c>
      <c r="E1722" s="102">
        <f>YEAR(DATA[[#This Row],[Fecha]])</f>
        <v>2023</v>
      </c>
      <c r="F1722" s="31" t="s">
        <v>398</v>
      </c>
      <c r="G1722" s="32" t="s">
        <v>53</v>
      </c>
      <c r="H1722" s="35" t="s">
        <v>170</v>
      </c>
      <c r="I1722" s="32" t="s">
        <v>166</v>
      </c>
      <c r="J1722" s="19">
        <v>8.98</v>
      </c>
    </row>
    <row r="1723" spans="1:11">
      <c r="A1723" s="18" t="s">
        <v>22</v>
      </c>
      <c r="B1723" s="5" t="str">
        <f>TEXT(DATA[[#This Row],[Fecha]],"mmm")</f>
        <v>nov</v>
      </c>
      <c r="C1723" s="16">
        <f>(WEEKNUM(DATA[[#This Row],[Fecha]],2))</f>
        <v>47</v>
      </c>
      <c r="D1723" s="30">
        <v>45245</v>
      </c>
      <c r="E1723" s="102">
        <f>YEAR(DATA[[#This Row],[Fecha]])</f>
        <v>2023</v>
      </c>
      <c r="F1723" s="31" t="s">
        <v>398</v>
      </c>
      <c r="G1723" s="32" t="s">
        <v>65</v>
      </c>
      <c r="H1723" s="35" t="s">
        <v>510</v>
      </c>
      <c r="I1723" s="32" t="s">
        <v>166</v>
      </c>
      <c r="J1723" s="19">
        <v>5.4</v>
      </c>
    </row>
    <row r="1724" spans="1:11">
      <c r="A1724" s="18" t="s">
        <v>22</v>
      </c>
      <c r="B1724" s="5" t="str">
        <f>TEXT(DATA[[#This Row],[Fecha]],"mmm")</f>
        <v>nov</v>
      </c>
      <c r="C1724" s="16">
        <f>(WEEKNUM(DATA[[#This Row],[Fecha]],2))</f>
        <v>47</v>
      </c>
      <c r="D1724" s="30">
        <v>45245</v>
      </c>
      <c r="E1724" s="102">
        <f>YEAR(DATA[[#This Row],[Fecha]])</f>
        <v>2023</v>
      </c>
      <c r="F1724" s="31" t="s">
        <v>398</v>
      </c>
      <c r="G1724" s="32" t="s">
        <v>76</v>
      </c>
      <c r="H1724" s="35" t="s">
        <v>304</v>
      </c>
      <c r="I1724" s="32" t="s">
        <v>166</v>
      </c>
      <c r="J1724" s="19">
        <v>3.33</v>
      </c>
    </row>
    <row r="1725" spans="1:11">
      <c r="A1725" s="18" t="s">
        <v>20</v>
      </c>
      <c r="B1725" s="5" t="str">
        <f>TEXT(DATA[[#This Row],[Fecha]],"mmm")</f>
        <v>nov</v>
      </c>
      <c r="C1725" s="16">
        <f>(WEEKNUM(DATA[[#This Row],[Fecha]],2))</f>
        <v>47</v>
      </c>
      <c r="D1725" s="30">
        <v>45245</v>
      </c>
      <c r="E1725" s="102">
        <f>YEAR(DATA[[#This Row],[Fecha]])</f>
        <v>2023</v>
      </c>
      <c r="F1725" s="31" t="s">
        <v>398</v>
      </c>
      <c r="G1725" s="32" t="s">
        <v>62</v>
      </c>
      <c r="H1725" s="35" t="s">
        <v>63</v>
      </c>
      <c r="I1725" s="32" t="s">
        <v>166</v>
      </c>
      <c r="J1725" s="19">
        <v>2.08</v>
      </c>
    </row>
    <row r="1726" spans="1:11">
      <c r="A1726" s="18" t="s">
        <v>22</v>
      </c>
      <c r="B1726" s="5" t="str">
        <f>TEXT(DATA[[#This Row],[Fecha]],"mmm")</f>
        <v>nov</v>
      </c>
      <c r="C1726" s="16">
        <f>(WEEKNUM(DATA[[#This Row],[Fecha]],2))</f>
        <v>47</v>
      </c>
      <c r="D1726" s="30">
        <v>45245</v>
      </c>
      <c r="E1726" s="102">
        <f>YEAR(DATA[[#This Row],[Fecha]])</f>
        <v>2023</v>
      </c>
      <c r="F1726" s="31" t="s">
        <v>398</v>
      </c>
      <c r="G1726" s="32" t="s">
        <v>79</v>
      </c>
      <c r="H1726" s="35" t="s">
        <v>516</v>
      </c>
      <c r="I1726" s="32" t="s">
        <v>166</v>
      </c>
      <c r="J1726" s="19">
        <v>1.85</v>
      </c>
    </row>
    <row r="1727" spans="1:11">
      <c r="A1727" s="18" t="s">
        <v>22</v>
      </c>
      <c r="B1727" s="5" t="str">
        <f>TEXT(DATA[[#This Row],[Fecha]],"mmm")</f>
        <v>nov</v>
      </c>
      <c r="C1727" s="16">
        <f>(WEEKNUM(DATA[[#This Row],[Fecha]],2))</f>
        <v>47</v>
      </c>
      <c r="D1727" s="30">
        <v>45245</v>
      </c>
      <c r="E1727" s="102">
        <f>YEAR(DATA[[#This Row],[Fecha]])</f>
        <v>2023</v>
      </c>
      <c r="F1727" s="31" t="s">
        <v>398</v>
      </c>
      <c r="G1727" s="32" t="s">
        <v>79</v>
      </c>
      <c r="H1727" s="35" t="s">
        <v>516</v>
      </c>
      <c r="I1727" s="32" t="s">
        <v>166</v>
      </c>
      <c r="J1727" s="19">
        <v>1.78</v>
      </c>
    </row>
    <row r="1728" spans="1:11">
      <c r="A1728" s="18" t="s">
        <v>20</v>
      </c>
      <c r="B1728" s="5" t="str">
        <f>TEXT(DATA[[#This Row],[Fecha]],"mmm")</f>
        <v>nov</v>
      </c>
      <c r="C1728" s="16">
        <f>(WEEKNUM(DATA[[#This Row],[Fecha]],2))</f>
        <v>47</v>
      </c>
      <c r="D1728" s="30">
        <v>45245</v>
      </c>
      <c r="E1728" s="102">
        <f>YEAR(DATA[[#This Row],[Fecha]])</f>
        <v>2023</v>
      </c>
      <c r="F1728" s="31" t="s">
        <v>398</v>
      </c>
      <c r="G1728" s="32" t="s">
        <v>62</v>
      </c>
      <c r="H1728" s="35" t="s">
        <v>63</v>
      </c>
      <c r="I1728" s="32" t="s">
        <v>166</v>
      </c>
      <c r="J1728" s="19">
        <v>1.63</v>
      </c>
    </row>
    <row r="1729" spans="1:11">
      <c r="A1729" s="18" t="s">
        <v>22</v>
      </c>
      <c r="B1729" s="5" t="str">
        <f>TEXT(DATA[[#This Row],[Fecha]],"mmm")</f>
        <v>nov</v>
      </c>
      <c r="C1729" s="16">
        <f>(WEEKNUM(DATA[[#This Row],[Fecha]],2))</f>
        <v>47</v>
      </c>
      <c r="D1729" s="30">
        <v>45245</v>
      </c>
      <c r="E1729" s="102">
        <f>YEAR(DATA[[#This Row],[Fecha]])</f>
        <v>2023</v>
      </c>
      <c r="F1729" s="31" t="s">
        <v>398</v>
      </c>
      <c r="G1729" s="32" t="s">
        <v>79</v>
      </c>
      <c r="H1729" s="35" t="s">
        <v>516</v>
      </c>
      <c r="I1729" s="32" t="s">
        <v>166</v>
      </c>
      <c r="J1729" s="19">
        <v>1.4</v>
      </c>
    </row>
    <row r="1730" spans="1:11">
      <c r="A1730" s="18" t="s">
        <v>22</v>
      </c>
      <c r="B1730" s="5" t="str">
        <f>TEXT(DATA[[#This Row],[Fecha]],"mmm")</f>
        <v>nov</v>
      </c>
      <c r="C1730" s="16">
        <f>(WEEKNUM(DATA[[#This Row],[Fecha]],2))</f>
        <v>47</v>
      </c>
      <c r="D1730" s="30">
        <v>45245</v>
      </c>
      <c r="E1730" s="102">
        <f>YEAR(DATA[[#This Row],[Fecha]])</f>
        <v>2023</v>
      </c>
      <c r="F1730" s="31" t="s">
        <v>398</v>
      </c>
      <c r="G1730" s="32" t="s">
        <v>78</v>
      </c>
      <c r="H1730" s="35" t="s">
        <v>296</v>
      </c>
      <c r="I1730" s="32" t="s">
        <v>166</v>
      </c>
      <c r="J1730" s="19">
        <v>1.25</v>
      </c>
    </row>
    <row r="1731" spans="1:11">
      <c r="A1731" s="18" t="s">
        <v>22</v>
      </c>
      <c r="B1731" s="5" t="str">
        <f>TEXT(DATA[[#This Row],[Fecha]],"mmm")</f>
        <v>nov</v>
      </c>
      <c r="C1731" s="16">
        <f>(WEEKNUM(DATA[[#This Row],[Fecha]],2))</f>
        <v>47</v>
      </c>
      <c r="D1731" s="30">
        <v>45245</v>
      </c>
      <c r="E1731" s="102">
        <f>YEAR(DATA[[#This Row],[Fecha]])</f>
        <v>2023</v>
      </c>
      <c r="F1731" s="31" t="s">
        <v>398</v>
      </c>
      <c r="G1731" s="32" t="s">
        <v>78</v>
      </c>
      <c r="H1731" s="35" t="s">
        <v>296</v>
      </c>
      <c r="I1731" s="32" t="s">
        <v>166</v>
      </c>
      <c r="J1731" s="19">
        <v>1.1499999999999999</v>
      </c>
    </row>
    <row r="1732" spans="1:11">
      <c r="A1732" s="18" t="s">
        <v>22</v>
      </c>
      <c r="B1732" s="5" t="str">
        <f>TEXT(DATA[[#This Row],[Fecha]],"mmm")</f>
        <v>nov</v>
      </c>
      <c r="C1732" s="16">
        <f>(WEEKNUM(DATA[[#This Row],[Fecha]],2))</f>
        <v>47</v>
      </c>
      <c r="D1732" s="30">
        <v>45245</v>
      </c>
      <c r="E1732" s="102">
        <f>YEAR(DATA[[#This Row],[Fecha]])</f>
        <v>2023</v>
      </c>
      <c r="F1732" s="31" t="s">
        <v>398</v>
      </c>
      <c r="G1732" s="32" t="s">
        <v>79</v>
      </c>
      <c r="H1732" s="35" t="s">
        <v>516</v>
      </c>
      <c r="I1732" s="32" t="s">
        <v>166</v>
      </c>
      <c r="J1732" s="19">
        <v>0.83</v>
      </c>
    </row>
    <row r="1733" spans="1:11">
      <c r="A1733" s="18" t="s">
        <v>22</v>
      </c>
      <c r="B1733" s="5" t="str">
        <f>TEXT(DATA[[#This Row],[Fecha]],"mmm")</f>
        <v>nov</v>
      </c>
      <c r="C1733" s="16">
        <f>(WEEKNUM(DATA[[#This Row],[Fecha]],2))</f>
        <v>47</v>
      </c>
      <c r="D1733" s="30">
        <v>45245</v>
      </c>
      <c r="E1733" s="102">
        <f>YEAR(DATA[[#This Row],[Fecha]])</f>
        <v>2023</v>
      </c>
      <c r="F1733" s="31" t="s">
        <v>398</v>
      </c>
      <c r="G1733" s="32" t="s">
        <v>79</v>
      </c>
      <c r="H1733" s="35" t="s">
        <v>516</v>
      </c>
      <c r="I1733" s="32" t="s">
        <v>166</v>
      </c>
      <c r="J1733" s="19">
        <v>0.55000000000000004</v>
      </c>
    </row>
    <row r="1734" spans="1:11">
      <c r="A1734" s="18" t="s">
        <v>20</v>
      </c>
      <c r="B1734" s="5" t="str">
        <f>TEXT(DATA[[#This Row],[Fecha]],"mmm")</f>
        <v>nov</v>
      </c>
      <c r="C1734" s="16">
        <f>(WEEKNUM(DATA[[#This Row],[Fecha]],2))</f>
        <v>47</v>
      </c>
      <c r="D1734" s="30">
        <v>45245</v>
      </c>
      <c r="E1734" s="102">
        <f>YEAR(DATA[[#This Row],[Fecha]])</f>
        <v>2023</v>
      </c>
      <c r="F1734" s="31" t="s">
        <v>398</v>
      </c>
      <c r="G1734" s="32" t="s">
        <v>52</v>
      </c>
      <c r="H1734" s="35" t="s">
        <v>162</v>
      </c>
      <c r="I1734" s="32" t="s">
        <v>166</v>
      </c>
      <c r="J1734" s="19">
        <v>0.22</v>
      </c>
    </row>
    <row r="1735" spans="1:11">
      <c r="A1735" s="18" t="s">
        <v>22</v>
      </c>
      <c r="B1735" s="5" t="str">
        <f>TEXT(DATA[[#This Row],[Fecha]],"mmm")</f>
        <v>nov</v>
      </c>
      <c r="C1735" s="16">
        <f>(WEEKNUM(DATA[[#This Row],[Fecha]],2))</f>
        <v>47</v>
      </c>
      <c r="D1735" s="30">
        <v>45245</v>
      </c>
      <c r="E1735" s="102">
        <f>YEAR(DATA[[#This Row],[Fecha]])</f>
        <v>2023</v>
      </c>
      <c r="F1735" s="31" t="s">
        <v>58</v>
      </c>
      <c r="G1735" s="32" t="s">
        <v>79</v>
      </c>
      <c r="H1735" s="35" t="s">
        <v>516</v>
      </c>
      <c r="I1735" s="32" t="s">
        <v>166</v>
      </c>
      <c r="J1735" s="19">
        <v>0.18</v>
      </c>
    </row>
    <row r="1736" spans="1:11">
      <c r="A1736" s="18" t="s">
        <v>22</v>
      </c>
      <c r="B1736" s="5" t="str">
        <f>TEXT(DATA[[#This Row],[Fecha]],"mmm")</f>
        <v>nov</v>
      </c>
      <c r="C1736" s="16">
        <f>(WEEKNUM(DATA[[#This Row],[Fecha]],2))</f>
        <v>47</v>
      </c>
      <c r="D1736" s="30">
        <v>45245</v>
      </c>
      <c r="E1736" s="102">
        <f>YEAR(DATA[[#This Row],[Fecha]])</f>
        <v>2023</v>
      </c>
      <c r="F1736" s="31" t="s">
        <v>398</v>
      </c>
      <c r="G1736" s="32" t="s">
        <v>79</v>
      </c>
      <c r="H1736" s="35" t="s">
        <v>516</v>
      </c>
      <c r="I1736" s="32" t="s">
        <v>166</v>
      </c>
      <c r="J1736" s="19">
        <v>0.15</v>
      </c>
    </row>
    <row r="1737" spans="1:11">
      <c r="A1737" s="18" t="s">
        <v>20</v>
      </c>
      <c r="B1737" s="5" t="str">
        <f>TEXT(DATA[[#This Row],[Fecha]],"mmm")</f>
        <v>nov</v>
      </c>
      <c r="C1737" s="16">
        <f>(WEEKNUM(DATA[[#This Row],[Fecha]],2))</f>
        <v>47</v>
      </c>
      <c r="D1737" s="30">
        <v>45245</v>
      </c>
      <c r="E1737" s="102">
        <f>YEAR(DATA[[#This Row],[Fecha]])</f>
        <v>2023</v>
      </c>
      <c r="F1737" s="31" t="s">
        <v>398</v>
      </c>
      <c r="G1737" s="32" t="s">
        <v>52</v>
      </c>
      <c r="H1737" s="35" t="s">
        <v>162</v>
      </c>
      <c r="I1737" s="32" t="s">
        <v>166</v>
      </c>
      <c r="J1737" s="19">
        <v>0.08</v>
      </c>
    </row>
    <row r="1738" spans="1:11">
      <c r="A1738" s="18" t="s">
        <v>20</v>
      </c>
      <c r="B1738" s="5" t="str">
        <f>TEXT(DATA[[#This Row],[Fecha]],"mmm")</f>
        <v>nov</v>
      </c>
      <c r="C1738" s="16">
        <f>(WEEKNUM(DATA[[#This Row],[Fecha]],2))</f>
        <v>47</v>
      </c>
      <c r="D1738" s="30">
        <v>45245</v>
      </c>
      <c r="E1738" s="102">
        <f>YEAR(DATA[[#This Row],[Fecha]])</f>
        <v>2023</v>
      </c>
      <c r="F1738" s="31" t="s">
        <v>398</v>
      </c>
      <c r="G1738" s="32" t="s">
        <v>52</v>
      </c>
      <c r="H1738" s="35" t="s">
        <v>162</v>
      </c>
      <c r="I1738" s="32" t="s">
        <v>166</v>
      </c>
      <c r="J1738" s="19">
        <v>0.03</v>
      </c>
    </row>
    <row r="1739" spans="1:11">
      <c r="A1739" s="18" t="s">
        <v>19</v>
      </c>
      <c r="B1739" s="5" t="str">
        <f>TEXT(DATA[[#This Row],[Fecha]],"mmm")</f>
        <v>nov</v>
      </c>
      <c r="C1739" s="16">
        <f>(WEEKNUM(DATA[[#This Row],[Fecha]],2))</f>
        <v>47</v>
      </c>
      <c r="D1739" s="30">
        <v>45246</v>
      </c>
      <c r="E1739" s="102">
        <f>YEAR(DATA[[#This Row],[Fecha]])</f>
        <v>2023</v>
      </c>
      <c r="F1739" s="31" t="s">
        <v>398</v>
      </c>
      <c r="G1739" s="32" t="s">
        <v>65</v>
      </c>
      <c r="H1739" s="35" t="s">
        <v>510</v>
      </c>
      <c r="I1739" s="32" t="s">
        <v>57</v>
      </c>
      <c r="J1739" s="19">
        <v>26.54</v>
      </c>
      <c r="K1739" s="29" t="s">
        <v>505</v>
      </c>
    </row>
    <row r="1740" spans="1:11">
      <c r="A1740" s="18" t="s">
        <v>19</v>
      </c>
      <c r="B1740" s="5" t="str">
        <f>TEXT(DATA[[#This Row],[Fecha]],"mmm")</f>
        <v>nov</v>
      </c>
      <c r="C1740" s="16">
        <f>(WEEKNUM(DATA[[#This Row],[Fecha]],2))</f>
        <v>47</v>
      </c>
      <c r="D1740" s="30">
        <v>45246</v>
      </c>
      <c r="E1740" s="102">
        <f>YEAR(DATA[[#This Row],[Fecha]])</f>
        <v>2023</v>
      </c>
      <c r="F1740" s="31" t="s">
        <v>398</v>
      </c>
      <c r="G1740" s="32" t="s">
        <v>53</v>
      </c>
      <c r="H1740" s="35" t="s">
        <v>519</v>
      </c>
      <c r="I1740" s="32" t="s">
        <v>57</v>
      </c>
      <c r="J1740" s="19">
        <v>10.27</v>
      </c>
      <c r="K1740" s="29" t="s">
        <v>520</v>
      </c>
    </row>
    <row r="1741" spans="1:11">
      <c r="A1741" s="18" t="s">
        <v>20</v>
      </c>
      <c r="B1741" s="5" t="str">
        <f>TEXT(DATA[[#This Row],[Fecha]],"mmm")</f>
        <v>nov</v>
      </c>
      <c r="C1741" s="16">
        <f>(WEEKNUM(DATA[[#This Row],[Fecha]],2))</f>
        <v>47</v>
      </c>
      <c r="D1741" s="30">
        <v>45246</v>
      </c>
      <c r="E1741" s="102">
        <f>YEAR(DATA[[#This Row],[Fecha]])</f>
        <v>2023</v>
      </c>
      <c r="F1741" s="31" t="s">
        <v>398</v>
      </c>
      <c r="G1741" s="32" t="s">
        <v>52</v>
      </c>
      <c r="H1741" s="35" t="s">
        <v>521</v>
      </c>
      <c r="I1741" s="32" t="s">
        <v>56</v>
      </c>
      <c r="J1741" s="19">
        <v>10.19</v>
      </c>
      <c r="K1741" s="29" t="s">
        <v>522</v>
      </c>
    </row>
    <row r="1742" spans="1:11">
      <c r="A1742" s="18" t="s">
        <v>20</v>
      </c>
      <c r="B1742" s="5" t="str">
        <f>TEXT(DATA[[#This Row],[Fecha]],"mmm")</f>
        <v>nov</v>
      </c>
      <c r="C1742" s="16">
        <f>(WEEKNUM(DATA[[#This Row],[Fecha]],2))</f>
        <v>47</v>
      </c>
      <c r="D1742" s="30">
        <v>45246</v>
      </c>
      <c r="E1742" s="102">
        <f>YEAR(DATA[[#This Row],[Fecha]])</f>
        <v>2023</v>
      </c>
      <c r="F1742" s="31" t="s">
        <v>58</v>
      </c>
      <c r="G1742" s="32" t="s">
        <v>52</v>
      </c>
      <c r="H1742" s="35" t="s">
        <v>521</v>
      </c>
      <c r="I1742" s="32" t="s">
        <v>166</v>
      </c>
      <c r="J1742" s="19">
        <v>7.82</v>
      </c>
    </row>
    <row r="1743" spans="1:11">
      <c r="A1743" s="18" t="s">
        <v>19</v>
      </c>
      <c r="B1743" s="5" t="str">
        <f>TEXT(DATA[[#This Row],[Fecha]],"mmm")</f>
        <v>nov</v>
      </c>
      <c r="C1743" s="16">
        <f>(WEEKNUM(DATA[[#This Row],[Fecha]],2))</f>
        <v>47</v>
      </c>
      <c r="D1743" s="30">
        <v>45246</v>
      </c>
      <c r="E1743" s="102">
        <f>YEAR(DATA[[#This Row],[Fecha]])</f>
        <v>2023</v>
      </c>
      <c r="F1743" s="31" t="s">
        <v>58</v>
      </c>
      <c r="G1743" s="32" t="s">
        <v>79</v>
      </c>
      <c r="H1743" s="35" t="s">
        <v>523</v>
      </c>
      <c r="I1743" s="32" t="s">
        <v>166</v>
      </c>
      <c r="J1743" s="19">
        <v>7.56</v>
      </c>
    </row>
    <row r="1744" spans="1:11">
      <c r="A1744" s="18" t="s">
        <v>19</v>
      </c>
      <c r="B1744" s="5" t="str">
        <f>TEXT(DATA[[#This Row],[Fecha]],"mmm")</f>
        <v>nov</v>
      </c>
      <c r="C1744" s="16">
        <f>(WEEKNUM(DATA[[#This Row],[Fecha]],2))</f>
        <v>47</v>
      </c>
      <c r="D1744" s="30">
        <v>45246</v>
      </c>
      <c r="E1744" s="102">
        <f>YEAR(DATA[[#This Row],[Fecha]])</f>
        <v>2023</v>
      </c>
      <c r="F1744" s="31" t="s">
        <v>58</v>
      </c>
      <c r="G1744" s="32" t="s">
        <v>79</v>
      </c>
      <c r="H1744" s="35" t="s">
        <v>523</v>
      </c>
      <c r="I1744" s="32" t="s">
        <v>166</v>
      </c>
      <c r="J1744" s="19">
        <v>4.54</v>
      </c>
    </row>
    <row r="1745" spans="1:11">
      <c r="A1745" s="18" t="s">
        <v>22</v>
      </c>
      <c r="B1745" s="5" t="str">
        <f>TEXT(DATA[[#This Row],[Fecha]],"mmm")</f>
        <v>nov</v>
      </c>
      <c r="C1745" s="16">
        <f>(WEEKNUM(DATA[[#This Row],[Fecha]],2))</f>
        <v>47</v>
      </c>
      <c r="D1745" s="30">
        <v>45246</v>
      </c>
      <c r="E1745" s="102">
        <f>YEAR(DATA[[#This Row],[Fecha]])</f>
        <v>2023</v>
      </c>
      <c r="F1745" s="31" t="s">
        <v>398</v>
      </c>
      <c r="G1745" s="32" t="s">
        <v>78</v>
      </c>
      <c r="H1745" s="35" t="s">
        <v>296</v>
      </c>
      <c r="I1745" s="32" t="s">
        <v>166</v>
      </c>
      <c r="J1745" s="19">
        <v>3.2</v>
      </c>
    </row>
    <row r="1746" spans="1:11">
      <c r="A1746" s="18" t="s">
        <v>22</v>
      </c>
      <c r="B1746" s="5" t="str">
        <f>TEXT(DATA[[#This Row],[Fecha]],"mmm")</f>
        <v>nov</v>
      </c>
      <c r="C1746" s="16">
        <f>(WEEKNUM(DATA[[#This Row],[Fecha]],2))</f>
        <v>47</v>
      </c>
      <c r="D1746" s="30">
        <v>45246</v>
      </c>
      <c r="E1746" s="102">
        <f>YEAR(DATA[[#This Row],[Fecha]])</f>
        <v>2023</v>
      </c>
      <c r="F1746" s="31" t="s">
        <v>398</v>
      </c>
      <c r="G1746" s="32" t="s">
        <v>65</v>
      </c>
      <c r="H1746" s="35" t="s">
        <v>89</v>
      </c>
      <c r="I1746" s="32" t="s">
        <v>166</v>
      </c>
      <c r="J1746" s="19">
        <v>2.38</v>
      </c>
    </row>
    <row r="1747" spans="1:11">
      <c r="A1747" s="18" t="s">
        <v>22</v>
      </c>
      <c r="B1747" s="5" t="str">
        <f>TEXT(DATA[[#This Row],[Fecha]],"mmm")</f>
        <v>nov</v>
      </c>
      <c r="C1747" s="16">
        <f>(WEEKNUM(DATA[[#This Row],[Fecha]],2))</f>
        <v>47</v>
      </c>
      <c r="D1747" s="30">
        <v>45246</v>
      </c>
      <c r="E1747" s="102">
        <f>YEAR(DATA[[#This Row],[Fecha]])</f>
        <v>2023</v>
      </c>
      <c r="F1747" s="31" t="s">
        <v>398</v>
      </c>
      <c r="G1747" s="32" t="s">
        <v>76</v>
      </c>
      <c r="H1747" s="35" t="s">
        <v>304</v>
      </c>
      <c r="I1747" s="32" t="s">
        <v>166</v>
      </c>
      <c r="J1747" s="19">
        <v>2.0299999999999998</v>
      </c>
    </row>
    <row r="1748" spans="1:11">
      <c r="A1748" s="18" t="s">
        <v>22</v>
      </c>
      <c r="B1748" s="5" t="str">
        <f>TEXT(DATA[[#This Row],[Fecha]],"mmm")</f>
        <v>nov</v>
      </c>
      <c r="C1748" s="16">
        <f>(WEEKNUM(DATA[[#This Row],[Fecha]],2))</f>
        <v>47</v>
      </c>
      <c r="D1748" s="30">
        <v>45246</v>
      </c>
      <c r="E1748" s="102">
        <f>YEAR(DATA[[#This Row],[Fecha]])</f>
        <v>2023</v>
      </c>
      <c r="F1748" s="31" t="s">
        <v>398</v>
      </c>
      <c r="G1748" s="32" t="s">
        <v>78</v>
      </c>
      <c r="H1748" s="35" t="s">
        <v>296</v>
      </c>
      <c r="I1748" s="32" t="s">
        <v>166</v>
      </c>
      <c r="J1748" s="19">
        <v>1.6</v>
      </c>
    </row>
    <row r="1749" spans="1:11">
      <c r="A1749" s="18" t="s">
        <v>22</v>
      </c>
      <c r="B1749" s="5" t="str">
        <f>TEXT(DATA[[#This Row],[Fecha]],"mmm")</f>
        <v>nov</v>
      </c>
      <c r="C1749" s="16">
        <f>(WEEKNUM(DATA[[#This Row],[Fecha]],2))</f>
        <v>47</v>
      </c>
      <c r="D1749" s="30">
        <v>45246</v>
      </c>
      <c r="E1749" s="102">
        <f>YEAR(DATA[[#This Row],[Fecha]])</f>
        <v>2023</v>
      </c>
      <c r="F1749" s="31" t="s">
        <v>398</v>
      </c>
      <c r="G1749" s="32" t="s">
        <v>65</v>
      </c>
      <c r="H1749" s="35" t="s">
        <v>89</v>
      </c>
      <c r="I1749" s="32" t="s">
        <v>166</v>
      </c>
      <c r="J1749" s="19">
        <v>1.45</v>
      </c>
    </row>
    <row r="1750" spans="1:11">
      <c r="A1750" s="18" t="s">
        <v>20</v>
      </c>
      <c r="B1750" s="5" t="str">
        <f>TEXT(DATA[[#This Row],[Fecha]],"mmm")</f>
        <v>nov</v>
      </c>
      <c r="C1750" s="16">
        <f>(WEEKNUM(DATA[[#This Row],[Fecha]],2))</f>
        <v>47</v>
      </c>
      <c r="D1750" s="30">
        <v>45246</v>
      </c>
      <c r="E1750" s="102">
        <f>YEAR(DATA[[#This Row],[Fecha]])</f>
        <v>2023</v>
      </c>
      <c r="F1750" s="31" t="s">
        <v>398</v>
      </c>
      <c r="G1750" s="32" t="s">
        <v>70</v>
      </c>
      <c r="H1750" s="35" t="s">
        <v>134</v>
      </c>
      <c r="I1750" s="32" t="s">
        <v>166</v>
      </c>
      <c r="J1750" s="19">
        <v>1.28</v>
      </c>
    </row>
    <row r="1751" spans="1:11">
      <c r="A1751" s="18" t="s">
        <v>22</v>
      </c>
      <c r="B1751" s="5" t="str">
        <f>TEXT(DATA[[#This Row],[Fecha]],"mmm")</f>
        <v>nov</v>
      </c>
      <c r="C1751" s="16">
        <f>(WEEKNUM(DATA[[#This Row],[Fecha]],2))</f>
        <v>47</v>
      </c>
      <c r="D1751" s="30">
        <v>45246</v>
      </c>
      <c r="E1751" s="102">
        <f>YEAR(DATA[[#This Row],[Fecha]])</f>
        <v>2023</v>
      </c>
      <c r="F1751" s="31" t="s">
        <v>398</v>
      </c>
      <c r="G1751" s="32" t="s">
        <v>65</v>
      </c>
      <c r="H1751" s="35" t="s">
        <v>89</v>
      </c>
      <c r="I1751" s="32" t="s">
        <v>166</v>
      </c>
      <c r="J1751" s="19">
        <v>1.08</v>
      </c>
    </row>
    <row r="1752" spans="1:11">
      <c r="A1752" s="18" t="s">
        <v>19</v>
      </c>
      <c r="B1752" s="5" t="str">
        <f>TEXT(DATA[[#This Row],[Fecha]],"mmm")</f>
        <v>nov</v>
      </c>
      <c r="C1752" s="16">
        <f>(WEEKNUM(DATA[[#This Row],[Fecha]],2))</f>
        <v>47</v>
      </c>
      <c r="D1752" s="30">
        <v>45246</v>
      </c>
      <c r="E1752" s="102">
        <f>YEAR(DATA[[#This Row],[Fecha]])</f>
        <v>2023</v>
      </c>
      <c r="F1752" s="31" t="s">
        <v>58</v>
      </c>
      <c r="G1752" s="32" t="s">
        <v>64</v>
      </c>
      <c r="H1752" s="35" t="s">
        <v>222</v>
      </c>
      <c r="I1752" s="32" t="s">
        <v>166</v>
      </c>
      <c r="J1752" s="19">
        <v>1.07</v>
      </c>
    </row>
    <row r="1753" spans="1:11">
      <c r="A1753" s="18" t="s">
        <v>20</v>
      </c>
      <c r="B1753" s="5" t="str">
        <f>TEXT(DATA[[#This Row],[Fecha]],"mmm")</f>
        <v>nov</v>
      </c>
      <c r="C1753" s="16">
        <f>(WEEKNUM(DATA[[#This Row],[Fecha]],2))</f>
        <v>47</v>
      </c>
      <c r="D1753" s="30">
        <v>45246</v>
      </c>
      <c r="E1753" s="102">
        <f>YEAR(DATA[[#This Row],[Fecha]])</f>
        <v>2023</v>
      </c>
      <c r="F1753" s="31" t="s">
        <v>398</v>
      </c>
      <c r="G1753" s="32" t="s">
        <v>52</v>
      </c>
      <c r="H1753" s="35" t="s">
        <v>162</v>
      </c>
      <c r="I1753" s="32" t="s">
        <v>166</v>
      </c>
      <c r="J1753" s="19">
        <v>0.17</v>
      </c>
    </row>
    <row r="1754" spans="1:11">
      <c r="A1754" s="18" t="s">
        <v>22</v>
      </c>
      <c r="B1754" s="5" t="str">
        <f>TEXT(DATA[[#This Row],[Fecha]],"mmm")</f>
        <v>nov</v>
      </c>
      <c r="C1754" s="16">
        <f>(WEEKNUM(DATA[[#This Row],[Fecha]],2))</f>
        <v>47</v>
      </c>
      <c r="D1754" s="30">
        <v>45246</v>
      </c>
      <c r="E1754" s="102">
        <f>YEAR(DATA[[#This Row],[Fecha]])</f>
        <v>2023</v>
      </c>
      <c r="F1754" s="31" t="s">
        <v>398</v>
      </c>
      <c r="G1754" s="32" t="s">
        <v>78</v>
      </c>
      <c r="H1754" s="35" t="s">
        <v>296</v>
      </c>
      <c r="I1754" s="32" t="s">
        <v>166</v>
      </c>
      <c r="J1754" s="19">
        <v>0.1</v>
      </c>
    </row>
    <row r="1755" spans="1:11">
      <c r="A1755" s="18" t="s">
        <v>19</v>
      </c>
      <c r="B1755" s="5" t="str">
        <f>TEXT(DATA[[#This Row],[Fecha]],"mmm")</f>
        <v>nov</v>
      </c>
      <c r="C1755" s="16">
        <f>(WEEKNUM(DATA[[#This Row],[Fecha]],2))</f>
        <v>47</v>
      </c>
      <c r="D1755" s="30">
        <v>45247</v>
      </c>
      <c r="E1755" s="102">
        <f>YEAR(DATA[[#This Row],[Fecha]])</f>
        <v>2023</v>
      </c>
      <c r="F1755" s="31" t="s">
        <v>58</v>
      </c>
      <c r="G1755" s="32" t="s">
        <v>65</v>
      </c>
      <c r="H1755" s="35" t="s">
        <v>503</v>
      </c>
      <c r="I1755" s="32" t="s">
        <v>57</v>
      </c>
      <c r="J1755" s="19">
        <v>60</v>
      </c>
      <c r="K1755" s="29" t="s">
        <v>504</v>
      </c>
    </row>
    <row r="1756" spans="1:11">
      <c r="A1756" s="18" t="s">
        <v>19</v>
      </c>
      <c r="B1756" s="5" t="str">
        <f>TEXT(DATA[[#This Row],[Fecha]],"mmm")</f>
        <v>nov</v>
      </c>
      <c r="C1756" s="16">
        <f>(WEEKNUM(DATA[[#This Row],[Fecha]],2))</f>
        <v>47</v>
      </c>
      <c r="D1756" s="30">
        <v>45247</v>
      </c>
      <c r="E1756" s="102">
        <f>YEAR(DATA[[#This Row],[Fecha]])</f>
        <v>2023</v>
      </c>
      <c r="F1756" s="31" t="s">
        <v>58</v>
      </c>
      <c r="G1756" s="32" t="s">
        <v>65</v>
      </c>
      <c r="H1756" s="35" t="s">
        <v>503</v>
      </c>
      <c r="I1756" s="32" t="s">
        <v>57</v>
      </c>
      <c r="J1756" s="19">
        <v>60</v>
      </c>
      <c r="K1756" s="29" t="s">
        <v>504</v>
      </c>
    </row>
    <row r="1757" spans="1:11">
      <c r="A1757" s="18" t="s">
        <v>19</v>
      </c>
      <c r="B1757" s="5" t="str">
        <f>TEXT(DATA[[#This Row],[Fecha]],"mmm")</f>
        <v>nov</v>
      </c>
      <c r="C1757" s="16">
        <f>(WEEKNUM(DATA[[#This Row],[Fecha]],2))</f>
        <v>47</v>
      </c>
      <c r="D1757" s="30">
        <v>45247</v>
      </c>
      <c r="E1757" s="102">
        <f>YEAR(DATA[[#This Row],[Fecha]])</f>
        <v>2023</v>
      </c>
      <c r="F1757" s="31" t="s">
        <v>398</v>
      </c>
      <c r="G1757" s="32" t="s">
        <v>65</v>
      </c>
      <c r="H1757" s="35" t="s">
        <v>503</v>
      </c>
      <c r="I1757" s="32" t="s">
        <v>57</v>
      </c>
      <c r="J1757" s="19">
        <v>60</v>
      </c>
      <c r="K1757" s="29" t="s">
        <v>505</v>
      </c>
    </row>
    <row r="1758" spans="1:11">
      <c r="A1758" s="18" t="s">
        <v>19</v>
      </c>
      <c r="B1758" s="5" t="str">
        <f>TEXT(DATA[[#This Row],[Fecha]],"mmm")</f>
        <v>nov</v>
      </c>
      <c r="C1758" s="16">
        <f>(WEEKNUM(DATA[[#This Row],[Fecha]],2))</f>
        <v>47</v>
      </c>
      <c r="D1758" s="30">
        <v>45247</v>
      </c>
      <c r="E1758" s="102">
        <f>YEAR(DATA[[#This Row],[Fecha]])</f>
        <v>2023</v>
      </c>
      <c r="F1758" s="31" t="s">
        <v>58</v>
      </c>
      <c r="G1758" s="32" t="s">
        <v>65</v>
      </c>
      <c r="H1758" s="35" t="s">
        <v>503</v>
      </c>
      <c r="I1758" s="32" t="s">
        <v>57</v>
      </c>
      <c r="J1758" s="19">
        <v>60</v>
      </c>
      <c r="K1758" s="29" t="s">
        <v>504</v>
      </c>
    </row>
    <row r="1759" spans="1:11">
      <c r="A1759" s="18" t="s">
        <v>22</v>
      </c>
      <c r="B1759" s="5" t="str">
        <f>TEXT(DATA[[#This Row],[Fecha]],"mmm")</f>
        <v>nov</v>
      </c>
      <c r="C1759" s="16">
        <f>(WEEKNUM(DATA[[#This Row],[Fecha]],2))</f>
        <v>47</v>
      </c>
      <c r="D1759" s="30">
        <v>45247</v>
      </c>
      <c r="E1759" s="102">
        <f>YEAR(DATA[[#This Row],[Fecha]])</f>
        <v>2023</v>
      </c>
      <c r="F1759" s="31" t="s">
        <v>398</v>
      </c>
      <c r="G1759" s="32" t="s">
        <v>76</v>
      </c>
      <c r="H1759" s="35" t="s">
        <v>352</v>
      </c>
      <c r="I1759" s="32" t="s">
        <v>56</v>
      </c>
      <c r="J1759" s="19">
        <v>59.95</v>
      </c>
      <c r="K1759" s="105" t="s">
        <v>506</v>
      </c>
    </row>
    <row r="1760" spans="1:11">
      <c r="A1760" s="18" t="s">
        <v>19</v>
      </c>
      <c r="B1760" s="5" t="str">
        <f>TEXT(DATA[[#This Row],[Fecha]],"mmm")</f>
        <v>nov</v>
      </c>
      <c r="C1760" s="16">
        <f>(WEEKNUM(DATA[[#This Row],[Fecha]],2))</f>
        <v>47</v>
      </c>
      <c r="D1760" s="30">
        <v>45247</v>
      </c>
      <c r="E1760" s="102">
        <f>YEAR(DATA[[#This Row],[Fecha]])</f>
        <v>2023</v>
      </c>
      <c r="F1760" s="31" t="s">
        <v>58</v>
      </c>
      <c r="G1760" s="32" t="s">
        <v>65</v>
      </c>
      <c r="H1760" s="35" t="s">
        <v>503</v>
      </c>
      <c r="I1760" s="32" t="s">
        <v>57</v>
      </c>
      <c r="J1760" s="19">
        <v>59.83</v>
      </c>
      <c r="K1760" s="29" t="s">
        <v>504</v>
      </c>
    </row>
    <row r="1761" spans="1:11">
      <c r="A1761" s="18" t="s">
        <v>19</v>
      </c>
      <c r="B1761" s="5" t="str">
        <f>TEXT(DATA[[#This Row],[Fecha]],"mmm")</f>
        <v>nov</v>
      </c>
      <c r="C1761" s="16">
        <f>(WEEKNUM(DATA[[#This Row],[Fecha]],2))</f>
        <v>47</v>
      </c>
      <c r="D1761" s="30">
        <v>45247</v>
      </c>
      <c r="E1761" s="102">
        <f>YEAR(DATA[[#This Row],[Fecha]])</f>
        <v>2023</v>
      </c>
      <c r="F1761" s="31" t="s">
        <v>58</v>
      </c>
      <c r="G1761" s="32" t="s">
        <v>65</v>
      </c>
      <c r="H1761" s="35" t="s">
        <v>503</v>
      </c>
      <c r="I1761" s="32" t="s">
        <v>57</v>
      </c>
      <c r="J1761" s="19">
        <v>42.08</v>
      </c>
      <c r="K1761" s="29" t="s">
        <v>504</v>
      </c>
    </row>
    <row r="1762" spans="1:11">
      <c r="A1762" s="18" t="s">
        <v>20</v>
      </c>
      <c r="B1762" s="5" t="str">
        <f>TEXT(DATA[[#This Row],[Fecha]],"mmm")</f>
        <v>nov</v>
      </c>
      <c r="C1762" s="16">
        <f>(WEEKNUM(DATA[[#This Row],[Fecha]],2))</f>
        <v>47</v>
      </c>
      <c r="D1762" s="30">
        <v>45247</v>
      </c>
      <c r="E1762" s="102">
        <f>YEAR(DATA[[#This Row],[Fecha]])</f>
        <v>2023</v>
      </c>
      <c r="F1762" s="31" t="s">
        <v>58</v>
      </c>
      <c r="G1762" s="32" t="s">
        <v>52</v>
      </c>
      <c r="H1762" s="35" t="s">
        <v>507</v>
      </c>
      <c r="I1762" s="32" t="s">
        <v>56</v>
      </c>
      <c r="J1762" s="19">
        <v>29.63</v>
      </c>
      <c r="K1762" s="29" t="s">
        <v>508</v>
      </c>
    </row>
    <row r="1763" spans="1:11">
      <c r="A1763" s="18" t="s">
        <v>22</v>
      </c>
      <c r="B1763" s="5" t="str">
        <f>TEXT(DATA[[#This Row],[Fecha]],"mmm")</f>
        <v>nov</v>
      </c>
      <c r="C1763" s="16">
        <f>(WEEKNUM(DATA[[#This Row],[Fecha]],2))</f>
        <v>47</v>
      </c>
      <c r="D1763" s="30">
        <v>45247</v>
      </c>
      <c r="E1763" s="102">
        <f>YEAR(DATA[[#This Row],[Fecha]])</f>
        <v>2023</v>
      </c>
      <c r="F1763" s="31" t="s">
        <v>398</v>
      </c>
      <c r="G1763" s="32" t="s">
        <v>76</v>
      </c>
      <c r="H1763" s="35" t="s">
        <v>352</v>
      </c>
      <c r="I1763" s="32" t="s">
        <v>56</v>
      </c>
      <c r="J1763" s="19">
        <v>27.7</v>
      </c>
      <c r="K1763" s="105" t="s">
        <v>506</v>
      </c>
    </row>
    <row r="1764" spans="1:11">
      <c r="A1764" s="18" t="s">
        <v>19</v>
      </c>
      <c r="B1764" s="5" t="str">
        <f>TEXT(DATA[[#This Row],[Fecha]],"mmm")</f>
        <v>nov</v>
      </c>
      <c r="C1764" s="16">
        <f>(WEEKNUM(DATA[[#This Row],[Fecha]],2))</f>
        <v>47</v>
      </c>
      <c r="D1764" s="30">
        <v>45247</v>
      </c>
      <c r="E1764" s="102">
        <f>YEAR(DATA[[#This Row],[Fecha]])</f>
        <v>2023</v>
      </c>
      <c r="F1764" s="31" t="s">
        <v>58</v>
      </c>
      <c r="G1764" s="32" t="s">
        <v>65</v>
      </c>
      <c r="H1764" s="35" t="s">
        <v>503</v>
      </c>
      <c r="I1764" s="32" t="s">
        <v>57</v>
      </c>
      <c r="J1764" s="19">
        <v>22.88</v>
      </c>
      <c r="K1764" s="29" t="s">
        <v>504</v>
      </c>
    </row>
    <row r="1765" spans="1:11">
      <c r="A1765" s="18" t="s">
        <v>20</v>
      </c>
      <c r="B1765" s="5" t="str">
        <f>TEXT(DATA[[#This Row],[Fecha]],"mmm")</f>
        <v>nov</v>
      </c>
      <c r="C1765" s="16">
        <f>(WEEKNUM(DATA[[#This Row],[Fecha]],2))</f>
        <v>47</v>
      </c>
      <c r="D1765" s="30">
        <v>45247</v>
      </c>
      <c r="E1765" s="102">
        <f>YEAR(DATA[[#This Row],[Fecha]])</f>
        <v>2023</v>
      </c>
      <c r="F1765" s="31" t="s">
        <v>335</v>
      </c>
      <c r="G1765" s="32" t="s">
        <v>52</v>
      </c>
      <c r="H1765" s="35" t="s">
        <v>384</v>
      </c>
      <c r="I1765" s="32" t="s">
        <v>56</v>
      </c>
      <c r="J1765" s="19">
        <v>19.239999999999998</v>
      </c>
      <c r="K1765" s="29" t="s">
        <v>511</v>
      </c>
    </row>
    <row r="1766" spans="1:11">
      <c r="A1766" s="18" t="s">
        <v>19</v>
      </c>
      <c r="B1766" s="5" t="str">
        <f>TEXT(DATA[[#This Row],[Fecha]],"mmm")</f>
        <v>nov</v>
      </c>
      <c r="C1766" s="16">
        <f>(WEEKNUM(DATA[[#This Row],[Fecha]],2))</f>
        <v>47</v>
      </c>
      <c r="D1766" s="30">
        <v>45247</v>
      </c>
      <c r="E1766" s="102">
        <f>YEAR(DATA[[#This Row],[Fecha]])</f>
        <v>2023</v>
      </c>
      <c r="F1766" s="31" t="s">
        <v>398</v>
      </c>
      <c r="G1766" s="32" t="s">
        <v>65</v>
      </c>
      <c r="H1766" s="35" t="s">
        <v>503</v>
      </c>
      <c r="I1766" s="32" t="s">
        <v>57</v>
      </c>
      <c r="J1766" s="19">
        <v>17.239999999999998</v>
      </c>
      <c r="K1766" s="29" t="s">
        <v>505</v>
      </c>
    </row>
    <row r="1767" spans="1:11">
      <c r="A1767" s="18" t="s">
        <v>22</v>
      </c>
      <c r="B1767" s="5" t="str">
        <f>TEXT(DATA[[#This Row],[Fecha]],"mmm")</f>
        <v>nov</v>
      </c>
      <c r="C1767" s="16">
        <f>(WEEKNUM(DATA[[#This Row],[Fecha]],2))</f>
        <v>47</v>
      </c>
      <c r="D1767" s="30">
        <v>45247</v>
      </c>
      <c r="E1767" s="102">
        <f>YEAR(DATA[[#This Row],[Fecha]])</f>
        <v>2023</v>
      </c>
      <c r="F1767" s="31" t="s">
        <v>398</v>
      </c>
      <c r="G1767" s="32" t="s">
        <v>76</v>
      </c>
      <c r="H1767" s="35" t="s">
        <v>352</v>
      </c>
      <c r="I1767" s="32" t="s">
        <v>56</v>
      </c>
      <c r="J1767" s="19">
        <v>12.66</v>
      </c>
      <c r="K1767" s="105" t="s">
        <v>506</v>
      </c>
    </row>
    <row r="1768" spans="1:11">
      <c r="A1768" s="18" t="s">
        <v>20</v>
      </c>
      <c r="B1768" s="5" t="str">
        <f>TEXT(DATA[[#This Row],[Fecha]],"mmm")</f>
        <v>nov</v>
      </c>
      <c r="C1768" s="16">
        <f>(WEEKNUM(DATA[[#This Row],[Fecha]],2))</f>
        <v>47</v>
      </c>
      <c r="D1768" s="30">
        <v>45247</v>
      </c>
      <c r="E1768" s="102">
        <f>YEAR(DATA[[#This Row],[Fecha]])</f>
        <v>2023</v>
      </c>
      <c r="F1768" s="31" t="s">
        <v>398</v>
      </c>
      <c r="G1768" s="32" t="s">
        <v>70</v>
      </c>
      <c r="H1768" s="35" t="s">
        <v>84</v>
      </c>
      <c r="I1768" s="32" t="s">
        <v>57</v>
      </c>
      <c r="J1768" s="19">
        <v>11.57</v>
      </c>
      <c r="K1768" s="29" t="s">
        <v>514</v>
      </c>
    </row>
    <row r="1769" spans="1:11">
      <c r="A1769" s="18" t="s">
        <v>19</v>
      </c>
      <c r="B1769" s="5" t="str">
        <f>TEXT(DATA[[#This Row],[Fecha]],"mmm")</f>
        <v>nov</v>
      </c>
      <c r="C1769" s="16">
        <f>(WEEKNUM(DATA[[#This Row],[Fecha]],2))</f>
        <v>47</v>
      </c>
      <c r="D1769" s="30">
        <v>45247</v>
      </c>
      <c r="E1769" s="102">
        <f>YEAR(DATA[[#This Row],[Fecha]])</f>
        <v>2023</v>
      </c>
      <c r="F1769" s="31" t="s">
        <v>398</v>
      </c>
      <c r="G1769" s="32" t="s">
        <v>70</v>
      </c>
      <c r="H1769" s="35" t="s">
        <v>84</v>
      </c>
      <c r="I1769" s="32" t="s">
        <v>57</v>
      </c>
      <c r="J1769" s="19">
        <v>11.09</v>
      </c>
      <c r="K1769" s="29" t="s">
        <v>518</v>
      </c>
    </row>
    <row r="1770" spans="1:11">
      <c r="A1770" s="18" t="s">
        <v>20</v>
      </c>
      <c r="B1770" s="5" t="str">
        <f>TEXT(DATA[[#This Row],[Fecha]],"mmm")</f>
        <v>nov</v>
      </c>
      <c r="C1770" s="16">
        <f>(WEEKNUM(DATA[[#This Row],[Fecha]],2))</f>
        <v>47</v>
      </c>
      <c r="D1770" s="30">
        <v>45247</v>
      </c>
      <c r="E1770" s="102">
        <f>YEAR(DATA[[#This Row],[Fecha]])</f>
        <v>2023</v>
      </c>
      <c r="F1770" s="31" t="s">
        <v>398</v>
      </c>
      <c r="G1770" s="32" t="s">
        <v>70</v>
      </c>
      <c r="H1770" s="35" t="s">
        <v>84</v>
      </c>
      <c r="I1770" s="32" t="s">
        <v>166</v>
      </c>
      <c r="J1770" s="19">
        <v>9.4499999999999993</v>
      </c>
    </row>
    <row r="1771" spans="1:11">
      <c r="A1771" s="18" t="s">
        <v>20</v>
      </c>
      <c r="B1771" s="5" t="str">
        <f>TEXT(DATA[[#This Row],[Fecha]],"mmm")</f>
        <v>nov</v>
      </c>
      <c r="C1771" s="16">
        <f>(WEEKNUM(DATA[[#This Row],[Fecha]],2))</f>
        <v>47</v>
      </c>
      <c r="D1771" s="30">
        <v>45247</v>
      </c>
      <c r="E1771" s="102">
        <f>YEAR(DATA[[#This Row],[Fecha]])</f>
        <v>2023</v>
      </c>
      <c r="F1771" s="31" t="s">
        <v>335</v>
      </c>
      <c r="G1771" s="32" t="s">
        <v>52</v>
      </c>
      <c r="H1771" s="35" t="s">
        <v>384</v>
      </c>
      <c r="I1771" s="32" t="s">
        <v>166</v>
      </c>
      <c r="J1771" s="19">
        <v>7.81</v>
      </c>
    </row>
    <row r="1772" spans="1:11">
      <c r="A1772" s="18" t="s">
        <v>19</v>
      </c>
      <c r="B1772" s="5" t="str">
        <f>TEXT(DATA[[#This Row],[Fecha]],"mmm")</f>
        <v>nov</v>
      </c>
      <c r="C1772" s="16">
        <f>(WEEKNUM(DATA[[#This Row],[Fecha]],2))</f>
        <v>47</v>
      </c>
      <c r="D1772" s="30">
        <v>45247</v>
      </c>
      <c r="E1772" s="102">
        <f>YEAR(DATA[[#This Row],[Fecha]])</f>
        <v>2023</v>
      </c>
      <c r="F1772" s="31" t="s">
        <v>398</v>
      </c>
      <c r="G1772" s="32" t="s">
        <v>59</v>
      </c>
      <c r="H1772" s="35" t="s">
        <v>524</v>
      </c>
      <c r="I1772" s="32" t="s">
        <v>166</v>
      </c>
      <c r="J1772" s="19">
        <v>7.59</v>
      </c>
    </row>
    <row r="1773" spans="1:11">
      <c r="A1773" s="18" t="s">
        <v>20</v>
      </c>
      <c r="B1773" s="5" t="str">
        <f>TEXT(DATA[[#This Row],[Fecha]],"mmm")</f>
        <v>nov</v>
      </c>
      <c r="C1773" s="16">
        <f>(WEEKNUM(DATA[[#This Row],[Fecha]],2))</f>
        <v>47</v>
      </c>
      <c r="D1773" s="30">
        <v>45247</v>
      </c>
      <c r="E1773" s="102">
        <f>YEAR(DATA[[#This Row],[Fecha]])</f>
        <v>2023</v>
      </c>
      <c r="F1773" s="31" t="s">
        <v>398</v>
      </c>
      <c r="G1773" s="32" t="s">
        <v>75</v>
      </c>
      <c r="H1773" s="35" t="s">
        <v>96</v>
      </c>
      <c r="I1773" s="32" t="s">
        <v>166</v>
      </c>
      <c r="J1773" s="19">
        <v>6.91</v>
      </c>
    </row>
    <row r="1774" spans="1:11">
      <c r="A1774" s="18" t="s">
        <v>22</v>
      </c>
      <c r="B1774" s="5" t="str">
        <f>TEXT(DATA[[#This Row],[Fecha]],"mmm")</f>
        <v>nov</v>
      </c>
      <c r="C1774" s="16">
        <f>(WEEKNUM(DATA[[#This Row],[Fecha]],2))</f>
        <v>47</v>
      </c>
      <c r="D1774" s="30">
        <v>45247</v>
      </c>
      <c r="E1774" s="102">
        <f>YEAR(DATA[[#This Row],[Fecha]])</f>
        <v>2023</v>
      </c>
      <c r="F1774" s="31" t="s">
        <v>398</v>
      </c>
      <c r="G1774" s="32" t="s">
        <v>76</v>
      </c>
      <c r="H1774" s="35" t="s">
        <v>352</v>
      </c>
      <c r="I1774" s="32" t="s">
        <v>166</v>
      </c>
      <c r="J1774" s="19">
        <v>6.23</v>
      </c>
    </row>
    <row r="1775" spans="1:11">
      <c r="A1775" s="18" t="s">
        <v>19</v>
      </c>
      <c r="B1775" s="5" t="str">
        <f>TEXT(DATA[[#This Row],[Fecha]],"mmm")</f>
        <v>nov</v>
      </c>
      <c r="C1775" s="16">
        <f>(WEEKNUM(DATA[[#This Row],[Fecha]],2))</f>
        <v>47</v>
      </c>
      <c r="D1775" s="30">
        <v>45247</v>
      </c>
      <c r="E1775" s="102">
        <f>YEAR(DATA[[#This Row],[Fecha]])</f>
        <v>2023</v>
      </c>
      <c r="F1775" s="31" t="s">
        <v>58</v>
      </c>
      <c r="G1775" s="32" t="s">
        <v>65</v>
      </c>
      <c r="H1775" s="35" t="s">
        <v>503</v>
      </c>
      <c r="I1775" s="32" t="s">
        <v>166</v>
      </c>
      <c r="J1775" s="19">
        <v>5.47</v>
      </c>
      <c r="K1775" s="29" t="s">
        <v>504</v>
      </c>
    </row>
    <row r="1776" spans="1:11">
      <c r="A1776" s="18" t="s">
        <v>20</v>
      </c>
      <c r="B1776" s="5" t="str">
        <f>TEXT(DATA[[#This Row],[Fecha]],"mmm")</f>
        <v>nov</v>
      </c>
      <c r="C1776" s="16">
        <f>(WEEKNUM(DATA[[#This Row],[Fecha]],2))</f>
        <v>47</v>
      </c>
      <c r="D1776" s="30">
        <v>45247</v>
      </c>
      <c r="E1776" s="102">
        <f>YEAR(DATA[[#This Row],[Fecha]])</f>
        <v>2023</v>
      </c>
      <c r="F1776" s="31" t="s">
        <v>335</v>
      </c>
      <c r="G1776" s="32" t="s">
        <v>77</v>
      </c>
      <c r="H1776" s="35" t="s">
        <v>129</v>
      </c>
      <c r="I1776" s="32" t="s">
        <v>166</v>
      </c>
      <c r="J1776" s="19">
        <v>5.15</v>
      </c>
    </row>
    <row r="1777" spans="1:11">
      <c r="A1777" s="18" t="s">
        <v>19</v>
      </c>
      <c r="B1777" s="5" t="str">
        <f>TEXT(DATA[[#This Row],[Fecha]],"mmm")</f>
        <v>nov</v>
      </c>
      <c r="C1777" s="16">
        <f>(WEEKNUM(DATA[[#This Row],[Fecha]],2))</f>
        <v>47</v>
      </c>
      <c r="D1777" s="30">
        <v>45247</v>
      </c>
      <c r="E1777" s="102">
        <f>YEAR(DATA[[#This Row],[Fecha]])</f>
        <v>2023</v>
      </c>
      <c r="F1777" s="31" t="s">
        <v>398</v>
      </c>
      <c r="G1777" s="32" t="s">
        <v>53</v>
      </c>
      <c r="H1777" s="35" t="s">
        <v>525</v>
      </c>
      <c r="I1777" s="32" t="s">
        <v>166</v>
      </c>
      <c r="J1777" s="19">
        <v>4.96</v>
      </c>
    </row>
    <row r="1778" spans="1:11">
      <c r="A1778" s="18" t="s">
        <v>20</v>
      </c>
      <c r="B1778" s="5" t="str">
        <f>TEXT(DATA[[#This Row],[Fecha]],"mmm")</f>
        <v>nov</v>
      </c>
      <c r="C1778" s="16">
        <f>(WEEKNUM(DATA[[#This Row],[Fecha]],2))</f>
        <v>47</v>
      </c>
      <c r="D1778" s="30">
        <v>45247</v>
      </c>
      <c r="E1778" s="102">
        <f>YEAR(DATA[[#This Row],[Fecha]])</f>
        <v>2023</v>
      </c>
      <c r="F1778" s="31" t="s">
        <v>398</v>
      </c>
      <c r="G1778" s="32" t="s">
        <v>70</v>
      </c>
      <c r="H1778" s="35" t="s">
        <v>134</v>
      </c>
      <c r="I1778" s="32" t="s">
        <v>166</v>
      </c>
      <c r="J1778" s="19">
        <v>3.81</v>
      </c>
    </row>
    <row r="1779" spans="1:11">
      <c r="A1779" s="18" t="s">
        <v>19</v>
      </c>
      <c r="B1779" s="5" t="str">
        <f>TEXT(DATA[[#This Row],[Fecha]],"mmm")</f>
        <v>nov</v>
      </c>
      <c r="C1779" s="16">
        <f>(WEEKNUM(DATA[[#This Row],[Fecha]],2))</f>
        <v>47</v>
      </c>
      <c r="D1779" s="30">
        <v>45247</v>
      </c>
      <c r="E1779" s="102">
        <f>YEAR(DATA[[#This Row],[Fecha]])</f>
        <v>2023</v>
      </c>
      <c r="F1779" s="31" t="s">
        <v>398</v>
      </c>
      <c r="G1779" s="32" t="s">
        <v>65</v>
      </c>
      <c r="H1779" s="35" t="s">
        <v>503</v>
      </c>
      <c r="I1779" s="32" t="s">
        <v>166</v>
      </c>
      <c r="J1779" s="19">
        <v>3.19</v>
      </c>
    </row>
    <row r="1780" spans="1:11">
      <c r="A1780" s="18" t="s">
        <v>20</v>
      </c>
      <c r="B1780" s="5" t="str">
        <f>TEXT(DATA[[#This Row],[Fecha]],"mmm")</f>
        <v>nov</v>
      </c>
      <c r="C1780" s="16">
        <f>(WEEKNUM(DATA[[#This Row],[Fecha]],2))</f>
        <v>47</v>
      </c>
      <c r="D1780" s="30">
        <v>45247</v>
      </c>
      <c r="E1780" s="102">
        <f>YEAR(DATA[[#This Row],[Fecha]])</f>
        <v>2023</v>
      </c>
      <c r="F1780" s="31" t="s">
        <v>398</v>
      </c>
      <c r="G1780" s="32" t="s">
        <v>75</v>
      </c>
      <c r="H1780" s="35" t="s">
        <v>96</v>
      </c>
      <c r="I1780" s="32" t="s">
        <v>166</v>
      </c>
      <c r="J1780" s="19">
        <v>2.96</v>
      </c>
    </row>
    <row r="1781" spans="1:11">
      <c r="A1781" s="18" t="s">
        <v>22</v>
      </c>
      <c r="B1781" s="5" t="str">
        <f>TEXT(DATA[[#This Row],[Fecha]],"mmm")</f>
        <v>nov</v>
      </c>
      <c r="C1781" s="16">
        <f>(WEEKNUM(DATA[[#This Row],[Fecha]],2))</f>
        <v>47</v>
      </c>
      <c r="D1781" s="30">
        <v>45247</v>
      </c>
      <c r="E1781" s="102">
        <f>YEAR(DATA[[#This Row],[Fecha]])</f>
        <v>2023</v>
      </c>
      <c r="F1781" s="31" t="s">
        <v>58</v>
      </c>
      <c r="G1781" s="32" t="s">
        <v>77</v>
      </c>
      <c r="H1781" s="35" t="s">
        <v>302</v>
      </c>
      <c r="I1781" s="32" t="s">
        <v>166</v>
      </c>
      <c r="J1781" s="19">
        <v>2.5</v>
      </c>
    </row>
    <row r="1782" spans="1:11">
      <c r="A1782" s="18" t="s">
        <v>19</v>
      </c>
      <c r="B1782" s="5" t="str">
        <f>TEXT(DATA[[#This Row],[Fecha]],"mmm")</f>
        <v>nov</v>
      </c>
      <c r="C1782" s="16">
        <f>(WEEKNUM(DATA[[#This Row],[Fecha]],2))</f>
        <v>47</v>
      </c>
      <c r="D1782" s="30">
        <v>45247</v>
      </c>
      <c r="E1782" s="102">
        <f>YEAR(DATA[[#This Row],[Fecha]])</f>
        <v>2023</v>
      </c>
      <c r="F1782" s="31" t="s">
        <v>398</v>
      </c>
      <c r="G1782" s="32" t="s">
        <v>70</v>
      </c>
      <c r="H1782" s="35" t="s">
        <v>84</v>
      </c>
      <c r="I1782" s="32" t="s">
        <v>166</v>
      </c>
      <c r="J1782" s="19">
        <v>2.04</v>
      </c>
    </row>
    <row r="1783" spans="1:11">
      <c r="A1783" s="18" t="s">
        <v>19</v>
      </c>
      <c r="B1783" s="5" t="str">
        <f>TEXT(DATA[[#This Row],[Fecha]],"mmm")</f>
        <v>nov</v>
      </c>
      <c r="C1783" s="16">
        <f>(WEEKNUM(DATA[[#This Row],[Fecha]],2))</f>
        <v>47</v>
      </c>
      <c r="D1783" s="30">
        <v>45247</v>
      </c>
      <c r="E1783" s="102">
        <f>YEAR(DATA[[#This Row],[Fecha]])</f>
        <v>2023</v>
      </c>
      <c r="F1783" s="31" t="s">
        <v>58</v>
      </c>
      <c r="G1783" s="32" t="s">
        <v>60</v>
      </c>
      <c r="H1783" s="35" t="s">
        <v>299</v>
      </c>
      <c r="I1783" s="32" t="s">
        <v>166</v>
      </c>
      <c r="J1783" s="19">
        <v>1.97</v>
      </c>
    </row>
    <row r="1784" spans="1:11">
      <c r="A1784" s="18" t="s">
        <v>20</v>
      </c>
      <c r="B1784" s="5" t="str">
        <f>TEXT(DATA[[#This Row],[Fecha]],"mmm")</f>
        <v>nov</v>
      </c>
      <c r="C1784" s="16">
        <f>(WEEKNUM(DATA[[#This Row],[Fecha]],2))</f>
        <v>47</v>
      </c>
      <c r="D1784" s="30">
        <v>45247</v>
      </c>
      <c r="E1784" s="102">
        <f>YEAR(DATA[[#This Row],[Fecha]])</f>
        <v>2023</v>
      </c>
      <c r="F1784" s="31" t="s">
        <v>335</v>
      </c>
      <c r="G1784" s="32" t="s">
        <v>77</v>
      </c>
      <c r="H1784" s="35" t="s">
        <v>129</v>
      </c>
      <c r="I1784" s="32" t="s">
        <v>166</v>
      </c>
      <c r="J1784" s="19">
        <v>1.94</v>
      </c>
    </row>
    <row r="1785" spans="1:11">
      <c r="A1785" s="18" t="s">
        <v>22</v>
      </c>
      <c r="B1785" s="5" t="str">
        <f>TEXT(DATA[[#This Row],[Fecha]],"mmm")</f>
        <v>nov</v>
      </c>
      <c r="C1785" s="16">
        <f>(WEEKNUM(DATA[[#This Row],[Fecha]],2))</f>
        <v>47</v>
      </c>
      <c r="D1785" s="30">
        <v>45247</v>
      </c>
      <c r="E1785" s="102">
        <f>YEAR(DATA[[#This Row],[Fecha]])</f>
        <v>2023</v>
      </c>
      <c r="F1785" s="31" t="s">
        <v>398</v>
      </c>
      <c r="G1785" s="32" t="s">
        <v>76</v>
      </c>
      <c r="H1785" s="35" t="s">
        <v>352</v>
      </c>
      <c r="I1785" s="32" t="s">
        <v>166</v>
      </c>
      <c r="J1785" s="19">
        <v>0.94</v>
      </c>
    </row>
    <row r="1786" spans="1:11">
      <c r="A1786" s="18" t="s">
        <v>20</v>
      </c>
      <c r="B1786" s="5" t="str">
        <f>TEXT(DATA[[#This Row],[Fecha]],"mmm")</f>
        <v>nov</v>
      </c>
      <c r="C1786" s="16">
        <f>(WEEKNUM(DATA[[#This Row],[Fecha]],2))</f>
        <v>47</v>
      </c>
      <c r="D1786" s="30">
        <v>45247</v>
      </c>
      <c r="E1786" s="102">
        <f>YEAR(DATA[[#This Row],[Fecha]])</f>
        <v>2023</v>
      </c>
      <c r="F1786" s="31" t="s">
        <v>398</v>
      </c>
      <c r="G1786" s="32" t="s">
        <v>52</v>
      </c>
      <c r="H1786" s="35" t="s">
        <v>162</v>
      </c>
      <c r="I1786" s="32" t="s">
        <v>166</v>
      </c>
      <c r="J1786" s="19">
        <v>0.79</v>
      </c>
    </row>
    <row r="1787" spans="1:11">
      <c r="A1787" s="18" t="s">
        <v>22</v>
      </c>
      <c r="B1787" s="5" t="str">
        <f>TEXT(DATA[[#This Row],[Fecha]],"mmm")</f>
        <v>nov</v>
      </c>
      <c r="C1787" s="16">
        <f>(WEEKNUM(DATA[[#This Row],[Fecha]],2))</f>
        <v>47</v>
      </c>
      <c r="D1787" s="30">
        <v>45247</v>
      </c>
      <c r="E1787" s="102">
        <f>YEAR(DATA[[#This Row],[Fecha]])</f>
        <v>2023</v>
      </c>
      <c r="F1787" s="31" t="s">
        <v>398</v>
      </c>
      <c r="G1787" s="32" t="s">
        <v>59</v>
      </c>
      <c r="H1787" s="35" t="s">
        <v>484</v>
      </c>
      <c r="I1787" s="32" t="s">
        <v>166</v>
      </c>
      <c r="J1787" s="19">
        <v>0.49</v>
      </c>
    </row>
    <row r="1788" spans="1:11">
      <c r="A1788" s="18" t="s">
        <v>22</v>
      </c>
      <c r="B1788" s="5" t="str">
        <f>TEXT(DATA[[#This Row],[Fecha]],"mmm")</f>
        <v>nov</v>
      </c>
      <c r="C1788" s="16">
        <f>(WEEKNUM(DATA[[#This Row],[Fecha]],2))</f>
        <v>47</v>
      </c>
      <c r="D1788" s="30">
        <v>45247</v>
      </c>
      <c r="E1788" s="102">
        <f>YEAR(DATA[[#This Row],[Fecha]])</f>
        <v>2023</v>
      </c>
      <c r="F1788" s="31" t="s">
        <v>398</v>
      </c>
      <c r="G1788" s="32" t="s">
        <v>76</v>
      </c>
      <c r="H1788" s="35" t="s">
        <v>352</v>
      </c>
      <c r="I1788" s="32" t="s">
        <v>166</v>
      </c>
      <c r="J1788" s="19">
        <v>0.4</v>
      </c>
    </row>
    <row r="1789" spans="1:11">
      <c r="A1789" s="18" t="s">
        <v>22</v>
      </c>
      <c r="B1789" s="5" t="str">
        <f>TEXT(DATA[[#This Row],[Fecha]],"mmm")</f>
        <v>nov</v>
      </c>
      <c r="C1789" s="16">
        <f>(WEEKNUM(DATA[[#This Row],[Fecha]],2))</f>
        <v>47</v>
      </c>
      <c r="D1789" s="30">
        <v>45247</v>
      </c>
      <c r="E1789" s="102">
        <f>YEAR(DATA[[#This Row],[Fecha]])</f>
        <v>2023</v>
      </c>
      <c r="F1789" s="31" t="s">
        <v>398</v>
      </c>
      <c r="G1789" s="32" t="s">
        <v>59</v>
      </c>
      <c r="H1789" s="35" t="s">
        <v>484</v>
      </c>
      <c r="I1789" s="32" t="s">
        <v>166</v>
      </c>
      <c r="J1789" s="19">
        <v>0.1</v>
      </c>
    </row>
    <row r="1790" spans="1:11">
      <c r="A1790" s="18" t="s">
        <v>19</v>
      </c>
      <c r="B1790" s="5" t="str">
        <f>TEXT(DATA[[#This Row],[Fecha]],"mmm")</f>
        <v>nov</v>
      </c>
      <c r="C1790" s="16">
        <f>(WEEKNUM(DATA[[#This Row],[Fecha]],2))</f>
        <v>47</v>
      </c>
      <c r="D1790" s="30">
        <v>45248</v>
      </c>
      <c r="E1790" s="102">
        <f>YEAR(DATA[[#This Row],[Fecha]])</f>
        <v>2023</v>
      </c>
      <c r="F1790" s="31" t="s">
        <v>58</v>
      </c>
      <c r="G1790" s="32" t="s">
        <v>70</v>
      </c>
      <c r="H1790" s="35" t="s">
        <v>295</v>
      </c>
      <c r="I1790" s="32" t="s">
        <v>57</v>
      </c>
      <c r="J1790" s="19">
        <v>17.309999999999999</v>
      </c>
      <c r="K1790" s="29" t="s">
        <v>513</v>
      </c>
    </row>
    <row r="1791" spans="1:11">
      <c r="A1791" s="18" t="s">
        <v>19</v>
      </c>
      <c r="B1791" s="5" t="str">
        <f>TEXT(DATA[[#This Row],[Fecha]],"mmm")</f>
        <v>nov</v>
      </c>
      <c r="C1791" s="16">
        <f>(WEEKNUM(DATA[[#This Row],[Fecha]],2))</f>
        <v>47</v>
      </c>
      <c r="D1791" s="30">
        <v>45248</v>
      </c>
      <c r="E1791" s="102">
        <f>YEAR(DATA[[#This Row],[Fecha]])</f>
        <v>2023</v>
      </c>
      <c r="F1791" s="31" t="s">
        <v>58</v>
      </c>
      <c r="G1791" s="32" t="s">
        <v>70</v>
      </c>
      <c r="H1791" s="35" t="s">
        <v>295</v>
      </c>
      <c r="I1791" s="32" t="s">
        <v>57</v>
      </c>
      <c r="J1791" s="19">
        <v>12.39</v>
      </c>
      <c r="K1791" s="29" t="s">
        <v>513</v>
      </c>
    </row>
    <row r="1792" spans="1:11">
      <c r="A1792" s="18" t="s">
        <v>19</v>
      </c>
      <c r="B1792" s="5" t="str">
        <f>TEXT(DATA[[#This Row],[Fecha]],"mmm")</f>
        <v>nov</v>
      </c>
      <c r="C1792" s="16">
        <f>(WEEKNUM(DATA[[#This Row],[Fecha]],2))</f>
        <v>47</v>
      </c>
      <c r="D1792" s="30">
        <v>45248</v>
      </c>
      <c r="E1792" s="102">
        <f>YEAR(DATA[[#This Row],[Fecha]])</f>
        <v>2023</v>
      </c>
      <c r="F1792" s="31" t="s">
        <v>398</v>
      </c>
      <c r="G1792" s="32" t="s">
        <v>70</v>
      </c>
      <c r="H1792" s="35" t="s">
        <v>84</v>
      </c>
      <c r="I1792" s="32" t="s">
        <v>166</v>
      </c>
      <c r="J1792" s="19">
        <v>8.7899999999999991</v>
      </c>
    </row>
    <row r="1793" spans="1:10">
      <c r="A1793" s="18" t="s">
        <v>19</v>
      </c>
      <c r="B1793" s="5" t="str">
        <f>TEXT(DATA[[#This Row],[Fecha]],"mmm")</f>
        <v>nov</v>
      </c>
      <c r="C1793" s="16">
        <f>(WEEKNUM(DATA[[#This Row],[Fecha]],2))</f>
        <v>47</v>
      </c>
      <c r="D1793" s="30">
        <v>45248</v>
      </c>
      <c r="E1793" s="102">
        <f>YEAR(DATA[[#This Row],[Fecha]])</f>
        <v>2023</v>
      </c>
      <c r="F1793" s="31" t="s">
        <v>398</v>
      </c>
      <c r="G1793" s="32" t="s">
        <v>79</v>
      </c>
      <c r="H1793" s="35" t="s">
        <v>523</v>
      </c>
      <c r="I1793" s="32" t="s">
        <v>166</v>
      </c>
      <c r="J1793" s="19">
        <v>8.09</v>
      </c>
    </row>
    <row r="1794" spans="1:10">
      <c r="A1794" s="18" t="s">
        <v>19</v>
      </c>
      <c r="B1794" s="5" t="str">
        <f>TEXT(DATA[[#This Row],[Fecha]],"mmm")</f>
        <v>nov</v>
      </c>
      <c r="C1794" s="16">
        <f>(WEEKNUM(DATA[[#This Row],[Fecha]],2))</f>
        <v>47</v>
      </c>
      <c r="D1794" s="30">
        <v>45248</v>
      </c>
      <c r="E1794" s="102">
        <f>YEAR(DATA[[#This Row],[Fecha]])</f>
        <v>2023</v>
      </c>
      <c r="F1794" s="31" t="s">
        <v>58</v>
      </c>
      <c r="G1794" s="32" t="s">
        <v>65</v>
      </c>
      <c r="H1794" s="35" t="s">
        <v>429</v>
      </c>
      <c r="I1794" s="32" t="s">
        <v>166</v>
      </c>
      <c r="J1794" s="19">
        <v>5.14</v>
      </c>
    </row>
    <row r="1795" spans="1:10">
      <c r="A1795" s="18" t="s">
        <v>19</v>
      </c>
      <c r="B1795" s="5" t="str">
        <f>TEXT(DATA[[#This Row],[Fecha]],"mmm")</f>
        <v>nov</v>
      </c>
      <c r="C1795" s="16">
        <f>(WEEKNUM(DATA[[#This Row],[Fecha]],2))</f>
        <v>47</v>
      </c>
      <c r="D1795" s="30">
        <v>45248</v>
      </c>
      <c r="E1795" s="102">
        <f>YEAR(DATA[[#This Row],[Fecha]])</f>
        <v>2023</v>
      </c>
      <c r="F1795" s="31" t="s">
        <v>398</v>
      </c>
      <c r="G1795" s="32" t="s">
        <v>70</v>
      </c>
      <c r="H1795" s="35" t="s">
        <v>84</v>
      </c>
      <c r="I1795" s="32" t="s">
        <v>166</v>
      </c>
      <c r="J1795" s="19">
        <v>5.0199999999999996</v>
      </c>
    </row>
    <row r="1796" spans="1:10">
      <c r="A1796" s="18" t="s">
        <v>19</v>
      </c>
      <c r="B1796" s="5" t="str">
        <f>TEXT(DATA[[#This Row],[Fecha]],"mmm")</f>
        <v>nov</v>
      </c>
      <c r="C1796" s="16">
        <f>(WEEKNUM(DATA[[#This Row],[Fecha]],2))</f>
        <v>47</v>
      </c>
      <c r="D1796" s="30">
        <v>45248</v>
      </c>
      <c r="E1796" s="102">
        <f>YEAR(DATA[[#This Row],[Fecha]])</f>
        <v>2023</v>
      </c>
      <c r="F1796" s="31" t="s">
        <v>58</v>
      </c>
      <c r="G1796" s="32" t="s">
        <v>65</v>
      </c>
      <c r="H1796" s="35" t="s">
        <v>429</v>
      </c>
      <c r="I1796" s="32" t="s">
        <v>166</v>
      </c>
      <c r="J1796" s="19">
        <v>4.6399999999999997</v>
      </c>
    </row>
    <row r="1797" spans="1:10">
      <c r="A1797" s="18" t="s">
        <v>19</v>
      </c>
      <c r="B1797" s="5" t="str">
        <f>TEXT(DATA[[#This Row],[Fecha]],"mmm")</f>
        <v>nov</v>
      </c>
      <c r="C1797" s="16">
        <f>(WEEKNUM(DATA[[#This Row],[Fecha]],2))</f>
        <v>47</v>
      </c>
      <c r="D1797" s="30">
        <v>45248</v>
      </c>
      <c r="E1797" s="102">
        <f>YEAR(DATA[[#This Row],[Fecha]])</f>
        <v>2023</v>
      </c>
      <c r="F1797" s="31" t="s">
        <v>58</v>
      </c>
      <c r="G1797" s="32" t="s">
        <v>65</v>
      </c>
      <c r="H1797" s="35" t="s">
        <v>429</v>
      </c>
      <c r="I1797" s="32" t="s">
        <v>166</v>
      </c>
      <c r="J1797" s="19">
        <v>4.2300000000000004</v>
      </c>
    </row>
    <row r="1798" spans="1:10">
      <c r="A1798" s="18" t="s">
        <v>20</v>
      </c>
      <c r="B1798" s="5" t="str">
        <f>TEXT(DATA[[#This Row],[Fecha]],"mmm")</f>
        <v>nov</v>
      </c>
      <c r="C1798" s="16">
        <f>(WEEKNUM(DATA[[#This Row],[Fecha]],2))</f>
        <v>47</v>
      </c>
      <c r="D1798" s="30">
        <v>45248</v>
      </c>
      <c r="E1798" s="102">
        <f>YEAR(DATA[[#This Row],[Fecha]])</f>
        <v>2023</v>
      </c>
      <c r="F1798" s="31" t="s">
        <v>58</v>
      </c>
      <c r="G1798" s="32" t="s">
        <v>62</v>
      </c>
      <c r="H1798" s="35" t="s">
        <v>63</v>
      </c>
      <c r="I1798" s="32" t="s">
        <v>166</v>
      </c>
      <c r="J1798" s="19">
        <v>3.71</v>
      </c>
    </row>
    <row r="1799" spans="1:10">
      <c r="A1799" s="18" t="s">
        <v>19</v>
      </c>
      <c r="B1799" s="5" t="str">
        <f>TEXT(DATA[[#This Row],[Fecha]],"mmm")</f>
        <v>nov</v>
      </c>
      <c r="C1799" s="16">
        <f>(WEEKNUM(DATA[[#This Row],[Fecha]],2))</f>
        <v>47</v>
      </c>
      <c r="D1799" s="30">
        <v>45248</v>
      </c>
      <c r="E1799" s="102">
        <f>YEAR(DATA[[#This Row],[Fecha]])</f>
        <v>2023</v>
      </c>
      <c r="F1799" s="31" t="s">
        <v>398</v>
      </c>
      <c r="G1799" s="32" t="s">
        <v>70</v>
      </c>
      <c r="H1799" s="35" t="s">
        <v>84</v>
      </c>
      <c r="I1799" s="32" t="s">
        <v>166</v>
      </c>
      <c r="J1799" s="19">
        <v>3.29</v>
      </c>
    </row>
    <row r="1800" spans="1:10">
      <c r="A1800" s="18" t="s">
        <v>19</v>
      </c>
      <c r="B1800" s="5" t="str">
        <f>TEXT(DATA[[#This Row],[Fecha]],"mmm")</f>
        <v>nov</v>
      </c>
      <c r="C1800" s="16">
        <f>(WEEKNUM(DATA[[#This Row],[Fecha]],2))</f>
        <v>47</v>
      </c>
      <c r="D1800" s="30">
        <v>45248</v>
      </c>
      <c r="E1800" s="102">
        <f>YEAR(DATA[[#This Row],[Fecha]])</f>
        <v>2023</v>
      </c>
      <c r="F1800" s="31" t="s">
        <v>398</v>
      </c>
      <c r="G1800" s="32" t="s">
        <v>70</v>
      </c>
      <c r="H1800" s="35" t="s">
        <v>86</v>
      </c>
      <c r="I1800" s="32" t="s">
        <v>166</v>
      </c>
      <c r="J1800" s="19">
        <v>3.04</v>
      </c>
    </row>
    <row r="1801" spans="1:10">
      <c r="A1801" s="18" t="s">
        <v>20</v>
      </c>
      <c r="B1801" s="5" t="str">
        <f>TEXT(DATA[[#This Row],[Fecha]],"mmm")</f>
        <v>nov</v>
      </c>
      <c r="C1801" s="16">
        <f>(WEEKNUM(DATA[[#This Row],[Fecha]],2))</f>
        <v>47</v>
      </c>
      <c r="D1801" s="30">
        <v>45248</v>
      </c>
      <c r="E1801" s="102">
        <f>YEAR(DATA[[#This Row],[Fecha]])</f>
        <v>2023</v>
      </c>
      <c r="F1801" s="31" t="s">
        <v>58</v>
      </c>
      <c r="G1801" s="32" t="s">
        <v>62</v>
      </c>
      <c r="H1801" s="35" t="s">
        <v>63</v>
      </c>
      <c r="I1801" s="32" t="s">
        <v>166</v>
      </c>
      <c r="J1801" s="19">
        <v>2.79</v>
      </c>
    </row>
    <row r="1802" spans="1:10">
      <c r="A1802" s="18" t="s">
        <v>20</v>
      </c>
      <c r="B1802" s="5" t="str">
        <f>TEXT(DATA[[#This Row],[Fecha]],"mmm")</f>
        <v>nov</v>
      </c>
      <c r="C1802" s="16">
        <f>(WEEKNUM(DATA[[#This Row],[Fecha]],2))</f>
        <v>47</v>
      </c>
      <c r="D1802" s="30">
        <v>45248</v>
      </c>
      <c r="E1802" s="102">
        <f>YEAR(DATA[[#This Row],[Fecha]])</f>
        <v>2023</v>
      </c>
      <c r="F1802" s="31" t="s">
        <v>58</v>
      </c>
      <c r="G1802" s="32" t="s">
        <v>77</v>
      </c>
      <c r="H1802" s="35" t="s">
        <v>320</v>
      </c>
      <c r="I1802" s="32" t="s">
        <v>166</v>
      </c>
      <c r="J1802" s="19">
        <v>2.33</v>
      </c>
    </row>
    <row r="1803" spans="1:10">
      <c r="A1803" s="18" t="s">
        <v>20</v>
      </c>
      <c r="B1803" s="5" t="str">
        <f>TEXT(DATA[[#This Row],[Fecha]],"mmm")</f>
        <v>nov</v>
      </c>
      <c r="C1803" s="16">
        <f>(WEEKNUM(DATA[[#This Row],[Fecha]],2))</f>
        <v>47</v>
      </c>
      <c r="D1803" s="30">
        <v>45248</v>
      </c>
      <c r="E1803" s="102">
        <f>YEAR(DATA[[#This Row],[Fecha]])</f>
        <v>2023</v>
      </c>
      <c r="F1803" s="31" t="s">
        <v>58</v>
      </c>
      <c r="G1803" s="32" t="s">
        <v>77</v>
      </c>
      <c r="H1803" s="35" t="s">
        <v>320</v>
      </c>
      <c r="I1803" s="32" t="s">
        <v>166</v>
      </c>
      <c r="J1803" s="19">
        <v>2.17</v>
      </c>
    </row>
    <row r="1804" spans="1:10">
      <c r="A1804" s="18" t="s">
        <v>20</v>
      </c>
      <c r="B1804" s="5" t="str">
        <f>TEXT(DATA[[#This Row],[Fecha]],"mmm")</f>
        <v>nov</v>
      </c>
      <c r="C1804" s="16">
        <f>(WEEKNUM(DATA[[#This Row],[Fecha]],2))</f>
        <v>47</v>
      </c>
      <c r="D1804" s="30">
        <v>45248</v>
      </c>
      <c r="E1804" s="102">
        <f>YEAR(DATA[[#This Row],[Fecha]])</f>
        <v>2023</v>
      </c>
      <c r="F1804" s="31" t="s">
        <v>58</v>
      </c>
      <c r="G1804" s="32" t="s">
        <v>77</v>
      </c>
      <c r="H1804" s="35" t="s">
        <v>320</v>
      </c>
      <c r="I1804" s="32" t="s">
        <v>166</v>
      </c>
      <c r="J1804" s="19">
        <v>1.71</v>
      </c>
    </row>
    <row r="1805" spans="1:10">
      <c r="A1805" s="18" t="s">
        <v>20</v>
      </c>
      <c r="B1805" s="5" t="str">
        <f>TEXT(DATA[[#This Row],[Fecha]],"mmm")</f>
        <v>nov</v>
      </c>
      <c r="C1805" s="16">
        <f>(WEEKNUM(DATA[[#This Row],[Fecha]],2))</f>
        <v>47</v>
      </c>
      <c r="D1805" s="30">
        <v>45248</v>
      </c>
      <c r="E1805" s="102">
        <f>YEAR(DATA[[#This Row],[Fecha]])</f>
        <v>2023</v>
      </c>
      <c r="F1805" s="31" t="s">
        <v>58</v>
      </c>
      <c r="G1805" s="32" t="s">
        <v>77</v>
      </c>
      <c r="H1805" s="35" t="s">
        <v>320</v>
      </c>
      <c r="I1805" s="32" t="s">
        <v>166</v>
      </c>
      <c r="J1805" s="19">
        <v>1.5</v>
      </c>
    </row>
    <row r="1806" spans="1:10">
      <c r="A1806" s="18" t="s">
        <v>22</v>
      </c>
      <c r="B1806" s="5" t="str">
        <f>TEXT(DATA[[#This Row],[Fecha]],"mmm")</f>
        <v>nov</v>
      </c>
      <c r="C1806" s="16">
        <f>(WEEKNUM(DATA[[#This Row],[Fecha]],2))</f>
        <v>47</v>
      </c>
      <c r="D1806" s="30">
        <v>45248</v>
      </c>
      <c r="E1806" s="102">
        <f>YEAR(DATA[[#This Row],[Fecha]])</f>
        <v>2023</v>
      </c>
      <c r="F1806" s="31" t="s">
        <v>398</v>
      </c>
      <c r="G1806" s="32" t="s">
        <v>59</v>
      </c>
      <c r="H1806" s="35" t="s">
        <v>487</v>
      </c>
      <c r="I1806" s="32" t="s">
        <v>166</v>
      </c>
      <c r="J1806" s="19">
        <v>1.45</v>
      </c>
    </row>
    <row r="1807" spans="1:10">
      <c r="A1807" s="18" t="s">
        <v>20</v>
      </c>
      <c r="B1807" s="5" t="str">
        <f>TEXT(DATA[[#This Row],[Fecha]],"mmm")</f>
        <v>nov</v>
      </c>
      <c r="C1807" s="16">
        <f>(WEEKNUM(DATA[[#This Row],[Fecha]],2))</f>
        <v>47</v>
      </c>
      <c r="D1807" s="30">
        <v>45248</v>
      </c>
      <c r="E1807" s="102">
        <f>YEAR(DATA[[#This Row],[Fecha]])</f>
        <v>2023</v>
      </c>
      <c r="F1807" s="31" t="s">
        <v>58</v>
      </c>
      <c r="G1807" s="32" t="s">
        <v>77</v>
      </c>
      <c r="H1807" s="35" t="s">
        <v>320</v>
      </c>
      <c r="I1807" s="32" t="s">
        <v>166</v>
      </c>
      <c r="J1807" s="19">
        <v>1.26</v>
      </c>
    </row>
    <row r="1808" spans="1:10">
      <c r="A1808" s="18" t="s">
        <v>19</v>
      </c>
      <c r="B1808" s="5" t="str">
        <f>TEXT(DATA[[#This Row],[Fecha]],"mmm")</f>
        <v>nov</v>
      </c>
      <c r="C1808" s="16">
        <f>(WEEKNUM(DATA[[#This Row],[Fecha]],2))</f>
        <v>47</v>
      </c>
      <c r="D1808" s="30">
        <v>45248</v>
      </c>
      <c r="E1808" s="102">
        <f>YEAR(DATA[[#This Row],[Fecha]])</f>
        <v>2023</v>
      </c>
      <c r="F1808" s="31" t="s">
        <v>398</v>
      </c>
      <c r="G1808" s="32" t="s">
        <v>70</v>
      </c>
      <c r="H1808" s="35" t="s">
        <v>84</v>
      </c>
      <c r="I1808" s="32" t="s">
        <v>166</v>
      </c>
      <c r="J1808" s="19">
        <v>1.25</v>
      </c>
    </row>
    <row r="1809" spans="1:10">
      <c r="A1809" s="18" t="s">
        <v>20</v>
      </c>
      <c r="B1809" s="5" t="str">
        <f>TEXT(DATA[[#This Row],[Fecha]],"mmm")</f>
        <v>nov</v>
      </c>
      <c r="C1809" s="16">
        <f>(WEEKNUM(DATA[[#This Row],[Fecha]],2))</f>
        <v>47</v>
      </c>
      <c r="D1809" s="30">
        <v>45248</v>
      </c>
      <c r="E1809" s="102">
        <f>YEAR(DATA[[#This Row],[Fecha]])</f>
        <v>2023</v>
      </c>
      <c r="F1809" s="31" t="s">
        <v>398</v>
      </c>
      <c r="G1809" s="32" t="s">
        <v>52</v>
      </c>
      <c r="H1809" s="35" t="s">
        <v>162</v>
      </c>
      <c r="I1809" s="32" t="s">
        <v>166</v>
      </c>
      <c r="J1809" s="19">
        <v>1.21</v>
      </c>
    </row>
    <row r="1810" spans="1:10">
      <c r="A1810" s="18" t="s">
        <v>19</v>
      </c>
      <c r="B1810" s="5" t="str">
        <f>TEXT(DATA[[#This Row],[Fecha]],"mmm")</f>
        <v>nov</v>
      </c>
      <c r="C1810" s="16">
        <f>(WEEKNUM(DATA[[#This Row],[Fecha]],2))</f>
        <v>47</v>
      </c>
      <c r="D1810" s="30">
        <v>45248</v>
      </c>
      <c r="E1810" s="102">
        <f>YEAR(DATA[[#This Row],[Fecha]])</f>
        <v>2023</v>
      </c>
      <c r="F1810" s="31" t="s">
        <v>58</v>
      </c>
      <c r="G1810" s="32" t="s">
        <v>60</v>
      </c>
      <c r="H1810" s="35" t="s">
        <v>299</v>
      </c>
      <c r="I1810" s="32" t="s">
        <v>166</v>
      </c>
      <c r="J1810" s="19">
        <v>1.07</v>
      </c>
    </row>
    <row r="1811" spans="1:10">
      <c r="A1811" s="18" t="s">
        <v>19</v>
      </c>
      <c r="B1811" s="5" t="str">
        <f>TEXT(DATA[[#This Row],[Fecha]],"mmm")</f>
        <v>nov</v>
      </c>
      <c r="C1811" s="16">
        <f>(WEEKNUM(DATA[[#This Row],[Fecha]],2))</f>
        <v>47</v>
      </c>
      <c r="D1811" s="30">
        <v>45248</v>
      </c>
      <c r="E1811" s="102">
        <f>YEAR(DATA[[#This Row],[Fecha]])</f>
        <v>2023</v>
      </c>
      <c r="F1811" s="31" t="s">
        <v>58</v>
      </c>
      <c r="G1811" s="32" t="s">
        <v>65</v>
      </c>
      <c r="H1811" s="35" t="s">
        <v>429</v>
      </c>
      <c r="I1811" s="32" t="s">
        <v>166</v>
      </c>
      <c r="J1811" s="19">
        <v>1.04</v>
      </c>
    </row>
    <row r="1812" spans="1:10">
      <c r="A1812" s="18" t="s">
        <v>19</v>
      </c>
      <c r="B1812" s="5" t="str">
        <f>TEXT(DATA[[#This Row],[Fecha]],"mmm")</f>
        <v>nov</v>
      </c>
      <c r="C1812" s="16">
        <f>(WEEKNUM(DATA[[#This Row],[Fecha]],2))</f>
        <v>47</v>
      </c>
      <c r="D1812" s="30">
        <v>45248</v>
      </c>
      <c r="E1812" s="102">
        <f>YEAR(DATA[[#This Row],[Fecha]])</f>
        <v>2023</v>
      </c>
      <c r="F1812" s="31" t="s">
        <v>58</v>
      </c>
      <c r="G1812" s="32" t="s">
        <v>65</v>
      </c>
      <c r="H1812" s="35" t="s">
        <v>429</v>
      </c>
      <c r="I1812" s="32" t="s">
        <v>166</v>
      </c>
      <c r="J1812" s="19">
        <v>0.23</v>
      </c>
    </row>
    <row r="1813" spans="1:10">
      <c r="A1813" s="18" t="s">
        <v>19</v>
      </c>
      <c r="B1813" s="5" t="str">
        <f>TEXT(DATA[[#This Row],[Fecha]],"mmm")</f>
        <v>nov</v>
      </c>
      <c r="C1813" s="16">
        <f>(WEEKNUM(DATA[[#This Row],[Fecha]],2))</f>
        <v>47</v>
      </c>
      <c r="D1813" s="30">
        <v>45248</v>
      </c>
      <c r="E1813" s="102">
        <f>YEAR(DATA[[#This Row],[Fecha]])</f>
        <v>2023</v>
      </c>
      <c r="F1813" s="31" t="s">
        <v>58</v>
      </c>
      <c r="G1813" s="32" t="s">
        <v>70</v>
      </c>
      <c r="H1813" s="35" t="s">
        <v>295</v>
      </c>
      <c r="I1813" s="32" t="s">
        <v>166</v>
      </c>
      <c r="J1813" s="19">
        <v>0.23</v>
      </c>
    </row>
    <row r="1814" spans="1:10">
      <c r="A1814" s="63" t="s">
        <v>20</v>
      </c>
      <c r="B1814" s="5" t="str">
        <f>TEXT(DATA[[#This Row],[Fecha]],"mmm")</f>
        <v>nov</v>
      </c>
      <c r="C1814" s="16">
        <f>(WEEKNUM(DATA[[#This Row],[Fecha]],2))</f>
        <v>48</v>
      </c>
      <c r="D1814" s="30">
        <v>45250</v>
      </c>
      <c r="E1814" s="102">
        <f>YEAR(DATA[[#This Row],[Fecha]])</f>
        <v>2023</v>
      </c>
      <c r="F1814" s="31" t="s">
        <v>398</v>
      </c>
      <c r="G1814" s="32" t="s">
        <v>70</v>
      </c>
      <c r="H1814" s="35" t="s">
        <v>84</v>
      </c>
      <c r="I1814" s="32" t="s">
        <v>56</v>
      </c>
      <c r="J1814" s="19">
        <v>23.12</v>
      </c>
    </row>
    <row r="1815" spans="1:10">
      <c r="A1815" s="63" t="s">
        <v>22</v>
      </c>
      <c r="B1815" s="5" t="str">
        <f>TEXT(DATA[[#This Row],[Fecha]],"mmm")</f>
        <v>nov</v>
      </c>
      <c r="C1815" s="16">
        <f>(WEEKNUM(DATA[[#This Row],[Fecha]],2))</f>
        <v>48</v>
      </c>
      <c r="D1815" s="30">
        <v>45250</v>
      </c>
      <c r="E1815" s="102">
        <f>YEAR(DATA[[#This Row],[Fecha]])</f>
        <v>2023</v>
      </c>
      <c r="F1815" s="31" t="s">
        <v>58</v>
      </c>
      <c r="G1815" s="32" t="s">
        <v>80</v>
      </c>
      <c r="H1815" s="35" t="s">
        <v>527</v>
      </c>
      <c r="I1815" s="32" t="s">
        <v>57</v>
      </c>
      <c r="J1815" s="19">
        <v>8.6300000000000008</v>
      </c>
    </row>
    <row r="1816" spans="1:10">
      <c r="A1816" s="63" t="s">
        <v>20</v>
      </c>
      <c r="B1816" s="5" t="str">
        <f>TEXT(DATA[[#This Row],[Fecha]],"mmm")</f>
        <v>nov</v>
      </c>
      <c r="C1816" s="16">
        <f>(WEEKNUM(DATA[[#This Row],[Fecha]],2))</f>
        <v>48</v>
      </c>
      <c r="D1816" s="30">
        <v>45250</v>
      </c>
      <c r="E1816" s="102">
        <f>YEAR(DATA[[#This Row],[Fecha]])</f>
        <v>2023</v>
      </c>
      <c r="F1816" s="31" t="s">
        <v>398</v>
      </c>
      <c r="G1816" s="32" t="s">
        <v>77</v>
      </c>
      <c r="H1816" s="35" t="s">
        <v>311</v>
      </c>
      <c r="I1816" s="32" t="s">
        <v>166</v>
      </c>
      <c r="J1816" s="19">
        <v>7.4</v>
      </c>
    </row>
    <row r="1817" spans="1:10">
      <c r="A1817" s="63" t="s">
        <v>20</v>
      </c>
      <c r="B1817" s="5" t="str">
        <f>TEXT(DATA[[#This Row],[Fecha]],"mmm")</f>
        <v>nov</v>
      </c>
      <c r="C1817" s="16">
        <f>(WEEKNUM(DATA[[#This Row],[Fecha]],2))</f>
        <v>48</v>
      </c>
      <c r="D1817" s="30">
        <v>45250</v>
      </c>
      <c r="E1817" s="102">
        <f>YEAR(DATA[[#This Row],[Fecha]])</f>
        <v>2023</v>
      </c>
      <c r="F1817" s="31" t="s">
        <v>398</v>
      </c>
      <c r="G1817" s="32" t="s">
        <v>53</v>
      </c>
      <c r="H1817" s="35" t="s">
        <v>525</v>
      </c>
      <c r="I1817" s="32" t="s">
        <v>166</v>
      </c>
      <c r="J1817" s="19">
        <v>6.73</v>
      </c>
    </row>
    <row r="1818" spans="1:10">
      <c r="A1818" s="63" t="s">
        <v>20</v>
      </c>
      <c r="B1818" s="5" t="str">
        <f>TEXT(DATA[[#This Row],[Fecha]],"mmm")</f>
        <v>nov</v>
      </c>
      <c r="C1818" s="16">
        <f>(WEEKNUM(DATA[[#This Row],[Fecha]],2))</f>
        <v>48</v>
      </c>
      <c r="D1818" s="30">
        <v>45250</v>
      </c>
      <c r="E1818" s="102">
        <f>YEAR(DATA[[#This Row],[Fecha]])</f>
        <v>2023</v>
      </c>
      <c r="F1818" s="31" t="s">
        <v>398</v>
      </c>
      <c r="G1818" s="32" t="s">
        <v>53</v>
      </c>
      <c r="H1818" s="35" t="s">
        <v>525</v>
      </c>
      <c r="I1818" s="32" t="s">
        <v>166</v>
      </c>
      <c r="J1818" s="19">
        <v>6.34</v>
      </c>
    </row>
    <row r="1819" spans="1:10">
      <c r="A1819" s="63" t="s">
        <v>20</v>
      </c>
      <c r="B1819" s="5" t="str">
        <f>TEXT(DATA[[#This Row],[Fecha]],"mmm")</f>
        <v>nov</v>
      </c>
      <c r="C1819" s="16">
        <f>(WEEKNUM(DATA[[#This Row],[Fecha]],2))</f>
        <v>48</v>
      </c>
      <c r="D1819" s="30">
        <v>45250</v>
      </c>
      <c r="E1819" s="102">
        <f>YEAR(DATA[[#This Row],[Fecha]])</f>
        <v>2023</v>
      </c>
      <c r="F1819" s="31" t="s">
        <v>398</v>
      </c>
      <c r="G1819" s="32" t="s">
        <v>77</v>
      </c>
      <c r="H1819" s="35" t="s">
        <v>311</v>
      </c>
      <c r="I1819" s="32" t="s">
        <v>166</v>
      </c>
      <c r="J1819" s="19">
        <v>6.32</v>
      </c>
    </row>
    <row r="1820" spans="1:10">
      <c r="A1820" s="63" t="s">
        <v>22</v>
      </c>
      <c r="B1820" s="5" t="str">
        <f>TEXT(DATA[[#This Row],[Fecha]],"mmm")</f>
        <v>nov</v>
      </c>
      <c r="C1820" s="16">
        <f>(WEEKNUM(DATA[[#This Row],[Fecha]],2))</f>
        <v>48</v>
      </c>
      <c r="D1820" s="30">
        <v>45250</v>
      </c>
      <c r="E1820" s="102">
        <f>YEAR(DATA[[#This Row],[Fecha]])</f>
        <v>2023</v>
      </c>
      <c r="F1820" s="31" t="s">
        <v>398</v>
      </c>
      <c r="G1820" s="32" t="s">
        <v>76</v>
      </c>
      <c r="H1820" s="35" t="s">
        <v>102</v>
      </c>
      <c r="I1820" s="32" t="s">
        <v>166</v>
      </c>
      <c r="J1820" s="19">
        <v>3.65</v>
      </c>
    </row>
    <row r="1821" spans="1:10">
      <c r="A1821" s="63" t="s">
        <v>20</v>
      </c>
      <c r="B1821" s="5" t="str">
        <f>TEXT(DATA[[#This Row],[Fecha]],"mmm")</f>
        <v>nov</v>
      </c>
      <c r="C1821" s="16">
        <f>(WEEKNUM(DATA[[#This Row],[Fecha]],2))</f>
        <v>48</v>
      </c>
      <c r="D1821" s="30">
        <v>45250</v>
      </c>
      <c r="E1821" s="102">
        <f>YEAR(DATA[[#This Row],[Fecha]])</f>
        <v>2023</v>
      </c>
      <c r="F1821" s="31" t="s">
        <v>398</v>
      </c>
      <c r="G1821" s="32" t="s">
        <v>77</v>
      </c>
      <c r="H1821" s="35" t="s">
        <v>129</v>
      </c>
      <c r="I1821" s="32" t="s">
        <v>166</v>
      </c>
      <c r="J1821" s="19">
        <v>3.04</v>
      </c>
    </row>
    <row r="1822" spans="1:10">
      <c r="A1822" s="63" t="s">
        <v>20</v>
      </c>
      <c r="B1822" s="5" t="str">
        <f>TEXT(DATA[[#This Row],[Fecha]],"mmm")</f>
        <v>nov</v>
      </c>
      <c r="C1822" s="16">
        <f>(WEEKNUM(DATA[[#This Row],[Fecha]],2))</f>
        <v>48</v>
      </c>
      <c r="D1822" s="30">
        <v>45250</v>
      </c>
      <c r="E1822" s="102">
        <f>YEAR(DATA[[#This Row],[Fecha]])</f>
        <v>2023</v>
      </c>
      <c r="F1822" s="31" t="s">
        <v>335</v>
      </c>
      <c r="G1822" s="32" t="s">
        <v>52</v>
      </c>
      <c r="H1822" s="35" t="s">
        <v>148</v>
      </c>
      <c r="I1822" s="32" t="s">
        <v>166</v>
      </c>
      <c r="J1822" s="19">
        <v>2.46</v>
      </c>
    </row>
    <row r="1823" spans="1:10">
      <c r="A1823" s="63" t="s">
        <v>22</v>
      </c>
      <c r="B1823" s="5" t="str">
        <f>TEXT(DATA[[#This Row],[Fecha]],"mmm")</f>
        <v>nov</v>
      </c>
      <c r="C1823" s="16">
        <f>(WEEKNUM(DATA[[#This Row],[Fecha]],2))</f>
        <v>48</v>
      </c>
      <c r="D1823" s="30">
        <v>45250</v>
      </c>
      <c r="E1823" s="102">
        <f>YEAR(DATA[[#This Row],[Fecha]])</f>
        <v>2023</v>
      </c>
      <c r="F1823" s="31" t="s">
        <v>398</v>
      </c>
      <c r="G1823" s="32" t="s">
        <v>78</v>
      </c>
      <c r="H1823" s="35" t="s">
        <v>296</v>
      </c>
      <c r="I1823" s="32" t="s">
        <v>166</v>
      </c>
      <c r="J1823" s="19">
        <v>2.25</v>
      </c>
    </row>
    <row r="1824" spans="1:10">
      <c r="A1824" s="63" t="s">
        <v>20</v>
      </c>
      <c r="B1824" s="5" t="str">
        <f>TEXT(DATA[[#This Row],[Fecha]],"mmm")</f>
        <v>nov</v>
      </c>
      <c r="C1824" s="16">
        <f>(WEEKNUM(DATA[[#This Row],[Fecha]],2))</f>
        <v>48</v>
      </c>
      <c r="D1824" s="30">
        <v>45250</v>
      </c>
      <c r="E1824" s="102">
        <f>YEAR(DATA[[#This Row],[Fecha]])</f>
        <v>2023</v>
      </c>
      <c r="F1824" s="31" t="s">
        <v>398</v>
      </c>
      <c r="G1824" s="32" t="s">
        <v>77</v>
      </c>
      <c r="H1824" s="35" t="s">
        <v>311</v>
      </c>
      <c r="I1824" s="32" t="s">
        <v>166</v>
      </c>
      <c r="J1824" s="19">
        <v>1.73</v>
      </c>
    </row>
    <row r="1825" spans="1:11">
      <c r="A1825" s="63" t="s">
        <v>22</v>
      </c>
      <c r="B1825" s="5" t="str">
        <f>TEXT(DATA[[#This Row],[Fecha]],"mmm")</f>
        <v>nov</v>
      </c>
      <c r="C1825" s="16">
        <f>(WEEKNUM(DATA[[#This Row],[Fecha]],2))</f>
        <v>48</v>
      </c>
      <c r="D1825" s="30">
        <v>45250</v>
      </c>
      <c r="E1825" s="102">
        <f>YEAR(DATA[[#This Row],[Fecha]])</f>
        <v>2023</v>
      </c>
      <c r="F1825" s="31" t="s">
        <v>398</v>
      </c>
      <c r="G1825" s="32" t="s">
        <v>78</v>
      </c>
      <c r="H1825" s="35" t="s">
        <v>296</v>
      </c>
      <c r="I1825" s="32" t="s">
        <v>166</v>
      </c>
      <c r="J1825" s="19">
        <v>1.38</v>
      </c>
    </row>
    <row r="1826" spans="1:11">
      <c r="A1826" s="63" t="s">
        <v>22</v>
      </c>
      <c r="B1826" s="5" t="str">
        <f>TEXT(DATA[[#This Row],[Fecha]],"mmm")</f>
        <v>nov</v>
      </c>
      <c r="C1826" s="16">
        <f>(WEEKNUM(DATA[[#This Row],[Fecha]],2))</f>
        <v>48</v>
      </c>
      <c r="D1826" s="30">
        <v>45250</v>
      </c>
      <c r="E1826" s="102">
        <f>YEAR(DATA[[#This Row],[Fecha]])</f>
        <v>2023</v>
      </c>
      <c r="F1826" s="31" t="s">
        <v>398</v>
      </c>
      <c r="G1826" s="32" t="s">
        <v>76</v>
      </c>
      <c r="H1826" s="35" t="s">
        <v>304</v>
      </c>
      <c r="I1826" s="32" t="s">
        <v>166</v>
      </c>
      <c r="J1826" s="19">
        <v>1.35</v>
      </c>
    </row>
    <row r="1827" spans="1:11">
      <c r="A1827" s="63" t="s">
        <v>22</v>
      </c>
      <c r="B1827" s="5" t="str">
        <f>TEXT(DATA[[#This Row],[Fecha]],"mmm")</f>
        <v>nov</v>
      </c>
      <c r="C1827" s="16">
        <f>(WEEKNUM(DATA[[#This Row],[Fecha]],2))</f>
        <v>48</v>
      </c>
      <c r="D1827" s="30">
        <v>45250</v>
      </c>
      <c r="E1827" s="102">
        <f>YEAR(DATA[[#This Row],[Fecha]])</f>
        <v>2023</v>
      </c>
      <c r="F1827" s="31" t="s">
        <v>398</v>
      </c>
      <c r="G1827" s="32" t="s">
        <v>76</v>
      </c>
      <c r="H1827" s="35" t="s">
        <v>304</v>
      </c>
      <c r="I1827" s="32" t="s">
        <v>166</v>
      </c>
      <c r="J1827" s="19">
        <v>0.98</v>
      </c>
    </row>
    <row r="1828" spans="1:11">
      <c r="A1828" s="63" t="s">
        <v>22</v>
      </c>
      <c r="B1828" s="5" t="str">
        <f>TEXT(DATA[[#This Row],[Fecha]],"mmm")</f>
        <v>nov</v>
      </c>
      <c r="C1828" s="16">
        <f>(WEEKNUM(DATA[[#This Row],[Fecha]],2))</f>
        <v>48</v>
      </c>
      <c r="D1828" s="30">
        <v>45250</v>
      </c>
      <c r="E1828" s="102">
        <f>YEAR(DATA[[#This Row],[Fecha]])</f>
        <v>2023</v>
      </c>
      <c r="F1828" s="31" t="s">
        <v>398</v>
      </c>
      <c r="G1828" s="32" t="s">
        <v>78</v>
      </c>
      <c r="H1828" s="35" t="s">
        <v>296</v>
      </c>
      <c r="I1828" s="32" t="s">
        <v>166</v>
      </c>
      <c r="J1828" s="19">
        <v>0.7</v>
      </c>
    </row>
    <row r="1829" spans="1:11">
      <c r="A1829" s="63" t="s">
        <v>22</v>
      </c>
      <c r="B1829" s="5" t="str">
        <f>TEXT(DATA[[#This Row],[Fecha]],"mmm")</f>
        <v>nov</v>
      </c>
      <c r="C1829" s="16">
        <f>(WEEKNUM(DATA[[#This Row],[Fecha]],2))</f>
        <v>48</v>
      </c>
      <c r="D1829" s="30">
        <v>45250</v>
      </c>
      <c r="E1829" s="102">
        <f>YEAR(DATA[[#This Row],[Fecha]])</f>
        <v>2023</v>
      </c>
      <c r="F1829" s="31" t="s">
        <v>398</v>
      </c>
      <c r="G1829" s="32" t="s">
        <v>76</v>
      </c>
      <c r="H1829" s="35" t="s">
        <v>102</v>
      </c>
      <c r="I1829" s="32" t="s">
        <v>166</v>
      </c>
      <c r="J1829" s="19">
        <v>0.2</v>
      </c>
    </row>
    <row r="1830" spans="1:11">
      <c r="A1830" s="63" t="s">
        <v>20</v>
      </c>
      <c r="B1830" s="5" t="str">
        <f>TEXT(DATA[[#This Row],[Fecha]],"mmm")</f>
        <v>nov</v>
      </c>
      <c r="C1830" s="16">
        <f>(WEEKNUM(DATA[[#This Row],[Fecha]],2))</f>
        <v>48</v>
      </c>
      <c r="D1830" s="30">
        <v>45251</v>
      </c>
      <c r="E1830" s="102">
        <f>YEAR(DATA[[#This Row],[Fecha]])</f>
        <v>2023</v>
      </c>
      <c r="F1830" s="31" t="s">
        <v>58</v>
      </c>
      <c r="G1830" s="32" t="s">
        <v>52</v>
      </c>
      <c r="H1830" s="35" t="s">
        <v>507</v>
      </c>
      <c r="I1830" s="32" t="s">
        <v>56</v>
      </c>
      <c r="J1830" s="19">
        <v>60</v>
      </c>
      <c r="K1830" s="29" t="s">
        <v>542</v>
      </c>
    </row>
    <row r="1831" spans="1:11">
      <c r="A1831" s="63" t="s">
        <v>20</v>
      </c>
      <c r="B1831" s="5" t="str">
        <f>TEXT(DATA[[#This Row],[Fecha]],"mmm")</f>
        <v>nov</v>
      </c>
      <c r="C1831" s="16">
        <f>(WEEKNUM(DATA[[#This Row],[Fecha]],2))</f>
        <v>48</v>
      </c>
      <c r="D1831" s="30">
        <v>45251</v>
      </c>
      <c r="E1831" s="102">
        <f>YEAR(DATA[[#This Row],[Fecha]])</f>
        <v>2023</v>
      </c>
      <c r="F1831" s="31" t="s">
        <v>58</v>
      </c>
      <c r="G1831" s="32" t="s">
        <v>52</v>
      </c>
      <c r="H1831" s="35" t="s">
        <v>507</v>
      </c>
      <c r="I1831" s="32" t="s">
        <v>56</v>
      </c>
      <c r="J1831" s="19">
        <v>33.57</v>
      </c>
    </row>
    <row r="1832" spans="1:11">
      <c r="A1832" s="63" t="s">
        <v>22</v>
      </c>
      <c r="B1832" s="5" t="str">
        <f>TEXT(DATA[[#This Row],[Fecha]],"mmm")</f>
        <v>nov</v>
      </c>
      <c r="C1832" s="16">
        <f>(WEEKNUM(DATA[[#This Row],[Fecha]],2))</f>
        <v>48</v>
      </c>
      <c r="D1832" s="30">
        <v>45251</v>
      </c>
      <c r="E1832" s="102">
        <f>YEAR(DATA[[#This Row],[Fecha]])</f>
        <v>2023</v>
      </c>
      <c r="F1832" s="31" t="s">
        <v>58</v>
      </c>
      <c r="G1832" s="32" t="s">
        <v>71</v>
      </c>
      <c r="H1832" s="35" t="s">
        <v>526</v>
      </c>
      <c r="I1832" s="32" t="s">
        <v>57</v>
      </c>
      <c r="J1832" s="19">
        <v>27.83</v>
      </c>
    </row>
    <row r="1833" spans="1:11">
      <c r="A1833" s="63" t="s">
        <v>20</v>
      </c>
      <c r="B1833" s="5" t="str">
        <f>TEXT(DATA[[#This Row],[Fecha]],"mmm")</f>
        <v>nov</v>
      </c>
      <c r="C1833" s="16">
        <f>(WEEKNUM(DATA[[#This Row],[Fecha]],2))</f>
        <v>48</v>
      </c>
      <c r="D1833" s="30">
        <v>45251</v>
      </c>
      <c r="E1833" s="102">
        <f>YEAR(DATA[[#This Row],[Fecha]])</f>
        <v>2023</v>
      </c>
      <c r="F1833" s="31" t="s">
        <v>58</v>
      </c>
      <c r="G1833" s="32" t="s">
        <v>64</v>
      </c>
      <c r="H1833" s="35" t="s">
        <v>193</v>
      </c>
      <c r="I1833" s="32" t="s">
        <v>56</v>
      </c>
      <c r="J1833" s="19">
        <v>26.77</v>
      </c>
    </row>
    <row r="1834" spans="1:11">
      <c r="A1834" s="63" t="s">
        <v>20</v>
      </c>
      <c r="B1834" s="5" t="str">
        <f>TEXT(DATA[[#This Row],[Fecha]],"mmm")</f>
        <v>nov</v>
      </c>
      <c r="C1834" s="16">
        <f>(WEEKNUM(DATA[[#This Row],[Fecha]],2))</f>
        <v>48</v>
      </c>
      <c r="D1834" s="30">
        <v>45251</v>
      </c>
      <c r="E1834" s="102">
        <f>YEAR(DATA[[#This Row],[Fecha]])</f>
        <v>2023</v>
      </c>
      <c r="F1834" s="31" t="s">
        <v>58</v>
      </c>
      <c r="G1834" s="32" t="s">
        <v>52</v>
      </c>
      <c r="H1834" s="35" t="s">
        <v>507</v>
      </c>
      <c r="I1834" s="32" t="s">
        <v>56</v>
      </c>
      <c r="J1834" s="19">
        <v>20.96</v>
      </c>
    </row>
    <row r="1835" spans="1:11">
      <c r="A1835" s="63" t="s">
        <v>20</v>
      </c>
      <c r="B1835" s="5" t="str">
        <f>TEXT(DATA[[#This Row],[Fecha]],"mmm")</f>
        <v>nov</v>
      </c>
      <c r="C1835" s="16">
        <f>(WEEKNUM(DATA[[#This Row],[Fecha]],2))</f>
        <v>48</v>
      </c>
      <c r="D1835" s="30">
        <v>45251</v>
      </c>
      <c r="E1835" s="102">
        <f>YEAR(DATA[[#This Row],[Fecha]])</f>
        <v>2023</v>
      </c>
      <c r="F1835" s="31" t="s">
        <v>58</v>
      </c>
      <c r="G1835" s="32" t="s">
        <v>64</v>
      </c>
      <c r="H1835" s="35" t="s">
        <v>193</v>
      </c>
      <c r="I1835" s="32" t="s">
        <v>56</v>
      </c>
      <c r="J1835" s="19">
        <v>11.62</v>
      </c>
    </row>
    <row r="1836" spans="1:11">
      <c r="A1836" s="63" t="s">
        <v>20</v>
      </c>
      <c r="B1836" s="5" t="str">
        <f>TEXT(DATA[[#This Row],[Fecha]],"mmm")</f>
        <v>nov</v>
      </c>
      <c r="C1836" s="16">
        <f>(WEEKNUM(DATA[[#This Row],[Fecha]],2))</f>
        <v>48</v>
      </c>
      <c r="D1836" s="30">
        <v>45251</v>
      </c>
      <c r="E1836" s="102">
        <f>YEAR(DATA[[#This Row],[Fecha]])</f>
        <v>2023</v>
      </c>
      <c r="F1836" s="31" t="s">
        <v>398</v>
      </c>
      <c r="G1836" s="32" t="s">
        <v>52</v>
      </c>
      <c r="H1836" s="35" t="s">
        <v>276</v>
      </c>
      <c r="I1836" s="32" t="s">
        <v>166</v>
      </c>
      <c r="J1836" s="19">
        <v>6.77</v>
      </c>
    </row>
    <row r="1837" spans="1:11">
      <c r="A1837" s="63" t="s">
        <v>20</v>
      </c>
      <c r="B1837" s="5" t="str">
        <f>TEXT(DATA[[#This Row],[Fecha]],"mmm")</f>
        <v>nov</v>
      </c>
      <c r="C1837" s="16">
        <f>(WEEKNUM(DATA[[#This Row],[Fecha]],2))</f>
        <v>48</v>
      </c>
      <c r="D1837" s="30">
        <v>45251</v>
      </c>
      <c r="E1837" s="102">
        <f>YEAR(DATA[[#This Row],[Fecha]])</f>
        <v>2023</v>
      </c>
      <c r="F1837" s="31" t="s">
        <v>335</v>
      </c>
      <c r="G1837" s="32" t="s">
        <v>62</v>
      </c>
      <c r="H1837" s="35" t="s">
        <v>63</v>
      </c>
      <c r="I1837" s="32" t="s">
        <v>166</v>
      </c>
      <c r="J1837" s="19">
        <v>5.19</v>
      </c>
    </row>
    <row r="1838" spans="1:11">
      <c r="A1838" s="63" t="s">
        <v>20</v>
      </c>
      <c r="B1838" s="5" t="str">
        <f>TEXT(DATA[[#This Row],[Fecha]],"mmm")</f>
        <v>nov</v>
      </c>
      <c r="C1838" s="16">
        <f>(WEEKNUM(DATA[[#This Row],[Fecha]],2))</f>
        <v>48</v>
      </c>
      <c r="D1838" s="30">
        <v>45251</v>
      </c>
      <c r="E1838" s="102">
        <f>YEAR(DATA[[#This Row],[Fecha]])</f>
        <v>2023</v>
      </c>
      <c r="F1838" s="31" t="s">
        <v>58</v>
      </c>
      <c r="G1838" s="32" t="s">
        <v>62</v>
      </c>
      <c r="H1838" s="35" t="s">
        <v>63</v>
      </c>
      <c r="I1838" s="32" t="s">
        <v>166</v>
      </c>
      <c r="J1838" s="19">
        <v>3.17</v>
      </c>
    </row>
    <row r="1839" spans="1:11">
      <c r="A1839" s="63" t="s">
        <v>20</v>
      </c>
      <c r="B1839" s="5" t="str">
        <f>TEXT(DATA[[#This Row],[Fecha]],"mmm")</f>
        <v>nov</v>
      </c>
      <c r="C1839" s="16">
        <f>(WEEKNUM(DATA[[#This Row],[Fecha]],2))</f>
        <v>48</v>
      </c>
      <c r="D1839" s="30">
        <v>45251</v>
      </c>
      <c r="E1839" s="102">
        <f>YEAR(DATA[[#This Row],[Fecha]])</f>
        <v>2023</v>
      </c>
      <c r="F1839" s="31" t="s">
        <v>335</v>
      </c>
      <c r="G1839" s="32" t="s">
        <v>52</v>
      </c>
      <c r="H1839" s="35" t="s">
        <v>148</v>
      </c>
      <c r="I1839" s="32" t="s">
        <v>166</v>
      </c>
      <c r="J1839" s="19">
        <v>2.62</v>
      </c>
    </row>
    <row r="1840" spans="1:11">
      <c r="A1840" s="63" t="s">
        <v>20</v>
      </c>
      <c r="B1840" s="5" t="str">
        <f>TEXT(DATA[[#This Row],[Fecha]],"mmm")</f>
        <v>nov</v>
      </c>
      <c r="C1840" s="16">
        <f>(WEEKNUM(DATA[[#This Row],[Fecha]],2))</f>
        <v>48</v>
      </c>
      <c r="D1840" s="30">
        <v>45251</v>
      </c>
      <c r="E1840" s="102">
        <f>YEAR(DATA[[#This Row],[Fecha]])</f>
        <v>2023</v>
      </c>
      <c r="F1840" s="31" t="s">
        <v>58</v>
      </c>
      <c r="G1840" s="32" t="s">
        <v>52</v>
      </c>
      <c r="H1840" s="35" t="s">
        <v>162</v>
      </c>
      <c r="I1840" s="32" t="s">
        <v>166</v>
      </c>
      <c r="J1840" s="19">
        <v>1.7</v>
      </c>
    </row>
    <row r="1841" spans="1:11">
      <c r="A1841" s="63" t="s">
        <v>22</v>
      </c>
      <c r="B1841" s="5" t="str">
        <f>TEXT(DATA[[#This Row],[Fecha]],"mmm")</f>
        <v>nov</v>
      </c>
      <c r="C1841" s="16">
        <f>(WEEKNUM(DATA[[#This Row],[Fecha]],2))</f>
        <v>48</v>
      </c>
      <c r="D1841" s="30">
        <v>45251</v>
      </c>
      <c r="E1841" s="102">
        <f>YEAR(DATA[[#This Row],[Fecha]])</f>
        <v>2023</v>
      </c>
      <c r="F1841" s="31" t="s">
        <v>398</v>
      </c>
      <c r="G1841" s="32" t="s">
        <v>78</v>
      </c>
      <c r="H1841" s="35" t="s">
        <v>296</v>
      </c>
      <c r="I1841" s="32" t="s">
        <v>166</v>
      </c>
      <c r="J1841" s="19">
        <v>1.05</v>
      </c>
    </row>
    <row r="1842" spans="1:11">
      <c r="A1842" s="63" t="s">
        <v>22</v>
      </c>
      <c r="B1842" s="5" t="str">
        <f>TEXT(DATA[[#This Row],[Fecha]],"mmm")</f>
        <v>nov</v>
      </c>
      <c r="C1842" s="16">
        <f>(WEEKNUM(DATA[[#This Row],[Fecha]],2))</f>
        <v>48</v>
      </c>
      <c r="D1842" s="30">
        <v>45251</v>
      </c>
      <c r="E1842" s="102">
        <f>YEAR(DATA[[#This Row],[Fecha]])</f>
        <v>2023</v>
      </c>
      <c r="F1842" s="31" t="s">
        <v>398</v>
      </c>
      <c r="G1842" s="32" t="s">
        <v>78</v>
      </c>
      <c r="H1842" s="35" t="s">
        <v>296</v>
      </c>
      <c r="I1842" s="32" t="s">
        <v>166</v>
      </c>
      <c r="J1842" s="19">
        <v>1.03</v>
      </c>
    </row>
    <row r="1843" spans="1:11">
      <c r="A1843" s="63" t="s">
        <v>22</v>
      </c>
      <c r="B1843" s="5" t="str">
        <f>TEXT(DATA[[#This Row],[Fecha]],"mmm")</f>
        <v>nov</v>
      </c>
      <c r="C1843" s="16">
        <f>(WEEKNUM(DATA[[#This Row],[Fecha]],2))</f>
        <v>48</v>
      </c>
      <c r="D1843" s="30">
        <v>45251</v>
      </c>
      <c r="E1843" s="102">
        <f>YEAR(DATA[[#This Row],[Fecha]])</f>
        <v>2023</v>
      </c>
      <c r="F1843" s="31" t="s">
        <v>58</v>
      </c>
      <c r="G1843" s="32" t="s">
        <v>71</v>
      </c>
      <c r="H1843" s="35" t="s">
        <v>526</v>
      </c>
      <c r="I1843" s="32" t="s">
        <v>166</v>
      </c>
      <c r="J1843" s="19">
        <v>0</v>
      </c>
    </row>
    <row r="1844" spans="1:11">
      <c r="A1844" s="18" t="s">
        <v>20</v>
      </c>
      <c r="B1844" s="5" t="str">
        <f>TEXT(DATA[[#This Row],[Fecha]],"mmm")</f>
        <v>nov</v>
      </c>
      <c r="C1844" s="16">
        <f>(WEEKNUM(DATA[[#This Row],[Fecha]],2))</f>
        <v>48</v>
      </c>
      <c r="D1844" s="30">
        <v>45252</v>
      </c>
      <c r="E1844" s="102">
        <f>YEAR(DATA[[#This Row],[Fecha]])</f>
        <v>2023</v>
      </c>
      <c r="F1844" s="31" t="s">
        <v>398</v>
      </c>
      <c r="G1844" s="32" t="s">
        <v>62</v>
      </c>
      <c r="H1844" s="35" t="s">
        <v>242</v>
      </c>
      <c r="I1844" s="32" t="s">
        <v>56</v>
      </c>
      <c r="J1844" s="19">
        <v>21.27</v>
      </c>
      <c r="K1844" s="29" t="s">
        <v>537</v>
      </c>
    </row>
    <row r="1845" spans="1:11">
      <c r="A1845" s="18" t="s">
        <v>20</v>
      </c>
      <c r="B1845" s="5" t="str">
        <f>TEXT(DATA[[#This Row],[Fecha]],"mmm")</f>
        <v>nov</v>
      </c>
      <c r="C1845" s="16">
        <f>(WEEKNUM(DATA[[#This Row],[Fecha]],2))</f>
        <v>48</v>
      </c>
      <c r="D1845" s="30">
        <v>45252</v>
      </c>
      <c r="E1845" s="102">
        <f>YEAR(DATA[[#This Row],[Fecha]])</f>
        <v>2023</v>
      </c>
      <c r="F1845" s="31" t="s">
        <v>335</v>
      </c>
      <c r="G1845" s="32" t="s">
        <v>482</v>
      </c>
      <c r="H1845" s="35" t="s">
        <v>150</v>
      </c>
      <c r="I1845" s="32" t="s">
        <v>57</v>
      </c>
      <c r="J1845" s="19">
        <v>15.41</v>
      </c>
      <c r="K1845" s="29" t="s">
        <v>540</v>
      </c>
    </row>
    <row r="1846" spans="1:11">
      <c r="A1846" s="18" t="s">
        <v>19</v>
      </c>
      <c r="B1846" s="5" t="str">
        <f>TEXT(DATA[[#This Row],[Fecha]],"mmm")</f>
        <v>nov</v>
      </c>
      <c r="C1846" s="16">
        <f>(WEEKNUM(DATA[[#This Row],[Fecha]],2))</f>
        <v>48</v>
      </c>
      <c r="D1846" s="30">
        <v>45252</v>
      </c>
      <c r="E1846" s="102">
        <f>YEAR(DATA[[#This Row],[Fecha]])</f>
        <v>2023</v>
      </c>
      <c r="F1846" s="31" t="s">
        <v>398</v>
      </c>
      <c r="G1846" s="32" t="s">
        <v>64</v>
      </c>
      <c r="H1846" s="35" t="s">
        <v>145</v>
      </c>
      <c r="I1846" s="32" t="s">
        <v>56</v>
      </c>
      <c r="J1846" s="19">
        <v>14.09</v>
      </c>
      <c r="K1846" s="29" t="s">
        <v>538</v>
      </c>
    </row>
    <row r="1847" spans="1:11">
      <c r="A1847" s="18" t="s">
        <v>19</v>
      </c>
      <c r="B1847" s="5" t="str">
        <f>TEXT(DATA[[#This Row],[Fecha]],"mmm")</f>
        <v>nov</v>
      </c>
      <c r="C1847" s="16">
        <f>(WEEKNUM(DATA[[#This Row],[Fecha]],2))</f>
        <v>48</v>
      </c>
      <c r="D1847" s="30">
        <v>45252</v>
      </c>
      <c r="E1847" s="102">
        <f>YEAR(DATA[[#This Row],[Fecha]])</f>
        <v>2023</v>
      </c>
      <c r="F1847" s="31" t="s">
        <v>398</v>
      </c>
      <c r="G1847" s="32" t="s">
        <v>64</v>
      </c>
      <c r="H1847" s="35" t="s">
        <v>145</v>
      </c>
      <c r="I1847" s="32" t="s">
        <v>166</v>
      </c>
      <c r="J1847" s="19">
        <v>8.9</v>
      </c>
    </row>
    <row r="1848" spans="1:11">
      <c r="A1848" s="18" t="s">
        <v>20</v>
      </c>
      <c r="B1848" s="5" t="str">
        <f>TEXT(DATA[[#This Row],[Fecha]],"mmm")</f>
        <v>nov</v>
      </c>
      <c r="C1848" s="16">
        <f>(WEEKNUM(DATA[[#This Row],[Fecha]],2))</f>
        <v>48</v>
      </c>
      <c r="D1848" s="30">
        <v>45252</v>
      </c>
      <c r="E1848" s="102">
        <f>YEAR(DATA[[#This Row],[Fecha]])</f>
        <v>2023</v>
      </c>
      <c r="F1848" s="31" t="s">
        <v>335</v>
      </c>
      <c r="G1848" s="32" t="s">
        <v>482</v>
      </c>
      <c r="H1848" s="35" t="s">
        <v>150</v>
      </c>
      <c r="I1848" s="32" t="s">
        <v>166</v>
      </c>
      <c r="J1848" s="19">
        <v>8.0399999999999991</v>
      </c>
    </row>
    <row r="1849" spans="1:11">
      <c r="A1849" s="18" t="s">
        <v>20</v>
      </c>
      <c r="B1849" s="5" t="str">
        <f>TEXT(DATA[[#This Row],[Fecha]],"mmm")</f>
        <v>nov</v>
      </c>
      <c r="C1849" s="16">
        <f>(WEEKNUM(DATA[[#This Row],[Fecha]],2))</f>
        <v>48</v>
      </c>
      <c r="D1849" s="30">
        <v>45252</v>
      </c>
      <c r="E1849" s="102">
        <f>YEAR(DATA[[#This Row],[Fecha]])</f>
        <v>2023</v>
      </c>
      <c r="F1849" s="31" t="s">
        <v>335</v>
      </c>
      <c r="G1849" s="32" t="s">
        <v>59</v>
      </c>
      <c r="H1849" s="35" t="s">
        <v>103</v>
      </c>
      <c r="I1849" s="32" t="s">
        <v>166</v>
      </c>
      <c r="J1849" s="19">
        <v>7.47</v>
      </c>
    </row>
    <row r="1850" spans="1:11">
      <c r="A1850" s="18" t="s">
        <v>19</v>
      </c>
      <c r="B1850" s="5" t="str">
        <f>TEXT(DATA[[#This Row],[Fecha]],"mmm")</f>
        <v>nov</v>
      </c>
      <c r="C1850" s="16">
        <f>(WEEKNUM(DATA[[#This Row],[Fecha]],2))</f>
        <v>48</v>
      </c>
      <c r="D1850" s="30">
        <v>45252</v>
      </c>
      <c r="E1850" s="102">
        <f>YEAR(DATA[[#This Row],[Fecha]])</f>
        <v>2023</v>
      </c>
      <c r="F1850" s="31" t="s">
        <v>398</v>
      </c>
      <c r="G1850" s="32" t="s">
        <v>65</v>
      </c>
      <c r="H1850" s="35" t="s">
        <v>429</v>
      </c>
      <c r="I1850" s="32" t="s">
        <v>166</v>
      </c>
      <c r="J1850" s="19">
        <v>7.24</v>
      </c>
    </row>
    <row r="1851" spans="1:11">
      <c r="A1851" s="18" t="s">
        <v>20</v>
      </c>
      <c r="B1851" s="5" t="str">
        <f>TEXT(DATA[[#This Row],[Fecha]],"mmm")</f>
        <v>nov</v>
      </c>
      <c r="C1851" s="16">
        <f>(WEEKNUM(DATA[[#This Row],[Fecha]],2))</f>
        <v>48</v>
      </c>
      <c r="D1851" s="30">
        <v>45252</v>
      </c>
      <c r="E1851" s="102">
        <f>YEAR(DATA[[#This Row],[Fecha]])</f>
        <v>2023</v>
      </c>
      <c r="F1851" s="31" t="s">
        <v>398</v>
      </c>
      <c r="G1851" s="32" t="s">
        <v>59</v>
      </c>
      <c r="H1851" s="35" t="s">
        <v>531</v>
      </c>
      <c r="I1851" s="32" t="s">
        <v>166</v>
      </c>
      <c r="J1851" s="19">
        <v>5.24</v>
      </c>
    </row>
    <row r="1852" spans="1:11">
      <c r="A1852" s="18" t="s">
        <v>20</v>
      </c>
      <c r="B1852" s="5" t="str">
        <f>TEXT(DATA[[#This Row],[Fecha]],"mmm")</f>
        <v>nov</v>
      </c>
      <c r="C1852" s="16">
        <f>(WEEKNUM(DATA[[#This Row],[Fecha]],2))</f>
        <v>48</v>
      </c>
      <c r="D1852" s="30">
        <v>45252</v>
      </c>
      <c r="E1852" s="102">
        <f>YEAR(DATA[[#This Row],[Fecha]])</f>
        <v>2023</v>
      </c>
      <c r="F1852" s="31" t="s">
        <v>335</v>
      </c>
      <c r="G1852" s="32" t="s">
        <v>52</v>
      </c>
      <c r="H1852" s="35" t="s">
        <v>148</v>
      </c>
      <c r="I1852" s="32" t="s">
        <v>166</v>
      </c>
      <c r="J1852" s="19">
        <v>4.57</v>
      </c>
    </row>
    <row r="1853" spans="1:11">
      <c r="A1853" s="18" t="s">
        <v>19</v>
      </c>
      <c r="B1853" s="5" t="str">
        <f>TEXT(DATA[[#This Row],[Fecha]],"mmm")</f>
        <v>nov</v>
      </c>
      <c r="C1853" s="16">
        <f>(WEEKNUM(DATA[[#This Row],[Fecha]],2))</f>
        <v>48</v>
      </c>
      <c r="D1853" s="30">
        <v>45252</v>
      </c>
      <c r="E1853" s="102">
        <f>YEAR(DATA[[#This Row],[Fecha]])</f>
        <v>2023</v>
      </c>
      <c r="F1853" s="31" t="s">
        <v>398</v>
      </c>
      <c r="G1853" s="32" t="s">
        <v>64</v>
      </c>
      <c r="H1853" s="35" t="s">
        <v>145</v>
      </c>
      <c r="I1853" s="32" t="s">
        <v>166</v>
      </c>
      <c r="J1853" s="19">
        <v>3.31</v>
      </c>
    </row>
    <row r="1854" spans="1:11">
      <c r="A1854" s="18" t="s">
        <v>20</v>
      </c>
      <c r="B1854" s="5" t="str">
        <f>TEXT(DATA[[#This Row],[Fecha]],"mmm")</f>
        <v>nov</v>
      </c>
      <c r="C1854" s="16">
        <f>(WEEKNUM(DATA[[#This Row],[Fecha]],2))</f>
        <v>48</v>
      </c>
      <c r="D1854" s="30">
        <v>45252</v>
      </c>
      <c r="E1854" s="102">
        <f>YEAR(DATA[[#This Row],[Fecha]])</f>
        <v>2023</v>
      </c>
      <c r="F1854" s="31" t="s">
        <v>398</v>
      </c>
      <c r="G1854" s="32" t="s">
        <v>70</v>
      </c>
      <c r="H1854" s="35" t="s">
        <v>244</v>
      </c>
      <c r="I1854" s="32" t="s">
        <v>166</v>
      </c>
      <c r="J1854" s="19">
        <v>3.07</v>
      </c>
    </row>
    <row r="1855" spans="1:11">
      <c r="A1855" s="18" t="s">
        <v>19</v>
      </c>
      <c r="B1855" s="5" t="str">
        <f>TEXT(DATA[[#This Row],[Fecha]],"mmm")</f>
        <v>nov</v>
      </c>
      <c r="C1855" s="16">
        <f>(WEEKNUM(DATA[[#This Row],[Fecha]],2))</f>
        <v>48</v>
      </c>
      <c r="D1855" s="30">
        <v>45252</v>
      </c>
      <c r="E1855" s="102">
        <f>YEAR(DATA[[#This Row],[Fecha]])</f>
        <v>2023</v>
      </c>
      <c r="F1855" s="31" t="s">
        <v>398</v>
      </c>
      <c r="G1855" s="32" t="s">
        <v>65</v>
      </c>
      <c r="H1855" s="35" t="s">
        <v>429</v>
      </c>
      <c r="I1855" s="32" t="s">
        <v>166</v>
      </c>
      <c r="J1855" s="19">
        <v>2.56</v>
      </c>
    </row>
    <row r="1856" spans="1:11">
      <c r="A1856" s="18" t="s">
        <v>20</v>
      </c>
      <c r="B1856" s="5" t="str">
        <f>TEXT(DATA[[#This Row],[Fecha]],"mmm")</f>
        <v>nov</v>
      </c>
      <c r="C1856" s="16">
        <f>(WEEKNUM(DATA[[#This Row],[Fecha]],2))</f>
        <v>48</v>
      </c>
      <c r="D1856" s="30">
        <v>45252</v>
      </c>
      <c r="E1856" s="102">
        <f>YEAR(DATA[[#This Row],[Fecha]])</f>
        <v>2023</v>
      </c>
      <c r="F1856" s="31" t="s">
        <v>398</v>
      </c>
      <c r="G1856" s="32" t="s">
        <v>62</v>
      </c>
      <c r="H1856" s="35" t="s">
        <v>242</v>
      </c>
      <c r="I1856" s="32" t="s">
        <v>166</v>
      </c>
      <c r="J1856" s="19">
        <v>1.66</v>
      </c>
    </row>
    <row r="1857" spans="1:11">
      <c r="A1857" s="18" t="s">
        <v>19</v>
      </c>
      <c r="B1857" s="5" t="str">
        <f>TEXT(DATA[[#This Row],[Fecha]],"mmm")</f>
        <v>nov</v>
      </c>
      <c r="C1857" s="16">
        <f>(WEEKNUM(DATA[[#This Row],[Fecha]],2))</f>
        <v>48</v>
      </c>
      <c r="D1857" s="30">
        <v>45252</v>
      </c>
      <c r="E1857" s="102">
        <f>YEAR(DATA[[#This Row],[Fecha]])</f>
        <v>2023</v>
      </c>
      <c r="F1857" s="31" t="s">
        <v>398</v>
      </c>
      <c r="G1857" s="32" t="s">
        <v>64</v>
      </c>
      <c r="H1857" s="35" t="s">
        <v>145</v>
      </c>
      <c r="I1857" s="32" t="s">
        <v>166</v>
      </c>
      <c r="J1857" s="19">
        <v>1.52</v>
      </c>
    </row>
    <row r="1858" spans="1:11">
      <c r="A1858" s="18" t="s">
        <v>22</v>
      </c>
      <c r="B1858" s="5" t="str">
        <f>TEXT(DATA[[#This Row],[Fecha]],"mmm")</f>
        <v>nov</v>
      </c>
      <c r="C1858" s="16">
        <f>(WEEKNUM(DATA[[#This Row],[Fecha]],2))</f>
        <v>48</v>
      </c>
      <c r="D1858" s="30">
        <v>45252</v>
      </c>
      <c r="E1858" s="102">
        <f>YEAR(DATA[[#This Row],[Fecha]])</f>
        <v>2023</v>
      </c>
      <c r="F1858" s="31" t="s">
        <v>398</v>
      </c>
      <c r="G1858" s="32" t="s">
        <v>78</v>
      </c>
      <c r="H1858" s="35" t="s">
        <v>296</v>
      </c>
      <c r="I1858" s="32" t="s">
        <v>166</v>
      </c>
      <c r="J1858" s="19">
        <v>1.38</v>
      </c>
    </row>
    <row r="1859" spans="1:11">
      <c r="A1859" s="18" t="s">
        <v>19</v>
      </c>
      <c r="B1859" s="5" t="str">
        <f>TEXT(DATA[[#This Row],[Fecha]],"mmm")</f>
        <v>nov</v>
      </c>
      <c r="C1859" s="16">
        <f>(WEEKNUM(DATA[[#This Row],[Fecha]],2))</f>
        <v>48</v>
      </c>
      <c r="D1859" s="30">
        <v>45252</v>
      </c>
      <c r="E1859" s="102">
        <f>YEAR(DATA[[#This Row],[Fecha]])</f>
        <v>2023</v>
      </c>
      <c r="F1859" s="31" t="s">
        <v>398</v>
      </c>
      <c r="G1859" s="32" t="s">
        <v>65</v>
      </c>
      <c r="H1859" s="35" t="s">
        <v>429</v>
      </c>
      <c r="I1859" s="32" t="s">
        <v>166</v>
      </c>
      <c r="J1859" s="19">
        <v>1.34</v>
      </c>
    </row>
    <row r="1860" spans="1:11">
      <c r="A1860" s="18" t="s">
        <v>22</v>
      </c>
      <c r="B1860" s="5" t="str">
        <f>TEXT(DATA[[#This Row],[Fecha]],"mmm")</f>
        <v>nov</v>
      </c>
      <c r="C1860" s="16">
        <f>(WEEKNUM(DATA[[#This Row],[Fecha]],2))</f>
        <v>48</v>
      </c>
      <c r="D1860" s="30">
        <v>45252</v>
      </c>
      <c r="E1860" s="102">
        <f>YEAR(DATA[[#This Row],[Fecha]])</f>
        <v>2023</v>
      </c>
      <c r="F1860" s="31" t="s">
        <v>398</v>
      </c>
      <c r="G1860" s="32" t="s">
        <v>78</v>
      </c>
      <c r="H1860" s="35" t="s">
        <v>296</v>
      </c>
      <c r="I1860" s="32" t="s">
        <v>166</v>
      </c>
      <c r="J1860" s="19">
        <v>1.33</v>
      </c>
    </row>
    <row r="1861" spans="1:11">
      <c r="A1861" s="18" t="s">
        <v>22</v>
      </c>
      <c r="B1861" s="5" t="str">
        <f>TEXT(DATA[[#This Row],[Fecha]],"mmm")</f>
        <v>nov</v>
      </c>
      <c r="C1861" s="16">
        <f>(WEEKNUM(DATA[[#This Row],[Fecha]],2))</f>
        <v>48</v>
      </c>
      <c r="D1861" s="30">
        <v>45252</v>
      </c>
      <c r="E1861" s="102">
        <f>YEAR(DATA[[#This Row],[Fecha]])</f>
        <v>2023</v>
      </c>
      <c r="F1861" s="31" t="s">
        <v>398</v>
      </c>
      <c r="G1861" s="32" t="s">
        <v>78</v>
      </c>
      <c r="H1861" s="35" t="s">
        <v>296</v>
      </c>
      <c r="I1861" s="32" t="s">
        <v>166</v>
      </c>
      <c r="J1861" s="19">
        <v>1.3</v>
      </c>
    </row>
    <row r="1862" spans="1:11">
      <c r="A1862" s="18" t="s">
        <v>19</v>
      </c>
      <c r="B1862" s="5" t="str">
        <f>TEXT(DATA[[#This Row],[Fecha]],"mmm")</f>
        <v>nov</v>
      </c>
      <c r="C1862" s="16">
        <f>(WEEKNUM(DATA[[#This Row],[Fecha]],2))</f>
        <v>48</v>
      </c>
      <c r="D1862" s="30">
        <v>45252</v>
      </c>
      <c r="E1862" s="102">
        <f>YEAR(DATA[[#This Row],[Fecha]])</f>
        <v>2023</v>
      </c>
      <c r="F1862" s="31" t="s">
        <v>398</v>
      </c>
      <c r="G1862" s="32" t="s">
        <v>64</v>
      </c>
      <c r="H1862" s="35" t="s">
        <v>145</v>
      </c>
      <c r="I1862" s="32" t="s">
        <v>166</v>
      </c>
      <c r="J1862" s="19">
        <v>0.97</v>
      </c>
    </row>
    <row r="1863" spans="1:11">
      <c r="A1863" s="18" t="s">
        <v>20</v>
      </c>
      <c r="B1863" s="5" t="str">
        <f>TEXT(DATA[[#This Row],[Fecha]],"mmm")</f>
        <v>nov</v>
      </c>
      <c r="C1863" s="16">
        <f>(WEEKNUM(DATA[[#This Row],[Fecha]],2))</f>
        <v>48</v>
      </c>
      <c r="D1863" s="30">
        <v>45252</v>
      </c>
      <c r="E1863" s="102">
        <f>YEAR(DATA[[#This Row],[Fecha]])</f>
        <v>2023</v>
      </c>
      <c r="F1863" s="31" t="s">
        <v>335</v>
      </c>
      <c r="G1863" s="32" t="s">
        <v>52</v>
      </c>
      <c r="H1863" s="35" t="s">
        <v>162</v>
      </c>
      <c r="I1863" s="32" t="s">
        <v>166</v>
      </c>
      <c r="J1863" s="19">
        <v>0.91</v>
      </c>
    </row>
    <row r="1864" spans="1:11">
      <c r="A1864" s="18" t="s">
        <v>22</v>
      </c>
      <c r="B1864" s="5" t="str">
        <f>TEXT(DATA[[#This Row],[Fecha]],"mmm")</f>
        <v>nov</v>
      </c>
      <c r="C1864" s="16">
        <f>(WEEKNUM(DATA[[#This Row],[Fecha]],2))</f>
        <v>48</v>
      </c>
      <c r="D1864" s="30">
        <v>45252</v>
      </c>
      <c r="E1864" s="102">
        <f>YEAR(DATA[[#This Row],[Fecha]])</f>
        <v>2023</v>
      </c>
      <c r="F1864" s="31" t="s">
        <v>58</v>
      </c>
      <c r="G1864" s="32" t="s">
        <v>65</v>
      </c>
      <c r="H1864" s="35" t="s">
        <v>435</v>
      </c>
      <c r="I1864" s="32" t="s">
        <v>166</v>
      </c>
      <c r="J1864" s="19">
        <v>0.55000000000000004</v>
      </c>
    </row>
    <row r="1865" spans="1:11">
      <c r="A1865" s="18" t="s">
        <v>20</v>
      </c>
      <c r="B1865" s="5" t="str">
        <f>TEXT(DATA[[#This Row],[Fecha]],"mmm")</f>
        <v>nov</v>
      </c>
      <c r="C1865" s="16">
        <f>(WEEKNUM(DATA[[#This Row],[Fecha]],2))</f>
        <v>48</v>
      </c>
      <c r="D1865" s="30">
        <v>45252</v>
      </c>
      <c r="E1865" s="102">
        <f>YEAR(DATA[[#This Row],[Fecha]])</f>
        <v>2023</v>
      </c>
      <c r="F1865" s="31" t="s">
        <v>58</v>
      </c>
      <c r="G1865" s="32" t="s">
        <v>52</v>
      </c>
      <c r="H1865" s="35" t="s">
        <v>162</v>
      </c>
      <c r="I1865" s="32" t="s">
        <v>166</v>
      </c>
      <c r="J1865" s="19">
        <v>0.49</v>
      </c>
    </row>
    <row r="1866" spans="1:11">
      <c r="A1866" s="18" t="s">
        <v>22</v>
      </c>
      <c r="B1866" s="5" t="str">
        <f>TEXT(DATA[[#This Row],[Fecha]],"mmm")</f>
        <v>nov</v>
      </c>
      <c r="C1866" s="16">
        <f>(WEEKNUM(DATA[[#This Row],[Fecha]],2))</f>
        <v>48</v>
      </c>
      <c r="D1866" s="30">
        <v>45252</v>
      </c>
      <c r="E1866" s="102">
        <f>YEAR(DATA[[#This Row],[Fecha]])</f>
        <v>2023</v>
      </c>
      <c r="F1866" s="31" t="s">
        <v>398</v>
      </c>
      <c r="G1866" s="32" t="s">
        <v>78</v>
      </c>
      <c r="H1866" s="35" t="s">
        <v>296</v>
      </c>
      <c r="I1866" s="32" t="s">
        <v>166</v>
      </c>
      <c r="J1866" s="19">
        <v>0.33</v>
      </c>
    </row>
    <row r="1867" spans="1:11">
      <c r="A1867" s="18" t="s">
        <v>22</v>
      </c>
      <c r="B1867" s="5" t="str">
        <f>TEXT(DATA[[#This Row],[Fecha]],"mmm")</f>
        <v>nov</v>
      </c>
      <c r="C1867" s="16">
        <f>(WEEKNUM(DATA[[#This Row],[Fecha]],2))</f>
        <v>48</v>
      </c>
      <c r="D1867" s="30">
        <v>45252</v>
      </c>
      <c r="E1867" s="102">
        <f>YEAR(DATA[[#This Row],[Fecha]])</f>
        <v>2023</v>
      </c>
      <c r="F1867" s="31" t="s">
        <v>58</v>
      </c>
      <c r="G1867" s="32" t="s">
        <v>65</v>
      </c>
      <c r="H1867" s="35" t="s">
        <v>435</v>
      </c>
      <c r="I1867" s="32" t="s">
        <v>166</v>
      </c>
      <c r="J1867" s="19">
        <v>0.1</v>
      </c>
    </row>
    <row r="1868" spans="1:11">
      <c r="A1868" s="18" t="s">
        <v>20</v>
      </c>
      <c r="B1868" s="5" t="str">
        <f>TEXT(DATA[[#This Row],[Fecha]],"mmm")</f>
        <v>nov</v>
      </c>
      <c r="C1868" s="16">
        <f>(WEEKNUM(DATA[[#This Row],[Fecha]],2))</f>
        <v>48</v>
      </c>
      <c r="D1868" s="30">
        <v>45252</v>
      </c>
      <c r="E1868" s="102">
        <f>YEAR(DATA[[#This Row],[Fecha]])</f>
        <v>2023</v>
      </c>
      <c r="F1868" s="31" t="s">
        <v>335</v>
      </c>
      <c r="G1868" s="32" t="s">
        <v>52</v>
      </c>
      <c r="H1868" s="35" t="s">
        <v>162</v>
      </c>
      <c r="I1868" s="32" t="s">
        <v>166</v>
      </c>
      <c r="J1868" s="19">
        <v>0</v>
      </c>
    </row>
    <row r="1869" spans="1:11">
      <c r="A1869" s="18" t="s">
        <v>20</v>
      </c>
      <c r="B1869" s="5" t="str">
        <f>TEXT(DATA[[#This Row],[Fecha]],"mmm")</f>
        <v>nov</v>
      </c>
      <c r="C1869" s="16">
        <f>(WEEKNUM(DATA[[#This Row],[Fecha]],2))</f>
        <v>48</v>
      </c>
      <c r="D1869" s="30">
        <v>45253</v>
      </c>
      <c r="E1869" s="102">
        <f>YEAR(DATA[[#This Row],[Fecha]])</f>
        <v>2023</v>
      </c>
      <c r="F1869" s="31" t="s">
        <v>398</v>
      </c>
      <c r="G1869" s="32" t="s">
        <v>482</v>
      </c>
      <c r="H1869" s="35" t="s">
        <v>541</v>
      </c>
      <c r="I1869" s="32" t="s">
        <v>56</v>
      </c>
      <c r="J1869" s="19">
        <v>10.58</v>
      </c>
      <c r="K1869" s="105" t="s">
        <v>539</v>
      </c>
    </row>
    <row r="1870" spans="1:11">
      <c r="A1870" s="18" t="s">
        <v>22</v>
      </c>
      <c r="B1870" s="5" t="str">
        <f>TEXT(DATA[[#This Row],[Fecha]],"mmm")</f>
        <v>nov</v>
      </c>
      <c r="C1870" s="16">
        <f>(WEEKNUM(DATA[[#This Row],[Fecha]],2))</f>
        <v>48</v>
      </c>
      <c r="D1870" s="30">
        <v>45253</v>
      </c>
      <c r="E1870" s="102">
        <f>YEAR(DATA[[#This Row],[Fecha]])</f>
        <v>2023</v>
      </c>
      <c r="F1870" s="31" t="s">
        <v>398</v>
      </c>
      <c r="G1870" s="32" t="s">
        <v>65</v>
      </c>
      <c r="H1870" s="35" t="s">
        <v>89</v>
      </c>
      <c r="I1870" s="32" t="s">
        <v>166</v>
      </c>
      <c r="J1870" s="19">
        <v>5.5</v>
      </c>
    </row>
    <row r="1871" spans="1:11">
      <c r="A1871" s="18" t="s">
        <v>22</v>
      </c>
      <c r="B1871" s="5" t="str">
        <f>TEXT(DATA[[#This Row],[Fecha]],"mmm")</f>
        <v>nov</v>
      </c>
      <c r="C1871" s="16">
        <f>(WEEKNUM(DATA[[#This Row],[Fecha]],2))</f>
        <v>48</v>
      </c>
      <c r="D1871" s="30">
        <v>45253</v>
      </c>
      <c r="E1871" s="102">
        <f>YEAR(DATA[[#This Row],[Fecha]])</f>
        <v>2023</v>
      </c>
      <c r="F1871" s="31" t="s">
        <v>398</v>
      </c>
      <c r="G1871" s="32" t="s">
        <v>65</v>
      </c>
      <c r="H1871" s="35" t="s">
        <v>89</v>
      </c>
      <c r="I1871" s="32" t="s">
        <v>166</v>
      </c>
      <c r="J1871" s="19">
        <v>5.15</v>
      </c>
    </row>
    <row r="1872" spans="1:11">
      <c r="A1872" s="18" t="s">
        <v>19</v>
      </c>
      <c r="B1872" s="5" t="str">
        <f>TEXT(DATA[[#This Row],[Fecha]],"mmm")</f>
        <v>nov</v>
      </c>
      <c r="C1872" s="16">
        <f>(WEEKNUM(DATA[[#This Row],[Fecha]],2))</f>
        <v>48</v>
      </c>
      <c r="D1872" s="30">
        <v>45253</v>
      </c>
      <c r="E1872" s="102">
        <f>YEAR(DATA[[#This Row],[Fecha]])</f>
        <v>2023</v>
      </c>
      <c r="F1872" s="31" t="s">
        <v>398</v>
      </c>
      <c r="G1872" s="32" t="s">
        <v>60</v>
      </c>
      <c r="H1872" s="35" t="s">
        <v>299</v>
      </c>
      <c r="I1872" s="32" t="s">
        <v>166</v>
      </c>
      <c r="J1872" s="19">
        <v>3.55</v>
      </c>
    </row>
    <row r="1873" spans="1:11">
      <c r="A1873" s="18" t="s">
        <v>19</v>
      </c>
      <c r="B1873" s="5" t="str">
        <f>TEXT(DATA[[#This Row],[Fecha]],"mmm")</f>
        <v>nov</v>
      </c>
      <c r="C1873" s="16">
        <f>(WEEKNUM(DATA[[#This Row],[Fecha]],2))</f>
        <v>48</v>
      </c>
      <c r="D1873" s="30">
        <v>45253</v>
      </c>
      <c r="E1873" s="102">
        <f>YEAR(DATA[[#This Row],[Fecha]])</f>
        <v>2023</v>
      </c>
      <c r="F1873" s="31" t="s">
        <v>398</v>
      </c>
      <c r="G1873" s="32" t="s">
        <v>65</v>
      </c>
      <c r="H1873" s="35" t="s">
        <v>429</v>
      </c>
      <c r="I1873" s="32" t="s">
        <v>166</v>
      </c>
      <c r="J1873" s="19">
        <v>3.39</v>
      </c>
    </row>
    <row r="1874" spans="1:11">
      <c r="A1874" s="18" t="s">
        <v>22</v>
      </c>
      <c r="B1874" s="5" t="str">
        <f>TEXT(DATA[[#This Row],[Fecha]],"mmm")</f>
        <v>nov</v>
      </c>
      <c r="C1874" s="16">
        <f>(WEEKNUM(DATA[[#This Row],[Fecha]],2))</f>
        <v>48</v>
      </c>
      <c r="D1874" s="30">
        <v>45253</v>
      </c>
      <c r="E1874" s="102">
        <f>YEAR(DATA[[#This Row],[Fecha]])</f>
        <v>2023</v>
      </c>
      <c r="F1874" s="31" t="s">
        <v>398</v>
      </c>
      <c r="G1874" s="32" t="s">
        <v>76</v>
      </c>
      <c r="H1874" s="35" t="s">
        <v>304</v>
      </c>
      <c r="I1874" s="32" t="s">
        <v>166</v>
      </c>
      <c r="J1874" s="19">
        <v>1.45</v>
      </c>
    </row>
    <row r="1875" spans="1:11">
      <c r="A1875" s="18" t="s">
        <v>19</v>
      </c>
      <c r="B1875" s="5" t="str">
        <f>TEXT(DATA[[#This Row],[Fecha]],"mmm")</f>
        <v>nov</v>
      </c>
      <c r="C1875" s="16">
        <f>(WEEKNUM(DATA[[#This Row],[Fecha]],2))</f>
        <v>48</v>
      </c>
      <c r="D1875" s="30">
        <v>45253</v>
      </c>
      <c r="E1875" s="102">
        <f>YEAR(DATA[[#This Row],[Fecha]])</f>
        <v>2023</v>
      </c>
      <c r="F1875" s="31" t="s">
        <v>398</v>
      </c>
      <c r="G1875" s="32" t="s">
        <v>65</v>
      </c>
      <c r="H1875" s="35" t="s">
        <v>429</v>
      </c>
      <c r="I1875" s="32" t="s">
        <v>166</v>
      </c>
      <c r="J1875" s="19">
        <v>1.32</v>
      </c>
    </row>
    <row r="1876" spans="1:11">
      <c r="A1876" s="18" t="s">
        <v>22</v>
      </c>
      <c r="B1876" s="5" t="str">
        <f>TEXT(DATA[[#This Row],[Fecha]],"mmm")</f>
        <v>nov</v>
      </c>
      <c r="C1876" s="16">
        <f>(WEEKNUM(DATA[[#This Row],[Fecha]],2))</f>
        <v>48</v>
      </c>
      <c r="D1876" s="30">
        <v>45253</v>
      </c>
      <c r="E1876" s="102">
        <f>YEAR(DATA[[#This Row],[Fecha]])</f>
        <v>2023</v>
      </c>
      <c r="F1876" s="31" t="s">
        <v>398</v>
      </c>
      <c r="G1876" s="32" t="s">
        <v>59</v>
      </c>
      <c r="H1876" s="35" t="s">
        <v>66</v>
      </c>
      <c r="I1876" s="32" t="s">
        <v>166</v>
      </c>
      <c r="J1876" s="19">
        <v>1.2</v>
      </c>
    </row>
    <row r="1877" spans="1:11">
      <c r="A1877" s="18" t="s">
        <v>19</v>
      </c>
      <c r="B1877" s="5" t="str">
        <f>TEXT(DATA[[#This Row],[Fecha]],"mmm")</f>
        <v>nov</v>
      </c>
      <c r="C1877" s="16">
        <f>(WEEKNUM(DATA[[#This Row],[Fecha]],2))</f>
        <v>48</v>
      </c>
      <c r="D1877" s="30">
        <v>45253</v>
      </c>
      <c r="E1877" s="102">
        <f>YEAR(DATA[[#This Row],[Fecha]])</f>
        <v>2023</v>
      </c>
      <c r="F1877" s="31" t="s">
        <v>398</v>
      </c>
      <c r="G1877" s="32" t="s">
        <v>60</v>
      </c>
      <c r="H1877" s="35" t="s">
        <v>299</v>
      </c>
      <c r="I1877" s="32" t="s">
        <v>166</v>
      </c>
      <c r="J1877" s="19">
        <v>0.7</v>
      </c>
    </row>
    <row r="1878" spans="1:11">
      <c r="A1878" s="18" t="s">
        <v>22</v>
      </c>
      <c r="B1878" s="5" t="str">
        <f>TEXT(DATA[[#This Row],[Fecha]],"mmm")</f>
        <v>nov</v>
      </c>
      <c r="C1878" s="16">
        <f>(WEEKNUM(DATA[[#This Row],[Fecha]],2))</f>
        <v>48</v>
      </c>
      <c r="D1878" s="30">
        <v>45253</v>
      </c>
      <c r="E1878" s="102">
        <f>YEAR(DATA[[#This Row],[Fecha]])</f>
        <v>2023</v>
      </c>
      <c r="F1878" s="31" t="s">
        <v>398</v>
      </c>
      <c r="G1878" s="32" t="s">
        <v>59</v>
      </c>
      <c r="H1878" s="35" t="s">
        <v>66</v>
      </c>
      <c r="I1878" s="32" t="s">
        <v>166</v>
      </c>
      <c r="J1878" s="19">
        <v>0.1</v>
      </c>
    </row>
    <row r="1879" spans="1:11">
      <c r="A1879" s="18" t="s">
        <v>20</v>
      </c>
      <c r="B1879" s="5" t="str">
        <f>TEXT(DATA[[#This Row],[Fecha]],"mmm")</f>
        <v>nov</v>
      </c>
      <c r="C1879" s="16">
        <f>(WEEKNUM(DATA[[#This Row],[Fecha]],2))</f>
        <v>48</v>
      </c>
      <c r="D1879" s="30">
        <v>45253</v>
      </c>
      <c r="E1879" s="102">
        <f>YEAR(DATA[[#This Row],[Fecha]])</f>
        <v>2023</v>
      </c>
      <c r="F1879" s="31" t="s">
        <v>58</v>
      </c>
      <c r="G1879" s="32" t="s">
        <v>52</v>
      </c>
      <c r="H1879" s="35" t="s">
        <v>162</v>
      </c>
      <c r="I1879" s="32" t="s">
        <v>166</v>
      </c>
      <c r="J1879" s="19">
        <v>0.03</v>
      </c>
    </row>
    <row r="1880" spans="1:11">
      <c r="A1880" s="18" t="s">
        <v>20</v>
      </c>
      <c r="B1880" s="5" t="str">
        <f>TEXT(DATA[[#This Row],[Fecha]],"mmm")</f>
        <v>nov</v>
      </c>
      <c r="C1880" s="16">
        <f>(WEEKNUM(DATA[[#This Row],[Fecha]],2))</f>
        <v>48</v>
      </c>
      <c r="D1880" s="30">
        <v>45254</v>
      </c>
      <c r="E1880" s="102">
        <f>YEAR(DATA[[#This Row],[Fecha]])</f>
        <v>2023</v>
      </c>
      <c r="F1880" s="31" t="s">
        <v>335</v>
      </c>
      <c r="G1880" s="32" t="s">
        <v>53</v>
      </c>
      <c r="H1880" s="35" t="s">
        <v>387</v>
      </c>
      <c r="I1880" s="32" t="s">
        <v>56</v>
      </c>
      <c r="J1880" s="19">
        <v>60</v>
      </c>
      <c r="K1880" s="29" t="s">
        <v>535</v>
      </c>
    </row>
    <row r="1881" spans="1:11">
      <c r="A1881" s="18" t="s">
        <v>20</v>
      </c>
      <c r="B1881" s="5" t="str">
        <f>TEXT(DATA[[#This Row],[Fecha]],"mmm")</f>
        <v>nov</v>
      </c>
      <c r="C1881" s="16">
        <f>(WEEKNUM(DATA[[#This Row],[Fecha]],2))</f>
        <v>48</v>
      </c>
      <c r="D1881" s="30">
        <v>45254</v>
      </c>
      <c r="E1881" s="102">
        <f>YEAR(DATA[[#This Row],[Fecha]])</f>
        <v>2023</v>
      </c>
      <c r="F1881" s="31" t="s">
        <v>335</v>
      </c>
      <c r="G1881" s="32" t="s">
        <v>53</v>
      </c>
      <c r="H1881" s="35" t="s">
        <v>387</v>
      </c>
      <c r="I1881" s="32" t="s">
        <v>56</v>
      </c>
      <c r="J1881" s="19">
        <v>60</v>
      </c>
      <c r="K1881" s="29" t="s">
        <v>535</v>
      </c>
    </row>
    <row r="1882" spans="1:11">
      <c r="A1882" s="18" t="s">
        <v>19</v>
      </c>
      <c r="B1882" s="5" t="str">
        <f>TEXT(DATA[[#This Row],[Fecha]],"mmm")</f>
        <v>nov</v>
      </c>
      <c r="C1882" s="16">
        <f>(WEEKNUM(DATA[[#This Row],[Fecha]],2))</f>
        <v>48</v>
      </c>
      <c r="D1882" s="30">
        <v>45254</v>
      </c>
      <c r="E1882" s="102">
        <f>YEAR(DATA[[#This Row],[Fecha]])</f>
        <v>2023</v>
      </c>
      <c r="F1882" s="31" t="s">
        <v>398</v>
      </c>
      <c r="G1882" s="32" t="s">
        <v>76</v>
      </c>
      <c r="H1882" s="35" t="s">
        <v>529</v>
      </c>
      <c r="I1882" s="32" t="s">
        <v>56</v>
      </c>
      <c r="J1882" s="19">
        <v>60</v>
      </c>
      <c r="K1882" s="29" t="s">
        <v>534</v>
      </c>
    </row>
    <row r="1883" spans="1:11">
      <c r="A1883" s="18" t="s">
        <v>20</v>
      </c>
      <c r="B1883" s="5" t="str">
        <f>TEXT(DATA[[#This Row],[Fecha]],"mmm")</f>
        <v>nov</v>
      </c>
      <c r="C1883" s="16">
        <f>(WEEKNUM(DATA[[#This Row],[Fecha]],2))</f>
        <v>48</v>
      </c>
      <c r="D1883" s="30">
        <v>45254</v>
      </c>
      <c r="E1883" s="102">
        <f>YEAR(DATA[[#This Row],[Fecha]])</f>
        <v>2023</v>
      </c>
      <c r="F1883" s="31" t="s">
        <v>398</v>
      </c>
      <c r="G1883" s="32" t="s">
        <v>70</v>
      </c>
      <c r="H1883" s="35" t="s">
        <v>84</v>
      </c>
      <c r="I1883" s="32" t="s">
        <v>56</v>
      </c>
      <c r="J1883" s="19">
        <v>53.42</v>
      </c>
      <c r="K1883" s="29" t="s">
        <v>545</v>
      </c>
    </row>
    <row r="1884" spans="1:11">
      <c r="A1884" s="18" t="s">
        <v>19</v>
      </c>
      <c r="B1884" s="5" t="str">
        <f>TEXT(DATA[[#This Row],[Fecha]],"mmm")</f>
        <v>nov</v>
      </c>
      <c r="C1884" s="16">
        <f>(WEEKNUM(DATA[[#This Row],[Fecha]],2))</f>
        <v>48</v>
      </c>
      <c r="D1884" s="30">
        <v>45254</v>
      </c>
      <c r="E1884" s="102">
        <f>YEAR(DATA[[#This Row],[Fecha]])</f>
        <v>2023</v>
      </c>
      <c r="F1884" s="31" t="s">
        <v>398</v>
      </c>
      <c r="G1884" s="32" t="s">
        <v>76</v>
      </c>
      <c r="H1884" s="35" t="s">
        <v>529</v>
      </c>
      <c r="I1884" s="32" t="s">
        <v>56</v>
      </c>
      <c r="J1884" s="19">
        <v>40.47</v>
      </c>
      <c r="K1884" s="29" t="s">
        <v>534</v>
      </c>
    </row>
    <row r="1885" spans="1:11">
      <c r="A1885" s="18" t="s">
        <v>20</v>
      </c>
      <c r="B1885" s="5" t="str">
        <f>TEXT(DATA[[#This Row],[Fecha]],"mmm")</f>
        <v>nov</v>
      </c>
      <c r="C1885" s="16">
        <f>(WEEKNUM(DATA[[#This Row],[Fecha]],2))</f>
        <v>48</v>
      </c>
      <c r="D1885" s="30">
        <v>45254</v>
      </c>
      <c r="E1885" s="102">
        <f>YEAR(DATA[[#This Row],[Fecha]])</f>
        <v>2023</v>
      </c>
      <c r="F1885" s="31" t="s">
        <v>335</v>
      </c>
      <c r="G1885" s="32" t="s">
        <v>53</v>
      </c>
      <c r="H1885" s="35" t="s">
        <v>387</v>
      </c>
      <c r="I1885" s="32" t="s">
        <v>56</v>
      </c>
      <c r="J1885" s="19">
        <v>30.31</v>
      </c>
      <c r="K1885" s="29" t="s">
        <v>535</v>
      </c>
    </row>
    <row r="1886" spans="1:11">
      <c r="A1886" s="18" t="s">
        <v>20</v>
      </c>
      <c r="B1886" s="5" t="str">
        <f>TEXT(DATA[[#This Row],[Fecha]],"mmm")</f>
        <v>nov</v>
      </c>
      <c r="C1886" s="16">
        <f>(WEEKNUM(DATA[[#This Row],[Fecha]],2))</f>
        <v>48</v>
      </c>
      <c r="D1886" s="30">
        <v>45254</v>
      </c>
      <c r="E1886" s="102">
        <f>YEAR(DATA[[#This Row],[Fecha]])</f>
        <v>2023</v>
      </c>
      <c r="F1886" s="31" t="s">
        <v>335</v>
      </c>
      <c r="G1886" s="32" t="s">
        <v>53</v>
      </c>
      <c r="H1886" s="35" t="s">
        <v>387</v>
      </c>
      <c r="I1886" s="32" t="s">
        <v>56</v>
      </c>
      <c r="J1886" s="19">
        <v>20.57</v>
      </c>
      <c r="K1886" s="29" t="s">
        <v>535</v>
      </c>
    </row>
    <row r="1887" spans="1:11">
      <c r="A1887" s="18" t="s">
        <v>19</v>
      </c>
      <c r="B1887" s="5" t="str">
        <f>TEXT(DATA[[#This Row],[Fecha]],"mmm")</f>
        <v>nov</v>
      </c>
      <c r="C1887" s="16">
        <f>(WEEKNUM(DATA[[#This Row],[Fecha]],2))</f>
        <v>48</v>
      </c>
      <c r="D1887" s="30">
        <v>45254</v>
      </c>
      <c r="E1887" s="102">
        <f>YEAR(DATA[[#This Row],[Fecha]])</f>
        <v>2023</v>
      </c>
      <c r="F1887" s="31" t="s">
        <v>398</v>
      </c>
      <c r="G1887" s="32" t="s">
        <v>76</v>
      </c>
      <c r="H1887" s="35" t="s">
        <v>529</v>
      </c>
      <c r="I1887" s="32" t="s">
        <v>56</v>
      </c>
      <c r="J1887" s="19">
        <v>20.03</v>
      </c>
      <c r="K1887" s="29" t="s">
        <v>534</v>
      </c>
    </row>
    <row r="1888" spans="1:11">
      <c r="A1888" s="18" t="s">
        <v>20</v>
      </c>
      <c r="B1888" s="5" t="str">
        <f>TEXT(DATA[[#This Row],[Fecha]],"mmm")</f>
        <v>nov</v>
      </c>
      <c r="C1888" s="16">
        <f>(WEEKNUM(DATA[[#This Row],[Fecha]],2))</f>
        <v>48</v>
      </c>
      <c r="D1888" s="30">
        <v>45254</v>
      </c>
      <c r="E1888" s="102">
        <f>YEAR(DATA[[#This Row],[Fecha]])</f>
        <v>2023</v>
      </c>
      <c r="F1888" s="31" t="s">
        <v>335</v>
      </c>
      <c r="G1888" s="32" t="s">
        <v>53</v>
      </c>
      <c r="H1888" s="35" t="s">
        <v>387</v>
      </c>
      <c r="I1888" s="32" t="s">
        <v>166</v>
      </c>
      <c r="J1888" s="19">
        <v>8.2200000000000006</v>
      </c>
    </row>
    <row r="1889" spans="1:11">
      <c r="A1889" s="18" t="s">
        <v>20</v>
      </c>
      <c r="B1889" s="5" t="str">
        <f>TEXT(DATA[[#This Row],[Fecha]],"mmm")</f>
        <v>nov</v>
      </c>
      <c r="C1889" s="16">
        <f>(WEEKNUM(DATA[[#This Row],[Fecha]],2))</f>
        <v>48</v>
      </c>
      <c r="D1889" s="30">
        <v>45254</v>
      </c>
      <c r="E1889" s="102">
        <f>YEAR(DATA[[#This Row],[Fecha]])</f>
        <v>2023</v>
      </c>
      <c r="F1889" s="31" t="s">
        <v>58</v>
      </c>
      <c r="G1889" s="32" t="s">
        <v>70</v>
      </c>
      <c r="H1889" s="35" t="s">
        <v>244</v>
      </c>
      <c r="I1889" s="32" t="s">
        <v>166</v>
      </c>
      <c r="J1889" s="19">
        <v>8.19</v>
      </c>
    </row>
    <row r="1890" spans="1:11">
      <c r="A1890" s="18" t="s">
        <v>20</v>
      </c>
      <c r="B1890" s="5" t="str">
        <f>TEXT(DATA[[#This Row],[Fecha]],"mmm")</f>
        <v>nov</v>
      </c>
      <c r="C1890" s="16">
        <f>(WEEKNUM(DATA[[#This Row],[Fecha]],2))</f>
        <v>48</v>
      </c>
      <c r="D1890" s="30">
        <v>45254</v>
      </c>
      <c r="E1890" s="102">
        <f>YEAR(DATA[[#This Row],[Fecha]])</f>
        <v>2023</v>
      </c>
      <c r="F1890" s="31" t="s">
        <v>58</v>
      </c>
      <c r="G1890" s="32" t="s">
        <v>482</v>
      </c>
      <c r="H1890" s="35" t="s">
        <v>150</v>
      </c>
      <c r="I1890" s="32" t="s">
        <v>166</v>
      </c>
      <c r="J1890" s="19">
        <v>7.58</v>
      </c>
    </row>
    <row r="1891" spans="1:11">
      <c r="A1891" s="18" t="s">
        <v>22</v>
      </c>
      <c r="B1891" s="5" t="str">
        <f>TEXT(DATA[[#This Row],[Fecha]],"mmm")</f>
        <v>nov</v>
      </c>
      <c r="C1891" s="16">
        <f>(WEEKNUM(DATA[[#This Row],[Fecha]],2))</f>
        <v>48</v>
      </c>
      <c r="D1891" s="30">
        <v>45254</v>
      </c>
      <c r="E1891" s="102">
        <f>YEAR(DATA[[#This Row],[Fecha]])</f>
        <v>2023</v>
      </c>
      <c r="F1891" s="31" t="s">
        <v>398</v>
      </c>
      <c r="G1891" s="32" t="s">
        <v>65</v>
      </c>
      <c r="H1891" s="35" t="s">
        <v>418</v>
      </c>
      <c r="I1891" s="32" t="s">
        <v>166</v>
      </c>
      <c r="J1891" s="19">
        <v>4.8499999999999996</v>
      </c>
    </row>
    <row r="1892" spans="1:11">
      <c r="A1892" s="18" t="s">
        <v>19</v>
      </c>
      <c r="B1892" s="5" t="str">
        <f>TEXT(DATA[[#This Row],[Fecha]],"mmm")</f>
        <v>nov</v>
      </c>
      <c r="C1892" s="16">
        <f>(WEEKNUM(DATA[[#This Row],[Fecha]],2))</f>
        <v>48</v>
      </c>
      <c r="D1892" s="30">
        <v>45254</v>
      </c>
      <c r="E1892" s="102">
        <f>YEAR(DATA[[#This Row],[Fecha]])</f>
        <v>2023</v>
      </c>
      <c r="F1892" s="31" t="s">
        <v>58</v>
      </c>
      <c r="G1892" s="32" t="s">
        <v>53</v>
      </c>
      <c r="H1892" s="35" t="s">
        <v>433</v>
      </c>
      <c r="I1892" s="32" t="s">
        <v>166</v>
      </c>
      <c r="J1892" s="19">
        <v>3.13</v>
      </c>
    </row>
    <row r="1893" spans="1:11">
      <c r="A1893" s="18" t="s">
        <v>22</v>
      </c>
      <c r="B1893" s="5" t="str">
        <f>TEXT(DATA[[#This Row],[Fecha]],"mmm")</f>
        <v>nov</v>
      </c>
      <c r="C1893" s="16">
        <f>(WEEKNUM(DATA[[#This Row],[Fecha]],2))</f>
        <v>48</v>
      </c>
      <c r="D1893" s="30">
        <v>45254</v>
      </c>
      <c r="E1893" s="102">
        <f>YEAR(DATA[[#This Row],[Fecha]])</f>
        <v>2023</v>
      </c>
      <c r="F1893" s="31" t="s">
        <v>398</v>
      </c>
      <c r="G1893" s="32" t="s">
        <v>76</v>
      </c>
      <c r="H1893" s="35" t="s">
        <v>304</v>
      </c>
      <c r="I1893" s="32" t="s">
        <v>166</v>
      </c>
      <c r="J1893" s="19">
        <v>2.7</v>
      </c>
    </row>
    <row r="1894" spans="1:11">
      <c r="A1894" s="18" t="s">
        <v>20</v>
      </c>
      <c r="B1894" s="5" t="str">
        <f>TEXT(DATA[[#This Row],[Fecha]],"mmm")</f>
        <v>nov</v>
      </c>
      <c r="C1894" s="16">
        <f>(WEEKNUM(DATA[[#This Row],[Fecha]],2))</f>
        <v>48</v>
      </c>
      <c r="D1894" s="30">
        <v>45254</v>
      </c>
      <c r="E1894" s="102">
        <f>YEAR(DATA[[#This Row],[Fecha]])</f>
        <v>2023</v>
      </c>
      <c r="F1894" s="31" t="s">
        <v>398</v>
      </c>
      <c r="G1894" s="32" t="s">
        <v>77</v>
      </c>
      <c r="H1894" s="35" t="s">
        <v>129</v>
      </c>
      <c r="I1894" s="32" t="s">
        <v>166</v>
      </c>
      <c r="J1894" s="19">
        <v>2.56</v>
      </c>
    </row>
    <row r="1895" spans="1:11">
      <c r="A1895" s="18" t="s">
        <v>19</v>
      </c>
      <c r="B1895" s="5" t="str">
        <f>TEXT(DATA[[#This Row],[Fecha]],"mmm")</f>
        <v>nov</v>
      </c>
      <c r="C1895" s="16">
        <f>(WEEKNUM(DATA[[#This Row],[Fecha]],2))</f>
        <v>48</v>
      </c>
      <c r="D1895" s="30">
        <v>45254</v>
      </c>
      <c r="E1895" s="102">
        <f>YEAR(DATA[[#This Row],[Fecha]])</f>
        <v>2023</v>
      </c>
      <c r="F1895" s="31" t="s">
        <v>398</v>
      </c>
      <c r="G1895" s="32" t="s">
        <v>76</v>
      </c>
      <c r="H1895" s="35" t="s">
        <v>529</v>
      </c>
      <c r="I1895" s="32" t="s">
        <v>166</v>
      </c>
      <c r="J1895" s="19">
        <v>2.36</v>
      </c>
    </row>
    <row r="1896" spans="1:11">
      <c r="A1896" s="18" t="s">
        <v>20</v>
      </c>
      <c r="B1896" s="5" t="str">
        <f>TEXT(DATA[[#This Row],[Fecha]],"mmm")</f>
        <v>nov</v>
      </c>
      <c r="C1896" s="16">
        <f>(WEEKNUM(DATA[[#This Row],[Fecha]],2))</f>
        <v>48</v>
      </c>
      <c r="D1896" s="30">
        <v>45254</v>
      </c>
      <c r="E1896" s="102">
        <f>YEAR(DATA[[#This Row],[Fecha]])</f>
        <v>2023</v>
      </c>
      <c r="F1896" s="31" t="s">
        <v>398</v>
      </c>
      <c r="G1896" s="32" t="s">
        <v>70</v>
      </c>
      <c r="H1896" s="35" t="s">
        <v>84</v>
      </c>
      <c r="I1896" s="32" t="s">
        <v>166</v>
      </c>
      <c r="J1896" s="19">
        <v>2.1800000000000002</v>
      </c>
    </row>
    <row r="1897" spans="1:11">
      <c r="A1897" s="18" t="s">
        <v>22</v>
      </c>
      <c r="B1897" s="5" t="str">
        <f>TEXT(DATA[[#This Row],[Fecha]],"mmm")</f>
        <v>nov</v>
      </c>
      <c r="C1897" s="16">
        <f>(WEEKNUM(DATA[[#This Row],[Fecha]],2))</f>
        <v>48</v>
      </c>
      <c r="D1897" s="30">
        <v>45254</v>
      </c>
      <c r="E1897" s="102">
        <f>YEAR(DATA[[#This Row],[Fecha]])</f>
        <v>2023</v>
      </c>
      <c r="F1897" s="31" t="s">
        <v>398</v>
      </c>
      <c r="G1897" s="32" t="s">
        <v>65</v>
      </c>
      <c r="H1897" s="35" t="s">
        <v>89</v>
      </c>
      <c r="I1897" s="32" t="s">
        <v>166</v>
      </c>
      <c r="J1897" s="19">
        <v>1.55</v>
      </c>
    </row>
    <row r="1898" spans="1:11">
      <c r="A1898" s="18" t="s">
        <v>22</v>
      </c>
      <c r="B1898" s="5" t="str">
        <f>TEXT(DATA[[#This Row],[Fecha]],"mmm")</f>
        <v>nov</v>
      </c>
      <c r="C1898" s="16">
        <f>(WEEKNUM(DATA[[#This Row],[Fecha]],2))</f>
        <v>48</v>
      </c>
      <c r="D1898" s="30">
        <v>45254</v>
      </c>
      <c r="E1898" s="102">
        <f>YEAR(DATA[[#This Row],[Fecha]])</f>
        <v>2023</v>
      </c>
      <c r="F1898" s="31" t="s">
        <v>398</v>
      </c>
      <c r="G1898" s="32" t="s">
        <v>60</v>
      </c>
      <c r="H1898" s="35" t="s">
        <v>299</v>
      </c>
      <c r="I1898" s="32" t="s">
        <v>166</v>
      </c>
      <c r="J1898" s="19">
        <v>1.5</v>
      </c>
    </row>
    <row r="1899" spans="1:11">
      <c r="A1899" s="18" t="s">
        <v>22</v>
      </c>
      <c r="B1899" s="5" t="str">
        <f>TEXT(DATA[[#This Row],[Fecha]],"mmm")</f>
        <v>nov</v>
      </c>
      <c r="C1899" s="16">
        <f>(WEEKNUM(DATA[[#This Row],[Fecha]],2))</f>
        <v>48</v>
      </c>
      <c r="D1899" s="30">
        <v>45254</v>
      </c>
      <c r="E1899" s="102">
        <f>YEAR(DATA[[#This Row],[Fecha]])</f>
        <v>2023</v>
      </c>
      <c r="F1899" s="31" t="s">
        <v>398</v>
      </c>
      <c r="G1899" s="32" t="s">
        <v>65</v>
      </c>
      <c r="H1899" s="35" t="s">
        <v>418</v>
      </c>
      <c r="I1899" s="32" t="s">
        <v>166</v>
      </c>
      <c r="J1899" s="19">
        <v>0.75</v>
      </c>
    </row>
    <row r="1900" spans="1:11">
      <c r="A1900" s="18" t="s">
        <v>20</v>
      </c>
      <c r="B1900" s="5" t="str">
        <f>TEXT(DATA[[#This Row],[Fecha]],"mmm")</f>
        <v>nov</v>
      </c>
      <c r="C1900" s="16">
        <f>(WEEKNUM(DATA[[#This Row],[Fecha]],2))</f>
        <v>48</v>
      </c>
      <c r="D1900" s="30">
        <v>45255</v>
      </c>
      <c r="E1900" s="102">
        <f>YEAR(DATA[[#This Row],[Fecha]])</f>
        <v>2023</v>
      </c>
      <c r="F1900" s="31" t="s">
        <v>58</v>
      </c>
      <c r="G1900" s="32" t="s">
        <v>64</v>
      </c>
      <c r="H1900" s="35" t="s">
        <v>530</v>
      </c>
      <c r="I1900" s="32" t="s">
        <v>57</v>
      </c>
      <c r="J1900" s="19">
        <v>36.49</v>
      </c>
      <c r="K1900" s="29" t="s">
        <v>536</v>
      </c>
    </row>
    <row r="1901" spans="1:11">
      <c r="A1901" s="18" t="s">
        <v>20</v>
      </c>
      <c r="B1901" s="5" t="str">
        <f>TEXT(DATA[[#This Row],[Fecha]],"mmm")</f>
        <v>nov</v>
      </c>
      <c r="C1901" s="16">
        <f>(WEEKNUM(DATA[[#This Row],[Fecha]],2))</f>
        <v>48</v>
      </c>
      <c r="D1901" s="30">
        <v>45255</v>
      </c>
      <c r="E1901" s="102">
        <f>YEAR(DATA[[#This Row],[Fecha]])</f>
        <v>2023</v>
      </c>
      <c r="F1901" s="31" t="s">
        <v>58</v>
      </c>
      <c r="G1901" s="32" t="s">
        <v>64</v>
      </c>
      <c r="H1901" s="35" t="s">
        <v>530</v>
      </c>
      <c r="I1901" s="32" t="s">
        <v>166</v>
      </c>
      <c r="J1901" s="19">
        <v>8.3000000000000007</v>
      </c>
    </row>
    <row r="1902" spans="1:11">
      <c r="A1902" s="18" t="s">
        <v>20</v>
      </c>
      <c r="B1902" s="5" t="str">
        <f>TEXT(DATA[[#This Row],[Fecha]],"mmm")</f>
        <v>nov</v>
      </c>
      <c r="C1902" s="16">
        <f>(WEEKNUM(DATA[[#This Row],[Fecha]],2))</f>
        <v>48</v>
      </c>
      <c r="D1902" s="30">
        <v>45255</v>
      </c>
      <c r="E1902" s="102">
        <f>YEAR(DATA[[#This Row],[Fecha]])</f>
        <v>2023</v>
      </c>
      <c r="F1902" s="31" t="s">
        <v>58</v>
      </c>
      <c r="G1902" s="32" t="s">
        <v>64</v>
      </c>
      <c r="H1902" s="35" t="s">
        <v>490</v>
      </c>
      <c r="I1902" s="32" t="s">
        <v>166</v>
      </c>
      <c r="J1902" s="19">
        <v>6.92</v>
      </c>
    </row>
    <row r="1903" spans="1:11">
      <c r="A1903" s="18" t="s">
        <v>22</v>
      </c>
      <c r="B1903" s="5" t="str">
        <f>TEXT(DATA[[#This Row],[Fecha]],"mmm")</f>
        <v>nov</v>
      </c>
      <c r="C1903" s="16">
        <f>(WEEKNUM(DATA[[#This Row],[Fecha]],2))</f>
        <v>48</v>
      </c>
      <c r="D1903" s="30">
        <v>45255</v>
      </c>
      <c r="E1903" s="102">
        <f>YEAR(DATA[[#This Row],[Fecha]])</f>
        <v>2023</v>
      </c>
      <c r="F1903" s="31" t="s">
        <v>58</v>
      </c>
      <c r="G1903" s="32" t="s">
        <v>74</v>
      </c>
      <c r="H1903" s="35" t="s">
        <v>135</v>
      </c>
      <c r="I1903" s="32" t="s">
        <v>166</v>
      </c>
      <c r="J1903" s="19">
        <v>3.95</v>
      </c>
    </row>
    <row r="1904" spans="1:11">
      <c r="A1904" s="18" t="s">
        <v>22</v>
      </c>
      <c r="B1904" s="5" t="str">
        <f>TEXT(DATA[[#This Row],[Fecha]],"mmm")</f>
        <v>nov</v>
      </c>
      <c r="C1904" s="16">
        <f>(WEEKNUM(DATA[[#This Row],[Fecha]],2))</f>
        <v>48</v>
      </c>
      <c r="D1904" s="30">
        <v>45255</v>
      </c>
      <c r="E1904" s="102">
        <f>YEAR(DATA[[#This Row],[Fecha]])</f>
        <v>2023</v>
      </c>
      <c r="F1904" s="31" t="s">
        <v>398</v>
      </c>
      <c r="G1904" s="32" t="s">
        <v>59</v>
      </c>
      <c r="H1904" s="35" t="s">
        <v>532</v>
      </c>
      <c r="I1904" s="32" t="s">
        <v>166</v>
      </c>
      <c r="J1904" s="19">
        <v>3.3</v>
      </c>
    </row>
    <row r="1905" spans="1:10">
      <c r="A1905" s="18" t="s">
        <v>22</v>
      </c>
      <c r="B1905" s="5" t="str">
        <f>TEXT(DATA[[#This Row],[Fecha]],"mmm")</f>
        <v>nov</v>
      </c>
      <c r="C1905" s="16">
        <f>(WEEKNUM(DATA[[#This Row],[Fecha]],2))</f>
        <v>48</v>
      </c>
      <c r="D1905" s="30">
        <v>45255</v>
      </c>
      <c r="E1905" s="102">
        <f>YEAR(DATA[[#This Row],[Fecha]])</f>
        <v>2023</v>
      </c>
      <c r="F1905" s="31" t="s">
        <v>398</v>
      </c>
      <c r="G1905" s="32" t="s">
        <v>65</v>
      </c>
      <c r="H1905" s="35" t="s">
        <v>89</v>
      </c>
      <c r="I1905" s="32" t="s">
        <v>166</v>
      </c>
      <c r="J1905" s="19">
        <v>2.75</v>
      </c>
    </row>
    <row r="1906" spans="1:10">
      <c r="A1906" s="18" t="s">
        <v>20</v>
      </c>
      <c r="B1906" s="5" t="str">
        <f>TEXT(DATA[[#This Row],[Fecha]],"mmm")</f>
        <v>nov</v>
      </c>
      <c r="C1906" s="16">
        <f>(WEEKNUM(DATA[[#This Row],[Fecha]],2))</f>
        <v>48</v>
      </c>
      <c r="D1906" s="30">
        <v>45255</v>
      </c>
      <c r="E1906" s="102">
        <f>YEAR(DATA[[#This Row],[Fecha]])</f>
        <v>2023</v>
      </c>
      <c r="F1906" s="31" t="s">
        <v>58</v>
      </c>
      <c r="G1906" s="32" t="s">
        <v>482</v>
      </c>
      <c r="H1906" s="35" t="s">
        <v>104</v>
      </c>
      <c r="I1906" s="32" t="s">
        <v>166</v>
      </c>
      <c r="J1906" s="19">
        <v>2.0699999999999998</v>
      </c>
    </row>
    <row r="1907" spans="1:10">
      <c r="A1907" s="18" t="s">
        <v>22</v>
      </c>
      <c r="B1907" s="5" t="str">
        <f>TEXT(DATA[[#This Row],[Fecha]],"mmm")</f>
        <v>nov</v>
      </c>
      <c r="C1907" s="16">
        <f>(WEEKNUM(DATA[[#This Row],[Fecha]],2))</f>
        <v>48</v>
      </c>
      <c r="D1907" s="30">
        <v>45255</v>
      </c>
      <c r="E1907" s="102">
        <f>YEAR(DATA[[#This Row],[Fecha]])</f>
        <v>2023</v>
      </c>
      <c r="F1907" s="31" t="s">
        <v>398</v>
      </c>
      <c r="G1907" s="32" t="s">
        <v>74</v>
      </c>
      <c r="H1907" s="35" t="s">
        <v>149</v>
      </c>
      <c r="I1907" s="32" t="s">
        <v>166</v>
      </c>
      <c r="J1907" s="19">
        <v>1.57</v>
      </c>
    </row>
    <row r="1908" spans="1:10">
      <c r="A1908" s="18" t="s">
        <v>19</v>
      </c>
      <c r="B1908" s="5" t="str">
        <f>TEXT(DATA[[#This Row],[Fecha]],"mmm")</f>
        <v>nov</v>
      </c>
      <c r="C1908" s="16">
        <f>(WEEKNUM(DATA[[#This Row],[Fecha]],2))</f>
        <v>48</v>
      </c>
      <c r="D1908" s="30">
        <v>45255</v>
      </c>
      <c r="E1908" s="102">
        <f>YEAR(DATA[[#This Row],[Fecha]])</f>
        <v>2023</v>
      </c>
      <c r="F1908" s="31" t="s">
        <v>528</v>
      </c>
      <c r="G1908" s="32" t="s">
        <v>76</v>
      </c>
      <c r="H1908" s="35" t="s">
        <v>529</v>
      </c>
      <c r="I1908" s="32" t="s">
        <v>166</v>
      </c>
      <c r="J1908" s="19">
        <v>0</v>
      </c>
    </row>
    <row r="1909" spans="1:10">
      <c r="A1909" s="18" t="s">
        <v>19</v>
      </c>
      <c r="B1909" s="5" t="str">
        <f>TEXT(DATA[[#This Row],[Fecha]],"mmm")</f>
        <v>nov</v>
      </c>
      <c r="C1909" s="16">
        <f>(WEEKNUM(DATA[[#This Row],[Fecha]],2))</f>
        <v>48</v>
      </c>
      <c r="D1909" s="30">
        <v>45255</v>
      </c>
      <c r="E1909" s="102">
        <f>YEAR(DATA[[#This Row],[Fecha]])</f>
        <v>2023</v>
      </c>
      <c r="F1909" s="31" t="s">
        <v>528</v>
      </c>
      <c r="G1909" s="32" t="s">
        <v>65</v>
      </c>
      <c r="H1909" s="35" t="s">
        <v>429</v>
      </c>
      <c r="I1909" s="32" t="s">
        <v>166</v>
      </c>
      <c r="J1909" s="19">
        <v>0</v>
      </c>
    </row>
    <row r="1910" spans="1:10">
      <c r="A1910" s="18" t="s">
        <v>19</v>
      </c>
      <c r="B1910" s="5" t="str">
        <f>TEXT(DATA[[#This Row],[Fecha]],"mmm")</f>
        <v>nov</v>
      </c>
      <c r="C1910" s="16">
        <f>(WEEKNUM(DATA[[#This Row],[Fecha]],2))</f>
        <v>48</v>
      </c>
      <c r="D1910" s="30">
        <v>45255</v>
      </c>
      <c r="E1910" s="102">
        <f>YEAR(DATA[[#This Row],[Fecha]])</f>
        <v>2023</v>
      </c>
      <c r="F1910" s="31" t="s">
        <v>528</v>
      </c>
      <c r="G1910" s="32" t="s">
        <v>76</v>
      </c>
      <c r="H1910" s="35" t="s">
        <v>529</v>
      </c>
      <c r="I1910" s="32" t="s">
        <v>166</v>
      </c>
      <c r="J1910" s="19">
        <v>0</v>
      </c>
    </row>
    <row r="1911" spans="1:10">
      <c r="A1911" s="63" t="s">
        <v>20</v>
      </c>
      <c r="B1911" s="5" t="str">
        <f>TEXT(DATA[[#This Row],[Fecha]],"mmm")</f>
        <v>nov</v>
      </c>
      <c r="C1911" s="16">
        <f>(WEEKNUM(DATA[[#This Row],[Fecha]],2))</f>
        <v>49</v>
      </c>
      <c r="D1911" s="73">
        <v>45257</v>
      </c>
      <c r="E1911" s="102">
        <f>YEAR(DATA[[#This Row],[Fecha]])</f>
        <v>2023</v>
      </c>
      <c r="F1911" s="31" t="s">
        <v>335</v>
      </c>
      <c r="G1911" s="32" t="s">
        <v>52</v>
      </c>
      <c r="H1911" s="35" t="s">
        <v>543</v>
      </c>
      <c r="I1911" s="32" t="s">
        <v>57</v>
      </c>
      <c r="J1911" s="19">
        <v>37.799999999999997</v>
      </c>
    </row>
    <row r="1912" spans="1:10">
      <c r="A1912" s="63" t="s">
        <v>20</v>
      </c>
      <c r="B1912" s="5" t="str">
        <f>TEXT(DATA[[#This Row],[Fecha]],"mmm")</f>
        <v>nov</v>
      </c>
      <c r="C1912" s="16">
        <f>(WEEKNUM(DATA[[#This Row],[Fecha]],2))</f>
        <v>49</v>
      </c>
      <c r="D1912" s="73">
        <v>45257</v>
      </c>
      <c r="E1912" s="102">
        <f>YEAR(DATA[[#This Row],[Fecha]])</f>
        <v>2023</v>
      </c>
      <c r="F1912" s="31" t="s">
        <v>398</v>
      </c>
      <c r="G1912" s="32" t="s">
        <v>52</v>
      </c>
      <c r="H1912" s="35" t="s">
        <v>543</v>
      </c>
      <c r="I1912" s="32" t="s">
        <v>57</v>
      </c>
      <c r="J1912" s="19">
        <v>37.26</v>
      </c>
    </row>
    <row r="1913" spans="1:10">
      <c r="A1913" s="63" t="s">
        <v>20</v>
      </c>
      <c r="B1913" s="5" t="str">
        <f>TEXT(DATA[[#This Row],[Fecha]],"mmm")</f>
        <v>nov</v>
      </c>
      <c r="C1913" s="16">
        <f>(WEEKNUM(DATA[[#This Row],[Fecha]],2))</f>
        <v>49</v>
      </c>
      <c r="D1913" s="73">
        <v>45257</v>
      </c>
      <c r="E1913" s="102">
        <f>YEAR(DATA[[#This Row],[Fecha]])</f>
        <v>2023</v>
      </c>
      <c r="F1913" s="31" t="s">
        <v>398</v>
      </c>
      <c r="G1913" s="32" t="s">
        <v>52</v>
      </c>
      <c r="H1913" s="35" t="s">
        <v>543</v>
      </c>
      <c r="I1913" s="32" t="s">
        <v>57</v>
      </c>
      <c r="J1913" s="19">
        <v>29.61</v>
      </c>
    </row>
    <row r="1914" spans="1:10">
      <c r="A1914" s="63" t="s">
        <v>20</v>
      </c>
      <c r="B1914" s="5" t="str">
        <f>TEXT(DATA[[#This Row],[Fecha]],"mmm")</f>
        <v>nov</v>
      </c>
      <c r="C1914" s="16">
        <f>(WEEKNUM(DATA[[#This Row],[Fecha]],2))</f>
        <v>49</v>
      </c>
      <c r="D1914" s="73">
        <v>45257</v>
      </c>
      <c r="E1914" s="102">
        <f>YEAR(DATA[[#This Row],[Fecha]])</f>
        <v>2023</v>
      </c>
      <c r="F1914" s="31" t="s">
        <v>398</v>
      </c>
      <c r="G1914" s="32" t="s">
        <v>76</v>
      </c>
      <c r="H1914" s="35" t="s">
        <v>352</v>
      </c>
      <c r="I1914" s="32" t="s">
        <v>56</v>
      </c>
      <c r="J1914" s="19">
        <v>23.87</v>
      </c>
    </row>
    <row r="1915" spans="1:10">
      <c r="A1915" s="63" t="s">
        <v>20</v>
      </c>
      <c r="B1915" s="5" t="str">
        <f>TEXT(DATA[[#This Row],[Fecha]],"mmm")</f>
        <v>nov</v>
      </c>
      <c r="C1915" s="16">
        <f>(WEEKNUM(DATA[[#This Row],[Fecha]],2))</f>
        <v>49</v>
      </c>
      <c r="D1915" s="73">
        <v>45257</v>
      </c>
      <c r="E1915" s="102">
        <f>YEAR(DATA[[#This Row],[Fecha]])</f>
        <v>2023</v>
      </c>
      <c r="F1915" s="31" t="s">
        <v>398</v>
      </c>
      <c r="G1915" s="32" t="s">
        <v>52</v>
      </c>
      <c r="H1915" s="35" t="s">
        <v>240</v>
      </c>
      <c r="I1915" s="32" t="s">
        <v>57</v>
      </c>
      <c r="J1915" s="19">
        <v>15.04</v>
      </c>
    </row>
    <row r="1916" spans="1:10">
      <c r="A1916" s="63" t="s">
        <v>20</v>
      </c>
      <c r="B1916" s="5" t="str">
        <f>TEXT(DATA[[#This Row],[Fecha]],"mmm")</f>
        <v>nov</v>
      </c>
      <c r="C1916" s="16">
        <f>(WEEKNUM(DATA[[#This Row],[Fecha]],2))</f>
        <v>49</v>
      </c>
      <c r="D1916" s="73">
        <v>45257</v>
      </c>
      <c r="E1916" s="102">
        <f>YEAR(DATA[[#This Row],[Fecha]])</f>
        <v>2023</v>
      </c>
      <c r="F1916" s="31" t="s">
        <v>398</v>
      </c>
      <c r="G1916" s="32" t="s">
        <v>52</v>
      </c>
      <c r="H1916" s="35" t="s">
        <v>162</v>
      </c>
      <c r="I1916" s="32" t="s">
        <v>56</v>
      </c>
      <c r="J1916" s="19">
        <v>14.93</v>
      </c>
    </row>
    <row r="1917" spans="1:10">
      <c r="A1917" s="63" t="s">
        <v>20</v>
      </c>
      <c r="B1917" s="5" t="str">
        <f>TEXT(DATA[[#This Row],[Fecha]],"mmm")</f>
        <v>nov</v>
      </c>
      <c r="C1917" s="16">
        <f>(WEEKNUM(DATA[[#This Row],[Fecha]],2))</f>
        <v>49</v>
      </c>
      <c r="D1917" s="73">
        <v>45257</v>
      </c>
      <c r="E1917" s="102">
        <f>YEAR(DATA[[#This Row],[Fecha]])</f>
        <v>2023</v>
      </c>
      <c r="F1917" s="31" t="s">
        <v>398</v>
      </c>
      <c r="G1917" s="32" t="s">
        <v>64</v>
      </c>
      <c r="H1917" s="35" t="s">
        <v>326</v>
      </c>
      <c r="I1917" s="32" t="s">
        <v>57</v>
      </c>
      <c r="J1917" s="19">
        <v>12.31</v>
      </c>
    </row>
    <row r="1918" spans="1:10">
      <c r="A1918" s="18" t="s">
        <v>22</v>
      </c>
      <c r="B1918" s="5" t="str">
        <f>TEXT(DATA[[#This Row],[Fecha]],"mmm")</f>
        <v>nov</v>
      </c>
      <c r="C1918" s="16">
        <f>(WEEKNUM(DATA[[#This Row],[Fecha]],2))</f>
        <v>49</v>
      </c>
      <c r="D1918" s="30">
        <v>45257</v>
      </c>
      <c r="E1918" s="102">
        <f>YEAR(DATA[[#This Row],[Fecha]])</f>
        <v>2023</v>
      </c>
      <c r="F1918" s="31" t="s">
        <v>58</v>
      </c>
      <c r="G1918" s="32" t="s">
        <v>78</v>
      </c>
      <c r="H1918" s="35" t="s">
        <v>296</v>
      </c>
      <c r="I1918" s="32" t="s">
        <v>166</v>
      </c>
      <c r="J1918" s="19">
        <v>5.53</v>
      </c>
    </row>
    <row r="1919" spans="1:10">
      <c r="A1919" s="63" t="s">
        <v>22</v>
      </c>
      <c r="B1919" s="5" t="str">
        <f>TEXT(DATA[[#This Row],[Fecha]],"mmm")</f>
        <v>nov</v>
      </c>
      <c r="C1919" s="16">
        <f>(WEEKNUM(DATA[[#This Row],[Fecha]],2))</f>
        <v>49</v>
      </c>
      <c r="D1919" s="73">
        <v>45257</v>
      </c>
      <c r="E1919" s="102">
        <f>YEAR(DATA[[#This Row],[Fecha]])</f>
        <v>2023</v>
      </c>
      <c r="F1919" s="31" t="s">
        <v>58</v>
      </c>
      <c r="G1919" s="32" t="s">
        <v>78</v>
      </c>
      <c r="H1919" s="35" t="s">
        <v>296</v>
      </c>
      <c r="I1919" s="32" t="s">
        <v>166</v>
      </c>
      <c r="J1919" s="19">
        <v>5.53</v>
      </c>
    </row>
    <row r="1920" spans="1:10">
      <c r="A1920" s="18" t="s">
        <v>22</v>
      </c>
      <c r="B1920" s="5" t="str">
        <f>TEXT(DATA[[#This Row],[Fecha]],"mmm")</f>
        <v>nov</v>
      </c>
      <c r="C1920" s="16">
        <f>(WEEKNUM(DATA[[#This Row],[Fecha]],2))</f>
        <v>49</v>
      </c>
      <c r="D1920" s="30">
        <v>45257</v>
      </c>
      <c r="E1920" s="102">
        <f>YEAR(DATA[[#This Row],[Fecha]])</f>
        <v>2023</v>
      </c>
      <c r="F1920" s="31" t="s">
        <v>58</v>
      </c>
      <c r="G1920" s="32" t="s">
        <v>78</v>
      </c>
      <c r="H1920" s="35" t="s">
        <v>296</v>
      </c>
      <c r="I1920" s="32" t="s">
        <v>166</v>
      </c>
      <c r="J1920" s="19">
        <v>4.9000000000000004</v>
      </c>
    </row>
    <row r="1921" spans="1:10">
      <c r="A1921" s="63" t="s">
        <v>22</v>
      </c>
      <c r="B1921" s="5" t="str">
        <f>TEXT(DATA[[#This Row],[Fecha]],"mmm")</f>
        <v>nov</v>
      </c>
      <c r="C1921" s="16">
        <f>(WEEKNUM(DATA[[#This Row],[Fecha]],2))</f>
        <v>49</v>
      </c>
      <c r="D1921" s="73">
        <v>45257</v>
      </c>
      <c r="E1921" s="102">
        <f>YEAR(DATA[[#This Row],[Fecha]])</f>
        <v>2023</v>
      </c>
      <c r="F1921" s="31" t="s">
        <v>58</v>
      </c>
      <c r="G1921" s="32" t="s">
        <v>78</v>
      </c>
      <c r="H1921" s="35" t="s">
        <v>296</v>
      </c>
      <c r="I1921" s="32" t="s">
        <v>166</v>
      </c>
      <c r="J1921" s="19">
        <v>4.9000000000000004</v>
      </c>
    </row>
    <row r="1922" spans="1:10">
      <c r="A1922" s="63" t="s">
        <v>20</v>
      </c>
      <c r="B1922" s="5" t="str">
        <f>TEXT(DATA[[#This Row],[Fecha]],"mmm")</f>
        <v>nov</v>
      </c>
      <c r="C1922" s="16">
        <f>(WEEKNUM(DATA[[#This Row],[Fecha]],2))</f>
        <v>49</v>
      </c>
      <c r="D1922" s="73">
        <v>45257</v>
      </c>
      <c r="E1922" s="102">
        <f>YEAR(DATA[[#This Row],[Fecha]])</f>
        <v>2023</v>
      </c>
      <c r="F1922" s="31" t="s">
        <v>335</v>
      </c>
      <c r="G1922" s="32" t="s">
        <v>70</v>
      </c>
      <c r="H1922" s="35" t="s">
        <v>134</v>
      </c>
      <c r="I1922" s="32" t="s">
        <v>166</v>
      </c>
      <c r="J1922" s="19">
        <v>4.62</v>
      </c>
    </row>
    <row r="1923" spans="1:10">
      <c r="A1923" s="18" t="s">
        <v>22</v>
      </c>
      <c r="B1923" s="5" t="str">
        <f>TEXT(DATA[[#This Row],[Fecha]],"mmm")</f>
        <v>nov</v>
      </c>
      <c r="C1923" s="16">
        <f>(WEEKNUM(DATA[[#This Row],[Fecha]],2))</f>
        <v>49</v>
      </c>
      <c r="D1923" s="30">
        <v>45257</v>
      </c>
      <c r="E1923" s="102">
        <f>YEAR(DATA[[#This Row],[Fecha]])</f>
        <v>2023</v>
      </c>
      <c r="F1923" s="31" t="s">
        <v>58</v>
      </c>
      <c r="G1923" s="32" t="s">
        <v>78</v>
      </c>
      <c r="H1923" s="35" t="s">
        <v>296</v>
      </c>
      <c r="I1923" s="32" t="s">
        <v>166</v>
      </c>
      <c r="J1923" s="19">
        <v>3.45</v>
      </c>
    </row>
    <row r="1924" spans="1:10">
      <c r="A1924" s="63" t="s">
        <v>22</v>
      </c>
      <c r="B1924" s="5" t="str">
        <f>TEXT(DATA[[#This Row],[Fecha]],"mmm")</f>
        <v>nov</v>
      </c>
      <c r="C1924" s="16">
        <f>(WEEKNUM(DATA[[#This Row],[Fecha]],2))</f>
        <v>49</v>
      </c>
      <c r="D1924" s="73">
        <v>45257</v>
      </c>
      <c r="E1924" s="102">
        <f>YEAR(DATA[[#This Row],[Fecha]])</f>
        <v>2023</v>
      </c>
      <c r="F1924" s="31" t="s">
        <v>58</v>
      </c>
      <c r="G1924" s="32" t="s">
        <v>78</v>
      </c>
      <c r="H1924" s="35" t="s">
        <v>296</v>
      </c>
      <c r="I1924" s="32" t="s">
        <v>166</v>
      </c>
      <c r="J1924" s="19">
        <v>3.45</v>
      </c>
    </row>
    <row r="1925" spans="1:10">
      <c r="A1925" s="18" t="s">
        <v>22</v>
      </c>
      <c r="B1925" s="5" t="str">
        <f>TEXT(DATA[[#This Row],[Fecha]],"mmm")</f>
        <v>nov</v>
      </c>
      <c r="C1925" s="16">
        <f>(WEEKNUM(DATA[[#This Row],[Fecha]],2))</f>
        <v>49</v>
      </c>
      <c r="D1925" s="30">
        <v>45257</v>
      </c>
      <c r="E1925" s="102">
        <f>YEAR(DATA[[#This Row],[Fecha]])</f>
        <v>2023</v>
      </c>
      <c r="F1925" s="31" t="s">
        <v>58</v>
      </c>
      <c r="G1925" s="32" t="s">
        <v>78</v>
      </c>
      <c r="H1925" s="35" t="s">
        <v>296</v>
      </c>
      <c r="I1925" s="32" t="s">
        <v>166</v>
      </c>
      <c r="J1925" s="19">
        <v>3.4</v>
      </c>
    </row>
    <row r="1926" spans="1:10">
      <c r="A1926" s="63" t="s">
        <v>22</v>
      </c>
      <c r="B1926" s="5" t="str">
        <f>TEXT(DATA[[#This Row],[Fecha]],"mmm")</f>
        <v>nov</v>
      </c>
      <c r="C1926" s="16">
        <f>(WEEKNUM(DATA[[#This Row],[Fecha]],2))</f>
        <v>49</v>
      </c>
      <c r="D1926" s="73">
        <v>45257</v>
      </c>
      <c r="E1926" s="102">
        <f>YEAR(DATA[[#This Row],[Fecha]])</f>
        <v>2023</v>
      </c>
      <c r="F1926" s="31" t="s">
        <v>58</v>
      </c>
      <c r="G1926" s="32" t="s">
        <v>78</v>
      </c>
      <c r="H1926" s="35" t="s">
        <v>296</v>
      </c>
      <c r="I1926" s="32" t="s">
        <v>166</v>
      </c>
      <c r="J1926" s="19">
        <v>3.4</v>
      </c>
    </row>
    <row r="1927" spans="1:10">
      <c r="A1927" s="18" t="s">
        <v>22</v>
      </c>
      <c r="B1927" s="5" t="str">
        <f>TEXT(DATA[[#This Row],[Fecha]],"mmm")</f>
        <v>nov</v>
      </c>
      <c r="C1927" s="16">
        <f>(WEEKNUM(DATA[[#This Row],[Fecha]],2))</f>
        <v>49</v>
      </c>
      <c r="D1927" s="30">
        <v>45257</v>
      </c>
      <c r="E1927" s="102">
        <f>YEAR(DATA[[#This Row],[Fecha]])</f>
        <v>2023</v>
      </c>
      <c r="F1927" s="31" t="s">
        <v>58</v>
      </c>
      <c r="G1927" s="32" t="s">
        <v>77</v>
      </c>
      <c r="H1927" s="35" t="s">
        <v>302</v>
      </c>
      <c r="I1927" s="32" t="s">
        <v>166</v>
      </c>
      <c r="J1927" s="19">
        <v>2.9</v>
      </c>
    </row>
    <row r="1928" spans="1:10">
      <c r="A1928" s="63" t="s">
        <v>22</v>
      </c>
      <c r="B1928" s="5" t="str">
        <f>TEXT(DATA[[#This Row],[Fecha]],"mmm")</f>
        <v>nov</v>
      </c>
      <c r="C1928" s="16">
        <f>(WEEKNUM(DATA[[#This Row],[Fecha]],2))</f>
        <v>49</v>
      </c>
      <c r="D1928" s="73">
        <v>45257</v>
      </c>
      <c r="E1928" s="102">
        <f>YEAR(DATA[[#This Row],[Fecha]])</f>
        <v>2023</v>
      </c>
      <c r="F1928" s="31" t="s">
        <v>58</v>
      </c>
      <c r="G1928" s="32" t="s">
        <v>77</v>
      </c>
      <c r="H1928" s="35" t="s">
        <v>302</v>
      </c>
      <c r="I1928" s="32" t="s">
        <v>166</v>
      </c>
      <c r="J1928" s="19">
        <v>2.9</v>
      </c>
    </row>
    <row r="1929" spans="1:10">
      <c r="A1929" s="63" t="s">
        <v>20</v>
      </c>
      <c r="B1929" s="5" t="str">
        <f>TEXT(DATA[[#This Row],[Fecha]],"mmm")</f>
        <v>nov</v>
      </c>
      <c r="C1929" s="16">
        <f>(WEEKNUM(DATA[[#This Row],[Fecha]],2))</f>
        <v>49</v>
      </c>
      <c r="D1929" s="73">
        <v>45257</v>
      </c>
      <c r="E1929" s="102">
        <f>YEAR(DATA[[#This Row],[Fecha]])</f>
        <v>2023</v>
      </c>
      <c r="F1929" s="31" t="s">
        <v>398</v>
      </c>
      <c r="G1929" s="32" t="s">
        <v>64</v>
      </c>
      <c r="H1929" s="35" t="s">
        <v>326</v>
      </c>
      <c r="I1929" s="32" t="s">
        <v>166</v>
      </c>
      <c r="J1929" s="19">
        <v>2.59</v>
      </c>
    </row>
    <row r="1930" spans="1:10">
      <c r="A1930" s="18" t="s">
        <v>22</v>
      </c>
      <c r="B1930" s="5" t="str">
        <f>TEXT(DATA[[#This Row],[Fecha]],"mmm")</f>
        <v>nov</v>
      </c>
      <c r="C1930" s="16">
        <f>(WEEKNUM(DATA[[#This Row],[Fecha]],2))</f>
        <v>49</v>
      </c>
      <c r="D1930" s="30">
        <v>45257</v>
      </c>
      <c r="E1930" s="102">
        <f>YEAR(DATA[[#This Row],[Fecha]])</f>
        <v>2023</v>
      </c>
      <c r="F1930" s="31" t="s">
        <v>58</v>
      </c>
      <c r="G1930" s="32" t="s">
        <v>78</v>
      </c>
      <c r="H1930" s="35" t="s">
        <v>296</v>
      </c>
      <c r="I1930" s="32" t="s">
        <v>166</v>
      </c>
      <c r="J1930" s="19">
        <v>2.1</v>
      </c>
    </row>
    <row r="1931" spans="1:10">
      <c r="A1931" s="63" t="s">
        <v>22</v>
      </c>
      <c r="B1931" s="5" t="str">
        <f>TEXT(DATA[[#This Row],[Fecha]],"mmm")</f>
        <v>nov</v>
      </c>
      <c r="C1931" s="16">
        <f>(WEEKNUM(DATA[[#This Row],[Fecha]],2))</f>
        <v>49</v>
      </c>
      <c r="D1931" s="73">
        <v>45257</v>
      </c>
      <c r="E1931" s="102">
        <f>YEAR(DATA[[#This Row],[Fecha]])</f>
        <v>2023</v>
      </c>
      <c r="F1931" s="31" t="s">
        <v>58</v>
      </c>
      <c r="G1931" s="32" t="s">
        <v>78</v>
      </c>
      <c r="H1931" s="35" t="s">
        <v>296</v>
      </c>
      <c r="I1931" s="32" t="s">
        <v>166</v>
      </c>
      <c r="J1931" s="19">
        <v>2.1</v>
      </c>
    </row>
    <row r="1932" spans="1:10">
      <c r="A1932" s="18" t="s">
        <v>22</v>
      </c>
      <c r="B1932" s="5" t="str">
        <f>TEXT(DATA[[#This Row],[Fecha]],"mmm")</f>
        <v>nov</v>
      </c>
      <c r="C1932" s="16">
        <f>(WEEKNUM(DATA[[#This Row],[Fecha]],2))</f>
        <v>49</v>
      </c>
      <c r="D1932" s="30">
        <v>45257</v>
      </c>
      <c r="E1932" s="102">
        <f>YEAR(DATA[[#This Row],[Fecha]])</f>
        <v>2023</v>
      </c>
      <c r="F1932" s="31" t="s">
        <v>398</v>
      </c>
      <c r="G1932" s="32" t="s">
        <v>78</v>
      </c>
      <c r="H1932" s="35" t="s">
        <v>296</v>
      </c>
      <c r="I1932" s="32" t="s">
        <v>166</v>
      </c>
      <c r="J1932" s="19">
        <v>1.85</v>
      </c>
    </row>
    <row r="1933" spans="1:10">
      <c r="A1933" s="63" t="s">
        <v>22</v>
      </c>
      <c r="B1933" s="5" t="str">
        <f>TEXT(DATA[[#This Row],[Fecha]],"mmm")</f>
        <v>nov</v>
      </c>
      <c r="C1933" s="16">
        <f>(WEEKNUM(DATA[[#This Row],[Fecha]],2))</f>
        <v>49</v>
      </c>
      <c r="D1933" s="73">
        <v>45257</v>
      </c>
      <c r="E1933" s="102">
        <f>YEAR(DATA[[#This Row],[Fecha]])</f>
        <v>2023</v>
      </c>
      <c r="F1933" s="31" t="s">
        <v>398</v>
      </c>
      <c r="G1933" s="32" t="s">
        <v>78</v>
      </c>
      <c r="H1933" s="35" t="s">
        <v>296</v>
      </c>
      <c r="I1933" s="32" t="s">
        <v>166</v>
      </c>
      <c r="J1933" s="19">
        <v>1.85</v>
      </c>
    </row>
    <row r="1934" spans="1:10">
      <c r="A1934" s="18" t="s">
        <v>22</v>
      </c>
      <c r="B1934" s="5" t="str">
        <f>TEXT(DATA[[#This Row],[Fecha]],"mmm")</f>
        <v>nov</v>
      </c>
      <c r="C1934" s="16">
        <f>(WEEKNUM(DATA[[#This Row],[Fecha]],2))</f>
        <v>49</v>
      </c>
      <c r="D1934" s="30">
        <v>45257</v>
      </c>
      <c r="E1934" s="102">
        <f>YEAR(DATA[[#This Row],[Fecha]])</f>
        <v>2023</v>
      </c>
      <c r="F1934" s="31" t="s">
        <v>58</v>
      </c>
      <c r="G1934" s="32" t="s">
        <v>78</v>
      </c>
      <c r="H1934" s="35" t="s">
        <v>296</v>
      </c>
      <c r="I1934" s="32" t="s">
        <v>166</v>
      </c>
      <c r="J1934" s="19">
        <v>1.68</v>
      </c>
    </row>
    <row r="1935" spans="1:10">
      <c r="A1935" s="63" t="s">
        <v>22</v>
      </c>
      <c r="B1935" s="5" t="str">
        <f>TEXT(DATA[[#This Row],[Fecha]],"mmm")</f>
        <v>nov</v>
      </c>
      <c r="C1935" s="16">
        <f>(WEEKNUM(DATA[[#This Row],[Fecha]],2))</f>
        <v>49</v>
      </c>
      <c r="D1935" s="73">
        <v>45257</v>
      </c>
      <c r="E1935" s="102">
        <f>YEAR(DATA[[#This Row],[Fecha]])</f>
        <v>2023</v>
      </c>
      <c r="F1935" s="31" t="s">
        <v>58</v>
      </c>
      <c r="G1935" s="32" t="s">
        <v>78</v>
      </c>
      <c r="H1935" s="35" t="s">
        <v>296</v>
      </c>
      <c r="I1935" s="32" t="s">
        <v>166</v>
      </c>
      <c r="J1935" s="19">
        <v>1.68</v>
      </c>
    </row>
    <row r="1936" spans="1:10">
      <c r="A1936" s="18" t="s">
        <v>22</v>
      </c>
      <c r="B1936" s="5" t="str">
        <f>TEXT(DATA[[#This Row],[Fecha]],"mmm")</f>
        <v>nov</v>
      </c>
      <c r="C1936" s="16">
        <f>(WEEKNUM(DATA[[#This Row],[Fecha]],2))</f>
        <v>49</v>
      </c>
      <c r="D1936" s="30">
        <v>45257</v>
      </c>
      <c r="E1936" s="102">
        <f>YEAR(DATA[[#This Row],[Fecha]])</f>
        <v>2023</v>
      </c>
      <c r="F1936" s="31" t="s">
        <v>58</v>
      </c>
      <c r="G1936" s="32" t="s">
        <v>78</v>
      </c>
      <c r="H1936" s="35" t="s">
        <v>296</v>
      </c>
      <c r="I1936" s="32" t="s">
        <v>166</v>
      </c>
      <c r="J1936" s="19">
        <v>1.08</v>
      </c>
    </row>
    <row r="1937" spans="1:10">
      <c r="A1937" s="63" t="s">
        <v>22</v>
      </c>
      <c r="B1937" s="5" t="str">
        <f>TEXT(DATA[[#This Row],[Fecha]],"mmm")</f>
        <v>nov</v>
      </c>
      <c r="C1937" s="16">
        <f>(WEEKNUM(DATA[[#This Row],[Fecha]],2))</f>
        <v>49</v>
      </c>
      <c r="D1937" s="73">
        <v>45257</v>
      </c>
      <c r="E1937" s="102">
        <f>YEAR(DATA[[#This Row],[Fecha]])</f>
        <v>2023</v>
      </c>
      <c r="F1937" s="31" t="s">
        <v>58</v>
      </c>
      <c r="G1937" s="32" t="s">
        <v>78</v>
      </c>
      <c r="H1937" s="35" t="s">
        <v>296</v>
      </c>
      <c r="I1937" s="32" t="s">
        <v>166</v>
      </c>
      <c r="J1937" s="19">
        <v>1.08</v>
      </c>
    </row>
    <row r="1938" spans="1:10">
      <c r="A1938" s="18" t="s">
        <v>22</v>
      </c>
      <c r="B1938" s="5" t="str">
        <f>TEXT(DATA[[#This Row],[Fecha]],"mmm")</f>
        <v>nov</v>
      </c>
      <c r="C1938" s="16">
        <f>(WEEKNUM(DATA[[#This Row],[Fecha]],2))</f>
        <v>49</v>
      </c>
      <c r="D1938" s="30">
        <v>45257</v>
      </c>
      <c r="E1938" s="102">
        <f>YEAR(DATA[[#This Row],[Fecha]])</f>
        <v>2023</v>
      </c>
      <c r="F1938" s="31" t="s">
        <v>58</v>
      </c>
      <c r="G1938" s="32" t="s">
        <v>77</v>
      </c>
      <c r="H1938" s="35" t="s">
        <v>302</v>
      </c>
      <c r="I1938" s="32" t="s">
        <v>166</v>
      </c>
      <c r="J1938" s="19">
        <v>1.05</v>
      </c>
    </row>
    <row r="1939" spans="1:10">
      <c r="A1939" s="63" t="s">
        <v>22</v>
      </c>
      <c r="B1939" s="5" t="str">
        <f>TEXT(DATA[[#This Row],[Fecha]],"mmm")</f>
        <v>nov</v>
      </c>
      <c r="C1939" s="16">
        <f>(WEEKNUM(DATA[[#This Row],[Fecha]],2))</f>
        <v>49</v>
      </c>
      <c r="D1939" s="73">
        <v>45257</v>
      </c>
      <c r="E1939" s="102">
        <f>YEAR(DATA[[#This Row],[Fecha]])</f>
        <v>2023</v>
      </c>
      <c r="F1939" s="31" t="s">
        <v>58</v>
      </c>
      <c r="G1939" s="32" t="s">
        <v>77</v>
      </c>
      <c r="H1939" s="35" t="s">
        <v>302</v>
      </c>
      <c r="I1939" s="32" t="s">
        <v>166</v>
      </c>
      <c r="J1939" s="19">
        <v>1.05</v>
      </c>
    </row>
    <row r="1940" spans="1:10">
      <c r="A1940" s="18" t="s">
        <v>22</v>
      </c>
      <c r="B1940" s="5" t="str">
        <f>TEXT(DATA[[#This Row],[Fecha]],"mmm")</f>
        <v>nov</v>
      </c>
      <c r="C1940" s="16">
        <f>(WEEKNUM(DATA[[#This Row],[Fecha]],2))</f>
        <v>49</v>
      </c>
      <c r="D1940" s="30">
        <v>45257</v>
      </c>
      <c r="E1940" s="102">
        <f>YEAR(DATA[[#This Row],[Fecha]])</f>
        <v>2023</v>
      </c>
      <c r="F1940" s="31" t="s">
        <v>58</v>
      </c>
      <c r="G1940" s="32" t="s">
        <v>179</v>
      </c>
      <c r="H1940" s="35" t="s">
        <v>533</v>
      </c>
      <c r="I1940" s="32" t="s">
        <v>166</v>
      </c>
      <c r="J1940" s="19">
        <v>0.95</v>
      </c>
    </row>
    <row r="1941" spans="1:10">
      <c r="A1941" s="63" t="s">
        <v>22</v>
      </c>
      <c r="B1941" s="5" t="str">
        <f>TEXT(DATA[[#This Row],[Fecha]],"mmm")</f>
        <v>nov</v>
      </c>
      <c r="C1941" s="16">
        <f>(WEEKNUM(DATA[[#This Row],[Fecha]],2))</f>
        <v>49</v>
      </c>
      <c r="D1941" s="73">
        <v>45257</v>
      </c>
      <c r="E1941" s="102">
        <f>YEAR(DATA[[#This Row],[Fecha]])</f>
        <v>2023</v>
      </c>
      <c r="F1941" s="31" t="s">
        <v>58</v>
      </c>
      <c r="G1941" s="32" t="s">
        <v>179</v>
      </c>
      <c r="H1941" s="35" t="s">
        <v>533</v>
      </c>
      <c r="I1941" s="32" t="s">
        <v>166</v>
      </c>
      <c r="J1941" s="19">
        <v>0.95</v>
      </c>
    </row>
    <row r="1942" spans="1:10">
      <c r="A1942" s="63" t="s">
        <v>20</v>
      </c>
      <c r="B1942" s="5" t="str">
        <f>TEXT(DATA[[#This Row],[Fecha]],"mmm")</f>
        <v>nov</v>
      </c>
      <c r="C1942" s="16">
        <f>(WEEKNUM(DATA[[#This Row],[Fecha]],2))</f>
        <v>49</v>
      </c>
      <c r="D1942" s="73">
        <v>45257</v>
      </c>
      <c r="E1942" s="102">
        <f>YEAR(DATA[[#This Row],[Fecha]])</f>
        <v>2023</v>
      </c>
      <c r="F1942" s="31" t="s">
        <v>335</v>
      </c>
      <c r="G1942" s="32" t="s">
        <v>52</v>
      </c>
      <c r="H1942" s="35" t="s">
        <v>162</v>
      </c>
      <c r="I1942" s="32" t="s">
        <v>166</v>
      </c>
      <c r="J1942" s="19">
        <v>0.77</v>
      </c>
    </row>
    <row r="1943" spans="1:10">
      <c r="A1943" s="18" t="s">
        <v>22</v>
      </c>
      <c r="B1943" s="5" t="str">
        <f>TEXT(DATA[[#This Row],[Fecha]],"mmm")</f>
        <v>nov</v>
      </c>
      <c r="C1943" s="16">
        <f>(WEEKNUM(DATA[[#This Row],[Fecha]],2))</f>
        <v>49</v>
      </c>
      <c r="D1943" s="30">
        <v>45257</v>
      </c>
      <c r="E1943" s="102">
        <f>YEAR(DATA[[#This Row],[Fecha]])</f>
        <v>2023</v>
      </c>
      <c r="F1943" s="31" t="s">
        <v>58</v>
      </c>
      <c r="G1943" s="32" t="s">
        <v>77</v>
      </c>
      <c r="H1943" s="35" t="s">
        <v>302</v>
      </c>
      <c r="I1943" s="32" t="s">
        <v>166</v>
      </c>
      <c r="J1943" s="19">
        <v>0.7</v>
      </c>
    </row>
    <row r="1944" spans="1:10">
      <c r="A1944" s="63" t="s">
        <v>22</v>
      </c>
      <c r="B1944" s="5" t="str">
        <f>TEXT(DATA[[#This Row],[Fecha]],"mmm")</f>
        <v>nov</v>
      </c>
      <c r="C1944" s="16">
        <f>(WEEKNUM(DATA[[#This Row],[Fecha]],2))</f>
        <v>49</v>
      </c>
      <c r="D1944" s="73">
        <v>45257</v>
      </c>
      <c r="E1944" s="102">
        <f>YEAR(DATA[[#This Row],[Fecha]])</f>
        <v>2023</v>
      </c>
      <c r="F1944" s="31" t="s">
        <v>58</v>
      </c>
      <c r="G1944" s="32" t="s">
        <v>77</v>
      </c>
      <c r="H1944" s="35" t="s">
        <v>302</v>
      </c>
      <c r="I1944" s="32" t="s">
        <v>166</v>
      </c>
      <c r="J1944" s="19">
        <v>0.7</v>
      </c>
    </row>
    <row r="1945" spans="1:10">
      <c r="A1945" s="18" t="s">
        <v>19</v>
      </c>
      <c r="B1945" s="5" t="str">
        <f>TEXT(DATA[[#This Row],[Fecha]],"mmm")</f>
        <v>nov</v>
      </c>
      <c r="C1945" s="16">
        <f>(WEEKNUM(DATA[[#This Row],[Fecha]],2))</f>
        <v>49</v>
      </c>
      <c r="D1945" s="30">
        <v>45258</v>
      </c>
      <c r="E1945" s="102">
        <f>YEAR(DATA[[#This Row],[Fecha]])</f>
        <v>2023</v>
      </c>
      <c r="F1945" s="31" t="s">
        <v>398</v>
      </c>
      <c r="G1945" s="32" t="s">
        <v>64</v>
      </c>
      <c r="H1945" s="35" t="s">
        <v>490</v>
      </c>
      <c r="I1945" s="32" t="s">
        <v>57</v>
      </c>
      <c r="J1945" s="19">
        <v>11.75</v>
      </c>
    </row>
    <row r="1946" spans="1:10">
      <c r="A1946" s="63" t="s">
        <v>20</v>
      </c>
      <c r="B1946" s="5" t="str">
        <f>TEXT(DATA[[#This Row],[Fecha]],"mmm")</f>
        <v>nov</v>
      </c>
      <c r="C1946" s="16">
        <f>(WEEKNUM(DATA[[#This Row],[Fecha]],2))</f>
        <v>49</v>
      </c>
      <c r="D1946" s="73">
        <v>45258</v>
      </c>
      <c r="E1946" s="102">
        <f>YEAR(DATA[[#This Row],[Fecha]])</f>
        <v>2023</v>
      </c>
      <c r="F1946" s="31" t="s">
        <v>335</v>
      </c>
      <c r="G1946" s="32" t="s">
        <v>64</v>
      </c>
      <c r="H1946" s="35" t="s">
        <v>544</v>
      </c>
      <c r="I1946" s="32" t="s">
        <v>56</v>
      </c>
      <c r="J1946" s="19">
        <v>11.66</v>
      </c>
    </row>
    <row r="1947" spans="1:10">
      <c r="A1947" s="18" t="s">
        <v>19</v>
      </c>
      <c r="B1947" s="5" t="str">
        <f>TEXT(DATA[[#This Row],[Fecha]],"mmm")</f>
        <v>nov</v>
      </c>
      <c r="C1947" s="16">
        <f>(WEEKNUM(DATA[[#This Row],[Fecha]],2))</f>
        <v>49</v>
      </c>
      <c r="D1947" s="30">
        <v>45258</v>
      </c>
      <c r="E1947" s="102">
        <f>YEAR(DATA[[#This Row],[Fecha]])</f>
        <v>2023</v>
      </c>
      <c r="F1947" s="31" t="s">
        <v>398</v>
      </c>
      <c r="G1947" s="32" t="s">
        <v>64</v>
      </c>
      <c r="H1947" s="35" t="s">
        <v>490</v>
      </c>
      <c r="I1947" s="32" t="s">
        <v>166</v>
      </c>
      <c r="J1947" s="19">
        <v>8.75</v>
      </c>
    </row>
    <row r="1948" spans="1:10">
      <c r="A1948" s="63" t="s">
        <v>20</v>
      </c>
      <c r="B1948" s="5" t="str">
        <f>TEXT(DATA[[#This Row],[Fecha]],"mmm")</f>
        <v>nov</v>
      </c>
      <c r="C1948" s="16">
        <f>(WEEKNUM(DATA[[#This Row],[Fecha]],2))</f>
        <v>49</v>
      </c>
      <c r="D1948" s="73">
        <v>45258</v>
      </c>
      <c r="E1948" s="102">
        <f>YEAR(DATA[[#This Row],[Fecha]])</f>
        <v>2023</v>
      </c>
      <c r="F1948" s="31" t="s">
        <v>335</v>
      </c>
      <c r="G1948" s="32" t="s">
        <v>64</v>
      </c>
      <c r="H1948" s="35" t="s">
        <v>544</v>
      </c>
      <c r="I1948" s="32" t="s">
        <v>166</v>
      </c>
      <c r="J1948" s="19">
        <v>6.8</v>
      </c>
    </row>
    <row r="1949" spans="1:10">
      <c r="A1949" s="63" t="s">
        <v>20</v>
      </c>
      <c r="B1949" s="5" t="str">
        <f>TEXT(DATA[[#This Row],[Fecha]],"mmm")</f>
        <v>nov</v>
      </c>
      <c r="C1949" s="16">
        <f>(WEEKNUM(DATA[[#This Row],[Fecha]],2))</f>
        <v>49</v>
      </c>
      <c r="D1949" s="73">
        <v>45258</v>
      </c>
      <c r="E1949" s="102">
        <f>YEAR(DATA[[#This Row],[Fecha]])</f>
        <v>2023</v>
      </c>
      <c r="F1949" s="31" t="s">
        <v>335</v>
      </c>
      <c r="G1949" s="32" t="s">
        <v>70</v>
      </c>
      <c r="H1949" s="35" t="s">
        <v>134</v>
      </c>
      <c r="I1949" s="32" t="s">
        <v>166</v>
      </c>
      <c r="J1949" s="19">
        <v>4.12</v>
      </c>
    </row>
    <row r="1950" spans="1:10">
      <c r="A1950" s="63" t="s">
        <v>22</v>
      </c>
      <c r="B1950" s="5" t="str">
        <f>TEXT(DATA[[#This Row],[Fecha]],"mmm")</f>
        <v>nov</v>
      </c>
      <c r="C1950" s="16">
        <f>(WEEKNUM(DATA[[#This Row],[Fecha]],2))</f>
        <v>49</v>
      </c>
      <c r="D1950" s="73">
        <v>45258</v>
      </c>
      <c r="E1950" s="102">
        <f>YEAR(DATA[[#This Row],[Fecha]])</f>
        <v>2023</v>
      </c>
      <c r="F1950" s="31" t="s">
        <v>58</v>
      </c>
      <c r="G1950" s="32" t="s">
        <v>78</v>
      </c>
      <c r="H1950" s="35" t="s">
        <v>296</v>
      </c>
      <c r="I1950" s="32" t="s">
        <v>166</v>
      </c>
      <c r="J1950" s="19">
        <v>3.33</v>
      </c>
    </row>
    <row r="1951" spans="1:10">
      <c r="A1951" s="63" t="s">
        <v>20</v>
      </c>
      <c r="B1951" s="5" t="str">
        <f>TEXT(DATA[[#This Row],[Fecha]],"mmm")</f>
        <v>nov</v>
      </c>
      <c r="C1951" s="16">
        <f>(WEEKNUM(DATA[[#This Row],[Fecha]],2))</f>
        <v>49</v>
      </c>
      <c r="D1951" s="73">
        <v>45258</v>
      </c>
      <c r="E1951" s="102">
        <f>YEAR(DATA[[#This Row],[Fecha]])</f>
        <v>2023</v>
      </c>
      <c r="F1951" s="31" t="s">
        <v>58</v>
      </c>
      <c r="G1951" s="32" t="s">
        <v>70</v>
      </c>
      <c r="H1951" s="35" t="s">
        <v>295</v>
      </c>
      <c r="I1951" s="32" t="s">
        <v>166</v>
      </c>
      <c r="J1951" s="19">
        <v>2.11</v>
      </c>
    </row>
    <row r="1952" spans="1:10">
      <c r="A1952" s="63" t="s">
        <v>22</v>
      </c>
      <c r="B1952" s="5" t="str">
        <f>TEXT(DATA[[#This Row],[Fecha]],"mmm")</f>
        <v>nov</v>
      </c>
      <c r="C1952" s="16">
        <f>(WEEKNUM(DATA[[#This Row],[Fecha]],2))</f>
        <v>49</v>
      </c>
      <c r="D1952" s="73">
        <v>45258</v>
      </c>
      <c r="E1952" s="102">
        <f>YEAR(DATA[[#This Row],[Fecha]])</f>
        <v>2023</v>
      </c>
      <c r="F1952" s="31" t="s">
        <v>58</v>
      </c>
      <c r="G1952" s="32" t="s">
        <v>78</v>
      </c>
      <c r="H1952" s="35" t="s">
        <v>296</v>
      </c>
      <c r="I1952" s="32" t="s">
        <v>166</v>
      </c>
      <c r="J1952" s="19">
        <v>1.75</v>
      </c>
    </row>
    <row r="1953" spans="1:10">
      <c r="A1953" s="18" t="s">
        <v>19</v>
      </c>
      <c r="B1953" s="5" t="str">
        <f>TEXT(DATA[[#This Row],[Fecha]],"mmm")</f>
        <v>nov</v>
      </c>
      <c r="C1953" s="16">
        <f>(WEEKNUM(DATA[[#This Row],[Fecha]],2))</f>
        <v>49</v>
      </c>
      <c r="D1953" s="30">
        <v>45258</v>
      </c>
      <c r="E1953" s="102">
        <f>YEAR(DATA[[#This Row],[Fecha]])</f>
        <v>2023</v>
      </c>
      <c r="F1953" s="31" t="s">
        <v>398</v>
      </c>
      <c r="G1953" s="32" t="s">
        <v>65</v>
      </c>
      <c r="H1953" s="35" t="s">
        <v>418</v>
      </c>
      <c r="I1953" s="32" t="s">
        <v>166</v>
      </c>
      <c r="J1953" s="19">
        <v>1.68</v>
      </c>
    </row>
    <row r="1954" spans="1:10">
      <c r="A1954" s="63" t="s">
        <v>22</v>
      </c>
      <c r="B1954" s="5" t="str">
        <f>TEXT(DATA[[#This Row],[Fecha]],"mmm")</f>
        <v>nov</v>
      </c>
      <c r="C1954" s="16">
        <f>(WEEKNUM(DATA[[#This Row],[Fecha]],2))</f>
        <v>49</v>
      </c>
      <c r="D1954" s="73">
        <v>45258</v>
      </c>
      <c r="E1954" s="102">
        <f>YEAR(DATA[[#This Row],[Fecha]])</f>
        <v>2023</v>
      </c>
      <c r="F1954" s="31" t="s">
        <v>58</v>
      </c>
      <c r="G1954" s="32" t="s">
        <v>78</v>
      </c>
      <c r="H1954" s="35" t="s">
        <v>296</v>
      </c>
      <c r="I1954" s="32" t="s">
        <v>166</v>
      </c>
      <c r="J1954" s="19">
        <v>1.63</v>
      </c>
    </row>
    <row r="1955" spans="1:10">
      <c r="A1955" s="63" t="s">
        <v>22</v>
      </c>
      <c r="B1955" s="5" t="str">
        <f>TEXT(DATA[[#This Row],[Fecha]],"mmm")</f>
        <v>nov</v>
      </c>
      <c r="C1955" s="16">
        <f>(WEEKNUM(DATA[[#This Row],[Fecha]],2))</f>
        <v>49</v>
      </c>
      <c r="D1955" s="73">
        <v>45258</v>
      </c>
      <c r="E1955" s="102">
        <f>YEAR(DATA[[#This Row],[Fecha]])</f>
        <v>2023</v>
      </c>
      <c r="F1955" s="31" t="s">
        <v>58</v>
      </c>
      <c r="G1955" s="32" t="s">
        <v>65</v>
      </c>
      <c r="H1955" s="35" t="s">
        <v>89</v>
      </c>
      <c r="I1955" s="32" t="s">
        <v>166</v>
      </c>
      <c r="J1955" s="19">
        <v>1.55</v>
      </c>
    </row>
    <row r="1956" spans="1:10">
      <c r="A1956" s="63" t="s">
        <v>20</v>
      </c>
      <c r="B1956" s="5" t="str">
        <f>TEXT(DATA[[#This Row],[Fecha]],"mmm")</f>
        <v>nov</v>
      </c>
      <c r="C1956" s="16">
        <f>(WEEKNUM(DATA[[#This Row],[Fecha]],2))</f>
        <v>49</v>
      </c>
      <c r="D1956" s="73">
        <v>45258</v>
      </c>
      <c r="E1956" s="102">
        <f>YEAR(DATA[[#This Row],[Fecha]])</f>
        <v>2023</v>
      </c>
      <c r="F1956" s="31" t="s">
        <v>335</v>
      </c>
      <c r="G1956" s="32" t="s">
        <v>52</v>
      </c>
      <c r="H1956" s="35" t="s">
        <v>162</v>
      </c>
      <c r="I1956" s="32" t="s">
        <v>166</v>
      </c>
      <c r="J1956" s="19">
        <v>1.42</v>
      </c>
    </row>
    <row r="1957" spans="1:10">
      <c r="A1957" s="18" t="s">
        <v>19</v>
      </c>
      <c r="B1957" s="5" t="str">
        <f>TEXT(DATA[[#This Row],[Fecha]],"mmm")</f>
        <v>nov</v>
      </c>
      <c r="C1957" s="16">
        <f>(WEEKNUM(DATA[[#This Row],[Fecha]],2))</f>
        <v>49</v>
      </c>
      <c r="D1957" s="30">
        <v>45258</v>
      </c>
      <c r="E1957" s="102">
        <f>YEAR(DATA[[#This Row],[Fecha]])</f>
        <v>2023</v>
      </c>
      <c r="F1957" s="31" t="s">
        <v>58</v>
      </c>
      <c r="G1957" s="32" t="s">
        <v>60</v>
      </c>
      <c r="H1957" s="35" t="s">
        <v>299</v>
      </c>
      <c r="I1957" s="32" t="s">
        <v>166</v>
      </c>
      <c r="J1957" s="19">
        <v>1.24</v>
      </c>
    </row>
    <row r="1958" spans="1:10">
      <c r="A1958" s="63" t="s">
        <v>22</v>
      </c>
      <c r="B1958" s="5" t="str">
        <f>TEXT(DATA[[#This Row],[Fecha]],"mmm")</f>
        <v>nov</v>
      </c>
      <c r="C1958" s="16">
        <f>(WEEKNUM(DATA[[#This Row],[Fecha]],2))</f>
        <v>49</v>
      </c>
      <c r="D1958" s="73">
        <v>45258</v>
      </c>
      <c r="E1958" s="102">
        <f>YEAR(DATA[[#This Row],[Fecha]])</f>
        <v>2023</v>
      </c>
      <c r="F1958" s="31" t="s">
        <v>58</v>
      </c>
      <c r="G1958" s="32" t="s">
        <v>78</v>
      </c>
      <c r="H1958" s="35" t="s">
        <v>296</v>
      </c>
      <c r="I1958" s="32" t="s">
        <v>166</v>
      </c>
      <c r="J1958" s="19">
        <v>1.23</v>
      </c>
    </row>
    <row r="1959" spans="1:10">
      <c r="A1959" s="63" t="s">
        <v>22</v>
      </c>
      <c r="B1959" s="5" t="str">
        <f>TEXT(DATA[[#This Row],[Fecha]],"mmm")</f>
        <v>nov</v>
      </c>
      <c r="C1959" s="16">
        <f>(WEEKNUM(DATA[[#This Row],[Fecha]],2))</f>
        <v>49</v>
      </c>
      <c r="D1959" s="73">
        <v>45258</v>
      </c>
      <c r="E1959" s="102">
        <f>YEAR(DATA[[#This Row],[Fecha]])</f>
        <v>2023</v>
      </c>
      <c r="F1959" s="31" t="s">
        <v>58</v>
      </c>
      <c r="G1959" s="32" t="s">
        <v>78</v>
      </c>
      <c r="H1959" s="35" t="s">
        <v>296</v>
      </c>
      <c r="I1959" s="32" t="s">
        <v>166</v>
      </c>
      <c r="J1959" s="19">
        <v>1.1499999999999999</v>
      </c>
    </row>
    <row r="1960" spans="1:10">
      <c r="A1960" s="63" t="s">
        <v>22</v>
      </c>
      <c r="B1960" s="5" t="str">
        <f>TEXT(DATA[[#This Row],[Fecha]],"mmm")</f>
        <v>nov</v>
      </c>
      <c r="C1960" s="16">
        <f>(WEEKNUM(DATA[[#This Row],[Fecha]],2))</f>
        <v>49</v>
      </c>
      <c r="D1960" s="73">
        <v>45258</v>
      </c>
      <c r="E1960" s="102">
        <f>YEAR(DATA[[#This Row],[Fecha]])</f>
        <v>2023</v>
      </c>
      <c r="F1960" s="31" t="s">
        <v>58</v>
      </c>
      <c r="G1960" s="32" t="s">
        <v>65</v>
      </c>
      <c r="H1960" s="35" t="s">
        <v>89</v>
      </c>
      <c r="I1960" s="32" t="s">
        <v>166</v>
      </c>
      <c r="J1960" s="19">
        <v>0.99</v>
      </c>
    </row>
    <row r="1961" spans="1:10">
      <c r="A1961" s="63" t="s">
        <v>22</v>
      </c>
      <c r="B1961" s="5" t="str">
        <f>TEXT(DATA[[#This Row],[Fecha]],"mmm")</f>
        <v>nov</v>
      </c>
      <c r="C1961" s="16">
        <f>(WEEKNUM(DATA[[#This Row],[Fecha]],2))</f>
        <v>49</v>
      </c>
      <c r="D1961" s="73">
        <v>45258</v>
      </c>
      <c r="E1961" s="102">
        <f>YEAR(DATA[[#This Row],[Fecha]])</f>
        <v>2023</v>
      </c>
      <c r="F1961" s="31" t="s">
        <v>58</v>
      </c>
      <c r="G1961" s="32" t="s">
        <v>78</v>
      </c>
      <c r="H1961" s="35" t="s">
        <v>296</v>
      </c>
      <c r="I1961" s="32" t="s">
        <v>166</v>
      </c>
      <c r="J1961" s="19">
        <v>0.53</v>
      </c>
    </row>
    <row r="1962" spans="1:10">
      <c r="A1962" s="63" t="s">
        <v>22</v>
      </c>
      <c r="B1962" s="5" t="str">
        <f>TEXT(DATA[[#This Row],[Fecha]],"mmm")</f>
        <v>nov</v>
      </c>
      <c r="C1962" s="16">
        <f>(WEEKNUM(DATA[[#This Row],[Fecha]],2))</f>
        <v>49</v>
      </c>
      <c r="D1962" s="73">
        <v>45258</v>
      </c>
      <c r="E1962" s="102">
        <f>YEAR(DATA[[#This Row],[Fecha]])</f>
        <v>2023</v>
      </c>
      <c r="F1962" s="31" t="s">
        <v>58</v>
      </c>
      <c r="G1962" s="32" t="s">
        <v>78</v>
      </c>
      <c r="H1962" s="35" t="s">
        <v>296</v>
      </c>
      <c r="I1962" s="32" t="s">
        <v>166</v>
      </c>
      <c r="J1962" s="19">
        <v>0.4</v>
      </c>
    </row>
    <row r="1963" spans="1:10">
      <c r="A1963" s="63" t="s">
        <v>22</v>
      </c>
      <c r="B1963" s="5" t="str">
        <f>TEXT(DATA[[#This Row],[Fecha]],"mmm")</f>
        <v>nov</v>
      </c>
      <c r="C1963" s="16">
        <f>(WEEKNUM(DATA[[#This Row],[Fecha]],2))</f>
        <v>49</v>
      </c>
      <c r="D1963" s="73">
        <v>45258</v>
      </c>
      <c r="E1963" s="102">
        <f>YEAR(DATA[[#This Row],[Fecha]])</f>
        <v>2023</v>
      </c>
      <c r="F1963" s="31" t="s">
        <v>58</v>
      </c>
      <c r="G1963" s="32" t="s">
        <v>78</v>
      </c>
      <c r="H1963" s="35" t="s">
        <v>296</v>
      </c>
      <c r="I1963" s="32" t="s">
        <v>166</v>
      </c>
      <c r="J1963" s="19">
        <v>0.38</v>
      </c>
    </row>
    <row r="1964" spans="1:10">
      <c r="A1964" s="63" t="s">
        <v>22</v>
      </c>
      <c r="B1964" s="5" t="str">
        <f>TEXT(DATA[[#This Row],[Fecha]],"mmm")</f>
        <v>nov</v>
      </c>
      <c r="C1964" s="16">
        <f>(WEEKNUM(DATA[[#This Row],[Fecha]],2))</f>
        <v>49</v>
      </c>
      <c r="D1964" s="73">
        <v>45258</v>
      </c>
      <c r="E1964" s="102">
        <f>YEAR(DATA[[#This Row],[Fecha]])</f>
        <v>2023</v>
      </c>
      <c r="F1964" s="31" t="s">
        <v>58</v>
      </c>
      <c r="G1964" s="32" t="s">
        <v>65</v>
      </c>
      <c r="H1964" s="35" t="s">
        <v>89</v>
      </c>
      <c r="I1964" s="32" t="s">
        <v>166</v>
      </c>
      <c r="J1964" s="19">
        <v>0.31</v>
      </c>
    </row>
    <row r="1965" spans="1:10">
      <c r="A1965" s="18" t="s">
        <v>19</v>
      </c>
      <c r="B1965" s="5" t="str">
        <f>TEXT(DATA[[#This Row],[Fecha]],"mmm")</f>
        <v>nov</v>
      </c>
      <c r="C1965" s="16">
        <f>(WEEKNUM(DATA[[#This Row],[Fecha]],2))</f>
        <v>49</v>
      </c>
      <c r="D1965" s="30">
        <v>45259</v>
      </c>
      <c r="E1965" s="102">
        <f>YEAR(DATA[[#This Row],[Fecha]])</f>
        <v>2023</v>
      </c>
      <c r="F1965" s="31" t="s">
        <v>398</v>
      </c>
      <c r="G1965" s="32" t="s">
        <v>64</v>
      </c>
      <c r="H1965" s="35" t="s">
        <v>477</v>
      </c>
      <c r="I1965" s="32" t="s">
        <v>57</v>
      </c>
      <c r="J1965" s="19">
        <v>10.62</v>
      </c>
    </row>
    <row r="1966" spans="1:10">
      <c r="A1966" s="18" t="s">
        <v>19</v>
      </c>
      <c r="B1966" s="5" t="str">
        <f>TEXT(DATA[[#This Row],[Fecha]],"mmm")</f>
        <v>nov</v>
      </c>
      <c r="C1966" s="16">
        <f>(WEEKNUM(DATA[[#This Row],[Fecha]],2))</f>
        <v>49</v>
      </c>
      <c r="D1966" s="30">
        <v>45259</v>
      </c>
      <c r="E1966" s="102">
        <f>YEAR(DATA[[#This Row],[Fecha]])</f>
        <v>2023</v>
      </c>
      <c r="F1966" s="31" t="s">
        <v>398</v>
      </c>
      <c r="G1966" s="32" t="s">
        <v>64</v>
      </c>
      <c r="H1966" s="35" t="s">
        <v>477</v>
      </c>
      <c r="I1966" s="32" t="s">
        <v>166</v>
      </c>
      <c r="J1966" s="19">
        <v>7</v>
      </c>
    </row>
    <row r="1967" spans="1:10">
      <c r="A1967" s="18" t="s">
        <v>19</v>
      </c>
      <c r="B1967" s="5" t="str">
        <f>TEXT(DATA[[#This Row],[Fecha]],"mmm")</f>
        <v>nov</v>
      </c>
      <c r="C1967" s="16">
        <f>(WEEKNUM(DATA[[#This Row],[Fecha]],2))</f>
        <v>49</v>
      </c>
      <c r="D1967" s="30">
        <v>45259</v>
      </c>
      <c r="E1967" s="102">
        <f>YEAR(DATA[[#This Row],[Fecha]])</f>
        <v>2023</v>
      </c>
      <c r="F1967" s="31" t="s">
        <v>58</v>
      </c>
      <c r="G1967" s="32" t="s">
        <v>64</v>
      </c>
      <c r="H1967" s="35" t="s">
        <v>477</v>
      </c>
      <c r="I1967" s="32" t="s">
        <v>166</v>
      </c>
      <c r="J1967" s="19">
        <v>2.73</v>
      </c>
    </row>
    <row r="1968" spans="1:10">
      <c r="A1968" s="18" t="s">
        <v>19</v>
      </c>
      <c r="B1968" s="5" t="str">
        <f>TEXT(DATA[[#This Row],[Fecha]],"mmm")</f>
        <v>nov</v>
      </c>
      <c r="C1968" s="16">
        <f>(WEEKNUM(DATA[[#This Row],[Fecha]],2))</f>
        <v>49</v>
      </c>
      <c r="D1968" s="30">
        <v>45259</v>
      </c>
      <c r="E1968" s="102">
        <f>YEAR(DATA[[#This Row],[Fecha]])</f>
        <v>2023</v>
      </c>
      <c r="F1968" s="31" t="s">
        <v>58</v>
      </c>
      <c r="G1968" s="32" t="s">
        <v>65</v>
      </c>
      <c r="H1968" s="35" t="s">
        <v>429</v>
      </c>
      <c r="I1968" s="32" t="s">
        <v>166</v>
      </c>
      <c r="J1968" s="19">
        <v>1.19</v>
      </c>
    </row>
    <row r="1969" spans="1:11">
      <c r="A1969" s="18" t="s">
        <v>19</v>
      </c>
      <c r="B1969" s="5" t="str">
        <f>TEXT(DATA[[#This Row],[Fecha]],"mmm")</f>
        <v>nov</v>
      </c>
      <c r="C1969" s="16">
        <f>(WEEKNUM(DATA[[#This Row],[Fecha]],2))</f>
        <v>49</v>
      </c>
      <c r="D1969" s="30">
        <v>45259</v>
      </c>
      <c r="E1969" s="102">
        <f>YEAR(DATA[[#This Row],[Fecha]])</f>
        <v>2023</v>
      </c>
      <c r="F1969" s="31" t="s">
        <v>398</v>
      </c>
      <c r="G1969" s="32" t="s">
        <v>235</v>
      </c>
      <c r="H1969" s="35" t="s">
        <v>549</v>
      </c>
      <c r="I1969" s="32" t="s">
        <v>166</v>
      </c>
      <c r="J1969" s="19">
        <v>1.1000000000000001</v>
      </c>
    </row>
    <row r="1970" spans="1:11">
      <c r="A1970" s="18" t="s">
        <v>22</v>
      </c>
      <c r="B1970" s="5" t="str">
        <f>TEXT(DATA[[#This Row],[Fecha]],"mmm")</f>
        <v>nov</v>
      </c>
      <c r="C1970" s="16">
        <f>(WEEKNUM(DATA[[#This Row],[Fecha]],2))</f>
        <v>49</v>
      </c>
      <c r="D1970" s="30">
        <v>45259</v>
      </c>
      <c r="E1970" s="102">
        <f>YEAR(DATA[[#This Row],[Fecha]])</f>
        <v>2023</v>
      </c>
      <c r="F1970" s="31" t="s">
        <v>58</v>
      </c>
      <c r="G1970" s="32" t="s">
        <v>65</v>
      </c>
      <c r="H1970" s="35" t="s">
        <v>89</v>
      </c>
      <c r="I1970" s="32" t="s">
        <v>166</v>
      </c>
      <c r="J1970" s="19">
        <v>0.6</v>
      </c>
    </row>
    <row r="1971" spans="1:11">
      <c r="A1971" s="18" t="s">
        <v>22</v>
      </c>
      <c r="B1971" s="5" t="str">
        <f>TEXT(DATA[[#This Row],[Fecha]],"mmm")</f>
        <v>nov</v>
      </c>
      <c r="C1971" s="16">
        <f>(WEEKNUM(DATA[[#This Row],[Fecha]],2))</f>
        <v>49</v>
      </c>
      <c r="D1971" s="30">
        <v>45259</v>
      </c>
      <c r="E1971" s="102">
        <f>YEAR(DATA[[#This Row],[Fecha]])</f>
        <v>2023</v>
      </c>
      <c r="F1971" s="31" t="s">
        <v>58</v>
      </c>
      <c r="G1971" s="32" t="s">
        <v>65</v>
      </c>
      <c r="H1971" s="35" t="s">
        <v>89</v>
      </c>
      <c r="I1971" s="32" t="s">
        <v>166</v>
      </c>
      <c r="J1971" s="19">
        <v>0.6</v>
      </c>
    </row>
    <row r="1972" spans="1:11">
      <c r="A1972" s="18" t="s">
        <v>19</v>
      </c>
      <c r="B1972" s="5" t="str">
        <f>TEXT(DATA[[#This Row],[Fecha]],"mmm")</f>
        <v>nov</v>
      </c>
      <c r="C1972" s="16">
        <f>(WEEKNUM(DATA[[#This Row],[Fecha]],2))</f>
        <v>49</v>
      </c>
      <c r="D1972" s="30">
        <v>45259</v>
      </c>
      <c r="E1972" s="102">
        <f>YEAR(DATA[[#This Row],[Fecha]])</f>
        <v>2023</v>
      </c>
      <c r="F1972" s="31" t="s">
        <v>58</v>
      </c>
      <c r="G1972" s="32" t="s">
        <v>64</v>
      </c>
      <c r="H1972" s="35" t="s">
        <v>477</v>
      </c>
      <c r="I1972" s="32" t="s">
        <v>166</v>
      </c>
      <c r="J1972" s="19">
        <v>0.36</v>
      </c>
    </row>
    <row r="1973" spans="1:11">
      <c r="A1973" s="18" t="s">
        <v>19</v>
      </c>
      <c r="B1973" s="5" t="str">
        <f>TEXT(DATA[[#This Row],[Fecha]],"mmm")</f>
        <v>nov</v>
      </c>
      <c r="C1973" s="16">
        <f>(WEEKNUM(DATA[[#This Row],[Fecha]],2))</f>
        <v>49</v>
      </c>
      <c r="D1973" s="30">
        <v>45260</v>
      </c>
      <c r="E1973" s="102">
        <f>YEAR(DATA[[#This Row],[Fecha]])</f>
        <v>2023</v>
      </c>
      <c r="F1973" s="31" t="s">
        <v>398</v>
      </c>
      <c r="G1973" s="32" t="s">
        <v>81</v>
      </c>
      <c r="H1973" s="35" t="s">
        <v>305</v>
      </c>
      <c r="I1973" s="32" t="s">
        <v>166</v>
      </c>
      <c r="J1973" s="19">
        <v>5.23</v>
      </c>
    </row>
    <row r="1974" spans="1:11">
      <c r="A1974" s="18" t="s">
        <v>22</v>
      </c>
      <c r="B1974" s="5" t="str">
        <f>TEXT(DATA[[#This Row],[Fecha]],"mmm")</f>
        <v>nov</v>
      </c>
      <c r="C1974" s="16">
        <f>(WEEKNUM(DATA[[#This Row],[Fecha]],2))</f>
        <v>49</v>
      </c>
      <c r="D1974" s="30">
        <v>45260</v>
      </c>
      <c r="E1974" s="102">
        <f>YEAR(DATA[[#This Row],[Fecha]])</f>
        <v>2023</v>
      </c>
      <c r="F1974" s="31" t="s">
        <v>58</v>
      </c>
      <c r="G1974" s="32" t="s">
        <v>59</v>
      </c>
      <c r="H1974" s="35" t="s">
        <v>546</v>
      </c>
      <c r="I1974" s="32" t="s">
        <v>166</v>
      </c>
      <c r="J1974" s="19">
        <v>0.65</v>
      </c>
    </row>
    <row r="1975" spans="1:11">
      <c r="A1975" s="18" t="s">
        <v>19</v>
      </c>
      <c r="B1975" s="5" t="str">
        <f>TEXT(DATA[[#This Row],[Fecha]],"mmm")</f>
        <v>dic</v>
      </c>
      <c r="C1975" s="16">
        <f>(WEEKNUM(DATA[[#This Row],[Fecha]],2))</f>
        <v>49</v>
      </c>
      <c r="D1975" s="30">
        <v>45261</v>
      </c>
      <c r="E1975" s="102">
        <f>YEAR(DATA[[#This Row],[Fecha]])</f>
        <v>2023</v>
      </c>
      <c r="F1975" s="31" t="s">
        <v>398</v>
      </c>
      <c r="G1975" s="32" t="s">
        <v>81</v>
      </c>
      <c r="H1975" s="35" t="s">
        <v>550</v>
      </c>
      <c r="I1975" s="32" t="s">
        <v>57</v>
      </c>
      <c r="J1975" s="19">
        <v>450</v>
      </c>
    </row>
    <row r="1976" spans="1:11">
      <c r="A1976" s="18" t="s">
        <v>19</v>
      </c>
      <c r="B1976" s="5" t="str">
        <f>TEXT(DATA[[#This Row],[Fecha]],"mmm")</f>
        <v>dic</v>
      </c>
      <c r="C1976" s="16">
        <f>(WEEKNUM(DATA[[#This Row],[Fecha]],2))</f>
        <v>49</v>
      </c>
      <c r="D1976" s="30">
        <v>45261</v>
      </c>
      <c r="E1976" s="102">
        <f>YEAR(DATA[[#This Row],[Fecha]])</f>
        <v>2023</v>
      </c>
      <c r="F1976" s="31" t="s">
        <v>58</v>
      </c>
      <c r="G1976" s="32" t="s">
        <v>81</v>
      </c>
      <c r="H1976" s="35" t="s">
        <v>550</v>
      </c>
      <c r="I1976" s="32" t="s">
        <v>57</v>
      </c>
      <c r="J1976" s="19">
        <v>300</v>
      </c>
    </row>
    <row r="1977" spans="1:11">
      <c r="A1977" s="18" t="s">
        <v>20</v>
      </c>
      <c r="B1977" s="5" t="str">
        <f>TEXT(DATA[[#This Row],[Fecha]],"mmm")</f>
        <v>dic</v>
      </c>
      <c r="C1977" s="16">
        <f>(WEEKNUM(DATA[[#This Row],[Fecha]],2))</f>
        <v>49</v>
      </c>
      <c r="D1977" s="30">
        <v>45261</v>
      </c>
      <c r="E1977" s="102">
        <f>YEAR(DATA[[#This Row],[Fecha]])</f>
        <v>2023</v>
      </c>
      <c r="F1977" s="31" t="s">
        <v>335</v>
      </c>
      <c r="G1977" s="32" t="s">
        <v>482</v>
      </c>
      <c r="H1977" s="35" t="s">
        <v>104</v>
      </c>
      <c r="I1977" s="32" t="s">
        <v>56</v>
      </c>
      <c r="J1977" s="19">
        <v>60</v>
      </c>
      <c r="K1977" s="29" t="s">
        <v>548</v>
      </c>
    </row>
    <row r="1978" spans="1:11">
      <c r="A1978" s="18" t="s">
        <v>20</v>
      </c>
      <c r="B1978" s="5" t="str">
        <f>TEXT(DATA[[#This Row],[Fecha]],"mmm")</f>
        <v>dic</v>
      </c>
      <c r="C1978" s="16">
        <f>(WEEKNUM(DATA[[#This Row],[Fecha]],2))</f>
        <v>49</v>
      </c>
      <c r="D1978" s="30">
        <v>45261</v>
      </c>
      <c r="E1978" s="102">
        <f>YEAR(DATA[[#This Row],[Fecha]])</f>
        <v>2023</v>
      </c>
      <c r="F1978" s="31" t="s">
        <v>335</v>
      </c>
      <c r="G1978" s="32" t="s">
        <v>482</v>
      </c>
      <c r="H1978" s="35" t="s">
        <v>104</v>
      </c>
      <c r="I1978" s="32" t="s">
        <v>56</v>
      </c>
      <c r="J1978" s="19">
        <v>42</v>
      </c>
      <c r="K1978" s="29" t="s">
        <v>548</v>
      </c>
    </row>
    <row r="1979" spans="1:11">
      <c r="A1979" s="18" t="s">
        <v>20</v>
      </c>
      <c r="B1979" s="5" t="str">
        <f>TEXT(DATA[[#This Row],[Fecha]],"mmm")</f>
        <v>dic</v>
      </c>
      <c r="C1979" s="16">
        <f>(WEEKNUM(DATA[[#This Row],[Fecha]],2))</f>
        <v>49</v>
      </c>
      <c r="D1979" s="30">
        <v>45261</v>
      </c>
      <c r="E1979" s="102">
        <f>YEAR(DATA[[#This Row],[Fecha]])</f>
        <v>2023</v>
      </c>
      <c r="F1979" s="31" t="s">
        <v>335</v>
      </c>
      <c r="G1979" s="32" t="s">
        <v>482</v>
      </c>
      <c r="H1979" s="35" t="s">
        <v>104</v>
      </c>
      <c r="I1979" s="32" t="s">
        <v>56</v>
      </c>
      <c r="J1979" s="19">
        <v>28.8</v>
      </c>
      <c r="K1979" s="29" t="s">
        <v>548</v>
      </c>
    </row>
    <row r="1980" spans="1:11">
      <c r="A1980" s="18" t="s">
        <v>20</v>
      </c>
      <c r="B1980" s="5" t="str">
        <f>TEXT(DATA[[#This Row],[Fecha]],"mmm")</f>
        <v>dic</v>
      </c>
      <c r="C1980" s="16">
        <f>(WEEKNUM(DATA[[#This Row],[Fecha]],2))</f>
        <v>49</v>
      </c>
      <c r="D1980" s="30">
        <v>45261</v>
      </c>
      <c r="E1980" s="102">
        <f>YEAR(DATA[[#This Row],[Fecha]])</f>
        <v>2023</v>
      </c>
      <c r="F1980" s="31" t="s">
        <v>398</v>
      </c>
      <c r="G1980" s="32" t="s">
        <v>52</v>
      </c>
      <c r="H1980" s="35" t="s">
        <v>195</v>
      </c>
      <c r="I1980" s="32" t="s">
        <v>56</v>
      </c>
      <c r="J1980" s="19">
        <v>26.42</v>
      </c>
    </row>
    <row r="1981" spans="1:11">
      <c r="A1981" s="18" t="s">
        <v>20</v>
      </c>
      <c r="B1981" s="5" t="str">
        <f>TEXT(DATA[[#This Row],[Fecha]],"mmm")</f>
        <v>dic</v>
      </c>
      <c r="C1981" s="16">
        <f>(WEEKNUM(DATA[[#This Row],[Fecha]],2))</f>
        <v>49</v>
      </c>
      <c r="D1981" s="30">
        <v>45261</v>
      </c>
      <c r="E1981" s="102">
        <f>YEAR(DATA[[#This Row],[Fecha]])</f>
        <v>2023</v>
      </c>
      <c r="F1981" s="31" t="s">
        <v>398</v>
      </c>
      <c r="G1981" s="32" t="s">
        <v>52</v>
      </c>
      <c r="H1981" s="35" t="s">
        <v>195</v>
      </c>
      <c r="I1981" s="32" t="s">
        <v>56</v>
      </c>
      <c r="J1981" s="19">
        <v>12.24</v>
      </c>
    </row>
    <row r="1982" spans="1:11">
      <c r="A1982" s="18" t="s">
        <v>22</v>
      </c>
      <c r="B1982" s="5" t="str">
        <f>TEXT(DATA[[#This Row],[Fecha]],"mmm")</f>
        <v>dic</v>
      </c>
      <c r="C1982" s="16">
        <f>(WEEKNUM(DATA[[#This Row],[Fecha]],2))</f>
        <v>49</v>
      </c>
      <c r="D1982" s="30">
        <v>45261</v>
      </c>
      <c r="E1982" s="102">
        <f>YEAR(DATA[[#This Row],[Fecha]])</f>
        <v>2023</v>
      </c>
      <c r="F1982" s="31" t="s">
        <v>58</v>
      </c>
      <c r="G1982" s="32" t="s">
        <v>78</v>
      </c>
      <c r="H1982" s="35" t="s">
        <v>296</v>
      </c>
      <c r="I1982" s="32" t="s">
        <v>166</v>
      </c>
      <c r="J1982" s="19">
        <v>4.78</v>
      </c>
    </row>
    <row r="1983" spans="1:11">
      <c r="A1983" s="18" t="s">
        <v>20</v>
      </c>
      <c r="B1983" s="5" t="str">
        <f>TEXT(DATA[[#This Row],[Fecha]],"mmm")</f>
        <v>dic</v>
      </c>
      <c r="C1983" s="16">
        <f>(WEEKNUM(DATA[[#This Row],[Fecha]],2))</f>
        <v>49</v>
      </c>
      <c r="D1983" s="30">
        <v>45261</v>
      </c>
      <c r="E1983" s="102">
        <f>YEAR(DATA[[#This Row],[Fecha]])</f>
        <v>2023</v>
      </c>
      <c r="F1983" s="31" t="s">
        <v>58</v>
      </c>
      <c r="G1983" s="32" t="s">
        <v>52</v>
      </c>
      <c r="H1983" s="35" t="s">
        <v>543</v>
      </c>
      <c r="I1983" s="32" t="s">
        <v>166</v>
      </c>
      <c r="J1983" s="19">
        <v>4.7300000000000004</v>
      </c>
    </row>
    <row r="1984" spans="1:11">
      <c r="A1984" s="18" t="s">
        <v>22</v>
      </c>
      <c r="B1984" s="5" t="str">
        <f>TEXT(DATA[[#This Row],[Fecha]],"mmm")</f>
        <v>dic</v>
      </c>
      <c r="C1984" s="16">
        <f>(WEEKNUM(DATA[[#This Row],[Fecha]],2))</f>
        <v>49</v>
      </c>
      <c r="D1984" s="30">
        <v>45261</v>
      </c>
      <c r="E1984" s="102">
        <f>YEAR(DATA[[#This Row],[Fecha]])</f>
        <v>2023</v>
      </c>
      <c r="F1984" s="31" t="s">
        <v>58</v>
      </c>
      <c r="G1984" s="32" t="s">
        <v>76</v>
      </c>
      <c r="H1984" s="35" t="s">
        <v>303</v>
      </c>
      <c r="I1984" s="32" t="s">
        <v>166</v>
      </c>
      <c r="J1984" s="19">
        <v>4.2300000000000004</v>
      </c>
    </row>
    <row r="1985" spans="1:10">
      <c r="A1985" s="18" t="s">
        <v>22</v>
      </c>
      <c r="B1985" s="5" t="str">
        <f>TEXT(DATA[[#This Row],[Fecha]],"mmm")</f>
        <v>dic</v>
      </c>
      <c r="C1985" s="16">
        <f>(WEEKNUM(DATA[[#This Row],[Fecha]],2))</f>
        <v>49</v>
      </c>
      <c r="D1985" s="30">
        <v>45261</v>
      </c>
      <c r="E1985" s="102">
        <f>YEAR(DATA[[#This Row],[Fecha]])</f>
        <v>2023</v>
      </c>
      <c r="F1985" s="31" t="s">
        <v>58</v>
      </c>
      <c r="G1985" s="32" t="s">
        <v>76</v>
      </c>
      <c r="H1985" s="35" t="s">
        <v>304</v>
      </c>
      <c r="I1985" s="32" t="s">
        <v>166</v>
      </c>
      <c r="J1985" s="19">
        <v>2.48</v>
      </c>
    </row>
    <row r="1986" spans="1:10">
      <c r="A1986" s="18" t="s">
        <v>22</v>
      </c>
      <c r="B1986" s="5" t="str">
        <f>TEXT(DATA[[#This Row],[Fecha]],"mmm")</f>
        <v>dic</v>
      </c>
      <c r="C1986" s="16">
        <f>(WEEKNUM(DATA[[#This Row],[Fecha]],2))</f>
        <v>49</v>
      </c>
      <c r="D1986" s="30">
        <v>45261</v>
      </c>
      <c r="E1986" s="102">
        <f>YEAR(DATA[[#This Row],[Fecha]])</f>
        <v>2023</v>
      </c>
      <c r="F1986" s="31" t="s">
        <v>58</v>
      </c>
      <c r="G1986" s="32" t="s">
        <v>78</v>
      </c>
      <c r="H1986" s="35" t="s">
        <v>296</v>
      </c>
      <c r="I1986" s="32" t="s">
        <v>166</v>
      </c>
      <c r="J1986" s="19">
        <v>2.38</v>
      </c>
    </row>
    <row r="1987" spans="1:10">
      <c r="A1987" s="18" t="s">
        <v>22</v>
      </c>
      <c r="B1987" s="5" t="str">
        <f>TEXT(DATA[[#This Row],[Fecha]],"mmm")</f>
        <v>dic</v>
      </c>
      <c r="C1987" s="16">
        <f>(WEEKNUM(DATA[[#This Row],[Fecha]],2))</f>
        <v>49</v>
      </c>
      <c r="D1987" s="30">
        <v>45261</v>
      </c>
      <c r="E1987" s="102">
        <f>YEAR(DATA[[#This Row],[Fecha]])</f>
        <v>2023</v>
      </c>
      <c r="F1987" s="31" t="s">
        <v>58</v>
      </c>
      <c r="G1987" s="32" t="s">
        <v>76</v>
      </c>
      <c r="H1987" s="35" t="s">
        <v>304</v>
      </c>
      <c r="I1987" s="32" t="s">
        <v>166</v>
      </c>
      <c r="J1987" s="19">
        <v>2.1800000000000002</v>
      </c>
    </row>
    <row r="1988" spans="1:10">
      <c r="A1988" s="18" t="s">
        <v>22</v>
      </c>
      <c r="B1988" s="5" t="str">
        <f>TEXT(DATA[[#This Row],[Fecha]],"mmm")</f>
        <v>dic</v>
      </c>
      <c r="C1988" s="16">
        <f>(WEEKNUM(DATA[[#This Row],[Fecha]],2))</f>
        <v>49</v>
      </c>
      <c r="D1988" s="30">
        <v>45261</v>
      </c>
      <c r="E1988" s="102">
        <f>YEAR(DATA[[#This Row],[Fecha]])</f>
        <v>2023</v>
      </c>
      <c r="F1988" s="31" t="s">
        <v>58</v>
      </c>
      <c r="G1988" s="32" t="s">
        <v>65</v>
      </c>
      <c r="H1988" s="35" t="s">
        <v>69</v>
      </c>
      <c r="I1988" s="32" t="s">
        <v>166</v>
      </c>
      <c r="J1988" s="19">
        <v>2.15</v>
      </c>
    </row>
    <row r="1989" spans="1:10">
      <c r="A1989" s="18" t="s">
        <v>22</v>
      </c>
      <c r="B1989" s="5" t="str">
        <f>TEXT(DATA[[#This Row],[Fecha]],"mmm")</f>
        <v>dic</v>
      </c>
      <c r="C1989" s="16">
        <f>(WEEKNUM(DATA[[#This Row],[Fecha]],2))</f>
        <v>49</v>
      </c>
      <c r="D1989" s="30">
        <v>45261</v>
      </c>
      <c r="E1989" s="102">
        <f>YEAR(DATA[[#This Row],[Fecha]])</f>
        <v>2023</v>
      </c>
      <c r="F1989" s="31" t="s">
        <v>58</v>
      </c>
      <c r="G1989" s="32" t="s">
        <v>78</v>
      </c>
      <c r="H1989" s="35" t="s">
        <v>296</v>
      </c>
      <c r="I1989" s="32" t="s">
        <v>166</v>
      </c>
      <c r="J1989" s="19">
        <v>2.08</v>
      </c>
    </row>
    <row r="1990" spans="1:10">
      <c r="A1990" s="18" t="s">
        <v>22</v>
      </c>
      <c r="B1990" s="5" t="str">
        <f>TEXT(DATA[[#This Row],[Fecha]],"mmm")</f>
        <v>dic</v>
      </c>
      <c r="C1990" s="16">
        <f>(WEEKNUM(DATA[[#This Row],[Fecha]],2))</f>
        <v>49</v>
      </c>
      <c r="D1990" s="30">
        <v>45261</v>
      </c>
      <c r="E1990" s="102">
        <f>YEAR(DATA[[#This Row],[Fecha]])</f>
        <v>2023</v>
      </c>
      <c r="F1990" s="31" t="s">
        <v>58</v>
      </c>
      <c r="G1990" s="32" t="s">
        <v>65</v>
      </c>
      <c r="H1990" s="35" t="s">
        <v>89</v>
      </c>
      <c r="I1990" s="32" t="s">
        <v>166</v>
      </c>
      <c r="J1990" s="19">
        <v>1.38</v>
      </c>
    </row>
    <row r="1991" spans="1:10">
      <c r="A1991" s="18" t="s">
        <v>22</v>
      </c>
      <c r="B1991" s="5" t="str">
        <f>TEXT(DATA[[#This Row],[Fecha]],"mmm")</f>
        <v>dic</v>
      </c>
      <c r="C1991" s="16">
        <f>(WEEKNUM(DATA[[#This Row],[Fecha]],2))</f>
        <v>49</v>
      </c>
      <c r="D1991" s="30">
        <v>45261</v>
      </c>
      <c r="E1991" s="102">
        <f>YEAR(DATA[[#This Row],[Fecha]])</f>
        <v>2023</v>
      </c>
      <c r="F1991" s="31" t="s">
        <v>58</v>
      </c>
      <c r="G1991" s="32" t="s">
        <v>65</v>
      </c>
      <c r="H1991" s="35" t="s">
        <v>89</v>
      </c>
      <c r="I1991" s="32" t="s">
        <v>166</v>
      </c>
      <c r="J1991" s="19">
        <v>1.3</v>
      </c>
    </row>
    <row r="1992" spans="1:10">
      <c r="A1992" s="18" t="s">
        <v>22</v>
      </c>
      <c r="B1992" s="5" t="str">
        <f>TEXT(DATA[[#This Row],[Fecha]],"mmm")</f>
        <v>dic</v>
      </c>
      <c r="C1992" s="16">
        <f>(WEEKNUM(DATA[[#This Row],[Fecha]],2))</f>
        <v>49</v>
      </c>
      <c r="D1992" s="30">
        <v>45261</v>
      </c>
      <c r="E1992" s="102">
        <f>YEAR(DATA[[#This Row],[Fecha]])</f>
        <v>2023</v>
      </c>
      <c r="F1992" s="31" t="s">
        <v>58</v>
      </c>
      <c r="G1992" s="32" t="s">
        <v>78</v>
      </c>
      <c r="H1992" s="35" t="s">
        <v>296</v>
      </c>
      <c r="I1992" s="32" t="s">
        <v>166</v>
      </c>
      <c r="J1992" s="19">
        <v>0.95</v>
      </c>
    </row>
    <row r="1993" spans="1:10">
      <c r="A1993" s="18" t="s">
        <v>20</v>
      </c>
      <c r="B1993" s="5" t="str">
        <f>TEXT(DATA[[#This Row],[Fecha]],"mmm")</f>
        <v>dic</v>
      </c>
      <c r="C1993" s="16">
        <f>(WEEKNUM(DATA[[#This Row],[Fecha]],2))</f>
        <v>49</v>
      </c>
      <c r="D1993" s="30">
        <v>45261</v>
      </c>
      <c r="E1993" s="102">
        <f>YEAR(DATA[[#This Row],[Fecha]])</f>
        <v>2023</v>
      </c>
      <c r="F1993" s="31" t="s">
        <v>335</v>
      </c>
      <c r="G1993" s="32" t="s">
        <v>52</v>
      </c>
      <c r="H1993" s="35" t="s">
        <v>162</v>
      </c>
      <c r="I1993" s="32" t="s">
        <v>166</v>
      </c>
      <c r="J1993" s="19">
        <v>0.62</v>
      </c>
    </row>
    <row r="1994" spans="1:10">
      <c r="A1994" s="18" t="s">
        <v>20</v>
      </c>
      <c r="B1994" s="5" t="str">
        <f>TEXT(DATA[[#This Row],[Fecha]],"mmm")</f>
        <v>dic</v>
      </c>
      <c r="C1994" s="16">
        <f>(WEEKNUM(DATA[[#This Row],[Fecha]],2))</f>
        <v>49</v>
      </c>
      <c r="D1994" s="30">
        <v>45261</v>
      </c>
      <c r="E1994" s="102">
        <f>YEAR(DATA[[#This Row],[Fecha]])</f>
        <v>2023</v>
      </c>
      <c r="F1994" s="31" t="s">
        <v>335</v>
      </c>
      <c r="G1994" s="32" t="s">
        <v>52</v>
      </c>
      <c r="H1994" s="35" t="s">
        <v>162</v>
      </c>
      <c r="I1994" s="32" t="s">
        <v>166</v>
      </c>
      <c r="J1994" s="19">
        <v>0.47</v>
      </c>
    </row>
    <row r="1995" spans="1:10">
      <c r="A1995" s="18" t="s">
        <v>22</v>
      </c>
      <c r="B1995" s="5" t="str">
        <f>TEXT(DATA[[#This Row],[Fecha]],"mmm")</f>
        <v>dic</v>
      </c>
      <c r="C1995" s="16">
        <f>(WEEKNUM(DATA[[#This Row],[Fecha]],2))</f>
        <v>49</v>
      </c>
      <c r="D1995" s="30">
        <v>45261</v>
      </c>
      <c r="E1995" s="102">
        <f>YEAR(DATA[[#This Row],[Fecha]])</f>
        <v>2023</v>
      </c>
      <c r="F1995" s="31" t="s">
        <v>58</v>
      </c>
      <c r="G1995" s="32" t="s">
        <v>60</v>
      </c>
      <c r="H1995" s="35" t="s">
        <v>299</v>
      </c>
      <c r="I1995" s="32" t="s">
        <v>166</v>
      </c>
      <c r="J1995" s="19">
        <v>0.45</v>
      </c>
    </row>
    <row r="1996" spans="1:10">
      <c r="A1996" s="18" t="s">
        <v>22</v>
      </c>
      <c r="B1996" s="5" t="str">
        <f>TEXT(DATA[[#This Row],[Fecha]],"mmm")</f>
        <v>dic</v>
      </c>
      <c r="C1996" s="16">
        <f>(WEEKNUM(DATA[[#This Row],[Fecha]],2))</f>
        <v>49</v>
      </c>
      <c r="D1996" s="30">
        <v>45261</v>
      </c>
      <c r="E1996" s="102">
        <f>YEAR(DATA[[#This Row],[Fecha]])</f>
        <v>2023</v>
      </c>
      <c r="F1996" s="31" t="s">
        <v>58</v>
      </c>
      <c r="G1996" s="32" t="s">
        <v>65</v>
      </c>
      <c r="H1996" s="35" t="s">
        <v>69</v>
      </c>
      <c r="I1996" s="32" t="s">
        <v>166</v>
      </c>
      <c r="J1996" s="19">
        <v>0.38</v>
      </c>
    </row>
    <row r="1997" spans="1:10">
      <c r="A1997" s="18" t="s">
        <v>22</v>
      </c>
      <c r="B1997" s="5" t="str">
        <f>TEXT(DATA[[#This Row],[Fecha]],"mmm")</f>
        <v>dic</v>
      </c>
      <c r="C1997" s="16">
        <f>(WEEKNUM(DATA[[#This Row],[Fecha]],2))</f>
        <v>49</v>
      </c>
      <c r="D1997" s="30">
        <v>45261</v>
      </c>
      <c r="E1997" s="102">
        <f>YEAR(DATA[[#This Row],[Fecha]])</f>
        <v>2023</v>
      </c>
      <c r="F1997" s="31" t="s">
        <v>58</v>
      </c>
      <c r="G1997" s="32" t="s">
        <v>78</v>
      </c>
      <c r="H1997" s="35" t="s">
        <v>296</v>
      </c>
      <c r="I1997" s="32" t="s">
        <v>166</v>
      </c>
      <c r="J1997" s="19">
        <v>0.33</v>
      </c>
    </row>
    <row r="1998" spans="1:10">
      <c r="A1998" s="18" t="s">
        <v>22</v>
      </c>
      <c r="B1998" s="5" t="str">
        <f>TEXT(DATA[[#This Row],[Fecha]],"mmm")</f>
        <v>dic</v>
      </c>
      <c r="C1998" s="16">
        <f>(WEEKNUM(DATA[[#This Row],[Fecha]],2))</f>
        <v>49</v>
      </c>
      <c r="D1998" s="30">
        <v>45261</v>
      </c>
      <c r="E1998" s="102">
        <f>YEAR(DATA[[#This Row],[Fecha]])</f>
        <v>2023</v>
      </c>
      <c r="F1998" s="31" t="s">
        <v>58</v>
      </c>
      <c r="G1998" s="32" t="s">
        <v>78</v>
      </c>
      <c r="H1998" s="35" t="s">
        <v>296</v>
      </c>
      <c r="I1998" s="32" t="s">
        <v>166</v>
      </c>
      <c r="J1998" s="19">
        <v>0.1</v>
      </c>
    </row>
    <row r="1999" spans="1:10">
      <c r="A1999" s="18" t="s">
        <v>22</v>
      </c>
      <c r="B1999" s="5" t="str">
        <f>TEXT(DATA[[#This Row],[Fecha]],"mmm")</f>
        <v>dic</v>
      </c>
      <c r="C1999" s="16">
        <f>(WEEKNUM(DATA[[#This Row],[Fecha]],2))</f>
        <v>49</v>
      </c>
      <c r="D1999" s="30">
        <v>45262</v>
      </c>
      <c r="E1999" s="102">
        <f>YEAR(DATA[[#This Row],[Fecha]])</f>
        <v>2023</v>
      </c>
      <c r="F1999" s="31" t="s">
        <v>58</v>
      </c>
      <c r="G1999" s="32" t="s">
        <v>78</v>
      </c>
      <c r="H1999" s="35" t="s">
        <v>300</v>
      </c>
      <c r="I1999" s="32" t="s">
        <v>56</v>
      </c>
      <c r="J1999" s="19">
        <v>31.04</v>
      </c>
    </row>
    <row r="2000" spans="1:10">
      <c r="A2000" s="18" t="s">
        <v>22</v>
      </c>
      <c r="B2000" s="5" t="str">
        <f>TEXT(DATA[[#This Row],[Fecha]],"mmm")</f>
        <v>dic</v>
      </c>
      <c r="C2000" s="16">
        <f>(WEEKNUM(DATA[[#This Row],[Fecha]],2))</f>
        <v>49</v>
      </c>
      <c r="D2000" s="30">
        <v>45262</v>
      </c>
      <c r="E2000" s="102">
        <f>YEAR(DATA[[#This Row],[Fecha]])</f>
        <v>2023</v>
      </c>
      <c r="F2000" s="31" t="s">
        <v>58</v>
      </c>
      <c r="G2000" s="32" t="s">
        <v>70</v>
      </c>
      <c r="H2000" s="35" t="s">
        <v>547</v>
      </c>
      <c r="I2000" s="32" t="s">
        <v>56</v>
      </c>
      <c r="J2000" s="19">
        <v>28.31</v>
      </c>
    </row>
    <row r="2001" spans="1:10">
      <c r="A2001" s="18" t="s">
        <v>22</v>
      </c>
      <c r="B2001" s="5" t="str">
        <f>TEXT(DATA[[#This Row],[Fecha]],"mmm")</f>
        <v>dic</v>
      </c>
      <c r="C2001" s="16">
        <f>(WEEKNUM(DATA[[#This Row],[Fecha]],2))</f>
        <v>49</v>
      </c>
      <c r="D2001" s="30">
        <v>45262</v>
      </c>
      <c r="E2001" s="102">
        <f>YEAR(DATA[[#This Row],[Fecha]])</f>
        <v>2023</v>
      </c>
      <c r="F2001" s="31" t="s">
        <v>398</v>
      </c>
      <c r="G2001" s="32" t="s">
        <v>78</v>
      </c>
      <c r="H2001" s="35" t="s">
        <v>296</v>
      </c>
      <c r="I2001" s="32" t="s">
        <v>56</v>
      </c>
      <c r="J2001" s="19">
        <v>21.03</v>
      </c>
    </row>
    <row r="2002" spans="1:10">
      <c r="A2002" s="18" t="s">
        <v>22</v>
      </c>
      <c r="B2002" s="5" t="str">
        <f>TEXT(DATA[[#This Row],[Fecha]],"mmm")</f>
        <v>dic</v>
      </c>
      <c r="C2002" s="16">
        <f>(WEEKNUM(DATA[[#This Row],[Fecha]],2))</f>
        <v>49</v>
      </c>
      <c r="D2002" s="30">
        <v>45262</v>
      </c>
      <c r="E2002" s="102">
        <f>YEAR(DATA[[#This Row],[Fecha]])</f>
        <v>2023</v>
      </c>
      <c r="F2002" s="31" t="s">
        <v>58</v>
      </c>
      <c r="G2002" s="32" t="s">
        <v>60</v>
      </c>
      <c r="H2002" s="35" t="s">
        <v>299</v>
      </c>
      <c r="I2002" s="32" t="s">
        <v>57</v>
      </c>
      <c r="J2002" s="19">
        <v>16.68</v>
      </c>
    </row>
    <row r="2003" spans="1:10">
      <c r="A2003" s="18" t="s">
        <v>22</v>
      </c>
      <c r="B2003" s="5" t="str">
        <f>TEXT(DATA[[#This Row],[Fecha]],"mmm")</f>
        <v>dic</v>
      </c>
      <c r="C2003" s="16">
        <f>(WEEKNUM(DATA[[#This Row],[Fecha]],2))</f>
        <v>49</v>
      </c>
      <c r="D2003" s="30">
        <v>45262</v>
      </c>
      <c r="E2003" s="102">
        <f>YEAR(DATA[[#This Row],[Fecha]])</f>
        <v>2023</v>
      </c>
      <c r="F2003" s="31" t="s">
        <v>398</v>
      </c>
      <c r="G2003" s="32" t="s">
        <v>60</v>
      </c>
      <c r="H2003" s="35" t="s">
        <v>299</v>
      </c>
      <c r="I2003" s="32" t="s">
        <v>57</v>
      </c>
      <c r="J2003" s="19">
        <v>13.45</v>
      </c>
    </row>
    <row r="2004" spans="1:10">
      <c r="A2004" s="18" t="s">
        <v>22</v>
      </c>
      <c r="B2004" s="5" t="str">
        <f>TEXT(DATA[[#This Row],[Fecha]],"mmm")</f>
        <v>dic</v>
      </c>
      <c r="C2004" s="16">
        <f>(WEEKNUM(DATA[[#This Row],[Fecha]],2))</f>
        <v>49</v>
      </c>
      <c r="D2004" s="30">
        <v>45262</v>
      </c>
      <c r="E2004" s="102">
        <f>YEAR(DATA[[#This Row],[Fecha]])</f>
        <v>2023</v>
      </c>
      <c r="F2004" s="31" t="s">
        <v>58</v>
      </c>
      <c r="G2004" s="32" t="s">
        <v>78</v>
      </c>
      <c r="H2004" s="35" t="s">
        <v>300</v>
      </c>
      <c r="I2004" s="32" t="s">
        <v>56</v>
      </c>
      <c r="J2004" s="19">
        <v>11.34</v>
      </c>
    </row>
    <row r="2005" spans="1:10">
      <c r="A2005" s="18" t="s">
        <v>19</v>
      </c>
      <c r="B2005" s="5" t="str">
        <f>TEXT(DATA[[#This Row],[Fecha]],"mmm")</f>
        <v>dic</v>
      </c>
      <c r="C2005" s="16">
        <f>(WEEKNUM(DATA[[#This Row],[Fecha]],2))</f>
        <v>49</v>
      </c>
      <c r="D2005" s="30">
        <v>45262</v>
      </c>
      <c r="E2005" s="102">
        <f>YEAR(DATA[[#This Row],[Fecha]])</f>
        <v>2023</v>
      </c>
      <c r="F2005" s="31" t="s">
        <v>58</v>
      </c>
      <c r="G2005" s="32" t="s">
        <v>65</v>
      </c>
      <c r="H2005" s="35" t="s">
        <v>429</v>
      </c>
      <c r="I2005" s="32" t="s">
        <v>166</v>
      </c>
      <c r="J2005" s="19">
        <v>6.7</v>
      </c>
    </row>
    <row r="2006" spans="1:10">
      <c r="A2006" s="18" t="s">
        <v>22</v>
      </c>
      <c r="B2006" s="5" t="str">
        <f>TEXT(DATA[[#This Row],[Fecha]],"mmm")</f>
        <v>dic</v>
      </c>
      <c r="C2006" s="16">
        <f>(WEEKNUM(DATA[[#This Row],[Fecha]],2))</f>
        <v>49</v>
      </c>
      <c r="D2006" s="30">
        <v>45262</v>
      </c>
      <c r="E2006" s="102">
        <f>YEAR(DATA[[#This Row],[Fecha]])</f>
        <v>2023</v>
      </c>
      <c r="F2006" s="31" t="s">
        <v>398</v>
      </c>
      <c r="G2006" s="32" t="s">
        <v>78</v>
      </c>
      <c r="H2006" s="35" t="s">
        <v>296</v>
      </c>
      <c r="I2006" s="32" t="s">
        <v>166</v>
      </c>
      <c r="J2006" s="19">
        <v>5.3</v>
      </c>
    </row>
    <row r="2007" spans="1:10">
      <c r="A2007" s="18" t="s">
        <v>22</v>
      </c>
      <c r="B2007" s="5" t="str">
        <f>TEXT(DATA[[#This Row],[Fecha]],"mmm")</f>
        <v>dic</v>
      </c>
      <c r="C2007" s="16">
        <f>(WEEKNUM(DATA[[#This Row],[Fecha]],2))</f>
        <v>49</v>
      </c>
      <c r="D2007" s="30">
        <v>45262</v>
      </c>
      <c r="E2007" s="102">
        <f>YEAR(DATA[[#This Row],[Fecha]])</f>
        <v>2023</v>
      </c>
      <c r="F2007" s="31" t="s">
        <v>58</v>
      </c>
      <c r="G2007" s="32" t="s">
        <v>71</v>
      </c>
      <c r="H2007" s="35" t="s">
        <v>346</v>
      </c>
      <c r="I2007" s="32" t="s">
        <v>166</v>
      </c>
      <c r="J2007" s="19">
        <v>5.03</v>
      </c>
    </row>
    <row r="2008" spans="1:10">
      <c r="A2008" s="18" t="s">
        <v>22</v>
      </c>
      <c r="B2008" s="5" t="str">
        <f>TEXT(DATA[[#This Row],[Fecha]],"mmm")</f>
        <v>dic</v>
      </c>
      <c r="C2008" s="16">
        <f>(WEEKNUM(DATA[[#This Row],[Fecha]],2))</f>
        <v>49</v>
      </c>
      <c r="D2008" s="30">
        <v>45262</v>
      </c>
      <c r="E2008" s="102">
        <f>YEAR(DATA[[#This Row],[Fecha]])</f>
        <v>2023</v>
      </c>
      <c r="F2008" s="31" t="s">
        <v>58</v>
      </c>
      <c r="G2008" s="32" t="s">
        <v>78</v>
      </c>
      <c r="H2008" s="35" t="s">
        <v>296</v>
      </c>
      <c r="I2008" s="32" t="s">
        <v>166</v>
      </c>
      <c r="J2008" s="19">
        <v>4.75</v>
      </c>
    </row>
    <row r="2009" spans="1:10">
      <c r="A2009" s="18" t="s">
        <v>22</v>
      </c>
      <c r="B2009" s="5" t="str">
        <f>TEXT(DATA[[#This Row],[Fecha]],"mmm")</f>
        <v>dic</v>
      </c>
      <c r="C2009" s="16">
        <f>(WEEKNUM(DATA[[#This Row],[Fecha]],2))</f>
        <v>49</v>
      </c>
      <c r="D2009" s="30">
        <v>45262</v>
      </c>
      <c r="E2009" s="102">
        <f>YEAR(DATA[[#This Row],[Fecha]])</f>
        <v>2023</v>
      </c>
      <c r="F2009" s="31" t="s">
        <v>58</v>
      </c>
      <c r="G2009" s="32" t="s">
        <v>78</v>
      </c>
      <c r="H2009" s="35" t="s">
        <v>296</v>
      </c>
      <c r="I2009" s="32" t="s">
        <v>166</v>
      </c>
      <c r="J2009" s="19">
        <v>2.65</v>
      </c>
    </row>
    <row r="2010" spans="1:10">
      <c r="A2010" s="18" t="s">
        <v>22</v>
      </c>
      <c r="B2010" s="5" t="str">
        <f>TEXT(DATA[[#This Row],[Fecha]],"mmm")</f>
        <v>dic</v>
      </c>
      <c r="C2010" s="16">
        <f>(WEEKNUM(DATA[[#This Row],[Fecha]],2))</f>
        <v>49</v>
      </c>
      <c r="D2010" s="30">
        <v>45262</v>
      </c>
      <c r="E2010" s="102">
        <f>YEAR(DATA[[#This Row],[Fecha]])</f>
        <v>2023</v>
      </c>
      <c r="F2010" s="31" t="s">
        <v>58</v>
      </c>
      <c r="G2010" s="32" t="s">
        <v>78</v>
      </c>
      <c r="H2010" s="35" t="s">
        <v>300</v>
      </c>
      <c r="I2010" s="32" t="s">
        <v>166</v>
      </c>
      <c r="J2010" s="19">
        <v>2.57</v>
      </c>
    </row>
    <row r="2011" spans="1:10">
      <c r="A2011" s="18" t="s">
        <v>22</v>
      </c>
      <c r="B2011" s="5" t="str">
        <f>TEXT(DATA[[#This Row],[Fecha]],"mmm")</f>
        <v>dic</v>
      </c>
      <c r="C2011" s="16">
        <f>(WEEKNUM(DATA[[#This Row],[Fecha]],2))</f>
        <v>49</v>
      </c>
      <c r="D2011" s="30">
        <v>45262</v>
      </c>
      <c r="E2011" s="102">
        <f>YEAR(DATA[[#This Row],[Fecha]])</f>
        <v>2023</v>
      </c>
      <c r="F2011" s="31" t="s">
        <v>58</v>
      </c>
      <c r="G2011" s="32" t="s">
        <v>60</v>
      </c>
      <c r="H2011" s="35" t="s">
        <v>299</v>
      </c>
      <c r="I2011" s="32" t="s">
        <v>166</v>
      </c>
      <c r="J2011" s="19">
        <v>2.4</v>
      </c>
    </row>
    <row r="2012" spans="1:10">
      <c r="A2012" s="18" t="s">
        <v>20</v>
      </c>
      <c r="B2012" s="5" t="str">
        <f>TEXT(DATA[[#This Row],[Fecha]],"mmm")</f>
        <v>dic</v>
      </c>
      <c r="C2012" s="16">
        <f>(WEEKNUM(DATA[[#This Row],[Fecha]],2))</f>
        <v>49</v>
      </c>
      <c r="D2012" s="30">
        <v>45262</v>
      </c>
      <c r="E2012" s="102">
        <f>YEAR(DATA[[#This Row],[Fecha]])</f>
        <v>2023</v>
      </c>
      <c r="F2012" s="31" t="s">
        <v>398</v>
      </c>
      <c r="G2012" s="32" t="s">
        <v>482</v>
      </c>
      <c r="H2012" s="35" t="s">
        <v>150</v>
      </c>
      <c r="I2012" s="32" t="s">
        <v>166</v>
      </c>
      <c r="J2012" s="19">
        <v>2.0499999999999998</v>
      </c>
    </row>
    <row r="2013" spans="1:10">
      <c r="A2013" s="18" t="s">
        <v>22</v>
      </c>
      <c r="B2013" s="5" t="str">
        <f>TEXT(DATA[[#This Row],[Fecha]],"mmm")</f>
        <v>dic</v>
      </c>
      <c r="C2013" s="16">
        <f>(WEEKNUM(DATA[[#This Row],[Fecha]],2))</f>
        <v>49</v>
      </c>
      <c r="D2013" s="30">
        <v>45262</v>
      </c>
      <c r="E2013" s="102">
        <f>YEAR(DATA[[#This Row],[Fecha]])</f>
        <v>2023</v>
      </c>
      <c r="F2013" s="31" t="s">
        <v>398</v>
      </c>
      <c r="G2013" s="32" t="s">
        <v>78</v>
      </c>
      <c r="H2013" s="35" t="s">
        <v>296</v>
      </c>
      <c r="I2013" s="32" t="s">
        <v>166</v>
      </c>
      <c r="J2013" s="19">
        <v>1.73</v>
      </c>
    </row>
    <row r="2014" spans="1:10">
      <c r="A2014" s="18" t="s">
        <v>19</v>
      </c>
      <c r="B2014" s="5" t="str">
        <f>TEXT(DATA[[#This Row],[Fecha]],"mmm")</f>
        <v>dic</v>
      </c>
      <c r="C2014" s="16">
        <f>(WEEKNUM(DATA[[#This Row],[Fecha]],2))</f>
        <v>49</v>
      </c>
      <c r="D2014" s="30">
        <v>45262</v>
      </c>
      <c r="E2014" s="102">
        <f>YEAR(DATA[[#This Row],[Fecha]])</f>
        <v>2023</v>
      </c>
      <c r="F2014" s="31" t="s">
        <v>58</v>
      </c>
      <c r="G2014" s="32" t="s">
        <v>65</v>
      </c>
      <c r="H2014" s="35" t="s">
        <v>435</v>
      </c>
      <c r="I2014" s="32" t="s">
        <v>166</v>
      </c>
      <c r="J2014" s="19">
        <v>1.54</v>
      </c>
    </row>
    <row r="2015" spans="1:10">
      <c r="A2015" s="18" t="s">
        <v>19</v>
      </c>
      <c r="B2015" s="5" t="str">
        <f>TEXT(DATA[[#This Row],[Fecha]],"mmm")</f>
        <v>dic</v>
      </c>
      <c r="C2015" s="16">
        <f>(WEEKNUM(DATA[[#This Row],[Fecha]],2))</f>
        <v>49</v>
      </c>
      <c r="D2015" s="30">
        <v>45262</v>
      </c>
      <c r="E2015" s="102">
        <f>YEAR(DATA[[#This Row],[Fecha]])</f>
        <v>2023</v>
      </c>
      <c r="F2015" s="31" t="s">
        <v>58</v>
      </c>
      <c r="G2015" s="32" t="s">
        <v>65</v>
      </c>
      <c r="H2015" s="35" t="s">
        <v>429</v>
      </c>
      <c r="I2015" s="32" t="s">
        <v>166</v>
      </c>
      <c r="J2015" s="19">
        <v>1.53</v>
      </c>
    </row>
    <row r="2016" spans="1:10">
      <c r="A2016" s="18" t="s">
        <v>22</v>
      </c>
      <c r="B2016" s="5" t="str">
        <f>TEXT(DATA[[#This Row],[Fecha]],"mmm")</f>
        <v>dic</v>
      </c>
      <c r="C2016" s="16">
        <f>(WEEKNUM(DATA[[#This Row],[Fecha]],2))</f>
        <v>49</v>
      </c>
      <c r="D2016" s="30">
        <v>45262</v>
      </c>
      <c r="E2016" s="102">
        <f>YEAR(DATA[[#This Row],[Fecha]])</f>
        <v>2023</v>
      </c>
      <c r="F2016" s="31" t="s">
        <v>58</v>
      </c>
      <c r="G2016" s="32" t="s">
        <v>78</v>
      </c>
      <c r="H2016" s="35" t="s">
        <v>300</v>
      </c>
      <c r="I2016" s="32" t="s">
        <v>166</v>
      </c>
      <c r="J2016" s="19">
        <v>1.33</v>
      </c>
    </row>
    <row r="2017" spans="1:10">
      <c r="A2017" s="18" t="s">
        <v>22</v>
      </c>
      <c r="B2017" s="5" t="str">
        <f>TEXT(DATA[[#This Row],[Fecha]],"mmm")</f>
        <v>dic</v>
      </c>
      <c r="C2017" s="16">
        <f>(WEEKNUM(DATA[[#This Row],[Fecha]],2))</f>
        <v>49</v>
      </c>
      <c r="D2017" s="30">
        <v>45262</v>
      </c>
      <c r="E2017" s="102">
        <f>YEAR(DATA[[#This Row],[Fecha]])</f>
        <v>2023</v>
      </c>
      <c r="F2017" s="31" t="s">
        <v>398</v>
      </c>
      <c r="G2017" s="32" t="s">
        <v>78</v>
      </c>
      <c r="H2017" s="35" t="s">
        <v>296</v>
      </c>
      <c r="I2017" s="32" t="s">
        <v>166</v>
      </c>
      <c r="J2017" s="19">
        <v>1.3</v>
      </c>
    </row>
    <row r="2018" spans="1:10">
      <c r="A2018" s="18" t="s">
        <v>19</v>
      </c>
      <c r="B2018" s="5" t="str">
        <f>TEXT(DATA[[#This Row],[Fecha]],"mmm")</f>
        <v>dic</v>
      </c>
      <c r="C2018" s="16">
        <f>(WEEKNUM(DATA[[#This Row],[Fecha]],2))</f>
        <v>49</v>
      </c>
      <c r="D2018" s="30">
        <v>45262</v>
      </c>
      <c r="E2018" s="102">
        <f>YEAR(DATA[[#This Row],[Fecha]])</f>
        <v>2023</v>
      </c>
      <c r="F2018" s="31" t="s">
        <v>58</v>
      </c>
      <c r="G2018" s="32" t="s">
        <v>65</v>
      </c>
      <c r="H2018" s="35" t="s">
        <v>435</v>
      </c>
      <c r="I2018" s="32" t="s">
        <v>166</v>
      </c>
      <c r="J2018" s="19">
        <v>1.1000000000000001</v>
      </c>
    </row>
    <row r="2019" spans="1:10">
      <c r="A2019" s="18" t="s">
        <v>19</v>
      </c>
      <c r="B2019" s="5" t="str">
        <f>TEXT(DATA[[#This Row],[Fecha]],"mmm")</f>
        <v>dic</v>
      </c>
      <c r="C2019" s="16">
        <f>(WEEKNUM(DATA[[#This Row],[Fecha]],2))</f>
        <v>49</v>
      </c>
      <c r="D2019" s="30">
        <v>45262</v>
      </c>
      <c r="E2019" s="102">
        <f>YEAR(DATA[[#This Row],[Fecha]])</f>
        <v>2023</v>
      </c>
      <c r="F2019" s="31" t="s">
        <v>58</v>
      </c>
      <c r="G2019" s="32" t="s">
        <v>65</v>
      </c>
      <c r="H2019" s="35" t="s">
        <v>435</v>
      </c>
      <c r="I2019" s="32" t="s">
        <v>166</v>
      </c>
      <c r="J2019" s="19">
        <v>0.96</v>
      </c>
    </row>
    <row r="2020" spans="1:10">
      <c r="A2020" s="18" t="s">
        <v>22</v>
      </c>
      <c r="B2020" s="5" t="str">
        <f>TEXT(DATA[[#This Row],[Fecha]],"mmm")</f>
        <v>dic</v>
      </c>
      <c r="C2020" s="16">
        <f>(WEEKNUM(DATA[[#This Row],[Fecha]],2))</f>
        <v>49</v>
      </c>
      <c r="D2020" s="30">
        <v>45262</v>
      </c>
      <c r="E2020" s="102">
        <f>YEAR(DATA[[#This Row],[Fecha]])</f>
        <v>2023</v>
      </c>
      <c r="F2020" s="31" t="s">
        <v>58</v>
      </c>
      <c r="G2020" s="32" t="s">
        <v>78</v>
      </c>
      <c r="H2020" s="35" t="s">
        <v>296</v>
      </c>
      <c r="I2020" s="32" t="s">
        <v>166</v>
      </c>
      <c r="J2020" s="19">
        <v>0.95</v>
      </c>
    </row>
    <row r="2021" spans="1:10">
      <c r="A2021" s="18" t="s">
        <v>19</v>
      </c>
      <c r="B2021" s="5" t="str">
        <f>TEXT(DATA[[#This Row],[Fecha]],"mmm")</f>
        <v>dic</v>
      </c>
      <c r="C2021" s="16">
        <f>(WEEKNUM(DATA[[#This Row],[Fecha]],2))</f>
        <v>49</v>
      </c>
      <c r="D2021" s="30">
        <v>45262</v>
      </c>
      <c r="E2021" s="102">
        <f>YEAR(DATA[[#This Row],[Fecha]])</f>
        <v>2023</v>
      </c>
      <c r="F2021" s="31" t="s">
        <v>58</v>
      </c>
      <c r="G2021" s="32" t="s">
        <v>65</v>
      </c>
      <c r="H2021" s="35" t="s">
        <v>429</v>
      </c>
      <c r="I2021" s="32" t="s">
        <v>166</v>
      </c>
      <c r="J2021" s="19">
        <v>0.36</v>
      </c>
    </row>
    <row r="2022" spans="1:10">
      <c r="A2022" s="18" t="s">
        <v>22</v>
      </c>
      <c r="B2022" s="5" t="str">
        <f>TEXT(DATA[[#This Row],[Fecha]],"mmm")</f>
        <v>dic</v>
      </c>
      <c r="C2022" s="16">
        <f>(WEEKNUM(DATA[[#This Row],[Fecha]],2))</f>
        <v>49</v>
      </c>
      <c r="D2022" s="30">
        <v>45262</v>
      </c>
      <c r="E2022" s="102">
        <f>YEAR(DATA[[#This Row],[Fecha]])</f>
        <v>2023</v>
      </c>
      <c r="F2022" s="31" t="s">
        <v>398</v>
      </c>
      <c r="G2022" s="32" t="s">
        <v>60</v>
      </c>
      <c r="H2022" s="35" t="s">
        <v>299</v>
      </c>
      <c r="I2022" s="32" t="s">
        <v>166</v>
      </c>
      <c r="J2022" s="19">
        <v>0.28000000000000003</v>
      </c>
    </row>
    <row r="2023" spans="1:10">
      <c r="A2023" s="18" t="s">
        <v>19</v>
      </c>
      <c r="B2023" s="5" t="str">
        <f>TEXT(DATA[[#This Row],[Fecha]],"mmm")</f>
        <v>dic</v>
      </c>
      <c r="C2023" s="16">
        <f>(WEEKNUM(DATA[[#This Row],[Fecha]],2))</f>
        <v>49</v>
      </c>
      <c r="D2023" s="30">
        <v>45262</v>
      </c>
      <c r="E2023" s="102">
        <f>YEAR(DATA[[#This Row],[Fecha]])</f>
        <v>2023</v>
      </c>
      <c r="F2023" s="31" t="s">
        <v>58</v>
      </c>
      <c r="G2023" s="32" t="s">
        <v>65</v>
      </c>
      <c r="H2023" s="35" t="s">
        <v>435</v>
      </c>
      <c r="I2023" s="32" t="s">
        <v>166</v>
      </c>
      <c r="J2023" s="19">
        <v>0.08</v>
      </c>
    </row>
    <row r="2024" spans="1:10">
      <c r="A2024" s="18" t="s">
        <v>20</v>
      </c>
      <c r="B2024" s="5" t="str">
        <f>TEXT(DATA[[#This Row],[Fecha]],"mmm")</f>
        <v>dic</v>
      </c>
      <c r="C2024" s="16">
        <f>(WEEKNUM(DATA[[#This Row],[Fecha]],2))</f>
        <v>50</v>
      </c>
      <c r="D2024" s="30">
        <v>45264</v>
      </c>
      <c r="E2024" s="102">
        <f>YEAR(DATA[[#This Row],[Fecha]])</f>
        <v>2023</v>
      </c>
      <c r="F2024" s="31" t="s">
        <v>335</v>
      </c>
      <c r="G2024" s="32" t="s">
        <v>59</v>
      </c>
      <c r="H2024" s="35" t="s">
        <v>554</v>
      </c>
      <c r="I2024" s="32" t="s">
        <v>56</v>
      </c>
      <c r="J2024" s="19">
        <v>11.29</v>
      </c>
    </row>
    <row r="2025" spans="1:10">
      <c r="A2025" s="18" t="s">
        <v>20</v>
      </c>
      <c r="B2025" s="5" t="str">
        <f>TEXT(DATA[[#This Row],[Fecha]],"mmm")</f>
        <v>dic</v>
      </c>
      <c r="C2025" s="16">
        <f>(WEEKNUM(DATA[[#This Row],[Fecha]],2))</f>
        <v>50</v>
      </c>
      <c r="D2025" s="30">
        <v>45264</v>
      </c>
      <c r="E2025" s="102">
        <f>YEAR(DATA[[#This Row],[Fecha]])</f>
        <v>2023</v>
      </c>
      <c r="F2025" s="31" t="s">
        <v>335</v>
      </c>
      <c r="G2025" s="32" t="s">
        <v>52</v>
      </c>
      <c r="H2025" s="35" t="s">
        <v>148</v>
      </c>
      <c r="I2025" s="32" t="s">
        <v>57</v>
      </c>
      <c r="J2025" s="19">
        <v>10.3</v>
      </c>
    </row>
    <row r="2026" spans="1:10">
      <c r="A2026" s="18" t="s">
        <v>20</v>
      </c>
      <c r="B2026" s="5" t="str">
        <f>TEXT(DATA[[#This Row],[Fecha]],"mmm")</f>
        <v>dic</v>
      </c>
      <c r="C2026" s="16">
        <f>(WEEKNUM(DATA[[#This Row],[Fecha]],2))</f>
        <v>50</v>
      </c>
      <c r="D2026" s="30">
        <v>45264</v>
      </c>
      <c r="E2026" s="102">
        <f>YEAR(DATA[[#This Row],[Fecha]])</f>
        <v>2023</v>
      </c>
      <c r="F2026" s="31" t="s">
        <v>335</v>
      </c>
      <c r="G2026" s="32" t="s">
        <v>59</v>
      </c>
      <c r="H2026" s="35" t="s">
        <v>556</v>
      </c>
      <c r="I2026" s="32" t="s">
        <v>166</v>
      </c>
      <c r="J2026" s="19">
        <v>6.7</v>
      </c>
    </row>
    <row r="2027" spans="1:10">
      <c r="A2027" s="18" t="s">
        <v>19</v>
      </c>
      <c r="B2027" s="5" t="str">
        <f>TEXT(DATA[[#This Row],[Fecha]],"mmm")</f>
        <v>dic</v>
      </c>
      <c r="C2027" s="16">
        <f>(WEEKNUM(DATA[[#This Row],[Fecha]],2))</f>
        <v>50</v>
      </c>
      <c r="D2027" s="30">
        <v>45264</v>
      </c>
      <c r="E2027" s="102">
        <f>YEAR(DATA[[#This Row],[Fecha]])</f>
        <v>2023</v>
      </c>
      <c r="F2027" s="31" t="s">
        <v>398</v>
      </c>
      <c r="G2027" s="32" t="s">
        <v>65</v>
      </c>
      <c r="H2027" s="35" t="s">
        <v>429</v>
      </c>
      <c r="I2027" s="32" t="s">
        <v>166</v>
      </c>
      <c r="J2027" s="19">
        <v>6.48</v>
      </c>
    </row>
    <row r="2028" spans="1:10">
      <c r="A2028" s="18" t="s">
        <v>20</v>
      </c>
      <c r="B2028" s="5" t="str">
        <f>TEXT(DATA[[#This Row],[Fecha]],"mmm")</f>
        <v>dic</v>
      </c>
      <c r="C2028" s="16">
        <f>(WEEKNUM(DATA[[#This Row],[Fecha]],2))</f>
        <v>50</v>
      </c>
      <c r="D2028" s="30">
        <v>45264</v>
      </c>
      <c r="E2028" s="102">
        <f>YEAR(DATA[[#This Row],[Fecha]])</f>
        <v>2023</v>
      </c>
      <c r="F2028" s="31" t="s">
        <v>398</v>
      </c>
      <c r="G2028" s="32" t="s">
        <v>62</v>
      </c>
      <c r="H2028" s="35" t="s">
        <v>63</v>
      </c>
      <c r="I2028" s="32" t="s">
        <v>166</v>
      </c>
      <c r="J2028" s="19">
        <v>6.3</v>
      </c>
    </row>
    <row r="2029" spans="1:10">
      <c r="A2029" s="18" t="s">
        <v>19</v>
      </c>
      <c r="B2029" s="5" t="str">
        <f>TEXT(DATA[[#This Row],[Fecha]],"mmm")</f>
        <v>dic</v>
      </c>
      <c r="C2029" s="16">
        <f>(WEEKNUM(DATA[[#This Row],[Fecha]],2))</f>
        <v>50</v>
      </c>
      <c r="D2029" s="30">
        <v>45264</v>
      </c>
      <c r="E2029" s="102">
        <f>YEAR(DATA[[#This Row],[Fecha]])</f>
        <v>2023</v>
      </c>
      <c r="F2029" s="31" t="s">
        <v>398</v>
      </c>
      <c r="G2029" s="32" t="s">
        <v>65</v>
      </c>
      <c r="H2029" s="35" t="s">
        <v>429</v>
      </c>
      <c r="I2029" s="32" t="s">
        <v>166</v>
      </c>
      <c r="J2029" s="19">
        <v>4.0199999999999996</v>
      </c>
    </row>
    <row r="2030" spans="1:10">
      <c r="A2030" s="18" t="s">
        <v>20</v>
      </c>
      <c r="B2030" s="5" t="str">
        <f>TEXT(DATA[[#This Row],[Fecha]],"mmm")</f>
        <v>dic</v>
      </c>
      <c r="C2030" s="16">
        <f>(WEEKNUM(DATA[[#This Row],[Fecha]],2))</f>
        <v>50</v>
      </c>
      <c r="D2030" s="30">
        <v>45264</v>
      </c>
      <c r="E2030" s="102">
        <f>YEAR(DATA[[#This Row],[Fecha]])</f>
        <v>2023</v>
      </c>
      <c r="F2030" s="31" t="s">
        <v>335</v>
      </c>
      <c r="G2030" s="32" t="s">
        <v>52</v>
      </c>
      <c r="H2030" s="35" t="s">
        <v>148</v>
      </c>
      <c r="I2030" s="32" t="s">
        <v>166</v>
      </c>
      <c r="J2030" s="19">
        <v>3.62</v>
      </c>
    </row>
    <row r="2031" spans="1:10">
      <c r="A2031" s="18" t="s">
        <v>22</v>
      </c>
      <c r="B2031" s="5" t="str">
        <f>TEXT(DATA[[#This Row],[Fecha]],"mmm")</f>
        <v>dic</v>
      </c>
      <c r="C2031" s="16">
        <f>(WEEKNUM(DATA[[#This Row],[Fecha]],2))</f>
        <v>50</v>
      </c>
      <c r="D2031" s="30">
        <v>45264</v>
      </c>
      <c r="E2031" s="102">
        <f>YEAR(DATA[[#This Row],[Fecha]])</f>
        <v>2023</v>
      </c>
      <c r="F2031" s="31" t="s">
        <v>398</v>
      </c>
      <c r="G2031" s="32" t="s">
        <v>65</v>
      </c>
      <c r="H2031" s="35" t="s">
        <v>89</v>
      </c>
      <c r="I2031" s="32" t="s">
        <v>166</v>
      </c>
      <c r="J2031" s="19">
        <v>3.28</v>
      </c>
    </row>
    <row r="2032" spans="1:10">
      <c r="A2032" s="18" t="s">
        <v>22</v>
      </c>
      <c r="B2032" s="5" t="str">
        <f>TEXT(DATA[[#This Row],[Fecha]],"mmm")</f>
        <v>dic</v>
      </c>
      <c r="C2032" s="16">
        <f>(WEEKNUM(DATA[[#This Row],[Fecha]],2))</f>
        <v>50</v>
      </c>
      <c r="D2032" s="30">
        <v>45264</v>
      </c>
      <c r="E2032" s="102">
        <f>YEAR(DATA[[#This Row],[Fecha]])</f>
        <v>2023</v>
      </c>
      <c r="F2032" s="31" t="s">
        <v>398</v>
      </c>
      <c r="G2032" s="32" t="s">
        <v>78</v>
      </c>
      <c r="H2032" s="35" t="s">
        <v>296</v>
      </c>
      <c r="I2032" s="32" t="s">
        <v>166</v>
      </c>
      <c r="J2032" s="19">
        <v>1.93</v>
      </c>
    </row>
    <row r="2033" spans="1:11">
      <c r="A2033" s="18" t="s">
        <v>20</v>
      </c>
      <c r="B2033" s="5" t="str">
        <f>TEXT(DATA[[#This Row],[Fecha]],"mmm")</f>
        <v>dic</v>
      </c>
      <c r="C2033" s="16">
        <f>(WEEKNUM(DATA[[#This Row],[Fecha]],2))</f>
        <v>50</v>
      </c>
      <c r="D2033" s="30">
        <v>45264</v>
      </c>
      <c r="E2033" s="102">
        <f>YEAR(DATA[[#This Row],[Fecha]])</f>
        <v>2023</v>
      </c>
      <c r="F2033" s="31" t="s">
        <v>398</v>
      </c>
      <c r="G2033" s="32" t="s">
        <v>76</v>
      </c>
      <c r="H2033" s="35" t="s">
        <v>108</v>
      </c>
      <c r="I2033" s="32" t="s">
        <v>166</v>
      </c>
      <c r="J2033" s="19">
        <v>1.68</v>
      </c>
    </row>
    <row r="2034" spans="1:11">
      <c r="A2034" s="18" t="s">
        <v>20</v>
      </c>
      <c r="B2034" s="5" t="str">
        <f>TEXT(DATA[[#This Row],[Fecha]],"mmm")</f>
        <v>dic</v>
      </c>
      <c r="C2034" s="16">
        <f>(WEEKNUM(DATA[[#This Row],[Fecha]],2))</f>
        <v>50</v>
      </c>
      <c r="D2034" s="30">
        <v>45264</v>
      </c>
      <c r="E2034" s="102">
        <f>YEAR(DATA[[#This Row],[Fecha]])</f>
        <v>2023</v>
      </c>
      <c r="F2034" s="31" t="s">
        <v>335</v>
      </c>
      <c r="G2034" s="32" t="s">
        <v>62</v>
      </c>
      <c r="H2034" s="35" t="s">
        <v>242</v>
      </c>
      <c r="I2034" s="32" t="s">
        <v>166</v>
      </c>
      <c r="J2034" s="19">
        <v>1.68</v>
      </c>
    </row>
    <row r="2035" spans="1:11">
      <c r="A2035" s="18" t="s">
        <v>22</v>
      </c>
      <c r="B2035" s="5" t="str">
        <f>TEXT(DATA[[#This Row],[Fecha]],"mmm")</f>
        <v>dic</v>
      </c>
      <c r="C2035" s="16">
        <f>(WEEKNUM(DATA[[#This Row],[Fecha]],2))</f>
        <v>50</v>
      </c>
      <c r="D2035" s="30">
        <v>45264</v>
      </c>
      <c r="E2035" s="102">
        <f>YEAR(DATA[[#This Row],[Fecha]])</f>
        <v>2023</v>
      </c>
      <c r="F2035" s="31" t="s">
        <v>398</v>
      </c>
      <c r="G2035" s="32" t="s">
        <v>65</v>
      </c>
      <c r="H2035" s="35" t="s">
        <v>69</v>
      </c>
      <c r="I2035" s="32" t="s">
        <v>166</v>
      </c>
      <c r="J2035" s="19">
        <v>1.35</v>
      </c>
    </row>
    <row r="2036" spans="1:11">
      <c r="A2036" s="18" t="s">
        <v>22</v>
      </c>
      <c r="B2036" s="5" t="str">
        <f>TEXT(DATA[[#This Row],[Fecha]],"mmm")</f>
        <v>dic</v>
      </c>
      <c r="C2036" s="16">
        <f>(WEEKNUM(DATA[[#This Row],[Fecha]],2))</f>
        <v>50</v>
      </c>
      <c r="D2036" s="30">
        <v>45264</v>
      </c>
      <c r="E2036" s="102">
        <f>YEAR(DATA[[#This Row],[Fecha]])</f>
        <v>2023</v>
      </c>
      <c r="F2036" s="31" t="s">
        <v>398</v>
      </c>
      <c r="G2036" s="32" t="s">
        <v>78</v>
      </c>
      <c r="H2036" s="35" t="s">
        <v>296</v>
      </c>
      <c r="I2036" s="32" t="s">
        <v>166</v>
      </c>
      <c r="J2036" s="19">
        <v>1.33</v>
      </c>
    </row>
    <row r="2037" spans="1:11">
      <c r="A2037" s="18" t="s">
        <v>19</v>
      </c>
      <c r="B2037" s="5" t="str">
        <f>TEXT(DATA[[#This Row],[Fecha]],"mmm")</f>
        <v>dic</v>
      </c>
      <c r="C2037" s="16">
        <f>(WEEKNUM(DATA[[#This Row],[Fecha]],2))</f>
        <v>50</v>
      </c>
      <c r="D2037" s="30">
        <v>45264</v>
      </c>
      <c r="E2037" s="102">
        <f>YEAR(DATA[[#This Row],[Fecha]])</f>
        <v>2023</v>
      </c>
      <c r="F2037" s="31" t="s">
        <v>398</v>
      </c>
      <c r="G2037" s="32" t="s">
        <v>65</v>
      </c>
      <c r="H2037" s="35" t="s">
        <v>429</v>
      </c>
      <c r="I2037" s="32" t="s">
        <v>166</v>
      </c>
      <c r="J2037" s="19">
        <v>1.25</v>
      </c>
    </row>
    <row r="2038" spans="1:11">
      <c r="A2038" s="18" t="s">
        <v>22</v>
      </c>
      <c r="B2038" s="5" t="str">
        <f>TEXT(DATA[[#This Row],[Fecha]],"mmm")</f>
        <v>dic</v>
      </c>
      <c r="C2038" s="16">
        <f>(WEEKNUM(DATA[[#This Row],[Fecha]],2))</f>
        <v>50</v>
      </c>
      <c r="D2038" s="30">
        <v>45264</v>
      </c>
      <c r="E2038" s="102">
        <f>YEAR(DATA[[#This Row],[Fecha]])</f>
        <v>2023</v>
      </c>
      <c r="F2038" s="31" t="s">
        <v>398</v>
      </c>
      <c r="G2038" s="32" t="s">
        <v>78</v>
      </c>
      <c r="H2038" s="35" t="s">
        <v>296</v>
      </c>
      <c r="I2038" s="32" t="s">
        <v>166</v>
      </c>
      <c r="J2038" s="19">
        <v>1.18</v>
      </c>
    </row>
    <row r="2039" spans="1:11">
      <c r="A2039" s="18" t="s">
        <v>19</v>
      </c>
      <c r="B2039" s="5" t="str">
        <f>TEXT(DATA[[#This Row],[Fecha]],"mmm")</f>
        <v>dic</v>
      </c>
      <c r="C2039" s="16">
        <f>(WEEKNUM(DATA[[#This Row],[Fecha]],2))</f>
        <v>50</v>
      </c>
      <c r="D2039" s="30">
        <v>45264</v>
      </c>
      <c r="E2039" s="102">
        <f>YEAR(DATA[[#This Row],[Fecha]])</f>
        <v>2023</v>
      </c>
      <c r="F2039" s="31" t="s">
        <v>398</v>
      </c>
      <c r="G2039" s="32" t="s">
        <v>65</v>
      </c>
      <c r="H2039" s="35" t="s">
        <v>429</v>
      </c>
      <c r="I2039" s="32" t="s">
        <v>166</v>
      </c>
      <c r="J2039" s="19">
        <v>1.1100000000000001</v>
      </c>
    </row>
    <row r="2040" spans="1:11">
      <c r="A2040" s="18" t="s">
        <v>22</v>
      </c>
      <c r="B2040" s="5" t="str">
        <f>TEXT(DATA[[#This Row],[Fecha]],"mmm")</f>
        <v>dic</v>
      </c>
      <c r="C2040" s="16">
        <f>(WEEKNUM(DATA[[#This Row],[Fecha]],2))</f>
        <v>50</v>
      </c>
      <c r="D2040" s="30">
        <v>45264</v>
      </c>
      <c r="E2040" s="102">
        <f>YEAR(DATA[[#This Row],[Fecha]])</f>
        <v>2023</v>
      </c>
      <c r="F2040" s="31" t="s">
        <v>398</v>
      </c>
      <c r="G2040" s="32" t="s">
        <v>65</v>
      </c>
      <c r="H2040" s="35" t="s">
        <v>69</v>
      </c>
      <c r="I2040" s="32" t="s">
        <v>166</v>
      </c>
      <c r="J2040" s="19">
        <v>1.1000000000000001</v>
      </c>
    </row>
    <row r="2041" spans="1:11">
      <c r="A2041" s="18" t="s">
        <v>19</v>
      </c>
      <c r="B2041" s="5" t="str">
        <f>TEXT(DATA[[#This Row],[Fecha]],"mmm")</f>
        <v>dic</v>
      </c>
      <c r="C2041" s="16">
        <f>(WEEKNUM(DATA[[#This Row],[Fecha]],2))</f>
        <v>50</v>
      </c>
      <c r="D2041" s="30">
        <v>45264</v>
      </c>
      <c r="E2041" s="102">
        <f>YEAR(DATA[[#This Row],[Fecha]])</f>
        <v>2023</v>
      </c>
      <c r="F2041" s="31" t="s">
        <v>398</v>
      </c>
      <c r="G2041" s="32" t="s">
        <v>65</v>
      </c>
      <c r="H2041" s="35" t="s">
        <v>429</v>
      </c>
      <c r="I2041" s="32" t="s">
        <v>166</v>
      </c>
      <c r="J2041" s="19">
        <v>1.0900000000000001</v>
      </c>
    </row>
    <row r="2042" spans="1:11">
      <c r="A2042" s="18" t="s">
        <v>22</v>
      </c>
      <c r="B2042" s="5" t="str">
        <f>TEXT(DATA[[#This Row],[Fecha]],"mmm")</f>
        <v>dic</v>
      </c>
      <c r="C2042" s="16">
        <f>(WEEKNUM(DATA[[#This Row],[Fecha]],2))</f>
        <v>50</v>
      </c>
      <c r="D2042" s="30">
        <v>45264</v>
      </c>
      <c r="E2042" s="102">
        <f>YEAR(DATA[[#This Row],[Fecha]])</f>
        <v>2023</v>
      </c>
      <c r="F2042" s="31" t="s">
        <v>398</v>
      </c>
      <c r="G2042" s="32" t="s">
        <v>78</v>
      </c>
      <c r="H2042" s="35" t="s">
        <v>296</v>
      </c>
      <c r="I2042" s="32" t="s">
        <v>166</v>
      </c>
      <c r="J2042" s="19">
        <v>1.03</v>
      </c>
    </row>
    <row r="2043" spans="1:11">
      <c r="A2043" s="18" t="s">
        <v>20</v>
      </c>
      <c r="B2043" s="5" t="str">
        <f>TEXT(DATA[[#This Row],[Fecha]],"mmm")</f>
        <v>dic</v>
      </c>
      <c r="C2043" s="16">
        <f>(WEEKNUM(DATA[[#This Row],[Fecha]],2))</f>
        <v>50</v>
      </c>
      <c r="D2043" s="30">
        <v>45264</v>
      </c>
      <c r="E2043" s="102">
        <f>YEAR(DATA[[#This Row],[Fecha]])</f>
        <v>2023</v>
      </c>
      <c r="F2043" s="31" t="s">
        <v>335</v>
      </c>
      <c r="G2043" s="32" t="s">
        <v>59</v>
      </c>
      <c r="H2043" s="35" t="s">
        <v>556</v>
      </c>
      <c r="I2043" s="32" t="s">
        <v>166</v>
      </c>
      <c r="J2043" s="19">
        <v>1</v>
      </c>
    </row>
    <row r="2044" spans="1:11">
      <c r="A2044" s="18" t="s">
        <v>22</v>
      </c>
      <c r="B2044" s="5" t="str">
        <f>TEXT(DATA[[#This Row],[Fecha]],"mmm")</f>
        <v>dic</v>
      </c>
      <c r="C2044" s="16">
        <f>(WEEKNUM(DATA[[#This Row],[Fecha]],2))</f>
        <v>50</v>
      </c>
      <c r="D2044" s="30">
        <v>45264</v>
      </c>
      <c r="E2044" s="102">
        <f>YEAR(DATA[[#This Row],[Fecha]])</f>
        <v>2023</v>
      </c>
      <c r="F2044" s="31" t="s">
        <v>398</v>
      </c>
      <c r="G2044" s="32" t="s">
        <v>78</v>
      </c>
      <c r="H2044" s="35" t="s">
        <v>296</v>
      </c>
      <c r="I2044" s="32" t="s">
        <v>166</v>
      </c>
      <c r="J2044" s="19">
        <v>0.33</v>
      </c>
    </row>
    <row r="2045" spans="1:11">
      <c r="A2045" s="18" t="s">
        <v>22</v>
      </c>
      <c r="B2045" s="5" t="str">
        <f>TEXT(DATA[[#This Row],[Fecha]],"mmm")</f>
        <v>dic</v>
      </c>
      <c r="C2045" s="16">
        <f>(WEEKNUM(DATA[[#This Row],[Fecha]],2))</f>
        <v>50</v>
      </c>
      <c r="D2045" s="30">
        <v>45264</v>
      </c>
      <c r="E2045" s="102">
        <f>YEAR(DATA[[#This Row],[Fecha]])</f>
        <v>2023</v>
      </c>
      <c r="F2045" s="31" t="s">
        <v>398</v>
      </c>
      <c r="G2045" s="32" t="s">
        <v>78</v>
      </c>
      <c r="H2045" s="35" t="s">
        <v>296</v>
      </c>
      <c r="I2045" s="32" t="s">
        <v>166</v>
      </c>
      <c r="J2045" s="19">
        <v>0.23</v>
      </c>
    </row>
    <row r="2046" spans="1:11">
      <c r="A2046" s="18" t="s">
        <v>22</v>
      </c>
      <c r="B2046" s="5" t="str">
        <f>TEXT(DATA[[#This Row],[Fecha]],"mmm")</f>
        <v>dic</v>
      </c>
      <c r="C2046" s="16">
        <f>(WEEKNUM(DATA[[#This Row],[Fecha]],2))</f>
        <v>50</v>
      </c>
      <c r="D2046" s="30">
        <v>45264</v>
      </c>
      <c r="E2046" s="102">
        <f>YEAR(DATA[[#This Row],[Fecha]])</f>
        <v>2023</v>
      </c>
      <c r="F2046" s="31" t="s">
        <v>398</v>
      </c>
      <c r="G2046" s="32" t="s">
        <v>65</v>
      </c>
      <c r="H2046" s="35" t="s">
        <v>89</v>
      </c>
      <c r="I2046" s="32" t="s">
        <v>166</v>
      </c>
      <c r="J2046" s="19">
        <v>0.18</v>
      </c>
    </row>
    <row r="2047" spans="1:11">
      <c r="A2047" s="18" t="s">
        <v>22</v>
      </c>
      <c r="B2047" s="5" t="str">
        <f>TEXT(DATA[[#This Row],[Fecha]],"mmm")</f>
        <v>dic</v>
      </c>
      <c r="C2047" s="16">
        <f>(WEEKNUM(DATA[[#This Row],[Fecha]],2))</f>
        <v>50</v>
      </c>
      <c r="D2047" s="30">
        <v>45265</v>
      </c>
      <c r="E2047" s="102">
        <f>YEAR(DATA[[#This Row],[Fecha]])</f>
        <v>2023</v>
      </c>
      <c r="F2047" s="31" t="s">
        <v>398</v>
      </c>
      <c r="G2047" s="32" t="s">
        <v>60</v>
      </c>
      <c r="H2047" s="35" t="s">
        <v>299</v>
      </c>
      <c r="I2047" s="32" t="s">
        <v>56</v>
      </c>
      <c r="J2047" s="19">
        <v>56.8</v>
      </c>
      <c r="K2047" s="29" t="s">
        <v>558</v>
      </c>
    </row>
    <row r="2048" spans="1:11">
      <c r="A2048" s="18" t="s">
        <v>19</v>
      </c>
      <c r="B2048" s="5" t="str">
        <f>TEXT(DATA[[#This Row],[Fecha]],"mmm")</f>
        <v>dic</v>
      </c>
      <c r="C2048" s="16">
        <f>(WEEKNUM(DATA[[#This Row],[Fecha]],2))</f>
        <v>50</v>
      </c>
      <c r="D2048" s="30">
        <v>45265</v>
      </c>
      <c r="E2048" s="102">
        <f>YEAR(DATA[[#This Row],[Fecha]])</f>
        <v>2023</v>
      </c>
      <c r="F2048" s="31" t="s">
        <v>58</v>
      </c>
      <c r="G2048" s="32" t="s">
        <v>53</v>
      </c>
      <c r="H2048" s="35" t="s">
        <v>551</v>
      </c>
      <c r="I2048" s="32" t="s">
        <v>56</v>
      </c>
      <c r="J2048" s="19">
        <v>26.98</v>
      </c>
      <c r="K2048" s="105" t="s">
        <v>559</v>
      </c>
    </row>
    <row r="2049" spans="1:11">
      <c r="A2049" s="18" t="s">
        <v>22</v>
      </c>
      <c r="B2049" s="5" t="str">
        <f>TEXT(DATA[[#This Row],[Fecha]],"mmm")</f>
        <v>dic</v>
      </c>
      <c r="C2049" s="16">
        <f>(WEEKNUM(DATA[[#This Row],[Fecha]],2))</f>
        <v>50</v>
      </c>
      <c r="D2049" s="30">
        <v>45265</v>
      </c>
      <c r="E2049" s="102">
        <f>YEAR(DATA[[#This Row],[Fecha]])</f>
        <v>2023</v>
      </c>
      <c r="F2049" s="31" t="s">
        <v>58</v>
      </c>
      <c r="G2049" s="32" t="s">
        <v>71</v>
      </c>
      <c r="H2049" s="35" t="s">
        <v>346</v>
      </c>
      <c r="I2049" s="32" t="s">
        <v>57</v>
      </c>
      <c r="J2049" s="19">
        <v>20.72</v>
      </c>
      <c r="K2049" s="29" t="s">
        <v>557</v>
      </c>
    </row>
    <row r="2050" spans="1:11">
      <c r="A2050" s="18" t="s">
        <v>20</v>
      </c>
      <c r="B2050" s="5" t="str">
        <f>TEXT(DATA[[#This Row],[Fecha]],"mmm")</f>
        <v>dic</v>
      </c>
      <c r="C2050" s="16">
        <f>(WEEKNUM(DATA[[#This Row],[Fecha]],2))</f>
        <v>50</v>
      </c>
      <c r="D2050" s="30">
        <v>45265</v>
      </c>
      <c r="E2050" s="102">
        <f>YEAR(DATA[[#This Row],[Fecha]])</f>
        <v>2023</v>
      </c>
      <c r="F2050" s="31" t="s">
        <v>335</v>
      </c>
      <c r="G2050" s="32" t="s">
        <v>52</v>
      </c>
      <c r="H2050" s="35" t="s">
        <v>183</v>
      </c>
      <c r="I2050" s="32" t="s">
        <v>56</v>
      </c>
      <c r="J2050" s="19">
        <v>14.72</v>
      </c>
    </row>
    <row r="2051" spans="1:11">
      <c r="A2051" s="18" t="s">
        <v>20</v>
      </c>
      <c r="B2051" s="5" t="str">
        <f>TEXT(DATA[[#This Row],[Fecha]],"mmm")</f>
        <v>dic</v>
      </c>
      <c r="C2051" s="16">
        <f>(WEEKNUM(DATA[[#This Row],[Fecha]],2))</f>
        <v>50</v>
      </c>
      <c r="D2051" s="30">
        <v>45265</v>
      </c>
      <c r="E2051" s="102">
        <f>YEAR(DATA[[#This Row],[Fecha]])</f>
        <v>2023</v>
      </c>
      <c r="F2051" s="31" t="s">
        <v>335</v>
      </c>
      <c r="G2051" s="32" t="s">
        <v>75</v>
      </c>
      <c r="H2051" s="35" t="s">
        <v>555</v>
      </c>
      <c r="I2051" s="32" t="s">
        <v>166</v>
      </c>
      <c r="J2051" s="19">
        <v>7.92</v>
      </c>
    </row>
    <row r="2052" spans="1:11">
      <c r="A2052" s="18" t="s">
        <v>22</v>
      </c>
      <c r="B2052" s="5" t="str">
        <f>TEXT(DATA[[#This Row],[Fecha]],"mmm")</f>
        <v>dic</v>
      </c>
      <c r="C2052" s="16">
        <f>(WEEKNUM(DATA[[#This Row],[Fecha]],2))</f>
        <v>50</v>
      </c>
      <c r="D2052" s="30">
        <v>45265</v>
      </c>
      <c r="E2052" s="102">
        <f>YEAR(DATA[[#This Row],[Fecha]])</f>
        <v>2023</v>
      </c>
      <c r="F2052" s="31" t="s">
        <v>398</v>
      </c>
      <c r="G2052" s="32" t="s">
        <v>60</v>
      </c>
      <c r="H2052" s="35" t="s">
        <v>299</v>
      </c>
      <c r="I2052" s="32" t="s">
        <v>166</v>
      </c>
      <c r="J2052" s="19">
        <v>4.16</v>
      </c>
    </row>
    <row r="2053" spans="1:11">
      <c r="A2053" s="18" t="s">
        <v>20</v>
      </c>
      <c r="B2053" s="5" t="str">
        <f>TEXT(DATA[[#This Row],[Fecha]],"mmm")</f>
        <v>dic</v>
      </c>
      <c r="C2053" s="16">
        <f>(WEEKNUM(DATA[[#This Row],[Fecha]],2))</f>
        <v>50</v>
      </c>
      <c r="D2053" s="30">
        <v>45265</v>
      </c>
      <c r="E2053" s="102">
        <f>YEAR(DATA[[#This Row],[Fecha]])</f>
        <v>2023</v>
      </c>
      <c r="F2053" s="31" t="s">
        <v>398</v>
      </c>
      <c r="G2053" s="32" t="s">
        <v>76</v>
      </c>
      <c r="H2053" s="35" t="s">
        <v>303</v>
      </c>
      <c r="I2053" s="32" t="s">
        <v>166</v>
      </c>
      <c r="J2053" s="19">
        <v>4.16</v>
      </c>
    </row>
    <row r="2054" spans="1:11">
      <c r="A2054" s="18" t="s">
        <v>22</v>
      </c>
      <c r="B2054" s="5" t="str">
        <f>TEXT(DATA[[#This Row],[Fecha]],"mmm")</f>
        <v>dic</v>
      </c>
      <c r="C2054" s="16">
        <f>(WEEKNUM(DATA[[#This Row],[Fecha]],2))</f>
        <v>50</v>
      </c>
      <c r="D2054" s="30">
        <v>45265</v>
      </c>
      <c r="E2054" s="102">
        <f>YEAR(DATA[[#This Row],[Fecha]])</f>
        <v>2023</v>
      </c>
      <c r="F2054" s="31" t="s">
        <v>58</v>
      </c>
      <c r="G2054" s="32" t="s">
        <v>71</v>
      </c>
      <c r="H2054" s="35" t="s">
        <v>346</v>
      </c>
      <c r="I2054" s="32" t="s">
        <v>166</v>
      </c>
      <c r="J2054" s="19">
        <v>3.53</v>
      </c>
    </row>
    <row r="2055" spans="1:11">
      <c r="A2055" s="18" t="s">
        <v>22</v>
      </c>
      <c r="B2055" s="5" t="str">
        <f>TEXT(DATA[[#This Row],[Fecha]],"mmm")</f>
        <v>dic</v>
      </c>
      <c r="C2055" s="16">
        <f>(WEEKNUM(DATA[[#This Row],[Fecha]],2))</f>
        <v>50</v>
      </c>
      <c r="D2055" s="30">
        <v>45265</v>
      </c>
      <c r="E2055" s="102">
        <f>YEAR(DATA[[#This Row],[Fecha]])</f>
        <v>2023</v>
      </c>
      <c r="F2055" s="31" t="s">
        <v>58</v>
      </c>
      <c r="G2055" s="32" t="s">
        <v>78</v>
      </c>
      <c r="H2055" s="35" t="s">
        <v>300</v>
      </c>
      <c r="I2055" s="32" t="s">
        <v>166</v>
      </c>
      <c r="J2055" s="19">
        <v>2.38</v>
      </c>
    </row>
    <row r="2056" spans="1:11">
      <c r="A2056" s="18" t="s">
        <v>22</v>
      </c>
      <c r="B2056" s="5" t="str">
        <f>TEXT(DATA[[#This Row],[Fecha]],"mmm")</f>
        <v>dic</v>
      </c>
      <c r="C2056" s="16">
        <f>(WEEKNUM(DATA[[#This Row],[Fecha]],2))</f>
        <v>50</v>
      </c>
      <c r="D2056" s="30">
        <v>45265</v>
      </c>
      <c r="E2056" s="102">
        <f>YEAR(DATA[[#This Row],[Fecha]])</f>
        <v>2023</v>
      </c>
      <c r="F2056" s="31" t="s">
        <v>58</v>
      </c>
      <c r="G2056" s="32" t="s">
        <v>78</v>
      </c>
      <c r="H2056" s="35" t="s">
        <v>300</v>
      </c>
      <c r="I2056" s="32" t="s">
        <v>166</v>
      </c>
      <c r="J2056" s="19">
        <v>2.2599999999999998</v>
      </c>
    </row>
    <row r="2057" spans="1:11">
      <c r="A2057" s="18" t="s">
        <v>22</v>
      </c>
      <c r="B2057" s="5" t="str">
        <f>TEXT(DATA[[#This Row],[Fecha]],"mmm")</f>
        <v>dic</v>
      </c>
      <c r="C2057" s="16">
        <f>(WEEKNUM(DATA[[#This Row],[Fecha]],2))</f>
        <v>50</v>
      </c>
      <c r="D2057" s="30">
        <v>45265</v>
      </c>
      <c r="E2057" s="102">
        <f>YEAR(DATA[[#This Row],[Fecha]])</f>
        <v>2023</v>
      </c>
      <c r="F2057" s="31" t="s">
        <v>58</v>
      </c>
      <c r="G2057" s="32" t="s">
        <v>78</v>
      </c>
      <c r="H2057" s="35" t="s">
        <v>300</v>
      </c>
      <c r="I2057" s="32" t="s">
        <v>166</v>
      </c>
      <c r="J2057" s="19">
        <v>2.13</v>
      </c>
    </row>
    <row r="2058" spans="1:11">
      <c r="A2058" s="18" t="s">
        <v>22</v>
      </c>
      <c r="B2058" s="5" t="str">
        <f>TEXT(DATA[[#This Row],[Fecha]],"mmm")</f>
        <v>dic</v>
      </c>
      <c r="C2058" s="16">
        <f>(WEEKNUM(DATA[[#This Row],[Fecha]],2))</f>
        <v>50</v>
      </c>
      <c r="D2058" s="30">
        <v>45265</v>
      </c>
      <c r="E2058" s="102">
        <f>YEAR(DATA[[#This Row],[Fecha]])</f>
        <v>2023</v>
      </c>
      <c r="F2058" s="31" t="s">
        <v>58</v>
      </c>
      <c r="G2058" s="32" t="s">
        <v>78</v>
      </c>
      <c r="H2058" s="35" t="s">
        <v>300</v>
      </c>
      <c r="I2058" s="32" t="s">
        <v>166</v>
      </c>
      <c r="J2058" s="19">
        <v>2.1</v>
      </c>
    </row>
    <row r="2059" spans="1:11">
      <c r="A2059" s="18" t="s">
        <v>22</v>
      </c>
      <c r="B2059" s="5" t="str">
        <f>TEXT(DATA[[#This Row],[Fecha]],"mmm")</f>
        <v>dic</v>
      </c>
      <c r="C2059" s="16">
        <f>(WEEKNUM(DATA[[#This Row],[Fecha]],2))</f>
        <v>50</v>
      </c>
      <c r="D2059" s="30">
        <v>45265</v>
      </c>
      <c r="E2059" s="102">
        <f>YEAR(DATA[[#This Row],[Fecha]])</f>
        <v>2023</v>
      </c>
      <c r="F2059" s="31" t="s">
        <v>58</v>
      </c>
      <c r="G2059" s="32" t="s">
        <v>71</v>
      </c>
      <c r="H2059" s="35" t="s">
        <v>346</v>
      </c>
      <c r="I2059" s="32" t="s">
        <v>166</v>
      </c>
      <c r="J2059" s="19">
        <v>1.43</v>
      </c>
    </row>
    <row r="2060" spans="1:11">
      <c r="A2060" s="18" t="s">
        <v>20</v>
      </c>
      <c r="B2060" s="5" t="str">
        <f>TEXT(DATA[[#This Row],[Fecha]],"mmm")</f>
        <v>dic</v>
      </c>
      <c r="C2060" s="16">
        <f>(WEEKNUM(DATA[[#This Row],[Fecha]],2))</f>
        <v>50</v>
      </c>
      <c r="D2060" s="30">
        <v>45265</v>
      </c>
      <c r="E2060" s="102">
        <f>YEAR(DATA[[#This Row],[Fecha]])</f>
        <v>2023</v>
      </c>
      <c r="F2060" s="31" t="s">
        <v>335</v>
      </c>
      <c r="G2060" s="32" t="s">
        <v>52</v>
      </c>
      <c r="H2060" s="35" t="s">
        <v>183</v>
      </c>
      <c r="I2060" s="32" t="s">
        <v>166</v>
      </c>
      <c r="J2060" s="19">
        <v>0.84</v>
      </c>
    </row>
    <row r="2061" spans="1:11">
      <c r="A2061" s="18" t="s">
        <v>22</v>
      </c>
      <c r="B2061" s="5" t="str">
        <f>TEXT(DATA[[#This Row],[Fecha]],"mmm")</f>
        <v>dic</v>
      </c>
      <c r="C2061" s="16">
        <f>(WEEKNUM(DATA[[#This Row],[Fecha]],2))</f>
        <v>50</v>
      </c>
      <c r="D2061" s="30">
        <v>45265</v>
      </c>
      <c r="E2061" s="102">
        <f>YEAR(DATA[[#This Row],[Fecha]])</f>
        <v>2023</v>
      </c>
      <c r="F2061" s="31" t="s">
        <v>58</v>
      </c>
      <c r="G2061" s="32" t="s">
        <v>78</v>
      </c>
      <c r="H2061" s="35" t="s">
        <v>300</v>
      </c>
      <c r="I2061" s="32" t="s">
        <v>166</v>
      </c>
      <c r="J2061" s="19">
        <v>0.7</v>
      </c>
    </row>
    <row r="2062" spans="1:11">
      <c r="A2062" s="18" t="s">
        <v>22</v>
      </c>
      <c r="B2062" s="5" t="str">
        <f>TEXT(DATA[[#This Row],[Fecha]],"mmm")</f>
        <v>dic</v>
      </c>
      <c r="C2062" s="16">
        <f>(WEEKNUM(DATA[[#This Row],[Fecha]],2))</f>
        <v>50</v>
      </c>
      <c r="D2062" s="30">
        <v>45265</v>
      </c>
      <c r="E2062" s="102">
        <f>YEAR(DATA[[#This Row],[Fecha]])</f>
        <v>2023</v>
      </c>
      <c r="F2062" s="31" t="s">
        <v>58</v>
      </c>
      <c r="G2062" s="32" t="s">
        <v>71</v>
      </c>
      <c r="H2062" s="35" t="s">
        <v>346</v>
      </c>
      <c r="I2062" s="32" t="s">
        <v>166</v>
      </c>
      <c r="J2062" s="19">
        <v>0.23</v>
      </c>
    </row>
    <row r="2063" spans="1:11">
      <c r="A2063" s="18" t="s">
        <v>20</v>
      </c>
      <c r="B2063" s="5" t="str">
        <f>TEXT(DATA[[#This Row],[Fecha]],"mmm")</f>
        <v>dic</v>
      </c>
      <c r="C2063" s="16">
        <f>(WEEKNUM(DATA[[#This Row],[Fecha]],2))</f>
        <v>50</v>
      </c>
      <c r="D2063" s="30">
        <v>45266</v>
      </c>
      <c r="E2063" s="102">
        <f>YEAR(DATA[[#This Row],[Fecha]])</f>
        <v>2023</v>
      </c>
      <c r="F2063" s="31" t="s">
        <v>335</v>
      </c>
      <c r="G2063" s="32" t="s">
        <v>53</v>
      </c>
      <c r="H2063" s="35" t="s">
        <v>387</v>
      </c>
      <c r="I2063" s="32" t="s">
        <v>166</v>
      </c>
      <c r="J2063" s="19">
        <v>7.53</v>
      </c>
    </row>
    <row r="2064" spans="1:11">
      <c r="A2064" s="18" t="s">
        <v>20</v>
      </c>
      <c r="B2064" s="5" t="str">
        <f>TEXT(DATA[[#This Row],[Fecha]],"mmm")</f>
        <v>dic</v>
      </c>
      <c r="C2064" s="16">
        <f>(WEEKNUM(DATA[[#This Row],[Fecha]],2))</f>
        <v>50</v>
      </c>
      <c r="D2064" s="30">
        <v>45266</v>
      </c>
      <c r="E2064" s="102">
        <f>YEAR(DATA[[#This Row],[Fecha]])</f>
        <v>2023</v>
      </c>
      <c r="F2064" s="31" t="s">
        <v>58</v>
      </c>
      <c r="G2064" s="32" t="s">
        <v>62</v>
      </c>
      <c r="H2064" s="35" t="s">
        <v>63</v>
      </c>
      <c r="I2064" s="32" t="s">
        <v>166</v>
      </c>
      <c r="J2064" s="19">
        <v>4.6100000000000003</v>
      </c>
    </row>
    <row r="2065" spans="1:11">
      <c r="A2065" s="18" t="s">
        <v>20</v>
      </c>
      <c r="B2065" s="5" t="str">
        <f>TEXT(DATA[[#This Row],[Fecha]],"mmm")</f>
        <v>dic</v>
      </c>
      <c r="C2065" s="16">
        <f>(WEEKNUM(DATA[[#This Row],[Fecha]],2))</f>
        <v>50</v>
      </c>
      <c r="D2065" s="30">
        <v>45266</v>
      </c>
      <c r="E2065" s="102">
        <f>YEAR(DATA[[#This Row],[Fecha]])</f>
        <v>2023</v>
      </c>
      <c r="F2065" s="31" t="s">
        <v>398</v>
      </c>
      <c r="G2065" s="32" t="s">
        <v>70</v>
      </c>
      <c r="H2065" s="35" t="s">
        <v>134</v>
      </c>
      <c r="I2065" s="32" t="s">
        <v>166</v>
      </c>
      <c r="J2065" s="19">
        <v>1.31</v>
      </c>
    </row>
    <row r="2066" spans="1:11">
      <c r="A2066" s="18" t="s">
        <v>20</v>
      </c>
      <c r="B2066" s="5" t="str">
        <f>TEXT(DATA[[#This Row],[Fecha]],"mmm")</f>
        <v>dic</v>
      </c>
      <c r="C2066" s="16">
        <f>(WEEKNUM(DATA[[#This Row],[Fecha]],2))</f>
        <v>50</v>
      </c>
      <c r="D2066" s="30">
        <v>45267</v>
      </c>
      <c r="E2066" s="102">
        <f>YEAR(DATA[[#This Row],[Fecha]])</f>
        <v>2023</v>
      </c>
      <c r="F2066" s="31" t="s">
        <v>335</v>
      </c>
      <c r="G2066" s="32" t="s">
        <v>52</v>
      </c>
      <c r="H2066" s="35" t="s">
        <v>552</v>
      </c>
      <c r="I2066" s="32" t="s">
        <v>57</v>
      </c>
      <c r="J2066" s="19">
        <v>14.64</v>
      </c>
    </row>
    <row r="2067" spans="1:11">
      <c r="A2067" s="18" t="s">
        <v>20</v>
      </c>
      <c r="B2067" s="5" t="str">
        <f>TEXT(DATA[[#This Row],[Fecha]],"mmm")</f>
        <v>dic</v>
      </c>
      <c r="C2067" s="16">
        <f>(WEEKNUM(DATA[[#This Row],[Fecha]],2))</f>
        <v>50</v>
      </c>
      <c r="D2067" s="30">
        <v>45267</v>
      </c>
      <c r="E2067" s="102">
        <f>YEAR(DATA[[#This Row],[Fecha]])</f>
        <v>2023</v>
      </c>
      <c r="F2067" s="31" t="s">
        <v>335</v>
      </c>
      <c r="G2067" s="32" t="s">
        <v>52</v>
      </c>
      <c r="H2067" s="35" t="s">
        <v>553</v>
      </c>
      <c r="I2067" s="32" t="s">
        <v>56</v>
      </c>
      <c r="J2067" s="19">
        <v>13.19</v>
      </c>
    </row>
    <row r="2068" spans="1:11">
      <c r="A2068" s="18" t="s">
        <v>20</v>
      </c>
      <c r="B2068" s="5" t="str">
        <f>TEXT(DATA[[#This Row],[Fecha]],"mmm")</f>
        <v>dic</v>
      </c>
      <c r="C2068" s="16">
        <f>(WEEKNUM(DATA[[#This Row],[Fecha]],2))</f>
        <v>50</v>
      </c>
      <c r="D2068" s="30">
        <v>45267</v>
      </c>
      <c r="E2068" s="102">
        <f>YEAR(DATA[[#This Row],[Fecha]])</f>
        <v>2023</v>
      </c>
      <c r="F2068" s="31" t="s">
        <v>58</v>
      </c>
      <c r="G2068" s="32" t="s">
        <v>62</v>
      </c>
      <c r="H2068" s="35" t="s">
        <v>307</v>
      </c>
      <c r="I2068" s="32" t="s">
        <v>166</v>
      </c>
      <c r="J2068" s="19">
        <v>6.38</v>
      </c>
    </row>
    <row r="2069" spans="1:11">
      <c r="A2069" s="18" t="s">
        <v>20</v>
      </c>
      <c r="B2069" s="5" t="str">
        <f>TEXT(DATA[[#This Row],[Fecha]],"mmm")</f>
        <v>dic</v>
      </c>
      <c r="C2069" s="16">
        <f>(WEEKNUM(DATA[[#This Row],[Fecha]],2))</f>
        <v>50</v>
      </c>
      <c r="D2069" s="30">
        <v>45267</v>
      </c>
      <c r="E2069" s="102">
        <f>YEAR(DATA[[#This Row],[Fecha]])</f>
        <v>2023</v>
      </c>
      <c r="F2069" s="31" t="s">
        <v>335</v>
      </c>
      <c r="G2069" s="32" t="s">
        <v>52</v>
      </c>
      <c r="H2069" s="35" t="s">
        <v>148</v>
      </c>
      <c r="I2069" s="32" t="s">
        <v>166</v>
      </c>
      <c r="J2069" s="19">
        <v>5.85</v>
      </c>
    </row>
    <row r="2070" spans="1:11">
      <c r="A2070" s="18" t="s">
        <v>20</v>
      </c>
      <c r="B2070" s="5" t="str">
        <f>TEXT(DATA[[#This Row],[Fecha]],"mmm")</f>
        <v>dic</v>
      </c>
      <c r="C2070" s="16">
        <f>(WEEKNUM(DATA[[#This Row],[Fecha]],2))</f>
        <v>50</v>
      </c>
      <c r="D2070" s="30">
        <v>45267</v>
      </c>
      <c r="E2070" s="102">
        <f>YEAR(DATA[[#This Row],[Fecha]])</f>
        <v>2023</v>
      </c>
      <c r="F2070" s="31" t="s">
        <v>335</v>
      </c>
      <c r="G2070" s="32" t="s">
        <v>52</v>
      </c>
      <c r="H2070" s="35" t="s">
        <v>553</v>
      </c>
      <c r="I2070" s="32" t="s">
        <v>166</v>
      </c>
      <c r="J2070" s="19">
        <v>5.09</v>
      </c>
    </row>
    <row r="2071" spans="1:11">
      <c r="A2071" s="18" t="s">
        <v>20</v>
      </c>
      <c r="B2071" s="5" t="str">
        <f>TEXT(DATA[[#This Row],[Fecha]],"mmm")</f>
        <v>dic</v>
      </c>
      <c r="C2071" s="16">
        <f>(WEEKNUM(DATA[[#This Row],[Fecha]],2))</f>
        <v>50</v>
      </c>
      <c r="D2071" s="30">
        <v>45267</v>
      </c>
      <c r="E2071" s="102">
        <f>YEAR(DATA[[#This Row],[Fecha]])</f>
        <v>2023</v>
      </c>
      <c r="F2071" s="31" t="s">
        <v>58</v>
      </c>
      <c r="G2071" s="32" t="s">
        <v>62</v>
      </c>
      <c r="H2071" s="35" t="s">
        <v>63</v>
      </c>
      <c r="I2071" s="32" t="s">
        <v>166</v>
      </c>
      <c r="J2071" s="19">
        <v>4.3499999999999996</v>
      </c>
    </row>
    <row r="2072" spans="1:11">
      <c r="A2072" s="18" t="s">
        <v>20</v>
      </c>
      <c r="B2072" s="5" t="str">
        <f>TEXT(DATA[[#This Row],[Fecha]],"mmm")</f>
        <v>dic</v>
      </c>
      <c r="C2072" s="16">
        <f>(WEEKNUM(DATA[[#This Row],[Fecha]],2))</f>
        <v>50</v>
      </c>
      <c r="D2072" s="30">
        <v>45267</v>
      </c>
      <c r="E2072" s="102">
        <f>YEAR(DATA[[#This Row],[Fecha]])</f>
        <v>2023</v>
      </c>
      <c r="F2072" s="31" t="s">
        <v>335</v>
      </c>
      <c r="G2072" s="32" t="s">
        <v>62</v>
      </c>
      <c r="H2072" s="35" t="s">
        <v>307</v>
      </c>
      <c r="I2072" s="32" t="s">
        <v>166</v>
      </c>
      <c r="J2072" s="19">
        <v>4.17</v>
      </c>
    </row>
    <row r="2073" spans="1:11">
      <c r="A2073" s="18" t="s">
        <v>20</v>
      </c>
      <c r="B2073" s="5" t="str">
        <f>TEXT(DATA[[#This Row],[Fecha]],"mmm")</f>
        <v>dic</v>
      </c>
      <c r="C2073" s="16">
        <f>(WEEKNUM(DATA[[#This Row],[Fecha]],2))</f>
        <v>50</v>
      </c>
      <c r="D2073" s="30">
        <v>45267</v>
      </c>
      <c r="E2073" s="102">
        <f>YEAR(DATA[[#This Row],[Fecha]])</f>
        <v>2023</v>
      </c>
      <c r="F2073" s="31" t="s">
        <v>58</v>
      </c>
      <c r="G2073" s="32" t="s">
        <v>53</v>
      </c>
      <c r="H2073" s="35" t="s">
        <v>387</v>
      </c>
      <c r="I2073" s="32" t="s">
        <v>166</v>
      </c>
      <c r="J2073" s="19">
        <v>4.12</v>
      </c>
    </row>
    <row r="2074" spans="1:11">
      <c r="A2074" s="18" t="s">
        <v>22</v>
      </c>
      <c r="B2074" s="5" t="str">
        <f>TEXT(DATA[[#This Row],[Fecha]],"mmm")</f>
        <v>dic</v>
      </c>
      <c r="C2074" s="16">
        <f>(WEEKNUM(DATA[[#This Row],[Fecha]],2))</f>
        <v>50</v>
      </c>
      <c r="D2074" s="30">
        <v>45267</v>
      </c>
      <c r="E2074" s="102">
        <f>YEAR(DATA[[#This Row],[Fecha]])</f>
        <v>2023</v>
      </c>
      <c r="F2074" s="31" t="s">
        <v>398</v>
      </c>
      <c r="G2074" s="32" t="s">
        <v>60</v>
      </c>
      <c r="H2074" s="35" t="s">
        <v>299</v>
      </c>
      <c r="I2074" s="32" t="s">
        <v>166</v>
      </c>
      <c r="J2074" s="19">
        <v>3.55</v>
      </c>
    </row>
    <row r="2075" spans="1:11">
      <c r="A2075" s="18" t="s">
        <v>20</v>
      </c>
      <c r="B2075" s="5" t="str">
        <f>TEXT(DATA[[#This Row],[Fecha]],"mmm")</f>
        <v>dic</v>
      </c>
      <c r="C2075" s="16">
        <f>(WEEKNUM(DATA[[#This Row],[Fecha]],2))</f>
        <v>50</v>
      </c>
      <c r="D2075" s="30">
        <v>45267</v>
      </c>
      <c r="E2075" s="102">
        <f>YEAR(DATA[[#This Row],[Fecha]])</f>
        <v>2023</v>
      </c>
      <c r="F2075" s="31" t="s">
        <v>58</v>
      </c>
      <c r="G2075" s="32" t="s">
        <v>62</v>
      </c>
      <c r="H2075" s="35" t="s">
        <v>63</v>
      </c>
      <c r="I2075" s="32" t="s">
        <v>166</v>
      </c>
      <c r="J2075" s="19">
        <v>3.47</v>
      </c>
    </row>
    <row r="2076" spans="1:11">
      <c r="A2076" s="18" t="s">
        <v>20</v>
      </c>
      <c r="B2076" s="5" t="str">
        <f>TEXT(DATA[[#This Row],[Fecha]],"mmm")</f>
        <v>dic</v>
      </c>
      <c r="C2076" s="16">
        <f>(WEEKNUM(DATA[[#This Row],[Fecha]],2))</f>
        <v>50</v>
      </c>
      <c r="D2076" s="30">
        <v>45267</v>
      </c>
      <c r="E2076" s="102">
        <f>YEAR(DATA[[#This Row],[Fecha]])</f>
        <v>2023</v>
      </c>
      <c r="F2076" s="31" t="s">
        <v>58</v>
      </c>
      <c r="G2076" s="32" t="s">
        <v>53</v>
      </c>
      <c r="H2076" s="35" t="s">
        <v>387</v>
      </c>
      <c r="I2076" s="32" t="s">
        <v>166</v>
      </c>
      <c r="J2076" s="19">
        <v>2.74</v>
      </c>
    </row>
    <row r="2077" spans="1:11">
      <c r="A2077" s="18" t="s">
        <v>20</v>
      </c>
      <c r="B2077" s="5" t="str">
        <f>TEXT(DATA[[#This Row],[Fecha]],"mmm")</f>
        <v>dic</v>
      </c>
      <c r="C2077" s="16">
        <f>(WEEKNUM(DATA[[#This Row],[Fecha]],2))</f>
        <v>50</v>
      </c>
      <c r="D2077" s="30">
        <v>45267</v>
      </c>
      <c r="E2077" s="102">
        <f>YEAR(DATA[[#This Row],[Fecha]])</f>
        <v>2023</v>
      </c>
      <c r="F2077" s="31" t="s">
        <v>335</v>
      </c>
      <c r="G2077" s="32" t="s">
        <v>52</v>
      </c>
      <c r="H2077" s="35" t="s">
        <v>553</v>
      </c>
      <c r="I2077" s="32" t="s">
        <v>166</v>
      </c>
      <c r="J2077" s="19">
        <v>1.74</v>
      </c>
    </row>
    <row r="2078" spans="1:11">
      <c r="A2078" s="18" t="s">
        <v>22</v>
      </c>
      <c r="B2078" s="5" t="str">
        <f>TEXT(DATA[[#This Row],[Fecha]],"mmm")</f>
        <v>dic</v>
      </c>
      <c r="C2078" s="16">
        <f>(WEEKNUM(DATA[[#This Row],[Fecha]],2))</f>
        <v>50</v>
      </c>
      <c r="D2078" s="30">
        <v>45267</v>
      </c>
      <c r="E2078" s="102">
        <f>YEAR(DATA[[#This Row],[Fecha]])</f>
        <v>2023</v>
      </c>
      <c r="F2078" s="31" t="s">
        <v>398</v>
      </c>
      <c r="G2078" s="32" t="s">
        <v>60</v>
      </c>
      <c r="H2078" s="35" t="s">
        <v>299</v>
      </c>
      <c r="I2078" s="32" t="s">
        <v>166</v>
      </c>
      <c r="J2078" s="19">
        <v>1.1000000000000001</v>
      </c>
    </row>
    <row r="2079" spans="1:11">
      <c r="A2079" s="18" t="s">
        <v>22</v>
      </c>
      <c r="B2079" s="5" t="str">
        <f>TEXT(DATA[[#This Row],[Fecha]],"mmm")</f>
        <v>dic</v>
      </c>
      <c r="C2079" s="16">
        <f>(WEEKNUM(DATA[[#This Row],[Fecha]],2))</f>
        <v>51</v>
      </c>
      <c r="D2079" s="30">
        <v>45271</v>
      </c>
      <c r="E2079" s="102">
        <f>YEAR(DATA[[#This Row],[Fecha]])</f>
        <v>2023</v>
      </c>
      <c r="F2079" s="31" t="s">
        <v>398</v>
      </c>
      <c r="G2079" s="32" t="s">
        <v>71</v>
      </c>
      <c r="H2079" s="35" t="s">
        <v>346</v>
      </c>
      <c r="I2079" s="32" t="s">
        <v>57</v>
      </c>
      <c r="J2079" s="19">
        <v>34.94</v>
      </c>
      <c r="K2079" s="29" t="s">
        <v>568</v>
      </c>
    </row>
    <row r="2080" spans="1:11">
      <c r="A2080" s="18" t="s">
        <v>20</v>
      </c>
      <c r="B2080" s="5" t="str">
        <f>TEXT(DATA[[#This Row],[Fecha]],"mmm")</f>
        <v>dic</v>
      </c>
      <c r="C2080" s="16">
        <f>(WEEKNUM(DATA[[#This Row],[Fecha]],2))</f>
        <v>51</v>
      </c>
      <c r="D2080" s="30">
        <v>45271</v>
      </c>
      <c r="E2080" s="102">
        <f>YEAR(DATA[[#This Row],[Fecha]])</f>
        <v>2023</v>
      </c>
      <c r="F2080" s="31" t="s">
        <v>335</v>
      </c>
      <c r="G2080" s="32" t="s">
        <v>52</v>
      </c>
      <c r="H2080" s="35" t="s">
        <v>148</v>
      </c>
      <c r="I2080" s="32" t="s">
        <v>57</v>
      </c>
      <c r="J2080" s="19">
        <v>34.28</v>
      </c>
      <c r="K2080" s="29" t="s">
        <v>570</v>
      </c>
    </row>
    <row r="2081" spans="1:11">
      <c r="A2081" s="18" t="s">
        <v>22</v>
      </c>
      <c r="B2081" s="5" t="str">
        <f>TEXT(DATA[[#This Row],[Fecha]],"mmm")</f>
        <v>dic</v>
      </c>
      <c r="C2081" s="16">
        <f>(WEEKNUM(DATA[[#This Row],[Fecha]],2))</f>
        <v>51</v>
      </c>
      <c r="D2081" s="30">
        <v>45271</v>
      </c>
      <c r="E2081" s="102">
        <f>YEAR(DATA[[#This Row],[Fecha]])</f>
        <v>2023</v>
      </c>
      <c r="F2081" s="31" t="s">
        <v>398</v>
      </c>
      <c r="G2081" s="32" t="s">
        <v>71</v>
      </c>
      <c r="H2081" s="35" t="s">
        <v>346</v>
      </c>
      <c r="I2081" s="32" t="s">
        <v>166</v>
      </c>
      <c r="J2081" s="19">
        <v>7.49</v>
      </c>
      <c r="K2081" s="29" t="s">
        <v>568</v>
      </c>
    </row>
    <row r="2082" spans="1:11">
      <c r="A2082" s="18" t="s">
        <v>20</v>
      </c>
      <c r="B2082" s="5" t="str">
        <f>TEXT(DATA[[#This Row],[Fecha]],"mmm")</f>
        <v>dic</v>
      </c>
      <c r="C2082" s="16">
        <f>(WEEKNUM(DATA[[#This Row],[Fecha]],2))</f>
        <v>51</v>
      </c>
      <c r="D2082" s="30">
        <v>45271</v>
      </c>
      <c r="E2082" s="102">
        <f>YEAR(DATA[[#This Row],[Fecha]])</f>
        <v>2023</v>
      </c>
      <c r="F2082" s="31" t="s">
        <v>335</v>
      </c>
      <c r="G2082" s="32" t="s">
        <v>52</v>
      </c>
      <c r="H2082" s="35" t="s">
        <v>148</v>
      </c>
      <c r="I2082" s="32" t="s">
        <v>166</v>
      </c>
      <c r="J2082" s="19">
        <v>6.41</v>
      </c>
      <c r="K2082" s="29" t="s">
        <v>570</v>
      </c>
    </row>
    <row r="2083" spans="1:11">
      <c r="A2083" s="18" t="s">
        <v>20</v>
      </c>
      <c r="B2083" s="5" t="str">
        <f>TEXT(DATA[[#This Row],[Fecha]],"mmm")</f>
        <v>dic</v>
      </c>
      <c r="C2083" s="16">
        <f>(WEEKNUM(DATA[[#This Row],[Fecha]],2))</f>
        <v>51</v>
      </c>
      <c r="D2083" s="30">
        <v>45271</v>
      </c>
      <c r="E2083" s="102">
        <f>YEAR(DATA[[#This Row],[Fecha]])</f>
        <v>2023</v>
      </c>
      <c r="F2083" s="31" t="s">
        <v>398</v>
      </c>
      <c r="G2083" s="32" t="s">
        <v>52</v>
      </c>
      <c r="H2083" s="35" t="s">
        <v>148</v>
      </c>
      <c r="I2083" s="32" t="s">
        <v>166</v>
      </c>
      <c r="J2083" s="19">
        <v>5.82</v>
      </c>
    </row>
    <row r="2084" spans="1:11">
      <c r="A2084" s="18" t="s">
        <v>20</v>
      </c>
      <c r="B2084" s="5" t="str">
        <f>TEXT(DATA[[#This Row],[Fecha]],"mmm")</f>
        <v>dic</v>
      </c>
      <c r="C2084" s="16">
        <f>(WEEKNUM(DATA[[#This Row],[Fecha]],2))</f>
        <v>51</v>
      </c>
      <c r="D2084" s="30">
        <v>45271</v>
      </c>
      <c r="E2084" s="102">
        <f>YEAR(DATA[[#This Row],[Fecha]])</f>
        <v>2023</v>
      </c>
      <c r="F2084" s="31" t="s">
        <v>335</v>
      </c>
      <c r="G2084" s="32" t="s">
        <v>52</v>
      </c>
      <c r="H2084" s="35" t="s">
        <v>148</v>
      </c>
      <c r="I2084" s="32" t="s">
        <v>166</v>
      </c>
      <c r="J2084" s="19">
        <v>2.3199999999999998</v>
      </c>
      <c r="K2084" s="29" t="s">
        <v>570</v>
      </c>
    </row>
    <row r="2085" spans="1:11">
      <c r="A2085" s="18" t="s">
        <v>19</v>
      </c>
      <c r="B2085" s="5" t="str">
        <f>TEXT(DATA[[#This Row],[Fecha]],"mmm")</f>
        <v>dic</v>
      </c>
      <c r="C2085" s="16">
        <f>(WEEKNUM(DATA[[#This Row],[Fecha]],2))</f>
        <v>51</v>
      </c>
      <c r="D2085" s="30">
        <v>45271</v>
      </c>
      <c r="E2085" s="102">
        <f>YEAR(DATA[[#This Row],[Fecha]])</f>
        <v>2023</v>
      </c>
      <c r="F2085" s="31" t="s">
        <v>398</v>
      </c>
      <c r="G2085" s="32" t="s">
        <v>64</v>
      </c>
      <c r="H2085" s="35" t="s">
        <v>477</v>
      </c>
      <c r="I2085" s="32" t="s">
        <v>166</v>
      </c>
      <c r="J2085" s="19">
        <v>1.61</v>
      </c>
    </row>
    <row r="2086" spans="1:11">
      <c r="A2086" s="18" t="s">
        <v>20</v>
      </c>
      <c r="B2086" s="5" t="str">
        <f>TEXT(DATA[[#This Row],[Fecha]],"mmm")</f>
        <v>dic</v>
      </c>
      <c r="C2086" s="16">
        <f>(WEEKNUM(DATA[[#This Row],[Fecha]],2))</f>
        <v>51</v>
      </c>
      <c r="D2086" s="30">
        <v>45271</v>
      </c>
      <c r="E2086" s="102">
        <f>YEAR(DATA[[#This Row],[Fecha]])</f>
        <v>2023</v>
      </c>
      <c r="F2086" s="31" t="s">
        <v>398</v>
      </c>
      <c r="G2086" s="32" t="s">
        <v>75</v>
      </c>
      <c r="H2086" s="35" t="s">
        <v>177</v>
      </c>
      <c r="I2086" s="32" t="s">
        <v>166</v>
      </c>
      <c r="J2086" s="19">
        <v>1.2</v>
      </c>
    </row>
    <row r="2087" spans="1:11">
      <c r="A2087" s="18" t="s">
        <v>22</v>
      </c>
      <c r="B2087" s="5" t="str">
        <f>TEXT(DATA[[#This Row],[Fecha]],"mmm")</f>
        <v>dic</v>
      </c>
      <c r="C2087" s="16">
        <f>(WEEKNUM(DATA[[#This Row],[Fecha]],2))</f>
        <v>51</v>
      </c>
      <c r="D2087" s="30">
        <v>45271</v>
      </c>
      <c r="E2087" s="102">
        <f>YEAR(DATA[[#This Row],[Fecha]])</f>
        <v>2023</v>
      </c>
      <c r="F2087" s="31" t="s">
        <v>398</v>
      </c>
      <c r="G2087" s="32" t="s">
        <v>71</v>
      </c>
      <c r="H2087" s="35" t="s">
        <v>346</v>
      </c>
      <c r="I2087" s="32" t="s">
        <v>166</v>
      </c>
      <c r="J2087" s="19">
        <v>0.23</v>
      </c>
      <c r="K2087" s="29" t="s">
        <v>568</v>
      </c>
    </row>
    <row r="2088" spans="1:11">
      <c r="A2088" s="18" t="s">
        <v>20</v>
      </c>
      <c r="B2088" s="5" t="str">
        <f>TEXT(DATA[[#This Row],[Fecha]],"mmm")</f>
        <v>dic</v>
      </c>
      <c r="C2088" s="16">
        <f>(WEEKNUM(DATA[[#This Row],[Fecha]],2))</f>
        <v>51</v>
      </c>
      <c r="D2088" s="30">
        <v>45272</v>
      </c>
      <c r="E2088" s="102">
        <f>YEAR(DATA[[#This Row],[Fecha]])</f>
        <v>2023</v>
      </c>
      <c r="F2088" s="31" t="s">
        <v>335</v>
      </c>
      <c r="G2088" s="32" t="s">
        <v>52</v>
      </c>
      <c r="H2088" s="35" t="s">
        <v>507</v>
      </c>
      <c r="I2088" s="32" t="s">
        <v>56</v>
      </c>
      <c r="J2088" s="19">
        <v>34.869999999999997</v>
      </c>
      <c r="K2088" s="29" t="s">
        <v>569</v>
      </c>
    </row>
    <row r="2089" spans="1:11">
      <c r="A2089" s="18" t="s">
        <v>20</v>
      </c>
      <c r="B2089" s="5" t="str">
        <f>TEXT(DATA[[#This Row],[Fecha]],"mmm")</f>
        <v>dic</v>
      </c>
      <c r="C2089" s="16">
        <f>(WEEKNUM(DATA[[#This Row],[Fecha]],2))</f>
        <v>51</v>
      </c>
      <c r="D2089" s="30">
        <v>45272</v>
      </c>
      <c r="E2089" s="102">
        <f>YEAR(DATA[[#This Row],[Fecha]])</f>
        <v>2023</v>
      </c>
      <c r="F2089" s="31" t="s">
        <v>335</v>
      </c>
      <c r="G2089" s="32" t="s">
        <v>52</v>
      </c>
      <c r="H2089" s="35" t="s">
        <v>159</v>
      </c>
      <c r="I2089" s="32" t="s">
        <v>56</v>
      </c>
      <c r="J2089" s="19">
        <v>22.74</v>
      </c>
      <c r="K2089" s="29" t="s">
        <v>569</v>
      </c>
    </row>
    <row r="2090" spans="1:11">
      <c r="A2090" s="18" t="s">
        <v>19</v>
      </c>
      <c r="B2090" s="5" t="str">
        <f>TEXT(DATA[[#This Row],[Fecha]],"mmm")</f>
        <v>dic</v>
      </c>
      <c r="C2090" s="16">
        <f>(WEEKNUM(DATA[[#This Row],[Fecha]],2))</f>
        <v>51</v>
      </c>
      <c r="D2090" s="30">
        <v>45272</v>
      </c>
      <c r="E2090" s="102">
        <f>YEAR(DATA[[#This Row],[Fecha]])</f>
        <v>2023</v>
      </c>
      <c r="F2090" s="31" t="s">
        <v>58</v>
      </c>
      <c r="G2090" s="32" t="s">
        <v>179</v>
      </c>
      <c r="H2090" s="35" t="s">
        <v>561</v>
      </c>
      <c r="I2090" s="32" t="s">
        <v>56</v>
      </c>
      <c r="J2090" s="19">
        <v>18.13</v>
      </c>
      <c r="K2090" s="29" t="s">
        <v>573</v>
      </c>
    </row>
    <row r="2091" spans="1:11">
      <c r="A2091" s="18" t="s">
        <v>20</v>
      </c>
      <c r="B2091" s="5" t="str">
        <f>TEXT(DATA[[#This Row],[Fecha]],"mmm")</f>
        <v>dic</v>
      </c>
      <c r="C2091" s="16">
        <f>(WEEKNUM(DATA[[#This Row],[Fecha]],2))</f>
        <v>51</v>
      </c>
      <c r="D2091" s="30">
        <v>45272</v>
      </c>
      <c r="E2091" s="102">
        <f>YEAR(DATA[[#This Row],[Fecha]])</f>
        <v>2023</v>
      </c>
      <c r="F2091" s="31" t="s">
        <v>335</v>
      </c>
      <c r="G2091" s="32" t="s">
        <v>52</v>
      </c>
      <c r="H2091" s="35" t="s">
        <v>159</v>
      </c>
      <c r="I2091" s="32" t="s">
        <v>56</v>
      </c>
      <c r="J2091" s="19">
        <v>15</v>
      </c>
      <c r="K2091" s="29" t="s">
        <v>569</v>
      </c>
    </row>
    <row r="2092" spans="1:11">
      <c r="A2092" s="18" t="s">
        <v>20</v>
      </c>
      <c r="B2092" s="5" t="str">
        <f>TEXT(DATA[[#This Row],[Fecha]],"mmm")</f>
        <v>dic</v>
      </c>
      <c r="C2092" s="16">
        <f>(WEEKNUM(DATA[[#This Row],[Fecha]],2))</f>
        <v>51</v>
      </c>
      <c r="D2092" s="30">
        <v>45272</v>
      </c>
      <c r="E2092" s="102">
        <f>YEAR(DATA[[#This Row],[Fecha]])</f>
        <v>2023</v>
      </c>
      <c r="F2092" s="31" t="s">
        <v>335</v>
      </c>
      <c r="G2092" s="32" t="s">
        <v>52</v>
      </c>
      <c r="H2092" s="35" t="s">
        <v>148</v>
      </c>
      <c r="I2092" s="32" t="s">
        <v>57</v>
      </c>
      <c r="J2092" s="19">
        <v>9.85</v>
      </c>
      <c r="K2092" s="29" t="s">
        <v>570</v>
      </c>
    </row>
    <row r="2093" spans="1:11">
      <c r="A2093" s="18" t="s">
        <v>20</v>
      </c>
      <c r="B2093" s="5" t="str">
        <f>TEXT(DATA[[#This Row],[Fecha]],"mmm")</f>
        <v>dic</v>
      </c>
      <c r="C2093" s="16">
        <f>(WEEKNUM(DATA[[#This Row],[Fecha]],2))</f>
        <v>51</v>
      </c>
      <c r="D2093" s="30">
        <v>45272</v>
      </c>
      <c r="E2093" s="102">
        <f>YEAR(DATA[[#This Row],[Fecha]])</f>
        <v>2023</v>
      </c>
      <c r="F2093" s="31" t="s">
        <v>335</v>
      </c>
      <c r="G2093" s="32" t="s">
        <v>53</v>
      </c>
      <c r="H2093" s="35" t="s">
        <v>366</v>
      </c>
      <c r="I2093" s="32" t="s">
        <v>166</v>
      </c>
      <c r="J2093" s="19">
        <v>6.87</v>
      </c>
    </row>
    <row r="2094" spans="1:11">
      <c r="A2094" s="18" t="s">
        <v>20</v>
      </c>
      <c r="B2094" s="5" t="str">
        <f>TEXT(DATA[[#This Row],[Fecha]],"mmm")</f>
        <v>dic</v>
      </c>
      <c r="C2094" s="16">
        <f>(WEEKNUM(DATA[[#This Row],[Fecha]],2))</f>
        <v>51</v>
      </c>
      <c r="D2094" s="30">
        <v>45272</v>
      </c>
      <c r="E2094" s="102">
        <f>YEAR(DATA[[#This Row],[Fecha]])</f>
        <v>2023</v>
      </c>
      <c r="F2094" s="31" t="s">
        <v>398</v>
      </c>
      <c r="G2094" s="32" t="s">
        <v>482</v>
      </c>
      <c r="H2094" s="35" t="s">
        <v>491</v>
      </c>
      <c r="I2094" s="32" t="s">
        <v>166</v>
      </c>
      <c r="J2094" s="19">
        <v>4.63</v>
      </c>
    </row>
    <row r="2095" spans="1:11">
      <c r="A2095" s="18" t="s">
        <v>20</v>
      </c>
      <c r="B2095" s="5" t="str">
        <f>TEXT(DATA[[#This Row],[Fecha]],"mmm")</f>
        <v>dic</v>
      </c>
      <c r="C2095" s="16">
        <f>(WEEKNUM(DATA[[#This Row],[Fecha]],2))</f>
        <v>51</v>
      </c>
      <c r="D2095" s="30">
        <v>45272</v>
      </c>
      <c r="E2095" s="102">
        <f>YEAR(DATA[[#This Row],[Fecha]])</f>
        <v>2023</v>
      </c>
      <c r="F2095" s="31" t="s">
        <v>335</v>
      </c>
      <c r="G2095" s="32" t="s">
        <v>52</v>
      </c>
      <c r="H2095" s="35" t="s">
        <v>148</v>
      </c>
      <c r="I2095" s="32" t="s">
        <v>166</v>
      </c>
      <c r="J2095" s="19">
        <v>4.59</v>
      </c>
      <c r="K2095" s="29" t="s">
        <v>570</v>
      </c>
    </row>
    <row r="2096" spans="1:11">
      <c r="A2096" s="18" t="s">
        <v>19</v>
      </c>
      <c r="B2096" s="5" t="str">
        <f>TEXT(DATA[[#This Row],[Fecha]],"mmm")</f>
        <v>dic</v>
      </c>
      <c r="C2096" s="16">
        <f>(WEEKNUM(DATA[[#This Row],[Fecha]],2))</f>
        <v>51</v>
      </c>
      <c r="D2096" s="30">
        <v>45272</v>
      </c>
      <c r="E2096" s="102">
        <f>YEAR(DATA[[#This Row],[Fecha]])</f>
        <v>2023</v>
      </c>
      <c r="F2096" s="31" t="s">
        <v>58</v>
      </c>
      <c r="G2096" s="32" t="s">
        <v>179</v>
      </c>
      <c r="H2096" s="35" t="s">
        <v>561</v>
      </c>
      <c r="I2096" s="32" t="s">
        <v>166</v>
      </c>
      <c r="J2096" s="19">
        <v>4.25</v>
      </c>
      <c r="K2096" s="29" t="s">
        <v>573</v>
      </c>
    </row>
    <row r="2097" spans="1:11">
      <c r="A2097" s="18" t="s">
        <v>22</v>
      </c>
      <c r="B2097" s="5" t="str">
        <f>TEXT(DATA[[#This Row],[Fecha]],"mmm")</f>
        <v>dic</v>
      </c>
      <c r="C2097" s="16">
        <f>(WEEKNUM(DATA[[#This Row],[Fecha]],2))</f>
        <v>51</v>
      </c>
      <c r="D2097" s="30">
        <v>45272</v>
      </c>
      <c r="E2097" s="102">
        <f>YEAR(DATA[[#This Row],[Fecha]])</f>
        <v>2023</v>
      </c>
      <c r="F2097" s="31" t="s">
        <v>398</v>
      </c>
      <c r="G2097" s="32" t="s">
        <v>64</v>
      </c>
      <c r="H2097" s="35" t="s">
        <v>82</v>
      </c>
      <c r="I2097" s="32" t="s">
        <v>166</v>
      </c>
      <c r="J2097" s="19">
        <v>4.03</v>
      </c>
    </row>
    <row r="2098" spans="1:11">
      <c r="A2098" s="18" t="s">
        <v>22</v>
      </c>
      <c r="B2098" s="5" t="str">
        <f>TEXT(DATA[[#This Row],[Fecha]],"mmm")</f>
        <v>dic</v>
      </c>
      <c r="C2098" s="16">
        <f>(WEEKNUM(DATA[[#This Row],[Fecha]],2))</f>
        <v>51</v>
      </c>
      <c r="D2098" s="30">
        <v>45272</v>
      </c>
      <c r="E2098" s="102">
        <f>YEAR(DATA[[#This Row],[Fecha]])</f>
        <v>2023</v>
      </c>
      <c r="F2098" s="31" t="s">
        <v>398</v>
      </c>
      <c r="G2098" s="32" t="s">
        <v>64</v>
      </c>
      <c r="H2098" s="35" t="s">
        <v>562</v>
      </c>
      <c r="I2098" s="32" t="s">
        <v>166</v>
      </c>
      <c r="J2098" s="19">
        <v>4.03</v>
      </c>
    </row>
    <row r="2099" spans="1:11">
      <c r="A2099" s="18" t="s">
        <v>20</v>
      </c>
      <c r="B2099" s="5" t="str">
        <f>TEXT(DATA[[#This Row],[Fecha]],"mmm")</f>
        <v>dic</v>
      </c>
      <c r="C2099" s="16">
        <f>(WEEKNUM(DATA[[#This Row],[Fecha]],2))</f>
        <v>51</v>
      </c>
      <c r="D2099" s="30">
        <v>45272</v>
      </c>
      <c r="E2099" s="102">
        <f>YEAR(DATA[[#This Row],[Fecha]])</f>
        <v>2023</v>
      </c>
      <c r="F2099" s="31" t="s">
        <v>58</v>
      </c>
      <c r="G2099" s="32" t="s">
        <v>482</v>
      </c>
      <c r="H2099" s="35" t="s">
        <v>150</v>
      </c>
      <c r="I2099" s="32" t="s">
        <v>166</v>
      </c>
      <c r="J2099" s="19">
        <v>3.74</v>
      </c>
      <c r="K2099" s="29" t="s">
        <v>582</v>
      </c>
    </row>
    <row r="2100" spans="1:11">
      <c r="A2100" s="18" t="s">
        <v>19</v>
      </c>
      <c r="B2100" s="5" t="str">
        <f>TEXT(DATA[[#This Row],[Fecha]],"mmm")</f>
        <v>dic</v>
      </c>
      <c r="C2100" s="16">
        <f>(WEEKNUM(DATA[[#This Row],[Fecha]],2))</f>
        <v>51</v>
      </c>
      <c r="D2100" s="30">
        <v>45272</v>
      </c>
      <c r="E2100" s="102">
        <f>YEAR(DATA[[#This Row],[Fecha]])</f>
        <v>2023</v>
      </c>
      <c r="F2100" s="31" t="s">
        <v>58</v>
      </c>
      <c r="G2100" s="32" t="s">
        <v>60</v>
      </c>
      <c r="H2100" s="35" t="s">
        <v>299</v>
      </c>
      <c r="I2100" s="32" t="s">
        <v>166</v>
      </c>
      <c r="J2100" s="19">
        <v>2.6</v>
      </c>
    </row>
    <row r="2101" spans="1:11">
      <c r="A2101" s="18" t="s">
        <v>20</v>
      </c>
      <c r="B2101" s="5" t="str">
        <f>TEXT(DATA[[#This Row],[Fecha]],"mmm")</f>
        <v>dic</v>
      </c>
      <c r="C2101" s="16">
        <f>(WEEKNUM(DATA[[#This Row],[Fecha]],2))</f>
        <v>51</v>
      </c>
      <c r="D2101" s="30">
        <v>45272</v>
      </c>
      <c r="E2101" s="102">
        <f>YEAR(DATA[[#This Row],[Fecha]])</f>
        <v>2023</v>
      </c>
      <c r="F2101" s="31" t="s">
        <v>335</v>
      </c>
      <c r="G2101" s="32" t="s">
        <v>52</v>
      </c>
      <c r="H2101" s="35" t="s">
        <v>148</v>
      </c>
      <c r="I2101" s="32" t="s">
        <v>166</v>
      </c>
      <c r="J2101" s="19">
        <v>1.58</v>
      </c>
      <c r="K2101" s="29" t="s">
        <v>570</v>
      </c>
    </row>
    <row r="2102" spans="1:11">
      <c r="A2102" s="18" t="s">
        <v>20</v>
      </c>
      <c r="B2102" s="5" t="str">
        <f>TEXT(DATA[[#This Row],[Fecha]],"mmm")</f>
        <v>dic</v>
      </c>
      <c r="C2102" s="16">
        <f>(WEEKNUM(DATA[[#This Row],[Fecha]],2))</f>
        <v>51</v>
      </c>
      <c r="D2102" s="30">
        <v>45272</v>
      </c>
      <c r="E2102" s="102">
        <f>YEAR(DATA[[#This Row],[Fecha]])</f>
        <v>2023</v>
      </c>
      <c r="F2102" s="31" t="s">
        <v>58</v>
      </c>
      <c r="G2102" s="32" t="s">
        <v>52</v>
      </c>
      <c r="H2102" s="35" t="s">
        <v>162</v>
      </c>
      <c r="I2102" s="32" t="s">
        <v>166</v>
      </c>
      <c r="J2102" s="19">
        <v>0.5</v>
      </c>
    </row>
    <row r="2103" spans="1:11">
      <c r="A2103" s="18" t="s">
        <v>20</v>
      </c>
      <c r="B2103" s="5" t="str">
        <f>TEXT(DATA[[#This Row],[Fecha]],"mmm")</f>
        <v>dic</v>
      </c>
      <c r="C2103" s="16">
        <f>(WEEKNUM(DATA[[#This Row],[Fecha]],2))</f>
        <v>51</v>
      </c>
      <c r="D2103" s="30">
        <v>45272</v>
      </c>
      <c r="E2103" s="102">
        <f>YEAR(DATA[[#This Row],[Fecha]])</f>
        <v>2023</v>
      </c>
      <c r="F2103" s="31" t="s">
        <v>58</v>
      </c>
      <c r="G2103" s="32" t="s">
        <v>52</v>
      </c>
      <c r="H2103" s="35" t="s">
        <v>162</v>
      </c>
      <c r="I2103" s="32" t="s">
        <v>166</v>
      </c>
      <c r="J2103" s="19">
        <v>0.34</v>
      </c>
    </row>
    <row r="2104" spans="1:11">
      <c r="A2104" s="18" t="s">
        <v>19</v>
      </c>
      <c r="B2104" s="5" t="str">
        <f>TEXT(DATA[[#This Row],[Fecha]],"mmm")</f>
        <v>dic</v>
      </c>
      <c r="C2104" s="16">
        <f>(WEEKNUM(DATA[[#This Row],[Fecha]],2))</f>
        <v>51</v>
      </c>
      <c r="D2104" s="30">
        <v>45272</v>
      </c>
      <c r="E2104" s="102">
        <f>YEAR(DATA[[#This Row],[Fecha]])</f>
        <v>2023</v>
      </c>
      <c r="F2104" s="31" t="s">
        <v>58</v>
      </c>
      <c r="G2104" s="32" t="s">
        <v>179</v>
      </c>
      <c r="H2104" s="35" t="s">
        <v>561</v>
      </c>
      <c r="I2104" s="32" t="s">
        <v>166</v>
      </c>
      <c r="J2104" s="19">
        <v>0.17</v>
      </c>
      <c r="K2104" s="29" t="s">
        <v>573</v>
      </c>
    </row>
    <row r="2105" spans="1:11">
      <c r="A2105" s="18" t="s">
        <v>19</v>
      </c>
      <c r="B2105" s="5" t="str">
        <f>TEXT(DATA[[#This Row],[Fecha]],"mmm")</f>
        <v>dic</v>
      </c>
      <c r="C2105" s="16">
        <f>(WEEKNUM(DATA[[#This Row],[Fecha]],2))</f>
        <v>51</v>
      </c>
      <c r="D2105" s="30">
        <v>45273</v>
      </c>
      <c r="E2105" s="102">
        <f>YEAR(DATA[[#This Row],[Fecha]])</f>
        <v>2023</v>
      </c>
      <c r="F2105" s="31" t="s">
        <v>58</v>
      </c>
      <c r="G2105" s="32" t="s">
        <v>70</v>
      </c>
      <c r="H2105" s="35" t="s">
        <v>565</v>
      </c>
      <c r="I2105" s="32" t="s">
        <v>56</v>
      </c>
      <c r="J2105" s="19">
        <v>14.95</v>
      </c>
      <c r="K2105" s="29" t="s">
        <v>575</v>
      </c>
    </row>
    <row r="2106" spans="1:11">
      <c r="A2106" s="18" t="s">
        <v>20</v>
      </c>
      <c r="B2106" s="5" t="str">
        <f>TEXT(DATA[[#This Row],[Fecha]],"mmm")</f>
        <v>dic</v>
      </c>
      <c r="C2106" s="16">
        <f>(WEEKNUM(DATA[[#This Row],[Fecha]],2))</f>
        <v>51</v>
      </c>
      <c r="D2106" s="30">
        <v>45273</v>
      </c>
      <c r="E2106" s="102">
        <f>YEAR(DATA[[#This Row],[Fecha]])</f>
        <v>2023</v>
      </c>
      <c r="F2106" s="31" t="s">
        <v>398</v>
      </c>
      <c r="G2106" s="32" t="s">
        <v>75</v>
      </c>
      <c r="H2106" s="35" t="s">
        <v>564</v>
      </c>
      <c r="I2106" s="32" t="s">
        <v>57</v>
      </c>
      <c r="J2106" s="19">
        <v>12</v>
      </c>
    </row>
    <row r="2107" spans="1:11">
      <c r="A2107" s="18" t="s">
        <v>22</v>
      </c>
      <c r="B2107" s="5" t="str">
        <f>TEXT(DATA[[#This Row],[Fecha]],"mmm")</f>
        <v>dic</v>
      </c>
      <c r="C2107" s="16">
        <f>(WEEKNUM(DATA[[#This Row],[Fecha]],2))</f>
        <v>51</v>
      </c>
      <c r="D2107" s="30">
        <v>45273</v>
      </c>
      <c r="E2107" s="102">
        <f>YEAR(DATA[[#This Row],[Fecha]])</f>
        <v>2023</v>
      </c>
      <c r="F2107" s="31" t="s">
        <v>58</v>
      </c>
      <c r="G2107" s="32" t="s">
        <v>71</v>
      </c>
      <c r="H2107" s="35" t="s">
        <v>566</v>
      </c>
      <c r="I2107" s="32" t="s">
        <v>57</v>
      </c>
      <c r="J2107" s="19">
        <v>10.75</v>
      </c>
      <c r="K2107" s="29" t="s">
        <v>576</v>
      </c>
    </row>
    <row r="2108" spans="1:11">
      <c r="A2108" s="18" t="s">
        <v>20</v>
      </c>
      <c r="B2108" s="5" t="str">
        <f>TEXT(DATA[[#This Row],[Fecha]],"mmm")</f>
        <v>dic</v>
      </c>
      <c r="C2108" s="16">
        <f>(WEEKNUM(DATA[[#This Row],[Fecha]],2))</f>
        <v>51</v>
      </c>
      <c r="D2108" s="30">
        <v>45273</v>
      </c>
      <c r="E2108" s="102">
        <f>YEAR(DATA[[#This Row],[Fecha]])</f>
        <v>2023</v>
      </c>
      <c r="F2108" s="31" t="s">
        <v>398</v>
      </c>
      <c r="G2108" s="32" t="s">
        <v>76</v>
      </c>
      <c r="H2108" s="35" t="s">
        <v>90</v>
      </c>
      <c r="I2108" s="32" t="s">
        <v>166</v>
      </c>
      <c r="J2108" s="19">
        <v>7.8</v>
      </c>
      <c r="K2108" s="29" t="s">
        <v>578</v>
      </c>
    </row>
    <row r="2109" spans="1:11">
      <c r="A2109" s="18" t="s">
        <v>20</v>
      </c>
      <c r="B2109" s="5" t="str">
        <f>TEXT(DATA[[#This Row],[Fecha]],"mmm")</f>
        <v>dic</v>
      </c>
      <c r="C2109" s="16">
        <f>(WEEKNUM(DATA[[#This Row],[Fecha]],2))</f>
        <v>51</v>
      </c>
      <c r="D2109" s="30">
        <v>45273</v>
      </c>
      <c r="E2109" s="102">
        <f>YEAR(DATA[[#This Row],[Fecha]])</f>
        <v>2023</v>
      </c>
      <c r="F2109" s="31" t="s">
        <v>58</v>
      </c>
      <c r="G2109" s="32" t="s">
        <v>482</v>
      </c>
      <c r="H2109" s="35" t="s">
        <v>150</v>
      </c>
      <c r="I2109" s="32" t="s">
        <v>166</v>
      </c>
      <c r="J2109" s="19">
        <v>5.19</v>
      </c>
      <c r="K2109" s="29" t="s">
        <v>581</v>
      </c>
    </row>
    <row r="2110" spans="1:11">
      <c r="A2110" s="18" t="s">
        <v>22</v>
      </c>
      <c r="B2110" s="5" t="str">
        <f>TEXT(DATA[[#This Row],[Fecha]],"mmm")</f>
        <v>dic</v>
      </c>
      <c r="C2110" s="16">
        <f>(WEEKNUM(DATA[[#This Row],[Fecha]],2))</f>
        <v>51</v>
      </c>
      <c r="D2110" s="30">
        <v>45273</v>
      </c>
      <c r="E2110" s="102">
        <f>YEAR(DATA[[#This Row],[Fecha]])</f>
        <v>2023</v>
      </c>
      <c r="F2110" s="31" t="s">
        <v>58</v>
      </c>
      <c r="G2110" s="32" t="s">
        <v>76</v>
      </c>
      <c r="H2110" s="35" t="s">
        <v>304</v>
      </c>
      <c r="I2110" s="32" t="s">
        <v>166</v>
      </c>
      <c r="J2110" s="19">
        <v>4.05</v>
      </c>
    </row>
    <row r="2111" spans="1:11">
      <c r="A2111" s="18" t="s">
        <v>20</v>
      </c>
      <c r="B2111" s="5" t="str">
        <f>TEXT(DATA[[#This Row],[Fecha]],"mmm")</f>
        <v>dic</v>
      </c>
      <c r="C2111" s="16">
        <f>(WEEKNUM(DATA[[#This Row],[Fecha]],2))</f>
        <v>51</v>
      </c>
      <c r="D2111" s="30">
        <v>45273</v>
      </c>
      <c r="E2111" s="102">
        <f>YEAR(DATA[[#This Row],[Fecha]])</f>
        <v>2023</v>
      </c>
      <c r="F2111" s="31" t="s">
        <v>58</v>
      </c>
      <c r="G2111" s="32" t="s">
        <v>52</v>
      </c>
      <c r="H2111" s="35" t="s">
        <v>162</v>
      </c>
      <c r="I2111" s="32" t="s">
        <v>166</v>
      </c>
      <c r="J2111" s="19">
        <v>3.94</v>
      </c>
    </row>
    <row r="2112" spans="1:11">
      <c r="A2112" s="18" t="s">
        <v>20</v>
      </c>
      <c r="B2112" s="5" t="str">
        <f>TEXT(DATA[[#This Row],[Fecha]],"mmm")</f>
        <v>dic</v>
      </c>
      <c r="C2112" s="16">
        <f>(WEEKNUM(DATA[[#This Row],[Fecha]],2))</f>
        <v>51</v>
      </c>
      <c r="D2112" s="30">
        <v>45273</v>
      </c>
      <c r="E2112" s="102">
        <f>YEAR(DATA[[#This Row],[Fecha]])</f>
        <v>2023</v>
      </c>
      <c r="F2112" s="31" t="s">
        <v>58</v>
      </c>
      <c r="G2112" s="32" t="s">
        <v>52</v>
      </c>
      <c r="H2112" s="35" t="s">
        <v>148</v>
      </c>
      <c r="I2112" s="32" t="s">
        <v>166</v>
      </c>
      <c r="J2112" s="19">
        <v>3.27</v>
      </c>
      <c r="K2112" s="29" t="s">
        <v>570</v>
      </c>
    </row>
    <row r="2113" spans="1:11">
      <c r="A2113" s="18" t="s">
        <v>20</v>
      </c>
      <c r="B2113" s="5" t="str">
        <f>TEXT(DATA[[#This Row],[Fecha]],"mmm")</f>
        <v>dic</v>
      </c>
      <c r="C2113" s="16">
        <f>(WEEKNUM(DATA[[#This Row],[Fecha]],2))</f>
        <v>51</v>
      </c>
      <c r="D2113" s="30">
        <v>45273</v>
      </c>
      <c r="E2113" s="102">
        <f>YEAR(DATA[[#This Row],[Fecha]])</f>
        <v>2023</v>
      </c>
      <c r="F2113" s="31" t="s">
        <v>335</v>
      </c>
      <c r="G2113" s="32" t="s">
        <v>52</v>
      </c>
      <c r="H2113" s="35" t="s">
        <v>148</v>
      </c>
      <c r="I2113" s="32" t="s">
        <v>166</v>
      </c>
      <c r="J2113" s="19">
        <v>3.19</v>
      </c>
      <c r="K2113" s="29" t="s">
        <v>570</v>
      </c>
    </row>
    <row r="2114" spans="1:11">
      <c r="A2114" s="18" t="s">
        <v>20</v>
      </c>
      <c r="B2114" s="5" t="str">
        <f>TEXT(DATA[[#This Row],[Fecha]],"mmm")</f>
        <v>dic</v>
      </c>
      <c r="C2114" s="16">
        <f>(WEEKNUM(DATA[[#This Row],[Fecha]],2))</f>
        <v>51</v>
      </c>
      <c r="D2114" s="30">
        <v>45273</v>
      </c>
      <c r="E2114" s="102">
        <f>YEAR(DATA[[#This Row],[Fecha]])</f>
        <v>2023</v>
      </c>
      <c r="F2114" s="31" t="s">
        <v>335</v>
      </c>
      <c r="G2114" s="32" t="s">
        <v>77</v>
      </c>
      <c r="H2114" s="35" t="s">
        <v>320</v>
      </c>
      <c r="I2114" s="32" t="s">
        <v>166</v>
      </c>
      <c r="J2114" s="19">
        <v>3.17</v>
      </c>
    </row>
    <row r="2115" spans="1:11">
      <c r="A2115" s="18" t="s">
        <v>20</v>
      </c>
      <c r="B2115" s="5" t="str">
        <f>TEXT(DATA[[#This Row],[Fecha]],"mmm")</f>
        <v>dic</v>
      </c>
      <c r="C2115" s="16">
        <f>(WEEKNUM(DATA[[#This Row],[Fecha]],2))</f>
        <v>51</v>
      </c>
      <c r="D2115" s="30">
        <v>45273</v>
      </c>
      <c r="E2115" s="102">
        <f>YEAR(DATA[[#This Row],[Fecha]])</f>
        <v>2023</v>
      </c>
      <c r="F2115" s="31" t="s">
        <v>335</v>
      </c>
      <c r="G2115" s="32" t="s">
        <v>52</v>
      </c>
      <c r="H2115" s="35" t="s">
        <v>148</v>
      </c>
      <c r="I2115" s="32" t="s">
        <v>166</v>
      </c>
      <c r="J2115" s="19">
        <v>3.17</v>
      </c>
      <c r="K2115" s="29" t="s">
        <v>570</v>
      </c>
    </row>
    <row r="2116" spans="1:11">
      <c r="A2116" s="18" t="s">
        <v>20</v>
      </c>
      <c r="B2116" s="5" t="str">
        <f>TEXT(DATA[[#This Row],[Fecha]],"mmm")</f>
        <v>dic</v>
      </c>
      <c r="C2116" s="16">
        <f>(WEEKNUM(DATA[[#This Row],[Fecha]],2))</f>
        <v>51</v>
      </c>
      <c r="D2116" s="30">
        <v>45273</v>
      </c>
      <c r="E2116" s="102">
        <f>YEAR(DATA[[#This Row],[Fecha]])</f>
        <v>2023</v>
      </c>
      <c r="F2116" s="31" t="s">
        <v>335</v>
      </c>
      <c r="G2116" s="32" t="s">
        <v>52</v>
      </c>
      <c r="H2116" s="35" t="s">
        <v>148</v>
      </c>
      <c r="I2116" s="32" t="s">
        <v>166</v>
      </c>
      <c r="J2116" s="19">
        <v>2.69</v>
      </c>
      <c r="K2116" s="29" t="s">
        <v>570</v>
      </c>
    </row>
    <row r="2117" spans="1:11">
      <c r="A2117" s="18" t="s">
        <v>20</v>
      </c>
      <c r="B2117" s="5" t="str">
        <f>TEXT(DATA[[#This Row],[Fecha]],"mmm")</f>
        <v>dic</v>
      </c>
      <c r="C2117" s="16">
        <f>(WEEKNUM(DATA[[#This Row],[Fecha]],2))</f>
        <v>51</v>
      </c>
      <c r="D2117" s="30">
        <v>45273</v>
      </c>
      <c r="E2117" s="102">
        <f>YEAR(DATA[[#This Row],[Fecha]])</f>
        <v>2023</v>
      </c>
      <c r="F2117" s="31" t="s">
        <v>335</v>
      </c>
      <c r="G2117" s="32" t="s">
        <v>52</v>
      </c>
      <c r="H2117" s="35" t="s">
        <v>148</v>
      </c>
      <c r="I2117" s="32" t="s">
        <v>166</v>
      </c>
      <c r="J2117" s="19">
        <v>2.62</v>
      </c>
      <c r="K2117" s="29" t="s">
        <v>570</v>
      </c>
    </row>
    <row r="2118" spans="1:11">
      <c r="A2118" s="18" t="s">
        <v>22</v>
      </c>
      <c r="B2118" s="5" t="str">
        <f>TEXT(DATA[[#This Row],[Fecha]],"mmm")</f>
        <v>dic</v>
      </c>
      <c r="C2118" s="16">
        <f>(WEEKNUM(DATA[[#This Row],[Fecha]],2))</f>
        <v>51</v>
      </c>
      <c r="D2118" s="30">
        <v>45273</v>
      </c>
      <c r="E2118" s="102">
        <f>YEAR(DATA[[#This Row],[Fecha]])</f>
        <v>2023</v>
      </c>
      <c r="F2118" s="31" t="s">
        <v>58</v>
      </c>
      <c r="G2118" s="32" t="s">
        <v>76</v>
      </c>
      <c r="H2118" s="35" t="s">
        <v>304</v>
      </c>
      <c r="I2118" s="32" t="s">
        <v>166</v>
      </c>
      <c r="J2118" s="19">
        <v>2.4500000000000002</v>
      </c>
    </row>
    <row r="2119" spans="1:11">
      <c r="A2119" s="18" t="s">
        <v>20</v>
      </c>
      <c r="B2119" s="5" t="str">
        <f>TEXT(DATA[[#This Row],[Fecha]],"mmm")</f>
        <v>dic</v>
      </c>
      <c r="C2119" s="16">
        <f>(WEEKNUM(DATA[[#This Row],[Fecha]],2))</f>
        <v>51</v>
      </c>
      <c r="D2119" s="30">
        <v>45273</v>
      </c>
      <c r="E2119" s="102">
        <f>YEAR(DATA[[#This Row],[Fecha]])</f>
        <v>2023</v>
      </c>
      <c r="F2119" s="31" t="s">
        <v>398</v>
      </c>
      <c r="G2119" s="32" t="s">
        <v>52</v>
      </c>
      <c r="H2119" s="35" t="s">
        <v>148</v>
      </c>
      <c r="I2119" s="32" t="s">
        <v>166</v>
      </c>
      <c r="J2119" s="19">
        <v>2.37</v>
      </c>
      <c r="K2119" s="29" t="s">
        <v>570</v>
      </c>
    </row>
    <row r="2120" spans="1:11">
      <c r="A2120" s="18" t="s">
        <v>20</v>
      </c>
      <c r="B2120" s="5" t="str">
        <f>TEXT(DATA[[#This Row],[Fecha]],"mmm")</f>
        <v>dic</v>
      </c>
      <c r="C2120" s="16">
        <f>(WEEKNUM(DATA[[#This Row],[Fecha]],2))</f>
        <v>51</v>
      </c>
      <c r="D2120" s="30">
        <v>45273</v>
      </c>
      <c r="E2120" s="102">
        <f>YEAR(DATA[[#This Row],[Fecha]])</f>
        <v>2023</v>
      </c>
      <c r="F2120" s="31" t="s">
        <v>398</v>
      </c>
      <c r="G2120" s="32" t="s">
        <v>52</v>
      </c>
      <c r="H2120" s="35" t="s">
        <v>148</v>
      </c>
      <c r="I2120" s="32" t="s">
        <v>166</v>
      </c>
      <c r="J2120" s="19">
        <v>1.61</v>
      </c>
      <c r="K2120" s="29" t="s">
        <v>570</v>
      </c>
    </row>
    <row r="2121" spans="1:11">
      <c r="A2121" s="18" t="s">
        <v>20</v>
      </c>
      <c r="B2121" s="5" t="str">
        <f>TEXT(DATA[[#This Row],[Fecha]],"mmm")</f>
        <v>dic</v>
      </c>
      <c r="C2121" s="16">
        <f>(WEEKNUM(DATA[[#This Row],[Fecha]],2))</f>
        <v>51</v>
      </c>
      <c r="D2121" s="30">
        <v>45273</v>
      </c>
      <c r="E2121" s="102">
        <f>YEAR(DATA[[#This Row],[Fecha]])</f>
        <v>2023</v>
      </c>
      <c r="F2121" s="31" t="s">
        <v>398</v>
      </c>
      <c r="G2121" s="32" t="s">
        <v>52</v>
      </c>
      <c r="H2121" s="35" t="s">
        <v>148</v>
      </c>
      <c r="I2121" s="32" t="s">
        <v>166</v>
      </c>
      <c r="J2121" s="19">
        <v>1.1299999999999999</v>
      </c>
      <c r="K2121" s="29" t="s">
        <v>570</v>
      </c>
    </row>
    <row r="2122" spans="1:11">
      <c r="A2122" s="18" t="s">
        <v>20</v>
      </c>
      <c r="B2122" s="5" t="str">
        <f>TEXT(DATA[[#This Row],[Fecha]],"mmm")</f>
        <v>dic</v>
      </c>
      <c r="C2122" s="16">
        <f>(WEEKNUM(DATA[[#This Row],[Fecha]],2))</f>
        <v>51</v>
      </c>
      <c r="D2122" s="30">
        <v>45273</v>
      </c>
      <c r="E2122" s="102">
        <f>YEAR(DATA[[#This Row],[Fecha]])</f>
        <v>2023</v>
      </c>
      <c r="F2122" s="31" t="s">
        <v>58</v>
      </c>
      <c r="G2122" s="32" t="s">
        <v>52</v>
      </c>
      <c r="H2122" s="35" t="s">
        <v>162</v>
      </c>
      <c r="I2122" s="32" t="s">
        <v>166</v>
      </c>
      <c r="J2122" s="19">
        <v>0.26</v>
      </c>
    </row>
    <row r="2123" spans="1:11">
      <c r="A2123" s="18" t="s">
        <v>22</v>
      </c>
      <c r="B2123" s="5" t="str">
        <f>TEXT(DATA[[#This Row],[Fecha]],"mmm")</f>
        <v>dic</v>
      </c>
      <c r="C2123" s="16">
        <f>(WEEKNUM(DATA[[#This Row],[Fecha]],2))</f>
        <v>51</v>
      </c>
      <c r="D2123" s="30">
        <v>45274</v>
      </c>
      <c r="E2123" s="102">
        <f>YEAR(DATA[[#This Row],[Fecha]])</f>
        <v>2023</v>
      </c>
      <c r="F2123" s="31" t="s">
        <v>58</v>
      </c>
      <c r="G2123" s="32" t="s">
        <v>71</v>
      </c>
      <c r="H2123" s="35" t="s">
        <v>147</v>
      </c>
      <c r="I2123" s="32" t="s">
        <v>57</v>
      </c>
      <c r="J2123" s="19">
        <v>9.9600000000000009</v>
      </c>
      <c r="K2123" s="29" t="s">
        <v>577</v>
      </c>
    </row>
    <row r="2124" spans="1:11">
      <c r="A2124" s="18" t="s">
        <v>22</v>
      </c>
      <c r="B2124" s="5" t="str">
        <f>TEXT(DATA[[#This Row],[Fecha]],"mmm")</f>
        <v>dic</v>
      </c>
      <c r="C2124" s="16">
        <f>(WEEKNUM(DATA[[#This Row],[Fecha]],2))</f>
        <v>51</v>
      </c>
      <c r="D2124" s="30">
        <v>45274</v>
      </c>
      <c r="E2124" s="102">
        <f>YEAR(DATA[[#This Row],[Fecha]])</f>
        <v>2023</v>
      </c>
      <c r="F2124" s="31" t="s">
        <v>58</v>
      </c>
      <c r="G2124" s="32" t="s">
        <v>71</v>
      </c>
      <c r="H2124" s="35" t="s">
        <v>147</v>
      </c>
      <c r="I2124" s="32" t="s">
        <v>166</v>
      </c>
      <c r="J2124" s="19">
        <v>4.3</v>
      </c>
      <c r="K2124" s="29" t="s">
        <v>577</v>
      </c>
    </row>
    <row r="2125" spans="1:11">
      <c r="A2125" s="18" t="s">
        <v>20</v>
      </c>
      <c r="B2125" s="5" t="str">
        <f>TEXT(DATA[[#This Row],[Fecha]],"mmm")</f>
        <v>dic</v>
      </c>
      <c r="C2125" s="16">
        <f>(WEEKNUM(DATA[[#This Row],[Fecha]],2))</f>
        <v>51</v>
      </c>
      <c r="D2125" s="30">
        <v>45274</v>
      </c>
      <c r="E2125" s="102">
        <f>YEAR(DATA[[#This Row],[Fecha]])</f>
        <v>2023</v>
      </c>
      <c r="F2125" s="31" t="s">
        <v>58</v>
      </c>
      <c r="G2125" s="32" t="s">
        <v>62</v>
      </c>
      <c r="H2125" s="35" t="s">
        <v>63</v>
      </c>
      <c r="I2125" s="32" t="s">
        <v>166</v>
      </c>
      <c r="J2125" s="19">
        <v>3.54</v>
      </c>
    </row>
    <row r="2126" spans="1:11">
      <c r="A2126" s="18" t="s">
        <v>20</v>
      </c>
      <c r="B2126" s="5" t="str">
        <f>TEXT(DATA[[#This Row],[Fecha]],"mmm")</f>
        <v>dic</v>
      </c>
      <c r="C2126" s="16">
        <f>(WEEKNUM(DATA[[#This Row],[Fecha]],2))</f>
        <v>51</v>
      </c>
      <c r="D2126" s="30">
        <v>45274</v>
      </c>
      <c r="E2126" s="102">
        <f>YEAR(DATA[[#This Row],[Fecha]])</f>
        <v>2023</v>
      </c>
      <c r="F2126" s="31" t="s">
        <v>335</v>
      </c>
      <c r="G2126" s="32" t="s">
        <v>560</v>
      </c>
      <c r="H2126" s="35" t="s">
        <v>563</v>
      </c>
      <c r="I2126" s="32" t="s">
        <v>166</v>
      </c>
      <c r="J2126" s="19">
        <v>1.33</v>
      </c>
    </row>
    <row r="2127" spans="1:11">
      <c r="A2127" s="18" t="s">
        <v>20</v>
      </c>
      <c r="B2127" s="5" t="str">
        <f>TEXT(DATA[[#This Row],[Fecha]],"mmm")</f>
        <v>dic</v>
      </c>
      <c r="C2127" s="16">
        <f>(WEEKNUM(DATA[[#This Row],[Fecha]],2))</f>
        <v>51</v>
      </c>
      <c r="D2127" s="30">
        <v>45274</v>
      </c>
      <c r="E2127" s="102">
        <f>YEAR(DATA[[#This Row],[Fecha]])</f>
        <v>2023</v>
      </c>
      <c r="F2127" s="31" t="s">
        <v>398</v>
      </c>
      <c r="G2127" s="32" t="s">
        <v>52</v>
      </c>
      <c r="H2127" s="35" t="s">
        <v>148</v>
      </c>
      <c r="I2127" s="32" t="s">
        <v>166</v>
      </c>
      <c r="J2127" s="19">
        <v>1.27</v>
      </c>
      <c r="K2127" s="29" t="s">
        <v>570</v>
      </c>
    </row>
    <row r="2128" spans="1:11">
      <c r="A2128" s="18" t="s">
        <v>20</v>
      </c>
      <c r="B2128" s="5" t="str">
        <f>TEXT(DATA[[#This Row],[Fecha]],"mmm")</f>
        <v>dic</v>
      </c>
      <c r="C2128" s="16">
        <f>(WEEKNUM(DATA[[#This Row],[Fecha]],2))</f>
        <v>51</v>
      </c>
      <c r="D2128" s="30">
        <v>45274</v>
      </c>
      <c r="E2128" s="102">
        <f>YEAR(DATA[[#This Row],[Fecha]])</f>
        <v>2023</v>
      </c>
      <c r="F2128" s="31" t="s">
        <v>58</v>
      </c>
      <c r="G2128" s="32" t="s">
        <v>52</v>
      </c>
      <c r="H2128" s="35" t="s">
        <v>162</v>
      </c>
      <c r="I2128" s="32" t="s">
        <v>166</v>
      </c>
      <c r="J2128" s="19">
        <v>0.64</v>
      </c>
    </row>
    <row r="2129" spans="1:11">
      <c r="A2129" s="18" t="s">
        <v>22</v>
      </c>
      <c r="B2129" s="5" t="str">
        <f>TEXT(DATA[[#This Row],[Fecha]],"mmm")</f>
        <v>dic</v>
      </c>
      <c r="C2129" s="16">
        <f>(WEEKNUM(DATA[[#This Row],[Fecha]],2))</f>
        <v>51</v>
      </c>
      <c r="D2129" s="30">
        <v>45275</v>
      </c>
      <c r="E2129" s="102">
        <f>YEAR(DATA[[#This Row],[Fecha]])</f>
        <v>2023</v>
      </c>
      <c r="F2129" s="31" t="s">
        <v>398</v>
      </c>
      <c r="G2129" s="32" t="s">
        <v>71</v>
      </c>
      <c r="H2129" s="35" t="s">
        <v>526</v>
      </c>
      <c r="I2129" s="32" t="s">
        <v>57</v>
      </c>
      <c r="J2129" s="19">
        <v>22.51</v>
      </c>
      <c r="K2129" s="29" t="s">
        <v>572</v>
      </c>
    </row>
    <row r="2130" spans="1:11">
      <c r="A2130" s="18" t="s">
        <v>22</v>
      </c>
      <c r="B2130" s="5" t="str">
        <f>TEXT(DATA[[#This Row],[Fecha]],"mmm")</f>
        <v>dic</v>
      </c>
      <c r="C2130" s="16">
        <f>(WEEKNUM(DATA[[#This Row],[Fecha]],2))</f>
        <v>51</v>
      </c>
      <c r="D2130" s="30">
        <v>45275</v>
      </c>
      <c r="E2130" s="102">
        <f>YEAR(DATA[[#This Row],[Fecha]])</f>
        <v>2023</v>
      </c>
      <c r="F2130" s="31" t="s">
        <v>58</v>
      </c>
      <c r="G2130" s="32" t="s">
        <v>74</v>
      </c>
      <c r="H2130" s="35" t="s">
        <v>149</v>
      </c>
      <c r="I2130" s="32" t="s">
        <v>166</v>
      </c>
      <c r="J2130" s="19">
        <v>9.7799999999999994</v>
      </c>
    </row>
    <row r="2131" spans="1:11">
      <c r="A2131" s="18" t="s">
        <v>22</v>
      </c>
      <c r="B2131" s="5" t="str">
        <f>TEXT(DATA[[#This Row],[Fecha]],"mmm")</f>
        <v>dic</v>
      </c>
      <c r="C2131" s="16">
        <f>(WEEKNUM(DATA[[#This Row],[Fecha]],2))</f>
        <v>51</v>
      </c>
      <c r="D2131" s="30">
        <v>45275</v>
      </c>
      <c r="E2131" s="102">
        <f>YEAR(DATA[[#This Row],[Fecha]])</f>
        <v>2023</v>
      </c>
      <c r="F2131" s="31" t="s">
        <v>398</v>
      </c>
      <c r="G2131" s="32" t="s">
        <v>53</v>
      </c>
      <c r="H2131" s="35" t="s">
        <v>480</v>
      </c>
      <c r="I2131" s="32" t="s">
        <v>166</v>
      </c>
      <c r="J2131" s="19">
        <v>7.83</v>
      </c>
    </row>
    <row r="2132" spans="1:11">
      <c r="A2132" s="18" t="s">
        <v>22</v>
      </c>
      <c r="B2132" s="5" t="str">
        <f>TEXT(DATA[[#This Row],[Fecha]],"mmm")</f>
        <v>dic</v>
      </c>
      <c r="C2132" s="16">
        <f>(WEEKNUM(DATA[[#This Row],[Fecha]],2))</f>
        <v>51</v>
      </c>
      <c r="D2132" s="30">
        <v>45275</v>
      </c>
      <c r="E2132" s="102">
        <f>YEAR(DATA[[#This Row],[Fecha]])</f>
        <v>2023</v>
      </c>
      <c r="F2132" s="31" t="s">
        <v>398</v>
      </c>
      <c r="G2132" s="32" t="s">
        <v>53</v>
      </c>
      <c r="H2132" s="35" t="s">
        <v>360</v>
      </c>
      <c r="I2132" s="32" t="s">
        <v>166</v>
      </c>
      <c r="J2132" s="19">
        <v>6.16</v>
      </c>
      <c r="K2132" s="29" t="s">
        <v>580</v>
      </c>
    </row>
    <row r="2133" spans="1:11">
      <c r="A2133" s="18" t="s">
        <v>22</v>
      </c>
      <c r="B2133" s="5" t="str">
        <f>TEXT(DATA[[#This Row],[Fecha]],"mmm")</f>
        <v>dic</v>
      </c>
      <c r="C2133" s="16">
        <f>(WEEKNUM(DATA[[#This Row],[Fecha]],2))</f>
        <v>51</v>
      </c>
      <c r="D2133" s="30">
        <v>45275</v>
      </c>
      <c r="E2133" s="102">
        <f>YEAR(DATA[[#This Row],[Fecha]])</f>
        <v>2023</v>
      </c>
      <c r="F2133" s="31" t="s">
        <v>398</v>
      </c>
      <c r="G2133" s="32" t="s">
        <v>53</v>
      </c>
      <c r="H2133" s="35" t="s">
        <v>360</v>
      </c>
      <c r="I2133" s="32" t="s">
        <v>166</v>
      </c>
      <c r="J2133" s="19">
        <v>5.86</v>
      </c>
    </row>
    <row r="2134" spans="1:11">
      <c r="A2134" s="18" t="s">
        <v>19</v>
      </c>
      <c r="B2134" s="5" t="str">
        <f>TEXT(DATA[[#This Row],[Fecha]],"mmm")</f>
        <v>dic</v>
      </c>
      <c r="C2134" s="16">
        <f>(WEEKNUM(DATA[[#This Row],[Fecha]],2))</f>
        <v>51</v>
      </c>
      <c r="D2134" s="30">
        <v>45275</v>
      </c>
      <c r="E2134" s="102">
        <f>YEAR(DATA[[#This Row],[Fecha]])</f>
        <v>2023</v>
      </c>
      <c r="F2134" s="31" t="s">
        <v>398</v>
      </c>
      <c r="G2134" s="32" t="s">
        <v>64</v>
      </c>
      <c r="H2134" s="35" t="s">
        <v>222</v>
      </c>
      <c r="I2134" s="32" t="s">
        <v>166</v>
      </c>
      <c r="J2134" s="19">
        <v>3.76</v>
      </c>
    </row>
    <row r="2135" spans="1:11">
      <c r="A2135" s="18" t="s">
        <v>22</v>
      </c>
      <c r="B2135" s="5" t="str">
        <f>TEXT(DATA[[#This Row],[Fecha]],"mmm")</f>
        <v>dic</v>
      </c>
      <c r="C2135" s="16">
        <f>(WEEKNUM(DATA[[#This Row],[Fecha]],2))</f>
        <v>51</v>
      </c>
      <c r="D2135" s="30">
        <v>45275</v>
      </c>
      <c r="E2135" s="102">
        <f>YEAR(DATA[[#This Row],[Fecha]])</f>
        <v>2023</v>
      </c>
      <c r="F2135" s="31" t="s">
        <v>58</v>
      </c>
      <c r="G2135" s="32" t="s">
        <v>78</v>
      </c>
      <c r="H2135" s="35" t="s">
        <v>296</v>
      </c>
      <c r="I2135" s="32" t="s">
        <v>166</v>
      </c>
      <c r="J2135" s="19">
        <v>3.31</v>
      </c>
    </row>
    <row r="2136" spans="1:11">
      <c r="A2136" s="18" t="s">
        <v>22</v>
      </c>
      <c r="B2136" s="5" t="str">
        <f>TEXT(DATA[[#This Row],[Fecha]],"mmm")</f>
        <v>dic</v>
      </c>
      <c r="C2136" s="16">
        <f>(WEEKNUM(DATA[[#This Row],[Fecha]],2))</f>
        <v>51</v>
      </c>
      <c r="D2136" s="30">
        <v>45275</v>
      </c>
      <c r="E2136" s="102">
        <f>YEAR(DATA[[#This Row],[Fecha]])</f>
        <v>2023</v>
      </c>
      <c r="F2136" s="31" t="s">
        <v>58</v>
      </c>
      <c r="G2136" s="32" t="s">
        <v>78</v>
      </c>
      <c r="H2136" s="35" t="s">
        <v>296</v>
      </c>
      <c r="I2136" s="32" t="s">
        <v>166</v>
      </c>
      <c r="J2136" s="19">
        <v>3.22</v>
      </c>
    </row>
    <row r="2137" spans="1:11">
      <c r="A2137" s="18" t="s">
        <v>22</v>
      </c>
      <c r="B2137" s="5" t="str">
        <f>TEXT(DATA[[#This Row],[Fecha]],"mmm")</f>
        <v>dic</v>
      </c>
      <c r="C2137" s="16">
        <f>(WEEKNUM(DATA[[#This Row],[Fecha]],2))</f>
        <v>51</v>
      </c>
      <c r="D2137" s="30">
        <v>45275</v>
      </c>
      <c r="E2137" s="102">
        <f>YEAR(DATA[[#This Row],[Fecha]])</f>
        <v>2023</v>
      </c>
      <c r="F2137" s="31" t="s">
        <v>398</v>
      </c>
      <c r="G2137" s="32" t="s">
        <v>71</v>
      </c>
      <c r="H2137" s="35" t="s">
        <v>526</v>
      </c>
      <c r="I2137" s="32" t="s">
        <v>166</v>
      </c>
      <c r="J2137" s="19">
        <v>2.93</v>
      </c>
      <c r="K2137" s="29" t="s">
        <v>572</v>
      </c>
    </row>
    <row r="2138" spans="1:11">
      <c r="A2138" s="18" t="s">
        <v>22</v>
      </c>
      <c r="B2138" s="5" t="str">
        <f>TEXT(DATA[[#This Row],[Fecha]],"mmm")</f>
        <v>dic</v>
      </c>
      <c r="C2138" s="16">
        <f>(WEEKNUM(DATA[[#This Row],[Fecha]],2))</f>
        <v>51</v>
      </c>
      <c r="D2138" s="30">
        <v>45275</v>
      </c>
      <c r="E2138" s="102">
        <f>YEAR(DATA[[#This Row],[Fecha]])</f>
        <v>2023</v>
      </c>
      <c r="F2138" s="31" t="s">
        <v>58</v>
      </c>
      <c r="G2138" s="32" t="s">
        <v>76</v>
      </c>
      <c r="H2138" s="35" t="s">
        <v>304</v>
      </c>
      <c r="I2138" s="32" t="s">
        <v>166</v>
      </c>
      <c r="J2138" s="19">
        <v>2.9</v>
      </c>
    </row>
    <row r="2139" spans="1:11">
      <c r="A2139" s="18" t="s">
        <v>22</v>
      </c>
      <c r="B2139" s="5" t="str">
        <f>TEXT(DATA[[#This Row],[Fecha]],"mmm")</f>
        <v>dic</v>
      </c>
      <c r="C2139" s="16">
        <f>(WEEKNUM(DATA[[#This Row],[Fecha]],2))</f>
        <v>51</v>
      </c>
      <c r="D2139" s="30">
        <v>45275</v>
      </c>
      <c r="E2139" s="102">
        <f>YEAR(DATA[[#This Row],[Fecha]])</f>
        <v>2023</v>
      </c>
      <c r="F2139" s="31" t="s">
        <v>398</v>
      </c>
      <c r="G2139" s="32" t="s">
        <v>53</v>
      </c>
      <c r="H2139" s="35" t="s">
        <v>480</v>
      </c>
      <c r="I2139" s="32" t="s">
        <v>166</v>
      </c>
      <c r="J2139" s="19">
        <v>2.0499999999999998</v>
      </c>
    </row>
    <row r="2140" spans="1:11">
      <c r="A2140" s="18" t="s">
        <v>22</v>
      </c>
      <c r="B2140" s="5" t="str">
        <f>TEXT(DATA[[#This Row],[Fecha]],"mmm")</f>
        <v>dic</v>
      </c>
      <c r="C2140" s="16">
        <f>(WEEKNUM(DATA[[#This Row],[Fecha]],2))</f>
        <v>51</v>
      </c>
      <c r="D2140" s="30">
        <v>45275</v>
      </c>
      <c r="E2140" s="102">
        <f>YEAR(DATA[[#This Row],[Fecha]])</f>
        <v>2023</v>
      </c>
      <c r="F2140" s="31" t="s">
        <v>58</v>
      </c>
      <c r="G2140" s="32" t="s">
        <v>78</v>
      </c>
      <c r="H2140" s="35" t="s">
        <v>296</v>
      </c>
      <c r="I2140" s="32" t="s">
        <v>166</v>
      </c>
      <c r="J2140" s="19">
        <v>1.4</v>
      </c>
    </row>
    <row r="2141" spans="1:11">
      <c r="A2141" s="18" t="s">
        <v>22</v>
      </c>
      <c r="B2141" s="5" t="str">
        <f>TEXT(DATA[[#This Row],[Fecha]],"mmm")</f>
        <v>dic</v>
      </c>
      <c r="C2141" s="16">
        <f>(WEEKNUM(DATA[[#This Row],[Fecha]],2))</f>
        <v>51</v>
      </c>
      <c r="D2141" s="30">
        <v>45275</v>
      </c>
      <c r="E2141" s="102">
        <f>YEAR(DATA[[#This Row],[Fecha]])</f>
        <v>2023</v>
      </c>
      <c r="F2141" s="31" t="s">
        <v>58</v>
      </c>
      <c r="G2141" s="32" t="s">
        <v>78</v>
      </c>
      <c r="H2141" s="35" t="s">
        <v>296</v>
      </c>
      <c r="I2141" s="32" t="s">
        <v>166</v>
      </c>
      <c r="J2141" s="19">
        <v>1.3</v>
      </c>
    </row>
    <row r="2142" spans="1:11">
      <c r="A2142" s="18" t="s">
        <v>19</v>
      </c>
      <c r="B2142" s="5" t="str">
        <f>TEXT(DATA[[#This Row],[Fecha]],"mmm")</f>
        <v>dic</v>
      </c>
      <c r="C2142" s="16">
        <f>(WEEKNUM(DATA[[#This Row],[Fecha]],2))</f>
        <v>51</v>
      </c>
      <c r="D2142" s="30">
        <v>45275</v>
      </c>
      <c r="E2142" s="102">
        <f>YEAR(DATA[[#This Row],[Fecha]])</f>
        <v>2023</v>
      </c>
      <c r="F2142" s="31" t="s">
        <v>58</v>
      </c>
      <c r="G2142" s="32" t="s">
        <v>60</v>
      </c>
      <c r="H2142" s="35" t="s">
        <v>299</v>
      </c>
      <c r="I2142" s="32" t="s">
        <v>166</v>
      </c>
      <c r="J2142" s="19">
        <v>1.26</v>
      </c>
    </row>
    <row r="2143" spans="1:11">
      <c r="A2143" s="18" t="s">
        <v>22</v>
      </c>
      <c r="B2143" s="5" t="str">
        <f>TEXT(DATA[[#This Row],[Fecha]],"mmm")</f>
        <v>dic</v>
      </c>
      <c r="C2143" s="16">
        <f>(WEEKNUM(DATA[[#This Row],[Fecha]],2))</f>
        <v>51</v>
      </c>
      <c r="D2143" s="30">
        <v>45275</v>
      </c>
      <c r="E2143" s="102">
        <f>YEAR(DATA[[#This Row],[Fecha]])</f>
        <v>2023</v>
      </c>
      <c r="F2143" s="31" t="s">
        <v>398</v>
      </c>
      <c r="G2143" s="32" t="s">
        <v>71</v>
      </c>
      <c r="H2143" s="35" t="s">
        <v>526</v>
      </c>
      <c r="I2143" s="32" t="s">
        <v>166</v>
      </c>
      <c r="J2143" s="19">
        <v>1.25</v>
      </c>
      <c r="K2143" s="29" t="s">
        <v>572</v>
      </c>
    </row>
    <row r="2144" spans="1:11">
      <c r="A2144" s="18" t="s">
        <v>22</v>
      </c>
      <c r="B2144" s="5" t="str">
        <f>TEXT(DATA[[#This Row],[Fecha]],"mmm")</f>
        <v>dic</v>
      </c>
      <c r="C2144" s="16">
        <f>(WEEKNUM(DATA[[#This Row],[Fecha]],2))</f>
        <v>51</v>
      </c>
      <c r="D2144" s="30">
        <v>45275</v>
      </c>
      <c r="E2144" s="102">
        <f>YEAR(DATA[[#This Row],[Fecha]])</f>
        <v>2023</v>
      </c>
      <c r="F2144" s="31" t="s">
        <v>58</v>
      </c>
      <c r="G2144" s="32" t="s">
        <v>78</v>
      </c>
      <c r="H2144" s="35" t="s">
        <v>296</v>
      </c>
      <c r="I2144" s="32" t="s">
        <v>166</v>
      </c>
      <c r="J2144" s="19">
        <v>1.08</v>
      </c>
    </row>
    <row r="2145" spans="1:11">
      <c r="A2145" s="18" t="s">
        <v>22</v>
      </c>
      <c r="B2145" s="5" t="str">
        <f>TEXT(DATA[[#This Row],[Fecha]],"mmm")</f>
        <v>dic</v>
      </c>
      <c r="C2145" s="16">
        <f>(WEEKNUM(DATA[[#This Row],[Fecha]],2))</f>
        <v>51</v>
      </c>
      <c r="D2145" s="30">
        <v>45275</v>
      </c>
      <c r="E2145" s="102">
        <f>YEAR(DATA[[#This Row],[Fecha]])</f>
        <v>2023</v>
      </c>
      <c r="F2145" s="31" t="s">
        <v>398</v>
      </c>
      <c r="G2145" s="32" t="s">
        <v>53</v>
      </c>
      <c r="H2145" s="35" t="s">
        <v>360</v>
      </c>
      <c r="I2145" s="32" t="s">
        <v>166</v>
      </c>
      <c r="J2145" s="19">
        <v>0.95</v>
      </c>
    </row>
    <row r="2146" spans="1:11">
      <c r="A2146" s="18" t="s">
        <v>19</v>
      </c>
      <c r="B2146" s="5" t="str">
        <f>TEXT(DATA[[#This Row],[Fecha]],"mmm")</f>
        <v>dic</v>
      </c>
      <c r="C2146" s="16">
        <f>(WEEKNUM(DATA[[#This Row],[Fecha]],2))</f>
        <v>51</v>
      </c>
      <c r="D2146" s="30">
        <v>45275</v>
      </c>
      <c r="E2146" s="102">
        <f>YEAR(DATA[[#This Row],[Fecha]])</f>
        <v>2023</v>
      </c>
      <c r="F2146" s="31" t="s">
        <v>398</v>
      </c>
      <c r="G2146" s="32" t="s">
        <v>64</v>
      </c>
      <c r="H2146" s="35" t="s">
        <v>222</v>
      </c>
      <c r="I2146" s="32" t="s">
        <v>166</v>
      </c>
      <c r="J2146" s="19">
        <v>0.89</v>
      </c>
    </row>
    <row r="2147" spans="1:11">
      <c r="A2147" s="18" t="s">
        <v>22</v>
      </c>
      <c r="B2147" s="5" t="str">
        <f>TEXT(DATA[[#This Row],[Fecha]],"mmm")</f>
        <v>dic</v>
      </c>
      <c r="C2147" s="16">
        <f>(WEEKNUM(DATA[[#This Row],[Fecha]],2))</f>
        <v>51</v>
      </c>
      <c r="D2147" s="30">
        <v>45275</v>
      </c>
      <c r="E2147" s="102">
        <f>YEAR(DATA[[#This Row],[Fecha]])</f>
        <v>2023</v>
      </c>
      <c r="F2147" s="31" t="s">
        <v>398</v>
      </c>
      <c r="G2147" s="32" t="s">
        <v>71</v>
      </c>
      <c r="H2147" s="35" t="s">
        <v>526</v>
      </c>
      <c r="I2147" s="32" t="s">
        <v>166</v>
      </c>
      <c r="J2147" s="19">
        <v>0.68</v>
      </c>
      <c r="K2147" s="29" t="s">
        <v>572</v>
      </c>
    </row>
    <row r="2148" spans="1:11">
      <c r="A2148" s="18" t="s">
        <v>20</v>
      </c>
      <c r="B2148" s="5" t="str">
        <f>TEXT(DATA[[#This Row],[Fecha]],"mmm")</f>
        <v>dic</v>
      </c>
      <c r="C2148" s="16">
        <f>(WEEKNUM(DATA[[#This Row],[Fecha]],2))</f>
        <v>51</v>
      </c>
      <c r="D2148" s="30">
        <v>45275</v>
      </c>
      <c r="E2148" s="102">
        <f>YEAR(DATA[[#This Row],[Fecha]])</f>
        <v>2023</v>
      </c>
      <c r="F2148" s="31" t="s">
        <v>58</v>
      </c>
      <c r="G2148" s="32" t="s">
        <v>52</v>
      </c>
      <c r="H2148" s="35" t="s">
        <v>162</v>
      </c>
      <c r="I2148" s="32" t="s">
        <v>166</v>
      </c>
      <c r="J2148" s="19">
        <v>0.4</v>
      </c>
    </row>
    <row r="2149" spans="1:11">
      <c r="A2149" s="18" t="s">
        <v>22</v>
      </c>
      <c r="B2149" s="5" t="str">
        <f>TEXT(DATA[[#This Row],[Fecha]],"mmm")</f>
        <v>dic</v>
      </c>
      <c r="C2149" s="16">
        <f>(WEEKNUM(DATA[[#This Row],[Fecha]],2))</f>
        <v>51</v>
      </c>
      <c r="D2149" s="30">
        <v>45276</v>
      </c>
      <c r="E2149" s="102">
        <f>YEAR(DATA[[#This Row],[Fecha]])</f>
        <v>2023</v>
      </c>
      <c r="F2149" s="31" t="s">
        <v>58</v>
      </c>
      <c r="G2149" s="32" t="s">
        <v>78</v>
      </c>
      <c r="H2149" s="35" t="s">
        <v>567</v>
      </c>
      <c r="I2149" s="32" t="s">
        <v>56</v>
      </c>
      <c r="J2149" s="19">
        <v>29.23</v>
      </c>
      <c r="K2149" s="29" t="s">
        <v>571</v>
      </c>
    </row>
    <row r="2150" spans="1:11">
      <c r="A2150" s="18" t="s">
        <v>22</v>
      </c>
      <c r="B2150" s="5" t="str">
        <f>TEXT(DATA[[#This Row],[Fecha]],"mmm")</f>
        <v>dic</v>
      </c>
      <c r="C2150" s="16">
        <f>(WEEKNUM(DATA[[#This Row],[Fecha]],2))</f>
        <v>51</v>
      </c>
      <c r="D2150" s="30">
        <v>45276</v>
      </c>
      <c r="E2150" s="102">
        <f>YEAR(DATA[[#This Row],[Fecha]])</f>
        <v>2023</v>
      </c>
      <c r="F2150" s="31" t="s">
        <v>58</v>
      </c>
      <c r="G2150" s="32" t="s">
        <v>78</v>
      </c>
      <c r="H2150" s="35" t="s">
        <v>567</v>
      </c>
      <c r="I2150" s="32" t="s">
        <v>56</v>
      </c>
      <c r="J2150" s="19">
        <v>21.72</v>
      </c>
      <c r="K2150" s="29" t="s">
        <v>571</v>
      </c>
    </row>
    <row r="2151" spans="1:11">
      <c r="A2151" s="18" t="s">
        <v>22</v>
      </c>
      <c r="B2151" s="5" t="str">
        <f>TEXT(DATA[[#This Row],[Fecha]],"mmm")</f>
        <v>dic</v>
      </c>
      <c r="C2151" s="16">
        <f>(WEEKNUM(DATA[[#This Row],[Fecha]],2))</f>
        <v>51</v>
      </c>
      <c r="D2151" s="30">
        <v>45276</v>
      </c>
      <c r="E2151" s="102">
        <f>YEAR(DATA[[#This Row],[Fecha]])</f>
        <v>2023</v>
      </c>
      <c r="F2151" s="31" t="s">
        <v>58</v>
      </c>
      <c r="G2151" s="32" t="s">
        <v>71</v>
      </c>
      <c r="H2151" s="35" t="s">
        <v>147</v>
      </c>
      <c r="I2151" s="32" t="s">
        <v>57</v>
      </c>
      <c r="J2151" s="19">
        <v>16.940000000000001</v>
      </c>
      <c r="K2151" s="29" t="s">
        <v>574</v>
      </c>
    </row>
    <row r="2152" spans="1:11">
      <c r="A2152" s="18" t="s">
        <v>22</v>
      </c>
      <c r="B2152" s="5" t="str">
        <f>TEXT(DATA[[#This Row],[Fecha]],"mmm")</f>
        <v>dic</v>
      </c>
      <c r="C2152" s="16">
        <f>(WEEKNUM(DATA[[#This Row],[Fecha]],2))</f>
        <v>51</v>
      </c>
      <c r="D2152" s="30">
        <v>45276</v>
      </c>
      <c r="E2152" s="102">
        <f>YEAR(DATA[[#This Row],[Fecha]])</f>
        <v>2023</v>
      </c>
      <c r="F2152" s="31" t="s">
        <v>58</v>
      </c>
      <c r="G2152" s="32" t="s">
        <v>71</v>
      </c>
      <c r="H2152" s="35" t="s">
        <v>147</v>
      </c>
      <c r="I2152" s="32" t="s">
        <v>57</v>
      </c>
      <c r="J2152" s="19">
        <v>15.21</v>
      </c>
      <c r="K2152" s="29" t="s">
        <v>574</v>
      </c>
    </row>
    <row r="2153" spans="1:11">
      <c r="A2153" s="18" t="s">
        <v>22</v>
      </c>
      <c r="B2153" s="5" t="str">
        <f>TEXT(DATA[[#This Row],[Fecha]],"mmm")</f>
        <v>dic</v>
      </c>
      <c r="C2153" s="16">
        <f>(WEEKNUM(DATA[[#This Row],[Fecha]],2))</f>
        <v>51</v>
      </c>
      <c r="D2153" s="30">
        <v>45276</v>
      </c>
      <c r="E2153" s="102">
        <f>YEAR(DATA[[#This Row],[Fecha]])</f>
        <v>2023</v>
      </c>
      <c r="F2153" s="31" t="s">
        <v>58</v>
      </c>
      <c r="G2153" s="32" t="s">
        <v>71</v>
      </c>
      <c r="H2153" s="35" t="s">
        <v>147</v>
      </c>
      <c r="I2153" s="32" t="s">
        <v>57</v>
      </c>
      <c r="J2153" s="19">
        <v>13.22</v>
      </c>
      <c r="K2153" s="29" t="s">
        <v>574</v>
      </c>
    </row>
    <row r="2154" spans="1:11">
      <c r="A2154" s="18" t="s">
        <v>20</v>
      </c>
      <c r="B2154" s="5" t="str">
        <f>TEXT(DATA[[#This Row],[Fecha]],"mmm")</f>
        <v>dic</v>
      </c>
      <c r="C2154" s="16">
        <f>(WEEKNUM(DATA[[#This Row],[Fecha]],2))</f>
        <v>51</v>
      </c>
      <c r="D2154" s="30">
        <v>45276</v>
      </c>
      <c r="E2154" s="102">
        <f>YEAR(DATA[[#This Row],[Fecha]])</f>
        <v>2023</v>
      </c>
      <c r="F2154" s="31" t="s">
        <v>398</v>
      </c>
      <c r="G2154" s="32" t="s">
        <v>70</v>
      </c>
      <c r="H2154" s="35" t="s">
        <v>417</v>
      </c>
      <c r="I2154" s="32" t="s">
        <v>166</v>
      </c>
      <c r="J2154" s="19">
        <v>7.97</v>
      </c>
    </row>
    <row r="2155" spans="1:11">
      <c r="A2155" s="18" t="s">
        <v>20</v>
      </c>
      <c r="B2155" s="5" t="str">
        <f>TEXT(DATA[[#This Row],[Fecha]],"mmm")</f>
        <v>dic</v>
      </c>
      <c r="C2155" s="16">
        <f>(WEEKNUM(DATA[[#This Row],[Fecha]],2))</f>
        <v>51</v>
      </c>
      <c r="D2155" s="30">
        <v>45276</v>
      </c>
      <c r="E2155" s="102">
        <f>YEAR(DATA[[#This Row],[Fecha]])</f>
        <v>2023</v>
      </c>
      <c r="F2155" s="31" t="s">
        <v>398</v>
      </c>
      <c r="G2155" s="32" t="s">
        <v>75</v>
      </c>
      <c r="H2155" s="35" t="s">
        <v>155</v>
      </c>
      <c r="I2155" s="32" t="s">
        <v>166</v>
      </c>
      <c r="J2155" s="19">
        <v>6.1</v>
      </c>
    </row>
    <row r="2156" spans="1:11">
      <c r="A2156" s="18" t="s">
        <v>22</v>
      </c>
      <c r="B2156" s="5" t="str">
        <f>TEXT(DATA[[#This Row],[Fecha]],"mmm")</f>
        <v>dic</v>
      </c>
      <c r="C2156" s="16">
        <f>(WEEKNUM(DATA[[#This Row],[Fecha]],2))</f>
        <v>51</v>
      </c>
      <c r="D2156" s="30">
        <v>45276</v>
      </c>
      <c r="E2156" s="102">
        <f>YEAR(DATA[[#This Row],[Fecha]])</f>
        <v>2023</v>
      </c>
      <c r="F2156" s="31" t="s">
        <v>58</v>
      </c>
      <c r="G2156" s="32" t="s">
        <v>71</v>
      </c>
      <c r="H2156" s="35" t="s">
        <v>147</v>
      </c>
      <c r="I2156" s="32" t="s">
        <v>166</v>
      </c>
      <c r="J2156" s="19">
        <v>5.6</v>
      </c>
      <c r="K2156" s="29" t="s">
        <v>574</v>
      </c>
    </row>
    <row r="2157" spans="1:11">
      <c r="A2157" s="18" t="s">
        <v>22</v>
      </c>
      <c r="B2157" s="5" t="str">
        <f>TEXT(DATA[[#This Row],[Fecha]],"mmm")</f>
        <v>dic</v>
      </c>
      <c r="C2157" s="16">
        <f>(WEEKNUM(DATA[[#This Row],[Fecha]],2))</f>
        <v>51</v>
      </c>
      <c r="D2157" s="30">
        <v>45276</v>
      </c>
      <c r="E2157" s="102">
        <f>YEAR(DATA[[#This Row],[Fecha]])</f>
        <v>2023</v>
      </c>
      <c r="F2157" s="31" t="s">
        <v>398</v>
      </c>
      <c r="G2157" s="32" t="s">
        <v>71</v>
      </c>
      <c r="H2157" s="35" t="s">
        <v>147</v>
      </c>
      <c r="I2157" s="32" t="s">
        <v>166</v>
      </c>
      <c r="J2157" s="19">
        <v>5.03</v>
      </c>
      <c r="K2157" s="29" t="s">
        <v>579</v>
      </c>
    </row>
    <row r="2158" spans="1:11">
      <c r="A2158" s="18" t="s">
        <v>20</v>
      </c>
      <c r="B2158" s="5" t="str">
        <f>TEXT(DATA[[#This Row],[Fecha]],"mmm")</f>
        <v>dic</v>
      </c>
      <c r="C2158" s="16">
        <f>(WEEKNUM(DATA[[#This Row],[Fecha]],2))</f>
        <v>51</v>
      </c>
      <c r="D2158" s="30">
        <v>45276</v>
      </c>
      <c r="E2158" s="102">
        <f>YEAR(DATA[[#This Row],[Fecha]])</f>
        <v>2023</v>
      </c>
      <c r="F2158" s="31" t="s">
        <v>398</v>
      </c>
      <c r="G2158" s="32" t="s">
        <v>75</v>
      </c>
      <c r="H2158" s="35" t="s">
        <v>155</v>
      </c>
      <c r="I2158" s="32" t="s">
        <v>166</v>
      </c>
      <c r="J2158" s="19">
        <v>4.01</v>
      </c>
    </row>
    <row r="2159" spans="1:11">
      <c r="A2159" s="18" t="s">
        <v>22</v>
      </c>
      <c r="B2159" s="5" t="str">
        <f>TEXT(DATA[[#This Row],[Fecha]],"mmm")</f>
        <v>dic</v>
      </c>
      <c r="C2159" s="16">
        <f>(WEEKNUM(DATA[[#This Row],[Fecha]],2))</f>
        <v>51</v>
      </c>
      <c r="D2159" s="30">
        <v>45276</v>
      </c>
      <c r="E2159" s="102">
        <f>YEAR(DATA[[#This Row],[Fecha]])</f>
        <v>2023</v>
      </c>
      <c r="F2159" s="31" t="s">
        <v>398</v>
      </c>
      <c r="G2159" s="32" t="s">
        <v>71</v>
      </c>
      <c r="H2159" s="35" t="s">
        <v>147</v>
      </c>
      <c r="I2159" s="32" t="s">
        <v>166</v>
      </c>
      <c r="J2159" s="19">
        <v>1.68</v>
      </c>
      <c r="K2159" s="29" t="s">
        <v>579</v>
      </c>
    </row>
    <row r="2160" spans="1:11">
      <c r="A2160" s="18" t="s">
        <v>22</v>
      </c>
      <c r="B2160" s="5" t="str">
        <f>TEXT(DATA[[#This Row],[Fecha]],"mmm")</f>
        <v>dic</v>
      </c>
      <c r="C2160" s="16">
        <f>(WEEKNUM(DATA[[#This Row],[Fecha]],2))</f>
        <v>51</v>
      </c>
      <c r="D2160" s="30">
        <v>45276</v>
      </c>
      <c r="E2160" s="102">
        <f>YEAR(DATA[[#This Row],[Fecha]])</f>
        <v>2023</v>
      </c>
      <c r="F2160" s="31" t="s">
        <v>58</v>
      </c>
      <c r="G2160" s="32" t="s">
        <v>78</v>
      </c>
      <c r="H2160" s="35" t="s">
        <v>296</v>
      </c>
      <c r="I2160" s="32" t="s">
        <v>166</v>
      </c>
      <c r="J2160" s="19">
        <v>1.63</v>
      </c>
      <c r="K2160" s="29" t="s">
        <v>571</v>
      </c>
    </row>
    <row r="2161" spans="1:11">
      <c r="A2161" s="18" t="s">
        <v>22</v>
      </c>
      <c r="B2161" s="5" t="str">
        <f>TEXT(DATA[[#This Row],[Fecha]],"mmm")</f>
        <v>dic</v>
      </c>
      <c r="C2161" s="16">
        <f>(WEEKNUM(DATA[[#This Row],[Fecha]],2))</f>
        <v>51</v>
      </c>
      <c r="D2161" s="30">
        <v>45276</v>
      </c>
      <c r="E2161" s="102">
        <f>YEAR(DATA[[#This Row],[Fecha]])</f>
        <v>2023</v>
      </c>
      <c r="F2161" s="31" t="s">
        <v>58</v>
      </c>
      <c r="G2161" s="32" t="s">
        <v>78</v>
      </c>
      <c r="H2161" s="35" t="s">
        <v>567</v>
      </c>
      <c r="I2161" s="32" t="s">
        <v>166</v>
      </c>
      <c r="J2161" s="19">
        <v>1.1499999999999999</v>
      </c>
      <c r="K2161" s="29" t="s">
        <v>571</v>
      </c>
    </row>
    <row r="2162" spans="1:11">
      <c r="A2162" s="18" t="s">
        <v>22</v>
      </c>
      <c r="B2162" s="5" t="str">
        <f>TEXT(DATA[[#This Row],[Fecha]],"mmm")</f>
        <v>dic</v>
      </c>
      <c r="C2162" s="16">
        <f>(WEEKNUM(DATA[[#This Row],[Fecha]],2))</f>
        <v>51</v>
      </c>
      <c r="D2162" s="30">
        <v>45276</v>
      </c>
      <c r="E2162" s="102">
        <f>YEAR(DATA[[#This Row],[Fecha]])</f>
        <v>2023</v>
      </c>
      <c r="F2162" s="31" t="s">
        <v>58</v>
      </c>
      <c r="G2162" s="32" t="s">
        <v>71</v>
      </c>
      <c r="H2162" s="35" t="s">
        <v>147</v>
      </c>
      <c r="I2162" s="32" t="s">
        <v>166</v>
      </c>
      <c r="J2162" s="19">
        <v>0.88</v>
      </c>
      <c r="K2162" s="29" t="s">
        <v>574</v>
      </c>
    </row>
    <row r="2163" spans="1:11">
      <c r="A2163" s="18" t="s">
        <v>22</v>
      </c>
      <c r="B2163" s="5" t="str">
        <f>TEXT(DATA[[#This Row],[Fecha]],"mmm")</f>
        <v>dic</v>
      </c>
      <c r="C2163" s="16">
        <f>(WEEKNUM(DATA[[#This Row],[Fecha]],2))</f>
        <v>51</v>
      </c>
      <c r="D2163" s="30">
        <v>45276</v>
      </c>
      <c r="E2163" s="102">
        <f>YEAR(DATA[[#This Row],[Fecha]])</f>
        <v>2023</v>
      </c>
      <c r="F2163" s="31" t="s">
        <v>58</v>
      </c>
      <c r="G2163" s="32" t="s">
        <v>71</v>
      </c>
      <c r="H2163" s="35" t="s">
        <v>147</v>
      </c>
      <c r="I2163" s="32" t="s">
        <v>166</v>
      </c>
      <c r="J2163" s="19">
        <v>0.77</v>
      </c>
      <c r="K2163" s="29" t="s">
        <v>574</v>
      </c>
    </row>
    <row r="2164" spans="1:11">
      <c r="A2164" s="18" t="s">
        <v>22</v>
      </c>
      <c r="B2164" s="5" t="str">
        <f>TEXT(DATA[[#This Row],[Fecha]],"mmm")</f>
        <v>dic</v>
      </c>
      <c r="C2164" s="16">
        <f>(WEEKNUM(DATA[[#This Row],[Fecha]],2))</f>
        <v>51</v>
      </c>
      <c r="D2164" s="30">
        <v>45276</v>
      </c>
      <c r="E2164" s="102">
        <f>YEAR(DATA[[#This Row],[Fecha]])</f>
        <v>2023</v>
      </c>
      <c r="F2164" s="31" t="s">
        <v>58</v>
      </c>
      <c r="G2164" s="32" t="s">
        <v>71</v>
      </c>
      <c r="H2164" s="35" t="s">
        <v>147</v>
      </c>
      <c r="I2164" s="32" t="s">
        <v>166</v>
      </c>
      <c r="J2164" s="19">
        <v>0.17</v>
      </c>
      <c r="K2164" s="29" t="s">
        <v>574</v>
      </c>
    </row>
    <row r="2165" spans="1:11">
      <c r="A2165" s="18" t="s">
        <v>22</v>
      </c>
      <c r="B2165" s="5" t="str">
        <f>TEXT(DATA[[#This Row],[Fecha]],"mmm")</f>
        <v>dic</v>
      </c>
      <c r="C2165" s="16">
        <f>(WEEKNUM(DATA[[#This Row],[Fecha]],2))</f>
        <v>51</v>
      </c>
      <c r="D2165" s="30">
        <v>45276</v>
      </c>
      <c r="E2165" s="102">
        <f>YEAR(DATA[[#This Row],[Fecha]])</f>
        <v>2023</v>
      </c>
      <c r="F2165" s="31" t="s">
        <v>398</v>
      </c>
      <c r="G2165" s="32" t="s">
        <v>71</v>
      </c>
      <c r="H2165" s="35" t="s">
        <v>147</v>
      </c>
      <c r="I2165" s="32" t="s">
        <v>166</v>
      </c>
      <c r="J2165" s="19">
        <v>0.12</v>
      </c>
      <c r="K2165" s="29" t="s">
        <v>579</v>
      </c>
    </row>
    <row r="2166" spans="1:11">
      <c r="A2166" s="18" t="s">
        <v>22</v>
      </c>
      <c r="B2166" s="5" t="str">
        <f>TEXT(DATA[[#This Row],[Fecha]],"mmm")</f>
        <v>dic</v>
      </c>
      <c r="C2166" s="16">
        <f>(WEEKNUM(DATA[[#This Row],[Fecha]],2))</f>
        <v>52</v>
      </c>
      <c r="D2166" s="30">
        <v>45278</v>
      </c>
      <c r="E2166" s="102">
        <f>YEAR(DATA[[#This Row],[Fecha]])</f>
        <v>2023</v>
      </c>
      <c r="F2166" s="31" t="s">
        <v>398</v>
      </c>
      <c r="G2166" s="32" t="s">
        <v>74</v>
      </c>
      <c r="H2166" s="35" t="s">
        <v>149</v>
      </c>
      <c r="I2166" s="32" t="s">
        <v>57</v>
      </c>
      <c r="J2166" s="19">
        <v>13.55</v>
      </c>
    </row>
    <row r="2167" spans="1:11">
      <c r="A2167" s="18" t="s">
        <v>22</v>
      </c>
      <c r="B2167" s="5" t="str">
        <f>TEXT(DATA[[#This Row],[Fecha]],"mmm")</f>
        <v>dic</v>
      </c>
      <c r="C2167" s="16">
        <f>(WEEKNUM(DATA[[#This Row],[Fecha]],2))</f>
        <v>52</v>
      </c>
      <c r="D2167" s="30">
        <v>45278</v>
      </c>
      <c r="E2167" s="102">
        <f>YEAR(DATA[[#This Row],[Fecha]])</f>
        <v>2023</v>
      </c>
      <c r="F2167" s="31" t="s">
        <v>398</v>
      </c>
      <c r="G2167" s="32" t="s">
        <v>71</v>
      </c>
      <c r="H2167" s="35" t="s">
        <v>425</v>
      </c>
      <c r="I2167" s="32" t="s">
        <v>166</v>
      </c>
      <c r="J2167" s="19">
        <v>5.98</v>
      </c>
    </row>
    <row r="2168" spans="1:11">
      <c r="A2168" s="18" t="s">
        <v>20</v>
      </c>
      <c r="B2168" s="5" t="str">
        <f>TEXT(DATA[[#This Row],[Fecha]],"mmm")</f>
        <v>dic</v>
      </c>
      <c r="C2168" s="16">
        <f>(WEEKNUM(DATA[[#This Row],[Fecha]],2))</f>
        <v>52</v>
      </c>
      <c r="D2168" s="30">
        <v>45278</v>
      </c>
      <c r="E2168" s="102">
        <f>YEAR(DATA[[#This Row],[Fecha]])</f>
        <v>2023</v>
      </c>
      <c r="F2168" s="31" t="s">
        <v>398</v>
      </c>
      <c r="G2168" s="32" t="s">
        <v>64</v>
      </c>
      <c r="H2168" s="35" t="s">
        <v>585</v>
      </c>
      <c r="I2168" s="32" t="s">
        <v>166</v>
      </c>
      <c r="J2168" s="19">
        <v>5.89</v>
      </c>
    </row>
    <row r="2169" spans="1:11">
      <c r="A2169" s="18" t="s">
        <v>22</v>
      </c>
      <c r="B2169" s="5" t="str">
        <f>TEXT(DATA[[#This Row],[Fecha]],"mmm")</f>
        <v>dic</v>
      </c>
      <c r="C2169" s="16">
        <f>(WEEKNUM(DATA[[#This Row],[Fecha]],2))</f>
        <v>52</v>
      </c>
      <c r="D2169" s="30">
        <v>45278</v>
      </c>
      <c r="E2169" s="102">
        <f>YEAR(DATA[[#This Row],[Fecha]])</f>
        <v>2023</v>
      </c>
      <c r="F2169" s="31" t="s">
        <v>398</v>
      </c>
      <c r="G2169" s="32" t="s">
        <v>74</v>
      </c>
      <c r="H2169" s="35" t="s">
        <v>135</v>
      </c>
      <c r="I2169" s="32" t="s">
        <v>166</v>
      </c>
      <c r="J2169" s="19">
        <v>4.2</v>
      </c>
    </row>
    <row r="2170" spans="1:11">
      <c r="A2170" s="18" t="s">
        <v>20</v>
      </c>
      <c r="B2170" s="5" t="str">
        <f>TEXT(DATA[[#This Row],[Fecha]],"mmm")</f>
        <v>dic</v>
      </c>
      <c r="C2170" s="16">
        <f>(WEEKNUM(DATA[[#This Row],[Fecha]],2))</f>
        <v>52</v>
      </c>
      <c r="D2170" s="30">
        <v>45278</v>
      </c>
      <c r="E2170" s="102">
        <f>YEAR(DATA[[#This Row],[Fecha]])</f>
        <v>2023</v>
      </c>
      <c r="F2170" s="31" t="s">
        <v>398</v>
      </c>
      <c r="G2170" s="32" t="s">
        <v>62</v>
      </c>
      <c r="H2170" s="35" t="s">
        <v>63</v>
      </c>
      <c r="I2170" s="32" t="s">
        <v>166</v>
      </c>
      <c r="J2170" s="19">
        <v>4.1900000000000004</v>
      </c>
    </row>
    <row r="2171" spans="1:11">
      <c r="A2171" s="18" t="s">
        <v>20</v>
      </c>
      <c r="B2171" s="5" t="str">
        <f>TEXT(DATA[[#This Row],[Fecha]],"mmm")</f>
        <v>dic</v>
      </c>
      <c r="C2171" s="16">
        <f>(WEEKNUM(DATA[[#This Row],[Fecha]],2))</f>
        <v>52</v>
      </c>
      <c r="D2171" s="30">
        <v>45278</v>
      </c>
      <c r="E2171" s="102">
        <f>YEAR(DATA[[#This Row],[Fecha]])</f>
        <v>2023</v>
      </c>
      <c r="F2171" s="31" t="s">
        <v>398</v>
      </c>
      <c r="G2171" s="32" t="s">
        <v>52</v>
      </c>
      <c r="H2171" s="35" t="s">
        <v>148</v>
      </c>
      <c r="I2171" s="32" t="s">
        <v>166</v>
      </c>
      <c r="J2171" s="19">
        <v>4.08</v>
      </c>
    </row>
    <row r="2172" spans="1:11">
      <c r="A2172" s="18" t="s">
        <v>20</v>
      </c>
      <c r="B2172" s="5" t="str">
        <f>TEXT(DATA[[#This Row],[Fecha]],"mmm")</f>
        <v>dic</v>
      </c>
      <c r="C2172" s="16">
        <f>(WEEKNUM(DATA[[#This Row],[Fecha]],2))</f>
        <v>52</v>
      </c>
      <c r="D2172" s="30">
        <v>45278</v>
      </c>
      <c r="E2172" s="102">
        <f>YEAR(DATA[[#This Row],[Fecha]])</f>
        <v>2023</v>
      </c>
      <c r="F2172" s="31" t="s">
        <v>398</v>
      </c>
      <c r="G2172" s="32" t="s">
        <v>52</v>
      </c>
      <c r="H2172" s="35" t="s">
        <v>148</v>
      </c>
      <c r="I2172" s="32" t="s">
        <v>166</v>
      </c>
      <c r="J2172" s="19">
        <v>3.24</v>
      </c>
    </row>
    <row r="2173" spans="1:11">
      <c r="A2173" s="18" t="s">
        <v>20</v>
      </c>
      <c r="B2173" s="5" t="str">
        <f>TEXT(DATA[[#This Row],[Fecha]],"mmm")</f>
        <v>dic</v>
      </c>
      <c r="C2173" s="16">
        <f>(WEEKNUM(DATA[[#This Row],[Fecha]],2))</f>
        <v>52</v>
      </c>
      <c r="D2173" s="30">
        <v>45278</v>
      </c>
      <c r="E2173" s="102">
        <f>YEAR(DATA[[#This Row],[Fecha]])</f>
        <v>2023</v>
      </c>
      <c r="F2173" s="31" t="s">
        <v>335</v>
      </c>
      <c r="G2173" s="32" t="s">
        <v>52</v>
      </c>
      <c r="H2173" s="35" t="s">
        <v>148</v>
      </c>
      <c r="I2173" s="32" t="s">
        <v>166</v>
      </c>
      <c r="J2173" s="19">
        <v>2.7</v>
      </c>
    </row>
    <row r="2174" spans="1:11">
      <c r="A2174" s="18" t="s">
        <v>20</v>
      </c>
      <c r="B2174" s="5" t="str">
        <f>TEXT(DATA[[#This Row],[Fecha]],"mmm")</f>
        <v>dic</v>
      </c>
      <c r="C2174" s="16">
        <f>(WEEKNUM(DATA[[#This Row],[Fecha]],2))</f>
        <v>52</v>
      </c>
      <c r="D2174" s="30">
        <v>45278</v>
      </c>
      <c r="E2174" s="102">
        <f>YEAR(DATA[[#This Row],[Fecha]])</f>
        <v>2023</v>
      </c>
      <c r="F2174" s="31" t="s">
        <v>335</v>
      </c>
      <c r="G2174" s="32" t="s">
        <v>62</v>
      </c>
      <c r="H2174" s="35" t="s">
        <v>63</v>
      </c>
      <c r="I2174" s="32" t="s">
        <v>166</v>
      </c>
      <c r="J2174" s="19">
        <v>2.68</v>
      </c>
    </row>
    <row r="2175" spans="1:11">
      <c r="A2175" s="18" t="s">
        <v>22</v>
      </c>
      <c r="B2175" s="5" t="str">
        <f>TEXT(DATA[[#This Row],[Fecha]],"mmm")</f>
        <v>dic</v>
      </c>
      <c r="C2175" s="16">
        <f>(WEEKNUM(DATA[[#This Row],[Fecha]],2))</f>
        <v>52</v>
      </c>
      <c r="D2175" s="30">
        <v>45278</v>
      </c>
      <c r="E2175" s="102">
        <f>YEAR(DATA[[#This Row],[Fecha]])</f>
        <v>2023</v>
      </c>
      <c r="F2175" s="31" t="s">
        <v>398</v>
      </c>
      <c r="G2175" s="32" t="s">
        <v>76</v>
      </c>
      <c r="H2175" s="35" t="s">
        <v>304</v>
      </c>
      <c r="I2175" s="32" t="s">
        <v>166</v>
      </c>
      <c r="J2175" s="19">
        <v>2.2999999999999998</v>
      </c>
    </row>
    <row r="2176" spans="1:11">
      <c r="A2176" s="18" t="s">
        <v>20</v>
      </c>
      <c r="B2176" s="5" t="str">
        <f>TEXT(DATA[[#This Row],[Fecha]],"mmm")</f>
        <v>dic</v>
      </c>
      <c r="C2176" s="16">
        <f>(WEEKNUM(DATA[[#This Row],[Fecha]],2))</f>
        <v>52</v>
      </c>
      <c r="D2176" s="30">
        <v>45278</v>
      </c>
      <c r="E2176" s="102">
        <f>YEAR(DATA[[#This Row],[Fecha]])</f>
        <v>2023</v>
      </c>
      <c r="F2176" s="31" t="s">
        <v>398</v>
      </c>
      <c r="G2176" s="32" t="s">
        <v>62</v>
      </c>
      <c r="H2176" s="35" t="s">
        <v>63</v>
      </c>
      <c r="I2176" s="32" t="s">
        <v>166</v>
      </c>
      <c r="J2176" s="19">
        <v>2.19</v>
      </c>
    </row>
    <row r="2177" spans="1:10">
      <c r="A2177" s="18" t="s">
        <v>20</v>
      </c>
      <c r="B2177" s="5" t="str">
        <f>TEXT(DATA[[#This Row],[Fecha]],"mmm")</f>
        <v>dic</v>
      </c>
      <c r="C2177" s="16">
        <f>(WEEKNUM(DATA[[#This Row],[Fecha]],2))</f>
        <v>52</v>
      </c>
      <c r="D2177" s="30">
        <v>45278</v>
      </c>
      <c r="E2177" s="102">
        <f>YEAR(DATA[[#This Row],[Fecha]])</f>
        <v>2023</v>
      </c>
      <c r="F2177" s="31" t="s">
        <v>335</v>
      </c>
      <c r="G2177" s="32" t="s">
        <v>52</v>
      </c>
      <c r="H2177" s="35" t="s">
        <v>148</v>
      </c>
      <c r="I2177" s="32" t="s">
        <v>166</v>
      </c>
      <c r="J2177" s="19">
        <v>2</v>
      </c>
    </row>
    <row r="2178" spans="1:10">
      <c r="A2178" s="18" t="s">
        <v>22</v>
      </c>
      <c r="B2178" s="5" t="str">
        <f>TEXT(DATA[[#This Row],[Fecha]],"mmm")</f>
        <v>dic</v>
      </c>
      <c r="C2178" s="16">
        <f>(WEEKNUM(DATA[[#This Row],[Fecha]],2))</f>
        <v>52</v>
      </c>
      <c r="D2178" s="30">
        <v>45278</v>
      </c>
      <c r="E2178" s="102">
        <f>YEAR(DATA[[#This Row],[Fecha]])</f>
        <v>2023</v>
      </c>
      <c r="F2178" s="31" t="s">
        <v>398</v>
      </c>
      <c r="G2178" s="32" t="s">
        <v>76</v>
      </c>
      <c r="H2178" s="35" t="s">
        <v>304</v>
      </c>
      <c r="I2178" s="32" t="s">
        <v>166</v>
      </c>
      <c r="J2178" s="19">
        <v>1.95</v>
      </c>
    </row>
    <row r="2179" spans="1:10">
      <c r="A2179" s="18" t="s">
        <v>20</v>
      </c>
      <c r="B2179" s="5" t="str">
        <f>TEXT(DATA[[#This Row],[Fecha]],"mmm")</f>
        <v>dic</v>
      </c>
      <c r="C2179" s="16">
        <f>(WEEKNUM(DATA[[#This Row],[Fecha]],2))</f>
        <v>52</v>
      </c>
      <c r="D2179" s="30">
        <v>45278</v>
      </c>
      <c r="E2179" s="102">
        <f>YEAR(DATA[[#This Row],[Fecha]])</f>
        <v>2023</v>
      </c>
      <c r="F2179" s="31" t="s">
        <v>398</v>
      </c>
      <c r="G2179" s="32" t="s">
        <v>52</v>
      </c>
      <c r="H2179" s="35" t="s">
        <v>148</v>
      </c>
      <c r="I2179" s="32" t="s">
        <v>166</v>
      </c>
      <c r="J2179" s="19">
        <v>1.83</v>
      </c>
    </row>
    <row r="2180" spans="1:10">
      <c r="A2180" s="18" t="s">
        <v>20</v>
      </c>
      <c r="B2180" s="5" t="str">
        <f>TEXT(DATA[[#This Row],[Fecha]],"mmm")</f>
        <v>dic</v>
      </c>
      <c r="C2180" s="16">
        <f>(WEEKNUM(DATA[[#This Row],[Fecha]],2))</f>
        <v>52</v>
      </c>
      <c r="D2180" s="30">
        <v>45278</v>
      </c>
      <c r="E2180" s="102">
        <f>YEAR(DATA[[#This Row],[Fecha]])</f>
        <v>2023</v>
      </c>
      <c r="F2180" s="31" t="s">
        <v>335</v>
      </c>
      <c r="G2180" s="32" t="s">
        <v>52</v>
      </c>
      <c r="H2180" s="35" t="s">
        <v>148</v>
      </c>
      <c r="I2180" s="32" t="s">
        <v>166</v>
      </c>
      <c r="J2180" s="19">
        <v>1.62</v>
      </c>
    </row>
    <row r="2181" spans="1:10">
      <c r="A2181" s="18" t="s">
        <v>19</v>
      </c>
      <c r="B2181" s="5" t="str">
        <f>TEXT(DATA[[#This Row],[Fecha]],"mmm")</f>
        <v>dic</v>
      </c>
      <c r="C2181" s="16">
        <f>(WEEKNUM(DATA[[#This Row],[Fecha]],2))</f>
        <v>52</v>
      </c>
      <c r="D2181" s="30">
        <v>45278</v>
      </c>
      <c r="E2181" s="102">
        <f>YEAR(DATA[[#This Row],[Fecha]])</f>
        <v>2023</v>
      </c>
      <c r="F2181" s="31" t="s">
        <v>398</v>
      </c>
      <c r="G2181" s="32" t="s">
        <v>60</v>
      </c>
      <c r="H2181" s="35" t="s">
        <v>299</v>
      </c>
      <c r="I2181" s="32" t="s">
        <v>166</v>
      </c>
      <c r="J2181" s="19">
        <v>1.33</v>
      </c>
    </row>
    <row r="2182" spans="1:10">
      <c r="A2182" s="18" t="s">
        <v>20</v>
      </c>
      <c r="B2182" s="5" t="str">
        <f>TEXT(DATA[[#This Row],[Fecha]],"mmm")</f>
        <v>dic</v>
      </c>
      <c r="C2182" s="16">
        <f>(WEEKNUM(DATA[[#This Row],[Fecha]],2))</f>
        <v>52</v>
      </c>
      <c r="D2182" s="30">
        <v>45278</v>
      </c>
      <c r="E2182" s="102">
        <f>YEAR(DATA[[#This Row],[Fecha]])</f>
        <v>2023</v>
      </c>
      <c r="F2182" s="31" t="s">
        <v>335</v>
      </c>
      <c r="G2182" s="32" t="s">
        <v>52</v>
      </c>
      <c r="H2182" s="35" t="s">
        <v>162</v>
      </c>
      <c r="I2182" s="32" t="s">
        <v>166</v>
      </c>
      <c r="J2182" s="19">
        <v>0.89</v>
      </c>
    </row>
    <row r="2183" spans="1:10">
      <c r="A2183" s="18" t="s">
        <v>20</v>
      </c>
      <c r="B2183" s="5" t="str">
        <f>TEXT(DATA[[#This Row],[Fecha]],"mmm")</f>
        <v>dic</v>
      </c>
      <c r="C2183" s="16">
        <f>(WEEKNUM(DATA[[#This Row],[Fecha]],2))</f>
        <v>52</v>
      </c>
      <c r="D2183" s="30">
        <v>45278</v>
      </c>
      <c r="E2183" s="102">
        <f>YEAR(DATA[[#This Row],[Fecha]])</f>
        <v>2023</v>
      </c>
      <c r="F2183" s="31" t="s">
        <v>398</v>
      </c>
      <c r="G2183" s="32" t="s">
        <v>77</v>
      </c>
      <c r="H2183" s="35" t="s">
        <v>129</v>
      </c>
      <c r="I2183" s="32" t="s">
        <v>166</v>
      </c>
      <c r="J2183" s="19">
        <v>0.23</v>
      </c>
    </row>
    <row r="2184" spans="1:10">
      <c r="A2184" s="18" t="s">
        <v>22</v>
      </c>
      <c r="B2184" s="5" t="str">
        <f>TEXT(DATA[[#This Row],[Fecha]],"mmm")</f>
        <v>dic</v>
      </c>
      <c r="C2184" s="16">
        <f>(WEEKNUM(DATA[[#This Row],[Fecha]],2))</f>
        <v>52</v>
      </c>
      <c r="D2184" s="30">
        <v>45279</v>
      </c>
      <c r="E2184" s="102">
        <f>YEAR(DATA[[#This Row],[Fecha]])</f>
        <v>2023</v>
      </c>
      <c r="F2184" s="31" t="s">
        <v>398</v>
      </c>
      <c r="G2184" s="32" t="s">
        <v>76</v>
      </c>
      <c r="H2184" s="35" t="s">
        <v>287</v>
      </c>
      <c r="I2184" s="32" t="s">
        <v>57</v>
      </c>
      <c r="J2184" s="19">
        <v>42.25</v>
      </c>
    </row>
    <row r="2185" spans="1:10">
      <c r="A2185" s="18" t="s">
        <v>22</v>
      </c>
      <c r="B2185" s="5" t="str">
        <f>TEXT(DATA[[#This Row],[Fecha]],"mmm")</f>
        <v>dic</v>
      </c>
      <c r="C2185" s="16">
        <f>(WEEKNUM(DATA[[#This Row],[Fecha]],2))</f>
        <v>52</v>
      </c>
      <c r="D2185" s="30">
        <v>45279</v>
      </c>
      <c r="E2185" s="102">
        <f>YEAR(DATA[[#This Row],[Fecha]])</f>
        <v>2023</v>
      </c>
      <c r="F2185" s="31" t="s">
        <v>58</v>
      </c>
      <c r="G2185" s="32" t="s">
        <v>53</v>
      </c>
      <c r="H2185" s="35" t="s">
        <v>170</v>
      </c>
      <c r="I2185" s="32" t="s">
        <v>57</v>
      </c>
      <c r="J2185" s="19">
        <v>11.3</v>
      </c>
    </row>
    <row r="2186" spans="1:10">
      <c r="A2186" s="18" t="s">
        <v>22</v>
      </c>
      <c r="B2186" s="5" t="str">
        <f>TEXT(DATA[[#This Row],[Fecha]],"mmm")</f>
        <v>dic</v>
      </c>
      <c r="C2186" s="16">
        <f>(WEEKNUM(DATA[[#This Row],[Fecha]],2))</f>
        <v>52</v>
      </c>
      <c r="D2186" s="30">
        <v>45279</v>
      </c>
      <c r="E2186" s="102">
        <f>YEAR(DATA[[#This Row],[Fecha]])</f>
        <v>2023</v>
      </c>
      <c r="F2186" s="31" t="s">
        <v>58</v>
      </c>
      <c r="G2186" s="32" t="s">
        <v>76</v>
      </c>
      <c r="H2186" s="35" t="s">
        <v>303</v>
      </c>
      <c r="I2186" s="32" t="s">
        <v>166</v>
      </c>
      <c r="J2186" s="19">
        <v>6.2</v>
      </c>
    </row>
    <row r="2187" spans="1:10">
      <c r="A2187" s="18" t="s">
        <v>20</v>
      </c>
      <c r="B2187" s="5" t="str">
        <f>TEXT(DATA[[#This Row],[Fecha]],"mmm")</f>
        <v>dic</v>
      </c>
      <c r="C2187" s="16">
        <f>(WEEKNUM(DATA[[#This Row],[Fecha]],2))</f>
        <v>52</v>
      </c>
      <c r="D2187" s="30">
        <v>45279</v>
      </c>
      <c r="E2187" s="102">
        <f>YEAR(DATA[[#This Row],[Fecha]])</f>
        <v>2023</v>
      </c>
      <c r="F2187" s="31" t="s">
        <v>335</v>
      </c>
      <c r="G2187" s="32" t="s">
        <v>70</v>
      </c>
      <c r="H2187" s="35" t="s">
        <v>134</v>
      </c>
      <c r="I2187" s="32" t="s">
        <v>166</v>
      </c>
      <c r="J2187" s="19">
        <v>4.8499999999999996</v>
      </c>
    </row>
    <row r="2188" spans="1:10">
      <c r="A2188" s="18" t="s">
        <v>22</v>
      </c>
      <c r="B2188" s="5" t="str">
        <f>TEXT(DATA[[#This Row],[Fecha]],"mmm")</f>
        <v>dic</v>
      </c>
      <c r="C2188" s="16">
        <f>(WEEKNUM(DATA[[#This Row],[Fecha]],2))</f>
        <v>52</v>
      </c>
      <c r="D2188" s="30">
        <v>45279</v>
      </c>
      <c r="E2188" s="102">
        <f>YEAR(DATA[[#This Row],[Fecha]])</f>
        <v>2023</v>
      </c>
      <c r="F2188" s="31" t="s">
        <v>58</v>
      </c>
      <c r="G2188" s="32" t="s">
        <v>76</v>
      </c>
      <c r="H2188" s="35" t="s">
        <v>303</v>
      </c>
      <c r="I2188" s="32" t="s">
        <v>166</v>
      </c>
      <c r="J2188" s="19">
        <v>3.6</v>
      </c>
    </row>
    <row r="2189" spans="1:10">
      <c r="A2189" s="18" t="s">
        <v>22</v>
      </c>
      <c r="B2189" s="5" t="str">
        <f>TEXT(DATA[[#This Row],[Fecha]],"mmm")</f>
        <v>dic</v>
      </c>
      <c r="C2189" s="16">
        <f>(WEEKNUM(DATA[[#This Row],[Fecha]],2))</f>
        <v>52</v>
      </c>
      <c r="D2189" s="30">
        <v>45279</v>
      </c>
      <c r="E2189" s="102">
        <f>YEAR(DATA[[#This Row],[Fecha]])</f>
        <v>2023</v>
      </c>
      <c r="F2189" s="31" t="s">
        <v>58</v>
      </c>
      <c r="G2189" s="32" t="s">
        <v>74</v>
      </c>
      <c r="H2189" s="35" t="s">
        <v>149</v>
      </c>
      <c r="I2189" s="32" t="s">
        <v>166</v>
      </c>
      <c r="J2189" s="19">
        <v>3.15</v>
      </c>
    </row>
    <row r="2190" spans="1:10">
      <c r="A2190" s="18" t="s">
        <v>20</v>
      </c>
      <c r="B2190" s="5" t="str">
        <f>TEXT(DATA[[#This Row],[Fecha]],"mmm")</f>
        <v>dic</v>
      </c>
      <c r="C2190" s="16">
        <f>(WEEKNUM(DATA[[#This Row],[Fecha]],2))</f>
        <v>52</v>
      </c>
      <c r="D2190" s="30">
        <v>45279</v>
      </c>
      <c r="E2190" s="102">
        <f>YEAR(DATA[[#This Row],[Fecha]])</f>
        <v>2023</v>
      </c>
      <c r="F2190" s="31" t="s">
        <v>398</v>
      </c>
      <c r="G2190" s="32" t="s">
        <v>53</v>
      </c>
      <c r="H2190" s="35" t="s">
        <v>387</v>
      </c>
      <c r="I2190" s="32" t="s">
        <v>166</v>
      </c>
      <c r="J2190" s="19">
        <v>2.82</v>
      </c>
    </row>
    <row r="2191" spans="1:10">
      <c r="A2191" s="18" t="s">
        <v>22</v>
      </c>
      <c r="B2191" s="5" t="str">
        <f>TEXT(DATA[[#This Row],[Fecha]],"mmm")</f>
        <v>dic</v>
      </c>
      <c r="C2191" s="16">
        <f>(WEEKNUM(DATA[[#This Row],[Fecha]],2))</f>
        <v>52</v>
      </c>
      <c r="D2191" s="30">
        <v>45279</v>
      </c>
      <c r="E2191" s="102">
        <f>YEAR(DATA[[#This Row],[Fecha]])</f>
        <v>2023</v>
      </c>
      <c r="F2191" s="31" t="s">
        <v>398</v>
      </c>
      <c r="G2191" s="32" t="s">
        <v>76</v>
      </c>
      <c r="H2191" s="35" t="s">
        <v>304</v>
      </c>
      <c r="I2191" s="32" t="s">
        <v>166</v>
      </c>
      <c r="J2191" s="19">
        <v>2.5499999999999998</v>
      </c>
    </row>
    <row r="2192" spans="1:10">
      <c r="A2192" s="18" t="s">
        <v>19</v>
      </c>
      <c r="B2192" s="5" t="str">
        <f>TEXT(DATA[[#This Row],[Fecha]],"mmm")</f>
        <v>dic</v>
      </c>
      <c r="C2192" s="16">
        <f>(WEEKNUM(DATA[[#This Row],[Fecha]],2))</f>
        <v>52</v>
      </c>
      <c r="D2192" s="30">
        <v>45279</v>
      </c>
      <c r="E2192" s="102">
        <f>YEAR(DATA[[#This Row],[Fecha]])</f>
        <v>2023</v>
      </c>
      <c r="F2192" s="31" t="s">
        <v>398</v>
      </c>
      <c r="G2192" s="32" t="s">
        <v>70</v>
      </c>
      <c r="H2192" s="35" t="s">
        <v>134</v>
      </c>
      <c r="I2192" s="32" t="s">
        <v>166</v>
      </c>
      <c r="J2192" s="19">
        <v>1.86</v>
      </c>
    </row>
    <row r="2193" spans="1:10">
      <c r="A2193" s="18" t="s">
        <v>20</v>
      </c>
      <c r="B2193" s="5" t="str">
        <f>TEXT(DATA[[#This Row],[Fecha]],"mmm")</f>
        <v>dic</v>
      </c>
      <c r="C2193" s="16">
        <f>(WEEKNUM(DATA[[#This Row],[Fecha]],2))</f>
        <v>52</v>
      </c>
      <c r="D2193" s="30">
        <v>45279</v>
      </c>
      <c r="E2193" s="102">
        <f>YEAR(DATA[[#This Row],[Fecha]])</f>
        <v>2023</v>
      </c>
      <c r="F2193" s="31" t="s">
        <v>335</v>
      </c>
      <c r="G2193" s="32" t="s">
        <v>64</v>
      </c>
      <c r="H2193" s="35" t="s">
        <v>142</v>
      </c>
      <c r="I2193" s="32" t="s">
        <v>166</v>
      </c>
      <c r="J2193" s="19">
        <v>1.78</v>
      </c>
    </row>
    <row r="2194" spans="1:10">
      <c r="A2194" s="18" t="s">
        <v>20</v>
      </c>
      <c r="B2194" s="5" t="str">
        <f>TEXT(DATA[[#This Row],[Fecha]],"mmm")</f>
        <v>dic</v>
      </c>
      <c r="C2194" s="16">
        <f>(WEEKNUM(DATA[[#This Row],[Fecha]],2))</f>
        <v>52</v>
      </c>
      <c r="D2194" s="30">
        <v>45279</v>
      </c>
      <c r="E2194" s="102">
        <f>YEAR(DATA[[#This Row],[Fecha]])</f>
        <v>2023</v>
      </c>
      <c r="F2194" s="31" t="s">
        <v>58</v>
      </c>
      <c r="G2194" s="32" t="s">
        <v>59</v>
      </c>
      <c r="H2194" s="35" t="s">
        <v>487</v>
      </c>
      <c r="I2194" s="32" t="s">
        <v>166</v>
      </c>
      <c r="J2194" s="19">
        <v>1.65</v>
      </c>
    </row>
    <row r="2195" spans="1:10">
      <c r="A2195" s="18" t="s">
        <v>22</v>
      </c>
      <c r="B2195" s="5" t="str">
        <f>TEXT(DATA[[#This Row],[Fecha]],"mmm")</f>
        <v>dic</v>
      </c>
      <c r="C2195" s="16">
        <f>(WEEKNUM(DATA[[#This Row],[Fecha]],2))</f>
        <v>52</v>
      </c>
      <c r="D2195" s="30">
        <v>45279</v>
      </c>
      <c r="E2195" s="102">
        <f>YEAR(DATA[[#This Row],[Fecha]])</f>
        <v>2023</v>
      </c>
      <c r="F2195" s="31" t="s">
        <v>58</v>
      </c>
      <c r="G2195" s="32" t="s">
        <v>76</v>
      </c>
      <c r="H2195" s="35" t="s">
        <v>303</v>
      </c>
      <c r="I2195" s="32" t="s">
        <v>166</v>
      </c>
      <c r="J2195" s="19">
        <v>1.6</v>
      </c>
    </row>
    <row r="2196" spans="1:10">
      <c r="A2196" s="18" t="s">
        <v>19</v>
      </c>
      <c r="B2196" s="5" t="str">
        <f>TEXT(DATA[[#This Row],[Fecha]],"mmm")</f>
        <v>dic</v>
      </c>
      <c r="C2196" s="16">
        <f>(WEEKNUM(DATA[[#This Row],[Fecha]],2))</f>
        <v>52</v>
      </c>
      <c r="D2196" s="30">
        <v>45279</v>
      </c>
      <c r="E2196" s="102">
        <f>YEAR(DATA[[#This Row],[Fecha]])</f>
        <v>2023</v>
      </c>
      <c r="F2196" s="31" t="s">
        <v>58</v>
      </c>
      <c r="G2196" s="32" t="s">
        <v>64</v>
      </c>
      <c r="H2196" s="35" t="s">
        <v>477</v>
      </c>
      <c r="I2196" s="32" t="s">
        <v>166</v>
      </c>
      <c r="J2196" s="19">
        <v>1.56</v>
      </c>
    </row>
    <row r="2197" spans="1:10">
      <c r="A2197" s="18" t="s">
        <v>20</v>
      </c>
      <c r="B2197" s="5" t="str">
        <f>TEXT(DATA[[#This Row],[Fecha]],"mmm")</f>
        <v>dic</v>
      </c>
      <c r="C2197" s="16">
        <f>(WEEKNUM(DATA[[#This Row],[Fecha]],2))</f>
        <v>52</v>
      </c>
      <c r="D2197" s="30">
        <v>45279</v>
      </c>
      <c r="E2197" s="102">
        <f>YEAR(DATA[[#This Row],[Fecha]])</f>
        <v>2023</v>
      </c>
      <c r="F2197" s="31" t="s">
        <v>335</v>
      </c>
      <c r="G2197" s="32" t="s">
        <v>53</v>
      </c>
      <c r="H2197" s="35" t="s">
        <v>387</v>
      </c>
      <c r="I2197" s="32" t="s">
        <v>166</v>
      </c>
      <c r="J2197" s="19">
        <v>1.44</v>
      </c>
    </row>
    <row r="2198" spans="1:10">
      <c r="A2198" s="18" t="s">
        <v>22</v>
      </c>
      <c r="B2198" s="5" t="str">
        <f>TEXT(DATA[[#This Row],[Fecha]],"mmm")</f>
        <v>dic</v>
      </c>
      <c r="C2198" s="16">
        <f>(WEEKNUM(DATA[[#This Row],[Fecha]],2))</f>
        <v>52</v>
      </c>
      <c r="D2198" s="30">
        <v>45279</v>
      </c>
      <c r="E2198" s="102">
        <f>YEAR(DATA[[#This Row],[Fecha]])</f>
        <v>2023</v>
      </c>
      <c r="F2198" s="31" t="s">
        <v>58</v>
      </c>
      <c r="G2198" s="32" t="s">
        <v>76</v>
      </c>
      <c r="H2198" s="35" t="s">
        <v>303</v>
      </c>
      <c r="I2198" s="32" t="s">
        <v>166</v>
      </c>
      <c r="J2198" s="19">
        <v>1.4</v>
      </c>
    </row>
    <row r="2199" spans="1:10">
      <c r="A2199" s="18" t="s">
        <v>20</v>
      </c>
      <c r="B2199" s="5" t="str">
        <f>TEXT(DATA[[#This Row],[Fecha]],"mmm")</f>
        <v>dic</v>
      </c>
      <c r="C2199" s="16">
        <f>(WEEKNUM(DATA[[#This Row],[Fecha]],2))</f>
        <v>52</v>
      </c>
      <c r="D2199" s="30">
        <v>45279</v>
      </c>
      <c r="E2199" s="102">
        <f>YEAR(DATA[[#This Row],[Fecha]])</f>
        <v>2023</v>
      </c>
      <c r="F2199" s="31" t="s">
        <v>58</v>
      </c>
      <c r="G2199" s="32" t="s">
        <v>77</v>
      </c>
      <c r="H2199" s="35" t="s">
        <v>129</v>
      </c>
      <c r="I2199" s="32" t="s">
        <v>166</v>
      </c>
      <c r="J2199" s="19">
        <v>1.35</v>
      </c>
    </row>
    <row r="2200" spans="1:10">
      <c r="A2200" s="18" t="s">
        <v>22</v>
      </c>
      <c r="B2200" s="5" t="str">
        <f>TEXT(DATA[[#This Row],[Fecha]],"mmm")</f>
        <v>dic</v>
      </c>
      <c r="C2200" s="16">
        <f>(WEEKNUM(DATA[[#This Row],[Fecha]],2))</f>
        <v>52</v>
      </c>
      <c r="D2200" s="30">
        <v>45279</v>
      </c>
      <c r="E2200" s="102">
        <f>YEAR(DATA[[#This Row],[Fecha]])</f>
        <v>2023</v>
      </c>
      <c r="F2200" s="31" t="s">
        <v>58</v>
      </c>
      <c r="G2200" s="32" t="s">
        <v>74</v>
      </c>
      <c r="H2200" s="35" t="s">
        <v>149</v>
      </c>
      <c r="I2200" s="32" t="s">
        <v>166</v>
      </c>
      <c r="J2200" s="19">
        <v>1.3</v>
      </c>
    </row>
    <row r="2201" spans="1:10">
      <c r="A2201" s="18" t="s">
        <v>20</v>
      </c>
      <c r="B2201" s="5" t="str">
        <f>TEXT(DATA[[#This Row],[Fecha]],"mmm")</f>
        <v>dic</v>
      </c>
      <c r="C2201" s="16">
        <f>(WEEKNUM(DATA[[#This Row],[Fecha]],2))</f>
        <v>52</v>
      </c>
      <c r="D2201" s="30">
        <v>45279</v>
      </c>
      <c r="E2201" s="102">
        <f>YEAR(DATA[[#This Row],[Fecha]])</f>
        <v>2023</v>
      </c>
      <c r="F2201" s="31" t="s">
        <v>398</v>
      </c>
      <c r="G2201" s="32" t="s">
        <v>53</v>
      </c>
      <c r="H2201" s="35" t="s">
        <v>387</v>
      </c>
      <c r="I2201" s="32" t="s">
        <v>166</v>
      </c>
      <c r="J2201" s="19">
        <v>0.87</v>
      </c>
    </row>
    <row r="2202" spans="1:10">
      <c r="A2202" s="18" t="s">
        <v>20</v>
      </c>
      <c r="B2202" s="5" t="str">
        <f>TEXT(DATA[[#This Row],[Fecha]],"mmm")</f>
        <v>dic</v>
      </c>
      <c r="C2202" s="16">
        <f>(WEEKNUM(DATA[[#This Row],[Fecha]],2))</f>
        <v>52</v>
      </c>
      <c r="D2202" s="30">
        <v>45279</v>
      </c>
      <c r="E2202" s="102">
        <f>YEAR(DATA[[#This Row],[Fecha]])</f>
        <v>2023</v>
      </c>
      <c r="F2202" s="31" t="s">
        <v>58</v>
      </c>
      <c r="G2202" s="32" t="s">
        <v>59</v>
      </c>
      <c r="H2202" s="35" t="s">
        <v>487</v>
      </c>
      <c r="I2202" s="32" t="s">
        <v>166</v>
      </c>
      <c r="J2202" s="19">
        <v>0.55000000000000004</v>
      </c>
    </row>
    <row r="2203" spans="1:10">
      <c r="A2203" s="18" t="s">
        <v>20</v>
      </c>
      <c r="B2203" s="5" t="str">
        <f>TEXT(DATA[[#This Row],[Fecha]],"mmm")</f>
        <v>dic</v>
      </c>
      <c r="C2203" s="16">
        <f>(WEEKNUM(DATA[[#This Row],[Fecha]],2))</f>
        <v>52</v>
      </c>
      <c r="D2203" s="30">
        <v>45279</v>
      </c>
      <c r="E2203" s="102">
        <f>YEAR(DATA[[#This Row],[Fecha]])</f>
        <v>2023</v>
      </c>
      <c r="F2203" s="31" t="s">
        <v>335</v>
      </c>
      <c r="G2203" s="32" t="s">
        <v>53</v>
      </c>
      <c r="H2203" s="35" t="s">
        <v>387</v>
      </c>
      <c r="I2203" s="32" t="s">
        <v>166</v>
      </c>
      <c r="J2203" s="19">
        <v>0.45</v>
      </c>
    </row>
    <row r="2204" spans="1:10">
      <c r="A2204" s="18" t="s">
        <v>22</v>
      </c>
      <c r="B2204" s="5" t="str">
        <f>TEXT(DATA[[#This Row],[Fecha]],"mmm")</f>
        <v>dic</v>
      </c>
      <c r="C2204" s="16">
        <f>(WEEKNUM(DATA[[#This Row],[Fecha]],2))</f>
        <v>52</v>
      </c>
      <c r="D2204" s="30">
        <v>45279</v>
      </c>
      <c r="E2204" s="102">
        <f>YEAR(DATA[[#This Row],[Fecha]])</f>
        <v>2023</v>
      </c>
      <c r="F2204" s="31" t="s">
        <v>58</v>
      </c>
      <c r="G2204" s="32" t="s">
        <v>74</v>
      </c>
      <c r="H2204" s="35" t="s">
        <v>149</v>
      </c>
      <c r="I2204" s="32" t="s">
        <v>166</v>
      </c>
      <c r="J2204" s="19">
        <v>0.45</v>
      </c>
    </row>
    <row r="2205" spans="1:10">
      <c r="A2205" s="18" t="s">
        <v>20</v>
      </c>
      <c r="B2205" s="5" t="str">
        <f>TEXT(DATA[[#This Row],[Fecha]],"mmm")</f>
        <v>dic</v>
      </c>
      <c r="C2205" s="16">
        <f>(WEEKNUM(DATA[[#This Row],[Fecha]],2))</f>
        <v>52</v>
      </c>
      <c r="D2205" s="30">
        <v>45280</v>
      </c>
      <c r="E2205" s="102">
        <f>YEAR(DATA[[#This Row],[Fecha]])</f>
        <v>2023</v>
      </c>
      <c r="F2205" s="31" t="s">
        <v>398</v>
      </c>
      <c r="G2205" s="32" t="s">
        <v>53</v>
      </c>
      <c r="H2205" s="35" t="s">
        <v>387</v>
      </c>
      <c r="I2205" s="32" t="s">
        <v>56</v>
      </c>
      <c r="J2205" s="19">
        <v>23.25</v>
      </c>
    </row>
    <row r="2206" spans="1:10">
      <c r="A2206" s="18" t="s">
        <v>20</v>
      </c>
      <c r="B2206" s="5" t="str">
        <f>TEXT(DATA[[#This Row],[Fecha]],"mmm")</f>
        <v>dic</v>
      </c>
      <c r="C2206" s="16">
        <f>(WEEKNUM(DATA[[#This Row],[Fecha]],2))</f>
        <v>52</v>
      </c>
      <c r="D2206" s="30">
        <v>45280</v>
      </c>
      <c r="E2206" s="102">
        <f>YEAR(DATA[[#This Row],[Fecha]])</f>
        <v>2023</v>
      </c>
      <c r="F2206" s="31" t="s">
        <v>58</v>
      </c>
      <c r="G2206" s="32" t="s">
        <v>70</v>
      </c>
      <c r="H2206" s="35" t="s">
        <v>84</v>
      </c>
      <c r="I2206" s="32" t="s">
        <v>56</v>
      </c>
      <c r="J2206" s="19">
        <v>11.06</v>
      </c>
    </row>
    <row r="2207" spans="1:10">
      <c r="A2207" s="18" t="s">
        <v>20</v>
      </c>
      <c r="B2207" s="5" t="str">
        <f>TEXT(DATA[[#This Row],[Fecha]],"mmm")</f>
        <v>dic</v>
      </c>
      <c r="C2207" s="16">
        <f>(WEEKNUM(DATA[[#This Row],[Fecha]],2))</f>
        <v>52</v>
      </c>
      <c r="D2207" s="30">
        <v>45280</v>
      </c>
      <c r="E2207" s="102">
        <f>YEAR(DATA[[#This Row],[Fecha]])</f>
        <v>2023</v>
      </c>
      <c r="F2207" s="31" t="s">
        <v>398</v>
      </c>
      <c r="G2207" s="32" t="s">
        <v>64</v>
      </c>
      <c r="H2207" s="35" t="s">
        <v>584</v>
      </c>
      <c r="I2207" s="32" t="s">
        <v>166</v>
      </c>
      <c r="J2207" s="19">
        <v>10.53</v>
      </c>
    </row>
    <row r="2208" spans="1:10">
      <c r="A2208" s="18" t="s">
        <v>20</v>
      </c>
      <c r="B2208" s="5" t="str">
        <f>TEXT(DATA[[#This Row],[Fecha]],"mmm")</f>
        <v>dic</v>
      </c>
      <c r="C2208" s="16">
        <f>(WEEKNUM(DATA[[#This Row],[Fecha]],2))</f>
        <v>52</v>
      </c>
      <c r="D2208" s="30">
        <v>45280</v>
      </c>
      <c r="E2208" s="102">
        <f>YEAR(DATA[[#This Row],[Fecha]])</f>
        <v>2023</v>
      </c>
      <c r="F2208" s="31" t="s">
        <v>58</v>
      </c>
      <c r="G2208" s="32" t="s">
        <v>70</v>
      </c>
      <c r="H2208" s="35" t="s">
        <v>84</v>
      </c>
      <c r="I2208" s="32" t="s">
        <v>56</v>
      </c>
      <c r="J2208" s="19">
        <v>8.1300000000000008</v>
      </c>
    </row>
    <row r="2209" spans="1:10">
      <c r="A2209" s="18" t="s">
        <v>20</v>
      </c>
      <c r="B2209" s="5" t="str">
        <f>TEXT(DATA[[#This Row],[Fecha]],"mmm")</f>
        <v>dic</v>
      </c>
      <c r="C2209" s="16">
        <f>(WEEKNUM(DATA[[#This Row],[Fecha]],2))</f>
        <v>52</v>
      </c>
      <c r="D2209" s="30">
        <v>45280</v>
      </c>
      <c r="E2209" s="102">
        <f>YEAR(DATA[[#This Row],[Fecha]])</f>
        <v>2023</v>
      </c>
      <c r="F2209" s="31" t="s">
        <v>58</v>
      </c>
      <c r="G2209" s="32" t="s">
        <v>70</v>
      </c>
      <c r="H2209" s="35" t="s">
        <v>417</v>
      </c>
      <c r="I2209" s="32" t="s">
        <v>166</v>
      </c>
      <c r="J2209" s="19">
        <v>6</v>
      </c>
    </row>
    <row r="2210" spans="1:10">
      <c r="A2210" s="18" t="s">
        <v>20</v>
      </c>
      <c r="B2210" s="5" t="str">
        <f>TEXT(DATA[[#This Row],[Fecha]],"mmm")</f>
        <v>dic</v>
      </c>
      <c r="C2210" s="16">
        <f>(WEEKNUM(DATA[[#This Row],[Fecha]],2))</f>
        <v>52</v>
      </c>
      <c r="D2210" s="30">
        <v>45280</v>
      </c>
      <c r="E2210" s="102">
        <f>YEAR(DATA[[#This Row],[Fecha]])</f>
        <v>2023</v>
      </c>
      <c r="F2210" s="31" t="s">
        <v>335</v>
      </c>
      <c r="G2210" s="32" t="s">
        <v>53</v>
      </c>
      <c r="H2210" s="35" t="s">
        <v>387</v>
      </c>
      <c r="I2210" s="32" t="s">
        <v>166</v>
      </c>
      <c r="J2210" s="19">
        <v>4.24</v>
      </c>
    </row>
    <row r="2211" spans="1:10">
      <c r="A2211" s="18" t="s">
        <v>22</v>
      </c>
      <c r="B2211" s="5" t="str">
        <f>TEXT(DATA[[#This Row],[Fecha]],"mmm")</f>
        <v>dic</v>
      </c>
      <c r="C2211" s="16">
        <f>(WEEKNUM(DATA[[#This Row],[Fecha]],2))</f>
        <v>52</v>
      </c>
      <c r="D2211" s="30">
        <v>45280</v>
      </c>
      <c r="E2211" s="102">
        <f>YEAR(DATA[[#This Row],[Fecha]])</f>
        <v>2023</v>
      </c>
      <c r="F2211" s="31" t="s">
        <v>398</v>
      </c>
      <c r="G2211" s="32" t="s">
        <v>78</v>
      </c>
      <c r="H2211" s="35" t="s">
        <v>296</v>
      </c>
      <c r="I2211" s="32" t="s">
        <v>166</v>
      </c>
      <c r="J2211" s="19">
        <v>2.7</v>
      </c>
    </row>
    <row r="2212" spans="1:10">
      <c r="A2212" s="18" t="s">
        <v>22</v>
      </c>
      <c r="B2212" s="5" t="str">
        <f>TEXT(DATA[[#This Row],[Fecha]],"mmm")</f>
        <v>dic</v>
      </c>
      <c r="C2212" s="16">
        <f>(WEEKNUM(DATA[[#This Row],[Fecha]],2))</f>
        <v>52</v>
      </c>
      <c r="D2212" s="30">
        <v>45280</v>
      </c>
      <c r="E2212" s="102">
        <f>YEAR(DATA[[#This Row],[Fecha]])</f>
        <v>2023</v>
      </c>
      <c r="F2212" s="31" t="s">
        <v>398</v>
      </c>
      <c r="G2212" s="32" t="s">
        <v>76</v>
      </c>
      <c r="H2212" s="35" t="s">
        <v>304</v>
      </c>
      <c r="I2212" s="32" t="s">
        <v>166</v>
      </c>
      <c r="J2212" s="19">
        <v>2.6</v>
      </c>
    </row>
    <row r="2213" spans="1:10">
      <c r="A2213" s="18" t="s">
        <v>20</v>
      </c>
      <c r="B2213" s="5" t="str">
        <f>TEXT(DATA[[#This Row],[Fecha]],"mmm")</f>
        <v>dic</v>
      </c>
      <c r="C2213" s="16">
        <f>(WEEKNUM(DATA[[#This Row],[Fecha]],2))</f>
        <v>52</v>
      </c>
      <c r="D2213" s="30">
        <v>45280</v>
      </c>
      <c r="E2213" s="102">
        <f>YEAR(DATA[[#This Row],[Fecha]])</f>
        <v>2023</v>
      </c>
      <c r="F2213" s="31" t="s">
        <v>58</v>
      </c>
      <c r="G2213" s="32" t="s">
        <v>53</v>
      </c>
      <c r="H2213" s="35" t="s">
        <v>387</v>
      </c>
      <c r="I2213" s="32" t="s">
        <v>166</v>
      </c>
      <c r="J2213" s="19">
        <v>2.15</v>
      </c>
    </row>
    <row r="2214" spans="1:10">
      <c r="A2214" s="18" t="s">
        <v>22</v>
      </c>
      <c r="B2214" s="5" t="str">
        <f>TEXT(DATA[[#This Row],[Fecha]],"mmm")</f>
        <v>dic</v>
      </c>
      <c r="C2214" s="16">
        <f>(WEEKNUM(DATA[[#This Row],[Fecha]],2))</f>
        <v>52</v>
      </c>
      <c r="D2214" s="30">
        <v>45280</v>
      </c>
      <c r="E2214" s="102">
        <f>YEAR(DATA[[#This Row],[Fecha]])</f>
        <v>2023</v>
      </c>
      <c r="F2214" s="31" t="s">
        <v>398</v>
      </c>
      <c r="G2214" s="32" t="s">
        <v>65</v>
      </c>
      <c r="H2214" s="35" t="s">
        <v>89</v>
      </c>
      <c r="I2214" s="32" t="s">
        <v>166</v>
      </c>
      <c r="J2214" s="19">
        <v>1.98</v>
      </c>
    </row>
    <row r="2215" spans="1:10">
      <c r="A2215" s="18" t="s">
        <v>20</v>
      </c>
      <c r="B2215" s="5" t="str">
        <f>TEXT(DATA[[#This Row],[Fecha]],"mmm")</f>
        <v>dic</v>
      </c>
      <c r="C2215" s="16">
        <f>(WEEKNUM(DATA[[#This Row],[Fecha]],2))</f>
        <v>52</v>
      </c>
      <c r="D2215" s="30">
        <v>45280</v>
      </c>
      <c r="E2215" s="102">
        <f>YEAR(DATA[[#This Row],[Fecha]])</f>
        <v>2023</v>
      </c>
      <c r="F2215" s="31" t="s">
        <v>58</v>
      </c>
      <c r="G2215" s="32" t="s">
        <v>53</v>
      </c>
      <c r="H2215" s="35" t="s">
        <v>387</v>
      </c>
      <c r="I2215" s="32" t="s">
        <v>166</v>
      </c>
      <c r="J2215" s="19">
        <v>1.96</v>
      </c>
    </row>
    <row r="2216" spans="1:10">
      <c r="A2216" s="18" t="s">
        <v>19</v>
      </c>
      <c r="B2216" s="5" t="str">
        <f>TEXT(DATA[[#This Row],[Fecha]],"mmm")</f>
        <v>dic</v>
      </c>
      <c r="C2216" s="16">
        <f>(WEEKNUM(DATA[[#This Row],[Fecha]],2))</f>
        <v>52</v>
      </c>
      <c r="D2216" s="30">
        <v>45280</v>
      </c>
      <c r="E2216" s="102">
        <f>YEAR(DATA[[#This Row],[Fecha]])</f>
        <v>2023</v>
      </c>
      <c r="F2216" s="31" t="s">
        <v>398</v>
      </c>
      <c r="G2216" s="32" t="s">
        <v>60</v>
      </c>
      <c r="H2216" s="35" t="s">
        <v>299</v>
      </c>
      <c r="I2216" s="32" t="s">
        <v>166</v>
      </c>
      <c r="J2216" s="19">
        <v>1.59</v>
      </c>
    </row>
    <row r="2217" spans="1:10">
      <c r="A2217" s="18" t="s">
        <v>19</v>
      </c>
      <c r="B2217" s="5" t="str">
        <f>TEXT(DATA[[#This Row],[Fecha]],"mmm")</f>
        <v>dic</v>
      </c>
      <c r="C2217" s="16">
        <f>(WEEKNUM(DATA[[#This Row],[Fecha]],2))</f>
        <v>52</v>
      </c>
      <c r="D2217" s="30">
        <v>45280</v>
      </c>
      <c r="E2217" s="102">
        <f>YEAR(DATA[[#This Row],[Fecha]])</f>
        <v>2023</v>
      </c>
      <c r="F2217" s="31" t="s">
        <v>398</v>
      </c>
      <c r="G2217" s="32" t="s">
        <v>60</v>
      </c>
      <c r="H2217" s="35" t="s">
        <v>299</v>
      </c>
      <c r="I2217" s="32" t="s">
        <v>166</v>
      </c>
      <c r="J2217" s="19">
        <v>1.54</v>
      </c>
    </row>
    <row r="2218" spans="1:10">
      <c r="A2218" s="18" t="s">
        <v>20</v>
      </c>
      <c r="B2218" s="5" t="str">
        <f>TEXT(DATA[[#This Row],[Fecha]],"mmm")</f>
        <v>dic</v>
      </c>
      <c r="C2218" s="16">
        <f>(WEEKNUM(DATA[[#This Row],[Fecha]],2))</f>
        <v>52</v>
      </c>
      <c r="D2218" s="30">
        <v>45280</v>
      </c>
      <c r="E2218" s="102">
        <f>YEAR(DATA[[#This Row],[Fecha]])</f>
        <v>2023</v>
      </c>
      <c r="F2218" s="31" t="s">
        <v>58</v>
      </c>
      <c r="G2218" s="32" t="s">
        <v>53</v>
      </c>
      <c r="H2218" s="35" t="s">
        <v>387</v>
      </c>
      <c r="I2218" s="32" t="s">
        <v>166</v>
      </c>
      <c r="J2218" s="19">
        <v>1.51</v>
      </c>
    </row>
    <row r="2219" spans="1:10">
      <c r="A2219" s="18" t="s">
        <v>20</v>
      </c>
      <c r="B2219" s="5" t="str">
        <f>TEXT(DATA[[#This Row],[Fecha]],"mmm")</f>
        <v>dic</v>
      </c>
      <c r="C2219" s="16">
        <f>(WEEKNUM(DATA[[#This Row],[Fecha]],2))</f>
        <v>52</v>
      </c>
      <c r="D2219" s="30">
        <v>45280</v>
      </c>
      <c r="E2219" s="102">
        <f>YEAR(DATA[[#This Row],[Fecha]])</f>
        <v>2023</v>
      </c>
      <c r="F2219" s="31" t="s">
        <v>58</v>
      </c>
      <c r="G2219" s="32" t="s">
        <v>53</v>
      </c>
      <c r="H2219" s="35" t="s">
        <v>387</v>
      </c>
      <c r="I2219" s="32" t="s">
        <v>166</v>
      </c>
      <c r="J2219" s="19">
        <v>1.32</v>
      </c>
    </row>
    <row r="2220" spans="1:10">
      <c r="A2220" s="18" t="s">
        <v>20</v>
      </c>
      <c r="B2220" s="5" t="str">
        <f>TEXT(DATA[[#This Row],[Fecha]],"mmm")</f>
        <v>dic</v>
      </c>
      <c r="C2220" s="16">
        <f>(WEEKNUM(DATA[[#This Row],[Fecha]],2))</f>
        <v>52</v>
      </c>
      <c r="D2220" s="30">
        <v>45280</v>
      </c>
      <c r="E2220" s="102">
        <f>YEAR(DATA[[#This Row],[Fecha]])</f>
        <v>2023</v>
      </c>
      <c r="F2220" s="31" t="s">
        <v>335</v>
      </c>
      <c r="G2220" s="32" t="s">
        <v>76</v>
      </c>
      <c r="H2220" s="35" t="s">
        <v>108</v>
      </c>
      <c r="I2220" s="32" t="s">
        <v>166</v>
      </c>
      <c r="J2220" s="19">
        <v>1.27</v>
      </c>
    </row>
    <row r="2221" spans="1:10">
      <c r="A2221" s="18" t="s">
        <v>22</v>
      </c>
      <c r="B2221" s="5" t="str">
        <f>TEXT(DATA[[#This Row],[Fecha]],"mmm")</f>
        <v>dic</v>
      </c>
      <c r="C2221" s="16">
        <f>(WEEKNUM(DATA[[#This Row],[Fecha]],2))</f>
        <v>52</v>
      </c>
      <c r="D2221" s="30">
        <v>45280</v>
      </c>
      <c r="E2221" s="102">
        <f>YEAR(DATA[[#This Row],[Fecha]])</f>
        <v>2023</v>
      </c>
      <c r="F2221" s="31" t="s">
        <v>398</v>
      </c>
      <c r="G2221" s="32" t="s">
        <v>78</v>
      </c>
      <c r="H2221" s="35" t="s">
        <v>296</v>
      </c>
      <c r="I2221" s="32" t="s">
        <v>166</v>
      </c>
      <c r="J2221" s="19">
        <v>1.18</v>
      </c>
    </row>
    <row r="2222" spans="1:10">
      <c r="A2222" s="18" t="s">
        <v>20</v>
      </c>
      <c r="B2222" s="5" t="str">
        <f>TEXT(DATA[[#This Row],[Fecha]],"mmm")</f>
        <v>dic</v>
      </c>
      <c r="C2222" s="16">
        <f>(WEEKNUM(DATA[[#This Row],[Fecha]],2))</f>
        <v>52</v>
      </c>
      <c r="D2222" s="30">
        <v>45280</v>
      </c>
      <c r="E2222" s="102">
        <f>YEAR(DATA[[#This Row],[Fecha]])</f>
        <v>2023</v>
      </c>
      <c r="F2222" s="31" t="s">
        <v>335</v>
      </c>
      <c r="G2222" s="32" t="s">
        <v>64</v>
      </c>
      <c r="H2222" s="35" t="s">
        <v>530</v>
      </c>
      <c r="I2222" s="32" t="s">
        <v>166</v>
      </c>
      <c r="J2222" s="19">
        <v>0.69</v>
      </c>
    </row>
    <row r="2223" spans="1:10">
      <c r="A2223" s="18" t="s">
        <v>20</v>
      </c>
      <c r="B2223" s="5" t="str">
        <f>TEXT(DATA[[#This Row],[Fecha]],"mmm")</f>
        <v>dic</v>
      </c>
      <c r="C2223" s="16">
        <f>(WEEKNUM(DATA[[#This Row],[Fecha]],2))</f>
        <v>52</v>
      </c>
      <c r="D2223" s="30">
        <v>45280</v>
      </c>
      <c r="E2223" s="102">
        <f>YEAR(DATA[[#This Row],[Fecha]])</f>
        <v>2023</v>
      </c>
      <c r="F2223" s="31" t="s">
        <v>58</v>
      </c>
      <c r="G2223" s="32" t="s">
        <v>53</v>
      </c>
      <c r="H2223" s="35" t="s">
        <v>387</v>
      </c>
      <c r="I2223" s="32" t="s">
        <v>166</v>
      </c>
      <c r="J2223" s="19">
        <v>0.66</v>
      </c>
    </row>
    <row r="2224" spans="1:10">
      <c r="A2224" s="18" t="s">
        <v>20</v>
      </c>
      <c r="B2224" s="5" t="str">
        <f>TEXT(DATA[[#This Row],[Fecha]],"mmm")</f>
        <v>dic</v>
      </c>
      <c r="C2224" s="16">
        <f>(WEEKNUM(DATA[[#This Row],[Fecha]],2))</f>
        <v>52</v>
      </c>
      <c r="D2224" s="30">
        <v>45280</v>
      </c>
      <c r="E2224" s="102">
        <f>YEAR(DATA[[#This Row],[Fecha]])</f>
        <v>2023</v>
      </c>
      <c r="F2224" s="31" t="s">
        <v>58</v>
      </c>
      <c r="G2224" s="32" t="s">
        <v>53</v>
      </c>
      <c r="H2224" s="35" t="s">
        <v>387</v>
      </c>
      <c r="I2224" s="32" t="s">
        <v>166</v>
      </c>
      <c r="J2224" s="19">
        <v>0.52</v>
      </c>
    </row>
    <row r="2225" spans="1:10">
      <c r="A2225" s="18" t="s">
        <v>20</v>
      </c>
      <c r="B2225" s="5" t="str">
        <f>TEXT(DATA[[#This Row],[Fecha]],"mmm")</f>
        <v>dic</v>
      </c>
      <c r="C2225" s="16">
        <f>(WEEKNUM(DATA[[#This Row],[Fecha]],2))</f>
        <v>52</v>
      </c>
      <c r="D2225" s="30">
        <v>45281</v>
      </c>
      <c r="E2225" s="102">
        <f>YEAR(DATA[[#This Row],[Fecha]])</f>
        <v>2023</v>
      </c>
      <c r="F2225" s="31" t="s">
        <v>335</v>
      </c>
      <c r="G2225" s="32" t="s">
        <v>70</v>
      </c>
      <c r="H2225" s="35" t="s">
        <v>84</v>
      </c>
      <c r="I2225" s="32" t="s">
        <v>166</v>
      </c>
      <c r="J2225" s="19">
        <v>9.2200000000000006</v>
      </c>
    </row>
    <row r="2226" spans="1:10">
      <c r="A2226" s="18" t="s">
        <v>20</v>
      </c>
      <c r="B2226" s="5" t="str">
        <f>TEXT(DATA[[#This Row],[Fecha]],"mmm")</f>
        <v>dic</v>
      </c>
      <c r="C2226" s="16">
        <f>(WEEKNUM(DATA[[#This Row],[Fecha]],2))</f>
        <v>52</v>
      </c>
      <c r="D2226" s="30">
        <v>45281</v>
      </c>
      <c r="E2226" s="102">
        <f>YEAR(DATA[[#This Row],[Fecha]])</f>
        <v>2023</v>
      </c>
      <c r="F2226" s="31" t="s">
        <v>398</v>
      </c>
      <c r="G2226" s="32" t="s">
        <v>64</v>
      </c>
      <c r="H2226" s="35" t="s">
        <v>158</v>
      </c>
      <c r="I2226" s="32" t="s">
        <v>166</v>
      </c>
      <c r="J2226" s="19">
        <v>9.0500000000000007</v>
      </c>
    </row>
    <row r="2227" spans="1:10">
      <c r="A2227" s="18" t="s">
        <v>22</v>
      </c>
      <c r="B2227" s="5" t="str">
        <f>TEXT(DATA[[#This Row],[Fecha]],"mmm")</f>
        <v>dic</v>
      </c>
      <c r="C2227" s="16">
        <f>(WEEKNUM(DATA[[#This Row],[Fecha]],2))</f>
        <v>52</v>
      </c>
      <c r="D2227" s="30">
        <v>45281</v>
      </c>
      <c r="E2227" s="102">
        <f>YEAR(DATA[[#This Row],[Fecha]])</f>
        <v>2023</v>
      </c>
      <c r="F2227" s="31" t="s">
        <v>398</v>
      </c>
      <c r="G2227" s="32" t="s">
        <v>71</v>
      </c>
      <c r="H2227" s="35" t="s">
        <v>147</v>
      </c>
      <c r="I2227" s="32" t="s">
        <v>57</v>
      </c>
      <c r="J2227" s="19">
        <v>7.02</v>
      </c>
    </row>
    <row r="2228" spans="1:10">
      <c r="A2228" s="18" t="s">
        <v>20</v>
      </c>
      <c r="B2228" s="5" t="str">
        <f>TEXT(DATA[[#This Row],[Fecha]],"mmm")</f>
        <v>dic</v>
      </c>
      <c r="C2228" s="16">
        <f>(WEEKNUM(DATA[[#This Row],[Fecha]],2))</f>
        <v>52</v>
      </c>
      <c r="D2228" s="30">
        <v>45281</v>
      </c>
      <c r="E2228" s="102">
        <f>YEAR(DATA[[#This Row],[Fecha]])</f>
        <v>2023</v>
      </c>
      <c r="F2228" s="31" t="s">
        <v>335</v>
      </c>
      <c r="G2228" s="32" t="s">
        <v>70</v>
      </c>
      <c r="H2228" s="35" t="s">
        <v>84</v>
      </c>
      <c r="I2228" s="32" t="s">
        <v>166</v>
      </c>
      <c r="J2228" s="19">
        <v>5.52</v>
      </c>
    </row>
    <row r="2229" spans="1:10">
      <c r="A2229" s="18" t="s">
        <v>20</v>
      </c>
      <c r="B2229" s="5" t="str">
        <f>TEXT(DATA[[#This Row],[Fecha]],"mmm")</f>
        <v>dic</v>
      </c>
      <c r="C2229" s="16">
        <f>(WEEKNUM(DATA[[#This Row],[Fecha]],2))</f>
        <v>52</v>
      </c>
      <c r="D2229" s="30">
        <v>45281</v>
      </c>
      <c r="E2229" s="102">
        <f>YEAR(DATA[[#This Row],[Fecha]])</f>
        <v>2023</v>
      </c>
      <c r="F2229" s="31" t="s">
        <v>335</v>
      </c>
      <c r="G2229" s="32" t="s">
        <v>52</v>
      </c>
      <c r="H2229" s="35" t="s">
        <v>148</v>
      </c>
      <c r="I2229" s="32" t="s">
        <v>166</v>
      </c>
      <c r="J2229" s="19">
        <v>5.45</v>
      </c>
    </row>
    <row r="2230" spans="1:10">
      <c r="A2230" s="18" t="s">
        <v>20</v>
      </c>
      <c r="B2230" s="5" t="str">
        <f>TEXT(DATA[[#This Row],[Fecha]],"mmm")</f>
        <v>dic</v>
      </c>
      <c r="C2230" s="16">
        <f>(WEEKNUM(DATA[[#This Row],[Fecha]],2))</f>
        <v>52</v>
      </c>
      <c r="D2230" s="30">
        <v>45281</v>
      </c>
      <c r="E2230" s="102">
        <f>YEAR(DATA[[#This Row],[Fecha]])</f>
        <v>2023</v>
      </c>
      <c r="F2230" s="31" t="s">
        <v>58</v>
      </c>
      <c r="G2230" s="32" t="s">
        <v>59</v>
      </c>
      <c r="H2230" s="35" t="s">
        <v>587</v>
      </c>
      <c r="I2230" s="32" t="s">
        <v>166</v>
      </c>
      <c r="J2230" s="19">
        <v>4.8099999999999996</v>
      </c>
    </row>
    <row r="2231" spans="1:10">
      <c r="A2231" s="18" t="s">
        <v>20</v>
      </c>
      <c r="B2231" s="5" t="str">
        <f>TEXT(DATA[[#This Row],[Fecha]],"mmm")</f>
        <v>dic</v>
      </c>
      <c r="C2231" s="16">
        <f>(WEEKNUM(DATA[[#This Row],[Fecha]],2))</f>
        <v>52</v>
      </c>
      <c r="D2231" s="30">
        <v>45281</v>
      </c>
      <c r="E2231" s="102">
        <f>YEAR(DATA[[#This Row],[Fecha]])</f>
        <v>2023</v>
      </c>
      <c r="F2231" s="31" t="s">
        <v>398</v>
      </c>
      <c r="G2231" s="32" t="s">
        <v>482</v>
      </c>
      <c r="H2231" s="35" t="s">
        <v>150</v>
      </c>
      <c r="I2231" s="32" t="s">
        <v>166</v>
      </c>
      <c r="J2231" s="19">
        <v>4.1500000000000004</v>
      </c>
    </row>
    <row r="2232" spans="1:10">
      <c r="A2232" s="18" t="s">
        <v>22</v>
      </c>
      <c r="B2232" s="5" t="str">
        <f>TEXT(DATA[[#This Row],[Fecha]],"mmm")</f>
        <v>dic</v>
      </c>
      <c r="C2232" s="16">
        <f>(WEEKNUM(DATA[[#This Row],[Fecha]],2))</f>
        <v>52</v>
      </c>
      <c r="D2232" s="30">
        <v>45281</v>
      </c>
      <c r="E2232" s="102">
        <f>YEAR(DATA[[#This Row],[Fecha]])</f>
        <v>2023</v>
      </c>
      <c r="F2232" s="31" t="s">
        <v>398</v>
      </c>
      <c r="G2232" s="32" t="s">
        <v>76</v>
      </c>
      <c r="H2232" s="35" t="s">
        <v>304</v>
      </c>
      <c r="I2232" s="32" t="s">
        <v>166</v>
      </c>
      <c r="J2232" s="19">
        <v>3.3</v>
      </c>
    </row>
    <row r="2233" spans="1:10">
      <c r="A2233" s="18" t="s">
        <v>22</v>
      </c>
      <c r="B2233" s="5" t="str">
        <f>TEXT(DATA[[#This Row],[Fecha]],"mmm")</f>
        <v>dic</v>
      </c>
      <c r="C2233" s="16">
        <f>(WEEKNUM(DATA[[#This Row],[Fecha]],2))</f>
        <v>52</v>
      </c>
      <c r="D2233" s="30">
        <v>45281</v>
      </c>
      <c r="E2233" s="102">
        <f>YEAR(DATA[[#This Row],[Fecha]])</f>
        <v>2023</v>
      </c>
      <c r="F2233" s="31" t="s">
        <v>398</v>
      </c>
      <c r="G2233" s="32" t="s">
        <v>76</v>
      </c>
      <c r="H2233" s="35" t="s">
        <v>589</v>
      </c>
      <c r="I2233" s="32" t="s">
        <v>166</v>
      </c>
      <c r="J2233" s="19">
        <v>3.23</v>
      </c>
    </row>
    <row r="2234" spans="1:10">
      <c r="A2234" s="18" t="s">
        <v>20</v>
      </c>
      <c r="B2234" s="5" t="str">
        <f>TEXT(DATA[[#This Row],[Fecha]],"mmm")</f>
        <v>dic</v>
      </c>
      <c r="C2234" s="16">
        <f>(WEEKNUM(DATA[[#This Row],[Fecha]],2))</f>
        <v>52</v>
      </c>
      <c r="D2234" s="30">
        <v>45281</v>
      </c>
      <c r="E2234" s="102">
        <f>YEAR(DATA[[#This Row],[Fecha]])</f>
        <v>2023</v>
      </c>
      <c r="F2234" s="31" t="s">
        <v>398</v>
      </c>
      <c r="G2234" s="32" t="s">
        <v>53</v>
      </c>
      <c r="H2234" s="35" t="s">
        <v>387</v>
      </c>
      <c r="I2234" s="32" t="s">
        <v>166</v>
      </c>
      <c r="J2234" s="19">
        <v>2.64</v>
      </c>
    </row>
    <row r="2235" spans="1:10">
      <c r="A2235" s="18" t="s">
        <v>22</v>
      </c>
      <c r="B2235" s="5" t="str">
        <f>TEXT(DATA[[#This Row],[Fecha]],"mmm")</f>
        <v>dic</v>
      </c>
      <c r="C2235" s="16">
        <f>(WEEKNUM(DATA[[#This Row],[Fecha]],2))</f>
        <v>52</v>
      </c>
      <c r="D2235" s="30">
        <v>45281</v>
      </c>
      <c r="E2235" s="102">
        <f>YEAR(DATA[[#This Row],[Fecha]])</f>
        <v>2023</v>
      </c>
      <c r="F2235" s="31" t="s">
        <v>58</v>
      </c>
      <c r="G2235" s="32" t="s">
        <v>65</v>
      </c>
      <c r="H2235" s="35" t="s">
        <v>89</v>
      </c>
      <c r="I2235" s="32" t="s">
        <v>166</v>
      </c>
      <c r="J2235" s="19">
        <v>1.93</v>
      </c>
    </row>
    <row r="2236" spans="1:10">
      <c r="A2236" s="18" t="s">
        <v>20</v>
      </c>
      <c r="B2236" s="5" t="str">
        <f>TEXT(DATA[[#This Row],[Fecha]],"mmm")</f>
        <v>dic</v>
      </c>
      <c r="C2236" s="16">
        <f>(WEEKNUM(DATA[[#This Row],[Fecha]],2))</f>
        <v>52</v>
      </c>
      <c r="D2236" s="30">
        <v>45281</v>
      </c>
      <c r="E2236" s="102">
        <f>YEAR(DATA[[#This Row],[Fecha]])</f>
        <v>2023</v>
      </c>
      <c r="F2236" s="31" t="s">
        <v>335</v>
      </c>
      <c r="G2236" s="32" t="s">
        <v>52</v>
      </c>
      <c r="H2236" s="35" t="s">
        <v>148</v>
      </c>
      <c r="I2236" s="32" t="s">
        <v>166</v>
      </c>
      <c r="J2236" s="19">
        <v>1.92</v>
      </c>
    </row>
    <row r="2237" spans="1:10">
      <c r="A2237" s="18" t="s">
        <v>20</v>
      </c>
      <c r="B2237" s="5" t="str">
        <f>TEXT(DATA[[#This Row],[Fecha]],"mmm")</f>
        <v>dic</v>
      </c>
      <c r="C2237" s="16">
        <f>(WEEKNUM(DATA[[#This Row],[Fecha]],2))</f>
        <v>52</v>
      </c>
      <c r="D2237" s="30">
        <v>45281</v>
      </c>
      <c r="E2237" s="102">
        <f>YEAR(DATA[[#This Row],[Fecha]])</f>
        <v>2023</v>
      </c>
      <c r="F2237" s="31" t="s">
        <v>398</v>
      </c>
      <c r="G2237" s="32" t="s">
        <v>62</v>
      </c>
      <c r="H2237" s="35" t="s">
        <v>63</v>
      </c>
      <c r="I2237" s="32" t="s">
        <v>166</v>
      </c>
      <c r="J2237" s="19">
        <v>1.82</v>
      </c>
    </row>
    <row r="2238" spans="1:10">
      <c r="A2238" s="18" t="s">
        <v>22</v>
      </c>
      <c r="B2238" s="5" t="str">
        <f>TEXT(DATA[[#This Row],[Fecha]],"mmm")</f>
        <v>dic</v>
      </c>
      <c r="C2238" s="16">
        <f>(WEEKNUM(DATA[[#This Row],[Fecha]],2))</f>
        <v>52</v>
      </c>
      <c r="D2238" s="30">
        <v>45281</v>
      </c>
      <c r="E2238" s="102">
        <f>YEAR(DATA[[#This Row],[Fecha]])</f>
        <v>2023</v>
      </c>
      <c r="F2238" s="31" t="s">
        <v>398</v>
      </c>
      <c r="G2238" s="32" t="s">
        <v>78</v>
      </c>
      <c r="H2238" s="35" t="s">
        <v>296</v>
      </c>
      <c r="I2238" s="32" t="s">
        <v>166</v>
      </c>
      <c r="J2238" s="19">
        <v>1.75</v>
      </c>
    </row>
    <row r="2239" spans="1:10">
      <c r="A2239" s="18" t="s">
        <v>20</v>
      </c>
      <c r="B2239" s="5" t="str">
        <f>TEXT(DATA[[#This Row],[Fecha]],"mmm")</f>
        <v>dic</v>
      </c>
      <c r="C2239" s="16">
        <f>(WEEKNUM(DATA[[#This Row],[Fecha]],2))</f>
        <v>52</v>
      </c>
      <c r="D2239" s="30">
        <v>45281</v>
      </c>
      <c r="E2239" s="102">
        <f>YEAR(DATA[[#This Row],[Fecha]])</f>
        <v>2023</v>
      </c>
      <c r="F2239" s="31" t="s">
        <v>58</v>
      </c>
      <c r="G2239" s="32" t="s">
        <v>53</v>
      </c>
      <c r="H2239" s="35" t="s">
        <v>387</v>
      </c>
      <c r="I2239" s="32" t="s">
        <v>166</v>
      </c>
      <c r="J2239" s="19">
        <v>1.71</v>
      </c>
    </row>
    <row r="2240" spans="1:10">
      <c r="A2240" s="18" t="s">
        <v>22</v>
      </c>
      <c r="B2240" s="5" t="str">
        <f>TEXT(DATA[[#This Row],[Fecha]],"mmm")</f>
        <v>dic</v>
      </c>
      <c r="C2240" s="16">
        <f>(WEEKNUM(DATA[[#This Row],[Fecha]],2))</f>
        <v>52</v>
      </c>
      <c r="D2240" s="30">
        <v>45281</v>
      </c>
      <c r="E2240" s="102">
        <f>YEAR(DATA[[#This Row],[Fecha]])</f>
        <v>2023</v>
      </c>
      <c r="F2240" s="31" t="s">
        <v>58</v>
      </c>
      <c r="G2240" s="32" t="s">
        <v>71</v>
      </c>
      <c r="H2240" s="35" t="s">
        <v>97</v>
      </c>
      <c r="I2240" s="32" t="s">
        <v>166</v>
      </c>
      <c r="J2240" s="19">
        <v>1.63</v>
      </c>
    </row>
    <row r="2241" spans="1:10">
      <c r="A2241" s="18" t="s">
        <v>20</v>
      </c>
      <c r="B2241" s="5" t="str">
        <f>TEXT(DATA[[#This Row],[Fecha]],"mmm")</f>
        <v>dic</v>
      </c>
      <c r="C2241" s="16">
        <f>(WEEKNUM(DATA[[#This Row],[Fecha]],2))</f>
        <v>52</v>
      </c>
      <c r="D2241" s="30">
        <v>45281</v>
      </c>
      <c r="E2241" s="102">
        <f>YEAR(DATA[[#This Row],[Fecha]])</f>
        <v>2023</v>
      </c>
      <c r="F2241" s="31" t="s">
        <v>335</v>
      </c>
      <c r="G2241" s="32" t="s">
        <v>52</v>
      </c>
      <c r="H2241" s="35" t="s">
        <v>148</v>
      </c>
      <c r="I2241" s="32" t="s">
        <v>166</v>
      </c>
      <c r="J2241" s="19">
        <v>1.41</v>
      </c>
    </row>
    <row r="2242" spans="1:10">
      <c r="A2242" s="18" t="s">
        <v>22</v>
      </c>
      <c r="B2242" s="5" t="str">
        <f>TEXT(DATA[[#This Row],[Fecha]],"mmm")</f>
        <v>dic</v>
      </c>
      <c r="C2242" s="16">
        <f>(WEEKNUM(DATA[[#This Row],[Fecha]],2))</f>
        <v>52</v>
      </c>
      <c r="D2242" s="30">
        <v>45281</v>
      </c>
      <c r="E2242" s="102">
        <f>YEAR(DATA[[#This Row],[Fecha]])</f>
        <v>2023</v>
      </c>
      <c r="F2242" s="31" t="s">
        <v>58</v>
      </c>
      <c r="G2242" s="32" t="s">
        <v>60</v>
      </c>
      <c r="H2242" s="35" t="s">
        <v>299</v>
      </c>
      <c r="I2242" s="32" t="s">
        <v>166</v>
      </c>
      <c r="J2242" s="19">
        <v>1.1299999999999999</v>
      </c>
    </row>
    <row r="2243" spans="1:10">
      <c r="A2243" s="18" t="s">
        <v>22</v>
      </c>
      <c r="B2243" s="5" t="str">
        <f>TEXT(DATA[[#This Row],[Fecha]],"mmm")</f>
        <v>dic</v>
      </c>
      <c r="C2243" s="16">
        <f>(WEEKNUM(DATA[[#This Row],[Fecha]],2))</f>
        <v>52</v>
      </c>
      <c r="D2243" s="30">
        <v>45281</v>
      </c>
      <c r="E2243" s="102">
        <f>YEAR(DATA[[#This Row],[Fecha]])</f>
        <v>2023</v>
      </c>
      <c r="F2243" s="31" t="s">
        <v>398</v>
      </c>
      <c r="G2243" s="32" t="s">
        <v>78</v>
      </c>
      <c r="H2243" s="35" t="s">
        <v>296</v>
      </c>
      <c r="I2243" s="32" t="s">
        <v>166</v>
      </c>
      <c r="J2243" s="19">
        <v>1.1299999999999999</v>
      </c>
    </row>
    <row r="2244" spans="1:10">
      <c r="A2244" s="18" t="s">
        <v>22</v>
      </c>
      <c r="B2244" s="5" t="str">
        <f>TEXT(DATA[[#This Row],[Fecha]],"mmm")</f>
        <v>dic</v>
      </c>
      <c r="C2244" s="16">
        <f>(WEEKNUM(DATA[[#This Row],[Fecha]],2))</f>
        <v>52</v>
      </c>
      <c r="D2244" s="30">
        <v>45281</v>
      </c>
      <c r="E2244" s="102">
        <f>YEAR(DATA[[#This Row],[Fecha]])</f>
        <v>2023</v>
      </c>
      <c r="F2244" s="31" t="s">
        <v>58</v>
      </c>
      <c r="G2244" s="32" t="s">
        <v>71</v>
      </c>
      <c r="H2244" s="35" t="s">
        <v>97</v>
      </c>
      <c r="I2244" s="32" t="s">
        <v>166</v>
      </c>
      <c r="J2244" s="19">
        <v>1</v>
      </c>
    </row>
    <row r="2245" spans="1:10">
      <c r="A2245" s="18" t="s">
        <v>20</v>
      </c>
      <c r="B2245" s="5" t="str">
        <f>TEXT(DATA[[#This Row],[Fecha]],"mmm")</f>
        <v>dic</v>
      </c>
      <c r="C2245" s="16">
        <f>(WEEKNUM(DATA[[#This Row],[Fecha]],2))</f>
        <v>52</v>
      </c>
      <c r="D2245" s="30">
        <v>45281</v>
      </c>
      <c r="E2245" s="102">
        <f>YEAR(DATA[[#This Row],[Fecha]])</f>
        <v>2023</v>
      </c>
      <c r="F2245" s="31" t="s">
        <v>335</v>
      </c>
      <c r="G2245" s="32" t="s">
        <v>52</v>
      </c>
      <c r="H2245" s="35" t="s">
        <v>162</v>
      </c>
      <c r="I2245" s="32" t="s">
        <v>166</v>
      </c>
      <c r="J2245" s="19">
        <v>0.85</v>
      </c>
    </row>
    <row r="2246" spans="1:10">
      <c r="A2246" s="18" t="s">
        <v>20</v>
      </c>
      <c r="B2246" s="5" t="str">
        <f>TEXT(DATA[[#This Row],[Fecha]],"mmm")</f>
        <v>dic</v>
      </c>
      <c r="C2246" s="16">
        <f>(WEEKNUM(DATA[[#This Row],[Fecha]],2))</f>
        <v>52</v>
      </c>
      <c r="D2246" s="30">
        <v>45281</v>
      </c>
      <c r="E2246" s="102">
        <f>YEAR(DATA[[#This Row],[Fecha]])</f>
        <v>2023</v>
      </c>
      <c r="F2246" s="31" t="s">
        <v>58</v>
      </c>
      <c r="G2246" s="32" t="s">
        <v>53</v>
      </c>
      <c r="H2246" s="35" t="s">
        <v>387</v>
      </c>
      <c r="I2246" s="32" t="s">
        <v>166</v>
      </c>
      <c r="J2246" s="19">
        <v>0.75</v>
      </c>
    </row>
    <row r="2247" spans="1:10">
      <c r="A2247" s="18" t="s">
        <v>20</v>
      </c>
      <c r="B2247" s="5" t="str">
        <f>TEXT(DATA[[#This Row],[Fecha]],"mmm")</f>
        <v>dic</v>
      </c>
      <c r="C2247" s="16">
        <f>(WEEKNUM(DATA[[#This Row],[Fecha]],2))</f>
        <v>52</v>
      </c>
      <c r="D2247" s="30">
        <v>45281</v>
      </c>
      <c r="E2247" s="102">
        <f>YEAR(DATA[[#This Row],[Fecha]])</f>
        <v>2023</v>
      </c>
      <c r="F2247" s="31" t="s">
        <v>335</v>
      </c>
      <c r="G2247" s="32" t="s">
        <v>52</v>
      </c>
      <c r="H2247" s="35" t="s">
        <v>148</v>
      </c>
      <c r="I2247" s="32" t="s">
        <v>166</v>
      </c>
      <c r="J2247" s="19">
        <v>0.69</v>
      </c>
    </row>
    <row r="2248" spans="1:10">
      <c r="A2248" s="18" t="s">
        <v>22</v>
      </c>
      <c r="B2248" s="5" t="str">
        <f>TEXT(DATA[[#This Row],[Fecha]],"mmm")</f>
        <v>dic</v>
      </c>
      <c r="C2248" s="16">
        <f>(WEEKNUM(DATA[[#This Row],[Fecha]],2))</f>
        <v>52</v>
      </c>
      <c r="D2248" s="30">
        <v>45281</v>
      </c>
      <c r="E2248" s="102">
        <f>YEAR(DATA[[#This Row],[Fecha]])</f>
        <v>2023</v>
      </c>
      <c r="F2248" s="31" t="s">
        <v>58</v>
      </c>
      <c r="G2248" s="32" t="s">
        <v>60</v>
      </c>
      <c r="H2248" s="35" t="s">
        <v>299</v>
      </c>
      <c r="I2248" s="32" t="s">
        <v>166</v>
      </c>
      <c r="J2248" s="19">
        <v>0.38</v>
      </c>
    </row>
    <row r="2249" spans="1:10">
      <c r="A2249" s="18" t="s">
        <v>22</v>
      </c>
      <c r="B2249" s="5" t="str">
        <f>TEXT(DATA[[#This Row],[Fecha]],"mmm")</f>
        <v>dic</v>
      </c>
      <c r="C2249" s="16">
        <f>(WEEKNUM(DATA[[#This Row],[Fecha]],2))</f>
        <v>52</v>
      </c>
      <c r="D2249" s="30">
        <v>45281</v>
      </c>
      <c r="E2249" s="102">
        <f>YEAR(DATA[[#This Row],[Fecha]])</f>
        <v>2023</v>
      </c>
      <c r="F2249" s="31" t="s">
        <v>58</v>
      </c>
      <c r="G2249" s="32" t="s">
        <v>65</v>
      </c>
      <c r="H2249" s="35" t="s">
        <v>89</v>
      </c>
      <c r="I2249" s="32" t="s">
        <v>166</v>
      </c>
      <c r="J2249" s="19">
        <v>0.15</v>
      </c>
    </row>
    <row r="2250" spans="1:10">
      <c r="A2250" s="18" t="s">
        <v>20</v>
      </c>
      <c r="B2250" s="5" t="str">
        <f>TEXT(DATA[[#This Row],[Fecha]],"mmm")</f>
        <v>dic</v>
      </c>
      <c r="C2250" s="16">
        <f>(WEEKNUM(DATA[[#This Row],[Fecha]],2))</f>
        <v>52</v>
      </c>
      <c r="D2250" s="30">
        <v>45282</v>
      </c>
      <c r="E2250" s="102">
        <f>YEAR(DATA[[#This Row],[Fecha]])</f>
        <v>2023</v>
      </c>
      <c r="F2250" s="31" t="s">
        <v>335</v>
      </c>
      <c r="G2250" s="32" t="s">
        <v>70</v>
      </c>
      <c r="H2250" s="35" t="s">
        <v>84</v>
      </c>
      <c r="I2250" s="32" t="s">
        <v>56</v>
      </c>
      <c r="J2250" s="19">
        <v>49.39</v>
      </c>
    </row>
    <row r="2251" spans="1:10">
      <c r="A2251" s="18" t="s">
        <v>20</v>
      </c>
      <c r="B2251" s="5" t="str">
        <f>TEXT(DATA[[#This Row],[Fecha]],"mmm")</f>
        <v>dic</v>
      </c>
      <c r="C2251" s="16">
        <f>(WEEKNUM(DATA[[#This Row],[Fecha]],2))</f>
        <v>52</v>
      </c>
      <c r="D2251" s="30">
        <v>45282</v>
      </c>
      <c r="E2251" s="102">
        <f>YEAR(DATA[[#This Row],[Fecha]])</f>
        <v>2023</v>
      </c>
      <c r="F2251" s="31" t="s">
        <v>398</v>
      </c>
      <c r="G2251" s="32" t="s">
        <v>53</v>
      </c>
      <c r="H2251" s="35" t="s">
        <v>387</v>
      </c>
      <c r="I2251" s="32" t="s">
        <v>56</v>
      </c>
      <c r="J2251" s="19">
        <v>19.399999999999999</v>
      </c>
    </row>
    <row r="2252" spans="1:10">
      <c r="A2252" s="18" t="s">
        <v>20</v>
      </c>
      <c r="B2252" s="5" t="str">
        <f>TEXT(DATA[[#This Row],[Fecha]],"mmm")</f>
        <v>dic</v>
      </c>
      <c r="C2252" s="16">
        <f>(WEEKNUM(DATA[[#This Row],[Fecha]],2))</f>
        <v>52</v>
      </c>
      <c r="D2252" s="30">
        <v>45282</v>
      </c>
      <c r="E2252" s="102">
        <f>YEAR(DATA[[#This Row],[Fecha]])</f>
        <v>2023</v>
      </c>
      <c r="F2252" s="31" t="s">
        <v>335</v>
      </c>
      <c r="G2252" s="32" t="s">
        <v>76</v>
      </c>
      <c r="H2252" s="35" t="s">
        <v>304</v>
      </c>
      <c r="I2252" s="32" t="s">
        <v>56</v>
      </c>
      <c r="J2252" s="19">
        <v>14.08</v>
      </c>
    </row>
    <row r="2253" spans="1:10">
      <c r="A2253" s="18" t="s">
        <v>22</v>
      </c>
      <c r="B2253" s="5" t="str">
        <f>TEXT(DATA[[#This Row],[Fecha]],"mmm")</f>
        <v>dic</v>
      </c>
      <c r="C2253" s="16">
        <f>(WEEKNUM(DATA[[#This Row],[Fecha]],2))</f>
        <v>52</v>
      </c>
      <c r="D2253" s="30">
        <v>45282</v>
      </c>
      <c r="E2253" s="102">
        <f>YEAR(DATA[[#This Row],[Fecha]])</f>
        <v>2023</v>
      </c>
      <c r="F2253" s="31" t="s">
        <v>58</v>
      </c>
      <c r="G2253" s="32" t="s">
        <v>59</v>
      </c>
      <c r="H2253" s="35" t="s">
        <v>282</v>
      </c>
      <c r="I2253" s="32" t="s">
        <v>166</v>
      </c>
      <c r="J2253" s="19">
        <v>9.0500000000000007</v>
      </c>
    </row>
    <row r="2254" spans="1:10">
      <c r="A2254" s="18" t="s">
        <v>20</v>
      </c>
      <c r="B2254" s="5" t="str">
        <f>TEXT(DATA[[#This Row],[Fecha]],"mmm")</f>
        <v>dic</v>
      </c>
      <c r="C2254" s="16">
        <f>(WEEKNUM(DATA[[#This Row],[Fecha]],2))</f>
        <v>52</v>
      </c>
      <c r="D2254" s="30">
        <v>45282</v>
      </c>
      <c r="E2254" s="102">
        <f>YEAR(DATA[[#This Row],[Fecha]])</f>
        <v>2023</v>
      </c>
      <c r="F2254" s="31" t="s">
        <v>398</v>
      </c>
      <c r="G2254" s="32" t="s">
        <v>76</v>
      </c>
      <c r="H2254" s="35" t="s">
        <v>108</v>
      </c>
      <c r="I2254" s="32" t="s">
        <v>166</v>
      </c>
      <c r="J2254" s="19">
        <v>8.4600000000000009</v>
      </c>
    </row>
    <row r="2255" spans="1:10">
      <c r="A2255" s="18" t="s">
        <v>20</v>
      </c>
      <c r="B2255" s="5" t="str">
        <f>TEXT(DATA[[#This Row],[Fecha]],"mmm")</f>
        <v>dic</v>
      </c>
      <c r="C2255" s="16">
        <f>(WEEKNUM(DATA[[#This Row],[Fecha]],2))</f>
        <v>52</v>
      </c>
      <c r="D2255" s="30">
        <v>45282</v>
      </c>
      <c r="E2255" s="102">
        <f>YEAR(DATA[[#This Row],[Fecha]])</f>
        <v>2023</v>
      </c>
      <c r="F2255" s="31" t="s">
        <v>398</v>
      </c>
      <c r="G2255" s="32" t="s">
        <v>70</v>
      </c>
      <c r="H2255" s="35" t="s">
        <v>84</v>
      </c>
      <c r="I2255" s="32" t="s">
        <v>166</v>
      </c>
      <c r="J2255" s="19">
        <v>6.57</v>
      </c>
    </row>
    <row r="2256" spans="1:10">
      <c r="A2256" s="18" t="s">
        <v>20</v>
      </c>
      <c r="B2256" s="5" t="str">
        <f>TEXT(DATA[[#This Row],[Fecha]],"mmm")</f>
        <v>dic</v>
      </c>
      <c r="C2256" s="16">
        <f>(WEEKNUM(DATA[[#This Row],[Fecha]],2))</f>
        <v>52</v>
      </c>
      <c r="D2256" s="30">
        <v>45282</v>
      </c>
      <c r="E2256" s="102">
        <f>YEAR(DATA[[#This Row],[Fecha]])</f>
        <v>2023</v>
      </c>
      <c r="F2256" s="31" t="s">
        <v>335</v>
      </c>
      <c r="G2256" s="32" t="s">
        <v>52</v>
      </c>
      <c r="H2256" s="35" t="s">
        <v>162</v>
      </c>
      <c r="I2256" s="32" t="s">
        <v>166</v>
      </c>
      <c r="J2256" s="19">
        <v>3.93</v>
      </c>
    </row>
    <row r="2257" spans="1:10">
      <c r="A2257" s="18" t="s">
        <v>20</v>
      </c>
      <c r="B2257" s="5" t="str">
        <f>TEXT(DATA[[#This Row],[Fecha]],"mmm")</f>
        <v>dic</v>
      </c>
      <c r="C2257" s="16">
        <f>(WEEKNUM(DATA[[#This Row],[Fecha]],2))</f>
        <v>52</v>
      </c>
      <c r="D2257" s="30">
        <v>45282</v>
      </c>
      <c r="E2257" s="102">
        <f>YEAR(DATA[[#This Row],[Fecha]])</f>
        <v>2023</v>
      </c>
      <c r="F2257" s="31" t="s">
        <v>335</v>
      </c>
      <c r="G2257" s="32" t="s">
        <v>52</v>
      </c>
      <c r="H2257" s="35" t="s">
        <v>162</v>
      </c>
      <c r="I2257" s="32" t="s">
        <v>166</v>
      </c>
      <c r="J2257" s="19">
        <v>3.4</v>
      </c>
    </row>
    <row r="2258" spans="1:10">
      <c r="A2258" s="18" t="s">
        <v>20</v>
      </c>
      <c r="B2258" s="5" t="str">
        <f>TEXT(DATA[[#This Row],[Fecha]],"mmm")</f>
        <v>dic</v>
      </c>
      <c r="C2258" s="16">
        <f>(WEEKNUM(DATA[[#This Row],[Fecha]],2))</f>
        <v>52</v>
      </c>
      <c r="D2258" s="30">
        <v>45282</v>
      </c>
      <c r="E2258" s="102">
        <f>YEAR(DATA[[#This Row],[Fecha]])</f>
        <v>2023</v>
      </c>
      <c r="F2258" s="31" t="s">
        <v>398</v>
      </c>
      <c r="G2258" s="32" t="s">
        <v>583</v>
      </c>
      <c r="H2258" s="35" t="s">
        <v>588</v>
      </c>
      <c r="I2258" s="32" t="s">
        <v>166</v>
      </c>
      <c r="J2258" s="19">
        <v>3.38</v>
      </c>
    </row>
    <row r="2259" spans="1:10">
      <c r="A2259" s="18" t="s">
        <v>19</v>
      </c>
      <c r="B2259" s="5" t="str">
        <f>TEXT(DATA[[#This Row],[Fecha]],"mmm")</f>
        <v>dic</v>
      </c>
      <c r="C2259" s="16">
        <f>(WEEKNUM(DATA[[#This Row],[Fecha]],2))</f>
        <v>52</v>
      </c>
      <c r="D2259" s="30">
        <v>45282</v>
      </c>
      <c r="E2259" s="102">
        <f>YEAR(DATA[[#This Row],[Fecha]])</f>
        <v>2023</v>
      </c>
      <c r="F2259" s="31" t="s">
        <v>58</v>
      </c>
      <c r="G2259" s="32" t="s">
        <v>64</v>
      </c>
      <c r="H2259" s="35" t="s">
        <v>478</v>
      </c>
      <c r="I2259" s="32" t="s">
        <v>166</v>
      </c>
      <c r="J2259" s="19">
        <v>3.22</v>
      </c>
    </row>
    <row r="2260" spans="1:10">
      <c r="A2260" s="18" t="s">
        <v>22</v>
      </c>
      <c r="B2260" s="5" t="str">
        <f>TEXT(DATA[[#This Row],[Fecha]],"mmm")</f>
        <v>dic</v>
      </c>
      <c r="C2260" s="16">
        <f>(WEEKNUM(DATA[[#This Row],[Fecha]],2))</f>
        <v>52</v>
      </c>
      <c r="D2260" s="30">
        <v>45282</v>
      </c>
      <c r="E2260" s="102">
        <f>YEAR(DATA[[#This Row],[Fecha]])</f>
        <v>2023</v>
      </c>
      <c r="F2260" s="31" t="s">
        <v>58</v>
      </c>
      <c r="G2260" s="32" t="s">
        <v>74</v>
      </c>
      <c r="H2260" s="35" t="s">
        <v>149</v>
      </c>
      <c r="I2260" s="32" t="s">
        <v>166</v>
      </c>
      <c r="J2260" s="19">
        <v>3.2</v>
      </c>
    </row>
    <row r="2261" spans="1:10">
      <c r="A2261" s="18" t="s">
        <v>22</v>
      </c>
      <c r="B2261" s="5" t="str">
        <f>TEXT(DATA[[#This Row],[Fecha]],"mmm")</f>
        <v>dic</v>
      </c>
      <c r="C2261" s="16">
        <f>(WEEKNUM(DATA[[#This Row],[Fecha]],2))</f>
        <v>52</v>
      </c>
      <c r="D2261" s="30">
        <v>45282</v>
      </c>
      <c r="E2261" s="102">
        <f>YEAR(DATA[[#This Row],[Fecha]])</f>
        <v>2023</v>
      </c>
      <c r="F2261" s="31" t="s">
        <v>58</v>
      </c>
      <c r="G2261" s="32" t="s">
        <v>74</v>
      </c>
      <c r="H2261" s="35" t="s">
        <v>149</v>
      </c>
      <c r="I2261" s="32" t="s">
        <v>166</v>
      </c>
      <c r="J2261" s="19">
        <v>2.7</v>
      </c>
    </row>
    <row r="2262" spans="1:10">
      <c r="A2262" s="18" t="s">
        <v>20</v>
      </c>
      <c r="B2262" s="5" t="str">
        <f>TEXT(DATA[[#This Row],[Fecha]],"mmm")</f>
        <v>dic</v>
      </c>
      <c r="C2262" s="16">
        <f>(WEEKNUM(DATA[[#This Row],[Fecha]],2))</f>
        <v>52</v>
      </c>
      <c r="D2262" s="30">
        <v>45282</v>
      </c>
      <c r="E2262" s="102">
        <f>YEAR(DATA[[#This Row],[Fecha]])</f>
        <v>2023</v>
      </c>
      <c r="F2262" s="31" t="s">
        <v>58</v>
      </c>
      <c r="G2262" s="32" t="s">
        <v>53</v>
      </c>
      <c r="H2262" s="35" t="s">
        <v>387</v>
      </c>
      <c r="I2262" s="32" t="s">
        <v>166</v>
      </c>
      <c r="J2262" s="19">
        <v>1.85</v>
      </c>
    </row>
    <row r="2263" spans="1:10">
      <c r="A2263" s="18" t="s">
        <v>19</v>
      </c>
      <c r="B2263" s="5" t="str">
        <f>TEXT(DATA[[#This Row],[Fecha]],"mmm")</f>
        <v>dic</v>
      </c>
      <c r="C2263" s="16">
        <f>(WEEKNUM(DATA[[#This Row],[Fecha]],2))</f>
        <v>52</v>
      </c>
      <c r="D2263" s="30">
        <v>45282</v>
      </c>
      <c r="E2263" s="102">
        <f>YEAR(DATA[[#This Row],[Fecha]])</f>
        <v>2023</v>
      </c>
      <c r="F2263" s="31" t="s">
        <v>58</v>
      </c>
      <c r="G2263" s="32" t="s">
        <v>64</v>
      </c>
      <c r="H2263" s="35" t="s">
        <v>478</v>
      </c>
      <c r="I2263" s="32" t="s">
        <v>166</v>
      </c>
      <c r="J2263" s="19">
        <v>1.76</v>
      </c>
    </row>
    <row r="2264" spans="1:10">
      <c r="A2264" s="18" t="s">
        <v>20</v>
      </c>
      <c r="B2264" s="5" t="str">
        <f>TEXT(DATA[[#This Row],[Fecha]],"mmm")</f>
        <v>dic</v>
      </c>
      <c r="C2264" s="16">
        <f>(WEEKNUM(DATA[[#This Row],[Fecha]],2))</f>
        <v>52</v>
      </c>
      <c r="D2264" s="30">
        <v>45282</v>
      </c>
      <c r="E2264" s="102">
        <f>YEAR(DATA[[#This Row],[Fecha]])</f>
        <v>2023</v>
      </c>
      <c r="F2264" s="31" t="s">
        <v>58</v>
      </c>
      <c r="G2264" s="32" t="s">
        <v>53</v>
      </c>
      <c r="H2264" s="35" t="s">
        <v>387</v>
      </c>
      <c r="I2264" s="32" t="s">
        <v>166</v>
      </c>
      <c r="J2264" s="19">
        <v>1.73</v>
      </c>
    </row>
    <row r="2265" spans="1:10">
      <c r="A2265" s="18" t="s">
        <v>19</v>
      </c>
      <c r="B2265" s="5" t="str">
        <f>TEXT(DATA[[#This Row],[Fecha]],"mmm")</f>
        <v>dic</v>
      </c>
      <c r="C2265" s="16">
        <f>(WEEKNUM(DATA[[#This Row],[Fecha]],2))</f>
        <v>52</v>
      </c>
      <c r="D2265" s="30">
        <v>45282</v>
      </c>
      <c r="E2265" s="102">
        <f>YEAR(DATA[[#This Row],[Fecha]])</f>
        <v>2023</v>
      </c>
      <c r="F2265" s="31" t="s">
        <v>58</v>
      </c>
      <c r="G2265" s="32" t="s">
        <v>64</v>
      </c>
      <c r="H2265" s="35" t="s">
        <v>478</v>
      </c>
      <c r="I2265" s="32" t="s">
        <v>166</v>
      </c>
      <c r="J2265" s="19">
        <v>1.49</v>
      </c>
    </row>
    <row r="2266" spans="1:10">
      <c r="A2266" s="18" t="s">
        <v>22</v>
      </c>
      <c r="B2266" s="5" t="str">
        <f>TEXT(DATA[[#This Row],[Fecha]],"mmm")</f>
        <v>dic</v>
      </c>
      <c r="C2266" s="16">
        <f>(WEEKNUM(DATA[[#This Row],[Fecha]],2))</f>
        <v>52</v>
      </c>
      <c r="D2266" s="30">
        <v>45282</v>
      </c>
      <c r="E2266" s="102">
        <f>YEAR(DATA[[#This Row],[Fecha]])</f>
        <v>2023</v>
      </c>
      <c r="F2266" s="31" t="s">
        <v>58</v>
      </c>
      <c r="G2266" s="32" t="s">
        <v>59</v>
      </c>
      <c r="H2266" s="35" t="s">
        <v>282</v>
      </c>
      <c r="I2266" s="32" t="s">
        <v>166</v>
      </c>
      <c r="J2266" s="19">
        <v>0.8</v>
      </c>
    </row>
    <row r="2267" spans="1:10">
      <c r="A2267" s="18" t="s">
        <v>22</v>
      </c>
      <c r="B2267" s="5" t="str">
        <f>TEXT(DATA[[#This Row],[Fecha]],"mmm")</f>
        <v>dic</v>
      </c>
      <c r="C2267" s="16">
        <f>(WEEKNUM(DATA[[#This Row],[Fecha]],2))</f>
        <v>52</v>
      </c>
      <c r="D2267" s="30">
        <v>45282</v>
      </c>
      <c r="E2267" s="102">
        <f>YEAR(DATA[[#This Row],[Fecha]])</f>
        <v>2023</v>
      </c>
      <c r="F2267" s="31" t="s">
        <v>58</v>
      </c>
      <c r="G2267" s="32" t="s">
        <v>74</v>
      </c>
      <c r="H2267" s="35" t="s">
        <v>149</v>
      </c>
      <c r="I2267" s="32" t="s">
        <v>166</v>
      </c>
      <c r="J2267" s="19">
        <v>0.65</v>
      </c>
    </row>
    <row r="2268" spans="1:10">
      <c r="A2268" s="18" t="s">
        <v>22</v>
      </c>
      <c r="B2268" s="5" t="str">
        <f>TEXT(DATA[[#This Row],[Fecha]],"mmm")</f>
        <v>dic</v>
      </c>
      <c r="C2268" s="16">
        <f>(WEEKNUM(DATA[[#This Row],[Fecha]],2))</f>
        <v>52</v>
      </c>
      <c r="D2268" s="30">
        <v>45282</v>
      </c>
      <c r="E2268" s="102">
        <f>YEAR(DATA[[#This Row],[Fecha]])</f>
        <v>2023</v>
      </c>
      <c r="F2268" s="31" t="s">
        <v>58</v>
      </c>
      <c r="G2268" s="32" t="s">
        <v>74</v>
      </c>
      <c r="H2268" s="35" t="s">
        <v>149</v>
      </c>
      <c r="I2268" s="32" t="s">
        <v>166</v>
      </c>
      <c r="J2268" s="19">
        <v>0.15</v>
      </c>
    </row>
    <row r="2269" spans="1:10">
      <c r="A2269" s="18" t="s">
        <v>22</v>
      </c>
      <c r="B2269" s="5" t="str">
        <f>TEXT(DATA[[#This Row],[Fecha]],"mmm")</f>
        <v>dic</v>
      </c>
      <c r="C2269" s="16">
        <f>(WEEKNUM(DATA[[#This Row],[Fecha]],2))</f>
        <v>52</v>
      </c>
      <c r="D2269" s="30">
        <v>45283</v>
      </c>
      <c r="E2269" s="102">
        <f>YEAR(DATA[[#This Row],[Fecha]])</f>
        <v>2023</v>
      </c>
      <c r="F2269" s="31" t="s">
        <v>398</v>
      </c>
      <c r="G2269" s="32" t="s">
        <v>71</v>
      </c>
      <c r="H2269" s="35" t="s">
        <v>147</v>
      </c>
      <c r="I2269" s="32" t="s">
        <v>57</v>
      </c>
      <c r="J2269" s="19">
        <v>35.22</v>
      </c>
    </row>
    <row r="2270" spans="1:10">
      <c r="A2270" s="18" t="s">
        <v>22</v>
      </c>
      <c r="B2270" s="5" t="str">
        <f>TEXT(DATA[[#This Row],[Fecha]],"mmm")</f>
        <v>dic</v>
      </c>
      <c r="C2270" s="16">
        <f>(WEEKNUM(DATA[[#This Row],[Fecha]],2))</f>
        <v>52</v>
      </c>
      <c r="D2270" s="30">
        <v>45283</v>
      </c>
      <c r="E2270" s="102">
        <f>YEAR(DATA[[#This Row],[Fecha]])</f>
        <v>2023</v>
      </c>
      <c r="F2270" s="31" t="s">
        <v>398</v>
      </c>
      <c r="G2270" s="32" t="s">
        <v>71</v>
      </c>
      <c r="H2270" s="35" t="s">
        <v>147</v>
      </c>
      <c r="I2270" s="32" t="s">
        <v>57</v>
      </c>
      <c r="J2270" s="19">
        <v>10.9</v>
      </c>
    </row>
    <row r="2271" spans="1:10">
      <c r="A2271" s="18" t="s">
        <v>22</v>
      </c>
      <c r="B2271" s="5" t="str">
        <f>TEXT(DATA[[#This Row],[Fecha]],"mmm")</f>
        <v>dic</v>
      </c>
      <c r="C2271" s="16">
        <f>(WEEKNUM(DATA[[#This Row],[Fecha]],2))</f>
        <v>52</v>
      </c>
      <c r="D2271" s="30">
        <v>45283</v>
      </c>
      <c r="E2271" s="102">
        <f>YEAR(DATA[[#This Row],[Fecha]])</f>
        <v>2023</v>
      </c>
      <c r="F2271" s="31" t="s">
        <v>58</v>
      </c>
      <c r="G2271" s="32" t="s">
        <v>53</v>
      </c>
      <c r="H2271" s="35" t="s">
        <v>170</v>
      </c>
      <c r="I2271" s="32" t="s">
        <v>57</v>
      </c>
      <c r="J2271" s="19">
        <v>9.35</v>
      </c>
    </row>
    <row r="2272" spans="1:10">
      <c r="A2272" s="18" t="s">
        <v>22</v>
      </c>
      <c r="B2272" s="5" t="str">
        <f>TEXT(DATA[[#This Row],[Fecha]],"mmm")</f>
        <v>dic</v>
      </c>
      <c r="C2272" s="16">
        <f>(WEEKNUM(DATA[[#This Row],[Fecha]],2))</f>
        <v>52</v>
      </c>
      <c r="D2272" s="30">
        <v>45283</v>
      </c>
      <c r="E2272" s="102">
        <f>YEAR(DATA[[#This Row],[Fecha]])</f>
        <v>2023</v>
      </c>
      <c r="F2272" s="31" t="s">
        <v>58</v>
      </c>
      <c r="G2272" s="32" t="s">
        <v>76</v>
      </c>
      <c r="H2272" s="35" t="s">
        <v>304</v>
      </c>
      <c r="I2272" s="32" t="s">
        <v>166</v>
      </c>
      <c r="J2272" s="19">
        <v>5.4</v>
      </c>
    </row>
    <row r="2273" spans="1:10">
      <c r="A2273" s="18" t="s">
        <v>20</v>
      </c>
      <c r="B2273" s="5" t="str">
        <f>TEXT(DATA[[#This Row],[Fecha]],"mmm")</f>
        <v>dic</v>
      </c>
      <c r="C2273" s="16">
        <f>(WEEKNUM(DATA[[#This Row],[Fecha]],2))</f>
        <v>52</v>
      </c>
      <c r="D2273" s="30">
        <v>45283</v>
      </c>
      <c r="E2273" s="102">
        <f>YEAR(DATA[[#This Row],[Fecha]])</f>
        <v>2023</v>
      </c>
      <c r="F2273" s="31" t="s">
        <v>58</v>
      </c>
      <c r="G2273" s="32" t="s">
        <v>76</v>
      </c>
      <c r="H2273" s="35" t="s">
        <v>586</v>
      </c>
      <c r="I2273" s="32" t="s">
        <v>166</v>
      </c>
      <c r="J2273" s="19">
        <v>4.95</v>
      </c>
    </row>
    <row r="2274" spans="1:10">
      <c r="A2274" s="18" t="s">
        <v>20</v>
      </c>
      <c r="B2274" s="5" t="str">
        <f>TEXT(DATA[[#This Row],[Fecha]],"mmm")</f>
        <v>dic</v>
      </c>
      <c r="C2274" s="16">
        <f>(WEEKNUM(DATA[[#This Row],[Fecha]],2))</f>
        <v>52</v>
      </c>
      <c r="D2274" s="30">
        <v>45283</v>
      </c>
      <c r="E2274" s="102">
        <f>YEAR(DATA[[#This Row],[Fecha]])</f>
        <v>2023</v>
      </c>
      <c r="F2274" s="31" t="s">
        <v>58</v>
      </c>
      <c r="G2274" s="32" t="s">
        <v>76</v>
      </c>
      <c r="H2274" s="35" t="s">
        <v>586</v>
      </c>
      <c r="I2274" s="32" t="s">
        <v>166</v>
      </c>
      <c r="J2274" s="19">
        <v>3.36</v>
      </c>
    </row>
    <row r="2275" spans="1:10">
      <c r="A2275" s="18" t="s">
        <v>20</v>
      </c>
      <c r="B2275" s="5" t="str">
        <f>TEXT(DATA[[#This Row],[Fecha]],"mmm")</f>
        <v>dic</v>
      </c>
      <c r="C2275" s="16">
        <f>(WEEKNUM(DATA[[#This Row],[Fecha]],2))</f>
        <v>52</v>
      </c>
      <c r="D2275" s="30">
        <v>45283</v>
      </c>
      <c r="E2275" s="102">
        <f>YEAR(DATA[[#This Row],[Fecha]])</f>
        <v>2023</v>
      </c>
      <c r="F2275" s="31" t="s">
        <v>58</v>
      </c>
      <c r="G2275" s="32" t="s">
        <v>76</v>
      </c>
      <c r="H2275" s="35" t="s">
        <v>263</v>
      </c>
      <c r="I2275" s="32" t="s">
        <v>166</v>
      </c>
      <c r="J2275" s="19">
        <v>3.17</v>
      </c>
    </row>
    <row r="2276" spans="1:10">
      <c r="A2276" s="18" t="s">
        <v>22</v>
      </c>
      <c r="B2276" s="5" t="str">
        <f>TEXT(DATA[[#This Row],[Fecha]],"mmm")</f>
        <v>dic</v>
      </c>
      <c r="C2276" s="16">
        <f>(WEEKNUM(DATA[[#This Row],[Fecha]],2))</f>
        <v>52</v>
      </c>
      <c r="D2276" s="30">
        <v>45283</v>
      </c>
      <c r="E2276" s="102">
        <f>YEAR(DATA[[#This Row],[Fecha]])</f>
        <v>2023</v>
      </c>
      <c r="F2276" s="31" t="s">
        <v>58</v>
      </c>
      <c r="G2276" s="32" t="s">
        <v>76</v>
      </c>
      <c r="H2276" s="35" t="s">
        <v>304</v>
      </c>
      <c r="I2276" s="32" t="s">
        <v>166</v>
      </c>
      <c r="J2276" s="19">
        <v>0.33</v>
      </c>
    </row>
    <row r="2277" spans="1:10">
      <c r="A2277" s="18" t="s">
        <v>22</v>
      </c>
      <c r="B2277" s="5" t="str">
        <f>TEXT(DATA[[#This Row],[Fecha]],"mmm")</f>
        <v>dic</v>
      </c>
      <c r="C2277" s="16">
        <f>(WEEKNUM(DATA[[#This Row],[Fecha]],2))</f>
        <v>52</v>
      </c>
      <c r="D2277" s="30">
        <v>45283</v>
      </c>
      <c r="E2277" s="102">
        <f>YEAR(DATA[[#This Row],[Fecha]])</f>
        <v>2023</v>
      </c>
      <c r="F2277" s="31" t="s">
        <v>58</v>
      </c>
      <c r="G2277" s="32" t="s">
        <v>53</v>
      </c>
      <c r="H2277" s="35" t="s">
        <v>170</v>
      </c>
      <c r="I2277" s="32" t="s">
        <v>166</v>
      </c>
      <c r="J2277" s="19">
        <v>0.3</v>
      </c>
    </row>
    <row r="2278" spans="1:10">
      <c r="A2278" s="18" t="s">
        <v>20</v>
      </c>
      <c r="B2278" s="5" t="str">
        <f>TEXT(DATA[[#This Row],[Fecha]],"mmm")</f>
        <v>dic</v>
      </c>
      <c r="C2278" s="16">
        <f>(WEEKNUM(DATA[[#This Row],[Fecha]],2))</f>
        <v>53</v>
      </c>
      <c r="D2278" s="30">
        <v>45286</v>
      </c>
      <c r="E2278" s="102">
        <f>YEAR(DATA[[#This Row],[Fecha]])</f>
        <v>2023</v>
      </c>
      <c r="F2278" s="31" t="s">
        <v>398</v>
      </c>
      <c r="G2278" s="32" t="s">
        <v>76</v>
      </c>
      <c r="H2278" s="35" t="s">
        <v>90</v>
      </c>
      <c r="I2278" s="32" t="s">
        <v>57</v>
      </c>
      <c r="J2278" s="19">
        <v>47.27</v>
      </c>
    </row>
    <row r="2279" spans="1:10">
      <c r="A2279" s="18" t="s">
        <v>20</v>
      </c>
      <c r="B2279" s="5" t="str">
        <f>TEXT(DATA[[#This Row],[Fecha]],"mmm")</f>
        <v>dic</v>
      </c>
      <c r="C2279" s="16">
        <f>(WEEKNUM(DATA[[#This Row],[Fecha]],2))</f>
        <v>53</v>
      </c>
      <c r="D2279" s="30">
        <v>45286</v>
      </c>
      <c r="E2279" s="102">
        <f>YEAR(DATA[[#This Row],[Fecha]])</f>
        <v>2023</v>
      </c>
      <c r="F2279" s="31" t="s">
        <v>398</v>
      </c>
      <c r="G2279" s="32" t="s">
        <v>52</v>
      </c>
      <c r="H2279" s="35" t="s">
        <v>590</v>
      </c>
      <c r="I2279" s="32" t="s">
        <v>56</v>
      </c>
      <c r="J2279" s="19">
        <v>38.89</v>
      </c>
    </row>
    <row r="2280" spans="1:10">
      <c r="A2280" s="18" t="s">
        <v>20</v>
      </c>
      <c r="B2280" s="5" t="str">
        <f>TEXT(DATA[[#This Row],[Fecha]],"mmm")</f>
        <v>dic</v>
      </c>
      <c r="C2280" s="16">
        <f>(WEEKNUM(DATA[[#This Row],[Fecha]],2))</f>
        <v>53</v>
      </c>
      <c r="D2280" s="30">
        <v>45286</v>
      </c>
      <c r="E2280" s="102">
        <f>YEAR(DATA[[#This Row],[Fecha]])</f>
        <v>2023</v>
      </c>
      <c r="F2280" s="31" t="s">
        <v>398</v>
      </c>
      <c r="G2280" s="32" t="s">
        <v>70</v>
      </c>
      <c r="H2280" s="35" t="s">
        <v>84</v>
      </c>
      <c r="I2280" s="32" t="s">
        <v>57</v>
      </c>
      <c r="J2280" s="19">
        <v>19.04</v>
      </c>
    </row>
    <row r="2281" spans="1:10">
      <c r="A2281" s="18" t="s">
        <v>20</v>
      </c>
      <c r="B2281" s="5" t="str">
        <f>TEXT(DATA[[#This Row],[Fecha]],"mmm")</f>
        <v>dic</v>
      </c>
      <c r="C2281" s="16">
        <f>(WEEKNUM(DATA[[#This Row],[Fecha]],2))</f>
        <v>53</v>
      </c>
      <c r="D2281" s="30">
        <v>45286</v>
      </c>
      <c r="E2281" s="102">
        <f>YEAR(DATA[[#This Row],[Fecha]])</f>
        <v>2023</v>
      </c>
      <c r="F2281" s="31" t="s">
        <v>398</v>
      </c>
      <c r="G2281" s="32" t="s">
        <v>52</v>
      </c>
      <c r="H2281" s="35" t="s">
        <v>590</v>
      </c>
      <c r="I2281" s="32" t="s">
        <v>56</v>
      </c>
      <c r="J2281" s="19">
        <v>12.97</v>
      </c>
    </row>
    <row r="2282" spans="1:10">
      <c r="A2282" s="18" t="s">
        <v>19</v>
      </c>
      <c r="B2282" s="5" t="str">
        <f>TEXT(DATA[[#This Row],[Fecha]],"mmm")</f>
        <v>dic</v>
      </c>
      <c r="C2282" s="16">
        <f>(WEEKNUM(DATA[[#This Row],[Fecha]],2))</f>
        <v>53</v>
      </c>
      <c r="D2282" s="30">
        <v>45286</v>
      </c>
      <c r="E2282" s="102">
        <f>YEAR(DATA[[#This Row],[Fecha]])</f>
        <v>2023</v>
      </c>
      <c r="F2282" s="31" t="s">
        <v>398</v>
      </c>
      <c r="G2282" s="32" t="s">
        <v>65</v>
      </c>
      <c r="H2282" s="35" t="s">
        <v>592</v>
      </c>
      <c r="I2282" s="32" t="s">
        <v>57</v>
      </c>
      <c r="J2282" s="19">
        <v>11.64</v>
      </c>
    </row>
    <row r="2283" spans="1:10">
      <c r="A2283" s="18" t="s">
        <v>19</v>
      </c>
      <c r="B2283" s="5" t="str">
        <f>TEXT(DATA[[#This Row],[Fecha]],"mmm")</f>
        <v>dic</v>
      </c>
      <c r="C2283" s="16">
        <f>(WEEKNUM(DATA[[#This Row],[Fecha]],2))</f>
        <v>53</v>
      </c>
      <c r="D2283" s="30">
        <v>45286</v>
      </c>
      <c r="E2283" s="102">
        <f>YEAR(DATA[[#This Row],[Fecha]])</f>
        <v>2023</v>
      </c>
      <c r="F2283" s="31" t="s">
        <v>58</v>
      </c>
      <c r="G2283" s="32" t="s">
        <v>71</v>
      </c>
      <c r="H2283" s="35" t="s">
        <v>97</v>
      </c>
      <c r="I2283" s="32" t="s">
        <v>57</v>
      </c>
      <c r="J2283" s="19">
        <v>10.54</v>
      </c>
    </row>
    <row r="2284" spans="1:10">
      <c r="A2284" s="18" t="s">
        <v>19</v>
      </c>
      <c r="B2284" s="5" t="str">
        <f>TEXT(DATA[[#This Row],[Fecha]],"mmm")</f>
        <v>dic</v>
      </c>
      <c r="C2284" s="16">
        <f>(WEEKNUM(DATA[[#This Row],[Fecha]],2))</f>
        <v>53</v>
      </c>
      <c r="D2284" s="30">
        <v>45286</v>
      </c>
      <c r="E2284" s="102">
        <f>YEAR(DATA[[#This Row],[Fecha]])</f>
        <v>2023</v>
      </c>
      <c r="F2284" s="31" t="s">
        <v>58</v>
      </c>
      <c r="G2284" s="32" t="s">
        <v>65</v>
      </c>
      <c r="H2284" s="35" t="s">
        <v>429</v>
      </c>
      <c r="I2284" s="32" t="s">
        <v>56</v>
      </c>
      <c r="J2284" s="19">
        <v>10.17</v>
      </c>
    </row>
    <row r="2285" spans="1:10">
      <c r="A2285" s="18" t="s">
        <v>20</v>
      </c>
      <c r="B2285" s="5" t="str">
        <f>TEXT(DATA[[#This Row],[Fecha]],"mmm")</f>
        <v>dic</v>
      </c>
      <c r="C2285" s="16">
        <f>(WEEKNUM(DATA[[#This Row],[Fecha]],2))</f>
        <v>53</v>
      </c>
      <c r="D2285" s="30">
        <v>45286</v>
      </c>
      <c r="E2285" s="102">
        <f>YEAR(DATA[[#This Row],[Fecha]])</f>
        <v>2023</v>
      </c>
      <c r="F2285" s="31" t="s">
        <v>398</v>
      </c>
      <c r="G2285" s="32" t="s">
        <v>76</v>
      </c>
      <c r="H2285" s="35" t="s">
        <v>90</v>
      </c>
      <c r="I2285" s="32" t="s">
        <v>57</v>
      </c>
      <c r="J2285" s="19">
        <v>9.57</v>
      </c>
    </row>
    <row r="2286" spans="1:10">
      <c r="A2286" s="18" t="s">
        <v>20</v>
      </c>
      <c r="B2286" s="5" t="str">
        <f>TEXT(DATA[[#This Row],[Fecha]],"mmm")</f>
        <v>dic</v>
      </c>
      <c r="C2286" s="16">
        <f>(WEEKNUM(DATA[[#This Row],[Fecha]],2))</f>
        <v>53</v>
      </c>
      <c r="D2286" s="30">
        <v>45286</v>
      </c>
      <c r="E2286" s="102">
        <f>YEAR(DATA[[#This Row],[Fecha]])</f>
        <v>2023</v>
      </c>
      <c r="F2286" s="31" t="s">
        <v>335</v>
      </c>
      <c r="G2286" s="32" t="s">
        <v>59</v>
      </c>
      <c r="H2286" s="35" t="s">
        <v>554</v>
      </c>
      <c r="I2286" s="32" t="s">
        <v>166</v>
      </c>
      <c r="J2286" s="19">
        <v>6.99</v>
      </c>
    </row>
    <row r="2287" spans="1:10">
      <c r="A2287" s="18" t="s">
        <v>20</v>
      </c>
      <c r="B2287" s="5" t="str">
        <f>TEXT(DATA[[#This Row],[Fecha]],"mmm")</f>
        <v>dic</v>
      </c>
      <c r="C2287" s="16">
        <f>(WEEKNUM(DATA[[#This Row],[Fecha]],2))</f>
        <v>53</v>
      </c>
      <c r="D2287" s="30">
        <v>45286</v>
      </c>
      <c r="E2287" s="102">
        <f>YEAR(DATA[[#This Row],[Fecha]])</f>
        <v>2023</v>
      </c>
      <c r="F2287" s="31" t="s">
        <v>335</v>
      </c>
      <c r="G2287" s="32" t="s">
        <v>76</v>
      </c>
      <c r="H2287" s="35" t="s">
        <v>304</v>
      </c>
      <c r="I2287" s="32" t="s">
        <v>166</v>
      </c>
      <c r="J2287" s="19">
        <v>5.85</v>
      </c>
    </row>
    <row r="2288" spans="1:10">
      <c r="A2288" s="18" t="s">
        <v>19</v>
      </c>
      <c r="B2288" s="5" t="str">
        <f>TEXT(DATA[[#This Row],[Fecha]],"mmm")</f>
        <v>dic</v>
      </c>
      <c r="C2288" s="16">
        <f>(WEEKNUM(DATA[[#This Row],[Fecha]],2))</f>
        <v>53</v>
      </c>
      <c r="D2288" s="30">
        <v>45286</v>
      </c>
      <c r="E2288" s="102">
        <f>YEAR(DATA[[#This Row],[Fecha]])</f>
        <v>2023</v>
      </c>
      <c r="F2288" s="31" t="s">
        <v>58</v>
      </c>
      <c r="G2288" s="32" t="s">
        <v>60</v>
      </c>
      <c r="H2288" s="35" t="s">
        <v>299</v>
      </c>
      <c r="I2288" s="32" t="s">
        <v>166</v>
      </c>
      <c r="J2288" s="19">
        <v>5.5</v>
      </c>
    </row>
    <row r="2289" spans="1:10">
      <c r="A2289" s="18" t="s">
        <v>19</v>
      </c>
      <c r="B2289" s="5" t="str">
        <f>TEXT(DATA[[#This Row],[Fecha]],"mmm")</f>
        <v>dic</v>
      </c>
      <c r="C2289" s="16">
        <f>(WEEKNUM(DATA[[#This Row],[Fecha]],2))</f>
        <v>53</v>
      </c>
      <c r="D2289" s="30">
        <v>45286</v>
      </c>
      <c r="E2289" s="102">
        <f>YEAR(DATA[[#This Row],[Fecha]])</f>
        <v>2023</v>
      </c>
      <c r="F2289" s="31" t="s">
        <v>398</v>
      </c>
      <c r="G2289" s="32" t="s">
        <v>70</v>
      </c>
      <c r="H2289" s="35" t="s">
        <v>84</v>
      </c>
      <c r="I2289" s="32" t="s">
        <v>166</v>
      </c>
      <c r="J2289" s="19">
        <v>5.34</v>
      </c>
    </row>
    <row r="2290" spans="1:10">
      <c r="A2290" s="18" t="s">
        <v>19</v>
      </c>
      <c r="B2290" s="5" t="str">
        <f>TEXT(DATA[[#This Row],[Fecha]],"mmm")</f>
        <v>dic</v>
      </c>
      <c r="C2290" s="16">
        <f>(WEEKNUM(DATA[[#This Row],[Fecha]],2))</f>
        <v>53</v>
      </c>
      <c r="D2290" s="30">
        <v>45286</v>
      </c>
      <c r="E2290" s="102">
        <f>YEAR(DATA[[#This Row],[Fecha]])</f>
        <v>2023</v>
      </c>
      <c r="F2290" s="31" t="s">
        <v>58</v>
      </c>
      <c r="G2290" s="32" t="s">
        <v>65</v>
      </c>
      <c r="H2290" s="35" t="s">
        <v>429</v>
      </c>
      <c r="I2290" s="32" t="s">
        <v>166</v>
      </c>
      <c r="J2290" s="19">
        <v>4.16</v>
      </c>
    </row>
    <row r="2291" spans="1:10">
      <c r="A2291" s="18" t="s">
        <v>19</v>
      </c>
      <c r="B2291" s="5" t="str">
        <f>TEXT(DATA[[#This Row],[Fecha]],"mmm")</f>
        <v>dic</v>
      </c>
      <c r="C2291" s="16">
        <f>(WEEKNUM(DATA[[#This Row],[Fecha]],2))</f>
        <v>53</v>
      </c>
      <c r="D2291" s="30">
        <v>45286</v>
      </c>
      <c r="E2291" s="102">
        <f>YEAR(DATA[[#This Row],[Fecha]])</f>
        <v>2023</v>
      </c>
      <c r="F2291" s="31" t="s">
        <v>58</v>
      </c>
      <c r="G2291" s="32" t="s">
        <v>60</v>
      </c>
      <c r="H2291" s="35" t="s">
        <v>299</v>
      </c>
      <c r="I2291" s="32" t="s">
        <v>166</v>
      </c>
      <c r="J2291" s="19">
        <v>4.12</v>
      </c>
    </row>
    <row r="2292" spans="1:10">
      <c r="A2292" s="18" t="s">
        <v>20</v>
      </c>
      <c r="B2292" s="5" t="str">
        <f>TEXT(DATA[[#This Row],[Fecha]],"mmm")</f>
        <v>dic</v>
      </c>
      <c r="C2292" s="16">
        <f>(WEEKNUM(DATA[[#This Row],[Fecha]],2))</f>
        <v>53</v>
      </c>
      <c r="D2292" s="30">
        <v>45286</v>
      </c>
      <c r="E2292" s="102">
        <f>YEAR(DATA[[#This Row],[Fecha]])</f>
        <v>2023</v>
      </c>
      <c r="F2292" s="31" t="s">
        <v>335</v>
      </c>
      <c r="G2292" s="32" t="s">
        <v>76</v>
      </c>
      <c r="H2292" s="35" t="s">
        <v>304</v>
      </c>
      <c r="I2292" s="32" t="s">
        <v>166</v>
      </c>
      <c r="J2292" s="19">
        <v>4.08</v>
      </c>
    </row>
    <row r="2293" spans="1:10">
      <c r="A2293" s="18" t="s">
        <v>22</v>
      </c>
      <c r="B2293" s="5" t="str">
        <f>TEXT(DATA[[#This Row],[Fecha]],"mmm")</f>
        <v>dic</v>
      </c>
      <c r="C2293" s="16">
        <f>(WEEKNUM(DATA[[#This Row],[Fecha]],2))</f>
        <v>53</v>
      </c>
      <c r="D2293" s="30">
        <v>45286</v>
      </c>
      <c r="E2293" s="102">
        <f>YEAR(DATA[[#This Row],[Fecha]])</f>
        <v>2023</v>
      </c>
      <c r="F2293" s="31" t="s">
        <v>398</v>
      </c>
      <c r="G2293" s="32" t="s">
        <v>77</v>
      </c>
      <c r="H2293" s="35" t="s">
        <v>374</v>
      </c>
      <c r="I2293" s="32" t="s">
        <v>166</v>
      </c>
      <c r="J2293" s="19">
        <v>3.83</v>
      </c>
    </row>
    <row r="2294" spans="1:10">
      <c r="A2294" s="18" t="s">
        <v>22</v>
      </c>
      <c r="B2294" s="5" t="str">
        <f>TEXT(DATA[[#This Row],[Fecha]],"mmm")</f>
        <v>dic</v>
      </c>
      <c r="C2294" s="16">
        <f>(WEEKNUM(DATA[[#This Row],[Fecha]],2))</f>
        <v>53</v>
      </c>
      <c r="D2294" s="30">
        <v>45286</v>
      </c>
      <c r="E2294" s="102">
        <f>YEAR(DATA[[#This Row],[Fecha]])</f>
        <v>2023</v>
      </c>
      <c r="F2294" s="31" t="s">
        <v>398</v>
      </c>
      <c r="G2294" s="32" t="s">
        <v>77</v>
      </c>
      <c r="H2294" s="35" t="s">
        <v>374</v>
      </c>
      <c r="I2294" s="32" t="s">
        <v>166</v>
      </c>
      <c r="J2294" s="19">
        <v>2.98</v>
      </c>
    </row>
    <row r="2295" spans="1:10">
      <c r="A2295" s="18" t="s">
        <v>22</v>
      </c>
      <c r="B2295" s="5" t="str">
        <f>TEXT(DATA[[#This Row],[Fecha]],"mmm")</f>
        <v>dic</v>
      </c>
      <c r="C2295" s="16">
        <f>(WEEKNUM(DATA[[#This Row],[Fecha]],2))</f>
        <v>53</v>
      </c>
      <c r="D2295" s="30">
        <v>45286</v>
      </c>
      <c r="E2295" s="102">
        <f>YEAR(DATA[[#This Row],[Fecha]])</f>
        <v>2023</v>
      </c>
      <c r="F2295" s="31" t="s">
        <v>398</v>
      </c>
      <c r="G2295" s="32" t="s">
        <v>77</v>
      </c>
      <c r="H2295" s="35" t="s">
        <v>374</v>
      </c>
      <c r="I2295" s="32" t="s">
        <v>166</v>
      </c>
      <c r="J2295" s="19">
        <v>2.57</v>
      </c>
    </row>
    <row r="2296" spans="1:10">
      <c r="A2296" s="18" t="s">
        <v>19</v>
      </c>
      <c r="B2296" s="5" t="str">
        <f>TEXT(DATA[[#This Row],[Fecha]],"mmm")</f>
        <v>dic</v>
      </c>
      <c r="C2296" s="16">
        <f>(WEEKNUM(DATA[[#This Row],[Fecha]],2))</f>
        <v>53</v>
      </c>
      <c r="D2296" s="30">
        <v>45286</v>
      </c>
      <c r="E2296" s="102">
        <f>YEAR(DATA[[#This Row],[Fecha]])</f>
        <v>2023</v>
      </c>
      <c r="F2296" s="31" t="s">
        <v>58</v>
      </c>
      <c r="G2296" s="32" t="s">
        <v>65</v>
      </c>
      <c r="H2296" s="35" t="s">
        <v>429</v>
      </c>
      <c r="I2296" s="32" t="s">
        <v>166</v>
      </c>
      <c r="J2296" s="19">
        <v>2.56</v>
      </c>
    </row>
    <row r="2297" spans="1:10">
      <c r="A2297" s="18" t="s">
        <v>19</v>
      </c>
      <c r="B2297" s="5" t="str">
        <f>TEXT(DATA[[#This Row],[Fecha]],"mmm")</f>
        <v>dic</v>
      </c>
      <c r="C2297" s="16">
        <f>(WEEKNUM(DATA[[#This Row],[Fecha]],2))</f>
        <v>53</v>
      </c>
      <c r="D2297" s="30">
        <v>45286</v>
      </c>
      <c r="E2297" s="102">
        <f>YEAR(DATA[[#This Row],[Fecha]])</f>
        <v>2023</v>
      </c>
      <c r="F2297" s="31" t="s">
        <v>58</v>
      </c>
      <c r="G2297" s="32" t="s">
        <v>65</v>
      </c>
      <c r="H2297" s="35" t="s">
        <v>429</v>
      </c>
      <c r="I2297" s="32" t="s">
        <v>166</v>
      </c>
      <c r="J2297" s="19">
        <v>2.02</v>
      </c>
    </row>
    <row r="2298" spans="1:10">
      <c r="A2298" s="18" t="s">
        <v>19</v>
      </c>
      <c r="B2298" s="5" t="str">
        <f>TEXT(DATA[[#This Row],[Fecha]],"mmm")</f>
        <v>dic</v>
      </c>
      <c r="C2298" s="16">
        <f>(WEEKNUM(DATA[[#This Row],[Fecha]],2))</f>
        <v>53</v>
      </c>
      <c r="D2298" s="30">
        <v>45286</v>
      </c>
      <c r="E2298" s="102">
        <f>YEAR(DATA[[#This Row],[Fecha]])</f>
        <v>2023</v>
      </c>
      <c r="F2298" s="31" t="s">
        <v>58</v>
      </c>
      <c r="G2298" s="32" t="s">
        <v>65</v>
      </c>
      <c r="H2298" s="35" t="s">
        <v>429</v>
      </c>
      <c r="I2298" s="32" t="s">
        <v>166</v>
      </c>
      <c r="J2298" s="19">
        <v>1.93</v>
      </c>
    </row>
    <row r="2299" spans="1:10">
      <c r="A2299" s="18" t="s">
        <v>19</v>
      </c>
      <c r="B2299" s="5" t="str">
        <f>TEXT(DATA[[#This Row],[Fecha]],"mmm")</f>
        <v>dic</v>
      </c>
      <c r="C2299" s="16">
        <f>(WEEKNUM(DATA[[#This Row],[Fecha]],2))</f>
        <v>53</v>
      </c>
      <c r="D2299" s="30">
        <v>45286</v>
      </c>
      <c r="E2299" s="102">
        <f>YEAR(DATA[[#This Row],[Fecha]])</f>
        <v>2023</v>
      </c>
      <c r="F2299" s="31" t="s">
        <v>398</v>
      </c>
      <c r="G2299" s="32" t="s">
        <v>70</v>
      </c>
      <c r="H2299" s="35" t="s">
        <v>84</v>
      </c>
      <c r="I2299" s="32" t="s">
        <v>166</v>
      </c>
      <c r="J2299" s="19">
        <v>1.59</v>
      </c>
    </row>
    <row r="2300" spans="1:10">
      <c r="A2300" s="18" t="s">
        <v>20</v>
      </c>
      <c r="B2300" s="5" t="str">
        <f>TEXT(DATA[[#This Row],[Fecha]],"mmm")</f>
        <v>dic</v>
      </c>
      <c r="C2300" s="16">
        <f>(WEEKNUM(DATA[[#This Row],[Fecha]],2))</f>
        <v>53</v>
      </c>
      <c r="D2300" s="30">
        <v>45286</v>
      </c>
      <c r="E2300" s="102">
        <f>YEAR(DATA[[#This Row],[Fecha]])</f>
        <v>2023</v>
      </c>
      <c r="F2300" s="31" t="s">
        <v>398</v>
      </c>
      <c r="G2300" s="32" t="s">
        <v>53</v>
      </c>
      <c r="H2300" s="35" t="s">
        <v>601</v>
      </c>
      <c r="I2300" s="32" t="s">
        <v>166</v>
      </c>
      <c r="J2300" s="19">
        <v>1.43</v>
      </c>
    </row>
    <row r="2301" spans="1:10">
      <c r="A2301" s="18" t="s">
        <v>19</v>
      </c>
      <c r="B2301" s="5" t="str">
        <f>TEXT(DATA[[#This Row],[Fecha]],"mmm")</f>
        <v>dic</v>
      </c>
      <c r="C2301" s="16">
        <f>(WEEKNUM(DATA[[#This Row],[Fecha]],2))</f>
        <v>53</v>
      </c>
      <c r="D2301" s="30">
        <v>45286</v>
      </c>
      <c r="E2301" s="102">
        <f>YEAR(DATA[[#This Row],[Fecha]])</f>
        <v>2023</v>
      </c>
      <c r="F2301" s="31" t="s">
        <v>58</v>
      </c>
      <c r="G2301" s="32" t="s">
        <v>65</v>
      </c>
      <c r="H2301" s="35" t="s">
        <v>429</v>
      </c>
      <c r="I2301" s="32" t="s">
        <v>166</v>
      </c>
      <c r="J2301" s="19">
        <v>1.34</v>
      </c>
    </row>
    <row r="2302" spans="1:10">
      <c r="A2302" s="18" t="s">
        <v>22</v>
      </c>
      <c r="B2302" s="5" t="str">
        <f>TEXT(DATA[[#This Row],[Fecha]],"mmm")</f>
        <v>dic</v>
      </c>
      <c r="C2302" s="16">
        <f>(WEEKNUM(DATA[[#This Row],[Fecha]],2))</f>
        <v>53</v>
      </c>
      <c r="D2302" s="30">
        <v>45286</v>
      </c>
      <c r="E2302" s="102">
        <f>YEAR(DATA[[#This Row],[Fecha]])</f>
        <v>2023</v>
      </c>
      <c r="F2302" s="31" t="s">
        <v>398</v>
      </c>
      <c r="G2302" s="32" t="s">
        <v>53</v>
      </c>
      <c r="H2302" s="35" t="s">
        <v>599</v>
      </c>
      <c r="I2302" s="32" t="s">
        <v>166</v>
      </c>
      <c r="J2302" s="19">
        <v>1.33</v>
      </c>
    </row>
    <row r="2303" spans="1:10">
      <c r="A2303" s="18" t="s">
        <v>19</v>
      </c>
      <c r="B2303" s="5" t="str">
        <f>TEXT(DATA[[#This Row],[Fecha]],"mmm")</f>
        <v>dic</v>
      </c>
      <c r="C2303" s="16">
        <f>(WEEKNUM(DATA[[#This Row],[Fecha]],2))</f>
        <v>53</v>
      </c>
      <c r="D2303" s="30">
        <v>45286</v>
      </c>
      <c r="E2303" s="102">
        <f>YEAR(DATA[[#This Row],[Fecha]])</f>
        <v>2023</v>
      </c>
      <c r="F2303" s="31" t="s">
        <v>398</v>
      </c>
      <c r="G2303" s="32" t="s">
        <v>70</v>
      </c>
      <c r="H2303" s="35" t="s">
        <v>84</v>
      </c>
      <c r="I2303" s="32" t="s">
        <v>166</v>
      </c>
      <c r="J2303" s="19">
        <v>1.1100000000000001</v>
      </c>
    </row>
    <row r="2304" spans="1:10">
      <c r="A2304" s="18" t="s">
        <v>22</v>
      </c>
      <c r="B2304" s="5" t="str">
        <f>TEXT(DATA[[#This Row],[Fecha]],"mmm")</f>
        <v>dic</v>
      </c>
      <c r="C2304" s="16">
        <f>(WEEKNUM(DATA[[#This Row],[Fecha]],2))</f>
        <v>53</v>
      </c>
      <c r="D2304" s="30">
        <v>45286</v>
      </c>
      <c r="E2304" s="102">
        <f>YEAR(DATA[[#This Row],[Fecha]])</f>
        <v>2023</v>
      </c>
      <c r="F2304" s="31" t="s">
        <v>398</v>
      </c>
      <c r="G2304" s="32" t="s">
        <v>77</v>
      </c>
      <c r="H2304" s="35" t="s">
        <v>374</v>
      </c>
      <c r="I2304" s="32" t="s">
        <v>166</v>
      </c>
      <c r="J2304" s="19">
        <v>0.57999999999999996</v>
      </c>
    </row>
    <row r="2305" spans="1:10">
      <c r="A2305" s="18" t="s">
        <v>22</v>
      </c>
      <c r="B2305" s="5" t="str">
        <f>TEXT(DATA[[#This Row],[Fecha]],"mmm")</f>
        <v>dic</v>
      </c>
      <c r="C2305" s="16">
        <f>(WEEKNUM(DATA[[#This Row],[Fecha]],2))</f>
        <v>53</v>
      </c>
      <c r="D2305" s="30">
        <v>45286</v>
      </c>
      <c r="E2305" s="102">
        <f>YEAR(DATA[[#This Row],[Fecha]])</f>
        <v>2023</v>
      </c>
      <c r="F2305" s="31" t="s">
        <v>398</v>
      </c>
      <c r="G2305" s="32" t="s">
        <v>77</v>
      </c>
      <c r="H2305" s="35" t="s">
        <v>374</v>
      </c>
      <c r="I2305" s="32" t="s">
        <v>166</v>
      </c>
      <c r="J2305" s="19">
        <v>0.55000000000000004</v>
      </c>
    </row>
    <row r="2306" spans="1:10">
      <c r="A2306" s="18" t="s">
        <v>20</v>
      </c>
      <c r="B2306" s="5" t="str">
        <f>TEXT(DATA[[#This Row],[Fecha]],"mmm")</f>
        <v>dic</v>
      </c>
      <c r="C2306" s="16">
        <f>(WEEKNUM(DATA[[#This Row],[Fecha]],2))</f>
        <v>53</v>
      </c>
      <c r="D2306" s="30">
        <v>45286</v>
      </c>
      <c r="E2306" s="102">
        <f>YEAR(DATA[[#This Row],[Fecha]])</f>
        <v>2023</v>
      </c>
      <c r="F2306" s="31" t="s">
        <v>335</v>
      </c>
      <c r="G2306" s="32" t="s">
        <v>52</v>
      </c>
      <c r="H2306" s="35" t="s">
        <v>162</v>
      </c>
      <c r="I2306" s="32" t="s">
        <v>166</v>
      </c>
      <c r="J2306" s="19">
        <v>0.26</v>
      </c>
    </row>
    <row r="2307" spans="1:10">
      <c r="A2307" s="18" t="s">
        <v>22</v>
      </c>
      <c r="B2307" s="5" t="str">
        <f>TEXT(DATA[[#This Row],[Fecha]],"mmm")</f>
        <v>dic</v>
      </c>
      <c r="C2307" s="16">
        <f>(WEEKNUM(DATA[[#This Row],[Fecha]],2))</f>
        <v>53</v>
      </c>
      <c r="D2307" s="30">
        <v>45287</v>
      </c>
      <c r="E2307" s="102">
        <f>YEAR(DATA[[#This Row],[Fecha]])</f>
        <v>2023</v>
      </c>
      <c r="F2307" s="31" t="s">
        <v>58</v>
      </c>
      <c r="G2307" s="32" t="s">
        <v>60</v>
      </c>
      <c r="H2307" s="35" t="s">
        <v>299</v>
      </c>
      <c r="I2307" s="32" t="s">
        <v>57</v>
      </c>
      <c r="J2307" s="19">
        <v>37.409999999999997</v>
      </c>
    </row>
    <row r="2308" spans="1:10">
      <c r="A2308" s="18" t="s">
        <v>22</v>
      </c>
      <c r="B2308" s="5" t="str">
        <f>TEXT(DATA[[#This Row],[Fecha]],"mmm")</f>
        <v>dic</v>
      </c>
      <c r="C2308" s="16">
        <f>(WEEKNUM(DATA[[#This Row],[Fecha]],2))</f>
        <v>53</v>
      </c>
      <c r="D2308" s="30">
        <v>45287</v>
      </c>
      <c r="E2308" s="102">
        <f>YEAR(DATA[[#This Row],[Fecha]])</f>
        <v>2023</v>
      </c>
      <c r="F2308" s="31" t="s">
        <v>58</v>
      </c>
      <c r="G2308" s="32" t="s">
        <v>76</v>
      </c>
      <c r="H2308" s="35" t="s">
        <v>99</v>
      </c>
      <c r="I2308" s="32" t="s">
        <v>56</v>
      </c>
      <c r="J2308" s="19">
        <v>14.5</v>
      </c>
    </row>
    <row r="2309" spans="1:10">
      <c r="A2309" s="18" t="s">
        <v>20</v>
      </c>
      <c r="B2309" s="5" t="str">
        <f>TEXT(DATA[[#This Row],[Fecha]],"mmm")</f>
        <v>dic</v>
      </c>
      <c r="C2309" s="16">
        <f>(WEEKNUM(DATA[[#This Row],[Fecha]],2))</f>
        <v>53</v>
      </c>
      <c r="D2309" s="30">
        <v>45287</v>
      </c>
      <c r="E2309" s="102">
        <f>YEAR(DATA[[#This Row],[Fecha]])</f>
        <v>2023</v>
      </c>
      <c r="F2309" s="31" t="s">
        <v>58</v>
      </c>
      <c r="G2309" s="32" t="s">
        <v>52</v>
      </c>
      <c r="H2309" s="35" t="s">
        <v>591</v>
      </c>
      <c r="I2309" s="32" t="s">
        <v>57</v>
      </c>
      <c r="J2309" s="19">
        <v>12.84</v>
      </c>
    </row>
    <row r="2310" spans="1:10">
      <c r="A2310" s="18" t="s">
        <v>20</v>
      </c>
      <c r="B2310" s="5" t="str">
        <f>TEXT(DATA[[#This Row],[Fecha]],"mmm")</f>
        <v>dic</v>
      </c>
      <c r="C2310" s="16">
        <f>(WEEKNUM(DATA[[#This Row],[Fecha]],2))</f>
        <v>53</v>
      </c>
      <c r="D2310" s="30">
        <v>45287</v>
      </c>
      <c r="E2310" s="102">
        <f>YEAR(DATA[[#This Row],[Fecha]])</f>
        <v>2023</v>
      </c>
      <c r="F2310" s="31" t="s">
        <v>335</v>
      </c>
      <c r="G2310" s="32" t="s">
        <v>59</v>
      </c>
      <c r="H2310" s="35" t="s">
        <v>593</v>
      </c>
      <c r="I2310" s="32" t="s">
        <v>166</v>
      </c>
      <c r="J2310" s="19">
        <v>8.9700000000000006</v>
      </c>
    </row>
    <row r="2311" spans="1:10">
      <c r="A2311" s="18" t="s">
        <v>20</v>
      </c>
      <c r="B2311" s="5" t="str">
        <f>TEXT(DATA[[#This Row],[Fecha]],"mmm")</f>
        <v>dic</v>
      </c>
      <c r="C2311" s="16">
        <f>(WEEKNUM(DATA[[#This Row],[Fecha]],2))</f>
        <v>53</v>
      </c>
      <c r="D2311" s="30">
        <v>45287</v>
      </c>
      <c r="E2311" s="102">
        <f>YEAR(DATA[[#This Row],[Fecha]])</f>
        <v>2023</v>
      </c>
      <c r="F2311" s="31" t="s">
        <v>335</v>
      </c>
      <c r="G2311" s="32" t="s">
        <v>64</v>
      </c>
      <c r="H2311" s="35" t="s">
        <v>158</v>
      </c>
      <c r="I2311" s="32" t="s">
        <v>166</v>
      </c>
      <c r="J2311" s="19">
        <v>8.2799999999999994</v>
      </c>
    </row>
    <row r="2312" spans="1:10">
      <c r="A2312" s="18" t="s">
        <v>19</v>
      </c>
      <c r="B2312" s="5" t="str">
        <f>TEXT(DATA[[#This Row],[Fecha]],"mmm")</f>
        <v>dic</v>
      </c>
      <c r="C2312" s="16">
        <f>(WEEKNUM(DATA[[#This Row],[Fecha]],2))</f>
        <v>53</v>
      </c>
      <c r="D2312" s="30">
        <v>45287</v>
      </c>
      <c r="E2312" s="102">
        <f>YEAR(DATA[[#This Row],[Fecha]])</f>
        <v>2023</v>
      </c>
      <c r="F2312" s="31" t="s">
        <v>58</v>
      </c>
      <c r="G2312" s="32" t="s">
        <v>70</v>
      </c>
      <c r="H2312" s="35" t="s">
        <v>134</v>
      </c>
      <c r="I2312" s="32" t="s">
        <v>166</v>
      </c>
      <c r="J2312" s="19">
        <v>4.4800000000000004</v>
      </c>
    </row>
    <row r="2313" spans="1:10">
      <c r="A2313" s="18" t="s">
        <v>20</v>
      </c>
      <c r="B2313" s="5" t="str">
        <f>TEXT(DATA[[#This Row],[Fecha]],"mmm")</f>
        <v>dic</v>
      </c>
      <c r="C2313" s="16">
        <f>(WEEKNUM(DATA[[#This Row],[Fecha]],2))</f>
        <v>53</v>
      </c>
      <c r="D2313" s="30">
        <v>45287</v>
      </c>
      <c r="E2313" s="102">
        <f>YEAR(DATA[[#This Row],[Fecha]])</f>
        <v>2023</v>
      </c>
      <c r="F2313" s="31" t="s">
        <v>58</v>
      </c>
      <c r="G2313" s="32" t="s">
        <v>62</v>
      </c>
      <c r="H2313" s="35" t="s">
        <v>63</v>
      </c>
      <c r="I2313" s="32" t="s">
        <v>166</v>
      </c>
      <c r="J2313" s="19">
        <v>3.92</v>
      </c>
    </row>
    <row r="2314" spans="1:10">
      <c r="A2314" s="18" t="s">
        <v>22</v>
      </c>
      <c r="B2314" s="5" t="str">
        <f>TEXT(DATA[[#This Row],[Fecha]],"mmm")</f>
        <v>dic</v>
      </c>
      <c r="C2314" s="16">
        <f>(WEEKNUM(DATA[[#This Row],[Fecha]],2))</f>
        <v>53</v>
      </c>
      <c r="D2314" s="30">
        <v>45287</v>
      </c>
      <c r="E2314" s="102">
        <f>YEAR(DATA[[#This Row],[Fecha]])</f>
        <v>2023</v>
      </c>
      <c r="F2314" s="31" t="s">
        <v>398</v>
      </c>
      <c r="G2314" s="32" t="s">
        <v>65</v>
      </c>
      <c r="H2314" s="35" t="s">
        <v>89</v>
      </c>
      <c r="I2314" s="32" t="s">
        <v>166</v>
      </c>
      <c r="J2314" s="19">
        <v>3.1</v>
      </c>
    </row>
    <row r="2315" spans="1:10">
      <c r="A2315" s="18" t="s">
        <v>22</v>
      </c>
      <c r="B2315" s="5" t="str">
        <f>TEXT(DATA[[#This Row],[Fecha]],"mmm")</f>
        <v>dic</v>
      </c>
      <c r="C2315" s="16">
        <f>(WEEKNUM(DATA[[#This Row],[Fecha]],2))</f>
        <v>53</v>
      </c>
      <c r="D2315" s="30">
        <v>45287</v>
      </c>
      <c r="E2315" s="102">
        <f>YEAR(DATA[[#This Row],[Fecha]])</f>
        <v>2023</v>
      </c>
      <c r="F2315" s="31" t="s">
        <v>398</v>
      </c>
      <c r="G2315" s="32" t="s">
        <v>65</v>
      </c>
      <c r="H2315" s="35" t="s">
        <v>89</v>
      </c>
      <c r="I2315" s="32" t="s">
        <v>166</v>
      </c>
      <c r="J2315" s="19">
        <v>2.85</v>
      </c>
    </row>
    <row r="2316" spans="1:10">
      <c r="A2316" s="18" t="s">
        <v>19</v>
      </c>
      <c r="B2316" s="5" t="str">
        <f>TEXT(DATA[[#This Row],[Fecha]],"mmm")</f>
        <v>dic</v>
      </c>
      <c r="C2316" s="16">
        <f>(WEEKNUM(DATA[[#This Row],[Fecha]],2))</f>
        <v>53</v>
      </c>
      <c r="D2316" s="30">
        <v>45287</v>
      </c>
      <c r="E2316" s="102">
        <f>YEAR(DATA[[#This Row],[Fecha]])</f>
        <v>2023</v>
      </c>
      <c r="F2316" s="31" t="s">
        <v>58</v>
      </c>
      <c r="G2316" s="32" t="s">
        <v>60</v>
      </c>
      <c r="H2316" s="35" t="s">
        <v>299</v>
      </c>
      <c r="I2316" s="32" t="s">
        <v>166</v>
      </c>
      <c r="J2316" s="19">
        <v>2.6</v>
      </c>
    </row>
    <row r="2317" spans="1:10">
      <c r="A2317" s="18" t="s">
        <v>20</v>
      </c>
      <c r="B2317" s="5" t="str">
        <f>TEXT(DATA[[#This Row],[Fecha]],"mmm")</f>
        <v>dic</v>
      </c>
      <c r="C2317" s="16">
        <f>(WEEKNUM(DATA[[#This Row],[Fecha]],2))</f>
        <v>53</v>
      </c>
      <c r="D2317" s="30">
        <v>45287</v>
      </c>
      <c r="E2317" s="102">
        <f>YEAR(DATA[[#This Row],[Fecha]])</f>
        <v>2023</v>
      </c>
      <c r="F2317" s="31" t="s">
        <v>58</v>
      </c>
      <c r="G2317" s="32" t="s">
        <v>62</v>
      </c>
      <c r="H2317" s="35" t="s">
        <v>63</v>
      </c>
      <c r="I2317" s="32" t="s">
        <v>166</v>
      </c>
      <c r="J2317" s="19">
        <v>2.52</v>
      </c>
    </row>
    <row r="2318" spans="1:10">
      <c r="A2318" s="18" t="s">
        <v>19</v>
      </c>
      <c r="B2318" s="5" t="str">
        <f>TEXT(DATA[[#This Row],[Fecha]],"mmm")</f>
        <v>dic</v>
      </c>
      <c r="C2318" s="16">
        <f>(WEEKNUM(DATA[[#This Row],[Fecha]],2))</f>
        <v>53</v>
      </c>
      <c r="D2318" s="30">
        <v>45287</v>
      </c>
      <c r="E2318" s="102">
        <f>YEAR(DATA[[#This Row],[Fecha]])</f>
        <v>2023</v>
      </c>
      <c r="F2318" s="31" t="s">
        <v>58</v>
      </c>
      <c r="G2318" s="32" t="s">
        <v>65</v>
      </c>
      <c r="H2318" s="35" t="s">
        <v>429</v>
      </c>
      <c r="I2318" s="32" t="s">
        <v>166</v>
      </c>
      <c r="J2318" s="19">
        <v>1.58</v>
      </c>
    </row>
    <row r="2319" spans="1:10">
      <c r="A2319" s="18" t="s">
        <v>20</v>
      </c>
      <c r="B2319" s="5" t="str">
        <f>TEXT(DATA[[#This Row],[Fecha]],"mmm")</f>
        <v>dic</v>
      </c>
      <c r="C2319" s="16">
        <f>(WEEKNUM(DATA[[#This Row],[Fecha]],2))</f>
        <v>53</v>
      </c>
      <c r="D2319" s="30">
        <v>45287</v>
      </c>
      <c r="E2319" s="102">
        <f>YEAR(DATA[[#This Row],[Fecha]])</f>
        <v>2023</v>
      </c>
      <c r="F2319" s="31" t="s">
        <v>335</v>
      </c>
      <c r="G2319" s="32" t="s">
        <v>77</v>
      </c>
      <c r="H2319" s="35" t="s">
        <v>129</v>
      </c>
      <c r="I2319" s="32" t="s">
        <v>166</v>
      </c>
      <c r="J2319" s="19">
        <v>1.2</v>
      </c>
    </row>
    <row r="2320" spans="1:10">
      <c r="A2320" s="18" t="s">
        <v>20</v>
      </c>
      <c r="B2320" s="5" t="str">
        <f>TEXT(DATA[[#This Row],[Fecha]],"mmm")</f>
        <v>dic</v>
      </c>
      <c r="C2320" s="16">
        <f>(WEEKNUM(DATA[[#This Row],[Fecha]],2))</f>
        <v>53</v>
      </c>
      <c r="D2320" s="30">
        <v>45287</v>
      </c>
      <c r="E2320" s="102">
        <f>YEAR(DATA[[#This Row],[Fecha]])</f>
        <v>2023</v>
      </c>
      <c r="F2320" s="31" t="s">
        <v>335</v>
      </c>
      <c r="G2320" s="32" t="s">
        <v>53</v>
      </c>
      <c r="H2320" s="35" t="s">
        <v>603</v>
      </c>
      <c r="I2320" s="32" t="s">
        <v>166</v>
      </c>
      <c r="J2320" s="19">
        <v>1.02</v>
      </c>
    </row>
    <row r="2321" spans="1:10">
      <c r="A2321" s="18" t="s">
        <v>20</v>
      </c>
      <c r="B2321" s="5" t="str">
        <f>TEXT(DATA[[#This Row],[Fecha]],"mmm")</f>
        <v>dic</v>
      </c>
      <c r="C2321" s="16">
        <f>(WEEKNUM(DATA[[#This Row],[Fecha]],2))</f>
        <v>53</v>
      </c>
      <c r="D2321" s="30">
        <v>45287</v>
      </c>
      <c r="E2321" s="102">
        <f>YEAR(DATA[[#This Row],[Fecha]])</f>
        <v>2023</v>
      </c>
      <c r="F2321" s="31" t="s">
        <v>398</v>
      </c>
      <c r="G2321" s="32" t="s">
        <v>77</v>
      </c>
      <c r="H2321" s="35" t="s">
        <v>129</v>
      </c>
      <c r="I2321" s="32" t="s">
        <v>166</v>
      </c>
      <c r="J2321" s="19">
        <v>0.87</v>
      </c>
    </row>
    <row r="2322" spans="1:10">
      <c r="A2322" s="18" t="s">
        <v>20</v>
      </c>
      <c r="B2322" s="5" t="str">
        <f>TEXT(DATA[[#This Row],[Fecha]],"mmm")</f>
        <v>dic</v>
      </c>
      <c r="C2322" s="16">
        <f>(WEEKNUM(DATA[[#This Row],[Fecha]],2))</f>
        <v>53</v>
      </c>
      <c r="D2322" s="30">
        <v>45287</v>
      </c>
      <c r="E2322" s="102">
        <f>YEAR(DATA[[#This Row],[Fecha]])</f>
        <v>2023</v>
      </c>
      <c r="F2322" s="31" t="s">
        <v>398</v>
      </c>
      <c r="G2322" s="32" t="s">
        <v>52</v>
      </c>
      <c r="H2322" s="35" t="s">
        <v>162</v>
      </c>
      <c r="I2322" s="32" t="s">
        <v>166</v>
      </c>
      <c r="J2322" s="19">
        <v>0.64</v>
      </c>
    </row>
    <row r="2323" spans="1:10">
      <c r="A2323" s="18" t="s">
        <v>20</v>
      </c>
      <c r="B2323" s="5" t="str">
        <f>TEXT(DATA[[#This Row],[Fecha]],"mmm")</f>
        <v>dic</v>
      </c>
      <c r="C2323" s="16">
        <f>(WEEKNUM(DATA[[#This Row],[Fecha]],2))</f>
        <v>53</v>
      </c>
      <c r="D2323" s="30">
        <v>45287</v>
      </c>
      <c r="E2323" s="102">
        <f>YEAR(DATA[[#This Row],[Fecha]])</f>
        <v>2023</v>
      </c>
      <c r="F2323" s="31" t="s">
        <v>398</v>
      </c>
      <c r="G2323" s="32" t="s">
        <v>52</v>
      </c>
      <c r="H2323" s="35" t="s">
        <v>162</v>
      </c>
      <c r="I2323" s="32" t="s">
        <v>166</v>
      </c>
      <c r="J2323" s="19">
        <v>0.56999999999999995</v>
      </c>
    </row>
    <row r="2324" spans="1:10">
      <c r="A2324" s="18" t="s">
        <v>20</v>
      </c>
      <c r="B2324" s="5" t="str">
        <f>TEXT(DATA[[#This Row],[Fecha]],"mmm")</f>
        <v>dic</v>
      </c>
      <c r="C2324" s="16">
        <f>(WEEKNUM(DATA[[#This Row],[Fecha]],2))</f>
        <v>53</v>
      </c>
      <c r="D2324" s="30">
        <v>45287</v>
      </c>
      <c r="E2324" s="102">
        <f>YEAR(DATA[[#This Row],[Fecha]])</f>
        <v>2023</v>
      </c>
      <c r="F2324" s="31" t="s">
        <v>335</v>
      </c>
      <c r="G2324" s="32" t="s">
        <v>52</v>
      </c>
      <c r="H2324" s="35" t="s">
        <v>162</v>
      </c>
      <c r="I2324" s="32" t="s">
        <v>166</v>
      </c>
      <c r="J2324" s="19">
        <v>0.2</v>
      </c>
    </row>
    <row r="2325" spans="1:10">
      <c r="A2325" s="18" t="s">
        <v>20</v>
      </c>
      <c r="B2325" s="5" t="str">
        <f>TEXT(DATA[[#This Row],[Fecha]],"mmm")</f>
        <v>dic</v>
      </c>
      <c r="C2325" s="16">
        <f>(WEEKNUM(DATA[[#This Row],[Fecha]],2))</f>
        <v>53</v>
      </c>
      <c r="D2325" s="30">
        <v>45287</v>
      </c>
      <c r="E2325" s="102">
        <f>YEAR(DATA[[#This Row],[Fecha]])</f>
        <v>2023</v>
      </c>
      <c r="F2325" s="31" t="s">
        <v>58</v>
      </c>
      <c r="G2325" s="32" t="s">
        <v>52</v>
      </c>
      <c r="H2325" s="35" t="s">
        <v>162</v>
      </c>
      <c r="I2325" s="32" t="s">
        <v>166</v>
      </c>
      <c r="J2325" s="19">
        <v>0.01</v>
      </c>
    </row>
    <row r="2326" spans="1:10">
      <c r="A2326" s="18" t="s">
        <v>19</v>
      </c>
      <c r="B2326" s="5" t="str">
        <f>TEXT(DATA[[#This Row],[Fecha]],"mmm")</f>
        <v>dic</v>
      </c>
      <c r="C2326" s="16">
        <f>(WEEKNUM(DATA[[#This Row],[Fecha]],2))</f>
        <v>53</v>
      </c>
      <c r="D2326" s="30">
        <v>45288</v>
      </c>
      <c r="E2326" s="102">
        <f>YEAR(DATA[[#This Row],[Fecha]])</f>
        <v>2023</v>
      </c>
      <c r="F2326" s="31" t="s">
        <v>58</v>
      </c>
      <c r="G2326" s="32" t="s">
        <v>53</v>
      </c>
      <c r="H2326" s="35" t="s">
        <v>132</v>
      </c>
      <c r="I2326" s="32" t="s">
        <v>57</v>
      </c>
      <c r="J2326" s="19">
        <v>158.43</v>
      </c>
    </row>
    <row r="2327" spans="1:10">
      <c r="A2327" s="18" t="s">
        <v>22</v>
      </c>
      <c r="B2327" s="5" t="str">
        <f>TEXT(DATA[[#This Row],[Fecha]],"mmm")</f>
        <v>dic</v>
      </c>
      <c r="C2327" s="16">
        <f>(WEEKNUM(DATA[[#This Row],[Fecha]],2))</f>
        <v>53</v>
      </c>
      <c r="D2327" s="30">
        <v>45288</v>
      </c>
      <c r="E2327" s="102">
        <f>YEAR(DATA[[#This Row],[Fecha]])</f>
        <v>2023</v>
      </c>
      <c r="F2327" s="31" t="s">
        <v>398</v>
      </c>
      <c r="G2327" s="32" t="s">
        <v>74</v>
      </c>
      <c r="H2327" s="35" t="s">
        <v>149</v>
      </c>
      <c r="I2327" s="32" t="s">
        <v>57</v>
      </c>
      <c r="J2327" s="19">
        <v>22.29</v>
      </c>
    </row>
    <row r="2328" spans="1:10">
      <c r="A2328" s="18" t="s">
        <v>22</v>
      </c>
      <c r="B2328" s="5" t="str">
        <f>TEXT(DATA[[#This Row],[Fecha]],"mmm")</f>
        <v>dic</v>
      </c>
      <c r="C2328" s="16">
        <f>(WEEKNUM(DATA[[#This Row],[Fecha]],2))</f>
        <v>53</v>
      </c>
      <c r="D2328" s="30">
        <v>45288</v>
      </c>
      <c r="E2328" s="102">
        <f>YEAR(DATA[[#This Row],[Fecha]])</f>
        <v>2023</v>
      </c>
      <c r="F2328" s="31" t="s">
        <v>398</v>
      </c>
      <c r="G2328" s="32" t="s">
        <v>76</v>
      </c>
      <c r="H2328" s="35" t="s">
        <v>596</v>
      </c>
      <c r="I2328" s="32" t="s">
        <v>166</v>
      </c>
      <c r="J2328" s="19">
        <v>8.9499999999999993</v>
      </c>
    </row>
    <row r="2329" spans="1:10">
      <c r="A2329" s="18" t="s">
        <v>20</v>
      </c>
      <c r="B2329" s="5" t="str">
        <f>TEXT(DATA[[#This Row],[Fecha]],"mmm")</f>
        <v>dic</v>
      </c>
      <c r="C2329" s="16">
        <f>(WEEKNUM(DATA[[#This Row],[Fecha]],2))</f>
        <v>53</v>
      </c>
      <c r="D2329" s="30">
        <v>45288</v>
      </c>
      <c r="E2329" s="102">
        <f>YEAR(DATA[[#This Row],[Fecha]])</f>
        <v>2023</v>
      </c>
      <c r="F2329" s="31" t="s">
        <v>398</v>
      </c>
      <c r="G2329" s="32" t="s">
        <v>64</v>
      </c>
      <c r="H2329" s="35" t="s">
        <v>158</v>
      </c>
      <c r="I2329" s="32" t="s">
        <v>166</v>
      </c>
      <c r="J2329" s="19">
        <v>8.34</v>
      </c>
    </row>
    <row r="2330" spans="1:10">
      <c r="A2330" s="18" t="s">
        <v>20</v>
      </c>
      <c r="B2330" s="5" t="str">
        <f>TEXT(DATA[[#This Row],[Fecha]],"mmm")</f>
        <v>dic</v>
      </c>
      <c r="C2330" s="16">
        <f>(WEEKNUM(DATA[[#This Row],[Fecha]],2))</f>
        <v>53</v>
      </c>
      <c r="D2330" s="30">
        <v>45288</v>
      </c>
      <c r="E2330" s="102">
        <f>YEAR(DATA[[#This Row],[Fecha]])</f>
        <v>2023</v>
      </c>
      <c r="F2330" s="31" t="s">
        <v>398</v>
      </c>
      <c r="G2330" s="32" t="s">
        <v>76</v>
      </c>
      <c r="H2330" s="35" t="s">
        <v>595</v>
      </c>
      <c r="I2330" s="32" t="s">
        <v>166</v>
      </c>
      <c r="J2330" s="19">
        <v>6.06</v>
      </c>
    </row>
    <row r="2331" spans="1:10">
      <c r="A2331" s="18" t="s">
        <v>20</v>
      </c>
      <c r="B2331" s="5" t="str">
        <f>TEXT(DATA[[#This Row],[Fecha]],"mmm")</f>
        <v>dic</v>
      </c>
      <c r="C2331" s="16">
        <f>(WEEKNUM(DATA[[#This Row],[Fecha]],2))</f>
        <v>53</v>
      </c>
      <c r="D2331" s="30">
        <v>45288</v>
      </c>
      <c r="E2331" s="102">
        <f>YEAR(DATA[[#This Row],[Fecha]])</f>
        <v>2023</v>
      </c>
      <c r="F2331" s="31" t="s">
        <v>335</v>
      </c>
      <c r="G2331" s="32" t="s">
        <v>62</v>
      </c>
      <c r="H2331" s="35" t="s">
        <v>63</v>
      </c>
      <c r="I2331" s="32" t="s">
        <v>166</v>
      </c>
      <c r="J2331" s="19">
        <v>3.94</v>
      </c>
    </row>
    <row r="2332" spans="1:10">
      <c r="A2332" s="18" t="s">
        <v>22</v>
      </c>
      <c r="B2332" s="5" t="str">
        <f>TEXT(DATA[[#This Row],[Fecha]],"mmm")</f>
        <v>dic</v>
      </c>
      <c r="C2332" s="16">
        <f>(WEEKNUM(DATA[[#This Row],[Fecha]],2))</f>
        <v>53</v>
      </c>
      <c r="D2332" s="30">
        <v>45288</v>
      </c>
      <c r="E2332" s="102">
        <f>YEAR(DATA[[#This Row],[Fecha]])</f>
        <v>2023</v>
      </c>
      <c r="F2332" s="31" t="s">
        <v>398</v>
      </c>
      <c r="G2332" s="32" t="s">
        <v>76</v>
      </c>
      <c r="H2332" s="35" t="s">
        <v>596</v>
      </c>
      <c r="I2332" s="32" t="s">
        <v>166</v>
      </c>
      <c r="J2332" s="19">
        <v>3.85</v>
      </c>
    </row>
    <row r="2333" spans="1:10">
      <c r="A2333" s="18" t="s">
        <v>22</v>
      </c>
      <c r="B2333" s="5" t="str">
        <f>TEXT(DATA[[#This Row],[Fecha]],"mmm")</f>
        <v>dic</v>
      </c>
      <c r="C2333" s="16">
        <f>(WEEKNUM(DATA[[#This Row],[Fecha]],2))</f>
        <v>53</v>
      </c>
      <c r="D2333" s="30">
        <v>45288</v>
      </c>
      <c r="E2333" s="102">
        <f>YEAR(DATA[[#This Row],[Fecha]])</f>
        <v>2023</v>
      </c>
      <c r="F2333" s="31" t="s">
        <v>58</v>
      </c>
      <c r="G2333" s="32" t="s">
        <v>65</v>
      </c>
      <c r="H2333" s="35" t="s">
        <v>89</v>
      </c>
      <c r="I2333" s="32" t="s">
        <v>166</v>
      </c>
      <c r="J2333" s="19">
        <v>3.8</v>
      </c>
    </row>
    <row r="2334" spans="1:10">
      <c r="A2334" s="18" t="s">
        <v>20</v>
      </c>
      <c r="B2334" s="5" t="str">
        <f>TEXT(DATA[[#This Row],[Fecha]],"mmm")</f>
        <v>dic</v>
      </c>
      <c r="C2334" s="16">
        <f>(WEEKNUM(DATA[[#This Row],[Fecha]],2))</f>
        <v>53</v>
      </c>
      <c r="D2334" s="30">
        <v>45288</v>
      </c>
      <c r="E2334" s="102">
        <f>YEAR(DATA[[#This Row],[Fecha]])</f>
        <v>2023</v>
      </c>
      <c r="F2334" s="31" t="s">
        <v>398</v>
      </c>
      <c r="G2334" s="32" t="s">
        <v>53</v>
      </c>
      <c r="H2334" s="35" t="s">
        <v>433</v>
      </c>
      <c r="I2334" s="32" t="s">
        <v>166</v>
      </c>
      <c r="J2334" s="19">
        <v>3.6</v>
      </c>
    </row>
    <row r="2335" spans="1:10">
      <c r="A2335" s="18" t="s">
        <v>19</v>
      </c>
      <c r="B2335" s="5" t="str">
        <f>TEXT(DATA[[#This Row],[Fecha]],"mmm")</f>
        <v>dic</v>
      </c>
      <c r="C2335" s="16">
        <f>(WEEKNUM(DATA[[#This Row],[Fecha]],2))</f>
        <v>53</v>
      </c>
      <c r="D2335" s="30">
        <v>45288</v>
      </c>
      <c r="E2335" s="102">
        <f>YEAR(DATA[[#This Row],[Fecha]])</f>
        <v>2023</v>
      </c>
      <c r="F2335" s="31" t="s">
        <v>398</v>
      </c>
      <c r="G2335" s="32" t="s">
        <v>70</v>
      </c>
      <c r="H2335" s="35" t="s">
        <v>134</v>
      </c>
      <c r="I2335" s="32" t="s">
        <v>166</v>
      </c>
      <c r="J2335" s="19">
        <v>2.93</v>
      </c>
    </row>
    <row r="2336" spans="1:10">
      <c r="A2336" s="18" t="s">
        <v>20</v>
      </c>
      <c r="B2336" s="5" t="str">
        <f>TEXT(DATA[[#This Row],[Fecha]],"mmm")</f>
        <v>dic</v>
      </c>
      <c r="C2336" s="16">
        <f>(WEEKNUM(DATA[[#This Row],[Fecha]],2))</f>
        <v>53</v>
      </c>
      <c r="D2336" s="30">
        <v>45288</v>
      </c>
      <c r="E2336" s="102">
        <f>YEAR(DATA[[#This Row],[Fecha]])</f>
        <v>2023</v>
      </c>
      <c r="F2336" s="31" t="s">
        <v>58</v>
      </c>
      <c r="G2336" s="32" t="s">
        <v>62</v>
      </c>
      <c r="H2336" s="35" t="s">
        <v>242</v>
      </c>
      <c r="I2336" s="32" t="s">
        <v>166</v>
      </c>
      <c r="J2336" s="19">
        <v>2.77</v>
      </c>
    </row>
    <row r="2337" spans="1:10">
      <c r="A2337" s="18" t="s">
        <v>20</v>
      </c>
      <c r="B2337" s="5" t="str">
        <f>TEXT(DATA[[#This Row],[Fecha]],"mmm")</f>
        <v>dic</v>
      </c>
      <c r="C2337" s="16">
        <f>(WEEKNUM(DATA[[#This Row],[Fecha]],2))</f>
        <v>53</v>
      </c>
      <c r="D2337" s="30">
        <v>45288</v>
      </c>
      <c r="E2337" s="102">
        <f>YEAR(DATA[[#This Row],[Fecha]])</f>
        <v>2023</v>
      </c>
      <c r="F2337" s="31" t="s">
        <v>398</v>
      </c>
      <c r="G2337" s="32" t="s">
        <v>70</v>
      </c>
      <c r="H2337" s="35" t="s">
        <v>134</v>
      </c>
      <c r="I2337" s="32" t="s">
        <v>166</v>
      </c>
      <c r="J2337" s="19">
        <v>2.21</v>
      </c>
    </row>
    <row r="2338" spans="1:10">
      <c r="A2338" s="18" t="s">
        <v>20</v>
      </c>
      <c r="B2338" s="5" t="str">
        <f>TEXT(DATA[[#This Row],[Fecha]],"mmm")</f>
        <v>dic</v>
      </c>
      <c r="C2338" s="16">
        <f>(WEEKNUM(DATA[[#This Row],[Fecha]],2))</f>
        <v>53</v>
      </c>
      <c r="D2338" s="30">
        <v>45288</v>
      </c>
      <c r="E2338" s="102">
        <f>YEAR(DATA[[#This Row],[Fecha]])</f>
        <v>2023</v>
      </c>
      <c r="F2338" s="31" t="s">
        <v>58</v>
      </c>
      <c r="G2338" s="32" t="s">
        <v>71</v>
      </c>
      <c r="H2338" s="35" t="s">
        <v>194</v>
      </c>
      <c r="I2338" s="32" t="s">
        <v>166</v>
      </c>
      <c r="J2338" s="19">
        <v>1.99</v>
      </c>
    </row>
    <row r="2339" spans="1:10">
      <c r="A2339" s="18" t="s">
        <v>19</v>
      </c>
      <c r="B2339" s="5" t="str">
        <f>TEXT(DATA[[#This Row],[Fecha]],"mmm")</f>
        <v>dic</v>
      </c>
      <c r="C2339" s="16">
        <f>(WEEKNUM(DATA[[#This Row],[Fecha]],2))</f>
        <v>53</v>
      </c>
      <c r="D2339" s="30">
        <v>45288</v>
      </c>
      <c r="E2339" s="102">
        <f>YEAR(DATA[[#This Row],[Fecha]])</f>
        <v>2023</v>
      </c>
      <c r="F2339" s="31" t="s">
        <v>58</v>
      </c>
      <c r="G2339" s="32" t="s">
        <v>65</v>
      </c>
      <c r="H2339" s="35" t="s">
        <v>429</v>
      </c>
      <c r="I2339" s="32" t="s">
        <v>166</v>
      </c>
      <c r="J2339" s="19">
        <v>1.95</v>
      </c>
    </row>
    <row r="2340" spans="1:10">
      <c r="A2340" s="18" t="s">
        <v>22</v>
      </c>
      <c r="B2340" s="5" t="str">
        <f>TEXT(DATA[[#This Row],[Fecha]],"mmm")</f>
        <v>dic</v>
      </c>
      <c r="C2340" s="16">
        <f>(WEEKNUM(DATA[[#This Row],[Fecha]],2))</f>
        <v>53</v>
      </c>
      <c r="D2340" s="30">
        <v>45288</v>
      </c>
      <c r="E2340" s="102">
        <f>YEAR(DATA[[#This Row],[Fecha]])</f>
        <v>2023</v>
      </c>
      <c r="F2340" s="31" t="s">
        <v>398</v>
      </c>
      <c r="G2340" s="32" t="s">
        <v>76</v>
      </c>
      <c r="H2340" s="35" t="s">
        <v>596</v>
      </c>
      <c r="I2340" s="32" t="s">
        <v>166</v>
      </c>
      <c r="J2340" s="19">
        <v>1.93</v>
      </c>
    </row>
    <row r="2341" spans="1:10">
      <c r="A2341" s="18" t="s">
        <v>22</v>
      </c>
      <c r="B2341" s="5" t="str">
        <f>TEXT(DATA[[#This Row],[Fecha]],"mmm")</f>
        <v>dic</v>
      </c>
      <c r="C2341" s="16">
        <f>(WEEKNUM(DATA[[#This Row],[Fecha]],2))</f>
        <v>53</v>
      </c>
      <c r="D2341" s="30">
        <v>45288</v>
      </c>
      <c r="E2341" s="102">
        <f>YEAR(DATA[[#This Row],[Fecha]])</f>
        <v>2023</v>
      </c>
      <c r="F2341" s="31" t="s">
        <v>58</v>
      </c>
      <c r="G2341" s="32" t="s">
        <v>76</v>
      </c>
      <c r="H2341" s="35" t="s">
        <v>304</v>
      </c>
      <c r="I2341" s="32" t="s">
        <v>166</v>
      </c>
      <c r="J2341" s="19">
        <v>1.93</v>
      </c>
    </row>
    <row r="2342" spans="1:10">
      <c r="A2342" s="18" t="s">
        <v>20</v>
      </c>
      <c r="B2342" s="5" t="str">
        <f>TEXT(DATA[[#This Row],[Fecha]],"mmm")</f>
        <v>dic</v>
      </c>
      <c r="C2342" s="16">
        <f>(WEEKNUM(DATA[[#This Row],[Fecha]],2))</f>
        <v>53</v>
      </c>
      <c r="D2342" s="30">
        <v>45288</v>
      </c>
      <c r="E2342" s="102">
        <f>YEAR(DATA[[#This Row],[Fecha]])</f>
        <v>2023</v>
      </c>
      <c r="F2342" s="31" t="s">
        <v>398</v>
      </c>
      <c r="G2342" s="32" t="s">
        <v>70</v>
      </c>
      <c r="H2342" s="35" t="s">
        <v>134</v>
      </c>
      <c r="I2342" s="32" t="s">
        <v>166</v>
      </c>
      <c r="J2342" s="19">
        <v>1.84</v>
      </c>
    </row>
    <row r="2343" spans="1:10">
      <c r="A2343" s="18" t="s">
        <v>22</v>
      </c>
      <c r="B2343" s="5" t="str">
        <f>TEXT(DATA[[#This Row],[Fecha]],"mmm")</f>
        <v>dic</v>
      </c>
      <c r="C2343" s="16">
        <f>(WEEKNUM(DATA[[#This Row],[Fecha]],2))</f>
        <v>53</v>
      </c>
      <c r="D2343" s="30">
        <v>45288</v>
      </c>
      <c r="E2343" s="102">
        <f>YEAR(DATA[[#This Row],[Fecha]])</f>
        <v>2023</v>
      </c>
      <c r="F2343" s="31" t="s">
        <v>58</v>
      </c>
      <c r="G2343" s="32" t="s">
        <v>65</v>
      </c>
      <c r="H2343" s="35" t="s">
        <v>89</v>
      </c>
      <c r="I2343" s="32" t="s">
        <v>166</v>
      </c>
      <c r="J2343" s="19">
        <v>1.83</v>
      </c>
    </row>
    <row r="2344" spans="1:10">
      <c r="A2344" s="18" t="s">
        <v>22</v>
      </c>
      <c r="B2344" s="5" t="str">
        <f>TEXT(DATA[[#This Row],[Fecha]],"mmm")</f>
        <v>dic</v>
      </c>
      <c r="C2344" s="16">
        <f>(WEEKNUM(DATA[[#This Row],[Fecha]],2))</f>
        <v>53</v>
      </c>
      <c r="D2344" s="30">
        <v>45288</v>
      </c>
      <c r="E2344" s="102">
        <f>YEAR(DATA[[#This Row],[Fecha]])</f>
        <v>2023</v>
      </c>
      <c r="F2344" s="31" t="s">
        <v>398</v>
      </c>
      <c r="G2344" s="32" t="s">
        <v>76</v>
      </c>
      <c r="H2344" s="35" t="s">
        <v>596</v>
      </c>
      <c r="I2344" s="32" t="s">
        <v>166</v>
      </c>
      <c r="J2344" s="19">
        <v>1.68</v>
      </c>
    </row>
    <row r="2345" spans="1:10">
      <c r="A2345" s="18" t="s">
        <v>20</v>
      </c>
      <c r="B2345" s="5" t="str">
        <f>TEXT(DATA[[#This Row],[Fecha]],"mmm")</f>
        <v>dic</v>
      </c>
      <c r="C2345" s="16">
        <f>(WEEKNUM(DATA[[#This Row],[Fecha]],2))</f>
        <v>53</v>
      </c>
      <c r="D2345" s="30">
        <v>45288</v>
      </c>
      <c r="E2345" s="102">
        <f>YEAR(DATA[[#This Row],[Fecha]])</f>
        <v>2023</v>
      </c>
      <c r="F2345" s="31" t="s">
        <v>58</v>
      </c>
      <c r="G2345" s="32" t="s">
        <v>76</v>
      </c>
      <c r="H2345" s="35" t="s">
        <v>108</v>
      </c>
      <c r="I2345" s="32" t="s">
        <v>166</v>
      </c>
      <c r="J2345" s="19">
        <v>1.59</v>
      </c>
    </row>
    <row r="2346" spans="1:10">
      <c r="A2346" s="18" t="s">
        <v>20</v>
      </c>
      <c r="B2346" s="5" t="str">
        <f>TEXT(DATA[[#This Row],[Fecha]],"mmm")</f>
        <v>dic</v>
      </c>
      <c r="C2346" s="16">
        <f>(WEEKNUM(DATA[[#This Row],[Fecha]],2))</f>
        <v>53</v>
      </c>
      <c r="D2346" s="30">
        <v>45288</v>
      </c>
      <c r="E2346" s="102">
        <f>YEAR(DATA[[#This Row],[Fecha]])</f>
        <v>2023</v>
      </c>
      <c r="F2346" s="31" t="s">
        <v>398</v>
      </c>
      <c r="G2346" s="32" t="s">
        <v>52</v>
      </c>
      <c r="H2346" s="35" t="s">
        <v>162</v>
      </c>
      <c r="I2346" s="32" t="s">
        <v>166</v>
      </c>
      <c r="J2346" s="19">
        <v>1.41</v>
      </c>
    </row>
    <row r="2347" spans="1:10">
      <c r="A2347" s="18" t="s">
        <v>22</v>
      </c>
      <c r="B2347" s="5" t="str">
        <f>TEXT(DATA[[#This Row],[Fecha]],"mmm")</f>
        <v>dic</v>
      </c>
      <c r="C2347" s="16">
        <f>(WEEKNUM(DATA[[#This Row],[Fecha]],2))</f>
        <v>53</v>
      </c>
      <c r="D2347" s="30">
        <v>45288</v>
      </c>
      <c r="E2347" s="102">
        <f>YEAR(DATA[[#This Row],[Fecha]])</f>
        <v>2023</v>
      </c>
      <c r="F2347" s="31" t="s">
        <v>58</v>
      </c>
      <c r="G2347" s="32" t="s">
        <v>65</v>
      </c>
      <c r="H2347" s="35" t="s">
        <v>429</v>
      </c>
      <c r="I2347" s="32" t="s">
        <v>166</v>
      </c>
      <c r="J2347" s="19">
        <v>1.4</v>
      </c>
    </row>
    <row r="2348" spans="1:10">
      <c r="A2348" s="18" t="s">
        <v>20</v>
      </c>
      <c r="B2348" s="5" t="str">
        <f>TEXT(DATA[[#This Row],[Fecha]],"mmm")</f>
        <v>dic</v>
      </c>
      <c r="C2348" s="16">
        <f>(WEEKNUM(DATA[[#This Row],[Fecha]],2))</f>
        <v>53</v>
      </c>
      <c r="D2348" s="30">
        <v>45288</v>
      </c>
      <c r="E2348" s="102">
        <f>YEAR(DATA[[#This Row],[Fecha]])</f>
        <v>2023</v>
      </c>
      <c r="F2348" s="31" t="s">
        <v>58</v>
      </c>
      <c r="G2348" s="32" t="s">
        <v>62</v>
      </c>
      <c r="H2348" s="35" t="s">
        <v>242</v>
      </c>
      <c r="I2348" s="32" t="s">
        <v>166</v>
      </c>
      <c r="J2348" s="19">
        <v>1.36</v>
      </c>
    </row>
    <row r="2349" spans="1:10">
      <c r="A2349" s="18" t="s">
        <v>22</v>
      </c>
      <c r="B2349" s="5" t="str">
        <f>TEXT(DATA[[#This Row],[Fecha]],"mmm")</f>
        <v>dic</v>
      </c>
      <c r="C2349" s="16">
        <f>(WEEKNUM(DATA[[#This Row],[Fecha]],2))</f>
        <v>53</v>
      </c>
      <c r="D2349" s="30">
        <v>45288</v>
      </c>
      <c r="E2349" s="102">
        <f>YEAR(DATA[[#This Row],[Fecha]])</f>
        <v>2023</v>
      </c>
      <c r="F2349" s="31" t="s">
        <v>58</v>
      </c>
      <c r="G2349" s="32" t="s">
        <v>60</v>
      </c>
      <c r="H2349" s="35" t="s">
        <v>299</v>
      </c>
      <c r="I2349" s="32" t="s">
        <v>166</v>
      </c>
      <c r="J2349" s="19">
        <v>1.35</v>
      </c>
    </row>
    <row r="2350" spans="1:10">
      <c r="A2350" s="18" t="s">
        <v>20</v>
      </c>
      <c r="B2350" s="5" t="str">
        <f>TEXT(DATA[[#This Row],[Fecha]],"mmm")</f>
        <v>dic</v>
      </c>
      <c r="C2350" s="16">
        <f>(WEEKNUM(DATA[[#This Row],[Fecha]],2))</f>
        <v>53</v>
      </c>
      <c r="D2350" s="30">
        <v>45288</v>
      </c>
      <c r="E2350" s="102">
        <f>YEAR(DATA[[#This Row],[Fecha]])</f>
        <v>2023</v>
      </c>
      <c r="F2350" s="31" t="s">
        <v>58</v>
      </c>
      <c r="G2350" s="32" t="s">
        <v>52</v>
      </c>
      <c r="H2350" s="35" t="s">
        <v>183</v>
      </c>
      <c r="I2350" s="32" t="s">
        <v>166</v>
      </c>
      <c r="J2350" s="19">
        <v>1.1399999999999999</v>
      </c>
    </row>
    <row r="2351" spans="1:10">
      <c r="A2351" s="18" t="s">
        <v>20</v>
      </c>
      <c r="B2351" s="5" t="str">
        <f>TEXT(DATA[[#This Row],[Fecha]],"mmm")</f>
        <v>dic</v>
      </c>
      <c r="C2351" s="16">
        <f>(WEEKNUM(DATA[[#This Row],[Fecha]],2))</f>
        <v>53</v>
      </c>
      <c r="D2351" s="30">
        <v>45288</v>
      </c>
      <c r="E2351" s="102">
        <f>YEAR(DATA[[#This Row],[Fecha]])</f>
        <v>2023</v>
      </c>
      <c r="F2351" s="31" t="s">
        <v>58</v>
      </c>
      <c r="G2351" s="32" t="s">
        <v>52</v>
      </c>
      <c r="H2351" s="35" t="s">
        <v>162</v>
      </c>
      <c r="I2351" s="32" t="s">
        <v>166</v>
      </c>
      <c r="J2351" s="19">
        <v>0.99</v>
      </c>
    </row>
    <row r="2352" spans="1:10">
      <c r="A2352" s="18" t="s">
        <v>20</v>
      </c>
      <c r="B2352" s="5" t="str">
        <f>TEXT(DATA[[#This Row],[Fecha]],"mmm")</f>
        <v>dic</v>
      </c>
      <c r="C2352" s="16">
        <f>(WEEKNUM(DATA[[#This Row],[Fecha]],2))</f>
        <v>53</v>
      </c>
      <c r="D2352" s="30">
        <v>45288</v>
      </c>
      <c r="E2352" s="102">
        <f>YEAR(DATA[[#This Row],[Fecha]])</f>
        <v>2023</v>
      </c>
      <c r="F2352" s="31" t="s">
        <v>58</v>
      </c>
      <c r="G2352" s="32" t="s">
        <v>52</v>
      </c>
      <c r="H2352" s="35" t="s">
        <v>162</v>
      </c>
      <c r="I2352" s="32" t="s">
        <v>166</v>
      </c>
      <c r="J2352" s="19">
        <v>0.9</v>
      </c>
    </row>
    <row r="2353" spans="1:10">
      <c r="A2353" s="18" t="s">
        <v>20</v>
      </c>
      <c r="B2353" s="5" t="str">
        <f>TEXT(DATA[[#This Row],[Fecha]],"mmm")</f>
        <v>dic</v>
      </c>
      <c r="C2353" s="16">
        <f>(WEEKNUM(DATA[[#This Row],[Fecha]],2))</f>
        <v>53</v>
      </c>
      <c r="D2353" s="30">
        <v>45288</v>
      </c>
      <c r="E2353" s="102">
        <f>YEAR(DATA[[#This Row],[Fecha]])</f>
        <v>2023</v>
      </c>
      <c r="F2353" s="31" t="s">
        <v>58</v>
      </c>
      <c r="G2353" s="32" t="s">
        <v>52</v>
      </c>
      <c r="H2353" s="35" t="s">
        <v>162</v>
      </c>
      <c r="I2353" s="32" t="s">
        <v>166</v>
      </c>
      <c r="J2353" s="19">
        <v>0.9</v>
      </c>
    </row>
    <row r="2354" spans="1:10">
      <c r="A2354" s="18" t="s">
        <v>20</v>
      </c>
      <c r="B2354" s="5" t="str">
        <f>TEXT(DATA[[#This Row],[Fecha]],"mmm")</f>
        <v>dic</v>
      </c>
      <c r="C2354" s="16">
        <f>(WEEKNUM(DATA[[#This Row],[Fecha]],2))</f>
        <v>53</v>
      </c>
      <c r="D2354" s="30">
        <v>45288</v>
      </c>
      <c r="E2354" s="102">
        <f>YEAR(DATA[[#This Row],[Fecha]])</f>
        <v>2023</v>
      </c>
      <c r="F2354" s="31" t="s">
        <v>398</v>
      </c>
      <c r="G2354" s="32" t="s">
        <v>52</v>
      </c>
      <c r="H2354" s="35" t="s">
        <v>162</v>
      </c>
      <c r="I2354" s="32" t="s">
        <v>166</v>
      </c>
      <c r="J2354" s="19">
        <v>0.8</v>
      </c>
    </row>
    <row r="2355" spans="1:10">
      <c r="A2355" s="18" t="s">
        <v>22</v>
      </c>
      <c r="B2355" s="5" t="str">
        <f>TEXT(DATA[[#This Row],[Fecha]],"mmm")</f>
        <v>dic</v>
      </c>
      <c r="C2355" s="16">
        <f>(WEEKNUM(DATA[[#This Row],[Fecha]],2))</f>
        <v>53</v>
      </c>
      <c r="D2355" s="30">
        <v>45288</v>
      </c>
      <c r="E2355" s="102">
        <f>YEAR(DATA[[#This Row],[Fecha]])</f>
        <v>2023</v>
      </c>
      <c r="F2355" s="31" t="s">
        <v>398</v>
      </c>
      <c r="G2355" s="32" t="s">
        <v>76</v>
      </c>
      <c r="H2355" s="35" t="s">
        <v>596</v>
      </c>
      <c r="I2355" s="32" t="s">
        <v>166</v>
      </c>
      <c r="J2355" s="19">
        <v>0.55000000000000004</v>
      </c>
    </row>
    <row r="2356" spans="1:10">
      <c r="A2356" s="18" t="s">
        <v>22</v>
      </c>
      <c r="B2356" s="5" t="str">
        <f>TEXT(DATA[[#This Row],[Fecha]],"mmm")</f>
        <v>dic</v>
      </c>
      <c r="C2356" s="16">
        <f>(WEEKNUM(DATA[[#This Row],[Fecha]],2))</f>
        <v>53</v>
      </c>
      <c r="D2356" s="30">
        <v>45288</v>
      </c>
      <c r="E2356" s="102">
        <f>YEAR(DATA[[#This Row],[Fecha]])</f>
        <v>2023</v>
      </c>
      <c r="F2356" s="31" t="s">
        <v>58</v>
      </c>
      <c r="G2356" s="32" t="s">
        <v>65</v>
      </c>
      <c r="H2356" s="35" t="s">
        <v>89</v>
      </c>
      <c r="I2356" s="32" t="s">
        <v>166</v>
      </c>
      <c r="J2356" s="19">
        <v>0.5</v>
      </c>
    </row>
    <row r="2357" spans="1:10">
      <c r="A2357" s="18" t="s">
        <v>20</v>
      </c>
      <c r="B2357" s="5" t="str">
        <f>TEXT(DATA[[#This Row],[Fecha]],"mmm")</f>
        <v>dic</v>
      </c>
      <c r="C2357" s="16">
        <f>(WEEKNUM(DATA[[#This Row],[Fecha]],2))</f>
        <v>53</v>
      </c>
      <c r="D2357" s="30">
        <v>45289</v>
      </c>
      <c r="E2357" s="102">
        <f>YEAR(DATA[[#This Row],[Fecha]])</f>
        <v>2023</v>
      </c>
      <c r="F2357" s="31" t="s">
        <v>58</v>
      </c>
      <c r="G2357" s="32" t="s">
        <v>482</v>
      </c>
      <c r="H2357" s="35" t="s">
        <v>104</v>
      </c>
      <c r="I2357" s="32" t="s">
        <v>56</v>
      </c>
      <c r="J2357" s="19">
        <v>47.81</v>
      </c>
    </row>
    <row r="2358" spans="1:10">
      <c r="A2358" s="18" t="s">
        <v>19</v>
      </c>
      <c r="B2358" s="5" t="str">
        <f>TEXT(DATA[[#This Row],[Fecha]],"mmm")</f>
        <v>dic</v>
      </c>
      <c r="C2358" s="16">
        <f>(WEEKNUM(DATA[[#This Row],[Fecha]],2))</f>
        <v>53</v>
      </c>
      <c r="D2358" s="30">
        <v>45289</v>
      </c>
      <c r="E2358" s="102">
        <f>YEAR(DATA[[#This Row],[Fecha]])</f>
        <v>2023</v>
      </c>
      <c r="F2358" s="31" t="s">
        <v>58</v>
      </c>
      <c r="G2358" s="32" t="s">
        <v>64</v>
      </c>
      <c r="H2358" s="35" t="s">
        <v>340</v>
      </c>
      <c r="I2358" s="32" t="s">
        <v>56</v>
      </c>
      <c r="J2358" s="19">
        <v>15.44</v>
      </c>
    </row>
    <row r="2359" spans="1:10">
      <c r="A2359" s="18" t="s">
        <v>19</v>
      </c>
      <c r="B2359" s="5" t="str">
        <f>TEXT(DATA[[#This Row],[Fecha]],"mmm")</f>
        <v>dic</v>
      </c>
      <c r="C2359" s="16">
        <f>(WEEKNUM(DATA[[#This Row],[Fecha]],2))</f>
        <v>53</v>
      </c>
      <c r="D2359" s="30">
        <v>45289</v>
      </c>
      <c r="E2359" s="102">
        <f>YEAR(DATA[[#This Row],[Fecha]])</f>
        <v>2023</v>
      </c>
      <c r="F2359" s="31" t="s">
        <v>398</v>
      </c>
      <c r="G2359" s="32" t="s">
        <v>79</v>
      </c>
      <c r="H2359" s="35" t="s">
        <v>600</v>
      </c>
      <c r="I2359" s="32" t="s">
        <v>56</v>
      </c>
      <c r="J2359" s="19">
        <v>13.48</v>
      </c>
    </row>
    <row r="2360" spans="1:10">
      <c r="A2360" s="18" t="s">
        <v>20</v>
      </c>
      <c r="B2360" s="5" t="str">
        <f>TEXT(DATA[[#This Row],[Fecha]],"mmm")</f>
        <v>dic</v>
      </c>
      <c r="C2360" s="16">
        <f>(WEEKNUM(DATA[[#This Row],[Fecha]],2))</f>
        <v>53</v>
      </c>
      <c r="D2360" s="30">
        <v>45289</v>
      </c>
      <c r="E2360" s="102">
        <f>YEAR(DATA[[#This Row],[Fecha]])</f>
        <v>2023</v>
      </c>
      <c r="F2360" s="31" t="s">
        <v>58</v>
      </c>
      <c r="G2360" s="32" t="s">
        <v>62</v>
      </c>
      <c r="H2360" s="35" t="s">
        <v>63</v>
      </c>
      <c r="I2360" s="32" t="s">
        <v>166</v>
      </c>
      <c r="J2360" s="19">
        <v>9.2799999999999994</v>
      </c>
    </row>
    <row r="2361" spans="1:10">
      <c r="A2361" s="18" t="s">
        <v>22</v>
      </c>
      <c r="B2361" s="5" t="str">
        <f>TEXT(DATA[[#This Row],[Fecha]],"mmm")</f>
        <v>dic</v>
      </c>
      <c r="C2361" s="16">
        <f>(WEEKNUM(DATA[[#This Row],[Fecha]],2))</f>
        <v>53</v>
      </c>
      <c r="D2361" s="30">
        <v>45289</v>
      </c>
      <c r="E2361" s="102">
        <f>YEAR(DATA[[#This Row],[Fecha]])</f>
        <v>2023</v>
      </c>
      <c r="F2361" s="31" t="s">
        <v>58</v>
      </c>
      <c r="G2361" s="32" t="s">
        <v>76</v>
      </c>
      <c r="H2361" s="35" t="s">
        <v>99</v>
      </c>
      <c r="I2361" s="32" t="s">
        <v>166</v>
      </c>
      <c r="J2361" s="19">
        <v>7.02</v>
      </c>
    </row>
    <row r="2362" spans="1:10">
      <c r="A2362" s="18" t="s">
        <v>20</v>
      </c>
      <c r="B2362" s="5" t="str">
        <f>TEXT(DATA[[#This Row],[Fecha]],"mmm")</f>
        <v>dic</v>
      </c>
      <c r="C2362" s="16">
        <f>(WEEKNUM(DATA[[#This Row],[Fecha]],2))</f>
        <v>53</v>
      </c>
      <c r="D2362" s="30">
        <v>45289</v>
      </c>
      <c r="E2362" s="102">
        <f>YEAR(DATA[[#This Row],[Fecha]])</f>
        <v>2023</v>
      </c>
      <c r="F2362" s="31" t="s">
        <v>335</v>
      </c>
      <c r="G2362" s="32" t="s">
        <v>52</v>
      </c>
      <c r="H2362" s="35" t="s">
        <v>594</v>
      </c>
      <c r="I2362" s="32" t="s">
        <v>166</v>
      </c>
      <c r="J2362" s="19">
        <v>6.94</v>
      </c>
    </row>
    <row r="2363" spans="1:10">
      <c r="A2363" s="18" t="s">
        <v>20</v>
      </c>
      <c r="B2363" s="5" t="str">
        <f>TEXT(DATA[[#This Row],[Fecha]],"mmm")</f>
        <v>dic</v>
      </c>
      <c r="C2363" s="16">
        <f>(WEEKNUM(DATA[[#This Row],[Fecha]],2))</f>
        <v>53</v>
      </c>
      <c r="D2363" s="30">
        <v>45289</v>
      </c>
      <c r="E2363" s="102">
        <f>YEAR(DATA[[#This Row],[Fecha]])</f>
        <v>2023</v>
      </c>
      <c r="F2363" s="31" t="s">
        <v>335</v>
      </c>
      <c r="G2363" s="32" t="s">
        <v>59</v>
      </c>
      <c r="H2363" s="35" t="s">
        <v>597</v>
      </c>
      <c r="I2363" s="32" t="s">
        <v>166</v>
      </c>
      <c r="J2363" s="19">
        <v>4.47</v>
      </c>
    </row>
    <row r="2364" spans="1:10">
      <c r="A2364" s="18" t="s">
        <v>20</v>
      </c>
      <c r="B2364" s="5" t="str">
        <f>TEXT(DATA[[#This Row],[Fecha]],"mmm")</f>
        <v>dic</v>
      </c>
      <c r="C2364" s="16">
        <f>(WEEKNUM(DATA[[#This Row],[Fecha]],2))</f>
        <v>53</v>
      </c>
      <c r="D2364" s="30">
        <v>45289</v>
      </c>
      <c r="E2364" s="102">
        <f>YEAR(DATA[[#This Row],[Fecha]])</f>
        <v>2023</v>
      </c>
      <c r="F2364" s="31" t="s">
        <v>335</v>
      </c>
      <c r="G2364" s="32" t="s">
        <v>62</v>
      </c>
      <c r="H2364" s="35" t="s">
        <v>307</v>
      </c>
      <c r="I2364" s="32" t="s">
        <v>166</v>
      </c>
      <c r="J2364" s="19">
        <v>4.4000000000000004</v>
      </c>
    </row>
    <row r="2365" spans="1:10">
      <c r="A2365" s="18" t="s">
        <v>20</v>
      </c>
      <c r="B2365" s="5" t="str">
        <f>TEXT(DATA[[#This Row],[Fecha]],"mmm")</f>
        <v>dic</v>
      </c>
      <c r="C2365" s="16">
        <f>(WEEKNUM(DATA[[#This Row],[Fecha]],2))</f>
        <v>53</v>
      </c>
      <c r="D2365" s="30">
        <v>45289</v>
      </c>
      <c r="E2365" s="102">
        <f>YEAR(DATA[[#This Row],[Fecha]])</f>
        <v>2023</v>
      </c>
      <c r="F2365" s="31" t="s">
        <v>335</v>
      </c>
      <c r="G2365" s="32" t="s">
        <v>59</v>
      </c>
      <c r="H2365" s="35" t="s">
        <v>598</v>
      </c>
      <c r="I2365" s="32" t="s">
        <v>166</v>
      </c>
      <c r="J2365" s="19">
        <v>3.8</v>
      </c>
    </row>
    <row r="2366" spans="1:10">
      <c r="A2366" s="18" t="s">
        <v>20</v>
      </c>
      <c r="B2366" s="5" t="str">
        <f>TEXT(DATA[[#This Row],[Fecha]],"mmm")</f>
        <v>dic</v>
      </c>
      <c r="C2366" s="16">
        <f>(WEEKNUM(DATA[[#This Row],[Fecha]],2))</f>
        <v>53</v>
      </c>
      <c r="D2366" s="30">
        <v>45289</v>
      </c>
      <c r="E2366" s="102">
        <f>YEAR(DATA[[#This Row],[Fecha]])</f>
        <v>2023</v>
      </c>
      <c r="F2366" s="31" t="s">
        <v>58</v>
      </c>
      <c r="G2366" s="32" t="s">
        <v>482</v>
      </c>
      <c r="H2366" s="35" t="s">
        <v>150</v>
      </c>
      <c r="I2366" s="32" t="s">
        <v>166</v>
      </c>
      <c r="J2366" s="19">
        <v>3.33</v>
      </c>
    </row>
    <row r="2367" spans="1:10">
      <c r="A2367" s="18" t="s">
        <v>20</v>
      </c>
      <c r="B2367" s="5" t="str">
        <f>TEXT(DATA[[#This Row],[Fecha]],"mmm")</f>
        <v>dic</v>
      </c>
      <c r="C2367" s="16">
        <f>(WEEKNUM(DATA[[#This Row],[Fecha]],2))</f>
        <v>53</v>
      </c>
      <c r="D2367" s="30">
        <v>45289</v>
      </c>
      <c r="E2367" s="102">
        <f>YEAR(DATA[[#This Row],[Fecha]])</f>
        <v>2023</v>
      </c>
      <c r="F2367" s="31" t="s">
        <v>398</v>
      </c>
      <c r="G2367" s="32" t="s">
        <v>64</v>
      </c>
      <c r="H2367" s="35" t="s">
        <v>477</v>
      </c>
      <c r="I2367" s="32" t="s">
        <v>166</v>
      </c>
      <c r="J2367" s="19">
        <v>2.58</v>
      </c>
    </row>
    <row r="2368" spans="1:10">
      <c r="A2368" s="18" t="s">
        <v>20</v>
      </c>
      <c r="B2368" s="5" t="str">
        <f>TEXT(DATA[[#This Row],[Fecha]],"mmm")</f>
        <v>dic</v>
      </c>
      <c r="C2368" s="16">
        <f>(WEEKNUM(DATA[[#This Row],[Fecha]],2))</f>
        <v>53</v>
      </c>
      <c r="D2368" s="30">
        <v>45289</v>
      </c>
      <c r="E2368" s="102">
        <f>YEAR(DATA[[#This Row],[Fecha]])</f>
        <v>2023</v>
      </c>
      <c r="F2368" s="31" t="s">
        <v>58</v>
      </c>
      <c r="G2368" s="32" t="s">
        <v>482</v>
      </c>
      <c r="H2368" s="35" t="s">
        <v>150</v>
      </c>
      <c r="I2368" s="32" t="s">
        <v>166</v>
      </c>
      <c r="J2368" s="19">
        <v>1.28</v>
      </c>
    </row>
    <row r="2369" spans="1:10">
      <c r="A2369" s="18" t="s">
        <v>20</v>
      </c>
      <c r="B2369" s="5" t="str">
        <f>TEXT(DATA[[#This Row],[Fecha]],"mmm")</f>
        <v>dic</v>
      </c>
      <c r="C2369" s="16">
        <f>(WEEKNUM(DATA[[#This Row],[Fecha]],2))</f>
        <v>53</v>
      </c>
      <c r="D2369" s="30">
        <v>45289</v>
      </c>
      <c r="E2369" s="102">
        <f>YEAR(DATA[[#This Row],[Fecha]])</f>
        <v>2023</v>
      </c>
      <c r="F2369" s="31" t="s">
        <v>58</v>
      </c>
      <c r="G2369" s="32" t="s">
        <v>53</v>
      </c>
      <c r="H2369" s="35" t="s">
        <v>387</v>
      </c>
      <c r="I2369" s="32" t="s">
        <v>166</v>
      </c>
      <c r="J2369" s="19">
        <v>1.1499999999999999</v>
      </c>
    </row>
    <row r="2370" spans="1:10">
      <c r="A2370" s="18" t="s">
        <v>20</v>
      </c>
      <c r="B2370" s="5" t="str">
        <f>TEXT(DATA[[#This Row],[Fecha]],"mmm")</f>
        <v>dic</v>
      </c>
      <c r="C2370" s="16">
        <f>(WEEKNUM(DATA[[#This Row],[Fecha]],2))</f>
        <v>53</v>
      </c>
      <c r="D2370" s="30">
        <v>45289</v>
      </c>
      <c r="E2370" s="102">
        <f>YEAR(DATA[[#This Row],[Fecha]])</f>
        <v>2023</v>
      </c>
      <c r="F2370" s="31" t="s">
        <v>398</v>
      </c>
      <c r="G2370" s="32" t="s">
        <v>52</v>
      </c>
      <c r="H2370" s="35" t="s">
        <v>162</v>
      </c>
      <c r="I2370" s="32" t="s">
        <v>166</v>
      </c>
      <c r="J2370" s="19">
        <v>0.68</v>
      </c>
    </row>
    <row r="2371" spans="1:10">
      <c r="A2371" s="18" t="s">
        <v>20</v>
      </c>
      <c r="B2371" s="5" t="str">
        <f>TEXT(DATA[[#This Row],[Fecha]],"mmm")</f>
        <v>dic</v>
      </c>
      <c r="C2371" s="16">
        <f>(WEEKNUM(DATA[[#This Row],[Fecha]],2))</f>
        <v>53</v>
      </c>
      <c r="D2371" s="30">
        <v>45289</v>
      </c>
      <c r="E2371" s="102">
        <f>YEAR(DATA[[#This Row],[Fecha]])</f>
        <v>2023</v>
      </c>
      <c r="F2371" s="31" t="s">
        <v>398</v>
      </c>
      <c r="G2371" s="32" t="s">
        <v>52</v>
      </c>
      <c r="H2371" s="35" t="s">
        <v>162</v>
      </c>
      <c r="I2371" s="32" t="s">
        <v>166</v>
      </c>
      <c r="J2371" s="19">
        <v>0.05</v>
      </c>
    </row>
    <row r="2372" spans="1:10">
      <c r="A2372" s="18" t="s">
        <v>19</v>
      </c>
      <c r="B2372" s="5" t="str">
        <f>TEXT(DATA[[#This Row],[Fecha]],"mmm")</f>
        <v>dic</v>
      </c>
      <c r="C2372" s="16">
        <f>(WEEKNUM(DATA[[#This Row],[Fecha]],2))</f>
        <v>53</v>
      </c>
      <c r="D2372" s="30">
        <v>45290</v>
      </c>
      <c r="E2372" s="102">
        <f>YEAR(DATA[[#This Row],[Fecha]])</f>
        <v>2023</v>
      </c>
      <c r="F2372" s="31" t="s">
        <v>398</v>
      </c>
      <c r="G2372" s="32" t="s">
        <v>81</v>
      </c>
      <c r="H2372" s="35" t="s">
        <v>602</v>
      </c>
      <c r="I2372" s="32" t="s">
        <v>166</v>
      </c>
      <c r="J2372" s="19">
        <v>5.41</v>
      </c>
    </row>
    <row r="2373" spans="1:10">
      <c r="A2373" s="18" t="s">
        <v>20</v>
      </c>
      <c r="B2373" s="5" t="str">
        <f>TEXT(DATA[[#This Row],[Fecha]],"mmm")</f>
        <v>dic</v>
      </c>
      <c r="C2373" s="16">
        <f>(WEEKNUM(DATA[[#This Row],[Fecha]],2))</f>
        <v>53</v>
      </c>
      <c r="D2373" s="30">
        <v>45290</v>
      </c>
      <c r="E2373" s="102">
        <f>YEAR(DATA[[#This Row],[Fecha]])</f>
        <v>2023</v>
      </c>
      <c r="F2373" s="31" t="s">
        <v>398</v>
      </c>
      <c r="G2373" s="32" t="s">
        <v>70</v>
      </c>
      <c r="H2373" s="35" t="s">
        <v>134</v>
      </c>
      <c r="I2373" s="32" t="s">
        <v>166</v>
      </c>
      <c r="J2373" s="19">
        <v>5.22</v>
      </c>
    </row>
    <row r="2374" spans="1:10">
      <c r="A2374" s="18" t="s">
        <v>22</v>
      </c>
      <c r="B2374" s="5" t="str">
        <f>TEXT(DATA[[#This Row],[Fecha]],"mmm")</f>
        <v>dic</v>
      </c>
      <c r="C2374" s="16">
        <f>(WEEKNUM(DATA[[#This Row],[Fecha]],2))</f>
        <v>53</v>
      </c>
      <c r="D2374" s="30">
        <v>45290</v>
      </c>
      <c r="E2374" s="102">
        <f>YEAR(DATA[[#This Row],[Fecha]])</f>
        <v>2023</v>
      </c>
      <c r="F2374" s="31" t="s">
        <v>58</v>
      </c>
      <c r="G2374" s="32" t="s">
        <v>65</v>
      </c>
      <c r="H2374" s="35" t="s">
        <v>89</v>
      </c>
      <c r="I2374" s="32" t="s">
        <v>166</v>
      </c>
      <c r="J2374" s="19">
        <v>5.03</v>
      </c>
    </row>
    <row r="2375" spans="1:10">
      <c r="A2375" s="18" t="s">
        <v>20</v>
      </c>
      <c r="B2375" s="5" t="str">
        <f>TEXT(DATA[[#This Row],[Fecha]],"mmm")</f>
        <v>dic</v>
      </c>
      <c r="C2375" s="16">
        <f>(WEEKNUM(DATA[[#This Row],[Fecha]],2))</f>
        <v>53</v>
      </c>
      <c r="D2375" s="30">
        <v>45290</v>
      </c>
      <c r="E2375" s="102">
        <f>YEAR(DATA[[#This Row],[Fecha]])</f>
        <v>2023</v>
      </c>
      <c r="F2375" s="31" t="s">
        <v>58</v>
      </c>
      <c r="G2375" s="32" t="s">
        <v>76</v>
      </c>
      <c r="H2375" s="35" t="s">
        <v>108</v>
      </c>
      <c r="I2375" s="32" t="s">
        <v>166</v>
      </c>
      <c r="J2375" s="19">
        <v>4.2300000000000004</v>
      </c>
    </row>
    <row r="2376" spans="1:10">
      <c r="A2376" s="18" t="s">
        <v>22</v>
      </c>
      <c r="B2376" s="5" t="str">
        <f>TEXT(DATA[[#This Row],[Fecha]],"mmm")</f>
        <v>dic</v>
      </c>
      <c r="C2376" s="16">
        <f>(WEEKNUM(DATA[[#This Row],[Fecha]],2))</f>
        <v>53</v>
      </c>
      <c r="D2376" s="30">
        <v>45290</v>
      </c>
      <c r="E2376" s="102">
        <f>YEAR(DATA[[#This Row],[Fecha]])</f>
        <v>2023</v>
      </c>
      <c r="F2376" s="31" t="s">
        <v>58</v>
      </c>
      <c r="G2376" s="32" t="s">
        <v>76</v>
      </c>
      <c r="H2376" s="35" t="s">
        <v>304</v>
      </c>
      <c r="I2376" s="32" t="s">
        <v>166</v>
      </c>
      <c r="J2376" s="19">
        <v>3.83</v>
      </c>
    </row>
    <row r="2377" spans="1:10">
      <c r="A2377" s="18" t="s">
        <v>20</v>
      </c>
      <c r="B2377" s="5" t="str">
        <f>TEXT(DATA[[#This Row],[Fecha]],"mmm")</f>
        <v>dic</v>
      </c>
      <c r="C2377" s="16">
        <f>(WEEKNUM(DATA[[#This Row],[Fecha]],2))</f>
        <v>53</v>
      </c>
      <c r="D2377" s="30">
        <v>45290</v>
      </c>
      <c r="E2377" s="102">
        <f>YEAR(DATA[[#This Row],[Fecha]])</f>
        <v>2023</v>
      </c>
      <c r="F2377" s="31" t="s">
        <v>398</v>
      </c>
      <c r="G2377" s="32" t="s">
        <v>70</v>
      </c>
      <c r="H2377" s="35" t="s">
        <v>134</v>
      </c>
      <c r="I2377" s="32" t="s">
        <v>166</v>
      </c>
      <c r="J2377" s="19">
        <v>3.72</v>
      </c>
    </row>
    <row r="2378" spans="1:10">
      <c r="A2378" s="18" t="s">
        <v>20</v>
      </c>
      <c r="B2378" s="5" t="str">
        <f>TEXT(DATA[[#This Row],[Fecha]],"mmm")</f>
        <v>dic</v>
      </c>
      <c r="C2378" s="16">
        <f>(WEEKNUM(DATA[[#This Row],[Fecha]],2))</f>
        <v>53</v>
      </c>
      <c r="D2378" s="30">
        <v>45290</v>
      </c>
      <c r="E2378" s="102">
        <f>YEAR(DATA[[#This Row],[Fecha]])</f>
        <v>2023</v>
      </c>
      <c r="F2378" s="31" t="s">
        <v>398</v>
      </c>
      <c r="G2378" s="32" t="s">
        <v>70</v>
      </c>
      <c r="H2378" s="35" t="s">
        <v>134</v>
      </c>
      <c r="I2378" s="32" t="s">
        <v>166</v>
      </c>
      <c r="J2378" s="19">
        <v>3.66</v>
      </c>
    </row>
    <row r="2379" spans="1:10">
      <c r="A2379" s="18" t="s">
        <v>22</v>
      </c>
      <c r="B2379" s="5" t="str">
        <f>TEXT(DATA[[#This Row],[Fecha]],"mmm")</f>
        <v>dic</v>
      </c>
      <c r="C2379" s="16">
        <f>(WEEKNUM(DATA[[#This Row],[Fecha]],2))</f>
        <v>53</v>
      </c>
      <c r="D2379" s="30">
        <v>45290</v>
      </c>
      <c r="E2379" s="102">
        <f>YEAR(DATA[[#This Row],[Fecha]])</f>
        <v>2023</v>
      </c>
      <c r="F2379" s="31" t="s">
        <v>58</v>
      </c>
      <c r="G2379" s="32" t="s">
        <v>65</v>
      </c>
      <c r="H2379" s="35" t="s">
        <v>89</v>
      </c>
      <c r="I2379" s="32" t="s">
        <v>166</v>
      </c>
      <c r="J2379" s="19">
        <v>2.9</v>
      </c>
    </row>
    <row r="2380" spans="1:10">
      <c r="A2380" s="18" t="s">
        <v>22</v>
      </c>
      <c r="B2380" s="5" t="str">
        <f>TEXT(DATA[[#This Row],[Fecha]],"mmm")</f>
        <v>dic</v>
      </c>
      <c r="C2380" s="16">
        <f>(WEEKNUM(DATA[[#This Row],[Fecha]],2))</f>
        <v>53</v>
      </c>
      <c r="D2380" s="30">
        <v>45290</v>
      </c>
      <c r="E2380" s="102">
        <f>YEAR(DATA[[#This Row],[Fecha]])</f>
        <v>2023</v>
      </c>
      <c r="F2380" s="31" t="s">
        <v>58</v>
      </c>
      <c r="G2380" s="32" t="s">
        <v>78</v>
      </c>
      <c r="H2380" s="35" t="s">
        <v>296</v>
      </c>
      <c r="I2380" s="32" t="s">
        <v>166</v>
      </c>
      <c r="J2380" s="19">
        <v>1.48</v>
      </c>
    </row>
    <row r="2381" spans="1:10">
      <c r="A2381" s="18" t="s">
        <v>19</v>
      </c>
      <c r="B2381" s="5" t="str">
        <f>TEXT(DATA[[#This Row],[Fecha]],"mmm")</f>
        <v>dic</v>
      </c>
      <c r="C2381" s="16">
        <f>(WEEKNUM(DATA[[#This Row],[Fecha]],2))</f>
        <v>53</v>
      </c>
      <c r="D2381" s="30">
        <v>45290</v>
      </c>
      <c r="E2381" s="102">
        <f>YEAR(DATA[[#This Row],[Fecha]])</f>
        <v>2023</v>
      </c>
      <c r="F2381" s="31" t="s">
        <v>58</v>
      </c>
      <c r="G2381" s="32" t="s">
        <v>60</v>
      </c>
      <c r="H2381" s="35" t="s">
        <v>299</v>
      </c>
      <c r="I2381" s="32" t="s">
        <v>166</v>
      </c>
      <c r="J2381" s="19">
        <v>1.2</v>
      </c>
    </row>
    <row r="2382" spans="1:10">
      <c r="A2382" s="18" t="s">
        <v>20</v>
      </c>
      <c r="B2382" s="5" t="str">
        <f>TEXT(DATA[[#This Row],[Fecha]],"mmm")</f>
        <v>dic</v>
      </c>
      <c r="C2382" s="16">
        <f>(WEEKNUM(DATA[[#This Row],[Fecha]],2))</f>
        <v>53</v>
      </c>
      <c r="D2382" s="30">
        <v>45290</v>
      </c>
      <c r="E2382" s="102">
        <f>YEAR(DATA[[#This Row],[Fecha]])</f>
        <v>2023</v>
      </c>
      <c r="F2382" s="31" t="s">
        <v>398</v>
      </c>
      <c r="G2382" s="32" t="s">
        <v>52</v>
      </c>
      <c r="H2382" s="35" t="s">
        <v>162</v>
      </c>
      <c r="I2382" s="32" t="s">
        <v>166</v>
      </c>
      <c r="J2382" s="19">
        <v>0.89</v>
      </c>
    </row>
    <row r="2383" spans="1:10">
      <c r="A2383" s="18" t="s">
        <v>20</v>
      </c>
      <c r="B2383" s="5" t="str">
        <f>TEXT(DATA[[#This Row],[Fecha]],"mmm")</f>
        <v>dic</v>
      </c>
      <c r="C2383" s="16">
        <f>(WEEKNUM(DATA[[#This Row],[Fecha]],2))</f>
        <v>53</v>
      </c>
      <c r="D2383" s="30">
        <v>45290</v>
      </c>
      <c r="E2383" s="102">
        <f>YEAR(DATA[[#This Row],[Fecha]])</f>
        <v>2023</v>
      </c>
      <c r="F2383" s="31" t="s">
        <v>398</v>
      </c>
      <c r="G2383" s="32" t="s">
        <v>52</v>
      </c>
      <c r="H2383" s="35" t="s">
        <v>162</v>
      </c>
      <c r="I2383" s="32" t="s">
        <v>166</v>
      </c>
      <c r="J2383" s="19">
        <v>0.64</v>
      </c>
    </row>
    <row r="2384" spans="1:10">
      <c r="A2384" s="18" t="s">
        <v>20</v>
      </c>
      <c r="B2384" s="5" t="str">
        <f>TEXT(DATA[[#This Row],[Fecha]],"mmm")</f>
        <v>dic</v>
      </c>
      <c r="C2384" s="16">
        <f>(WEEKNUM(DATA[[#This Row],[Fecha]],2))</f>
        <v>53</v>
      </c>
      <c r="D2384" s="30">
        <v>45290</v>
      </c>
      <c r="E2384" s="102">
        <f>YEAR(DATA[[#This Row],[Fecha]])</f>
        <v>2023</v>
      </c>
      <c r="F2384" s="31" t="s">
        <v>398</v>
      </c>
      <c r="G2384" s="32" t="s">
        <v>52</v>
      </c>
      <c r="H2384" s="35" t="s">
        <v>162</v>
      </c>
      <c r="I2384" s="32" t="s">
        <v>166</v>
      </c>
      <c r="J2384" s="19">
        <v>0.16</v>
      </c>
    </row>
    <row r="2385" spans="1:11">
      <c r="A2385" s="18" t="s">
        <v>20</v>
      </c>
      <c r="B2385" s="5" t="str">
        <f>TEXT(DATA[[#This Row],[Fecha]],"mmm")</f>
        <v>ene</v>
      </c>
      <c r="C2385" s="16">
        <f>(WEEKNUM(DATA[[#This Row],[Fecha]],2))</f>
        <v>1</v>
      </c>
      <c r="D2385" s="30">
        <v>45293</v>
      </c>
      <c r="E2385" s="102">
        <f>YEAR(DATA[[#This Row],[Fecha]])</f>
        <v>2024</v>
      </c>
      <c r="F2385" s="31" t="s">
        <v>335</v>
      </c>
      <c r="G2385" s="32" t="s">
        <v>64</v>
      </c>
      <c r="H2385" s="35" t="s">
        <v>142</v>
      </c>
      <c r="I2385" s="32" t="s">
        <v>56</v>
      </c>
      <c r="J2385" s="19">
        <v>13.47</v>
      </c>
      <c r="K2385" s="29" t="s">
        <v>626</v>
      </c>
    </row>
    <row r="2386" spans="1:11">
      <c r="A2386" s="18" t="s">
        <v>20</v>
      </c>
      <c r="B2386" s="5" t="str">
        <f>TEXT(DATA[[#This Row],[Fecha]],"mmm")</f>
        <v>ene</v>
      </c>
      <c r="C2386" s="16">
        <f>(WEEKNUM(DATA[[#This Row],[Fecha]],2))</f>
        <v>1</v>
      </c>
      <c r="D2386" s="30">
        <v>45293</v>
      </c>
      <c r="E2386" s="102">
        <f>YEAR(DATA[[#This Row],[Fecha]])</f>
        <v>2024</v>
      </c>
      <c r="F2386" s="31" t="s">
        <v>398</v>
      </c>
      <c r="G2386" s="32" t="s">
        <v>52</v>
      </c>
      <c r="H2386" s="35" t="s">
        <v>594</v>
      </c>
      <c r="I2386" s="32" t="s">
        <v>57</v>
      </c>
      <c r="J2386" s="19">
        <v>11.97</v>
      </c>
      <c r="K2386" s="29" t="s">
        <v>634</v>
      </c>
    </row>
    <row r="2387" spans="1:11">
      <c r="A2387" s="18" t="s">
        <v>20</v>
      </c>
      <c r="B2387" s="5" t="str">
        <f>TEXT(DATA[[#This Row],[Fecha]],"mmm")</f>
        <v>ene</v>
      </c>
      <c r="C2387" s="16">
        <f>(WEEKNUM(DATA[[#This Row],[Fecha]],2))</f>
        <v>1</v>
      </c>
      <c r="D2387" s="30">
        <v>45293</v>
      </c>
      <c r="E2387" s="102">
        <f>YEAR(DATA[[#This Row],[Fecha]])</f>
        <v>2024</v>
      </c>
      <c r="F2387" s="31" t="s">
        <v>398</v>
      </c>
      <c r="G2387" s="32" t="s">
        <v>76</v>
      </c>
      <c r="H2387" s="35" t="s">
        <v>610</v>
      </c>
      <c r="I2387" s="32" t="s">
        <v>56</v>
      </c>
      <c r="J2387" s="19">
        <v>10.99</v>
      </c>
      <c r="K2387" s="29" t="s">
        <v>635</v>
      </c>
    </row>
    <row r="2388" spans="1:11">
      <c r="A2388" s="18" t="s">
        <v>19</v>
      </c>
      <c r="B2388" s="5" t="str">
        <f>TEXT(DATA[[#This Row],[Fecha]],"mmm")</f>
        <v>ene</v>
      </c>
      <c r="C2388" s="16">
        <f>(WEEKNUM(DATA[[#This Row],[Fecha]],2))</f>
        <v>1</v>
      </c>
      <c r="D2388" s="30">
        <v>45293</v>
      </c>
      <c r="E2388" s="102">
        <f>YEAR(DATA[[#This Row],[Fecha]])</f>
        <v>2024</v>
      </c>
      <c r="F2388" s="31" t="s">
        <v>335</v>
      </c>
      <c r="G2388" s="32" t="s">
        <v>65</v>
      </c>
      <c r="H2388" s="35" t="s">
        <v>429</v>
      </c>
      <c r="I2388" s="32" t="s">
        <v>166</v>
      </c>
      <c r="J2388" s="19">
        <v>7.57</v>
      </c>
    </row>
    <row r="2389" spans="1:11">
      <c r="A2389" s="18" t="s">
        <v>20</v>
      </c>
      <c r="B2389" s="5" t="str">
        <f>TEXT(DATA[[#This Row],[Fecha]],"mmm")</f>
        <v>ene</v>
      </c>
      <c r="C2389" s="16">
        <f>(WEEKNUM(DATA[[#This Row],[Fecha]],2))</f>
        <v>1</v>
      </c>
      <c r="D2389" s="30">
        <v>45293</v>
      </c>
      <c r="E2389" s="102">
        <f>YEAR(DATA[[#This Row],[Fecha]])</f>
        <v>2024</v>
      </c>
      <c r="F2389" s="31" t="s">
        <v>335</v>
      </c>
      <c r="G2389" s="32" t="s">
        <v>76</v>
      </c>
      <c r="H2389" s="35" t="s">
        <v>108</v>
      </c>
      <c r="I2389" s="32" t="s">
        <v>166</v>
      </c>
      <c r="J2389" s="19">
        <v>4.45</v>
      </c>
    </row>
    <row r="2390" spans="1:11">
      <c r="A2390" s="18" t="s">
        <v>20</v>
      </c>
      <c r="B2390" s="5" t="str">
        <f>TEXT(DATA[[#This Row],[Fecha]],"mmm")</f>
        <v>ene</v>
      </c>
      <c r="C2390" s="16">
        <f>(WEEKNUM(DATA[[#This Row],[Fecha]],2))</f>
        <v>1</v>
      </c>
      <c r="D2390" s="30">
        <v>45293</v>
      </c>
      <c r="E2390" s="102">
        <f>YEAR(DATA[[#This Row],[Fecha]])</f>
        <v>2024</v>
      </c>
      <c r="F2390" s="31" t="s">
        <v>335</v>
      </c>
      <c r="G2390" s="32" t="s">
        <v>62</v>
      </c>
      <c r="H2390" s="35" t="s">
        <v>63</v>
      </c>
      <c r="I2390" s="32" t="s">
        <v>166</v>
      </c>
      <c r="J2390" s="19">
        <v>4.24</v>
      </c>
    </row>
    <row r="2391" spans="1:11">
      <c r="A2391" s="18" t="s">
        <v>19</v>
      </c>
      <c r="B2391" s="5" t="str">
        <f>TEXT(DATA[[#This Row],[Fecha]],"mmm")</f>
        <v>ene</v>
      </c>
      <c r="C2391" s="16">
        <f>(WEEKNUM(DATA[[#This Row],[Fecha]],2))</f>
        <v>1</v>
      </c>
      <c r="D2391" s="30">
        <v>45293</v>
      </c>
      <c r="E2391" s="102">
        <f>YEAR(DATA[[#This Row],[Fecha]])</f>
        <v>2024</v>
      </c>
      <c r="F2391" s="31" t="s">
        <v>335</v>
      </c>
      <c r="G2391" s="32" t="s">
        <v>65</v>
      </c>
      <c r="H2391" s="35" t="s">
        <v>429</v>
      </c>
      <c r="I2391" s="32" t="s">
        <v>166</v>
      </c>
      <c r="J2391" s="19">
        <v>3.96</v>
      </c>
    </row>
    <row r="2392" spans="1:11">
      <c r="A2392" s="18" t="s">
        <v>19</v>
      </c>
      <c r="B2392" s="5" t="str">
        <f>TEXT(DATA[[#This Row],[Fecha]],"mmm")</f>
        <v>ene</v>
      </c>
      <c r="C2392" s="16">
        <f>(WEEKNUM(DATA[[#This Row],[Fecha]],2))</f>
        <v>1</v>
      </c>
      <c r="D2392" s="30">
        <v>45293</v>
      </c>
      <c r="E2392" s="102">
        <f>YEAR(DATA[[#This Row],[Fecha]])</f>
        <v>2024</v>
      </c>
      <c r="F2392" s="31" t="s">
        <v>335</v>
      </c>
      <c r="G2392" s="32" t="s">
        <v>65</v>
      </c>
      <c r="H2392" s="35" t="s">
        <v>429</v>
      </c>
      <c r="I2392" s="32" t="s">
        <v>166</v>
      </c>
      <c r="J2392" s="19">
        <v>3.67</v>
      </c>
    </row>
    <row r="2393" spans="1:11">
      <c r="A2393" s="18" t="s">
        <v>20</v>
      </c>
      <c r="B2393" s="5" t="str">
        <f>TEXT(DATA[[#This Row],[Fecha]],"mmm")</f>
        <v>ene</v>
      </c>
      <c r="C2393" s="16">
        <f>(WEEKNUM(DATA[[#This Row],[Fecha]],2))</f>
        <v>1</v>
      </c>
      <c r="D2393" s="30">
        <v>45293</v>
      </c>
      <c r="E2393" s="102">
        <f>YEAR(DATA[[#This Row],[Fecha]])</f>
        <v>2024</v>
      </c>
      <c r="F2393" s="31" t="s">
        <v>335</v>
      </c>
      <c r="G2393" s="32" t="s">
        <v>76</v>
      </c>
      <c r="H2393" s="35" t="s">
        <v>108</v>
      </c>
      <c r="I2393" s="32" t="s">
        <v>166</v>
      </c>
      <c r="J2393" s="19">
        <v>3.17</v>
      </c>
    </row>
    <row r="2394" spans="1:11">
      <c r="A2394" s="18" t="s">
        <v>19</v>
      </c>
      <c r="B2394" s="5" t="str">
        <f>TEXT(DATA[[#This Row],[Fecha]],"mmm")</f>
        <v>ene</v>
      </c>
      <c r="C2394" s="16">
        <f>(WEEKNUM(DATA[[#This Row],[Fecha]],2))</f>
        <v>1</v>
      </c>
      <c r="D2394" s="30">
        <v>45293</v>
      </c>
      <c r="E2394" s="102">
        <f>YEAR(DATA[[#This Row],[Fecha]])</f>
        <v>2024</v>
      </c>
      <c r="F2394" s="31" t="s">
        <v>335</v>
      </c>
      <c r="G2394" s="32" t="s">
        <v>53</v>
      </c>
      <c r="H2394" s="35" t="s">
        <v>489</v>
      </c>
      <c r="I2394" s="32" t="s">
        <v>166</v>
      </c>
      <c r="J2394" s="19">
        <v>2.72</v>
      </c>
    </row>
    <row r="2395" spans="1:11">
      <c r="A2395" s="18" t="s">
        <v>20</v>
      </c>
      <c r="B2395" s="5" t="str">
        <f>TEXT(DATA[[#This Row],[Fecha]],"mmm")</f>
        <v>ene</v>
      </c>
      <c r="C2395" s="16">
        <f>(WEEKNUM(DATA[[#This Row],[Fecha]],2))</f>
        <v>1</v>
      </c>
      <c r="D2395" s="30">
        <v>45293</v>
      </c>
      <c r="E2395" s="102">
        <f>YEAR(DATA[[#This Row],[Fecha]])</f>
        <v>2024</v>
      </c>
      <c r="F2395" s="31" t="s">
        <v>335</v>
      </c>
      <c r="G2395" s="32" t="s">
        <v>52</v>
      </c>
      <c r="H2395" s="35" t="s">
        <v>615</v>
      </c>
      <c r="I2395" s="32" t="s">
        <v>166</v>
      </c>
      <c r="J2395" s="19">
        <v>0.75</v>
      </c>
    </row>
    <row r="2396" spans="1:11">
      <c r="A2396" s="18" t="s">
        <v>19</v>
      </c>
      <c r="B2396" s="5" t="str">
        <f>TEXT(DATA[[#This Row],[Fecha]],"mmm")</f>
        <v>ene</v>
      </c>
      <c r="C2396" s="16">
        <f>(WEEKNUM(DATA[[#This Row],[Fecha]],2))</f>
        <v>1</v>
      </c>
      <c r="D2396" s="30">
        <v>45293</v>
      </c>
      <c r="E2396" s="102">
        <f>YEAR(DATA[[#This Row],[Fecha]])</f>
        <v>2024</v>
      </c>
      <c r="F2396" s="31" t="s">
        <v>335</v>
      </c>
      <c r="G2396" s="32" t="s">
        <v>65</v>
      </c>
      <c r="H2396" s="35" t="s">
        <v>429</v>
      </c>
      <c r="I2396" s="32" t="s">
        <v>166</v>
      </c>
      <c r="J2396" s="19">
        <v>0.55000000000000004</v>
      </c>
    </row>
    <row r="2397" spans="1:11">
      <c r="A2397" s="18" t="s">
        <v>19</v>
      </c>
      <c r="B2397" s="5" t="str">
        <f>TEXT(DATA[[#This Row],[Fecha]],"mmm")</f>
        <v>ene</v>
      </c>
      <c r="C2397" s="16">
        <f>(WEEKNUM(DATA[[#This Row],[Fecha]],2))</f>
        <v>1</v>
      </c>
      <c r="D2397" s="30">
        <v>45293</v>
      </c>
      <c r="E2397" s="102">
        <f>YEAR(DATA[[#This Row],[Fecha]])</f>
        <v>2024</v>
      </c>
      <c r="F2397" s="31" t="s">
        <v>335</v>
      </c>
      <c r="G2397" s="32" t="s">
        <v>65</v>
      </c>
      <c r="H2397" s="35" t="s">
        <v>429</v>
      </c>
      <c r="I2397" s="32" t="s">
        <v>166</v>
      </c>
      <c r="J2397" s="19">
        <v>0.08</v>
      </c>
    </row>
    <row r="2398" spans="1:11">
      <c r="A2398" s="18" t="s">
        <v>19</v>
      </c>
      <c r="B2398" s="5" t="str">
        <f>TEXT(DATA[[#This Row],[Fecha]],"mmm")</f>
        <v>ene</v>
      </c>
      <c r="C2398" s="16">
        <f>(WEEKNUM(DATA[[#This Row],[Fecha]],2))</f>
        <v>1</v>
      </c>
      <c r="D2398" s="30">
        <v>45293</v>
      </c>
      <c r="E2398" s="102">
        <f>YEAR(DATA[[#This Row],[Fecha]])</f>
        <v>2024</v>
      </c>
      <c r="F2398" s="31" t="s">
        <v>335</v>
      </c>
      <c r="G2398" s="32" t="s">
        <v>65</v>
      </c>
      <c r="H2398" s="35" t="s">
        <v>429</v>
      </c>
      <c r="I2398" s="32" t="s">
        <v>166</v>
      </c>
      <c r="J2398" s="19">
        <v>0.02</v>
      </c>
    </row>
    <row r="2399" spans="1:11">
      <c r="A2399" s="18" t="s">
        <v>19</v>
      </c>
      <c r="B2399" s="5" t="str">
        <f>TEXT(DATA[[#This Row],[Fecha]],"mmm")</f>
        <v>ene</v>
      </c>
      <c r="C2399" s="16">
        <f>(WEEKNUM(DATA[[#This Row],[Fecha]],2))</f>
        <v>1</v>
      </c>
      <c r="D2399" s="30">
        <v>45294</v>
      </c>
      <c r="E2399" s="102">
        <f>YEAR(DATA[[#This Row],[Fecha]])</f>
        <v>2024</v>
      </c>
      <c r="F2399" s="31" t="s">
        <v>335</v>
      </c>
      <c r="G2399" s="32" t="s">
        <v>53</v>
      </c>
      <c r="H2399" s="35" t="s">
        <v>606</v>
      </c>
      <c r="I2399" s="32" t="s">
        <v>56</v>
      </c>
      <c r="J2399" s="19">
        <v>52.44</v>
      </c>
      <c r="K2399" s="29" t="s">
        <v>617</v>
      </c>
    </row>
    <row r="2400" spans="1:11">
      <c r="A2400" s="18" t="s">
        <v>19</v>
      </c>
      <c r="B2400" s="5" t="str">
        <f>TEXT(DATA[[#This Row],[Fecha]],"mmm")</f>
        <v>ene</v>
      </c>
      <c r="C2400" s="16">
        <f>(WEEKNUM(DATA[[#This Row],[Fecha]],2))</f>
        <v>1</v>
      </c>
      <c r="D2400" s="30">
        <v>45294</v>
      </c>
      <c r="E2400" s="102">
        <f>YEAR(DATA[[#This Row],[Fecha]])</f>
        <v>2024</v>
      </c>
      <c r="F2400" s="31" t="s">
        <v>335</v>
      </c>
      <c r="G2400" s="32" t="s">
        <v>76</v>
      </c>
      <c r="H2400" s="35" t="s">
        <v>352</v>
      </c>
      <c r="I2400" s="32" t="s">
        <v>56</v>
      </c>
      <c r="J2400" s="19">
        <v>48.16</v>
      </c>
      <c r="K2400" s="29" t="s">
        <v>620</v>
      </c>
    </row>
    <row r="2401" spans="1:11">
      <c r="A2401" s="18" t="s">
        <v>19</v>
      </c>
      <c r="B2401" s="5" t="str">
        <f>TEXT(DATA[[#This Row],[Fecha]],"mmm")</f>
        <v>ene</v>
      </c>
      <c r="C2401" s="16">
        <f>(WEEKNUM(DATA[[#This Row],[Fecha]],2))</f>
        <v>1</v>
      </c>
      <c r="D2401" s="30">
        <v>45294</v>
      </c>
      <c r="E2401" s="102">
        <f>YEAR(DATA[[#This Row],[Fecha]])</f>
        <v>2024</v>
      </c>
      <c r="F2401" s="31" t="s">
        <v>398</v>
      </c>
      <c r="G2401" s="32" t="s">
        <v>65</v>
      </c>
      <c r="H2401" s="35" t="s">
        <v>279</v>
      </c>
      <c r="I2401" s="32" t="s">
        <v>57</v>
      </c>
      <c r="J2401" s="19">
        <v>27.51</v>
      </c>
      <c r="K2401" s="29" t="s">
        <v>624</v>
      </c>
    </row>
    <row r="2402" spans="1:11">
      <c r="A2402" s="18" t="s">
        <v>19</v>
      </c>
      <c r="B2402" s="5" t="str">
        <f>TEXT(DATA[[#This Row],[Fecha]],"mmm")</f>
        <v>ene</v>
      </c>
      <c r="C2402" s="16">
        <f>(WEEKNUM(DATA[[#This Row],[Fecha]],2))</f>
        <v>1</v>
      </c>
      <c r="D2402" s="30">
        <v>45294</v>
      </c>
      <c r="E2402" s="102">
        <f>YEAR(DATA[[#This Row],[Fecha]])</f>
        <v>2024</v>
      </c>
      <c r="F2402" s="31" t="s">
        <v>335</v>
      </c>
      <c r="G2402" s="32" t="s">
        <v>74</v>
      </c>
      <c r="H2402" s="35" t="s">
        <v>608</v>
      </c>
      <c r="I2402" s="32" t="s">
        <v>56</v>
      </c>
      <c r="J2402" s="19">
        <v>25.93</v>
      </c>
      <c r="K2402" s="29" t="s">
        <v>625</v>
      </c>
    </row>
    <row r="2403" spans="1:11">
      <c r="A2403" s="18" t="s">
        <v>19</v>
      </c>
      <c r="B2403" s="5" t="str">
        <f>TEXT(DATA[[#This Row],[Fecha]],"mmm")</f>
        <v>ene</v>
      </c>
      <c r="C2403" s="16">
        <f>(WEEKNUM(DATA[[#This Row],[Fecha]],2))</f>
        <v>1</v>
      </c>
      <c r="D2403" s="30">
        <v>45294</v>
      </c>
      <c r="E2403" s="102">
        <f>YEAR(DATA[[#This Row],[Fecha]])</f>
        <v>2024</v>
      </c>
      <c r="F2403" s="31" t="s">
        <v>398</v>
      </c>
      <c r="G2403" s="32" t="s">
        <v>76</v>
      </c>
      <c r="H2403" s="35" t="s">
        <v>352</v>
      </c>
      <c r="I2403" s="32" t="s">
        <v>57</v>
      </c>
      <c r="J2403" s="19">
        <v>19.89</v>
      </c>
      <c r="K2403" s="29" t="s">
        <v>628</v>
      </c>
    </row>
    <row r="2404" spans="1:11">
      <c r="A2404" s="18" t="s">
        <v>20</v>
      </c>
      <c r="B2404" s="5" t="str">
        <f>TEXT(DATA[[#This Row],[Fecha]],"mmm")</f>
        <v>ene</v>
      </c>
      <c r="C2404" s="16">
        <f>(WEEKNUM(DATA[[#This Row],[Fecha]],2))</f>
        <v>1</v>
      </c>
      <c r="D2404" s="30">
        <v>45294</v>
      </c>
      <c r="E2404" s="102">
        <f>YEAR(DATA[[#This Row],[Fecha]])</f>
        <v>2024</v>
      </c>
      <c r="F2404" s="31" t="s">
        <v>398</v>
      </c>
      <c r="G2404" s="32" t="s">
        <v>70</v>
      </c>
      <c r="H2404" s="35" t="s">
        <v>84</v>
      </c>
      <c r="I2404" s="32" t="s">
        <v>56</v>
      </c>
      <c r="J2404" s="19">
        <v>12.76</v>
      </c>
      <c r="K2404" s="29" t="s">
        <v>632</v>
      </c>
    </row>
    <row r="2405" spans="1:11">
      <c r="A2405" s="18" t="s">
        <v>20</v>
      </c>
      <c r="B2405" s="5" t="str">
        <f>TEXT(DATA[[#This Row],[Fecha]],"mmm")</f>
        <v>ene</v>
      </c>
      <c r="C2405" s="16">
        <f>(WEEKNUM(DATA[[#This Row],[Fecha]],2))</f>
        <v>1</v>
      </c>
      <c r="D2405" s="30">
        <v>45294</v>
      </c>
      <c r="E2405" s="102">
        <f>YEAR(DATA[[#This Row],[Fecha]])</f>
        <v>2024</v>
      </c>
      <c r="F2405" s="31" t="s">
        <v>398</v>
      </c>
      <c r="G2405" s="32" t="s">
        <v>64</v>
      </c>
      <c r="H2405" s="35" t="s">
        <v>490</v>
      </c>
      <c r="I2405" s="32" t="s">
        <v>57</v>
      </c>
      <c r="J2405" s="19">
        <v>10.199999999999999</v>
      </c>
      <c r="K2405" s="29" t="s">
        <v>626</v>
      </c>
    </row>
    <row r="2406" spans="1:11">
      <c r="A2406" s="18" t="s">
        <v>19</v>
      </c>
      <c r="B2406" s="5" t="str">
        <f>TEXT(DATA[[#This Row],[Fecha]],"mmm")</f>
        <v>ene</v>
      </c>
      <c r="C2406" s="16">
        <f>(WEEKNUM(DATA[[#This Row],[Fecha]],2))</f>
        <v>1</v>
      </c>
      <c r="D2406" s="30">
        <v>45294</v>
      </c>
      <c r="E2406" s="102">
        <f>YEAR(DATA[[#This Row],[Fecha]])</f>
        <v>2024</v>
      </c>
      <c r="F2406" s="31" t="s">
        <v>398</v>
      </c>
      <c r="G2406" s="32" t="s">
        <v>53</v>
      </c>
      <c r="H2406" s="35" t="s">
        <v>551</v>
      </c>
      <c r="I2406" s="32" t="s">
        <v>56</v>
      </c>
      <c r="J2406" s="19">
        <v>9.18</v>
      </c>
      <c r="K2406" s="29" t="s">
        <v>636</v>
      </c>
    </row>
    <row r="2407" spans="1:11">
      <c r="A2407" s="18" t="s">
        <v>20</v>
      </c>
      <c r="B2407" s="5" t="str">
        <f>TEXT(DATA[[#This Row],[Fecha]],"mmm")</f>
        <v>ene</v>
      </c>
      <c r="C2407" s="16">
        <f>(WEEKNUM(DATA[[#This Row],[Fecha]],2))</f>
        <v>1</v>
      </c>
      <c r="D2407" s="30">
        <v>45294</v>
      </c>
      <c r="E2407" s="102">
        <f>YEAR(DATA[[#This Row],[Fecha]])</f>
        <v>2024</v>
      </c>
      <c r="F2407" s="31" t="s">
        <v>335</v>
      </c>
      <c r="G2407" s="32" t="s">
        <v>59</v>
      </c>
      <c r="H2407" s="35" t="s">
        <v>484</v>
      </c>
      <c r="I2407" s="32" t="s">
        <v>166</v>
      </c>
      <c r="J2407" s="19">
        <v>8.5399999999999991</v>
      </c>
    </row>
    <row r="2408" spans="1:11">
      <c r="A2408" s="18" t="s">
        <v>20</v>
      </c>
      <c r="B2408" s="5" t="str">
        <f>TEXT(DATA[[#This Row],[Fecha]],"mmm")</f>
        <v>ene</v>
      </c>
      <c r="C2408" s="16">
        <f>(WEEKNUM(DATA[[#This Row],[Fecha]],2))</f>
        <v>1</v>
      </c>
      <c r="D2408" s="30">
        <v>45294</v>
      </c>
      <c r="E2408" s="102">
        <f>YEAR(DATA[[#This Row],[Fecha]])</f>
        <v>2024</v>
      </c>
      <c r="F2408" s="31" t="s">
        <v>335</v>
      </c>
      <c r="G2408" s="32" t="s">
        <v>59</v>
      </c>
      <c r="H2408" s="35" t="s">
        <v>484</v>
      </c>
      <c r="I2408" s="32" t="s">
        <v>166</v>
      </c>
      <c r="J2408" s="19">
        <v>8.0500000000000007</v>
      </c>
    </row>
    <row r="2409" spans="1:11">
      <c r="A2409" s="18" t="s">
        <v>20</v>
      </c>
      <c r="B2409" s="5" t="str">
        <f>TEXT(DATA[[#This Row],[Fecha]],"mmm")</f>
        <v>ene</v>
      </c>
      <c r="C2409" s="16">
        <f>(WEEKNUM(DATA[[#This Row],[Fecha]],2))</f>
        <v>1</v>
      </c>
      <c r="D2409" s="30">
        <v>45294</v>
      </c>
      <c r="E2409" s="102">
        <f>YEAR(DATA[[#This Row],[Fecha]])</f>
        <v>2024</v>
      </c>
      <c r="F2409" s="31" t="s">
        <v>335</v>
      </c>
      <c r="G2409" s="32" t="s">
        <v>62</v>
      </c>
      <c r="H2409" s="35" t="s">
        <v>242</v>
      </c>
      <c r="I2409" s="32" t="s">
        <v>166</v>
      </c>
      <c r="J2409" s="19">
        <v>7.15</v>
      </c>
    </row>
    <row r="2410" spans="1:11">
      <c r="A2410" s="18" t="s">
        <v>19</v>
      </c>
      <c r="B2410" s="5" t="str">
        <f>TEXT(DATA[[#This Row],[Fecha]],"mmm")</f>
        <v>ene</v>
      </c>
      <c r="C2410" s="16">
        <f>(WEEKNUM(DATA[[#This Row],[Fecha]],2))</f>
        <v>1</v>
      </c>
      <c r="D2410" s="30">
        <v>45294</v>
      </c>
      <c r="E2410" s="102">
        <f>YEAR(DATA[[#This Row],[Fecha]])</f>
        <v>2024</v>
      </c>
      <c r="F2410" s="31" t="s">
        <v>335</v>
      </c>
      <c r="G2410" s="32" t="s">
        <v>255</v>
      </c>
      <c r="H2410" s="35" t="s">
        <v>611</v>
      </c>
      <c r="I2410" s="32" t="s">
        <v>166</v>
      </c>
      <c r="J2410" s="19">
        <v>6.59</v>
      </c>
    </row>
    <row r="2411" spans="1:11">
      <c r="A2411" s="18" t="s">
        <v>20</v>
      </c>
      <c r="B2411" s="5" t="str">
        <f>TEXT(DATA[[#This Row],[Fecha]],"mmm")</f>
        <v>ene</v>
      </c>
      <c r="C2411" s="16">
        <f>(WEEKNUM(DATA[[#This Row],[Fecha]],2))</f>
        <v>1</v>
      </c>
      <c r="D2411" s="30">
        <v>45294</v>
      </c>
      <c r="E2411" s="102">
        <f>YEAR(DATA[[#This Row],[Fecha]])</f>
        <v>2024</v>
      </c>
      <c r="F2411" s="31" t="s">
        <v>335</v>
      </c>
      <c r="G2411" s="32" t="s">
        <v>64</v>
      </c>
      <c r="H2411" s="35" t="s">
        <v>477</v>
      </c>
      <c r="I2411" s="32" t="s">
        <v>166</v>
      </c>
      <c r="J2411" s="19">
        <v>5.83</v>
      </c>
    </row>
    <row r="2412" spans="1:11">
      <c r="A2412" s="18" t="s">
        <v>19</v>
      </c>
      <c r="B2412" s="5" t="str">
        <f>TEXT(DATA[[#This Row],[Fecha]],"mmm")</f>
        <v>ene</v>
      </c>
      <c r="C2412" s="16">
        <f>(WEEKNUM(DATA[[#This Row],[Fecha]],2))</f>
        <v>1</v>
      </c>
      <c r="D2412" s="30">
        <v>45294</v>
      </c>
      <c r="E2412" s="102">
        <f>YEAR(DATA[[#This Row],[Fecha]])</f>
        <v>2024</v>
      </c>
      <c r="F2412" s="31" t="s">
        <v>398</v>
      </c>
      <c r="G2412" s="32" t="s">
        <v>76</v>
      </c>
      <c r="H2412" s="35" t="s">
        <v>303</v>
      </c>
      <c r="I2412" s="32" t="s">
        <v>166</v>
      </c>
      <c r="J2412" s="19">
        <v>5.83</v>
      </c>
    </row>
    <row r="2413" spans="1:11">
      <c r="A2413" s="18" t="s">
        <v>19</v>
      </c>
      <c r="B2413" s="5" t="str">
        <f>TEXT(DATA[[#This Row],[Fecha]],"mmm")</f>
        <v>ene</v>
      </c>
      <c r="C2413" s="16">
        <f>(WEEKNUM(DATA[[#This Row],[Fecha]],2))</f>
        <v>1</v>
      </c>
      <c r="D2413" s="30">
        <v>45294</v>
      </c>
      <c r="E2413" s="102">
        <f>YEAR(DATA[[#This Row],[Fecha]])</f>
        <v>2024</v>
      </c>
      <c r="F2413" s="31" t="s">
        <v>335</v>
      </c>
      <c r="G2413" s="32" t="s">
        <v>255</v>
      </c>
      <c r="H2413" s="35" t="s">
        <v>611</v>
      </c>
      <c r="I2413" s="32" t="s">
        <v>166</v>
      </c>
      <c r="J2413" s="19">
        <v>4.63</v>
      </c>
    </row>
    <row r="2414" spans="1:11">
      <c r="A2414" s="18" t="s">
        <v>20</v>
      </c>
      <c r="B2414" s="5" t="str">
        <f>TEXT(DATA[[#This Row],[Fecha]],"mmm")</f>
        <v>ene</v>
      </c>
      <c r="C2414" s="16">
        <f>(WEEKNUM(DATA[[#This Row],[Fecha]],2))</f>
        <v>1</v>
      </c>
      <c r="D2414" s="30">
        <v>45294</v>
      </c>
      <c r="E2414" s="102">
        <f>YEAR(DATA[[#This Row],[Fecha]])</f>
        <v>2024</v>
      </c>
      <c r="F2414" s="31" t="s">
        <v>398</v>
      </c>
      <c r="G2414" s="32" t="s">
        <v>62</v>
      </c>
      <c r="H2414" s="35" t="s">
        <v>63</v>
      </c>
      <c r="I2414" s="32" t="s">
        <v>166</v>
      </c>
      <c r="J2414" s="19">
        <v>3.46</v>
      </c>
    </row>
    <row r="2415" spans="1:11">
      <c r="A2415" s="18" t="s">
        <v>19</v>
      </c>
      <c r="B2415" s="5" t="str">
        <f>TEXT(DATA[[#This Row],[Fecha]],"mmm")</f>
        <v>ene</v>
      </c>
      <c r="C2415" s="16">
        <f>(WEEKNUM(DATA[[#This Row],[Fecha]],2))</f>
        <v>1</v>
      </c>
      <c r="D2415" s="30">
        <v>45294</v>
      </c>
      <c r="E2415" s="102">
        <f>YEAR(DATA[[#This Row],[Fecha]])</f>
        <v>2024</v>
      </c>
      <c r="F2415" s="31" t="s">
        <v>335</v>
      </c>
      <c r="G2415" s="32" t="s">
        <v>255</v>
      </c>
      <c r="H2415" s="35" t="s">
        <v>611</v>
      </c>
      <c r="I2415" s="32" t="s">
        <v>166</v>
      </c>
      <c r="J2415" s="19">
        <v>3.09</v>
      </c>
    </row>
    <row r="2416" spans="1:11">
      <c r="A2416" s="18" t="s">
        <v>19</v>
      </c>
      <c r="B2416" s="5" t="str">
        <f>TEXT(DATA[[#This Row],[Fecha]],"mmm")</f>
        <v>ene</v>
      </c>
      <c r="C2416" s="16">
        <f>(WEEKNUM(DATA[[#This Row],[Fecha]],2))</f>
        <v>1</v>
      </c>
      <c r="D2416" s="30">
        <v>45294</v>
      </c>
      <c r="E2416" s="102">
        <f>YEAR(DATA[[#This Row],[Fecha]])</f>
        <v>2024</v>
      </c>
      <c r="F2416" s="31" t="s">
        <v>398</v>
      </c>
      <c r="G2416" s="32" t="s">
        <v>65</v>
      </c>
      <c r="H2416" s="35" t="s">
        <v>429</v>
      </c>
      <c r="I2416" s="32" t="s">
        <v>166</v>
      </c>
      <c r="J2416" s="19">
        <v>2.98</v>
      </c>
    </row>
    <row r="2417" spans="1:11">
      <c r="A2417" s="18" t="s">
        <v>20</v>
      </c>
      <c r="B2417" s="5" t="str">
        <f>TEXT(DATA[[#This Row],[Fecha]],"mmm")</f>
        <v>ene</v>
      </c>
      <c r="C2417" s="16">
        <f>(WEEKNUM(DATA[[#This Row],[Fecha]],2))</f>
        <v>1</v>
      </c>
      <c r="D2417" s="30">
        <v>45294</v>
      </c>
      <c r="E2417" s="102">
        <f>YEAR(DATA[[#This Row],[Fecha]])</f>
        <v>2024</v>
      </c>
      <c r="F2417" s="31" t="s">
        <v>335</v>
      </c>
      <c r="G2417" s="32" t="s">
        <v>64</v>
      </c>
      <c r="H2417" s="35" t="s">
        <v>477</v>
      </c>
      <c r="I2417" s="32" t="s">
        <v>166</v>
      </c>
      <c r="J2417" s="19">
        <v>2.52</v>
      </c>
    </row>
    <row r="2418" spans="1:11">
      <c r="A2418" s="18" t="s">
        <v>20</v>
      </c>
      <c r="B2418" s="5" t="str">
        <f>TEXT(DATA[[#This Row],[Fecha]],"mmm")</f>
        <v>ene</v>
      </c>
      <c r="C2418" s="16">
        <f>(WEEKNUM(DATA[[#This Row],[Fecha]],2))</f>
        <v>1</v>
      </c>
      <c r="D2418" s="30">
        <v>45294</v>
      </c>
      <c r="E2418" s="102">
        <f>YEAR(DATA[[#This Row],[Fecha]])</f>
        <v>2024</v>
      </c>
      <c r="F2418" s="31" t="s">
        <v>335</v>
      </c>
      <c r="G2418" s="32" t="s">
        <v>62</v>
      </c>
      <c r="H2418" s="35" t="s">
        <v>242</v>
      </c>
      <c r="I2418" s="32" t="s">
        <v>166</v>
      </c>
      <c r="J2418" s="19">
        <v>2.35</v>
      </c>
    </row>
    <row r="2419" spans="1:11">
      <c r="A2419" s="18" t="s">
        <v>19</v>
      </c>
      <c r="B2419" s="5" t="str">
        <f>TEXT(DATA[[#This Row],[Fecha]],"mmm")</f>
        <v>ene</v>
      </c>
      <c r="C2419" s="16">
        <f>(WEEKNUM(DATA[[#This Row],[Fecha]],2))</f>
        <v>1</v>
      </c>
      <c r="D2419" s="30">
        <v>45294</v>
      </c>
      <c r="E2419" s="102">
        <f>YEAR(DATA[[#This Row],[Fecha]])</f>
        <v>2024</v>
      </c>
      <c r="F2419" s="31" t="s">
        <v>335</v>
      </c>
      <c r="G2419" s="32" t="s">
        <v>255</v>
      </c>
      <c r="H2419" s="35" t="s">
        <v>611</v>
      </c>
      <c r="I2419" s="32" t="s">
        <v>166</v>
      </c>
      <c r="J2419" s="19">
        <v>2.2799999999999998</v>
      </c>
    </row>
    <row r="2420" spans="1:11">
      <c r="A2420" s="18" t="s">
        <v>20</v>
      </c>
      <c r="B2420" s="5" t="str">
        <f>TEXT(DATA[[#This Row],[Fecha]],"mmm")</f>
        <v>ene</v>
      </c>
      <c r="C2420" s="16">
        <f>(WEEKNUM(DATA[[#This Row],[Fecha]],2))</f>
        <v>1</v>
      </c>
      <c r="D2420" s="30">
        <v>45294</v>
      </c>
      <c r="E2420" s="102">
        <f>YEAR(DATA[[#This Row],[Fecha]])</f>
        <v>2024</v>
      </c>
      <c r="F2420" s="31" t="s">
        <v>335</v>
      </c>
      <c r="G2420" s="32" t="s">
        <v>76</v>
      </c>
      <c r="H2420" s="35" t="s">
        <v>108</v>
      </c>
      <c r="I2420" s="32" t="s">
        <v>166</v>
      </c>
      <c r="J2420" s="19">
        <v>1.53</v>
      </c>
    </row>
    <row r="2421" spans="1:11">
      <c r="A2421" s="18" t="s">
        <v>20</v>
      </c>
      <c r="B2421" s="5" t="str">
        <f>TEXT(DATA[[#This Row],[Fecha]],"mmm")</f>
        <v>ene</v>
      </c>
      <c r="C2421" s="16">
        <f>(WEEKNUM(DATA[[#This Row],[Fecha]],2))</f>
        <v>1</v>
      </c>
      <c r="D2421" s="30">
        <v>45294</v>
      </c>
      <c r="E2421" s="102">
        <f>YEAR(DATA[[#This Row],[Fecha]])</f>
        <v>2024</v>
      </c>
      <c r="F2421" s="31" t="s">
        <v>398</v>
      </c>
      <c r="G2421" s="32" t="s">
        <v>70</v>
      </c>
      <c r="H2421" s="35" t="s">
        <v>84</v>
      </c>
      <c r="I2421" s="32" t="s">
        <v>166</v>
      </c>
      <c r="J2421" s="19">
        <v>1.48</v>
      </c>
    </row>
    <row r="2422" spans="1:11">
      <c r="A2422" s="18" t="s">
        <v>19</v>
      </c>
      <c r="B2422" s="5" t="str">
        <f>TEXT(DATA[[#This Row],[Fecha]],"mmm")</f>
        <v>ene</v>
      </c>
      <c r="C2422" s="16">
        <f>(WEEKNUM(DATA[[#This Row],[Fecha]],2))</f>
        <v>1</v>
      </c>
      <c r="D2422" s="30">
        <v>45294</v>
      </c>
      <c r="E2422" s="102">
        <f>YEAR(DATA[[#This Row],[Fecha]])</f>
        <v>2024</v>
      </c>
      <c r="F2422" s="31" t="s">
        <v>398</v>
      </c>
      <c r="G2422" s="32" t="s">
        <v>76</v>
      </c>
      <c r="H2422" s="35" t="s">
        <v>303</v>
      </c>
      <c r="I2422" s="32" t="s">
        <v>166</v>
      </c>
      <c r="J2422" s="19">
        <v>0.75</v>
      </c>
    </row>
    <row r="2423" spans="1:11">
      <c r="A2423" s="18" t="s">
        <v>19</v>
      </c>
      <c r="B2423" s="5" t="str">
        <f>TEXT(DATA[[#This Row],[Fecha]],"mmm")</f>
        <v>ene</v>
      </c>
      <c r="C2423" s="16">
        <f>(WEEKNUM(DATA[[#This Row],[Fecha]],2))</f>
        <v>1</v>
      </c>
      <c r="D2423" s="30">
        <v>45294</v>
      </c>
      <c r="E2423" s="102">
        <f>YEAR(DATA[[#This Row],[Fecha]])</f>
        <v>2024</v>
      </c>
      <c r="F2423" s="31" t="s">
        <v>335</v>
      </c>
      <c r="G2423" s="32" t="s">
        <v>255</v>
      </c>
      <c r="H2423" s="35" t="s">
        <v>611</v>
      </c>
      <c r="I2423" s="32" t="s">
        <v>166</v>
      </c>
      <c r="J2423" s="19">
        <v>0.38</v>
      </c>
    </row>
    <row r="2424" spans="1:11">
      <c r="A2424" s="18" t="s">
        <v>20</v>
      </c>
      <c r="B2424" s="5" t="str">
        <f>TEXT(DATA[[#This Row],[Fecha]],"mmm")</f>
        <v>ene</v>
      </c>
      <c r="C2424" s="16">
        <f>(WEEKNUM(DATA[[#This Row],[Fecha]],2))</f>
        <v>1</v>
      </c>
      <c r="D2424" s="30">
        <v>45294</v>
      </c>
      <c r="E2424" s="102">
        <f>YEAR(DATA[[#This Row],[Fecha]])</f>
        <v>2024</v>
      </c>
      <c r="F2424" s="31" t="s">
        <v>398</v>
      </c>
      <c r="G2424" s="32" t="s">
        <v>62</v>
      </c>
      <c r="H2424" s="35" t="s">
        <v>63</v>
      </c>
      <c r="I2424" s="32" t="s">
        <v>166</v>
      </c>
      <c r="J2424" s="19">
        <v>0.11</v>
      </c>
    </row>
    <row r="2425" spans="1:11">
      <c r="A2425" s="18" t="s">
        <v>20</v>
      </c>
      <c r="B2425" s="5" t="str">
        <f>TEXT(DATA[[#This Row],[Fecha]],"mmm")</f>
        <v>ene</v>
      </c>
      <c r="C2425" s="16">
        <f>(WEEKNUM(DATA[[#This Row],[Fecha]],2))</f>
        <v>1</v>
      </c>
      <c r="D2425" s="30">
        <v>45295</v>
      </c>
      <c r="E2425" s="102">
        <f>YEAR(DATA[[#This Row],[Fecha]])</f>
        <v>2024</v>
      </c>
      <c r="F2425" s="31" t="s">
        <v>398</v>
      </c>
      <c r="G2425" s="32" t="s">
        <v>64</v>
      </c>
      <c r="H2425" s="35" t="s">
        <v>158</v>
      </c>
      <c r="I2425" s="32" t="s">
        <v>57</v>
      </c>
      <c r="J2425" s="19">
        <v>67.81</v>
      </c>
      <c r="K2425" s="29" t="s">
        <v>616</v>
      </c>
    </row>
    <row r="2426" spans="1:11">
      <c r="A2426" s="18" t="s">
        <v>20</v>
      </c>
      <c r="B2426" s="5" t="str">
        <f>TEXT(DATA[[#This Row],[Fecha]],"mmm")</f>
        <v>ene</v>
      </c>
      <c r="C2426" s="16">
        <f>(WEEKNUM(DATA[[#This Row],[Fecha]],2))</f>
        <v>1</v>
      </c>
      <c r="D2426" s="30">
        <v>45295</v>
      </c>
      <c r="E2426" s="102">
        <f>YEAR(DATA[[#This Row],[Fecha]])</f>
        <v>2024</v>
      </c>
      <c r="F2426" s="31" t="s">
        <v>58</v>
      </c>
      <c r="G2426" s="32" t="s">
        <v>70</v>
      </c>
      <c r="H2426" s="35" t="s">
        <v>84</v>
      </c>
      <c r="I2426" s="32" t="s">
        <v>56</v>
      </c>
      <c r="J2426" s="19">
        <v>51.6</v>
      </c>
      <c r="K2426" s="29" t="s">
        <v>618</v>
      </c>
    </row>
    <row r="2427" spans="1:11">
      <c r="A2427" s="18" t="s">
        <v>19</v>
      </c>
      <c r="B2427" s="5" t="str">
        <f>TEXT(DATA[[#This Row],[Fecha]],"mmm")</f>
        <v>ene</v>
      </c>
      <c r="C2427" s="16">
        <f>(WEEKNUM(DATA[[#This Row],[Fecha]],2))</f>
        <v>1</v>
      </c>
      <c r="D2427" s="30">
        <v>45295</v>
      </c>
      <c r="E2427" s="102">
        <f>YEAR(DATA[[#This Row],[Fecha]])</f>
        <v>2024</v>
      </c>
      <c r="F2427" s="31" t="s">
        <v>335</v>
      </c>
      <c r="G2427" s="32" t="s">
        <v>53</v>
      </c>
      <c r="H2427" s="35" t="s">
        <v>606</v>
      </c>
      <c r="I2427" s="32" t="s">
        <v>56</v>
      </c>
      <c r="J2427" s="19">
        <v>36.979999999999997</v>
      </c>
      <c r="K2427" s="29" t="s">
        <v>621</v>
      </c>
    </row>
    <row r="2428" spans="1:11">
      <c r="A2428" s="18" t="s">
        <v>20</v>
      </c>
      <c r="B2428" s="5" t="str">
        <f>TEXT(DATA[[#This Row],[Fecha]],"mmm")</f>
        <v>ene</v>
      </c>
      <c r="C2428" s="16">
        <f>(WEEKNUM(DATA[[#This Row],[Fecha]],2))</f>
        <v>1</v>
      </c>
      <c r="D2428" s="30">
        <v>45295</v>
      </c>
      <c r="E2428" s="102">
        <f>YEAR(DATA[[#This Row],[Fecha]])</f>
        <v>2024</v>
      </c>
      <c r="F2428" s="31" t="s">
        <v>58</v>
      </c>
      <c r="G2428" s="32" t="s">
        <v>604</v>
      </c>
      <c r="H2428" s="35" t="s">
        <v>241</v>
      </c>
      <c r="I2428" s="32" t="s">
        <v>57</v>
      </c>
      <c r="J2428" s="19">
        <v>36.909999999999997</v>
      </c>
      <c r="K2428" s="29" t="s">
        <v>622</v>
      </c>
    </row>
    <row r="2429" spans="1:11">
      <c r="A2429" s="18" t="s">
        <v>20</v>
      </c>
      <c r="B2429" s="5" t="str">
        <f>TEXT(DATA[[#This Row],[Fecha]],"mmm")</f>
        <v>ene</v>
      </c>
      <c r="C2429" s="16">
        <f>(WEEKNUM(DATA[[#This Row],[Fecha]],2))</f>
        <v>1</v>
      </c>
      <c r="D2429" s="30">
        <v>45295</v>
      </c>
      <c r="E2429" s="102">
        <f>YEAR(DATA[[#This Row],[Fecha]])</f>
        <v>2024</v>
      </c>
      <c r="F2429" s="31" t="s">
        <v>398</v>
      </c>
      <c r="G2429" s="32" t="s">
        <v>70</v>
      </c>
      <c r="H2429" s="35" t="s">
        <v>84</v>
      </c>
      <c r="I2429" s="32" t="s">
        <v>56</v>
      </c>
      <c r="J2429" s="19">
        <v>32.64</v>
      </c>
      <c r="K2429" s="29" t="s">
        <v>623</v>
      </c>
    </row>
    <row r="2430" spans="1:11">
      <c r="A2430" s="18" t="s">
        <v>20</v>
      </c>
      <c r="B2430" s="5" t="str">
        <f>TEXT(DATA[[#This Row],[Fecha]],"mmm")</f>
        <v>ene</v>
      </c>
      <c r="C2430" s="16">
        <f>(WEEKNUM(DATA[[#This Row],[Fecha]],2))</f>
        <v>1</v>
      </c>
      <c r="D2430" s="30">
        <v>45295</v>
      </c>
      <c r="E2430" s="102">
        <f>YEAR(DATA[[#This Row],[Fecha]])</f>
        <v>2024</v>
      </c>
      <c r="F2430" s="31" t="s">
        <v>58</v>
      </c>
      <c r="G2430" s="32" t="s">
        <v>76</v>
      </c>
      <c r="H2430" s="35" t="s">
        <v>90</v>
      </c>
      <c r="I2430" s="32" t="s">
        <v>57</v>
      </c>
      <c r="J2430" s="19">
        <v>21.87</v>
      </c>
      <c r="K2430" s="29" t="s">
        <v>627</v>
      </c>
    </row>
    <row r="2431" spans="1:11">
      <c r="A2431" s="18" t="s">
        <v>20</v>
      </c>
      <c r="B2431" s="5" t="str">
        <f>TEXT(DATA[[#This Row],[Fecha]],"mmm")</f>
        <v>ene</v>
      </c>
      <c r="C2431" s="16">
        <f>(WEEKNUM(DATA[[#This Row],[Fecha]],2))</f>
        <v>1</v>
      </c>
      <c r="D2431" s="30">
        <v>45295</v>
      </c>
      <c r="E2431" s="102">
        <f>YEAR(DATA[[#This Row],[Fecha]])</f>
        <v>2024</v>
      </c>
      <c r="F2431" s="31" t="s">
        <v>335</v>
      </c>
      <c r="G2431" s="32" t="s">
        <v>53</v>
      </c>
      <c r="H2431" s="35" t="s">
        <v>606</v>
      </c>
      <c r="I2431" s="32" t="s">
        <v>56</v>
      </c>
      <c r="J2431" s="19">
        <v>18.600000000000001</v>
      </c>
      <c r="K2431" s="29" t="s">
        <v>629</v>
      </c>
    </row>
    <row r="2432" spans="1:11">
      <c r="A2432" s="18" t="s">
        <v>20</v>
      </c>
      <c r="B2432" s="5" t="str">
        <f>TEXT(DATA[[#This Row],[Fecha]],"mmm")</f>
        <v>ene</v>
      </c>
      <c r="C2432" s="16">
        <f>(WEEKNUM(DATA[[#This Row],[Fecha]],2))</f>
        <v>1</v>
      </c>
      <c r="D2432" s="30">
        <v>45295</v>
      </c>
      <c r="E2432" s="102">
        <f>YEAR(DATA[[#This Row],[Fecha]])</f>
        <v>2024</v>
      </c>
      <c r="F2432" s="31" t="s">
        <v>335</v>
      </c>
      <c r="G2432" s="32" t="s">
        <v>62</v>
      </c>
      <c r="H2432" s="35" t="s">
        <v>242</v>
      </c>
      <c r="I2432" s="32" t="s">
        <v>56</v>
      </c>
      <c r="J2432" s="19">
        <v>16.850000000000001</v>
      </c>
      <c r="K2432" s="29" t="s">
        <v>626</v>
      </c>
    </row>
    <row r="2433" spans="1:11">
      <c r="A2433" s="18" t="s">
        <v>20</v>
      </c>
      <c r="B2433" s="5" t="str">
        <f>TEXT(DATA[[#This Row],[Fecha]],"mmm")</f>
        <v>ene</v>
      </c>
      <c r="C2433" s="16">
        <f>(WEEKNUM(DATA[[#This Row],[Fecha]],2))</f>
        <v>1</v>
      </c>
      <c r="D2433" s="30">
        <v>45295</v>
      </c>
      <c r="E2433" s="102">
        <f>YEAR(DATA[[#This Row],[Fecha]])</f>
        <v>2024</v>
      </c>
      <c r="F2433" s="31" t="s">
        <v>58</v>
      </c>
      <c r="G2433" s="32" t="s">
        <v>76</v>
      </c>
      <c r="H2433" s="35" t="s">
        <v>108</v>
      </c>
      <c r="I2433" s="32" t="s">
        <v>57</v>
      </c>
      <c r="J2433" s="19">
        <v>13.66</v>
      </c>
      <c r="K2433" s="29" t="s">
        <v>626</v>
      </c>
    </row>
    <row r="2434" spans="1:11">
      <c r="A2434" s="18" t="s">
        <v>19</v>
      </c>
      <c r="B2434" s="5" t="str">
        <f>TEXT(DATA[[#This Row],[Fecha]],"mmm")</f>
        <v>ene</v>
      </c>
      <c r="C2434" s="16">
        <f>(WEEKNUM(DATA[[#This Row],[Fecha]],2))</f>
        <v>1</v>
      </c>
      <c r="D2434" s="30">
        <v>45295</v>
      </c>
      <c r="E2434" s="102">
        <f>YEAR(DATA[[#This Row],[Fecha]])</f>
        <v>2024</v>
      </c>
      <c r="F2434" s="31" t="s">
        <v>398</v>
      </c>
      <c r="G2434" s="32" t="s">
        <v>179</v>
      </c>
      <c r="H2434" s="35" t="s">
        <v>185</v>
      </c>
      <c r="I2434" s="32" t="s">
        <v>57</v>
      </c>
      <c r="J2434" s="19">
        <v>12.21</v>
      </c>
      <c r="K2434" s="29" t="s">
        <v>633</v>
      </c>
    </row>
    <row r="2435" spans="1:11">
      <c r="A2435" s="18" t="s">
        <v>20</v>
      </c>
      <c r="B2435" s="5" t="str">
        <f>TEXT(DATA[[#This Row],[Fecha]],"mmm")</f>
        <v>ene</v>
      </c>
      <c r="C2435" s="16">
        <f>(WEEKNUM(DATA[[#This Row],[Fecha]],2))</f>
        <v>1</v>
      </c>
      <c r="D2435" s="30">
        <v>45295</v>
      </c>
      <c r="E2435" s="102">
        <f>YEAR(DATA[[#This Row],[Fecha]])</f>
        <v>2024</v>
      </c>
      <c r="F2435" s="31" t="s">
        <v>335</v>
      </c>
      <c r="G2435" s="32" t="s">
        <v>76</v>
      </c>
      <c r="H2435" s="35" t="s">
        <v>108</v>
      </c>
      <c r="I2435" s="32" t="s">
        <v>57</v>
      </c>
      <c r="J2435" s="19">
        <v>11.03</v>
      </c>
      <c r="K2435" s="29" t="s">
        <v>626</v>
      </c>
    </row>
    <row r="2436" spans="1:11">
      <c r="A2436" s="18" t="s">
        <v>19</v>
      </c>
      <c r="B2436" s="5" t="str">
        <f>TEXT(DATA[[#This Row],[Fecha]],"mmm")</f>
        <v>ene</v>
      </c>
      <c r="C2436" s="16">
        <f>(WEEKNUM(DATA[[#This Row],[Fecha]],2))</f>
        <v>1</v>
      </c>
      <c r="D2436" s="30">
        <v>45295</v>
      </c>
      <c r="E2436" s="102">
        <f>YEAR(DATA[[#This Row],[Fecha]])</f>
        <v>2024</v>
      </c>
      <c r="F2436" s="31" t="s">
        <v>398</v>
      </c>
      <c r="G2436" s="32" t="s">
        <v>235</v>
      </c>
      <c r="H2436" s="35" t="s">
        <v>612</v>
      </c>
      <c r="I2436" s="32" t="s">
        <v>166</v>
      </c>
      <c r="J2436" s="19">
        <v>7.37</v>
      </c>
    </row>
    <row r="2437" spans="1:11">
      <c r="A2437" s="18" t="s">
        <v>20</v>
      </c>
      <c r="B2437" s="5" t="str">
        <f>TEXT(DATA[[#This Row],[Fecha]],"mmm")</f>
        <v>ene</v>
      </c>
      <c r="C2437" s="16">
        <f>(WEEKNUM(DATA[[#This Row],[Fecha]],2))</f>
        <v>1</v>
      </c>
      <c r="D2437" s="30">
        <v>45295</v>
      </c>
      <c r="E2437" s="102">
        <f>YEAR(DATA[[#This Row],[Fecha]])</f>
        <v>2024</v>
      </c>
      <c r="F2437" s="31" t="s">
        <v>335</v>
      </c>
      <c r="G2437" s="32" t="s">
        <v>64</v>
      </c>
      <c r="H2437" s="35" t="s">
        <v>142</v>
      </c>
      <c r="I2437" s="32" t="s">
        <v>166</v>
      </c>
      <c r="J2437" s="19">
        <v>6.52</v>
      </c>
    </row>
    <row r="2438" spans="1:11">
      <c r="A2438" s="18" t="s">
        <v>20</v>
      </c>
      <c r="B2438" s="5" t="str">
        <f>TEXT(DATA[[#This Row],[Fecha]],"mmm")</f>
        <v>ene</v>
      </c>
      <c r="C2438" s="16">
        <f>(WEEKNUM(DATA[[#This Row],[Fecha]],2))</f>
        <v>1</v>
      </c>
      <c r="D2438" s="30">
        <v>45295</v>
      </c>
      <c r="E2438" s="102">
        <f>YEAR(DATA[[#This Row],[Fecha]])</f>
        <v>2024</v>
      </c>
      <c r="F2438" s="31" t="s">
        <v>335</v>
      </c>
      <c r="G2438" s="32" t="s">
        <v>70</v>
      </c>
      <c r="H2438" s="35" t="s">
        <v>86</v>
      </c>
      <c r="I2438" s="32" t="s">
        <v>166</v>
      </c>
      <c r="J2438" s="19">
        <v>5.67</v>
      </c>
    </row>
    <row r="2439" spans="1:11">
      <c r="A2439" s="18" t="s">
        <v>20</v>
      </c>
      <c r="B2439" s="5" t="str">
        <f>TEXT(DATA[[#This Row],[Fecha]],"mmm")</f>
        <v>ene</v>
      </c>
      <c r="C2439" s="16">
        <f>(WEEKNUM(DATA[[#This Row],[Fecha]],2))</f>
        <v>1</v>
      </c>
      <c r="D2439" s="30">
        <v>45295</v>
      </c>
      <c r="E2439" s="102">
        <f>YEAR(DATA[[#This Row],[Fecha]])</f>
        <v>2024</v>
      </c>
      <c r="F2439" s="31" t="s">
        <v>58</v>
      </c>
      <c r="G2439" s="32" t="s">
        <v>53</v>
      </c>
      <c r="H2439" s="35" t="s">
        <v>170</v>
      </c>
      <c r="I2439" s="32" t="s">
        <v>166</v>
      </c>
      <c r="J2439" s="19">
        <v>4.95</v>
      </c>
    </row>
    <row r="2440" spans="1:11">
      <c r="A2440" s="18" t="s">
        <v>20</v>
      </c>
      <c r="B2440" s="5" t="str">
        <f>TEXT(DATA[[#This Row],[Fecha]],"mmm")</f>
        <v>ene</v>
      </c>
      <c r="C2440" s="16">
        <f>(WEEKNUM(DATA[[#This Row],[Fecha]],2))</f>
        <v>1</v>
      </c>
      <c r="D2440" s="30">
        <v>45295</v>
      </c>
      <c r="E2440" s="102">
        <f>YEAR(DATA[[#This Row],[Fecha]])</f>
        <v>2024</v>
      </c>
      <c r="F2440" s="31" t="s">
        <v>58</v>
      </c>
      <c r="G2440" s="32" t="s">
        <v>76</v>
      </c>
      <c r="H2440" s="35" t="s">
        <v>108</v>
      </c>
      <c r="I2440" s="32" t="s">
        <v>166</v>
      </c>
      <c r="J2440" s="19">
        <v>2.46</v>
      </c>
    </row>
    <row r="2441" spans="1:11">
      <c r="A2441" s="18" t="s">
        <v>19</v>
      </c>
      <c r="B2441" s="5" t="str">
        <f>TEXT(DATA[[#This Row],[Fecha]],"mmm")</f>
        <v>ene</v>
      </c>
      <c r="C2441" s="16">
        <f>(WEEKNUM(DATA[[#This Row],[Fecha]],2))</f>
        <v>1</v>
      </c>
      <c r="D2441" s="30">
        <v>45295</v>
      </c>
      <c r="E2441" s="102">
        <f>YEAR(DATA[[#This Row],[Fecha]])</f>
        <v>2024</v>
      </c>
      <c r="F2441" s="31" t="s">
        <v>398</v>
      </c>
      <c r="G2441" s="32" t="s">
        <v>65</v>
      </c>
      <c r="H2441" s="35" t="s">
        <v>429</v>
      </c>
      <c r="I2441" s="32" t="s">
        <v>166</v>
      </c>
      <c r="J2441" s="19">
        <v>2.41</v>
      </c>
    </row>
    <row r="2442" spans="1:11">
      <c r="A2442" s="18" t="s">
        <v>22</v>
      </c>
      <c r="B2442" s="5" t="str">
        <f>TEXT(DATA[[#This Row],[Fecha]],"mmm")</f>
        <v>ene</v>
      </c>
      <c r="C2442" s="16">
        <f>(WEEKNUM(DATA[[#This Row],[Fecha]],2))</f>
        <v>1</v>
      </c>
      <c r="D2442" s="30">
        <v>45295</v>
      </c>
      <c r="E2442" s="102">
        <f>YEAR(DATA[[#This Row],[Fecha]])</f>
        <v>2024</v>
      </c>
      <c r="F2442" s="31" t="s">
        <v>398</v>
      </c>
      <c r="G2442" s="32" t="s">
        <v>60</v>
      </c>
      <c r="H2442" s="35" t="s">
        <v>299</v>
      </c>
      <c r="I2442" s="32" t="s">
        <v>166</v>
      </c>
      <c r="J2442" s="19">
        <v>2.1800000000000002</v>
      </c>
    </row>
    <row r="2443" spans="1:11">
      <c r="A2443" s="18" t="s">
        <v>20</v>
      </c>
      <c r="B2443" s="5" t="str">
        <f>TEXT(DATA[[#This Row],[Fecha]],"mmm")</f>
        <v>ene</v>
      </c>
      <c r="C2443" s="16">
        <f>(WEEKNUM(DATA[[#This Row],[Fecha]],2))</f>
        <v>1</v>
      </c>
      <c r="D2443" s="30">
        <v>45295</v>
      </c>
      <c r="E2443" s="102">
        <f>YEAR(DATA[[#This Row],[Fecha]])</f>
        <v>2024</v>
      </c>
      <c r="F2443" s="31" t="s">
        <v>398</v>
      </c>
      <c r="G2443" s="32" t="s">
        <v>62</v>
      </c>
      <c r="H2443" s="35" t="s">
        <v>307</v>
      </c>
      <c r="I2443" s="32" t="s">
        <v>166</v>
      </c>
      <c r="J2443" s="19">
        <v>2.13</v>
      </c>
    </row>
    <row r="2444" spans="1:11">
      <c r="A2444" s="18" t="s">
        <v>19</v>
      </c>
      <c r="B2444" s="5" t="str">
        <f>TEXT(DATA[[#This Row],[Fecha]],"mmm")</f>
        <v>ene</v>
      </c>
      <c r="C2444" s="16">
        <f>(WEEKNUM(DATA[[#This Row],[Fecha]],2))</f>
        <v>1</v>
      </c>
      <c r="D2444" s="30">
        <v>45295</v>
      </c>
      <c r="E2444" s="102">
        <f>YEAR(DATA[[#This Row],[Fecha]])</f>
        <v>2024</v>
      </c>
      <c r="F2444" s="31" t="s">
        <v>398</v>
      </c>
      <c r="G2444" s="32" t="s">
        <v>65</v>
      </c>
      <c r="H2444" s="35" t="s">
        <v>429</v>
      </c>
      <c r="I2444" s="32" t="s">
        <v>166</v>
      </c>
      <c r="J2444" s="19">
        <v>1.91</v>
      </c>
    </row>
    <row r="2445" spans="1:11">
      <c r="A2445" s="18" t="s">
        <v>22</v>
      </c>
      <c r="B2445" s="5" t="str">
        <f>TEXT(DATA[[#This Row],[Fecha]],"mmm")</f>
        <v>ene</v>
      </c>
      <c r="C2445" s="16">
        <f>(WEEKNUM(DATA[[#This Row],[Fecha]],2))</f>
        <v>1</v>
      </c>
      <c r="D2445" s="30">
        <v>45295</v>
      </c>
      <c r="E2445" s="102">
        <f>YEAR(DATA[[#This Row],[Fecha]])</f>
        <v>2024</v>
      </c>
      <c r="F2445" s="31" t="s">
        <v>398</v>
      </c>
      <c r="G2445" s="32" t="s">
        <v>60</v>
      </c>
      <c r="H2445" s="35" t="s">
        <v>299</v>
      </c>
      <c r="I2445" s="32" t="s">
        <v>166</v>
      </c>
      <c r="J2445" s="19">
        <v>1.6</v>
      </c>
    </row>
    <row r="2446" spans="1:11">
      <c r="A2446" s="18" t="s">
        <v>19</v>
      </c>
      <c r="B2446" s="5" t="str">
        <f>TEXT(DATA[[#This Row],[Fecha]],"mmm")</f>
        <v>ene</v>
      </c>
      <c r="C2446" s="16">
        <f>(WEEKNUM(DATA[[#This Row],[Fecha]],2))</f>
        <v>1</v>
      </c>
      <c r="D2446" s="30">
        <v>45295</v>
      </c>
      <c r="E2446" s="102">
        <f>YEAR(DATA[[#This Row],[Fecha]])</f>
        <v>2024</v>
      </c>
      <c r="F2446" s="31" t="s">
        <v>398</v>
      </c>
      <c r="G2446" s="32" t="s">
        <v>65</v>
      </c>
      <c r="H2446" s="35" t="s">
        <v>429</v>
      </c>
      <c r="I2446" s="32" t="s">
        <v>166</v>
      </c>
      <c r="J2446" s="19">
        <v>1.34</v>
      </c>
    </row>
    <row r="2447" spans="1:11">
      <c r="A2447" s="18" t="s">
        <v>20</v>
      </c>
      <c r="B2447" s="5" t="str">
        <f>TEXT(DATA[[#This Row],[Fecha]],"mmm")</f>
        <v>ene</v>
      </c>
      <c r="C2447" s="16">
        <f>(WEEKNUM(DATA[[#This Row],[Fecha]],2))</f>
        <v>1</v>
      </c>
      <c r="D2447" s="30">
        <v>45295</v>
      </c>
      <c r="E2447" s="102">
        <f>YEAR(DATA[[#This Row],[Fecha]])</f>
        <v>2024</v>
      </c>
      <c r="F2447" s="31" t="s">
        <v>58</v>
      </c>
      <c r="G2447" s="32" t="s">
        <v>52</v>
      </c>
      <c r="H2447" s="35" t="s">
        <v>162</v>
      </c>
      <c r="I2447" s="32" t="s">
        <v>166</v>
      </c>
      <c r="J2447" s="19">
        <v>0.85</v>
      </c>
    </row>
    <row r="2448" spans="1:11">
      <c r="A2448" s="18" t="s">
        <v>20</v>
      </c>
      <c r="B2448" s="5" t="str">
        <f>TEXT(DATA[[#This Row],[Fecha]],"mmm")</f>
        <v>ene</v>
      </c>
      <c r="C2448" s="16">
        <f>(WEEKNUM(DATA[[#This Row],[Fecha]],2))</f>
        <v>1</v>
      </c>
      <c r="D2448" s="30">
        <v>45295</v>
      </c>
      <c r="E2448" s="102">
        <f>YEAR(DATA[[#This Row],[Fecha]])</f>
        <v>2024</v>
      </c>
      <c r="F2448" s="31" t="s">
        <v>58</v>
      </c>
      <c r="G2448" s="32" t="s">
        <v>52</v>
      </c>
      <c r="H2448" s="35" t="s">
        <v>162</v>
      </c>
      <c r="I2448" s="32" t="s">
        <v>166</v>
      </c>
      <c r="J2448" s="19">
        <v>0.57999999999999996</v>
      </c>
    </row>
    <row r="2449" spans="1:11">
      <c r="A2449" s="18" t="s">
        <v>20</v>
      </c>
      <c r="B2449" s="5" t="str">
        <f>TEXT(DATA[[#This Row],[Fecha]],"mmm")</f>
        <v>ene</v>
      </c>
      <c r="C2449" s="16">
        <f>(WEEKNUM(DATA[[#This Row],[Fecha]],2))</f>
        <v>1</v>
      </c>
      <c r="D2449" s="30">
        <v>45295</v>
      </c>
      <c r="E2449" s="102">
        <f>YEAR(DATA[[#This Row],[Fecha]])</f>
        <v>2024</v>
      </c>
      <c r="F2449" s="31" t="s">
        <v>58</v>
      </c>
      <c r="G2449" s="32" t="s">
        <v>52</v>
      </c>
      <c r="H2449" s="35" t="s">
        <v>162</v>
      </c>
      <c r="I2449" s="32" t="s">
        <v>166</v>
      </c>
      <c r="J2449" s="19">
        <v>0.51</v>
      </c>
    </row>
    <row r="2450" spans="1:11">
      <c r="A2450" s="18" t="s">
        <v>20</v>
      </c>
      <c r="B2450" s="5" t="str">
        <f>TEXT(DATA[[#This Row],[Fecha]],"mmm")</f>
        <v>ene</v>
      </c>
      <c r="C2450" s="16">
        <f>(WEEKNUM(DATA[[#This Row],[Fecha]],2))</f>
        <v>1</v>
      </c>
      <c r="D2450" s="30">
        <v>45296</v>
      </c>
      <c r="E2450" s="102">
        <f>YEAR(DATA[[#This Row],[Fecha]])</f>
        <v>2024</v>
      </c>
      <c r="F2450" s="31" t="s">
        <v>398</v>
      </c>
      <c r="G2450" s="32" t="s">
        <v>70</v>
      </c>
      <c r="H2450" s="35" t="s">
        <v>607</v>
      </c>
      <c r="I2450" s="32" t="s">
        <v>56</v>
      </c>
      <c r="J2450" s="19">
        <v>49.69</v>
      </c>
      <c r="K2450" s="29" t="s">
        <v>619</v>
      </c>
    </row>
    <row r="2451" spans="1:11">
      <c r="A2451" s="18" t="s">
        <v>20</v>
      </c>
      <c r="B2451" s="5" t="str">
        <f>TEXT(DATA[[#This Row],[Fecha]],"mmm")</f>
        <v>ene</v>
      </c>
      <c r="C2451" s="16">
        <f>(WEEKNUM(DATA[[#This Row],[Fecha]],2))</f>
        <v>1</v>
      </c>
      <c r="D2451" s="30">
        <v>45296</v>
      </c>
      <c r="E2451" s="102">
        <f>YEAR(DATA[[#This Row],[Fecha]])</f>
        <v>2024</v>
      </c>
      <c r="F2451" s="31" t="s">
        <v>335</v>
      </c>
      <c r="G2451" s="32" t="s">
        <v>64</v>
      </c>
      <c r="H2451" s="35" t="s">
        <v>142</v>
      </c>
      <c r="I2451" s="32" t="s">
        <v>57</v>
      </c>
      <c r="J2451" s="19">
        <v>21.59</v>
      </c>
      <c r="K2451" s="29" t="s">
        <v>626</v>
      </c>
    </row>
    <row r="2452" spans="1:11">
      <c r="A2452" s="18" t="s">
        <v>19</v>
      </c>
      <c r="B2452" s="5" t="str">
        <f>TEXT(DATA[[#This Row],[Fecha]],"mmm")</f>
        <v>ene</v>
      </c>
      <c r="C2452" s="16">
        <f>(WEEKNUM(DATA[[#This Row],[Fecha]],2))</f>
        <v>1</v>
      </c>
      <c r="D2452" s="30">
        <v>45296</v>
      </c>
      <c r="E2452" s="102">
        <f>YEAR(DATA[[#This Row],[Fecha]])</f>
        <v>2024</v>
      </c>
      <c r="F2452" s="31" t="s">
        <v>398</v>
      </c>
      <c r="G2452" s="32" t="s">
        <v>65</v>
      </c>
      <c r="H2452" s="35" t="s">
        <v>609</v>
      </c>
      <c r="I2452" s="32" t="s">
        <v>57</v>
      </c>
      <c r="J2452" s="19">
        <v>17.54</v>
      </c>
      <c r="K2452" s="29" t="s">
        <v>630</v>
      </c>
    </row>
    <row r="2453" spans="1:11">
      <c r="A2453" s="18" t="s">
        <v>22</v>
      </c>
      <c r="B2453" s="5" t="str">
        <f>TEXT(DATA[[#This Row],[Fecha]],"mmm")</f>
        <v>ene</v>
      </c>
      <c r="C2453" s="16">
        <f>(WEEKNUM(DATA[[#This Row],[Fecha]],2))</f>
        <v>1</v>
      </c>
      <c r="D2453" s="30">
        <v>45296</v>
      </c>
      <c r="E2453" s="102">
        <f>YEAR(DATA[[#This Row],[Fecha]])</f>
        <v>2024</v>
      </c>
      <c r="F2453" s="31" t="s">
        <v>398</v>
      </c>
      <c r="G2453" s="32" t="s">
        <v>60</v>
      </c>
      <c r="H2453" s="35" t="s">
        <v>299</v>
      </c>
      <c r="I2453" s="32" t="s">
        <v>57</v>
      </c>
      <c r="J2453" s="19">
        <v>11.7</v>
      </c>
      <c r="K2453" s="29" t="s">
        <v>626</v>
      </c>
    </row>
    <row r="2454" spans="1:11">
      <c r="A2454" s="18" t="s">
        <v>20</v>
      </c>
      <c r="B2454" s="5" t="str">
        <f>TEXT(DATA[[#This Row],[Fecha]],"mmm")</f>
        <v>ene</v>
      </c>
      <c r="C2454" s="16">
        <f>(WEEKNUM(DATA[[#This Row],[Fecha]],2))</f>
        <v>1</v>
      </c>
      <c r="D2454" s="30">
        <v>45296</v>
      </c>
      <c r="E2454" s="102">
        <f>YEAR(DATA[[#This Row],[Fecha]])</f>
        <v>2024</v>
      </c>
      <c r="F2454" s="31" t="s">
        <v>335</v>
      </c>
      <c r="G2454" s="32" t="s">
        <v>76</v>
      </c>
      <c r="H2454" s="35" t="s">
        <v>108</v>
      </c>
      <c r="I2454" s="32" t="s">
        <v>166</v>
      </c>
      <c r="J2454" s="19">
        <v>7.19</v>
      </c>
    </row>
    <row r="2455" spans="1:11">
      <c r="A2455" s="18" t="s">
        <v>20</v>
      </c>
      <c r="B2455" s="5" t="str">
        <f>TEXT(DATA[[#This Row],[Fecha]],"mmm")</f>
        <v>ene</v>
      </c>
      <c r="C2455" s="16">
        <f>(WEEKNUM(DATA[[#This Row],[Fecha]],2))</f>
        <v>1</v>
      </c>
      <c r="D2455" s="30">
        <v>45296</v>
      </c>
      <c r="E2455" s="102">
        <f>YEAR(DATA[[#This Row],[Fecha]])</f>
        <v>2024</v>
      </c>
      <c r="F2455" s="31" t="s">
        <v>58</v>
      </c>
      <c r="G2455" s="32" t="s">
        <v>482</v>
      </c>
      <c r="H2455" s="35" t="s">
        <v>150</v>
      </c>
      <c r="I2455" s="32" t="s">
        <v>166</v>
      </c>
      <c r="J2455" s="19">
        <v>5.61</v>
      </c>
    </row>
    <row r="2456" spans="1:11">
      <c r="A2456" s="18" t="s">
        <v>19</v>
      </c>
      <c r="B2456" s="5" t="str">
        <f>TEXT(DATA[[#This Row],[Fecha]],"mmm")</f>
        <v>ene</v>
      </c>
      <c r="C2456" s="16">
        <f>(WEEKNUM(DATA[[#This Row],[Fecha]],2))</f>
        <v>1</v>
      </c>
      <c r="D2456" s="30">
        <v>45296</v>
      </c>
      <c r="E2456" s="102">
        <f>YEAR(DATA[[#This Row],[Fecha]])</f>
        <v>2024</v>
      </c>
      <c r="F2456" s="31" t="s">
        <v>398</v>
      </c>
      <c r="G2456" s="32" t="s">
        <v>65</v>
      </c>
      <c r="H2456" s="35" t="s">
        <v>429</v>
      </c>
      <c r="I2456" s="32" t="s">
        <v>166</v>
      </c>
      <c r="J2456" s="19">
        <v>5.3</v>
      </c>
    </row>
    <row r="2457" spans="1:11">
      <c r="A2457" s="18" t="s">
        <v>22</v>
      </c>
      <c r="B2457" s="5" t="str">
        <f>TEXT(DATA[[#This Row],[Fecha]],"mmm")</f>
        <v>ene</v>
      </c>
      <c r="C2457" s="16">
        <f>(WEEKNUM(DATA[[#This Row],[Fecha]],2))</f>
        <v>1</v>
      </c>
      <c r="D2457" s="30">
        <v>45296</v>
      </c>
      <c r="E2457" s="102">
        <f>YEAR(DATA[[#This Row],[Fecha]])</f>
        <v>2024</v>
      </c>
      <c r="F2457" s="31" t="s">
        <v>398</v>
      </c>
      <c r="G2457" s="32" t="s">
        <v>65</v>
      </c>
      <c r="H2457" s="35" t="s">
        <v>89</v>
      </c>
      <c r="I2457" s="32" t="s">
        <v>166</v>
      </c>
      <c r="J2457" s="19">
        <v>4.8</v>
      </c>
    </row>
    <row r="2458" spans="1:11">
      <c r="A2458" s="18" t="s">
        <v>20</v>
      </c>
      <c r="B2458" s="5" t="str">
        <f>TEXT(DATA[[#This Row],[Fecha]],"mmm")</f>
        <v>ene</v>
      </c>
      <c r="C2458" s="16">
        <f>(WEEKNUM(DATA[[#This Row],[Fecha]],2))</f>
        <v>1</v>
      </c>
      <c r="D2458" s="30">
        <v>45296</v>
      </c>
      <c r="E2458" s="102">
        <f>YEAR(DATA[[#This Row],[Fecha]])</f>
        <v>2024</v>
      </c>
      <c r="F2458" s="31" t="s">
        <v>398</v>
      </c>
      <c r="G2458" s="32" t="s">
        <v>59</v>
      </c>
      <c r="H2458" s="35" t="s">
        <v>613</v>
      </c>
      <c r="I2458" s="32" t="s">
        <v>166</v>
      </c>
      <c r="J2458" s="19">
        <v>4.6900000000000004</v>
      </c>
    </row>
    <row r="2459" spans="1:11">
      <c r="A2459" s="18" t="s">
        <v>19</v>
      </c>
      <c r="B2459" s="5" t="str">
        <f>TEXT(DATA[[#This Row],[Fecha]],"mmm")</f>
        <v>ene</v>
      </c>
      <c r="C2459" s="16">
        <f>(WEEKNUM(DATA[[#This Row],[Fecha]],2))</f>
        <v>1</v>
      </c>
      <c r="D2459" s="30">
        <v>45296</v>
      </c>
      <c r="E2459" s="102">
        <f>YEAR(DATA[[#This Row],[Fecha]])</f>
        <v>2024</v>
      </c>
      <c r="F2459" s="31" t="s">
        <v>398</v>
      </c>
      <c r="G2459" s="32" t="s">
        <v>65</v>
      </c>
      <c r="H2459" s="35" t="s">
        <v>429</v>
      </c>
      <c r="I2459" s="32" t="s">
        <v>166</v>
      </c>
      <c r="J2459" s="19">
        <v>4.5</v>
      </c>
    </row>
    <row r="2460" spans="1:11">
      <c r="A2460" s="18" t="s">
        <v>20</v>
      </c>
      <c r="B2460" s="5" t="str">
        <f>TEXT(DATA[[#This Row],[Fecha]],"mmm")</f>
        <v>ene</v>
      </c>
      <c r="C2460" s="16">
        <f>(WEEKNUM(DATA[[#This Row],[Fecha]],2))</f>
        <v>1</v>
      </c>
      <c r="D2460" s="30">
        <v>45296</v>
      </c>
      <c r="E2460" s="102">
        <f>YEAR(DATA[[#This Row],[Fecha]])</f>
        <v>2024</v>
      </c>
      <c r="F2460" s="31" t="s">
        <v>398</v>
      </c>
      <c r="G2460" s="32" t="s">
        <v>70</v>
      </c>
      <c r="H2460" s="35" t="s">
        <v>84</v>
      </c>
      <c r="I2460" s="32" t="s">
        <v>166</v>
      </c>
      <c r="J2460" s="19">
        <v>4.38</v>
      </c>
    </row>
    <row r="2461" spans="1:11">
      <c r="A2461" s="18" t="s">
        <v>20</v>
      </c>
      <c r="B2461" s="5" t="str">
        <f>TEXT(DATA[[#This Row],[Fecha]],"mmm")</f>
        <v>ene</v>
      </c>
      <c r="C2461" s="16">
        <f>(WEEKNUM(DATA[[#This Row],[Fecha]],2))</f>
        <v>1</v>
      </c>
      <c r="D2461" s="30">
        <v>45296</v>
      </c>
      <c r="E2461" s="102">
        <f>YEAR(DATA[[#This Row],[Fecha]])</f>
        <v>2024</v>
      </c>
      <c r="F2461" s="31" t="s">
        <v>335</v>
      </c>
      <c r="G2461" s="32" t="s">
        <v>62</v>
      </c>
      <c r="H2461" s="35" t="s">
        <v>242</v>
      </c>
      <c r="I2461" s="32" t="s">
        <v>166</v>
      </c>
      <c r="J2461" s="19">
        <v>4.17</v>
      </c>
    </row>
    <row r="2462" spans="1:11">
      <c r="A2462" s="18" t="s">
        <v>19</v>
      </c>
      <c r="B2462" s="5" t="str">
        <f>TEXT(DATA[[#This Row],[Fecha]],"mmm")</f>
        <v>ene</v>
      </c>
      <c r="C2462" s="16">
        <f>(WEEKNUM(DATA[[#This Row],[Fecha]],2))</f>
        <v>1</v>
      </c>
      <c r="D2462" s="30">
        <v>45296</v>
      </c>
      <c r="E2462" s="102">
        <f>YEAR(DATA[[#This Row],[Fecha]])</f>
        <v>2024</v>
      </c>
      <c r="F2462" s="31" t="s">
        <v>398</v>
      </c>
      <c r="G2462" s="32" t="s">
        <v>605</v>
      </c>
      <c r="H2462" s="35" t="s">
        <v>614</v>
      </c>
      <c r="I2462" s="32" t="s">
        <v>166</v>
      </c>
      <c r="J2462" s="19">
        <v>2.98</v>
      </c>
    </row>
    <row r="2463" spans="1:11">
      <c r="A2463" s="18" t="s">
        <v>19</v>
      </c>
      <c r="B2463" s="5" t="str">
        <f>TEXT(DATA[[#This Row],[Fecha]],"mmm")</f>
        <v>ene</v>
      </c>
      <c r="C2463" s="16">
        <f>(WEEKNUM(DATA[[#This Row],[Fecha]],2))</f>
        <v>1</v>
      </c>
      <c r="D2463" s="30">
        <v>45296</v>
      </c>
      <c r="E2463" s="102">
        <f>YEAR(DATA[[#This Row],[Fecha]])</f>
        <v>2024</v>
      </c>
      <c r="F2463" s="31" t="s">
        <v>335</v>
      </c>
      <c r="G2463" s="32" t="s">
        <v>65</v>
      </c>
      <c r="H2463" s="35" t="s">
        <v>435</v>
      </c>
      <c r="I2463" s="32" t="s">
        <v>166</v>
      </c>
      <c r="J2463" s="19">
        <v>2.25</v>
      </c>
    </row>
    <row r="2464" spans="1:11">
      <c r="A2464" s="18" t="s">
        <v>19</v>
      </c>
      <c r="B2464" s="5" t="str">
        <f>TEXT(DATA[[#This Row],[Fecha]],"mmm")</f>
        <v>ene</v>
      </c>
      <c r="C2464" s="16">
        <f>(WEEKNUM(DATA[[#This Row],[Fecha]],2))</f>
        <v>1</v>
      </c>
      <c r="D2464" s="30">
        <v>45296</v>
      </c>
      <c r="E2464" s="102">
        <f>YEAR(DATA[[#This Row],[Fecha]])</f>
        <v>2024</v>
      </c>
      <c r="F2464" s="31" t="s">
        <v>335</v>
      </c>
      <c r="G2464" s="32" t="s">
        <v>65</v>
      </c>
      <c r="H2464" s="35" t="s">
        <v>435</v>
      </c>
      <c r="I2464" s="32" t="s">
        <v>166</v>
      </c>
      <c r="J2464" s="19">
        <v>2.23</v>
      </c>
    </row>
    <row r="2465" spans="1:11">
      <c r="A2465" s="18" t="s">
        <v>19</v>
      </c>
      <c r="B2465" s="5" t="str">
        <f>TEXT(DATA[[#This Row],[Fecha]],"mmm")</f>
        <v>ene</v>
      </c>
      <c r="C2465" s="16">
        <f>(WEEKNUM(DATA[[#This Row],[Fecha]],2))</f>
        <v>1</v>
      </c>
      <c r="D2465" s="30">
        <v>45296</v>
      </c>
      <c r="E2465" s="102">
        <f>YEAR(DATA[[#This Row],[Fecha]])</f>
        <v>2024</v>
      </c>
      <c r="F2465" s="31" t="s">
        <v>335</v>
      </c>
      <c r="G2465" s="32" t="s">
        <v>65</v>
      </c>
      <c r="H2465" s="35" t="s">
        <v>435</v>
      </c>
      <c r="I2465" s="32" t="s">
        <v>166</v>
      </c>
      <c r="J2465" s="19">
        <v>1.89</v>
      </c>
    </row>
    <row r="2466" spans="1:11">
      <c r="A2466" s="18" t="s">
        <v>22</v>
      </c>
      <c r="B2466" s="5" t="str">
        <f>TEXT(DATA[[#This Row],[Fecha]],"mmm")</f>
        <v>ene</v>
      </c>
      <c r="C2466" s="16">
        <f>(WEEKNUM(DATA[[#This Row],[Fecha]],2))</f>
        <v>1</v>
      </c>
      <c r="D2466" s="30">
        <v>45296</v>
      </c>
      <c r="E2466" s="102">
        <f>YEAR(DATA[[#This Row],[Fecha]])</f>
        <v>2024</v>
      </c>
      <c r="F2466" s="31" t="s">
        <v>398</v>
      </c>
      <c r="G2466" s="32" t="s">
        <v>65</v>
      </c>
      <c r="H2466" s="35" t="s">
        <v>89</v>
      </c>
      <c r="I2466" s="32" t="s">
        <v>166</v>
      </c>
      <c r="J2466" s="19">
        <v>1.87</v>
      </c>
    </row>
    <row r="2467" spans="1:11">
      <c r="A2467" s="18" t="s">
        <v>22</v>
      </c>
      <c r="B2467" s="5" t="str">
        <f>TEXT(DATA[[#This Row],[Fecha]],"mmm")</f>
        <v>ene</v>
      </c>
      <c r="C2467" s="16">
        <f>(WEEKNUM(DATA[[#This Row],[Fecha]],2))</f>
        <v>1</v>
      </c>
      <c r="D2467" s="30">
        <v>45296</v>
      </c>
      <c r="E2467" s="102">
        <f>YEAR(DATA[[#This Row],[Fecha]])</f>
        <v>2024</v>
      </c>
      <c r="F2467" s="31" t="s">
        <v>398</v>
      </c>
      <c r="G2467" s="32" t="s">
        <v>65</v>
      </c>
      <c r="H2467" s="35" t="s">
        <v>89</v>
      </c>
      <c r="I2467" s="32" t="s">
        <v>166</v>
      </c>
      <c r="J2467" s="19">
        <v>1.8</v>
      </c>
    </row>
    <row r="2468" spans="1:11">
      <c r="A2468" s="18" t="s">
        <v>22</v>
      </c>
      <c r="B2468" s="5" t="str">
        <f>TEXT(DATA[[#This Row],[Fecha]],"mmm")</f>
        <v>ene</v>
      </c>
      <c r="C2468" s="16">
        <f>(WEEKNUM(DATA[[#This Row],[Fecha]],2))</f>
        <v>1</v>
      </c>
      <c r="D2468" s="30">
        <v>45296</v>
      </c>
      <c r="E2468" s="102">
        <f>YEAR(DATA[[#This Row],[Fecha]])</f>
        <v>2024</v>
      </c>
      <c r="F2468" s="31" t="s">
        <v>398</v>
      </c>
      <c r="G2468" s="32" t="s">
        <v>65</v>
      </c>
      <c r="H2468" s="35" t="s">
        <v>89</v>
      </c>
      <c r="I2468" s="32" t="s">
        <v>166</v>
      </c>
      <c r="J2468" s="19">
        <v>1.43</v>
      </c>
    </row>
    <row r="2469" spans="1:11">
      <c r="A2469" s="18" t="s">
        <v>20</v>
      </c>
      <c r="B2469" s="5" t="str">
        <f>TEXT(DATA[[#This Row],[Fecha]],"mmm")</f>
        <v>ene</v>
      </c>
      <c r="C2469" s="16">
        <f>(WEEKNUM(DATA[[#This Row],[Fecha]],2))</f>
        <v>1</v>
      </c>
      <c r="D2469" s="30">
        <v>45296</v>
      </c>
      <c r="E2469" s="102">
        <f>YEAR(DATA[[#This Row],[Fecha]])</f>
        <v>2024</v>
      </c>
      <c r="F2469" s="31" t="s">
        <v>398</v>
      </c>
      <c r="G2469" s="32" t="s">
        <v>70</v>
      </c>
      <c r="H2469" s="35" t="s">
        <v>244</v>
      </c>
      <c r="I2469" s="32" t="s">
        <v>166</v>
      </c>
      <c r="J2469" s="19">
        <v>1.22</v>
      </c>
    </row>
    <row r="2470" spans="1:11">
      <c r="A2470" s="18" t="s">
        <v>19</v>
      </c>
      <c r="B2470" s="5" t="str">
        <f>TEXT(DATA[[#This Row],[Fecha]],"mmm")</f>
        <v>ene</v>
      </c>
      <c r="C2470" s="16">
        <f>(WEEKNUM(DATA[[#This Row],[Fecha]],2))</f>
        <v>1</v>
      </c>
      <c r="D2470" s="30">
        <v>45296</v>
      </c>
      <c r="E2470" s="102">
        <f>YEAR(DATA[[#This Row],[Fecha]])</f>
        <v>2024</v>
      </c>
      <c r="F2470" s="31" t="s">
        <v>335</v>
      </c>
      <c r="G2470" s="32" t="s">
        <v>65</v>
      </c>
      <c r="H2470" s="35" t="s">
        <v>435</v>
      </c>
      <c r="I2470" s="32" t="s">
        <v>166</v>
      </c>
      <c r="J2470" s="19">
        <v>1.1499999999999999</v>
      </c>
    </row>
    <row r="2471" spans="1:11">
      <c r="A2471" s="18" t="s">
        <v>19</v>
      </c>
      <c r="B2471" s="5" t="str">
        <f>TEXT(DATA[[#This Row],[Fecha]],"mmm")</f>
        <v>ene</v>
      </c>
      <c r="C2471" s="16">
        <f>(WEEKNUM(DATA[[#This Row],[Fecha]],2))</f>
        <v>1</v>
      </c>
      <c r="D2471" s="30">
        <v>45296</v>
      </c>
      <c r="E2471" s="102">
        <f>YEAR(DATA[[#This Row],[Fecha]])</f>
        <v>2024</v>
      </c>
      <c r="F2471" s="31" t="s">
        <v>335</v>
      </c>
      <c r="G2471" s="32" t="s">
        <v>255</v>
      </c>
      <c r="H2471" s="35" t="s">
        <v>611</v>
      </c>
      <c r="I2471" s="32" t="s">
        <v>166</v>
      </c>
      <c r="J2471" s="19">
        <v>1.1200000000000001</v>
      </c>
    </row>
    <row r="2472" spans="1:11">
      <c r="A2472" s="18" t="s">
        <v>20</v>
      </c>
      <c r="B2472" s="5" t="str">
        <f>TEXT(DATA[[#This Row],[Fecha]],"mmm")</f>
        <v>ene</v>
      </c>
      <c r="C2472" s="16">
        <f>(WEEKNUM(DATA[[#This Row],[Fecha]],2))</f>
        <v>1</v>
      </c>
      <c r="D2472" s="30">
        <v>45296</v>
      </c>
      <c r="E2472" s="102">
        <f>YEAR(DATA[[#This Row],[Fecha]])</f>
        <v>2024</v>
      </c>
      <c r="F2472" s="31" t="s">
        <v>58</v>
      </c>
      <c r="G2472" s="32" t="s">
        <v>52</v>
      </c>
      <c r="H2472" s="35" t="s">
        <v>162</v>
      </c>
      <c r="I2472" s="32" t="s">
        <v>166</v>
      </c>
      <c r="J2472" s="19">
        <v>0.89</v>
      </c>
    </row>
    <row r="2473" spans="1:11">
      <c r="A2473" s="18" t="s">
        <v>22</v>
      </c>
      <c r="B2473" s="5" t="str">
        <f>TEXT(DATA[[#This Row],[Fecha]],"mmm")</f>
        <v>ene</v>
      </c>
      <c r="C2473" s="16">
        <f>(WEEKNUM(DATA[[#This Row],[Fecha]],2))</f>
        <v>1</v>
      </c>
      <c r="D2473" s="30">
        <v>45296</v>
      </c>
      <c r="E2473" s="102">
        <f>YEAR(DATA[[#This Row],[Fecha]])</f>
        <v>2024</v>
      </c>
      <c r="F2473" s="31" t="s">
        <v>398</v>
      </c>
      <c r="G2473" s="32" t="s">
        <v>65</v>
      </c>
      <c r="H2473" s="35" t="s">
        <v>89</v>
      </c>
      <c r="I2473" s="32" t="s">
        <v>166</v>
      </c>
      <c r="J2473" s="19">
        <v>0.85</v>
      </c>
    </row>
    <row r="2474" spans="1:11">
      <c r="A2474" s="18" t="s">
        <v>22</v>
      </c>
      <c r="B2474" s="5" t="str">
        <f>TEXT(DATA[[#This Row],[Fecha]],"mmm")</f>
        <v>ene</v>
      </c>
      <c r="C2474" s="16">
        <f>(WEEKNUM(DATA[[#This Row],[Fecha]],2))</f>
        <v>1</v>
      </c>
      <c r="D2474" s="30">
        <v>45296</v>
      </c>
      <c r="E2474" s="102">
        <f>YEAR(DATA[[#This Row],[Fecha]])</f>
        <v>2024</v>
      </c>
      <c r="F2474" s="31" t="s">
        <v>398</v>
      </c>
      <c r="G2474" s="32" t="s">
        <v>60</v>
      </c>
      <c r="H2474" s="35" t="s">
        <v>299</v>
      </c>
      <c r="I2474" s="32" t="s">
        <v>166</v>
      </c>
      <c r="J2474" s="19">
        <v>0.25</v>
      </c>
    </row>
    <row r="2475" spans="1:11">
      <c r="A2475" s="18" t="s">
        <v>20</v>
      </c>
      <c r="B2475" s="5" t="str">
        <f>TEXT(DATA[[#This Row],[Fecha]],"mmm")</f>
        <v>ene</v>
      </c>
      <c r="C2475" s="16">
        <f>(WEEKNUM(DATA[[#This Row],[Fecha]],2))</f>
        <v>1</v>
      </c>
      <c r="D2475" s="30">
        <v>45296</v>
      </c>
      <c r="E2475" s="102">
        <f>YEAR(DATA[[#This Row],[Fecha]])</f>
        <v>2024</v>
      </c>
      <c r="F2475" s="31" t="s">
        <v>58</v>
      </c>
      <c r="G2475" s="32" t="s">
        <v>52</v>
      </c>
      <c r="H2475" s="35" t="s">
        <v>162</v>
      </c>
      <c r="I2475" s="32" t="s">
        <v>166</v>
      </c>
      <c r="J2475" s="19">
        <v>0.24</v>
      </c>
    </row>
    <row r="2476" spans="1:11">
      <c r="A2476" s="18" t="s">
        <v>22</v>
      </c>
      <c r="B2476" s="5" t="str">
        <f>TEXT(DATA[[#This Row],[Fecha]],"mmm")</f>
        <v>ene</v>
      </c>
      <c r="C2476" s="16">
        <f>(WEEKNUM(DATA[[#This Row],[Fecha]],2))</f>
        <v>1</v>
      </c>
      <c r="D2476" s="30">
        <v>45296</v>
      </c>
      <c r="E2476" s="102">
        <f>YEAR(DATA[[#This Row],[Fecha]])</f>
        <v>2024</v>
      </c>
      <c r="F2476" s="31" t="s">
        <v>398</v>
      </c>
      <c r="G2476" s="32" t="s">
        <v>65</v>
      </c>
      <c r="H2476" s="35" t="s">
        <v>89</v>
      </c>
      <c r="I2476" s="32" t="s">
        <v>166</v>
      </c>
      <c r="J2476" s="19">
        <v>0.2</v>
      </c>
    </row>
    <row r="2477" spans="1:11">
      <c r="A2477" s="18" t="s">
        <v>20</v>
      </c>
      <c r="B2477" s="5" t="str">
        <f>TEXT(DATA[[#This Row],[Fecha]],"mmm")</f>
        <v>ene</v>
      </c>
      <c r="C2477" s="16">
        <f>(WEEKNUM(DATA[[#This Row],[Fecha]],2))</f>
        <v>1</v>
      </c>
      <c r="D2477" s="30">
        <v>45297</v>
      </c>
      <c r="E2477" s="102">
        <f>YEAR(DATA[[#This Row],[Fecha]])</f>
        <v>2024</v>
      </c>
      <c r="F2477" s="31" t="s">
        <v>398</v>
      </c>
      <c r="G2477" s="32" t="s">
        <v>52</v>
      </c>
      <c r="H2477" s="35" t="s">
        <v>406</v>
      </c>
      <c r="I2477" s="32" t="s">
        <v>57</v>
      </c>
      <c r="J2477" s="19">
        <v>25.54</v>
      </c>
      <c r="K2477" s="29" t="s">
        <v>626</v>
      </c>
    </row>
    <row r="2478" spans="1:11">
      <c r="A2478" s="18" t="s">
        <v>19</v>
      </c>
      <c r="B2478" s="5" t="str">
        <f>TEXT(DATA[[#This Row],[Fecha]],"mmm")</f>
        <v>ene</v>
      </c>
      <c r="C2478" s="16">
        <f>(WEEKNUM(DATA[[#This Row],[Fecha]],2))</f>
        <v>1</v>
      </c>
      <c r="D2478" s="30">
        <v>45297</v>
      </c>
      <c r="E2478" s="102">
        <f>YEAR(DATA[[#This Row],[Fecha]])</f>
        <v>2024</v>
      </c>
      <c r="F2478" s="31" t="s">
        <v>398</v>
      </c>
      <c r="G2478" s="32" t="s">
        <v>76</v>
      </c>
      <c r="H2478" s="35" t="s">
        <v>352</v>
      </c>
      <c r="I2478" s="32" t="s">
        <v>56</v>
      </c>
      <c r="J2478" s="19">
        <v>17.23</v>
      </c>
      <c r="K2478" s="29" t="s">
        <v>631</v>
      </c>
    </row>
    <row r="2479" spans="1:11">
      <c r="A2479" s="18" t="s">
        <v>19</v>
      </c>
      <c r="B2479" s="5" t="str">
        <f>TEXT(DATA[[#This Row],[Fecha]],"mmm")</f>
        <v>ene</v>
      </c>
      <c r="C2479" s="16">
        <f>(WEEKNUM(DATA[[#This Row],[Fecha]],2))</f>
        <v>1</v>
      </c>
      <c r="D2479" s="30">
        <v>45297</v>
      </c>
      <c r="E2479" s="102">
        <f>YEAR(DATA[[#This Row],[Fecha]])</f>
        <v>2024</v>
      </c>
      <c r="F2479" s="31" t="s">
        <v>398</v>
      </c>
      <c r="G2479" s="32" t="s">
        <v>65</v>
      </c>
      <c r="H2479" s="35" t="s">
        <v>89</v>
      </c>
      <c r="I2479" s="32" t="s">
        <v>166</v>
      </c>
      <c r="J2479" s="19">
        <v>10.5</v>
      </c>
    </row>
    <row r="2480" spans="1:11">
      <c r="A2480" s="18" t="s">
        <v>20</v>
      </c>
      <c r="B2480" s="5" t="str">
        <f>TEXT(DATA[[#This Row],[Fecha]],"mmm")</f>
        <v>ene</v>
      </c>
      <c r="C2480" s="16">
        <f>(WEEKNUM(DATA[[#This Row],[Fecha]],2))</f>
        <v>1</v>
      </c>
      <c r="D2480" s="30">
        <v>45297</v>
      </c>
      <c r="E2480" s="102">
        <f>YEAR(DATA[[#This Row],[Fecha]])</f>
        <v>2024</v>
      </c>
      <c r="F2480" s="31" t="s">
        <v>398</v>
      </c>
      <c r="G2480" s="32" t="s">
        <v>52</v>
      </c>
      <c r="H2480" s="35" t="s">
        <v>406</v>
      </c>
      <c r="I2480" s="32" t="s">
        <v>166</v>
      </c>
      <c r="J2480" s="19">
        <v>6.74</v>
      </c>
    </row>
    <row r="2481" spans="1:10">
      <c r="A2481" s="18" t="s">
        <v>22</v>
      </c>
      <c r="B2481" s="5" t="str">
        <f>TEXT(DATA[[#This Row],[Fecha]],"mmm")</f>
        <v>ene</v>
      </c>
      <c r="C2481" s="16">
        <f>(WEEKNUM(DATA[[#This Row],[Fecha]],2))</f>
        <v>1</v>
      </c>
      <c r="D2481" s="30">
        <v>45297</v>
      </c>
      <c r="E2481" s="102">
        <f>YEAR(DATA[[#This Row],[Fecha]])</f>
        <v>2024</v>
      </c>
      <c r="F2481" s="31" t="s">
        <v>398</v>
      </c>
      <c r="G2481" s="32" t="s">
        <v>65</v>
      </c>
      <c r="H2481" s="35" t="s">
        <v>89</v>
      </c>
      <c r="I2481" s="32" t="s">
        <v>166</v>
      </c>
      <c r="J2481" s="19">
        <v>5.69</v>
      </c>
    </row>
    <row r="2482" spans="1:10">
      <c r="A2482" s="18" t="s">
        <v>22</v>
      </c>
      <c r="B2482" s="5" t="str">
        <f>TEXT(DATA[[#This Row],[Fecha]],"mmm")</f>
        <v>ene</v>
      </c>
      <c r="C2482" s="16">
        <f>(WEEKNUM(DATA[[#This Row],[Fecha]],2))</f>
        <v>1</v>
      </c>
      <c r="D2482" s="30">
        <v>45297</v>
      </c>
      <c r="E2482" s="102">
        <f>YEAR(DATA[[#This Row],[Fecha]])</f>
        <v>2024</v>
      </c>
      <c r="F2482" s="31" t="s">
        <v>398</v>
      </c>
      <c r="G2482" s="32" t="s">
        <v>65</v>
      </c>
      <c r="H2482" s="35" t="s">
        <v>89</v>
      </c>
      <c r="I2482" s="32" t="s">
        <v>166</v>
      </c>
      <c r="J2482" s="19">
        <v>3.62</v>
      </c>
    </row>
    <row r="2483" spans="1:10">
      <c r="A2483" s="18" t="s">
        <v>19</v>
      </c>
      <c r="B2483" s="5" t="str">
        <f>TEXT(DATA[[#This Row],[Fecha]],"mmm")</f>
        <v>ene</v>
      </c>
      <c r="C2483" s="16">
        <f>(WEEKNUM(DATA[[#This Row],[Fecha]],2))</f>
        <v>1</v>
      </c>
      <c r="D2483" s="30">
        <v>45297</v>
      </c>
      <c r="E2483" s="102">
        <f>YEAR(DATA[[#This Row],[Fecha]])</f>
        <v>2024</v>
      </c>
      <c r="F2483" s="31" t="s">
        <v>398</v>
      </c>
      <c r="G2483" s="32" t="s">
        <v>65</v>
      </c>
      <c r="H2483" s="35" t="s">
        <v>89</v>
      </c>
      <c r="I2483" s="32" t="s">
        <v>166</v>
      </c>
      <c r="J2483" s="19">
        <v>3.57</v>
      </c>
    </row>
    <row r="2484" spans="1:10">
      <c r="A2484" s="18" t="s">
        <v>19</v>
      </c>
      <c r="B2484" s="5" t="str">
        <f>TEXT(DATA[[#This Row],[Fecha]],"mmm")</f>
        <v>ene</v>
      </c>
      <c r="C2484" s="16">
        <f>(WEEKNUM(DATA[[#This Row],[Fecha]],2))</f>
        <v>1</v>
      </c>
      <c r="D2484" s="30">
        <v>45297</v>
      </c>
      <c r="E2484" s="102">
        <f>YEAR(DATA[[#This Row],[Fecha]])</f>
        <v>2024</v>
      </c>
      <c r="F2484" s="31" t="s">
        <v>398</v>
      </c>
      <c r="G2484" s="32" t="s">
        <v>65</v>
      </c>
      <c r="H2484" s="35" t="s">
        <v>89</v>
      </c>
      <c r="I2484" s="32" t="s">
        <v>166</v>
      </c>
      <c r="J2484" s="19">
        <v>3.01</v>
      </c>
    </row>
    <row r="2485" spans="1:10">
      <c r="A2485" s="18" t="s">
        <v>22</v>
      </c>
      <c r="B2485" s="5" t="str">
        <f>TEXT(DATA[[#This Row],[Fecha]],"mmm")</f>
        <v>ene</v>
      </c>
      <c r="C2485" s="16">
        <f>(WEEKNUM(DATA[[#This Row],[Fecha]],2))</f>
        <v>1</v>
      </c>
      <c r="D2485" s="30">
        <v>45297</v>
      </c>
      <c r="E2485" s="102">
        <f>YEAR(DATA[[#This Row],[Fecha]])</f>
        <v>2024</v>
      </c>
      <c r="F2485" s="31" t="s">
        <v>398</v>
      </c>
      <c r="G2485" s="32" t="s">
        <v>65</v>
      </c>
      <c r="H2485" s="35" t="s">
        <v>89</v>
      </c>
      <c r="I2485" s="32" t="s">
        <v>166</v>
      </c>
      <c r="J2485" s="19">
        <v>2.35</v>
      </c>
    </row>
    <row r="2486" spans="1:10">
      <c r="A2486" s="18" t="s">
        <v>22</v>
      </c>
      <c r="B2486" s="5" t="str">
        <f>TEXT(DATA[[#This Row],[Fecha]],"mmm")</f>
        <v>ene</v>
      </c>
      <c r="C2486" s="16">
        <f>(WEEKNUM(DATA[[#This Row],[Fecha]],2))</f>
        <v>1</v>
      </c>
      <c r="D2486" s="30">
        <v>45297</v>
      </c>
      <c r="E2486" s="102">
        <f>YEAR(DATA[[#This Row],[Fecha]])</f>
        <v>2024</v>
      </c>
      <c r="F2486" s="31" t="s">
        <v>398</v>
      </c>
      <c r="G2486" s="32" t="s">
        <v>76</v>
      </c>
      <c r="H2486" s="35" t="s">
        <v>304</v>
      </c>
      <c r="I2486" s="32" t="s">
        <v>166</v>
      </c>
      <c r="J2486" s="19">
        <v>2.08</v>
      </c>
    </row>
    <row r="2487" spans="1:10">
      <c r="A2487" s="18" t="s">
        <v>20</v>
      </c>
      <c r="B2487" s="5" t="str">
        <f>TEXT(DATA[[#This Row],[Fecha]],"mmm")</f>
        <v>ene</v>
      </c>
      <c r="C2487" s="16">
        <f>(WEEKNUM(DATA[[#This Row],[Fecha]],2))</f>
        <v>1</v>
      </c>
      <c r="D2487" s="30">
        <v>45297</v>
      </c>
      <c r="E2487" s="102">
        <f>YEAR(DATA[[#This Row],[Fecha]])</f>
        <v>2024</v>
      </c>
      <c r="F2487" s="31" t="s">
        <v>58</v>
      </c>
      <c r="G2487" s="32" t="s">
        <v>52</v>
      </c>
      <c r="H2487" s="35" t="s">
        <v>162</v>
      </c>
      <c r="I2487" s="32" t="s">
        <v>166</v>
      </c>
      <c r="J2487" s="19">
        <v>1.94</v>
      </c>
    </row>
    <row r="2488" spans="1:10">
      <c r="A2488" s="18" t="s">
        <v>19</v>
      </c>
      <c r="B2488" s="5" t="str">
        <f>TEXT(DATA[[#This Row],[Fecha]],"mmm")</f>
        <v>ene</v>
      </c>
      <c r="C2488" s="16">
        <f>(WEEKNUM(DATA[[#This Row],[Fecha]],2))</f>
        <v>1</v>
      </c>
      <c r="D2488" s="30">
        <v>45297</v>
      </c>
      <c r="E2488" s="102">
        <f>YEAR(DATA[[#This Row],[Fecha]])</f>
        <v>2024</v>
      </c>
      <c r="F2488" s="31" t="s">
        <v>398</v>
      </c>
      <c r="G2488" s="32" t="s">
        <v>65</v>
      </c>
      <c r="H2488" s="35" t="s">
        <v>89</v>
      </c>
      <c r="I2488" s="32" t="s">
        <v>166</v>
      </c>
      <c r="J2488" s="19">
        <v>0.68</v>
      </c>
    </row>
    <row r="2489" spans="1:10">
      <c r="A2489" s="18" t="s">
        <v>20</v>
      </c>
      <c r="B2489" s="5" t="str">
        <f>TEXT(DATA[[#This Row],[Fecha]],"mmm")</f>
        <v>ene</v>
      </c>
      <c r="C2489" s="16">
        <f>(WEEKNUM(DATA[[#This Row],[Fecha]],2))</f>
        <v>1</v>
      </c>
      <c r="D2489" s="30">
        <v>45297</v>
      </c>
      <c r="E2489" s="102">
        <f>YEAR(DATA[[#This Row],[Fecha]])</f>
        <v>2024</v>
      </c>
      <c r="F2489" s="31" t="s">
        <v>58</v>
      </c>
      <c r="G2489" s="32" t="s">
        <v>52</v>
      </c>
      <c r="H2489" s="35" t="s">
        <v>162</v>
      </c>
      <c r="I2489" s="32" t="s">
        <v>166</v>
      </c>
      <c r="J2489" s="19">
        <v>0.39</v>
      </c>
    </row>
    <row r="2490" spans="1:10">
      <c r="A2490" s="18" t="s">
        <v>19</v>
      </c>
      <c r="B2490" s="5" t="str">
        <f>TEXT(DATA[[#This Row],[Fecha]],"mmm")</f>
        <v>ene</v>
      </c>
      <c r="C2490" s="16">
        <f>(WEEKNUM(DATA[[#This Row],[Fecha]],2))</f>
        <v>1</v>
      </c>
      <c r="D2490" s="30">
        <v>45297</v>
      </c>
      <c r="E2490" s="102">
        <f>YEAR(DATA[[#This Row],[Fecha]])</f>
        <v>2024</v>
      </c>
      <c r="F2490" s="31" t="s">
        <v>398</v>
      </c>
      <c r="G2490" s="32" t="s">
        <v>65</v>
      </c>
      <c r="H2490" s="35" t="s">
        <v>89</v>
      </c>
      <c r="I2490" s="32" t="s">
        <v>166</v>
      </c>
      <c r="J2490" s="19">
        <v>0.32</v>
      </c>
    </row>
    <row r="2491" spans="1:10">
      <c r="A2491" s="18" t="s">
        <v>20</v>
      </c>
      <c r="B2491" s="5" t="str">
        <f>TEXT(DATA[[#This Row],[Fecha]],"mmm")</f>
        <v>ene</v>
      </c>
      <c r="C2491" s="16">
        <f>(WEEKNUM(DATA[[#This Row],[Fecha]],2))</f>
        <v>1</v>
      </c>
      <c r="D2491" s="30">
        <v>45298</v>
      </c>
      <c r="E2491" s="102">
        <f>YEAR(DATA[[#This Row],[Fecha]])</f>
        <v>2024</v>
      </c>
      <c r="F2491" s="31" t="s">
        <v>335</v>
      </c>
      <c r="G2491" s="32" t="s">
        <v>62</v>
      </c>
      <c r="H2491" s="35" t="s">
        <v>242</v>
      </c>
      <c r="I2491" s="32" t="s">
        <v>166</v>
      </c>
      <c r="J2491" s="19">
        <v>7.34</v>
      </c>
    </row>
    <row r="2492" spans="1:10">
      <c r="A2492" s="18" t="s">
        <v>20</v>
      </c>
      <c r="B2492" s="5" t="str">
        <f>TEXT(DATA[[#This Row],[Fecha]],"mmm")</f>
        <v>ene</v>
      </c>
      <c r="C2492" s="16">
        <f>(WEEKNUM(DATA[[#This Row],[Fecha]],2))</f>
        <v>1</v>
      </c>
      <c r="D2492" s="30">
        <v>45298</v>
      </c>
      <c r="E2492" s="102">
        <f>YEAR(DATA[[#This Row],[Fecha]])</f>
        <v>2024</v>
      </c>
      <c r="F2492" s="31" t="s">
        <v>398</v>
      </c>
      <c r="G2492" s="32" t="s">
        <v>64</v>
      </c>
      <c r="H2492" s="35" t="s">
        <v>158</v>
      </c>
      <c r="I2492" s="32" t="s">
        <v>166</v>
      </c>
      <c r="J2492" s="19">
        <v>6.91</v>
      </c>
    </row>
    <row r="2493" spans="1:10">
      <c r="A2493" s="18" t="s">
        <v>20</v>
      </c>
      <c r="B2493" s="5" t="str">
        <f>TEXT(DATA[[#This Row],[Fecha]],"mmm")</f>
        <v>ene</v>
      </c>
      <c r="C2493" s="16">
        <f>(WEEKNUM(DATA[[#This Row],[Fecha]],2))</f>
        <v>1</v>
      </c>
      <c r="D2493" s="30">
        <v>45298</v>
      </c>
      <c r="E2493" s="102">
        <f>YEAR(DATA[[#This Row],[Fecha]])</f>
        <v>2024</v>
      </c>
      <c r="F2493" s="31" t="s">
        <v>335</v>
      </c>
      <c r="G2493" s="32" t="s">
        <v>62</v>
      </c>
      <c r="H2493" s="35" t="s">
        <v>242</v>
      </c>
      <c r="I2493" s="32" t="s">
        <v>166</v>
      </c>
      <c r="J2493" s="19">
        <v>6.52</v>
      </c>
    </row>
    <row r="2494" spans="1:10">
      <c r="A2494" s="18" t="s">
        <v>20</v>
      </c>
      <c r="B2494" s="5" t="str">
        <f>TEXT(DATA[[#This Row],[Fecha]],"mmm")</f>
        <v>ene</v>
      </c>
      <c r="C2494" s="16">
        <f>(WEEKNUM(DATA[[#This Row],[Fecha]],2))</f>
        <v>1</v>
      </c>
      <c r="D2494" s="30">
        <v>45298</v>
      </c>
      <c r="E2494" s="102">
        <f>YEAR(DATA[[#This Row],[Fecha]])</f>
        <v>2024</v>
      </c>
      <c r="F2494" s="31" t="s">
        <v>58</v>
      </c>
      <c r="G2494" s="32" t="s">
        <v>70</v>
      </c>
      <c r="H2494" s="35" t="s">
        <v>134</v>
      </c>
      <c r="I2494" s="32" t="s">
        <v>166</v>
      </c>
      <c r="J2494" s="19">
        <v>4.87</v>
      </c>
    </row>
    <row r="2495" spans="1:10">
      <c r="A2495" s="18" t="s">
        <v>20</v>
      </c>
      <c r="B2495" s="5" t="str">
        <f>TEXT(DATA[[#This Row],[Fecha]],"mmm")</f>
        <v>ene</v>
      </c>
      <c r="C2495" s="16">
        <f>(WEEKNUM(DATA[[#This Row],[Fecha]],2))</f>
        <v>1</v>
      </c>
      <c r="D2495" s="30">
        <v>45298</v>
      </c>
      <c r="E2495" s="102">
        <f>YEAR(DATA[[#This Row],[Fecha]])</f>
        <v>2024</v>
      </c>
      <c r="F2495" s="31" t="s">
        <v>335</v>
      </c>
      <c r="G2495" s="32" t="s">
        <v>62</v>
      </c>
      <c r="H2495" s="35" t="s">
        <v>242</v>
      </c>
      <c r="I2495" s="32" t="s">
        <v>166</v>
      </c>
      <c r="J2495" s="19">
        <v>2.98</v>
      </c>
    </row>
    <row r="2496" spans="1:10">
      <c r="A2496" s="18" t="s">
        <v>20</v>
      </c>
      <c r="B2496" s="5" t="str">
        <f>TEXT(DATA[[#This Row],[Fecha]],"mmm")</f>
        <v>ene</v>
      </c>
      <c r="C2496" s="16">
        <f>(WEEKNUM(DATA[[#This Row],[Fecha]],2))</f>
        <v>1</v>
      </c>
      <c r="D2496" s="30">
        <v>45298</v>
      </c>
      <c r="E2496" s="102">
        <f>YEAR(DATA[[#This Row],[Fecha]])</f>
        <v>2024</v>
      </c>
      <c r="F2496" s="31" t="s">
        <v>335</v>
      </c>
      <c r="G2496" s="32" t="s">
        <v>62</v>
      </c>
      <c r="H2496" s="35" t="s">
        <v>242</v>
      </c>
      <c r="I2496" s="32" t="s">
        <v>166</v>
      </c>
      <c r="J2496" s="19">
        <v>2.57</v>
      </c>
    </row>
    <row r="2497" spans="1:11">
      <c r="A2497" s="18" t="s">
        <v>20</v>
      </c>
      <c r="B2497" s="5" t="str">
        <f>TEXT(DATA[[#This Row],[Fecha]],"mmm")</f>
        <v>ene</v>
      </c>
      <c r="C2497" s="16">
        <f>(WEEKNUM(DATA[[#This Row],[Fecha]],2))</f>
        <v>1</v>
      </c>
      <c r="D2497" s="30">
        <v>45298</v>
      </c>
      <c r="E2497" s="102">
        <f>YEAR(DATA[[#This Row],[Fecha]])</f>
        <v>2024</v>
      </c>
      <c r="F2497" s="31" t="s">
        <v>335</v>
      </c>
      <c r="G2497" s="32" t="s">
        <v>62</v>
      </c>
      <c r="H2497" s="35" t="s">
        <v>242</v>
      </c>
      <c r="I2497" s="32" t="s">
        <v>166</v>
      </c>
      <c r="J2497" s="19">
        <v>2.21</v>
      </c>
    </row>
    <row r="2498" spans="1:11">
      <c r="A2498" s="18" t="s">
        <v>20</v>
      </c>
      <c r="B2498" s="5" t="str">
        <f>TEXT(DATA[[#This Row],[Fecha]],"mmm")</f>
        <v>ene</v>
      </c>
      <c r="C2498" s="16">
        <f>(WEEKNUM(DATA[[#This Row],[Fecha]],2))</f>
        <v>1</v>
      </c>
      <c r="D2498" s="30">
        <v>45298</v>
      </c>
      <c r="E2498" s="102">
        <f>YEAR(DATA[[#This Row],[Fecha]])</f>
        <v>2024</v>
      </c>
      <c r="F2498" s="31" t="s">
        <v>58</v>
      </c>
      <c r="G2498" s="32" t="s">
        <v>52</v>
      </c>
      <c r="H2498" s="35" t="s">
        <v>162</v>
      </c>
      <c r="I2498" s="32" t="s">
        <v>166</v>
      </c>
      <c r="J2498" s="19">
        <v>1.82</v>
      </c>
    </row>
    <row r="2499" spans="1:11">
      <c r="A2499" s="18" t="s">
        <v>20</v>
      </c>
      <c r="B2499" s="5" t="str">
        <f>TEXT(DATA[[#This Row],[Fecha]],"mmm")</f>
        <v>ene</v>
      </c>
      <c r="C2499" s="16">
        <f>(WEEKNUM(DATA[[#This Row],[Fecha]],2))</f>
        <v>1</v>
      </c>
      <c r="D2499" s="30">
        <v>45298</v>
      </c>
      <c r="E2499" s="102">
        <f>YEAR(DATA[[#This Row],[Fecha]])</f>
        <v>2024</v>
      </c>
      <c r="F2499" s="31" t="s">
        <v>58</v>
      </c>
      <c r="G2499" s="32" t="s">
        <v>52</v>
      </c>
      <c r="H2499" s="35" t="s">
        <v>162</v>
      </c>
      <c r="I2499" s="32" t="s">
        <v>166</v>
      </c>
      <c r="J2499" s="19">
        <v>0.42</v>
      </c>
    </row>
    <row r="2500" spans="1:11">
      <c r="A2500" s="18" t="s">
        <v>20</v>
      </c>
      <c r="B2500" s="5" t="str">
        <f>TEXT(DATA[[#This Row],[Fecha]],"mmm")</f>
        <v>ene</v>
      </c>
      <c r="C2500" s="16">
        <f>(WEEKNUM(DATA[[#This Row],[Fecha]],2))</f>
        <v>2</v>
      </c>
      <c r="D2500" s="30">
        <v>45299</v>
      </c>
      <c r="E2500" s="102">
        <f>YEAR(DATA[[#This Row],[Fecha]])</f>
        <v>2024</v>
      </c>
      <c r="F2500" s="31" t="s">
        <v>335</v>
      </c>
      <c r="G2500" s="32" t="s">
        <v>64</v>
      </c>
      <c r="H2500" s="35" t="s">
        <v>158</v>
      </c>
      <c r="I2500" s="32" t="s">
        <v>57</v>
      </c>
      <c r="J2500" s="19">
        <v>13.69</v>
      </c>
      <c r="K2500" s="29" t="s">
        <v>648</v>
      </c>
    </row>
    <row r="2501" spans="1:11">
      <c r="A2501" s="18" t="s">
        <v>20</v>
      </c>
      <c r="B2501" s="5" t="str">
        <f>TEXT(DATA[[#This Row],[Fecha]],"mmm")</f>
        <v>ene</v>
      </c>
      <c r="C2501" s="16">
        <f>(WEEKNUM(DATA[[#This Row],[Fecha]],2))</f>
        <v>2</v>
      </c>
      <c r="D2501" s="30">
        <v>45299</v>
      </c>
      <c r="E2501" s="102">
        <f>YEAR(DATA[[#This Row],[Fecha]])</f>
        <v>2024</v>
      </c>
      <c r="F2501" s="31" t="s">
        <v>398</v>
      </c>
      <c r="G2501" s="32" t="s">
        <v>482</v>
      </c>
      <c r="H2501" s="35" t="s">
        <v>491</v>
      </c>
      <c r="I2501" s="32" t="s">
        <v>166</v>
      </c>
      <c r="J2501" s="19">
        <v>9.2200000000000006</v>
      </c>
    </row>
    <row r="2502" spans="1:11">
      <c r="A2502" s="18" t="s">
        <v>20</v>
      </c>
      <c r="B2502" s="5" t="str">
        <f>TEXT(DATA[[#This Row],[Fecha]],"mmm")</f>
        <v>ene</v>
      </c>
      <c r="C2502" s="16">
        <f>(WEEKNUM(DATA[[#This Row],[Fecha]],2))</f>
        <v>2</v>
      </c>
      <c r="D2502" s="30">
        <v>45299</v>
      </c>
      <c r="E2502" s="102">
        <f>YEAR(DATA[[#This Row],[Fecha]])</f>
        <v>2024</v>
      </c>
      <c r="F2502" s="31" t="s">
        <v>335</v>
      </c>
      <c r="G2502" s="32" t="s">
        <v>52</v>
      </c>
      <c r="H2502" s="35" t="s">
        <v>172</v>
      </c>
      <c r="I2502" s="32" t="s">
        <v>166</v>
      </c>
      <c r="J2502" s="19">
        <v>3.87</v>
      </c>
    </row>
    <row r="2503" spans="1:11">
      <c r="A2503" s="18" t="s">
        <v>20</v>
      </c>
      <c r="B2503" s="5" t="str">
        <f>TEXT(DATA[[#This Row],[Fecha]],"mmm")</f>
        <v>ene</v>
      </c>
      <c r="C2503" s="16">
        <f>(WEEKNUM(DATA[[#This Row],[Fecha]],2))</f>
        <v>2</v>
      </c>
      <c r="D2503" s="30">
        <v>45299</v>
      </c>
      <c r="E2503" s="102">
        <f>YEAR(DATA[[#This Row],[Fecha]])</f>
        <v>2024</v>
      </c>
      <c r="F2503" s="31" t="s">
        <v>58</v>
      </c>
      <c r="G2503" s="32" t="s">
        <v>62</v>
      </c>
      <c r="H2503" s="35" t="s">
        <v>307</v>
      </c>
      <c r="I2503" s="32" t="s">
        <v>166</v>
      </c>
      <c r="J2503" s="19">
        <v>3.58</v>
      </c>
    </row>
    <row r="2504" spans="1:11">
      <c r="A2504" s="18" t="s">
        <v>22</v>
      </c>
      <c r="B2504" s="5" t="str">
        <f>TEXT(DATA[[#This Row],[Fecha]],"mmm")</f>
        <v>ene</v>
      </c>
      <c r="C2504" s="16">
        <f>(WEEKNUM(DATA[[#This Row],[Fecha]],2))</f>
        <v>2</v>
      </c>
      <c r="D2504" s="30">
        <v>45299</v>
      </c>
      <c r="E2504" s="102">
        <f>YEAR(DATA[[#This Row],[Fecha]])</f>
        <v>2024</v>
      </c>
      <c r="F2504" s="31" t="s">
        <v>58</v>
      </c>
      <c r="G2504" s="32" t="s">
        <v>65</v>
      </c>
      <c r="H2504" s="35" t="s">
        <v>429</v>
      </c>
      <c r="I2504" s="32" t="s">
        <v>166</v>
      </c>
      <c r="J2504" s="19">
        <v>2.73</v>
      </c>
    </row>
    <row r="2505" spans="1:11">
      <c r="A2505" s="18" t="s">
        <v>22</v>
      </c>
      <c r="B2505" s="5" t="str">
        <f>TEXT(DATA[[#This Row],[Fecha]],"mmm")</f>
        <v>ene</v>
      </c>
      <c r="C2505" s="16">
        <f>(WEEKNUM(DATA[[#This Row],[Fecha]],2))</f>
        <v>2</v>
      </c>
      <c r="D2505" s="30">
        <v>45299</v>
      </c>
      <c r="E2505" s="102">
        <f>YEAR(DATA[[#This Row],[Fecha]])</f>
        <v>2024</v>
      </c>
      <c r="F2505" s="31" t="s">
        <v>58</v>
      </c>
      <c r="G2505" s="32" t="s">
        <v>65</v>
      </c>
      <c r="H2505" s="35" t="s">
        <v>429</v>
      </c>
      <c r="I2505" s="32" t="s">
        <v>166</v>
      </c>
      <c r="J2505" s="19">
        <v>2.73</v>
      </c>
    </row>
    <row r="2506" spans="1:11">
      <c r="A2506" s="18" t="s">
        <v>22</v>
      </c>
      <c r="B2506" s="5" t="str">
        <f>TEXT(DATA[[#This Row],[Fecha]],"mmm")</f>
        <v>ene</v>
      </c>
      <c r="C2506" s="16">
        <f>(WEEKNUM(DATA[[#This Row],[Fecha]],2))</f>
        <v>2</v>
      </c>
      <c r="D2506" s="30">
        <v>45299</v>
      </c>
      <c r="E2506" s="102">
        <f>YEAR(DATA[[#This Row],[Fecha]])</f>
        <v>2024</v>
      </c>
      <c r="F2506" s="31" t="s">
        <v>58</v>
      </c>
      <c r="G2506" s="32" t="s">
        <v>65</v>
      </c>
      <c r="H2506" s="35" t="s">
        <v>429</v>
      </c>
      <c r="I2506" s="32" t="s">
        <v>166</v>
      </c>
      <c r="J2506" s="19">
        <v>2.5</v>
      </c>
    </row>
    <row r="2507" spans="1:11">
      <c r="A2507" s="18" t="s">
        <v>19</v>
      </c>
      <c r="B2507" s="5" t="str">
        <f>TEXT(DATA[[#This Row],[Fecha]],"mmm")</f>
        <v>ene</v>
      </c>
      <c r="C2507" s="16">
        <f>(WEEKNUM(DATA[[#This Row],[Fecha]],2))</f>
        <v>2</v>
      </c>
      <c r="D2507" s="30">
        <v>45299</v>
      </c>
      <c r="E2507" s="102">
        <f>YEAR(DATA[[#This Row],[Fecha]])</f>
        <v>2024</v>
      </c>
      <c r="F2507" s="31" t="s">
        <v>58</v>
      </c>
      <c r="G2507" s="32" t="s">
        <v>65</v>
      </c>
      <c r="H2507" s="35" t="s">
        <v>429</v>
      </c>
      <c r="I2507" s="32" t="s">
        <v>166</v>
      </c>
      <c r="J2507" s="19">
        <v>2.04</v>
      </c>
    </row>
    <row r="2508" spans="1:11">
      <c r="A2508" s="18" t="s">
        <v>20</v>
      </c>
      <c r="B2508" s="5" t="str">
        <f>TEXT(DATA[[#This Row],[Fecha]],"mmm")</f>
        <v>ene</v>
      </c>
      <c r="C2508" s="16">
        <f>(WEEKNUM(DATA[[#This Row],[Fecha]],2))</f>
        <v>2</v>
      </c>
      <c r="D2508" s="30">
        <v>45299</v>
      </c>
      <c r="E2508" s="102">
        <f>YEAR(DATA[[#This Row],[Fecha]])</f>
        <v>2024</v>
      </c>
      <c r="F2508" s="31" t="s">
        <v>335</v>
      </c>
      <c r="G2508" s="32" t="s">
        <v>53</v>
      </c>
      <c r="H2508" s="35" t="s">
        <v>525</v>
      </c>
      <c r="I2508" s="32" t="s">
        <v>166</v>
      </c>
      <c r="J2508" s="19">
        <v>1.93</v>
      </c>
    </row>
    <row r="2509" spans="1:11">
      <c r="A2509" s="18" t="s">
        <v>22</v>
      </c>
      <c r="B2509" s="5" t="str">
        <f>TEXT(DATA[[#This Row],[Fecha]],"mmm")</f>
        <v>ene</v>
      </c>
      <c r="C2509" s="16">
        <f>(WEEKNUM(DATA[[#This Row],[Fecha]],2))</f>
        <v>2</v>
      </c>
      <c r="D2509" s="30">
        <v>45299</v>
      </c>
      <c r="E2509" s="102">
        <f>YEAR(DATA[[#This Row],[Fecha]])</f>
        <v>2024</v>
      </c>
      <c r="F2509" s="31" t="s">
        <v>398</v>
      </c>
      <c r="G2509" s="32" t="s">
        <v>65</v>
      </c>
      <c r="H2509" s="35" t="s">
        <v>89</v>
      </c>
      <c r="I2509" s="32" t="s">
        <v>166</v>
      </c>
      <c r="J2509" s="19">
        <v>1.8</v>
      </c>
    </row>
    <row r="2510" spans="1:11">
      <c r="A2510" s="18" t="s">
        <v>20</v>
      </c>
      <c r="B2510" s="5" t="str">
        <f>TEXT(DATA[[#This Row],[Fecha]],"mmm")</f>
        <v>ene</v>
      </c>
      <c r="C2510" s="16">
        <f>(WEEKNUM(DATA[[#This Row],[Fecha]],2))</f>
        <v>2</v>
      </c>
      <c r="D2510" s="30">
        <v>45299</v>
      </c>
      <c r="E2510" s="102">
        <f>YEAR(DATA[[#This Row],[Fecha]])</f>
        <v>2024</v>
      </c>
      <c r="F2510" s="31" t="s">
        <v>398</v>
      </c>
      <c r="G2510" s="32" t="s">
        <v>76</v>
      </c>
      <c r="H2510" s="35" t="s">
        <v>108</v>
      </c>
      <c r="I2510" s="32" t="s">
        <v>166</v>
      </c>
      <c r="J2510" s="19">
        <v>1.78</v>
      </c>
    </row>
    <row r="2511" spans="1:11">
      <c r="A2511" s="18" t="s">
        <v>20</v>
      </c>
      <c r="B2511" s="5" t="str">
        <f>TEXT(DATA[[#This Row],[Fecha]],"mmm")</f>
        <v>ene</v>
      </c>
      <c r="C2511" s="16">
        <f>(WEEKNUM(DATA[[#This Row],[Fecha]],2))</f>
        <v>2</v>
      </c>
      <c r="D2511" s="30">
        <v>45299</v>
      </c>
      <c r="E2511" s="102">
        <f>YEAR(DATA[[#This Row],[Fecha]])</f>
        <v>2024</v>
      </c>
      <c r="F2511" s="31" t="s">
        <v>335</v>
      </c>
      <c r="G2511" s="32" t="s">
        <v>59</v>
      </c>
      <c r="H2511" s="35" t="s">
        <v>598</v>
      </c>
      <c r="I2511" s="32" t="s">
        <v>166</v>
      </c>
      <c r="J2511" s="19">
        <v>1.63</v>
      </c>
    </row>
    <row r="2512" spans="1:11">
      <c r="A2512" s="18" t="s">
        <v>22</v>
      </c>
      <c r="B2512" s="5" t="str">
        <f>TEXT(DATA[[#This Row],[Fecha]],"mmm")</f>
        <v>ene</v>
      </c>
      <c r="C2512" s="16">
        <f>(WEEKNUM(DATA[[#This Row],[Fecha]],2))</f>
        <v>2</v>
      </c>
      <c r="D2512" s="30">
        <v>45299</v>
      </c>
      <c r="E2512" s="102">
        <f>YEAR(DATA[[#This Row],[Fecha]])</f>
        <v>2024</v>
      </c>
      <c r="F2512" s="31" t="s">
        <v>58</v>
      </c>
      <c r="G2512" s="32" t="s">
        <v>65</v>
      </c>
      <c r="H2512" s="35" t="s">
        <v>429</v>
      </c>
      <c r="I2512" s="32" t="s">
        <v>166</v>
      </c>
      <c r="J2512" s="19">
        <v>0.68</v>
      </c>
    </row>
    <row r="2513" spans="1:11">
      <c r="A2513" s="18" t="s">
        <v>19</v>
      </c>
      <c r="B2513" s="5" t="str">
        <f>TEXT(DATA[[#This Row],[Fecha]],"mmm")</f>
        <v>ene</v>
      </c>
      <c r="C2513" s="16">
        <f>(WEEKNUM(DATA[[#This Row],[Fecha]],2))</f>
        <v>2</v>
      </c>
      <c r="D2513" s="30">
        <v>45299</v>
      </c>
      <c r="E2513" s="102">
        <f>YEAR(DATA[[#This Row],[Fecha]])</f>
        <v>2024</v>
      </c>
      <c r="F2513" s="31" t="s">
        <v>58</v>
      </c>
      <c r="G2513" s="32" t="s">
        <v>65</v>
      </c>
      <c r="H2513" s="35" t="s">
        <v>429</v>
      </c>
      <c r="I2513" s="32" t="s">
        <v>166</v>
      </c>
      <c r="J2513" s="19">
        <v>0.65</v>
      </c>
    </row>
    <row r="2514" spans="1:11">
      <c r="A2514" s="18" t="s">
        <v>19</v>
      </c>
      <c r="B2514" s="5" t="str">
        <f>TEXT(DATA[[#This Row],[Fecha]],"mmm")</f>
        <v>ene</v>
      </c>
      <c r="C2514" s="16">
        <f>(WEEKNUM(DATA[[#This Row],[Fecha]],2))</f>
        <v>2</v>
      </c>
      <c r="D2514" s="30">
        <v>45299</v>
      </c>
      <c r="E2514" s="102">
        <f>YEAR(DATA[[#This Row],[Fecha]])</f>
        <v>2024</v>
      </c>
      <c r="F2514" s="31" t="s">
        <v>58</v>
      </c>
      <c r="G2514" s="32" t="s">
        <v>65</v>
      </c>
      <c r="H2514" s="35" t="s">
        <v>429</v>
      </c>
      <c r="I2514" s="32" t="s">
        <v>166</v>
      </c>
      <c r="J2514" s="19">
        <v>0.39</v>
      </c>
    </row>
    <row r="2515" spans="1:11">
      <c r="A2515" s="18" t="s">
        <v>22</v>
      </c>
      <c r="B2515" s="5" t="str">
        <f>TEXT(DATA[[#This Row],[Fecha]],"mmm")</f>
        <v>ene</v>
      </c>
      <c r="C2515" s="16">
        <f>(WEEKNUM(DATA[[#This Row],[Fecha]],2))</f>
        <v>2</v>
      </c>
      <c r="D2515" s="30">
        <v>45299</v>
      </c>
      <c r="E2515" s="102">
        <f>YEAR(DATA[[#This Row],[Fecha]])</f>
        <v>2024</v>
      </c>
      <c r="F2515" s="31" t="s">
        <v>398</v>
      </c>
      <c r="G2515" s="32" t="s">
        <v>65</v>
      </c>
      <c r="H2515" s="35" t="s">
        <v>89</v>
      </c>
      <c r="I2515" s="32" t="s">
        <v>166</v>
      </c>
      <c r="J2515" s="19">
        <v>0.08</v>
      </c>
    </row>
    <row r="2516" spans="1:11">
      <c r="A2516" s="18" t="s">
        <v>20</v>
      </c>
      <c r="B2516" s="5" t="str">
        <f>TEXT(DATA[[#This Row],[Fecha]],"mmm")</f>
        <v>ene</v>
      </c>
      <c r="C2516" s="16">
        <f>(WEEKNUM(DATA[[#This Row],[Fecha]],2))</f>
        <v>2</v>
      </c>
      <c r="D2516" s="30">
        <v>45299</v>
      </c>
      <c r="E2516" s="102">
        <f>YEAR(DATA[[#This Row],[Fecha]])</f>
        <v>2024</v>
      </c>
      <c r="F2516" s="31" t="s">
        <v>335</v>
      </c>
      <c r="G2516" s="32" t="s">
        <v>52</v>
      </c>
      <c r="H2516" s="35" t="s">
        <v>162</v>
      </c>
      <c r="I2516" s="32" t="s">
        <v>166</v>
      </c>
      <c r="J2516" s="19">
        <v>0.03</v>
      </c>
    </row>
    <row r="2517" spans="1:11">
      <c r="A2517" s="18" t="s">
        <v>19</v>
      </c>
      <c r="B2517" s="5" t="str">
        <f>TEXT(DATA[[#This Row],[Fecha]],"mmm")</f>
        <v>ene</v>
      </c>
      <c r="C2517" s="16">
        <f>(WEEKNUM(DATA[[#This Row],[Fecha]],2))</f>
        <v>2</v>
      </c>
      <c r="D2517" s="30">
        <v>45300</v>
      </c>
      <c r="E2517" s="102">
        <f>YEAR(DATA[[#This Row],[Fecha]])</f>
        <v>2024</v>
      </c>
      <c r="F2517" s="31" t="s">
        <v>58</v>
      </c>
      <c r="G2517" s="32" t="s">
        <v>53</v>
      </c>
      <c r="H2517" s="35" t="s">
        <v>519</v>
      </c>
      <c r="I2517" s="32" t="s">
        <v>56</v>
      </c>
      <c r="J2517" s="19">
        <v>28.15</v>
      </c>
      <c r="K2517" s="29" t="s">
        <v>642</v>
      </c>
    </row>
    <row r="2518" spans="1:11">
      <c r="A2518" s="18" t="s">
        <v>22</v>
      </c>
      <c r="B2518" s="5" t="str">
        <f>TEXT(DATA[[#This Row],[Fecha]],"mmm")</f>
        <v>ene</v>
      </c>
      <c r="C2518" s="16">
        <f>(WEEKNUM(DATA[[#This Row],[Fecha]],2))</f>
        <v>2</v>
      </c>
      <c r="D2518" s="30">
        <v>45300</v>
      </c>
      <c r="E2518" s="102">
        <f>YEAR(DATA[[#This Row],[Fecha]])</f>
        <v>2024</v>
      </c>
      <c r="F2518" s="31" t="s">
        <v>398</v>
      </c>
      <c r="G2518" s="32" t="s">
        <v>71</v>
      </c>
      <c r="H2518" s="35" t="s">
        <v>526</v>
      </c>
      <c r="I2518" s="32" t="s">
        <v>57</v>
      </c>
      <c r="J2518" s="19">
        <v>25.87</v>
      </c>
      <c r="K2518" s="29" t="s">
        <v>645</v>
      </c>
    </row>
    <row r="2519" spans="1:11">
      <c r="A2519" s="18" t="s">
        <v>20</v>
      </c>
      <c r="B2519" s="5" t="str">
        <f>TEXT(DATA[[#This Row],[Fecha]],"mmm")</f>
        <v>ene</v>
      </c>
      <c r="C2519" s="16">
        <f>(WEEKNUM(DATA[[#This Row],[Fecha]],2))</f>
        <v>2</v>
      </c>
      <c r="D2519" s="30">
        <v>45300</v>
      </c>
      <c r="E2519" s="102">
        <f>YEAR(DATA[[#This Row],[Fecha]])</f>
        <v>2024</v>
      </c>
      <c r="F2519" s="31" t="s">
        <v>398</v>
      </c>
      <c r="G2519" s="32" t="s">
        <v>70</v>
      </c>
      <c r="H2519" s="35" t="s">
        <v>84</v>
      </c>
      <c r="I2519" s="32" t="s">
        <v>56</v>
      </c>
      <c r="J2519" s="19">
        <v>21.14</v>
      </c>
      <c r="K2519" s="29" t="s">
        <v>647</v>
      </c>
    </row>
    <row r="2520" spans="1:11">
      <c r="A2520" s="18" t="s">
        <v>20</v>
      </c>
      <c r="B2520" s="5" t="str">
        <f>TEXT(DATA[[#This Row],[Fecha]],"mmm")</f>
        <v>ene</v>
      </c>
      <c r="C2520" s="16">
        <f>(WEEKNUM(DATA[[#This Row],[Fecha]],2))</f>
        <v>2</v>
      </c>
      <c r="D2520" s="30">
        <v>45300</v>
      </c>
      <c r="E2520" s="102">
        <f>YEAR(DATA[[#This Row],[Fecha]])</f>
        <v>2024</v>
      </c>
      <c r="F2520" s="31" t="s">
        <v>398</v>
      </c>
      <c r="G2520" s="32" t="s">
        <v>70</v>
      </c>
      <c r="H2520" s="35" t="s">
        <v>84</v>
      </c>
      <c r="I2520" s="32" t="s">
        <v>56</v>
      </c>
      <c r="J2520" s="19">
        <v>13.19</v>
      </c>
      <c r="K2520" s="29" t="s">
        <v>647</v>
      </c>
    </row>
    <row r="2521" spans="1:11">
      <c r="A2521" s="18" t="s">
        <v>22</v>
      </c>
      <c r="B2521" s="5" t="str">
        <f>TEXT(DATA[[#This Row],[Fecha]],"mmm")</f>
        <v>ene</v>
      </c>
      <c r="C2521" s="16">
        <f>(WEEKNUM(DATA[[#This Row],[Fecha]],2))</f>
        <v>2</v>
      </c>
      <c r="D2521" s="30">
        <v>45300</v>
      </c>
      <c r="E2521" s="102">
        <f>YEAR(DATA[[#This Row],[Fecha]])</f>
        <v>2024</v>
      </c>
      <c r="F2521" s="31" t="s">
        <v>58</v>
      </c>
      <c r="G2521" s="32" t="s">
        <v>76</v>
      </c>
      <c r="H2521" s="35" t="s">
        <v>303</v>
      </c>
      <c r="I2521" s="32" t="s">
        <v>56</v>
      </c>
      <c r="J2521" s="19">
        <v>10.029999999999999</v>
      </c>
      <c r="K2521" s="29" t="s">
        <v>649</v>
      </c>
    </row>
    <row r="2522" spans="1:11">
      <c r="A2522" s="18" t="s">
        <v>22</v>
      </c>
      <c r="B2522" s="5" t="str">
        <f>TEXT(DATA[[#This Row],[Fecha]],"mmm")</f>
        <v>ene</v>
      </c>
      <c r="C2522" s="16">
        <f>(WEEKNUM(DATA[[#This Row],[Fecha]],2))</f>
        <v>2</v>
      </c>
      <c r="D2522" s="30">
        <v>45300</v>
      </c>
      <c r="E2522" s="102">
        <f>YEAR(DATA[[#This Row],[Fecha]])</f>
        <v>2024</v>
      </c>
      <c r="F2522" s="31" t="s">
        <v>398</v>
      </c>
      <c r="G2522" s="32" t="s">
        <v>74</v>
      </c>
      <c r="H2522" s="35" t="s">
        <v>83</v>
      </c>
      <c r="I2522" s="32" t="s">
        <v>166</v>
      </c>
      <c r="J2522" s="19">
        <v>8.0299999999999994</v>
      </c>
    </row>
    <row r="2523" spans="1:11">
      <c r="A2523" s="18" t="s">
        <v>22</v>
      </c>
      <c r="B2523" s="5" t="str">
        <f>TEXT(DATA[[#This Row],[Fecha]],"mmm")</f>
        <v>ene</v>
      </c>
      <c r="C2523" s="16">
        <f>(WEEKNUM(DATA[[#This Row],[Fecha]],2))</f>
        <v>2</v>
      </c>
      <c r="D2523" s="30">
        <v>45300</v>
      </c>
      <c r="E2523" s="102">
        <f>YEAR(DATA[[#This Row],[Fecha]])</f>
        <v>2024</v>
      </c>
      <c r="F2523" s="31" t="s">
        <v>58</v>
      </c>
      <c r="G2523" s="32" t="s">
        <v>76</v>
      </c>
      <c r="H2523" s="35" t="s">
        <v>304</v>
      </c>
      <c r="I2523" s="32" t="s">
        <v>166</v>
      </c>
      <c r="J2523" s="19">
        <v>4.6500000000000004</v>
      </c>
    </row>
    <row r="2524" spans="1:11">
      <c r="A2524" s="18" t="s">
        <v>20</v>
      </c>
      <c r="B2524" s="5" t="str">
        <f>TEXT(DATA[[#This Row],[Fecha]],"mmm")</f>
        <v>ene</v>
      </c>
      <c r="C2524" s="16">
        <f>(WEEKNUM(DATA[[#This Row],[Fecha]],2))</f>
        <v>2</v>
      </c>
      <c r="D2524" s="30">
        <v>45300</v>
      </c>
      <c r="E2524" s="102">
        <f>YEAR(DATA[[#This Row],[Fecha]])</f>
        <v>2024</v>
      </c>
      <c r="F2524" s="31" t="s">
        <v>58</v>
      </c>
      <c r="G2524" s="32" t="s">
        <v>62</v>
      </c>
      <c r="H2524" s="35" t="s">
        <v>307</v>
      </c>
      <c r="I2524" s="32" t="s">
        <v>166</v>
      </c>
      <c r="J2524" s="19">
        <v>4</v>
      </c>
    </row>
    <row r="2525" spans="1:11">
      <c r="A2525" s="18" t="s">
        <v>22</v>
      </c>
      <c r="B2525" s="5" t="str">
        <f>TEXT(DATA[[#This Row],[Fecha]],"mmm")</f>
        <v>ene</v>
      </c>
      <c r="C2525" s="16">
        <f>(WEEKNUM(DATA[[#This Row],[Fecha]],2))</f>
        <v>2</v>
      </c>
      <c r="D2525" s="30">
        <v>45300</v>
      </c>
      <c r="E2525" s="102">
        <f>YEAR(DATA[[#This Row],[Fecha]])</f>
        <v>2024</v>
      </c>
      <c r="F2525" s="31" t="s">
        <v>58</v>
      </c>
      <c r="G2525" s="32" t="s">
        <v>65</v>
      </c>
      <c r="H2525" s="35" t="s">
        <v>89</v>
      </c>
      <c r="I2525" s="32" t="s">
        <v>166</v>
      </c>
      <c r="J2525" s="19">
        <v>4</v>
      </c>
    </row>
    <row r="2526" spans="1:11">
      <c r="A2526" s="18" t="s">
        <v>20</v>
      </c>
      <c r="B2526" s="5" t="str">
        <f>TEXT(DATA[[#This Row],[Fecha]],"mmm")</f>
        <v>ene</v>
      </c>
      <c r="C2526" s="16">
        <f>(WEEKNUM(DATA[[#This Row],[Fecha]],2))</f>
        <v>2</v>
      </c>
      <c r="D2526" s="30">
        <v>45300</v>
      </c>
      <c r="E2526" s="102">
        <f>YEAR(DATA[[#This Row],[Fecha]])</f>
        <v>2024</v>
      </c>
      <c r="F2526" s="31" t="s">
        <v>398</v>
      </c>
      <c r="G2526" s="32" t="s">
        <v>52</v>
      </c>
      <c r="H2526" s="35" t="s">
        <v>638</v>
      </c>
      <c r="I2526" s="32" t="s">
        <v>166</v>
      </c>
      <c r="J2526" s="19">
        <v>2.3199999999999998</v>
      </c>
    </row>
    <row r="2527" spans="1:11">
      <c r="A2527" s="18" t="s">
        <v>22</v>
      </c>
      <c r="B2527" s="5" t="str">
        <f>TEXT(DATA[[#This Row],[Fecha]],"mmm")</f>
        <v>ene</v>
      </c>
      <c r="C2527" s="16">
        <f>(WEEKNUM(DATA[[#This Row],[Fecha]],2))</f>
        <v>2</v>
      </c>
      <c r="D2527" s="30">
        <v>45300</v>
      </c>
      <c r="E2527" s="102">
        <f>YEAR(DATA[[#This Row],[Fecha]])</f>
        <v>2024</v>
      </c>
      <c r="F2527" s="31" t="s">
        <v>398</v>
      </c>
      <c r="G2527" s="32" t="s">
        <v>74</v>
      </c>
      <c r="H2527" s="35" t="s">
        <v>83</v>
      </c>
      <c r="I2527" s="32" t="s">
        <v>166</v>
      </c>
      <c r="J2527" s="19">
        <v>1.32</v>
      </c>
    </row>
    <row r="2528" spans="1:11">
      <c r="A2528" s="18" t="s">
        <v>22</v>
      </c>
      <c r="B2528" s="5" t="str">
        <f>TEXT(DATA[[#This Row],[Fecha]],"mmm")</f>
        <v>ene</v>
      </c>
      <c r="C2528" s="16">
        <f>(WEEKNUM(DATA[[#This Row],[Fecha]],2))</f>
        <v>2</v>
      </c>
      <c r="D2528" s="30">
        <v>45300</v>
      </c>
      <c r="E2528" s="102">
        <f>YEAR(DATA[[#This Row],[Fecha]])</f>
        <v>2024</v>
      </c>
      <c r="F2528" s="31" t="s">
        <v>398</v>
      </c>
      <c r="G2528" s="32" t="s">
        <v>71</v>
      </c>
      <c r="H2528" s="35" t="s">
        <v>526</v>
      </c>
      <c r="I2528" s="32" t="s">
        <v>166</v>
      </c>
      <c r="J2528" s="19">
        <v>1.24</v>
      </c>
    </row>
    <row r="2529" spans="1:11">
      <c r="A2529" s="18" t="s">
        <v>20</v>
      </c>
      <c r="B2529" s="5" t="str">
        <f>TEXT(DATA[[#This Row],[Fecha]],"mmm")</f>
        <v>ene</v>
      </c>
      <c r="C2529" s="16">
        <f>(WEEKNUM(DATA[[#This Row],[Fecha]],2))</f>
        <v>2</v>
      </c>
      <c r="D2529" s="30">
        <v>45300</v>
      </c>
      <c r="E2529" s="102">
        <f>YEAR(DATA[[#This Row],[Fecha]])</f>
        <v>2024</v>
      </c>
      <c r="F2529" s="31" t="s">
        <v>335</v>
      </c>
      <c r="G2529" s="32" t="s">
        <v>52</v>
      </c>
      <c r="H2529" s="35" t="s">
        <v>162</v>
      </c>
      <c r="I2529" s="32" t="s">
        <v>166</v>
      </c>
      <c r="J2529" s="19">
        <v>1.1399999999999999</v>
      </c>
    </row>
    <row r="2530" spans="1:11">
      <c r="A2530" s="18" t="s">
        <v>22</v>
      </c>
      <c r="B2530" s="5" t="str">
        <f>TEXT(DATA[[#This Row],[Fecha]],"mmm")</f>
        <v>ene</v>
      </c>
      <c r="C2530" s="16">
        <f>(WEEKNUM(DATA[[#This Row],[Fecha]],2))</f>
        <v>2</v>
      </c>
      <c r="D2530" s="30">
        <v>45300</v>
      </c>
      <c r="E2530" s="102">
        <f>YEAR(DATA[[#This Row],[Fecha]])</f>
        <v>2024</v>
      </c>
      <c r="F2530" s="31" t="s">
        <v>58</v>
      </c>
      <c r="G2530" s="32" t="s">
        <v>78</v>
      </c>
      <c r="H2530" s="35" t="s">
        <v>296</v>
      </c>
      <c r="I2530" s="32" t="s">
        <v>166</v>
      </c>
      <c r="J2530" s="19">
        <v>1.1299999999999999</v>
      </c>
    </row>
    <row r="2531" spans="1:11">
      <c r="A2531" s="18" t="s">
        <v>22</v>
      </c>
      <c r="B2531" s="5" t="str">
        <f>TEXT(DATA[[#This Row],[Fecha]],"mmm")</f>
        <v>ene</v>
      </c>
      <c r="C2531" s="16">
        <f>(WEEKNUM(DATA[[#This Row],[Fecha]],2))</f>
        <v>2</v>
      </c>
      <c r="D2531" s="30">
        <v>45300</v>
      </c>
      <c r="E2531" s="102">
        <f>YEAR(DATA[[#This Row],[Fecha]])</f>
        <v>2024</v>
      </c>
      <c r="F2531" s="31" t="s">
        <v>398</v>
      </c>
      <c r="G2531" s="32" t="s">
        <v>74</v>
      </c>
      <c r="H2531" s="35" t="s">
        <v>83</v>
      </c>
      <c r="I2531" s="32" t="s">
        <v>166</v>
      </c>
      <c r="J2531" s="19">
        <v>0.85</v>
      </c>
    </row>
    <row r="2532" spans="1:11">
      <c r="A2532" s="18" t="s">
        <v>20</v>
      </c>
      <c r="B2532" s="5" t="str">
        <f>TEXT(DATA[[#This Row],[Fecha]],"mmm")</f>
        <v>ene</v>
      </c>
      <c r="C2532" s="16">
        <f>(WEEKNUM(DATA[[#This Row],[Fecha]],2))</f>
        <v>2</v>
      </c>
      <c r="D2532" s="30">
        <v>45300</v>
      </c>
      <c r="E2532" s="102">
        <f>YEAR(DATA[[#This Row],[Fecha]])</f>
        <v>2024</v>
      </c>
      <c r="F2532" s="31" t="s">
        <v>398</v>
      </c>
      <c r="G2532" s="32" t="s">
        <v>52</v>
      </c>
      <c r="H2532" s="35" t="s">
        <v>162</v>
      </c>
      <c r="I2532" s="32" t="s">
        <v>166</v>
      </c>
      <c r="J2532" s="19">
        <v>0.8</v>
      </c>
    </row>
    <row r="2533" spans="1:11">
      <c r="A2533" s="18" t="s">
        <v>20</v>
      </c>
      <c r="B2533" s="5" t="str">
        <f>TEXT(DATA[[#This Row],[Fecha]],"mmm")</f>
        <v>ene</v>
      </c>
      <c r="C2533" s="16">
        <f>(WEEKNUM(DATA[[#This Row],[Fecha]],2))</f>
        <v>2</v>
      </c>
      <c r="D2533" s="30">
        <v>45300</v>
      </c>
      <c r="E2533" s="102">
        <f>YEAR(DATA[[#This Row],[Fecha]])</f>
        <v>2024</v>
      </c>
      <c r="F2533" s="31" t="s">
        <v>335</v>
      </c>
      <c r="G2533" s="32" t="s">
        <v>52</v>
      </c>
      <c r="H2533" s="35" t="s">
        <v>162</v>
      </c>
      <c r="I2533" s="32" t="s">
        <v>166</v>
      </c>
      <c r="J2533" s="19">
        <v>0.66</v>
      </c>
    </row>
    <row r="2534" spans="1:11">
      <c r="A2534" s="18" t="s">
        <v>22</v>
      </c>
      <c r="B2534" s="5" t="str">
        <f>TEXT(DATA[[#This Row],[Fecha]],"mmm")</f>
        <v>ene</v>
      </c>
      <c r="C2534" s="16">
        <f>(WEEKNUM(DATA[[#This Row],[Fecha]],2))</f>
        <v>2</v>
      </c>
      <c r="D2534" s="30">
        <v>45300</v>
      </c>
      <c r="E2534" s="102">
        <f>YEAR(DATA[[#This Row],[Fecha]])</f>
        <v>2024</v>
      </c>
      <c r="F2534" s="31" t="s">
        <v>398</v>
      </c>
      <c r="G2534" s="32" t="s">
        <v>71</v>
      </c>
      <c r="H2534" s="35" t="s">
        <v>526</v>
      </c>
      <c r="I2534" s="32" t="s">
        <v>166</v>
      </c>
      <c r="J2534" s="19">
        <v>0.65</v>
      </c>
    </row>
    <row r="2535" spans="1:11">
      <c r="A2535" s="18" t="s">
        <v>22</v>
      </c>
      <c r="B2535" s="5" t="str">
        <f>TEXT(DATA[[#This Row],[Fecha]],"mmm")</f>
        <v>ene</v>
      </c>
      <c r="C2535" s="16">
        <f>(WEEKNUM(DATA[[#This Row],[Fecha]],2))</f>
        <v>2</v>
      </c>
      <c r="D2535" s="30">
        <v>45300</v>
      </c>
      <c r="E2535" s="102">
        <f>YEAR(DATA[[#This Row],[Fecha]])</f>
        <v>2024</v>
      </c>
      <c r="F2535" s="31" t="s">
        <v>58</v>
      </c>
      <c r="G2535" s="32" t="s">
        <v>71</v>
      </c>
      <c r="H2535" s="35" t="s">
        <v>346</v>
      </c>
      <c r="I2535" s="32" t="s">
        <v>166</v>
      </c>
      <c r="J2535" s="19">
        <v>0.3</v>
      </c>
    </row>
    <row r="2536" spans="1:11">
      <c r="A2536" s="18" t="s">
        <v>22</v>
      </c>
      <c r="B2536" s="5" t="str">
        <f>TEXT(DATA[[#This Row],[Fecha]],"mmm")</f>
        <v>ene</v>
      </c>
      <c r="C2536" s="16">
        <f>(WEEKNUM(DATA[[#This Row],[Fecha]],2))</f>
        <v>2</v>
      </c>
      <c r="D2536" s="30">
        <v>45300</v>
      </c>
      <c r="E2536" s="102">
        <f>YEAR(DATA[[#This Row],[Fecha]])</f>
        <v>2024</v>
      </c>
      <c r="F2536" s="31" t="s">
        <v>58</v>
      </c>
      <c r="G2536" s="32" t="s">
        <v>76</v>
      </c>
      <c r="H2536" s="35" t="s">
        <v>303</v>
      </c>
      <c r="I2536" s="32" t="s">
        <v>166</v>
      </c>
      <c r="J2536" s="19">
        <v>0.13</v>
      </c>
    </row>
    <row r="2537" spans="1:11">
      <c r="A2537" s="18" t="s">
        <v>20</v>
      </c>
      <c r="B2537" s="5" t="str">
        <f>TEXT(DATA[[#This Row],[Fecha]],"mmm")</f>
        <v>ene</v>
      </c>
      <c r="C2537" s="16">
        <f>(WEEKNUM(DATA[[#This Row],[Fecha]],2))</f>
        <v>2</v>
      </c>
      <c r="D2537" s="30">
        <v>45300</v>
      </c>
      <c r="E2537" s="102">
        <f>YEAR(DATA[[#This Row],[Fecha]])</f>
        <v>2024</v>
      </c>
      <c r="F2537" s="31" t="s">
        <v>335</v>
      </c>
      <c r="G2537" s="32" t="s">
        <v>52</v>
      </c>
      <c r="H2537" s="35" t="s">
        <v>162</v>
      </c>
      <c r="I2537" s="32" t="s">
        <v>166</v>
      </c>
      <c r="J2537" s="19">
        <v>0.12</v>
      </c>
    </row>
    <row r="2538" spans="1:11">
      <c r="A2538" s="18" t="s">
        <v>22</v>
      </c>
      <c r="B2538" s="5" t="str">
        <f>TEXT(DATA[[#This Row],[Fecha]],"mmm")</f>
        <v>ene</v>
      </c>
      <c r="C2538" s="16">
        <f>(WEEKNUM(DATA[[#This Row],[Fecha]],2))</f>
        <v>2</v>
      </c>
      <c r="D2538" s="30">
        <v>45300</v>
      </c>
      <c r="E2538" s="102">
        <f>YEAR(DATA[[#This Row],[Fecha]])</f>
        <v>2024</v>
      </c>
      <c r="F2538" s="31" t="s">
        <v>58</v>
      </c>
      <c r="G2538" s="32" t="s">
        <v>71</v>
      </c>
      <c r="H2538" s="35" t="s">
        <v>346</v>
      </c>
      <c r="I2538" s="32" t="s">
        <v>166</v>
      </c>
      <c r="J2538" s="19">
        <v>0.01</v>
      </c>
    </row>
    <row r="2539" spans="1:11">
      <c r="A2539" s="18" t="s">
        <v>22</v>
      </c>
      <c r="B2539" s="5" t="str">
        <f>TEXT(DATA[[#This Row],[Fecha]],"mmm")</f>
        <v>ene</v>
      </c>
      <c r="C2539" s="16">
        <f>(WEEKNUM(DATA[[#This Row],[Fecha]],2))</f>
        <v>2</v>
      </c>
      <c r="D2539" s="30">
        <v>45301</v>
      </c>
      <c r="E2539" s="102">
        <f>YEAR(DATA[[#This Row],[Fecha]])</f>
        <v>2024</v>
      </c>
      <c r="F2539" s="31" t="s">
        <v>398</v>
      </c>
      <c r="G2539" s="32" t="s">
        <v>74</v>
      </c>
      <c r="H2539" s="35" t="s">
        <v>149</v>
      </c>
      <c r="I2539" s="32" t="s">
        <v>57</v>
      </c>
      <c r="J2539" s="19">
        <v>95.35</v>
      </c>
      <c r="K2539" s="29" t="s">
        <v>639</v>
      </c>
    </row>
    <row r="2540" spans="1:11">
      <c r="A2540" s="18" t="s">
        <v>22</v>
      </c>
      <c r="B2540" s="5" t="str">
        <f>TEXT(DATA[[#This Row],[Fecha]],"mmm")</f>
        <v>ene</v>
      </c>
      <c r="C2540" s="16">
        <f>(WEEKNUM(DATA[[#This Row],[Fecha]],2))</f>
        <v>2</v>
      </c>
      <c r="D2540" s="30">
        <v>45301</v>
      </c>
      <c r="E2540" s="102">
        <f>YEAR(DATA[[#This Row],[Fecha]])</f>
        <v>2024</v>
      </c>
      <c r="F2540" s="31" t="s">
        <v>58</v>
      </c>
      <c r="G2540" s="32" t="s">
        <v>77</v>
      </c>
      <c r="H2540" s="35" t="s">
        <v>129</v>
      </c>
      <c r="I2540" s="32" t="s">
        <v>57</v>
      </c>
      <c r="J2540" s="19">
        <v>27.71</v>
      </c>
      <c r="K2540" s="29" t="s">
        <v>643</v>
      </c>
    </row>
    <row r="2541" spans="1:11">
      <c r="A2541" s="18" t="s">
        <v>20</v>
      </c>
      <c r="B2541" s="5" t="str">
        <f>TEXT(DATA[[#This Row],[Fecha]],"mmm")</f>
        <v>ene</v>
      </c>
      <c r="C2541" s="16">
        <f>(WEEKNUM(DATA[[#This Row],[Fecha]],2))</f>
        <v>2</v>
      </c>
      <c r="D2541" s="30">
        <v>45301</v>
      </c>
      <c r="E2541" s="102">
        <f>YEAR(DATA[[#This Row],[Fecha]])</f>
        <v>2024</v>
      </c>
      <c r="F2541" s="31" t="s">
        <v>398</v>
      </c>
      <c r="G2541" s="32" t="s">
        <v>482</v>
      </c>
      <c r="H2541" s="35" t="s">
        <v>118</v>
      </c>
      <c r="I2541" s="32" t="s">
        <v>166</v>
      </c>
      <c r="J2541" s="19">
        <v>8.0299999999999994</v>
      </c>
    </row>
    <row r="2542" spans="1:11">
      <c r="A2542" s="18" t="s">
        <v>22</v>
      </c>
      <c r="B2542" s="5" t="str">
        <f>TEXT(DATA[[#This Row],[Fecha]],"mmm")</f>
        <v>ene</v>
      </c>
      <c r="C2542" s="16">
        <f>(WEEKNUM(DATA[[#This Row],[Fecha]],2))</f>
        <v>2</v>
      </c>
      <c r="D2542" s="30">
        <v>45301</v>
      </c>
      <c r="E2542" s="102">
        <f>YEAR(DATA[[#This Row],[Fecha]])</f>
        <v>2024</v>
      </c>
      <c r="F2542" s="31" t="s">
        <v>398</v>
      </c>
      <c r="G2542" s="32" t="s">
        <v>77</v>
      </c>
      <c r="H2542" s="35" t="s">
        <v>168</v>
      </c>
      <c r="I2542" s="32" t="s">
        <v>166</v>
      </c>
      <c r="J2542" s="19">
        <v>7.6</v>
      </c>
    </row>
    <row r="2543" spans="1:11">
      <c r="A2543" s="18" t="s">
        <v>20</v>
      </c>
      <c r="B2543" s="5" t="str">
        <f>TEXT(DATA[[#This Row],[Fecha]],"mmm")</f>
        <v>ene</v>
      </c>
      <c r="C2543" s="16">
        <f>(WEEKNUM(DATA[[#This Row],[Fecha]],2))</f>
        <v>2</v>
      </c>
      <c r="D2543" s="30">
        <v>45301</v>
      </c>
      <c r="E2543" s="102">
        <f>YEAR(DATA[[#This Row],[Fecha]])</f>
        <v>2024</v>
      </c>
      <c r="F2543" s="31" t="s">
        <v>398</v>
      </c>
      <c r="G2543" s="32" t="s">
        <v>62</v>
      </c>
      <c r="H2543" s="35" t="s">
        <v>242</v>
      </c>
      <c r="I2543" s="32" t="s">
        <v>166</v>
      </c>
      <c r="J2543" s="19">
        <v>6.23</v>
      </c>
    </row>
    <row r="2544" spans="1:11">
      <c r="A2544" s="18" t="s">
        <v>20</v>
      </c>
      <c r="B2544" s="5" t="str">
        <f>TEXT(DATA[[#This Row],[Fecha]],"mmm")</f>
        <v>ene</v>
      </c>
      <c r="C2544" s="16">
        <f>(WEEKNUM(DATA[[#This Row],[Fecha]],2))</f>
        <v>2</v>
      </c>
      <c r="D2544" s="30">
        <v>45301</v>
      </c>
      <c r="E2544" s="102">
        <f>YEAR(DATA[[#This Row],[Fecha]])</f>
        <v>2024</v>
      </c>
      <c r="F2544" s="31" t="s">
        <v>398</v>
      </c>
      <c r="G2544" s="32" t="s">
        <v>53</v>
      </c>
      <c r="H2544" s="35" t="s">
        <v>387</v>
      </c>
      <c r="I2544" s="32" t="s">
        <v>166</v>
      </c>
      <c r="J2544" s="19">
        <v>4.3499999999999996</v>
      </c>
    </row>
    <row r="2545" spans="1:11">
      <c r="A2545" s="18" t="s">
        <v>22</v>
      </c>
      <c r="B2545" s="5" t="str">
        <f>TEXT(DATA[[#This Row],[Fecha]],"mmm")</f>
        <v>ene</v>
      </c>
      <c r="C2545" s="16">
        <f>(WEEKNUM(DATA[[#This Row],[Fecha]],2))</f>
        <v>2</v>
      </c>
      <c r="D2545" s="30">
        <v>45301</v>
      </c>
      <c r="E2545" s="102">
        <f>YEAR(DATA[[#This Row],[Fecha]])</f>
        <v>2024</v>
      </c>
      <c r="F2545" s="31" t="s">
        <v>58</v>
      </c>
      <c r="G2545" s="32" t="s">
        <v>76</v>
      </c>
      <c r="H2545" s="35" t="s">
        <v>304</v>
      </c>
      <c r="I2545" s="32" t="s">
        <v>166</v>
      </c>
      <c r="J2545" s="19">
        <v>4.0199999999999996</v>
      </c>
    </row>
    <row r="2546" spans="1:11">
      <c r="A2546" s="18" t="s">
        <v>19</v>
      </c>
      <c r="B2546" s="5" t="str">
        <f>TEXT(DATA[[#This Row],[Fecha]],"mmm")</f>
        <v>ene</v>
      </c>
      <c r="C2546" s="16">
        <f>(WEEKNUM(DATA[[#This Row],[Fecha]],2))</f>
        <v>2</v>
      </c>
      <c r="D2546" s="30">
        <v>45301</v>
      </c>
      <c r="E2546" s="102">
        <f>YEAR(DATA[[#This Row],[Fecha]])</f>
        <v>2024</v>
      </c>
      <c r="F2546" s="31" t="s">
        <v>58</v>
      </c>
      <c r="G2546" s="32" t="s">
        <v>65</v>
      </c>
      <c r="H2546" s="35" t="s">
        <v>429</v>
      </c>
      <c r="I2546" s="32" t="s">
        <v>166</v>
      </c>
      <c r="J2546" s="19">
        <v>3.25</v>
      </c>
    </row>
    <row r="2547" spans="1:11">
      <c r="A2547" s="18" t="s">
        <v>20</v>
      </c>
      <c r="B2547" s="5" t="str">
        <f>TEXT(DATA[[#This Row],[Fecha]],"mmm")</f>
        <v>ene</v>
      </c>
      <c r="C2547" s="16">
        <f>(WEEKNUM(DATA[[#This Row],[Fecha]],2))</f>
        <v>2</v>
      </c>
      <c r="D2547" s="30">
        <v>45301</v>
      </c>
      <c r="E2547" s="102">
        <f>YEAR(DATA[[#This Row],[Fecha]])</f>
        <v>2024</v>
      </c>
      <c r="F2547" s="31" t="s">
        <v>335</v>
      </c>
      <c r="G2547" s="32" t="s">
        <v>482</v>
      </c>
      <c r="H2547" s="35" t="s">
        <v>104</v>
      </c>
      <c r="I2547" s="32" t="s">
        <v>166</v>
      </c>
      <c r="J2547" s="19">
        <v>2.64</v>
      </c>
    </row>
    <row r="2548" spans="1:11">
      <c r="A2548" s="18" t="s">
        <v>20</v>
      </c>
      <c r="B2548" s="5" t="str">
        <f>TEXT(DATA[[#This Row],[Fecha]],"mmm")</f>
        <v>ene</v>
      </c>
      <c r="C2548" s="16">
        <f>(WEEKNUM(DATA[[#This Row],[Fecha]],2))</f>
        <v>2</v>
      </c>
      <c r="D2548" s="30">
        <v>45301</v>
      </c>
      <c r="E2548" s="102">
        <f>YEAR(DATA[[#This Row],[Fecha]])</f>
        <v>2024</v>
      </c>
      <c r="F2548" s="31" t="s">
        <v>335</v>
      </c>
      <c r="G2548" s="32" t="s">
        <v>75</v>
      </c>
      <c r="H2548" s="35" t="s">
        <v>177</v>
      </c>
      <c r="I2548" s="32" t="s">
        <v>166</v>
      </c>
      <c r="J2548" s="19">
        <v>2.12</v>
      </c>
    </row>
    <row r="2549" spans="1:11">
      <c r="A2549" s="18" t="s">
        <v>22</v>
      </c>
      <c r="B2549" s="5" t="str">
        <f>TEXT(DATA[[#This Row],[Fecha]],"mmm")</f>
        <v>ene</v>
      </c>
      <c r="C2549" s="16">
        <f>(WEEKNUM(DATA[[#This Row],[Fecha]],2))</f>
        <v>2</v>
      </c>
      <c r="D2549" s="30">
        <v>45301</v>
      </c>
      <c r="E2549" s="102">
        <f>YEAR(DATA[[#This Row],[Fecha]])</f>
        <v>2024</v>
      </c>
      <c r="F2549" s="31" t="s">
        <v>398</v>
      </c>
      <c r="G2549" s="32" t="s">
        <v>74</v>
      </c>
      <c r="H2549" s="35" t="s">
        <v>149</v>
      </c>
      <c r="I2549" s="32" t="s">
        <v>166</v>
      </c>
      <c r="J2549" s="19">
        <v>1.35</v>
      </c>
    </row>
    <row r="2550" spans="1:11">
      <c r="A2550" s="18" t="s">
        <v>19</v>
      </c>
      <c r="B2550" s="5" t="str">
        <f>TEXT(DATA[[#This Row],[Fecha]],"mmm")</f>
        <v>ene</v>
      </c>
      <c r="C2550" s="16">
        <f>(WEEKNUM(DATA[[#This Row],[Fecha]],2))</f>
        <v>2</v>
      </c>
      <c r="D2550" s="30">
        <v>45301</v>
      </c>
      <c r="E2550" s="102">
        <f>YEAR(DATA[[#This Row],[Fecha]])</f>
        <v>2024</v>
      </c>
      <c r="F2550" s="31" t="s">
        <v>58</v>
      </c>
      <c r="G2550" s="32" t="s">
        <v>60</v>
      </c>
      <c r="H2550" s="35" t="s">
        <v>299</v>
      </c>
      <c r="I2550" s="32" t="s">
        <v>166</v>
      </c>
      <c r="J2550" s="19">
        <v>1.18</v>
      </c>
    </row>
    <row r="2551" spans="1:11">
      <c r="A2551" s="18" t="s">
        <v>22</v>
      </c>
      <c r="B2551" s="5" t="str">
        <f>TEXT(DATA[[#This Row],[Fecha]],"mmm")</f>
        <v>ene</v>
      </c>
      <c r="C2551" s="16">
        <f>(WEEKNUM(DATA[[#This Row],[Fecha]],2))</f>
        <v>2</v>
      </c>
      <c r="D2551" s="30">
        <v>45301</v>
      </c>
      <c r="E2551" s="102">
        <f>YEAR(DATA[[#This Row],[Fecha]])</f>
        <v>2024</v>
      </c>
      <c r="F2551" s="31" t="s">
        <v>398</v>
      </c>
      <c r="G2551" s="32" t="s">
        <v>74</v>
      </c>
      <c r="H2551" s="35" t="s">
        <v>149</v>
      </c>
      <c r="I2551" s="32" t="s">
        <v>166</v>
      </c>
      <c r="J2551" s="19">
        <v>1.1000000000000001</v>
      </c>
    </row>
    <row r="2552" spans="1:11">
      <c r="A2552" s="18" t="s">
        <v>20</v>
      </c>
      <c r="B2552" s="5" t="str">
        <f>TEXT(DATA[[#This Row],[Fecha]],"mmm")</f>
        <v>ene</v>
      </c>
      <c r="C2552" s="16">
        <f>(WEEKNUM(DATA[[#This Row],[Fecha]],2))</f>
        <v>2</v>
      </c>
      <c r="D2552" s="30">
        <v>45301</v>
      </c>
      <c r="E2552" s="102">
        <f>YEAR(DATA[[#This Row],[Fecha]])</f>
        <v>2024</v>
      </c>
      <c r="F2552" s="31" t="s">
        <v>335</v>
      </c>
      <c r="G2552" s="32" t="s">
        <v>52</v>
      </c>
      <c r="H2552" s="35" t="s">
        <v>162</v>
      </c>
      <c r="I2552" s="32" t="s">
        <v>166</v>
      </c>
      <c r="J2552" s="19">
        <v>0.9</v>
      </c>
    </row>
    <row r="2553" spans="1:11">
      <c r="A2553" s="18" t="s">
        <v>22</v>
      </c>
      <c r="B2553" s="5" t="str">
        <f>TEXT(DATA[[#This Row],[Fecha]],"mmm")</f>
        <v>ene</v>
      </c>
      <c r="C2553" s="16">
        <f>(WEEKNUM(DATA[[#This Row],[Fecha]],2))</f>
        <v>2</v>
      </c>
      <c r="D2553" s="30">
        <v>45301</v>
      </c>
      <c r="E2553" s="102">
        <f>YEAR(DATA[[#This Row],[Fecha]])</f>
        <v>2024</v>
      </c>
      <c r="F2553" s="31" t="s">
        <v>58</v>
      </c>
      <c r="G2553" s="32" t="s">
        <v>74</v>
      </c>
      <c r="H2553" s="35" t="s">
        <v>149</v>
      </c>
      <c r="I2553" s="32" t="s">
        <v>166</v>
      </c>
      <c r="J2553" s="19">
        <v>0.86</v>
      </c>
    </row>
    <row r="2554" spans="1:11">
      <c r="A2554" s="18" t="s">
        <v>20</v>
      </c>
      <c r="B2554" s="5" t="str">
        <f>TEXT(DATA[[#This Row],[Fecha]],"mmm")</f>
        <v>ene</v>
      </c>
      <c r="C2554" s="16">
        <f>(WEEKNUM(DATA[[#This Row],[Fecha]],2))</f>
        <v>2</v>
      </c>
      <c r="D2554" s="30">
        <v>45301</v>
      </c>
      <c r="E2554" s="102">
        <f>YEAR(DATA[[#This Row],[Fecha]])</f>
        <v>2024</v>
      </c>
      <c r="F2554" s="31" t="s">
        <v>335</v>
      </c>
      <c r="G2554" s="32" t="s">
        <v>52</v>
      </c>
      <c r="H2554" s="35" t="s">
        <v>162</v>
      </c>
      <c r="I2554" s="32" t="s">
        <v>166</v>
      </c>
      <c r="J2554" s="19">
        <v>0.81</v>
      </c>
    </row>
    <row r="2555" spans="1:11">
      <c r="A2555" s="18" t="s">
        <v>22</v>
      </c>
      <c r="B2555" s="5" t="str">
        <f>TEXT(DATA[[#This Row],[Fecha]],"mmm")</f>
        <v>ene</v>
      </c>
      <c r="C2555" s="16">
        <f>(WEEKNUM(DATA[[#This Row],[Fecha]],2))</f>
        <v>2</v>
      </c>
      <c r="D2555" s="30">
        <v>45301</v>
      </c>
      <c r="E2555" s="102">
        <f>YEAR(DATA[[#This Row],[Fecha]])</f>
        <v>2024</v>
      </c>
      <c r="F2555" s="31" t="s">
        <v>398</v>
      </c>
      <c r="G2555" s="32" t="s">
        <v>74</v>
      </c>
      <c r="H2555" s="35" t="s">
        <v>149</v>
      </c>
      <c r="I2555" s="32" t="s">
        <v>166</v>
      </c>
      <c r="J2555" s="19">
        <v>0.4</v>
      </c>
    </row>
    <row r="2556" spans="1:11">
      <c r="A2556" s="18" t="s">
        <v>22</v>
      </c>
      <c r="B2556" s="5" t="str">
        <f>TEXT(DATA[[#This Row],[Fecha]],"mmm")</f>
        <v>ene</v>
      </c>
      <c r="C2556" s="16">
        <f>(WEEKNUM(DATA[[#This Row],[Fecha]],2))</f>
        <v>2</v>
      </c>
      <c r="D2556" s="30">
        <v>45301</v>
      </c>
      <c r="E2556" s="102">
        <f>YEAR(DATA[[#This Row],[Fecha]])</f>
        <v>2024</v>
      </c>
      <c r="F2556" s="31" t="s">
        <v>398</v>
      </c>
      <c r="G2556" s="32" t="s">
        <v>77</v>
      </c>
      <c r="H2556" s="35" t="s">
        <v>168</v>
      </c>
      <c r="I2556" s="32" t="s">
        <v>166</v>
      </c>
      <c r="J2556" s="19">
        <v>0.25</v>
      </c>
    </row>
    <row r="2557" spans="1:11">
      <c r="A2557" s="18" t="s">
        <v>20</v>
      </c>
      <c r="B2557" s="5" t="str">
        <f>TEXT(DATA[[#This Row],[Fecha]],"mmm")</f>
        <v>ene</v>
      </c>
      <c r="C2557" s="16">
        <f>(WEEKNUM(DATA[[#This Row],[Fecha]],2))</f>
        <v>2</v>
      </c>
      <c r="D2557" s="30">
        <v>45302</v>
      </c>
      <c r="E2557" s="102">
        <f>YEAR(DATA[[#This Row],[Fecha]])</f>
        <v>2024</v>
      </c>
      <c r="F2557" s="31" t="s">
        <v>335</v>
      </c>
      <c r="G2557" s="32" t="s">
        <v>482</v>
      </c>
      <c r="H2557" s="35" t="s">
        <v>491</v>
      </c>
      <c r="I2557" s="32" t="s">
        <v>56</v>
      </c>
      <c r="J2557" s="19">
        <v>31.14</v>
      </c>
      <c r="K2557" s="29" t="s">
        <v>641</v>
      </c>
    </row>
    <row r="2558" spans="1:11">
      <c r="A2558" s="18" t="s">
        <v>20</v>
      </c>
      <c r="B2558" s="5" t="str">
        <f>TEXT(DATA[[#This Row],[Fecha]],"mmm")</f>
        <v>ene</v>
      </c>
      <c r="C2558" s="16">
        <f>(WEEKNUM(DATA[[#This Row],[Fecha]],2))</f>
        <v>2</v>
      </c>
      <c r="D2558" s="30">
        <v>45302</v>
      </c>
      <c r="E2558" s="102">
        <f>YEAR(DATA[[#This Row],[Fecha]])</f>
        <v>2024</v>
      </c>
      <c r="F2558" s="31" t="s">
        <v>335</v>
      </c>
      <c r="G2558" s="32" t="s">
        <v>70</v>
      </c>
      <c r="H2558" s="35" t="s">
        <v>295</v>
      </c>
      <c r="I2558" s="32" t="s">
        <v>57</v>
      </c>
      <c r="J2558" s="19">
        <v>27.69</v>
      </c>
      <c r="K2558" s="29" t="s">
        <v>644</v>
      </c>
    </row>
    <row r="2559" spans="1:11">
      <c r="A2559" s="18" t="s">
        <v>20</v>
      </c>
      <c r="B2559" s="5" t="str">
        <f>TEXT(DATA[[#This Row],[Fecha]],"mmm")</f>
        <v>ene</v>
      </c>
      <c r="C2559" s="16">
        <f>(WEEKNUM(DATA[[#This Row],[Fecha]],2))</f>
        <v>2</v>
      </c>
      <c r="D2559" s="30">
        <v>45302</v>
      </c>
      <c r="E2559" s="102">
        <f>YEAR(DATA[[#This Row],[Fecha]])</f>
        <v>2024</v>
      </c>
      <c r="F2559" s="31" t="s">
        <v>58</v>
      </c>
      <c r="G2559" s="32" t="s">
        <v>70</v>
      </c>
      <c r="H2559" s="35" t="s">
        <v>86</v>
      </c>
      <c r="I2559" s="32" t="s">
        <v>57</v>
      </c>
      <c r="J2559" s="19">
        <v>23.85</v>
      </c>
      <c r="K2559" s="29" t="s">
        <v>646</v>
      </c>
    </row>
    <row r="2560" spans="1:11">
      <c r="A2560" s="18" t="s">
        <v>20</v>
      </c>
      <c r="B2560" s="5" t="str">
        <f>TEXT(DATA[[#This Row],[Fecha]],"mmm")</f>
        <v>ene</v>
      </c>
      <c r="C2560" s="16">
        <f>(WEEKNUM(DATA[[#This Row],[Fecha]],2))</f>
        <v>2</v>
      </c>
      <c r="D2560" s="30">
        <v>45302</v>
      </c>
      <c r="E2560" s="102">
        <f>YEAR(DATA[[#This Row],[Fecha]])</f>
        <v>2024</v>
      </c>
      <c r="F2560" s="31" t="s">
        <v>335</v>
      </c>
      <c r="G2560" s="32" t="s">
        <v>70</v>
      </c>
      <c r="H2560" s="35" t="s">
        <v>295</v>
      </c>
      <c r="I2560" s="32" t="s">
        <v>57</v>
      </c>
      <c r="J2560" s="19">
        <v>18.77</v>
      </c>
      <c r="K2560" s="29" t="s">
        <v>644</v>
      </c>
    </row>
    <row r="2561" spans="1:11">
      <c r="A2561" s="18" t="s">
        <v>20</v>
      </c>
      <c r="B2561" s="5" t="str">
        <f>TEXT(DATA[[#This Row],[Fecha]],"mmm")</f>
        <v>ene</v>
      </c>
      <c r="C2561" s="16">
        <f>(WEEKNUM(DATA[[#This Row],[Fecha]],2))</f>
        <v>2</v>
      </c>
      <c r="D2561" s="30">
        <v>45302</v>
      </c>
      <c r="E2561" s="102">
        <f>YEAR(DATA[[#This Row],[Fecha]])</f>
        <v>2024</v>
      </c>
      <c r="F2561" s="31" t="s">
        <v>335</v>
      </c>
      <c r="G2561" s="32" t="s">
        <v>70</v>
      </c>
      <c r="H2561" s="35" t="s">
        <v>295</v>
      </c>
      <c r="I2561" s="32" t="s">
        <v>57</v>
      </c>
      <c r="J2561" s="19">
        <v>10.87</v>
      </c>
      <c r="K2561" s="29" t="s">
        <v>644</v>
      </c>
    </row>
    <row r="2562" spans="1:11">
      <c r="A2562" s="18" t="s">
        <v>20</v>
      </c>
      <c r="B2562" s="5" t="str">
        <f>TEXT(DATA[[#This Row],[Fecha]],"mmm")</f>
        <v>ene</v>
      </c>
      <c r="C2562" s="16">
        <f>(WEEKNUM(DATA[[#This Row],[Fecha]],2))</f>
        <v>2</v>
      </c>
      <c r="D2562" s="30">
        <v>45302</v>
      </c>
      <c r="E2562" s="102">
        <f>YEAR(DATA[[#This Row],[Fecha]])</f>
        <v>2024</v>
      </c>
      <c r="F2562" s="31" t="s">
        <v>58</v>
      </c>
      <c r="G2562" s="32" t="s">
        <v>52</v>
      </c>
      <c r="H2562" s="35" t="s">
        <v>292</v>
      </c>
      <c r="I2562" s="32" t="s">
        <v>166</v>
      </c>
      <c r="J2562" s="19">
        <v>6.51</v>
      </c>
    </row>
    <row r="2563" spans="1:11">
      <c r="A2563" s="18" t="s">
        <v>20</v>
      </c>
      <c r="B2563" s="5" t="str">
        <f>TEXT(DATA[[#This Row],[Fecha]],"mmm")</f>
        <v>ene</v>
      </c>
      <c r="C2563" s="16">
        <f>(WEEKNUM(DATA[[#This Row],[Fecha]],2))</f>
        <v>2</v>
      </c>
      <c r="D2563" s="30">
        <v>45302</v>
      </c>
      <c r="E2563" s="102">
        <f>YEAR(DATA[[#This Row],[Fecha]])</f>
        <v>2024</v>
      </c>
      <c r="F2563" s="31" t="s">
        <v>58</v>
      </c>
      <c r="G2563" s="32" t="s">
        <v>482</v>
      </c>
      <c r="H2563" s="35" t="s">
        <v>150</v>
      </c>
      <c r="I2563" s="32" t="s">
        <v>166</v>
      </c>
      <c r="J2563" s="19">
        <v>6.07</v>
      </c>
    </row>
    <row r="2564" spans="1:11">
      <c r="A2564" s="18" t="s">
        <v>20</v>
      </c>
      <c r="B2564" s="5" t="str">
        <f>TEXT(DATA[[#This Row],[Fecha]],"mmm")</f>
        <v>ene</v>
      </c>
      <c r="C2564" s="16">
        <f>(WEEKNUM(DATA[[#This Row],[Fecha]],2))</f>
        <v>2</v>
      </c>
      <c r="D2564" s="30">
        <v>45302</v>
      </c>
      <c r="E2564" s="102">
        <f>YEAR(DATA[[#This Row],[Fecha]])</f>
        <v>2024</v>
      </c>
      <c r="F2564" s="31" t="s">
        <v>335</v>
      </c>
      <c r="G2564" s="32" t="s">
        <v>70</v>
      </c>
      <c r="H2564" s="35" t="s">
        <v>295</v>
      </c>
      <c r="I2564" s="32" t="s">
        <v>166</v>
      </c>
      <c r="J2564" s="19">
        <v>5</v>
      </c>
    </row>
    <row r="2565" spans="1:11">
      <c r="A2565" s="18" t="s">
        <v>20</v>
      </c>
      <c r="B2565" s="5" t="str">
        <f>TEXT(DATA[[#This Row],[Fecha]],"mmm")</f>
        <v>ene</v>
      </c>
      <c r="C2565" s="16">
        <f>(WEEKNUM(DATA[[#This Row],[Fecha]],2))</f>
        <v>2</v>
      </c>
      <c r="D2565" s="30">
        <v>45302</v>
      </c>
      <c r="E2565" s="102">
        <f>YEAR(DATA[[#This Row],[Fecha]])</f>
        <v>2024</v>
      </c>
      <c r="F2565" s="31" t="s">
        <v>58</v>
      </c>
      <c r="G2565" s="32" t="s">
        <v>52</v>
      </c>
      <c r="H2565" s="35" t="s">
        <v>223</v>
      </c>
      <c r="I2565" s="32" t="s">
        <v>166</v>
      </c>
      <c r="J2565" s="19">
        <v>4.79</v>
      </c>
    </row>
    <row r="2566" spans="1:11">
      <c r="A2566" s="18" t="s">
        <v>20</v>
      </c>
      <c r="B2566" s="5" t="str">
        <f>TEXT(DATA[[#This Row],[Fecha]],"mmm")</f>
        <v>ene</v>
      </c>
      <c r="C2566" s="16">
        <f>(WEEKNUM(DATA[[#This Row],[Fecha]],2))</f>
        <v>2</v>
      </c>
      <c r="D2566" s="30">
        <v>45302</v>
      </c>
      <c r="E2566" s="102">
        <f>YEAR(DATA[[#This Row],[Fecha]])</f>
        <v>2024</v>
      </c>
      <c r="F2566" s="31" t="s">
        <v>58</v>
      </c>
      <c r="G2566" s="32" t="s">
        <v>76</v>
      </c>
      <c r="H2566" s="35" t="s">
        <v>99</v>
      </c>
      <c r="I2566" s="32" t="s">
        <v>166</v>
      </c>
      <c r="J2566" s="19">
        <v>4.41</v>
      </c>
    </row>
    <row r="2567" spans="1:11">
      <c r="A2567" s="18" t="s">
        <v>20</v>
      </c>
      <c r="B2567" s="5" t="str">
        <f>TEXT(DATA[[#This Row],[Fecha]],"mmm")</f>
        <v>ene</v>
      </c>
      <c r="C2567" s="16">
        <f>(WEEKNUM(DATA[[#This Row],[Fecha]],2))</f>
        <v>2</v>
      </c>
      <c r="D2567" s="30">
        <v>45302</v>
      </c>
      <c r="E2567" s="102">
        <f>YEAR(DATA[[#This Row],[Fecha]])</f>
        <v>2024</v>
      </c>
      <c r="F2567" s="31" t="s">
        <v>335</v>
      </c>
      <c r="G2567" s="32" t="s">
        <v>70</v>
      </c>
      <c r="H2567" s="35" t="s">
        <v>134</v>
      </c>
      <c r="I2567" s="32" t="s">
        <v>166</v>
      </c>
      <c r="J2567" s="19">
        <v>4.2</v>
      </c>
    </row>
    <row r="2568" spans="1:11">
      <c r="A2568" s="18" t="s">
        <v>20</v>
      </c>
      <c r="B2568" s="5" t="str">
        <f>TEXT(DATA[[#This Row],[Fecha]],"mmm")</f>
        <v>ene</v>
      </c>
      <c r="C2568" s="16">
        <f>(WEEKNUM(DATA[[#This Row],[Fecha]],2))</f>
        <v>2</v>
      </c>
      <c r="D2568" s="30">
        <v>45302</v>
      </c>
      <c r="E2568" s="102">
        <f>YEAR(DATA[[#This Row],[Fecha]])</f>
        <v>2024</v>
      </c>
      <c r="F2568" s="31" t="s">
        <v>58</v>
      </c>
      <c r="G2568" s="32" t="s">
        <v>52</v>
      </c>
      <c r="H2568" s="35" t="s">
        <v>292</v>
      </c>
      <c r="I2568" s="32" t="s">
        <v>166</v>
      </c>
      <c r="J2568" s="19">
        <v>4</v>
      </c>
    </row>
    <row r="2569" spans="1:11">
      <c r="A2569" s="18" t="s">
        <v>19</v>
      </c>
      <c r="B2569" s="5" t="str">
        <f>TEXT(DATA[[#This Row],[Fecha]],"mmm")</f>
        <v>ene</v>
      </c>
      <c r="C2569" s="16">
        <f>(WEEKNUM(DATA[[#This Row],[Fecha]],2))</f>
        <v>2</v>
      </c>
      <c r="D2569" s="30">
        <v>45302</v>
      </c>
      <c r="E2569" s="102">
        <f>YEAR(DATA[[#This Row],[Fecha]])</f>
        <v>2024</v>
      </c>
      <c r="F2569" s="31" t="s">
        <v>398</v>
      </c>
      <c r="G2569" s="32" t="s">
        <v>60</v>
      </c>
      <c r="H2569" s="35" t="s">
        <v>299</v>
      </c>
      <c r="I2569" s="32" t="s">
        <v>166</v>
      </c>
      <c r="J2569" s="19">
        <v>3.9</v>
      </c>
    </row>
    <row r="2570" spans="1:11">
      <c r="A2570" s="18" t="s">
        <v>20</v>
      </c>
      <c r="B2570" s="5" t="str">
        <f>TEXT(DATA[[#This Row],[Fecha]],"mmm")</f>
        <v>ene</v>
      </c>
      <c r="C2570" s="16">
        <f>(WEEKNUM(DATA[[#This Row],[Fecha]],2))</f>
        <v>2</v>
      </c>
      <c r="D2570" s="30">
        <v>45302</v>
      </c>
      <c r="E2570" s="102">
        <f>YEAR(DATA[[#This Row],[Fecha]])</f>
        <v>2024</v>
      </c>
      <c r="F2570" s="31" t="s">
        <v>335</v>
      </c>
      <c r="G2570" s="32" t="s">
        <v>70</v>
      </c>
      <c r="H2570" s="35" t="s">
        <v>134</v>
      </c>
      <c r="I2570" s="32" t="s">
        <v>166</v>
      </c>
      <c r="J2570" s="19">
        <v>2.98</v>
      </c>
    </row>
    <row r="2571" spans="1:11">
      <c r="A2571" s="18" t="s">
        <v>20</v>
      </c>
      <c r="B2571" s="5" t="str">
        <f>TEXT(DATA[[#This Row],[Fecha]],"mmm")</f>
        <v>ene</v>
      </c>
      <c r="C2571" s="16">
        <f>(WEEKNUM(DATA[[#This Row],[Fecha]],2))</f>
        <v>2</v>
      </c>
      <c r="D2571" s="30">
        <v>45302</v>
      </c>
      <c r="E2571" s="102">
        <f>YEAR(DATA[[#This Row],[Fecha]])</f>
        <v>2024</v>
      </c>
      <c r="F2571" s="31" t="s">
        <v>335</v>
      </c>
      <c r="G2571" s="32" t="s">
        <v>52</v>
      </c>
      <c r="H2571" s="35" t="s">
        <v>162</v>
      </c>
      <c r="I2571" s="32" t="s">
        <v>166</v>
      </c>
      <c r="J2571" s="19">
        <v>1.1399999999999999</v>
      </c>
    </row>
    <row r="2572" spans="1:11">
      <c r="A2572" s="18" t="s">
        <v>20</v>
      </c>
      <c r="B2572" s="5" t="str">
        <f>TEXT(DATA[[#This Row],[Fecha]],"mmm")</f>
        <v>ene</v>
      </c>
      <c r="C2572" s="16">
        <f>(WEEKNUM(DATA[[#This Row],[Fecha]],2))</f>
        <v>2</v>
      </c>
      <c r="D2572" s="30">
        <v>45302</v>
      </c>
      <c r="E2572" s="102">
        <f>YEAR(DATA[[#This Row],[Fecha]])</f>
        <v>2024</v>
      </c>
      <c r="F2572" s="31" t="s">
        <v>335</v>
      </c>
      <c r="G2572" s="32" t="s">
        <v>70</v>
      </c>
      <c r="H2572" s="35" t="s">
        <v>84</v>
      </c>
      <c r="I2572" s="32" t="s">
        <v>166</v>
      </c>
      <c r="J2572" s="19">
        <v>1.0900000000000001</v>
      </c>
    </row>
    <row r="2573" spans="1:11">
      <c r="A2573" s="18" t="s">
        <v>20</v>
      </c>
      <c r="B2573" s="5" t="str">
        <f>TEXT(DATA[[#This Row],[Fecha]],"mmm")</f>
        <v>ene</v>
      </c>
      <c r="C2573" s="16">
        <f>(WEEKNUM(DATA[[#This Row],[Fecha]],2))</f>
        <v>2</v>
      </c>
      <c r="D2573" s="30">
        <v>45302</v>
      </c>
      <c r="E2573" s="102">
        <f>YEAR(DATA[[#This Row],[Fecha]])</f>
        <v>2024</v>
      </c>
      <c r="F2573" s="31" t="s">
        <v>398</v>
      </c>
      <c r="G2573" s="32" t="s">
        <v>52</v>
      </c>
      <c r="H2573" s="35" t="s">
        <v>162</v>
      </c>
      <c r="I2573" s="32" t="s">
        <v>166</v>
      </c>
      <c r="J2573" s="19">
        <v>0.84</v>
      </c>
    </row>
    <row r="2574" spans="1:11">
      <c r="A2574" s="18" t="s">
        <v>19</v>
      </c>
      <c r="B2574" s="5" t="str">
        <f>TEXT(DATA[[#This Row],[Fecha]],"mmm")</f>
        <v>ene</v>
      </c>
      <c r="C2574" s="16">
        <f>(WEEKNUM(DATA[[#This Row],[Fecha]],2))</f>
        <v>2</v>
      </c>
      <c r="D2574" s="30">
        <v>45302</v>
      </c>
      <c r="E2574" s="102">
        <f>YEAR(DATA[[#This Row],[Fecha]])</f>
        <v>2024</v>
      </c>
      <c r="F2574" s="31" t="s">
        <v>398</v>
      </c>
      <c r="G2574" s="32" t="s">
        <v>60</v>
      </c>
      <c r="H2574" s="35" t="s">
        <v>299</v>
      </c>
      <c r="I2574" s="32" t="s">
        <v>166</v>
      </c>
      <c r="J2574" s="19">
        <v>0.38</v>
      </c>
    </row>
    <row r="2575" spans="1:11">
      <c r="A2575" s="18" t="s">
        <v>20</v>
      </c>
      <c r="B2575" s="5" t="str">
        <f>TEXT(DATA[[#This Row],[Fecha]],"mmm")</f>
        <v>ene</v>
      </c>
      <c r="C2575" s="16">
        <f>(WEEKNUM(DATA[[#This Row],[Fecha]],2))</f>
        <v>2</v>
      </c>
      <c r="D2575" s="30">
        <v>45302</v>
      </c>
      <c r="E2575" s="102">
        <f>YEAR(DATA[[#This Row],[Fecha]])</f>
        <v>2024</v>
      </c>
      <c r="F2575" s="31" t="s">
        <v>335</v>
      </c>
      <c r="G2575" s="32" t="s">
        <v>52</v>
      </c>
      <c r="H2575" s="35" t="s">
        <v>183</v>
      </c>
      <c r="I2575" s="32" t="s">
        <v>166</v>
      </c>
      <c r="J2575" s="19">
        <v>0.28999999999999998</v>
      </c>
    </row>
    <row r="2576" spans="1:11">
      <c r="A2576" s="18" t="s">
        <v>20</v>
      </c>
      <c r="B2576" s="5" t="str">
        <f>TEXT(DATA[[#This Row],[Fecha]],"mmm")</f>
        <v>ene</v>
      </c>
      <c r="C2576" s="16">
        <f>(WEEKNUM(DATA[[#This Row],[Fecha]],2))</f>
        <v>2</v>
      </c>
      <c r="D2576" s="30">
        <v>45302</v>
      </c>
      <c r="E2576" s="102">
        <f>YEAR(DATA[[#This Row],[Fecha]])</f>
        <v>2024</v>
      </c>
      <c r="F2576" s="31" t="s">
        <v>335</v>
      </c>
      <c r="G2576" s="32" t="s">
        <v>52</v>
      </c>
      <c r="H2576" s="35" t="s">
        <v>183</v>
      </c>
      <c r="I2576" s="32" t="s">
        <v>166</v>
      </c>
      <c r="J2576" s="19">
        <v>0.08</v>
      </c>
    </row>
    <row r="2577" spans="1:11">
      <c r="A2577" s="18" t="s">
        <v>22</v>
      </c>
      <c r="B2577" s="5" t="str">
        <f>TEXT(DATA[[#This Row],[Fecha]],"mmm")</f>
        <v>ene</v>
      </c>
      <c r="C2577" s="16">
        <f>(WEEKNUM(DATA[[#This Row],[Fecha]],2))</f>
        <v>2</v>
      </c>
      <c r="D2577" s="30">
        <v>45303</v>
      </c>
      <c r="E2577" s="102">
        <f>YEAR(DATA[[#This Row],[Fecha]])</f>
        <v>2024</v>
      </c>
      <c r="F2577" s="31" t="s">
        <v>58</v>
      </c>
      <c r="G2577" s="32" t="s">
        <v>70</v>
      </c>
      <c r="H2577" s="35" t="s">
        <v>84</v>
      </c>
      <c r="I2577" s="32" t="s">
        <v>56</v>
      </c>
      <c r="J2577" s="19">
        <v>51.7</v>
      </c>
      <c r="K2577" s="29" t="s">
        <v>640</v>
      </c>
    </row>
    <row r="2578" spans="1:11">
      <c r="A2578" s="18" t="s">
        <v>22</v>
      </c>
      <c r="B2578" s="5" t="str">
        <f>TEXT(DATA[[#This Row],[Fecha]],"mmm")</f>
        <v>ene</v>
      </c>
      <c r="C2578" s="16">
        <f>(WEEKNUM(DATA[[#This Row],[Fecha]],2))</f>
        <v>2</v>
      </c>
      <c r="D2578" s="30">
        <v>45303</v>
      </c>
      <c r="E2578" s="102">
        <f>YEAR(DATA[[#This Row],[Fecha]])</f>
        <v>2024</v>
      </c>
      <c r="F2578" s="31" t="s">
        <v>58</v>
      </c>
      <c r="G2578" s="32" t="s">
        <v>70</v>
      </c>
      <c r="H2578" s="35" t="s">
        <v>84</v>
      </c>
      <c r="I2578" s="32" t="s">
        <v>56</v>
      </c>
      <c r="J2578" s="19">
        <v>47.62</v>
      </c>
      <c r="K2578" s="29" t="s">
        <v>640</v>
      </c>
    </row>
    <row r="2579" spans="1:11">
      <c r="A2579" s="18" t="s">
        <v>20</v>
      </c>
      <c r="B2579" s="5" t="str">
        <f>TEXT(DATA[[#This Row],[Fecha]],"mmm")</f>
        <v>ene</v>
      </c>
      <c r="C2579" s="16">
        <f>(WEEKNUM(DATA[[#This Row],[Fecha]],2))</f>
        <v>2</v>
      </c>
      <c r="D2579" s="30">
        <v>45303</v>
      </c>
      <c r="E2579" s="102">
        <f>YEAR(DATA[[#This Row],[Fecha]])</f>
        <v>2024</v>
      </c>
      <c r="F2579" s="31" t="s">
        <v>335</v>
      </c>
      <c r="G2579" s="32" t="s">
        <v>53</v>
      </c>
      <c r="H2579" s="35" t="s">
        <v>519</v>
      </c>
      <c r="I2579" s="32" t="s">
        <v>166</v>
      </c>
      <c r="J2579" s="19">
        <v>8.94</v>
      </c>
    </row>
    <row r="2580" spans="1:11">
      <c r="A2580" s="18" t="s">
        <v>20</v>
      </c>
      <c r="B2580" s="5" t="str">
        <f>TEXT(DATA[[#This Row],[Fecha]],"mmm")</f>
        <v>ene</v>
      </c>
      <c r="C2580" s="16">
        <f>(WEEKNUM(DATA[[#This Row],[Fecha]],2))</f>
        <v>2</v>
      </c>
      <c r="D2580" s="30">
        <v>45303</v>
      </c>
      <c r="E2580" s="102">
        <f>YEAR(DATA[[#This Row],[Fecha]])</f>
        <v>2024</v>
      </c>
      <c r="F2580" s="31" t="s">
        <v>335</v>
      </c>
      <c r="G2580" s="32" t="s">
        <v>53</v>
      </c>
      <c r="H2580" s="35" t="s">
        <v>637</v>
      </c>
      <c r="I2580" s="32" t="s">
        <v>166</v>
      </c>
      <c r="J2580" s="19">
        <v>3.77</v>
      </c>
    </row>
    <row r="2581" spans="1:11">
      <c r="A2581" s="18" t="s">
        <v>22</v>
      </c>
      <c r="B2581" s="5" t="str">
        <f>TEXT(DATA[[#This Row],[Fecha]],"mmm")</f>
        <v>ene</v>
      </c>
      <c r="C2581" s="16">
        <f>(WEEKNUM(DATA[[#This Row],[Fecha]],2))</f>
        <v>2</v>
      </c>
      <c r="D2581" s="30">
        <v>45303</v>
      </c>
      <c r="E2581" s="102">
        <f>YEAR(DATA[[#This Row],[Fecha]])</f>
        <v>2024</v>
      </c>
      <c r="F2581" s="31" t="s">
        <v>58</v>
      </c>
      <c r="G2581" s="32" t="s">
        <v>70</v>
      </c>
      <c r="H2581" s="35" t="s">
        <v>84</v>
      </c>
      <c r="I2581" s="32" t="s">
        <v>166</v>
      </c>
      <c r="J2581" s="19">
        <v>3.54</v>
      </c>
    </row>
    <row r="2582" spans="1:11">
      <c r="A2582" s="18" t="s">
        <v>19</v>
      </c>
      <c r="B2582" s="5" t="str">
        <f>TEXT(DATA[[#This Row],[Fecha]],"mmm")</f>
        <v>ene</v>
      </c>
      <c r="C2582" s="16">
        <f>(WEEKNUM(DATA[[#This Row],[Fecha]],2))</f>
        <v>2</v>
      </c>
      <c r="D2582" s="30">
        <v>45303</v>
      </c>
      <c r="E2582" s="102">
        <f>YEAR(DATA[[#This Row],[Fecha]])</f>
        <v>2024</v>
      </c>
      <c r="F2582" s="31" t="s">
        <v>58</v>
      </c>
      <c r="G2582" s="32" t="s">
        <v>65</v>
      </c>
      <c r="H2582" s="35" t="s">
        <v>429</v>
      </c>
      <c r="I2582" s="32" t="s">
        <v>166</v>
      </c>
      <c r="J2582" s="19">
        <v>2</v>
      </c>
    </row>
    <row r="2583" spans="1:11">
      <c r="A2583" s="18" t="s">
        <v>19</v>
      </c>
      <c r="B2583" s="5" t="str">
        <f>TEXT(DATA[[#This Row],[Fecha]],"mmm")</f>
        <v>ene</v>
      </c>
      <c r="C2583" s="16">
        <f>(WEEKNUM(DATA[[#This Row],[Fecha]],2))</f>
        <v>2</v>
      </c>
      <c r="D2583" s="30">
        <v>45303</v>
      </c>
      <c r="E2583" s="102">
        <f>YEAR(DATA[[#This Row],[Fecha]])</f>
        <v>2024</v>
      </c>
      <c r="F2583" s="31" t="s">
        <v>58</v>
      </c>
      <c r="G2583" s="32" t="s">
        <v>60</v>
      </c>
      <c r="H2583" s="35" t="s">
        <v>299</v>
      </c>
      <c r="I2583" s="32" t="s">
        <v>166</v>
      </c>
      <c r="J2583" s="19">
        <v>1.95</v>
      </c>
    </row>
    <row r="2584" spans="1:11">
      <c r="A2584" s="18" t="s">
        <v>19</v>
      </c>
      <c r="B2584" s="5" t="str">
        <f>TEXT(DATA[[#This Row],[Fecha]],"mmm")</f>
        <v>ene</v>
      </c>
      <c r="C2584" s="16">
        <f>(WEEKNUM(DATA[[#This Row],[Fecha]],2))</f>
        <v>2</v>
      </c>
      <c r="D2584" s="30">
        <v>45303</v>
      </c>
      <c r="E2584" s="102">
        <f>YEAR(DATA[[#This Row],[Fecha]])</f>
        <v>2024</v>
      </c>
      <c r="F2584" s="31" t="s">
        <v>58</v>
      </c>
      <c r="G2584" s="32" t="s">
        <v>65</v>
      </c>
      <c r="H2584" s="35" t="s">
        <v>429</v>
      </c>
      <c r="I2584" s="32" t="s">
        <v>166</v>
      </c>
      <c r="J2584" s="19">
        <v>1.75</v>
      </c>
    </row>
    <row r="2585" spans="1:11">
      <c r="A2585" s="18" t="s">
        <v>20</v>
      </c>
      <c r="B2585" s="5" t="str">
        <f>TEXT(DATA[[#This Row],[Fecha]],"mmm")</f>
        <v>ene</v>
      </c>
      <c r="C2585" s="16">
        <f>(WEEKNUM(DATA[[#This Row],[Fecha]],2))</f>
        <v>2</v>
      </c>
      <c r="D2585" s="30">
        <v>45303</v>
      </c>
      <c r="E2585" s="102">
        <f>YEAR(DATA[[#This Row],[Fecha]])</f>
        <v>2024</v>
      </c>
      <c r="F2585" s="31" t="s">
        <v>58</v>
      </c>
      <c r="G2585" s="32" t="s">
        <v>71</v>
      </c>
      <c r="H2585" s="35" t="s">
        <v>194</v>
      </c>
      <c r="I2585" s="32" t="s">
        <v>166</v>
      </c>
      <c r="J2585" s="19">
        <v>1.6</v>
      </c>
    </row>
    <row r="2586" spans="1:11">
      <c r="A2586" s="18" t="s">
        <v>20</v>
      </c>
      <c r="B2586" s="5" t="str">
        <f>TEXT(DATA[[#This Row],[Fecha]],"mmm")</f>
        <v>ene</v>
      </c>
      <c r="C2586" s="16">
        <f>(WEEKNUM(DATA[[#This Row],[Fecha]],2))</f>
        <v>2</v>
      </c>
      <c r="D2586" s="30">
        <v>45303</v>
      </c>
      <c r="E2586" s="102">
        <f>YEAR(DATA[[#This Row],[Fecha]])</f>
        <v>2024</v>
      </c>
      <c r="F2586" s="31" t="s">
        <v>335</v>
      </c>
      <c r="G2586" s="32" t="s">
        <v>52</v>
      </c>
      <c r="H2586" s="35" t="s">
        <v>162</v>
      </c>
      <c r="I2586" s="32" t="s">
        <v>166</v>
      </c>
      <c r="J2586" s="19">
        <v>1.19</v>
      </c>
    </row>
    <row r="2587" spans="1:11">
      <c r="A2587" s="18" t="s">
        <v>20</v>
      </c>
      <c r="B2587" s="5" t="str">
        <f>TEXT(DATA[[#This Row],[Fecha]],"mmm")</f>
        <v>ene</v>
      </c>
      <c r="C2587" s="16">
        <f>(WEEKNUM(DATA[[#This Row],[Fecha]],2))</f>
        <v>2</v>
      </c>
      <c r="D2587" s="30">
        <v>45303</v>
      </c>
      <c r="E2587" s="102">
        <f>YEAR(DATA[[#This Row],[Fecha]])</f>
        <v>2024</v>
      </c>
      <c r="F2587" s="31" t="s">
        <v>335</v>
      </c>
      <c r="G2587" s="32" t="s">
        <v>53</v>
      </c>
      <c r="H2587" s="35" t="s">
        <v>519</v>
      </c>
      <c r="I2587" s="32" t="s">
        <v>166</v>
      </c>
      <c r="J2587" s="19">
        <v>1.04</v>
      </c>
    </row>
    <row r="2588" spans="1:11">
      <c r="A2588" s="18" t="s">
        <v>20</v>
      </c>
      <c r="B2588" s="5" t="str">
        <f>TEXT(DATA[[#This Row],[Fecha]],"mmm")</f>
        <v>ene</v>
      </c>
      <c r="C2588" s="16">
        <f>(WEEKNUM(DATA[[#This Row],[Fecha]],2))</f>
        <v>2</v>
      </c>
      <c r="D2588" s="30">
        <v>45303</v>
      </c>
      <c r="E2588" s="102">
        <f>YEAR(DATA[[#This Row],[Fecha]])</f>
        <v>2024</v>
      </c>
      <c r="F2588" s="31" t="s">
        <v>335</v>
      </c>
      <c r="G2588" s="32" t="s">
        <v>52</v>
      </c>
      <c r="H2588" s="35" t="s">
        <v>162</v>
      </c>
      <c r="I2588" s="32" t="s">
        <v>166</v>
      </c>
      <c r="J2588" s="19">
        <v>0.93</v>
      </c>
    </row>
    <row r="2589" spans="1:11">
      <c r="A2589" s="18" t="s">
        <v>20</v>
      </c>
      <c r="B2589" s="5" t="str">
        <f>TEXT(DATA[[#This Row],[Fecha]],"mmm")</f>
        <v>ene</v>
      </c>
      <c r="C2589" s="16">
        <f>(WEEKNUM(DATA[[#This Row],[Fecha]],2))</f>
        <v>2</v>
      </c>
      <c r="D2589" s="30">
        <v>45303</v>
      </c>
      <c r="E2589" s="102">
        <f>YEAR(DATA[[#This Row],[Fecha]])</f>
        <v>2024</v>
      </c>
      <c r="F2589" s="31" t="s">
        <v>58</v>
      </c>
      <c r="G2589" s="32" t="s">
        <v>52</v>
      </c>
      <c r="H2589" s="35" t="s">
        <v>162</v>
      </c>
      <c r="I2589" s="32" t="s">
        <v>166</v>
      </c>
      <c r="J2589" s="19">
        <v>0.43</v>
      </c>
    </row>
    <row r="2590" spans="1:11">
      <c r="A2590" s="18" t="s">
        <v>22</v>
      </c>
      <c r="B2590" s="5" t="str">
        <f>TEXT(DATA[[#This Row],[Fecha]],"mmm")</f>
        <v>ene</v>
      </c>
      <c r="C2590" s="16">
        <f>(WEEKNUM(DATA[[#This Row],[Fecha]],2))</f>
        <v>2</v>
      </c>
      <c r="D2590" s="30">
        <v>45303</v>
      </c>
      <c r="E2590" s="102">
        <f>YEAR(DATA[[#This Row],[Fecha]])</f>
        <v>2024</v>
      </c>
      <c r="F2590" s="31" t="s">
        <v>58</v>
      </c>
      <c r="G2590" s="32" t="s">
        <v>70</v>
      </c>
      <c r="H2590" s="35" t="s">
        <v>84</v>
      </c>
      <c r="I2590" s="32" t="s">
        <v>166</v>
      </c>
      <c r="J2590" s="19">
        <v>0.18</v>
      </c>
    </row>
    <row r="2591" spans="1:11">
      <c r="A2591" s="18" t="s">
        <v>20</v>
      </c>
      <c r="B2591" s="5" t="str">
        <f>TEXT(DATA[[#This Row],[Fecha]],"mmm")</f>
        <v>ene</v>
      </c>
      <c r="C2591" s="16">
        <f>(WEEKNUM(DATA[[#This Row],[Fecha]],2))</f>
        <v>2</v>
      </c>
      <c r="D2591" s="30">
        <v>45304</v>
      </c>
      <c r="E2591" s="102">
        <f>YEAR(DATA[[#This Row],[Fecha]])</f>
        <v>2024</v>
      </c>
      <c r="F2591" s="31" t="s">
        <v>58</v>
      </c>
      <c r="G2591" s="32" t="s">
        <v>59</v>
      </c>
      <c r="H2591" s="35" t="s">
        <v>532</v>
      </c>
      <c r="I2591" s="32" t="s">
        <v>166</v>
      </c>
      <c r="J2591" s="19">
        <v>4.7</v>
      </c>
    </row>
    <row r="2592" spans="1:11">
      <c r="A2592" s="18" t="s">
        <v>19</v>
      </c>
      <c r="B2592" s="5" t="str">
        <f>TEXT(DATA[[#This Row],[Fecha]],"mmm")</f>
        <v>ene</v>
      </c>
      <c r="C2592" s="16">
        <f>(WEEKNUM(DATA[[#This Row],[Fecha]],2))</f>
        <v>3</v>
      </c>
      <c r="D2592" s="30">
        <v>45306</v>
      </c>
      <c r="E2592" s="102">
        <f>YEAR(DATA[[#This Row],[Fecha]])</f>
        <v>2024</v>
      </c>
      <c r="F2592" s="31" t="s">
        <v>398</v>
      </c>
      <c r="G2592" s="32" t="s">
        <v>53</v>
      </c>
      <c r="H2592" s="35" t="s">
        <v>551</v>
      </c>
      <c r="I2592" s="32" t="s">
        <v>56</v>
      </c>
      <c r="J2592" s="19">
        <v>50.3</v>
      </c>
      <c r="K2592" s="29" t="s">
        <v>658</v>
      </c>
    </row>
    <row r="2593" spans="1:11">
      <c r="A2593" s="18" t="s">
        <v>20</v>
      </c>
      <c r="B2593" s="5" t="str">
        <f>TEXT(DATA[[#This Row],[Fecha]],"mmm")</f>
        <v>ene</v>
      </c>
      <c r="C2593" s="16">
        <f>(WEEKNUM(DATA[[#This Row],[Fecha]],2))</f>
        <v>3</v>
      </c>
      <c r="D2593" s="30">
        <v>45306</v>
      </c>
      <c r="E2593" s="102">
        <f>YEAR(DATA[[#This Row],[Fecha]])</f>
        <v>2024</v>
      </c>
      <c r="F2593" s="31" t="s">
        <v>58</v>
      </c>
      <c r="G2593" s="32" t="s">
        <v>482</v>
      </c>
      <c r="H2593" s="35" t="s">
        <v>118</v>
      </c>
      <c r="I2593" s="32" t="s">
        <v>56</v>
      </c>
      <c r="J2593" s="19">
        <v>14.39</v>
      </c>
      <c r="K2593" s="29" t="s">
        <v>665</v>
      </c>
    </row>
    <row r="2594" spans="1:11">
      <c r="A2594" s="18" t="s">
        <v>20</v>
      </c>
      <c r="B2594" s="5" t="str">
        <f>TEXT(DATA[[#This Row],[Fecha]],"mmm")</f>
        <v>ene</v>
      </c>
      <c r="C2594" s="16">
        <f>(WEEKNUM(DATA[[#This Row],[Fecha]],2))</f>
        <v>3</v>
      </c>
      <c r="D2594" s="30">
        <v>45306</v>
      </c>
      <c r="E2594" s="102">
        <f>YEAR(DATA[[#This Row],[Fecha]])</f>
        <v>2024</v>
      </c>
      <c r="F2594" s="31" t="s">
        <v>58</v>
      </c>
      <c r="G2594" s="32" t="s">
        <v>77</v>
      </c>
      <c r="H2594" s="35" t="s">
        <v>651</v>
      </c>
      <c r="I2594" s="32" t="s">
        <v>57</v>
      </c>
      <c r="J2594" s="19">
        <v>12.09</v>
      </c>
      <c r="K2594" s="29" t="s">
        <v>641</v>
      </c>
    </row>
    <row r="2595" spans="1:11">
      <c r="A2595" s="18" t="s">
        <v>20</v>
      </c>
      <c r="B2595" s="5" t="str">
        <f>TEXT(DATA[[#This Row],[Fecha]],"mmm")</f>
        <v>ene</v>
      </c>
      <c r="C2595" s="16">
        <f>(WEEKNUM(DATA[[#This Row],[Fecha]],2))</f>
        <v>3</v>
      </c>
      <c r="D2595" s="30">
        <v>45306</v>
      </c>
      <c r="E2595" s="102">
        <f>YEAR(DATA[[#This Row],[Fecha]])</f>
        <v>2024</v>
      </c>
      <c r="F2595" s="31" t="s">
        <v>398</v>
      </c>
      <c r="G2595" s="32" t="s">
        <v>64</v>
      </c>
      <c r="H2595" s="35" t="s">
        <v>158</v>
      </c>
      <c r="I2595" s="32" t="s">
        <v>166</v>
      </c>
      <c r="J2595" s="19">
        <v>9.84</v>
      </c>
    </row>
    <row r="2596" spans="1:11">
      <c r="A2596" s="18" t="s">
        <v>20</v>
      </c>
      <c r="B2596" s="5" t="str">
        <f>TEXT(DATA[[#This Row],[Fecha]],"mmm")</f>
        <v>ene</v>
      </c>
      <c r="C2596" s="16">
        <f>(WEEKNUM(DATA[[#This Row],[Fecha]],2))</f>
        <v>3</v>
      </c>
      <c r="D2596" s="30">
        <v>45306</v>
      </c>
      <c r="E2596" s="102">
        <f>YEAR(DATA[[#This Row],[Fecha]])</f>
        <v>2024</v>
      </c>
      <c r="F2596" s="31" t="s">
        <v>398</v>
      </c>
      <c r="G2596" s="32" t="s">
        <v>64</v>
      </c>
      <c r="H2596" s="35" t="s">
        <v>158</v>
      </c>
      <c r="I2596" s="32" t="s">
        <v>166</v>
      </c>
      <c r="J2596" s="19">
        <v>5.98</v>
      </c>
    </row>
    <row r="2597" spans="1:11">
      <c r="A2597" s="18" t="s">
        <v>20</v>
      </c>
      <c r="B2597" s="5" t="str">
        <f>TEXT(DATA[[#This Row],[Fecha]],"mmm")</f>
        <v>ene</v>
      </c>
      <c r="C2597" s="16">
        <f>(WEEKNUM(DATA[[#This Row],[Fecha]],2))</f>
        <v>3</v>
      </c>
      <c r="D2597" s="30">
        <v>45306</v>
      </c>
      <c r="E2597" s="102">
        <f>YEAR(DATA[[#This Row],[Fecha]])</f>
        <v>2024</v>
      </c>
      <c r="F2597" s="31" t="s">
        <v>398</v>
      </c>
      <c r="G2597" s="32" t="s">
        <v>52</v>
      </c>
      <c r="H2597" s="35" t="s">
        <v>492</v>
      </c>
      <c r="I2597" s="32" t="s">
        <v>166</v>
      </c>
      <c r="J2597" s="19">
        <v>4.8</v>
      </c>
    </row>
    <row r="2598" spans="1:11">
      <c r="A2598" s="18" t="s">
        <v>19</v>
      </c>
      <c r="B2598" s="5" t="str">
        <f>TEXT(DATA[[#This Row],[Fecha]],"mmm")</f>
        <v>ene</v>
      </c>
      <c r="C2598" s="16">
        <f>(WEEKNUM(DATA[[#This Row],[Fecha]],2))</f>
        <v>3</v>
      </c>
      <c r="D2598" s="30">
        <v>45306</v>
      </c>
      <c r="E2598" s="102">
        <f>YEAR(DATA[[#This Row],[Fecha]])</f>
        <v>2024</v>
      </c>
      <c r="F2598" s="31" t="s">
        <v>398</v>
      </c>
      <c r="G2598" s="32" t="s">
        <v>53</v>
      </c>
      <c r="H2598" s="35" t="s">
        <v>551</v>
      </c>
      <c r="I2598" s="32" t="s">
        <v>166</v>
      </c>
      <c r="J2598" s="19">
        <v>4.24</v>
      </c>
    </row>
    <row r="2599" spans="1:11">
      <c r="A2599" s="18" t="s">
        <v>20</v>
      </c>
      <c r="B2599" s="5" t="str">
        <f>TEXT(DATA[[#This Row],[Fecha]],"mmm")</f>
        <v>ene</v>
      </c>
      <c r="C2599" s="16">
        <f>(WEEKNUM(DATA[[#This Row],[Fecha]],2))</f>
        <v>3</v>
      </c>
      <c r="D2599" s="30">
        <v>45306</v>
      </c>
      <c r="E2599" s="102">
        <f>YEAR(DATA[[#This Row],[Fecha]])</f>
        <v>2024</v>
      </c>
      <c r="F2599" s="31" t="s">
        <v>58</v>
      </c>
      <c r="G2599" s="32" t="s">
        <v>76</v>
      </c>
      <c r="H2599" s="35" t="s">
        <v>108</v>
      </c>
      <c r="I2599" s="32" t="s">
        <v>166</v>
      </c>
      <c r="J2599" s="19">
        <v>0.83</v>
      </c>
    </row>
    <row r="2600" spans="1:11">
      <c r="A2600" s="18" t="s">
        <v>20</v>
      </c>
      <c r="B2600" s="5" t="str">
        <f>TEXT(DATA[[#This Row],[Fecha]],"mmm")</f>
        <v>ene</v>
      </c>
      <c r="C2600" s="16">
        <f>(WEEKNUM(DATA[[#This Row],[Fecha]],2))</f>
        <v>3</v>
      </c>
      <c r="D2600" s="30">
        <v>45306</v>
      </c>
      <c r="E2600" s="102">
        <f>YEAR(DATA[[#This Row],[Fecha]])</f>
        <v>2024</v>
      </c>
      <c r="F2600" s="31" t="s">
        <v>398</v>
      </c>
      <c r="G2600" s="32" t="s">
        <v>52</v>
      </c>
      <c r="H2600" s="35" t="s">
        <v>162</v>
      </c>
      <c r="I2600" s="32" t="s">
        <v>166</v>
      </c>
      <c r="J2600" s="19">
        <v>0.62</v>
      </c>
    </row>
    <row r="2601" spans="1:11">
      <c r="A2601" s="18" t="s">
        <v>20</v>
      </c>
      <c r="B2601" s="5" t="str">
        <f>TEXT(DATA[[#This Row],[Fecha]],"mmm")</f>
        <v>ene</v>
      </c>
      <c r="C2601" s="16">
        <f>(WEEKNUM(DATA[[#This Row],[Fecha]],2))</f>
        <v>3</v>
      </c>
      <c r="D2601" s="30">
        <v>45306</v>
      </c>
      <c r="E2601" s="102">
        <f>YEAR(DATA[[#This Row],[Fecha]])</f>
        <v>2024</v>
      </c>
      <c r="F2601" s="31" t="s">
        <v>398</v>
      </c>
      <c r="G2601" s="32" t="s">
        <v>52</v>
      </c>
      <c r="H2601" s="35" t="s">
        <v>162</v>
      </c>
      <c r="I2601" s="32" t="s">
        <v>166</v>
      </c>
      <c r="J2601" s="19">
        <v>0.02</v>
      </c>
    </row>
    <row r="2602" spans="1:11">
      <c r="A2602" s="18" t="s">
        <v>22</v>
      </c>
      <c r="B2602" s="5" t="str">
        <f>TEXT(DATA[[#This Row],[Fecha]],"mmm")</f>
        <v>ene</v>
      </c>
      <c r="C2602" s="16">
        <f>(WEEKNUM(DATA[[#This Row],[Fecha]],2))</f>
        <v>3</v>
      </c>
      <c r="D2602" s="30">
        <v>45307</v>
      </c>
      <c r="E2602" s="102">
        <f>YEAR(DATA[[#This Row],[Fecha]])</f>
        <v>2024</v>
      </c>
      <c r="F2602" s="31" t="s">
        <v>398</v>
      </c>
      <c r="G2602" s="32" t="s">
        <v>53</v>
      </c>
      <c r="H2602" s="35" t="s">
        <v>170</v>
      </c>
      <c r="I2602" s="32" t="s">
        <v>57</v>
      </c>
      <c r="J2602" s="19">
        <v>23.96</v>
      </c>
      <c r="K2602" s="29" t="s">
        <v>662</v>
      </c>
    </row>
    <row r="2603" spans="1:11">
      <c r="A2603" s="18" t="s">
        <v>22</v>
      </c>
      <c r="B2603" s="5" t="str">
        <f>TEXT(DATA[[#This Row],[Fecha]],"mmm")</f>
        <v>ene</v>
      </c>
      <c r="C2603" s="16">
        <f>(WEEKNUM(DATA[[#This Row],[Fecha]],2))</f>
        <v>3</v>
      </c>
      <c r="D2603" s="30">
        <v>45307</v>
      </c>
      <c r="E2603" s="102">
        <f>YEAR(DATA[[#This Row],[Fecha]])</f>
        <v>2024</v>
      </c>
      <c r="F2603" s="31" t="s">
        <v>398</v>
      </c>
      <c r="G2603" s="32" t="s">
        <v>53</v>
      </c>
      <c r="H2603" s="35" t="s">
        <v>170</v>
      </c>
      <c r="I2603" s="32" t="s">
        <v>166</v>
      </c>
      <c r="J2603" s="19">
        <v>8.8000000000000007</v>
      </c>
    </row>
    <row r="2604" spans="1:11">
      <c r="A2604" s="18" t="s">
        <v>20</v>
      </c>
      <c r="B2604" s="5" t="str">
        <f>TEXT(DATA[[#This Row],[Fecha]],"mmm")</f>
        <v>ene</v>
      </c>
      <c r="C2604" s="16">
        <f>(WEEKNUM(DATA[[#This Row],[Fecha]],2))</f>
        <v>3</v>
      </c>
      <c r="D2604" s="30">
        <v>45307</v>
      </c>
      <c r="E2604" s="102">
        <f>YEAR(DATA[[#This Row],[Fecha]])</f>
        <v>2024</v>
      </c>
      <c r="F2604" s="31" t="s">
        <v>335</v>
      </c>
      <c r="G2604" s="32" t="s">
        <v>76</v>
      </c>
      <c r="H2604" s="35" t="s">
        <v>352</v>
      </c>
      <c r="I2604" s="32" t="s">
        <v>166</v>
      </c>
      <c r="J2604" s="19">
        <v>5</v>
      </c>
    </row>
    <row r="2605" spans="1:11">
      <c r="A2605" s="18" t="s">
        <v>22</v>
      </c>
      <c r="B2605" s="5" t="str">
        <f>TEXT(DATA[[#This Row],[Fecha]],"mmm")</f>
        <v>ene</v>
      </c>
      <c r="C2605" s="16">
        <f>(WEEKNUM(DATA[[#This Row],[Fecha]],2))</f>
        <v>3</v>
      </c>
      <c r="D2605" s="30">
        <v>45307</v>
      </c>
      <c r="E2605" s="102">
        <f>YEAR(DATA[[#This Row],[Fecha]])</f>
        <v>2024</v>
      </c>
      <c r="F2605" s="31" t="s">
        <v>335</v>
      </c>
      <c r="G2605" s="32" t="s">
        <v>59</v>
      </c>
      <c r="H2605" s="35" t="s">
        <v>654</v>
      </c>
      <c r="I2605" s="32" t="s">
        <v>166</v>
      </c>
      <c r="J2605" s="19">
        <v>4.3</v>
      </c>
    </row>
    <row r="2606" spans="1:11">
      <c r="A2606" s="18" t="s">
        <v>22</v>
      </c>
      <c r="B2606" s="5" t="str">
        <f>TEXT(DATA[[#This Row],[Fecha]],"mmm")</f>
        <v>ene</v>
      </c>
      <c r="C2606" s="16">
        <f>(WEEKNUM(DATA[[#This Row],[Fecha]],2))</f>
        <v>3</v>
      </c>
      <c r="D2606" s="30">
        <v>45307</v>
      </c>
      <c r="E2606" s="102">
        <f>YEAR(DATA[[#This Row],[Fecha]])</f>
        <v>2024</v>
      </c>
      <c r="F2606" s="31" t="s">
        <v>335</v>
      </c>
      <c r="G2606" s="32" t="s">
        <v>59</v>
      </c>
      <c r="H2606" s="35" t="s">
        <v>654</v>
      </c>
      <c r="I2606" s="32" t="s">
        <v>166</v>
      </c>
      <c r="J2606" s="19">
        <v>2.86</v>
      </c>
    </row>
    <row r="2607" spans="1:11">
      <c r="A2607" s="18" t="s">
        <v>22</v>
      </c>
      <c r="B2607" s="5" t="str">
        <f>TEXT(DATA[[#This Row],[Fecha]],"mmm")</f>
        <v>ene</v>
      </c>
      <c r="C2607" s="16">
        <f>(WEEKNUM(DATA[[#This Row],[Fecha]],2))</f>
        <v>3</v>
      </c>
      <c r="D2607" s="30">
        <v>45307</v>
      </c>
      <c r="E2607" s="102">
        <f>YEAR(DATA[[#This Row],[Fecha]])</f>
        <v>2024</v>
      </c>
      <c r="F2607" s="31" t="s">
        <v>335</v>
      </c>
      <c r="G2607" s="32" t="s">
        <v>179</v>
      </c>
      <c r="H2607" s="35" t="s">
        <v>657</v>
      </c>
      <c r="I2607" s="32" t="s">
        <v>166</v>
      </c>
      <c r="J2607" s="19">
        <v>1.85</v>
      </c>
    </row>
    <row r="2608" spans="1:11">
      <c r="A2608" s="18" t="s">
        <v>20</v>
      </c>
      <c r="B2608" s="5" t="str">
        <f>TEXT(DATA[[#This Row],[Fecha]],"mmm")</f>
        <v>ene</v>
      </c>
      <c r="C2608" s="16">
        <f>(WEEKNUM(DATA[[#This Row],[Fecha]],2))</f>
        <v>3</v>
      </c>
      <c r="D2608" s="30">
        <v>45307</v>
      </c>
      <c r="E2608" s="102">
        <f>YEAR(DATA[[#This Row],[Fecha]])</f>
        <v>2024</v>
      </c>
      <c r="F2608" s="31" t="s">
        <v>335</v>
      </c>
      <c r="G2608" s="32" t="s">
        <v>76</v>
      </c>
      <c r="H2608" s="35" t="s">
        <v>352</v>
      </c>
      <c r="I2608" s="32" t="s">
        <v>166</v>
      </c>
      <c r="J2608" s="19">
        <v>1.2</v>
      </c>
    </row>
    <row r="2609" spans="1:11">
      <c r="A2609" s="18" t="s">
        <v>22</v>
      </c>
      <c r="B2609" s="5" t="str">
        <f>TEXT(DATA[[#This Row],[Fecha]],"mmm")</f>
        <v>ene</v>
      </c>
      <c r="C2609" s="16">
        <f>(WEEKNUM(DATA[[#This Row],[Fecha]],2))</f>
        <v>3</v>
      </c>
      <c r="D2609" s="30">
        <v>45307</v>
      </c>
      <c r="E2609" s="102">
        <f>YEAR(DATA[[#This Row],[Fecha]])</f>
        <v>2024</v>
      </c>
      <c r="F2609" s="31" t="s">
        <v>335</v>
      </c>
      <c r="G2609" s="32" t="s">
        <v>59</v>
      </c>
      <c r="H2609" s="35" t="s">
        <v>654</v>
      </c>
      <c r="I2609" s="32" t="s">
        <v>166</v>
      </c>
      <c r="J2609" s="19">
        <v>1.05</v>
      </c>
    </row>
    <row r="2610" spans="1:11">
      <c r="A2610" s="18" t="s">
        <v>20</v>
      </c>
      <c r="B2610" s="5" t="str">
        <f>TEXT(DATA[[#This Row],[Fecha]],"mmm")</f>
        <v>ene</v>
      </c>
      <c r="C2610" s="16">
        <f>(WEEKNUM(DATA[[#This Row],[Fecha]],2))</f>
        <v>3</v>
      </c>
      <c r="D2610" s="30">
        <v>45307</v>
      </c>
      <c r="E2610" s="102">
        <f>YEAR(DATA[[#This Row],[Fecha]])</f>
        <v>2024</v>
      </c>
      <c r="F2610" s="31" t="s">
        <v>398</v>
      </c>
      <c r="G2610" s="32" t="s">
        <v>52</v>
      </c>
      <c r="H2610" s="35" t="s">
        <v>162</v>
      </c>
      <c r="I2610" s="32" t="s">
        <v>166</v>
      </c>
      <c r="J2610" s="19">
        <v>0.5</v>
      </c>
    </row>
    <row r="2611" spans="1:11">
      <c r="A2611" s="18" t="s">
        <v>20</v>
      </c>
      <c r="B2611" s="5" t="str">
        <f>TEXT(DATA[[#This Row],[Fecha]],"mmm")</f>
        <v>ene</v>
      </c>
      <c r="C2611" s="16">
        <f>(WEEKNUM(DATA[[#This Row],[Fecha]],2))</f>
        <v>3</v>
      </c>
      <c r="D2611" s="30">
        <v>45307</v>
      </c>
      <c r="E2611" s="102">
        <f>YEAR(DATA[[#This Row],[Fecha]])</f>
        <v>2024</v>
      </c>
      <c r="F2611" s="31" t="s">
        <v>398</v>
      </c>
      <c r="G2611" s="32" t="s">
        <v>52</v>
      </c>
      <c r="H2611" s="35" t="s">
        <v>162</v>
      </c>
      <c r="I2611" s="32" t="s">
        <v>166</v>
      </c>
      <c r="J2611" s="19">
        <v>0.17</v>
      </c>
    </row>
    <row r="2612" spans="1:11">
      <c r="A2612" s="18" t="s">
        <v>20</v>
      </c>
      <c r="B2612" s="5" t="str">
        <f>TEXT(DATA[[#This Row],[Fecha]],"mmm")</f>
        <v>ene</v>
      </c>
      <c r="C2612" s="16">
        <f>(WEEKNUM(DATA[[#This Row],[Fecha]],2))</f>
        <v>3</v>
      </c>
      <c r="D2612" s="30">
        <v>45308</v>
      </c>
      <c r="E2612" s="102">
        <f>YEAR(DATA[[#This Row],[Fecha]])</f>
        <v>2024</v>
      </c>
      <c r="F2612" s="31" t="s">
        <v>398</v>
      </c>
      <c r="G2612" s="32" t="s">
        <v>70</v>
      </c>
      <c r="H2612" s="35" t="s">
        <v>84</v>
      </c>
      <c r="I2612" s="32" t="s">
        <v>56</v>
      </c>
      <c r="J2612" s="19">
        <v>30.48</v>
      </c>
      <c r="K2612" s="29" t="s">
        <v>660</v>
      </c>
    </row>
    <row r="2613" spans="1:11">
      <c r="A2613" s="18" t="s">
        <v>20</v>
      </c>
      <c r="B2613" s="5" t="str">
        <f>TEXT(DATA[[#This Row],[Fecha]],"mmm")</f>
        <v>ene</v>
      </c>
      <c r="C2613" s="16">
        <f>(WEEKNUM(DATA[[#This Row],[Fecha]],2))</f>
        <v>3</v>
      </c>
      <c r="D2613" s="30">
        <v>45308</v>
      </c>
      <c r="E2613" s="102">
        <f>YEAR(DATA[[#This Row],[Fecha]])</f>
        <v>2024</v>
      </c>
      <c r="F2613" s="31" t="s">
        <v>398</v>
      </c>
      <c r="G2613" s="32" t="s">
        <v>70</v>
      </c>
      <c r="H2613" s="35" t="s">
        <v>84</v>
      </c>
      <c r="I2613" s="32" t="s">
        <v>56</v>
      </c>
      <c r="J2613" s="19">
        <v>28.8</v>
      </c>
      <c r="K2613" s="29" t="s">
        <v>660</v>
      </c>
    </row>
    <row r="2614" spans="1:11">
      <c r="A2614" s="18" t="s">
        <v>20</v>
      </c>
      <c r="B2614" s="5" t="str">
        <f>TEXT(DATA[[#This Row],[Fecha]],"mmm")</f>
        <v>ene</v>
      </c>
      <c r="C2614" s="16">
        <f>(WEEKNUM(DATA[[#This Row],[Fecha]],2))</f>
        <v>3</v>
      </c>
      <c r="D2614" s="30">
        <v>45308</v>
      </c>
      <c r="E2614" s="102">
        <f>YEAR(DATA[[#This Row],[Fecha]])</f>
        <v>2024</v>
      </c>
      <c r="F2614" s="31" t="s">
        <v>398</v>
      </c>
      <c r="G2614" s="32" t="s">
        <v>70</v>
      </c>
      <c r="H2614" s="35" t="s">
        <v>84</v>
      </c>
      <c r="I2614" s="32" t="s">
        <v>56</v>
      </c>
      <c r="J2614" s="19">
        <v>24.16</v>
      </c>
      <c r="K2614" s="29" t="s">
        <v>660</v>
      </c>
    </row>
    <row r="2615" spans="1:11">
      <c r="A2615" s="18" t="s">
        <v>20</v>
      </c>
      <c r="B2615" s="5" t="str">
        <f>TEXT(DATA[[#This Row],[Fecha]],"mmm")</f>
        <v>ene</v>
      </c>
      <c r="C2615" s="16">
        <f>(WEEKNUM(DATA[[#This Row],[Fecha]],2))</f>
        <v>3</v>
      </c>
      <c r="D2615" s="30">
        <v>45308</v>
      </c>
      <c r="E2615" s="102">
        <f>YEAR(DATA[[#This Row],[Fecha]])</f>
        <v>2024</v>
      </c>
      <c r="F2615" s="31" t="s">
        <v>398</v>
      </c>
      <c r="G2615" s="32" t="s">
        <v>62</v>
      </c>
      <c r="H2615" s="35" t="s">
        <v>63</v>
      </c>
      <c r="I2615" s="32" t="s">
        <v>57</v>
      </c>
      <c r="J2615" s="19">
        <v>21.21</v>
      </c>
      <c r="K2615" s="29" t="s">
        <v>641</v>
      </c>
    </row>
    <row r="2616" spans="1:11">
      <c r="A2616" s="18" t="s">
        <v>19</v>
      </c>
      <c r="B2616" s="5" t="str">
        <f>TEXT(DATA[[#This Row],[Fecha]],"mmm")</f>
        <v>ene</v>
      </c>
      <c r="C2616" s="16">
        <f>(WEEKNUM(DATA[[#This Row],[Fecha]],2))</f>
        <v>3</v>
      </c>
      <c r="D2616" s="30">
        <v>45308</v>
      </c>
      <c r="E2616" s="102">
        <f>YEAR(DATA[[#This Row],[Fecha]])</f>
        <v>2024</v>
      </c>
      <c r="F2616" s="31" t="s">
        <v>398</v>
      </c>
      <c r="G2616" s="32" t="s">
        <v>71</v>
      </c>
      <c r="H2616" s="35" t="s">
        <v>650</v>
      </c>
      <c r="I2616" s="32" t="s">
        <v>57</v>
      </c>
      <c r="J2616" s="19">
        <v>18.45</v>
      </c>
      <c r="K2616" s="29" t="s">
        <v>664</v>
      </c>
    </row>
    <row r="2617" spans="1:11">
      <c r="A2617" s="18" t="s">
        <v>19</v>
      </c>
      <c r="B2617" s="5" t="str">
        <f>TEXT(DATA[[#This Row],[Fecha]],"mmm")</f>
        <v>ene</v>
      </c>
      <c r="C2617" s="16">
        <f>(WEEKNUM(DATA[[#This Row],[Fecha]],2))</f>
        <v>3</v>
      </c>
      <c r="D2617" s="30">
        <v>45308</v>
      </c>
      <c r="E2617" s="102">
        <f>YEAR(DATA[[#This Row],[Fecha]])</f>
        <v>2024</v>
      </c>
      <c r="F2617" s="31" t="s">
        <v>398</v>
      </c>
      <c r="G2617" s="32" t="s">
        <v>71</v>
      </c>
      <c r="H2617" s="35" t="s">
        <v>650</v>
      </c>
      <c r="I2617" s="32" t="s">
        <v>166</v>
      </c>
      <c r="J2617" s="19">
        <v>9.07</v>
      </c>
    </row>
    <row r="2618" spans="1:11">
      <c r="A2618" s="18" t="s">
        <v>19</v>
      </c>
      <c r="B2618" s="5" t="str">
        <f>TEXT(DATA[[#This Row],[Fecha]],"mmm")</f>
        <v>ene</v>
      </c>
      <c r="C2618" s="16">
        <f>(WEEKNUM(DATA[[#This Row],[Fecha]],2))</f>
        <v>3</v>
      </c>
      <c r="D2618" s="30">
        <v>45308</v>
      </c>
      <c r="E2618" s="102">
        <f>YEAR(DATA[[#This Row],[Fecha]])</f>
        <v>2024</v>
      </c>
      <c r="F2618" s="31" t="s">
        <v>398</v>
      </c>
      <c r="G2618" s="32" t="s">
        <v>71</v>
      </c>
      <c r="H2618" s="35" t="s">
        <v>650</v>
      </c>
      <c r="I2618" s="32" t="s">
        <v>166</v>
      </c>
      <c r="J2618" s="19">
        <v>7.56</v>
      </c>
    </row>
    <row r="2619" spans="1:11">
      <c r="A2619" s="18" t="s">
        <v>20</v>
      </c>
      <c r="B2619" s="5" t="str">
        <f>TEXT(DATA[[#This Row],[Fecha]],"mmm")</f>
        <v>ene</v>
      </c>
      <c r="C2619" s="16">
        <f>(WEEKNUM(DATA[[#This Row],[Fecha]],2))</f>
        <v>3</v>
      </c>
      <c r="D2619" s="30">
        <v>45308</v>
      </c>
      <c r="E2619" s="102">
        <f>YEAR(DATA[[#This Row],[Fecha]])</f>
        <v>2024</v>
      </c>
      <c r="F2619" s="31" t="s">
        <v>335</v>
      </c>
      <c r="G2619" s="32" t="s">
        <v>52</v>
      </c>
      <c r="H2619" s="35" t="s">
        <v>183</v>
      </c>
      <c r="I2619" s="32" t="s">
        <v>166</v>
      </c>
      <c r="J2619" s="19">
        <v>2.85</v>
      </c>
    </row>
    <row r="2620" spans="1:11">
      <c r="A2620" s="18" t="s">
        <v>19</v>
      </c>
      <c r="B2620" s="5" t="str">
        <f>TEXT(DATA[[#This Row],[Fecha]],"mmm")</f>
        <v>ene</v>
      </c>
      <c r="C2620" s="16">
        <f>(WEEKNUM(DATA[[#This Row],[Fecha]],2))</f>
        <v>3</v>
      </c>
      <c r="D2620" s="30">
        <v>45308</v>
      </c>
      <c r="E2620" s="102">
        <f>YEAR(DATA[[#This Row],[Fecha]])</f>
        <v>2024</v>
      </c>
      <c r="F2620" s="31" t="s">
        <v>398</v>
      </c>
      <c r="G2620" s="32" t="s">
        <v>65</v>
      </c>
      <c r="H2620" s="35" t="s">
        <v>429</v>
      </c>
      <c r="I2620" s="32" t="s">
        <v>166</v>
      </c>
      <c r="J2620" s="19">
        <v>2.65</v>
      </c>
    </row>
    <row r="2621" spans="1:11">
      <c r="A2621" s="18" t="s">
        <v>19</v>
      </c>
      <c r="B2621" s="5" t="str">
        <f>TEXT(DATA[[#This Row],[Fecha]],"mmm")</f>
        <v>ene</v>
      </c>
      <c r="C2621" s="16">
        <f>(WEEKNUM(DATA[[#This Row],[Fecha]],2))</f>
        <v>3</v>
      </c>
      <c r="D2621" s="30">
        <v>45308</v>
      </c>
      <c r="E2621" s="102">
        <f>YEAR(DATA[[#This Row],[Fecha]])</f>
        <v>2024</v>
      </c>
      <c r="F2621" s="31" t="s">
        <v>398</v>
      </c>
      <c r="G2621" s="32" t="s">
        <v>65</v>
      </c>
      <c r="H2621" s="35" t="s">
        <v>429</v>
      </c>
      <c r="I2621" s="32" t="s">
        <v>166</v>
      </c>
      <c r="J2621" s="19">
        <v>2.23</v>
      </c>
    </row>
    <row r="2622" spans="1:11">
      <c r="A2622" s="18" t="s">
        <v>19</v>
      </c>
      <c r="B2622" s="5" t="str">
        <f>TEXT(DATA[[#This Row],[Fecha]],"mmm")</f>
        <v>ene</v>
      </c>
      <c r="C2622" s="16">
        <f>(WEEKNUM(DATA[[#This Row],[Fecha]],2))</f>
        <v>3</v>
      </c>
      <c r="D2622" s="30">
        <v>45308</v>
      </c>
      <c r="E2622" s="102">
        <f>YEAR(DATA[[#This Row],[Fecha]])</f>
        <v>2024</v>
      </c>
      <c r="F2622" s="31" t="s">
        <v>398</v>
      </c>
      <c r="G2622" s="32" t="s">
        <v>71</v>
      </c>
      <c r="H2622" s="35" t="s">
        <v>650</v>
      </c>
      <c r="I2622" s="32" t="s">
        <v>166</v>
      </c>
      <c r="J2622" s="19">
        <v>2.04</v>
      </c>
    </row>
    <row r="2623" spans="1:11">
      <c r="A2623" s="18" t="s">
        <v>19</v>
      </c>
      <c r="B2623" s="5" t="str">
        <f>TEXT(DATA[[#This Row],[Fecha]],"mmm")</f>
        <v>ene</v>
      </c>
      <c r="C2623" s="16">
        <f>(WEEKNUM(DATA[[#This Row],[Fecha]],2))</f>
        <v>3</v>
      </c>
      <c r="D2623" s="30">
        <v>45308</v>
      </c>
      <c r="E2623" s="102">
        <f>YEAR(DATA[[#This Row],[Fecha]])</f>
        <v>2024</v>
      </c>
      <c r="F2623" s="31" t="s">
        <v>398</v>
      </c>
      <c r="G2623" s="32" t="s">
        <v>71</v>
      </c>
      <c r="H2623" s="35" t="s">
        <v>650</v>
      </c>
      <c r="I2623" s="32" t="s">
        <v>166</v>
      </c>
      <c r="J2623" s="19">
        <v>1.79</v>
      </c>
    </row>
    <row r="2624" spans="1:11">
      <c r="A2624" s="18" t="s">
        <v>20</v>
      </c>
      <c r="B2624" s="5" t="str">
        <f>TEXT(DATA[[#This Row],[Fecha]],"mmm")</f>
        <v>ene</v>
      </c>
      <c r="C2624" s="16">
        <f>(WEEKNUM(DATA[[#This Row],[Fecha]],2))</f>
        <v>3</v>
      </c>
      <c r="D2624" s="30">
        <v>45308</v>
      </c>
      <c r="E2624" s="102">
        <f>YEAR(DATA[[#This Row],[Fecha]])</f>
        <v>2024</v>
      </c>
      <c r="F2624" s="31" t="s">
        <v>335</v>
      </c>
      <c r="G2624" s="32" t="s">
        <v>52</v>
      </c>
      <c r="H2624" s="35" t="s">
        <v>183</v>
      </c>
      <c r="I2624" s="32" t="s">
        <v>166</v>
      </c>
      <c r="J2624" s="19">
        <v>1.27</v>
      </c>
    </row>
    <row r="2625" spans="1:11">
      <c r="A2625" s="18" t="s">
        <v>19</v>
      </c>
      <c r="B2625" s="5" t="str">
        <f>TEXT(DATA[[#This Row],[Fecha]],"mmm")</f>
        <v>ene</v>
      </c>
      <c r="C2625" s="16">
        <f>(WEEKNUM(DATA[[#This Row],[Fecha]],2))</f>
        <v>3</v>
      </c>
      <c r="D2625" s="30">
        <v>45308</v>
      </c>
      <c r="E2625" s="102">
        <f>YEAR(DATA[[#This Row],[Fecha]])</f>
        <v>2024</v>
      </c>
      <c r="F2625" s="31" t="s">
        <v>398</v>
      </c>
      <c r="G2625" s="32" t="s">
        <v>71</v>
      </c>
      <c r="H2625" s="35" t="s">
        <v>650</v>
      </c>
      <c r="I2625" s="32" t="s">
        <v>166</v>
      </c>
      <c r="J2625" s="19">
        <v>0.84</v>
      </c>
    </row>
    <row r="2626" spans="1:11">
      <c r="A2626" s="18" t="s">
        <v>19</v>
      </c>
      <c r="B2626" s="5" t="str">
        <f>TEXT(DATA[[#This Row],[Fecha]],"mmm")</f>
        <v>ene</v>
      </c>
      <c r="C2626" s="16">
        <f>(WEEKNUM(DATA[[#This Row],[Fecha]],2))</f>
        <v>3</v>
      </c>
      <c r="D2626" s="30">
        <v>45308</v>
      </c>
      <c r="E2626" s="102">
        <f>YEAR(DATA[[#This Row],[Fecha]])</f>
        <v>2024</v>
      </c>
      <c r="F2626" s="31" t="s">
        <v>398</v>
      </c>
      <c r="G2626" s="32" t="s">
        <v>65</v>
      </c>
      <c r="H2626" s="35" t="s">
        <v>429</v>
      </c>
      <c r="I2626" s="32" t="s">
        <v>166</v>
      </c>
      <c r="J2626" s="19">
        <v>0.39</v>
      </c>
    </row>
    <row r="2627" spans="1:11">
      <c r="A2627" s="18" t="s">
        <v>19</v>
      </c>
      <c r="B2627" s="5" t="str">
        <f>TEXT(DATA[[#This Row],[Fecha]],"mmm")</f>
        <v>ene</v>
      </c>
      <c r="C2627" s="16">
        <f>(WEEKNUM(DATA[[#This Row],[Fecha]],2))</f>
        <v>3</v>
      </c>
      <c r="D2627" s="30">
        <v>45308</v>
      </c>
      <c r="E2627" s="102">
        <f>YEAR(DATA[[#This Row],[Fecha]])</f>
        <v>2024</v>
      </c>
      <c r="F2627" s="31" t="s">
        <v>398</v>
      </c>
      <c r="G2627" s="32" t="s">
        <v>65</v>
      </c>
      <c r="H2627" s="35" t="s">
        <v>429</v>
      </c>
      <c r="I2627" s="32" t="s">
        <v>166</v>
      </c>
      <c r="J2627" s="19">
        <v>0.09</v>
      </c>
    </row>
    <row r="2628" spans="1:11">
      <c r="A2628" s="18" t="s">
        <v>20</v>
      </c>
      <c r="B2628" s="5" t="str">
        <f>TEXT(DATA[[#This Row],[Fecha]],"mmm")</f>
        <v>ene</v>
      </c>
      <c r="C2628" s="16">
        <f>(WEEKNUM(DATA[[#This Row],[Fecha]],2))</f>
        <v>3</v>
      </c>
      <c r="D2628" s="30">
        <v>45308</v>
      </c>
      <c r="E2628" s="102">
        <f>YEAR(DATA[[#This Row],[Fecha]])</f>
        <v>2024</v>
      </c>
      <c r="F2628" s="31" t="s">
        <v>398</v>
      </c>
      <c r="G2628" s="32" t="s">
        <v>52</v>
      </c>
      <c r="H2628" s="35" t="s">
        <v>162</v>
      </c>
      <c r="I2628" s="32" t="s">
        <v>166</v>
      </c>
      <c r="J2628" s="19">
        <v>0.08</v>
      </c>
    </row>
    <row r="2629" spans="1:11">
      <c r="A2629" s="18" t="s">
        <v>20</v>
      </c>
      <c r="B2629" s="5" t="str">
        <f>TEXT(DATA[[#This Row],[Fecha]],"mmm")</f>
        <v>ene</v>
      </c>
      <c r="C2629" s="16">
        <f>(WEEKNUM(DATA[[#This Row],[Fecha]],2))</f>
        <v>3</v>
      </c>
      <c r="D2629" s="30">
        <v>45308</v>
      </c>
      <c r="E2629" s="102">
        <f>YEAR(DATA[[#This Row],[Fecha]])</f>
        <v>2024</v>
      </c>
      <c r="F2629" s="31" t="s">
        <v>398</v>
      </c>
      <c r="G2629" s="32" t="s">
        <v>52</v>
      </c>
      <c r="H2629" s="35" t="s">
        <v>162</v>
      </c>
      <c r="I2629" s="32" t="s">
        <v>166</v>
      </c>
      <c r="J2629" s="19">
        <v>0.05</v>
      </c>
    </row>
    <row r="2630" spans="1:11">
      <c r="A2630" s="18" t="s">
        <v>19</v>
      </c>
      <c r="B2630" s="5" t="str">
        <f>TEXT(DATA[[#This Row],[Fecha]],"mmm")</f>
        <v>ene</v>
      </c>
      <c r="C2630" s="16">
        <f>(WEEKNUM(DATA[[#This Row],[Fecha]],2))</f>
        <v>3</v>
      </c>
      <c r="D2630" s="30">
        <v>45309</v>
      </c>
      <c r="E2630" s="102">
        <f>YEAR(DATA[[#This Row],[Fecha]])</f>
        <v>2024</v>
      </c>
      <c r="F2630" s="31" t="s">
        <v>398</v>
      </c>
      <c r="G2630" s="32" t="s">
        <v>77</v>
      </c>
      <c r="H2630" s="35" t="s">
        <v>320</v>
      </c>
      <c r="I2630" s="32" t="s">
        <v>57</v>
      </c>
      <c r="J2630" s="19">
        <v>39.72</v>
      </c>
      <c r="K2630" s="29" t="s">
        <v>641</v>
      </c>
    </row>
    <row r="2631" spans="1:11">
      <c r="A2631" s="18" t="s">
        <v>20</v>
      </c>
      <c r="B2631" s="5" t="str">
        <f>TEXT(DATA[[#This Row],[Fecha]],"mmm")</f>
        <v>ene</v>
      </c>
      <c r="C2631" s="16">
        <f>(WEEKNUM(DATA[[#This Row],[Fecha]],2))</f>
        <v>3</v>
      </c>
      <c r="D2631" s="30">
        <v>45309</v>
      </c>
      <c r="E2631" s="102">
        <f>YEAR(DATA[[#This Row],[Fecha]])</f>
        <v>2024</v>
      </c>
      <c r="F2631" s="31" t="s">
        <v>335</v>
      </c>
      <c r="G2631" s="32" t="s">
        <v>70</v>
      </c>
      <c r="H2631" s="35" t="s">
        <v>84</v>
      </c>
      <c r="I2631" s="32" t="s">
        <v>56</v>
      </c>
      <c r="J2631" s="19">
        <v>38.909999999999997</v>
      </c>
      <c r="K2631" s="29" t="s">
        <v>659</v>
      </c>
    </row>
    <row r="2632" spans="1:11">
      <c r="A2632" s="18" t="s">
        <v>20</v>
      </c>
      <c r="B2632" s="5" t="str">
        <f>TEXT(DATA[[#This Row],[Fecha]],"mmm")</f>
        <v>ene</v>
      </c>
      <c r="C2632" s="16">
        <f>(WEEKNUM(DATA[[#This Row],[Fecha]],2))</f>
        <v>3</v>
      </c>
      <c r="D2632" s="30">
        <v>45309</v>
      </c>
      <c r="E2632" s="102">
        <f>YEAR(DATA[[#This Row],[Fecha]])</f>
        <v>2024</v>
      </c>
      <c r="F2632" s="31" t="s">
        <v>335</v>
      </c>
      <c r="G2632" s="32" t="s">
        <v>70</v>
      </c>
      <c r="H2632" s="35" t="s">
        <v>84</v>
      </c>
      <c r="I2632" s="32" t="s">
        <v>56</v>
      </c>
      <c r="J2632" s="19">
        <v>19.79</v>
      </c>
      <c r="K2632" s="29" t="s">
        <v>659</v>
      </c>
    </row>
    <row r="2633" spans="1:11">
      <c r="A2633" s="18" t="s">
        <v>19</v>
      </c>
      <c r="B2633" s="5" t="str">
        <f>TEXT(DATA[[#This Row],[Fecha]],"mmm")</f>
        <v>ene</v>
      </c>
      <c r="C2633" s="16">
        <f>(WEEKNUM(DATA[[#This Row],[Fecha]],2))</f>
        <v>3</v>
      </c>
      <c r="D2633" s="30">
        <v>45309</v>
      </c>
      <c r="E2633" s="102">
        <f>YEAR(DATA[[#This Row],[Fecha]])</f>
        <v>2024</v>
      </c>
      <c r="F2633" s="31" t="s">
        <v>398</v>
      </c>
      <c r="G2633" s="32" t="s">
        <v>77</v>
      </c>
      <c r="H2633" s="35" t="s">
        <v>320</v>
      </c>
      <c r="I2633" s="32" t="s">
        <v>57</v>
      </c>
      <c r="J2633" s="19">
        <v>14.27</v>
      </c>
      <c r="K2633" s="29" t="s">
        <v>641</v>
      </c>
    </row>
    <row r="2634" spans="1:11">
      <c r="A2634" s="18" t="s">
        <v>20</v>
      </c>
      <c r="B2634" s="5" t="str">
        <f>TEXT(DATA[[#This Row],[Fecha]],"mmm")</f>
        <v>ene</v>
      </c>
      <c r="C2634" s="16">
        <f>(WEEKNUM(DATA[[#This Row],[Fecha]],2))</f>
        <v>3</v>
      </c>
      <c r="D2634" s="30">
        <v>45309</v>
      </c>
      <c r="E2634" s="102">
        <f>YEAR(DATA[[#This Row],[Fecha]])</f>
        <v>2024</v>
      </c>
      <c r="F2634" s="31" t="s">
        <v>335</v>
      </c>
      <c r="G2634" s="32" t="s">
        <v>59</v>
      </c>
      <c r="H2634" s="35" t="s">
        <v>532</v>
      </c>
      <c r="I2634" s="32" t="s">
        <v>56</v>
      </c>
      <c r="J2634" s="19">
        <v>12.45</v>
      </c>
      <c r="K2634" s="29" t="s">
        <v>641</v>
      </c>
    </row>
    <row r="2635" spans="1:11">
      <c r="A2635" s="18" t="s">
        <v>20</v>
      </c>
      <c r="B2635" s="5" t="str">
        <f>TEXT(DATA[[#This Row],[Fecha]],"mmm")</f>
        <v>ene</v>
      </c>
      <c r="C2635" s="16">
        <f>(WEEKNUM(DATA[[#This Row],[Fecha]],2))</f>
        <v>3</v>
      </c>
      <c r="D2635" s="30">
        <v>45309</v>
      </c>
      <c r="E2635" s="102">
        <f>YEAR(DATA[[#This Row],[Fecha]])</f>
        <v>2024</v>
      </c>
      <c r="F2635" s="31" t="s">
        <v>398</v>
      </c>
      <c r="G2635" s="32" t="s">
        <v>70</v>
      </c>
      <c r="H2635" s="35" t="s">
        <v>84</v>
      </c>
      <c r="I2635" s="32" t="s">
        <v>56</v>
      </c>
      <c r="J2635" s="19">
        <v>11.89</v>
      </c>
      <c r="K2635" s="29" t="s">
        <v>641</v>
      </c>
    </row>
    <row r="2636" spans="1:11">
      <c r="A2636" s="18" t="s">
        <v>20</v>
      </c>
      <c r="B2636" s="5" t="str">
        <f>TEXT(DATA[[#This Row],[Fecha]],"mmm")</f>
        <v>ene</v>
      </c>
      <c r="C2636" s="16">
        <f>(WEEKNUM(DATA[[#This Row],[Fecha]],2))</f>
        <v>3</v>
      </c>
      <c r="D2636" s="30">
        <v>45309</v>
      </c>
      <c r="E2636" s="102">
        <f>YEAR(DATA[[#This Row],[Fecha]])</f>
        <v>2024</v>
      </c>
      <c r="F2636" s="31" t="s">
        <v>335</v>
      </c>
      <c r="G2636" s="32" t="s">
        <v>52</v>
      </c>
      <c r="H2636" s="35" t="s">
        <v>174</v>
      </c>
      <c r="I2636" s="32" t="s">
        <v>166</v>
      </c>
      <c r="J2636" s="19">
        <v>9.9700000000000006</v>
      </c>
    </row>
    <row r="2637" spans="1:11">
      <c r="A2637" s="18" t="s">
        <v>20</v>
      </c>
      <c r="B2637" s="5" t="str">
        <f>TEXT(DATA[[#This Row],[Fecha]],"mmm")</f>
        <v>ene</v>
      </c>
      <c r="C2637" s="16">
        <f>(WEEKNUM(DATA[[#This Row],[Fecha]],2))</f>
        <v>3</v>
      </c>
      <c r="D2637" s="30">
        <v>45309</v>
      </c>
      <c r="E2637" s="102">
        <f>YEAR(DATA[[#This Row],[Fecha]])</f>
        <v>2024</v>
      </c>
      <c r="F2637" s="31" t="s">
        <v>398</v>
      </c>
      <c r="G2637" s="32" t="s">
        <v>70</v>
      </c>
      <c r="H2637" s="35" t="s">
        <v>134</v>
      </c>
      <c r="I2637" s="32" t="s">
        <v>166</v>
      </c>
      <c r="J2637" s="19">
        <v>8.65</v>
      </c>
    </row>
    <row r="2638" spans="1:11">
      <c r="A2638" s="18" t="s">
        <v>20</v>
      </c>
      <c r="B2638" s="5" t="str">
        <f>TEXT(DATA[[#This Row],[Fecha]],"mmm")</f>
        <v>ene</v>
      </c>
      <c r="C2638" s="16">
        <f>(WEEKNUM(DATA[[#This Row],[Fecha]],2))</f>
        <v>3</v>
      </c>
      <c r="D2638" s="30">
        <v>45309</v>
      </c>
      <c r="E2638" s="102">
        <f>YEAR(DATA[[#This Row],[Fecha]])</f>
        <v>2024</v>
      </c>
      <c r="F2638" s="31" t="s">
        <v>335</v>
      </c>
      <c r="G2638" s="32" t="s">
        <v>59</v>
      </c>
      <c r="H2638" s="35" t="s">
        <v>554</v>
      </c>
      <c r="I2638" s="32" t="s">
        <v>166</v>
      </c>
      <c r="J2638" s="19">
        <v>6.7</v>
      </c>
    </row>
    <row r="2639" spans="1:11">
      <c r="A2639" s="18" t="s">
        <v>20</v>
      </c>
      <c r="B2639" s="5" t="str">
        <f>TEXT(DATA[[#This Row],[Fecha]],"mmm")</f>
        <v>ene</v>
      </c>
      <c r="C2639" s="16">
        <f>(WEEKNUM(DATA[[#This Row],[Fecha]],2))</f>
        <v>3</v>
      </c>
      <c r="D2639" s="30">
        <v>45309</v>
      </c>
      <c r="E2639" s="102">
        <f>YEAR(DATA[[#This Row],[Fecha]])</f>
        <v>2024</v>
      </c>
      <c r="F2639" s="31" t="s">
        <v>335</v>
      </c>
      <c r="G2639" s="32" t="s">
        <v>52</v>
      </c>
      <c r="H2639" s="35" t="s">
        <v>653</v>
      </c>
      <c r="I2639" s="32" t="s">
        <v>166</v>
      </c>
      <c r="J2639" s="19">
        <v>5.73</v>
      </c>
    </row>
    <row r="2640" spans="1:11">
      <c r="A2640" s="18" t="s">
        <v>20</v>
      </c>
      <c r="B2640" s="5" t="str">
        <f>TEXT(DATA[[#This Row],[Fecha]],"mmm")</f>
        <v>ene</v>
      </c>
      <c r="C2640" s="16">
        <f>(WEEKNUM(DATA[[#This Row],[Fecha]],2))</f>
        <v>3</v>
      </c>
      <c r="D2640" s="30">
        <v>45309</v>
      </c>
      <c r="E2640" s="102">
        <f>YEAR(DATA[[#This Row],[Fecha]])</f>
        <v>2024</v>
      </c>
      <c r="F2640" s="31" t="s">
        <v>58</v>
      </c>
      <c r="G2640" s="32" t="s">
        <v>76</v>
      </c>
      <c r="H2640" s="35" t="s">
        <v>108</v>
      </c>
      <c r="I2640" s="32" t="s">
        <v>166</v>
      </c>
      <c r="J2640" s="19">
        <v>4.83</v>
      </c>
    </row>
    <row r="2641" spans="1:10">
      <c r="A2641" s="18" t="s">
        <v>22</v>
      </c>
      <c r="B2641" s="5" t="str">
        <f>TEXT(DATA[[#This Row],[Fecha]],"mmm")</f>
        <v>ene</v>
      </c>
      <c r="C2641" s="16">
        <f>(WEEKNUM(DATA[[#This Row],[Fecha]],2))</f>
        <v>3</v>
      </c>
      <c r="D2641" s="30">
        <v>45309</v>
      </c>
      <c r="E2641" s="102">
        <f>YEAR(DATA[[#This Row],[Fecha]])</f>
        <v>2024</v>
      </c>
      <c r="F2641" s="31" t="s">
        <v>58</v>
      </c>
      <c r="G2641" s="32" t="s">
        <v>65</v>
      </c>
      <c r="H2641" s="35" t="s">
        <v>429</v>
      </c>
      <c r="I2641" s="32" t="s">
        <v>166</v>
      </c>
      <c r="J2641" s="19">
        <v>4.3499999999999996</v>
      </c>
    </row>
    <row r="2642" spans="1:10">
      <c r="A2642" s="18" t="s">
        <v>20</v>
      </c>
      <c r="B2642" s="5" t="str">
        <f>TEXT(DATA[[#This Row],[Fecha]],"mmm")</f>
        <v>ene</v>
      </c>
      <c r="C2642" s="16">
        <f>(WEEKNUM(DATA[[#This Row],[Fecha]],2))</f>
        <v>3</v>
      </c>
      <c r="D2642" s="30">
        <v>45309</v>
      </c>
      <c r="E2642" s="102">
        <f>YEAR(DATA[[#This Row],[Fecha]])</f>
        <v>2024</v>
      </c>
      <c r="F2642" s="31" t="s">
        <v>335</v>
      </c>
      <c r="G2642" s="32" t="s">
        <v>59</v>
      </c>
      <c r="H2642" s="35" t="s">
        <v>655</v>
      </c>
      <c r="I2642" s="32" t="s">
        <v>166</v>
      </c>
      <c r="J2642" s="19">
        <v>4.29</v>
      </c>
    </row>
    <row r="2643" spans="1:10">
      <c r="A2643" s="18" t="s">
        <v>20</v>
      </c>
      <c r="B2643" s="5" t="str">
        <f>TEXT(DATA[[#This Row],[Fecha]],"mmm")</f>
        <v>ene</v>
      </c>
      <c r="C2643" s="16">
        <f>(WEEKNUM(DATA[[#This Row],[Fecha]],2))</f>
        <v>3</v>
      </c>
      <c r="D2643" s="30">
        <v>45309</v>
      </c>
      <c r="E2643" s="102">
        <f>YEAR(DATA[[#This Row],[Fecha]])</f>
        <v>2024</v>
      </c>
      <c r="F2643" s="31" t="s">
        <v>335</v>
      </c>
      <c r="G2643" s="32" t="s">
        <v>59</v>
      </c>
      <c r="H2643" s="35" t="s">
        <v>656</v>
      </c>
      <c r="I2643" s="32" t="s">
        <v>166</v>
      </c>
      <c r="J2643" s="19">
        <v>3.42</v>
      </c>
    </row>
    <row r="2644" spans="1:10">
      <c r="A2644" s="18" t="s">
        <v>20</v>
      </c>
      <c r="B2644" s="5" t="str">
        <f>TEXT(DATA[[#This Row],[Fecha]],"mmm")</f>
        <v>ene</v>
      </c>
      <c r="C2644" s="16">
        <f>(WEEKNUM(DATA[[#This Row],[Fecha]],2))</f>
        <v>3</v>
      </c>
      <c r="D2644" s="30">
        <v>45309</v>
      </c>
      <c r="E2644" s="102">
        <f>YEAR(DATA[[#This Row],[Fecha]])</f>
        <v>2024</v>
      </c>
      <c r="F2644" s="31" t="s">
        <v>58</v>
      </c>
      <c r="G2644" s="32" t="s">
        <v>76</v>
      </c>
      <c r="H2644" s="35" t="s">
        <v>108</v>
      </c>
      <c r="I2644" s="32" t="s">
        <v>166</v>
      </c>
      <c r="J2644" s="19">
        <v>1.5</v>
      </c>
    </row>
    <row r="2645" spans="1:10">
      <c r="A2645" s="18" t="s">
        <v>20</v>
      </c>
      <c r="B2645" s="5" t="str">
        <f>TEXT(DATA[[#This Row],[Fecha]],"mmm")</f>
        <v>ene</v>
      </c>
      <c r="C2645" s="16">
        <f>(WEEKNUM(DATA[[#This Row],[Fecha]],2))</f>
        <v>3</v>
      </c>
      <c r="D2645" s="30">
        <v>45309</v>
      </c>
      <c r="E2645" s="102">
        <f>YEAR(DATA[[#This Row],[Fecha]])</f>
        <v>2024</v>
      </c>
      <c r="F2645" s="31" t="s">
        <v>398</v>
      </c>
      <c r="G2645" s="32" t="s">
        <v>52</v>
      </c>
      <c r="H2645" s="35" t="s">
        <v>162</v>
      </c>
      <c r="I2645" s="32" t="s">
        <v>166</v>
      </c>
      <c r="J2645" s="19">
        <v>1.4</v>
      </c>
    </row>
    <row r="2646" spans="1:10">
      <c r="A2646" s="18" t="s">
        <v>20</v>
      </c>
      <c r="B2646" s="5" t="str">
        <f>TEXT(DATA[[#This Row],[Fecha]],"mmm")</f>
        <v>ene</v>
      </c>
      <c r="C2646" s="16">
        <f>(WEEKNUM(DATA[[#This Row],[Fecha]],2))</f>
        <v>3</v>
      </c>
      <c r="D2646" s="30">
        <v>45309</v>
      </c>
      <c r="E2646" s="102">
        <f>YEAR(DATA[[#This Row],[Fecha]])</f>
        <v>2024</v>
      </c>
      <c r="F2646" s="31" t="s">
        <v>398</v>
      </c>
      <c r="G2646" s="32" t="s">
        <v>70</v>
      </c>
      <c r="H2646" s="35" t="s">
        <v>134</v>
      </c>
      <c r="I2646" s="32" t="s">
        <v>166</v>
      </c>
      <c r="J2646" s="19">
        <v>1.3</v>
      </c>
    </row>
    <row r="2647" spans="1:10">
      <c r="A2647" s="18" t="s">
        <v>20</v>
      </c>
      <c r="B2647" s="5" t="str">
        <f>TEXT(DATA[[#This Row],[Fecha]],"mmm")</f>
        <v>ene</v>
      </c>
      <c r="C2647" s="16">
        <f>(WEEKNUM(DATA[[#This Row],[Fecha]],2))</f>
        <v>3</v>
      </c>
      <c r="D2647" s="30">
        <v>45309</v>
      </c>
      <c r="E2647" s="102">
        <f>YEAR(DATA[[#This Row],[Fecha]])</f>
        <v>2024</v>
      </c>
      <c r="F2647" s="31" t="s">
        <v>398</v>
      </c>
      <c r="G2647" s="32" t="s">
        <v>52</v>
      </c>
      <c r="H2647" s="35" t="s">
        <v>162</v>
      </c>
      <c r="I2647" s="32" t="s">
        <v>166</v>
      </c>
      <c r="J2647" s="19">
        <v>0.77</v>
      </c>
    </row>
    <row r="2648" spans="1:10">
      <c r="A2648" s="18" t="s">
        <v>20</v>
      </c>
      <c r="B2648" s="5" t="str">
        <f>TEXT(DATA[[#This Row],[Fecha]],"mmm")</f>
        <v>ene</v>
      </c>
      <c r="C2648" s="16">
        <f>(WEEKNUM(DATA[[#This Row],[Fecha]],2))</f>
        <v>3</v>
      </c>
      <c r="D2648" s="30">
        <v>45309</v>
      </c>
      <c r="E2648" s="102">
        <f>YEAR(DATA[[#This Row],[Fecha]])</f>
        <v>2024</v>
      </c>
      <c r="F2648" s="31" t="s">
        <v>398</v>
      </c>
      <c r="G2648" s="32" t="s">
        <v>52</v>
      </c>
      <c r="H2648" s="35" t="s">
        <v>162</v>
      </c>
      <c r="I2648" s="32" t="s">
        <v>166</v>
      </c>
      <c r="J2648" s="19">
        <v>0.75</v>
      </c>
    </row>
    <row r="2649" spans="1:10">
      <c r="A2649" s="18" t="s">
        <v>20</v>
      </c>
      <c r="B2649" s="5" t="str">
        <f>TEXT(DATA[[#This Row],[Fecha]],"mmm")</f>
        <v>ene</v>
      </c>
      <c r="C2649" s="16">
        <f>(WEEKNUM(DATA[[#This Row],[Fecha]],2))</f>
        <v>3</v>
      </c>
      <c r="D2649" s="30">
        <v>45309</v>
      </c>
      <c r="E2649" s="102">
        <f>YEAR(DATA[[#This Row],[Fecha]])</f>
        <v>2024</v>
      </c>
      <c r="F2649" s="31" t="s">
        <v>398</v>
      </c>
      <c r="G2649" s="32" t="s">
        <v>52</v>
      </c>
      <c r="H2649" s="35" t="s">
        <v>162</v>
      </c>
      <c r="I2649" s="32" t="s">
        <v>166</v>
      </c>
      <c r="J2649" s="19">
        <v>0.41</v>
      </c>
    </row>
    <row r="2650" spans="1:10">
      <c r="A2650" s="18" t="s">
        <v>19</v>
      </c>
      <c r="B2650" s="5" t="str">
        <f>TEXT(DATA[[#This Row],[Fecha]],"mmm")</f>
        <v>ene</v>
      </c>
      <c r="C2650" s="16">
        <f>(WEEKNUM(DATA[[#This Row],[Fecha]],2))</f>
        <v>3</v>
      </c>
      <c r="D2650" s="30">
        <v>45310</v>
      </c>
      <c r="E2650" s="102">
        <f>YEAR(DATA[[#This Row],[Fecha]])</f>
        <v>2024</v>
      </c>
      <c r="F2650" s="31" t="s">
        <v>398</v>
      </c>
      <c r="G2650" s="32" t="s">
        <v>60</v>
      </c>
      <c r="H2650" s="35" t="s">
        <v>299</v>
      </c>
      <c r="I2650" s="32" t="s">
        <v>166</v>
      </c>
      <c r="J2650" s="19">
        <v>6.79</v>
      </c>
    </row>
    <row r="2651" spans="1:10">
      <c r="A2651" s="18" t="s">
        <v>20</v>
      </c>
      <c r="B2651" s="5" t="str">
        <f>TEXT(DATA[[#This Row],[Fecha]],"mmm")</f>
        <v>ene</v>
      </c>
      <c r="C2651" s="16">
        <f>(WEEKNUM(DATA[[#This Row],[Fecha]],2))</f>
        <v>3</v>
      </c>
      <c r="D2651" s="30">
        <v>45310</v>
      </c>
      <c r="E2651" s="102">
        <f>YEAR(DATA[[#This Row],[Fecha]])</f>
        <v>2024</v>
      </c>
      <c r="F2651" s="31" t="s">
        <v>398</v>
      </c>
      <c r="G2651" s="32" t="s">
        <v>482</v>
      </c>
      <c r="H2651" s="35" t="s">
        <v>150</v>
      </c>
      <c r="I2651" s="32" t="s">
        <v>166</v>
      </c>
      <c r="J2651" s="19">
        <v>5.9</v>
      </c>
    </row>
    <row r="2652" spans="1:10">
      <c r="A2652" s="18" t="s">
        <v>19</v>
      </c>
      <c r="B2652" s="5" t="str">
        <f>TEXT(DATA[[#This Row],[Fecha]],"mmm")</f>
        <v>ene</v>
      </c>
      <c r="C2652" s="16">
        <f>(WEEKNUM(DATA[[#This Row],[Fecha]],2))</f>
        <v>3</v>
      </c>
      <c r="D2652" s="30">
        <v>45310</v>
      </c>
      <c r="E2652" s="102">
        <f>YEAR(DATA[[#This Row],[Fecha]])</f>
        <v>2024</v>
      </c>
      <c r="F2652" s="31" t="s">
        <v>398</v>
      </c>
      <c r="G2652" s="32" t="s">
        <v>60</v>
      </c>
      <c r="H2652" s="35" t="s">
        <v>299</v>
      </c>
      <c r="I2652" s="32" t="s">
        <v>166</v>
      </c>
      <c r="J2652" s="19">
        <v>5.54</v>
      </c>
    </row>
    <row r="2653" spans="1:10">
      <c r="A2653" s="18" t="s">
        <v>20</v>
      </c>
      <c r="B2653" s="5" t="str">
        <f>TEXT(DATA[[#This Row],[Fecha]],"mmm")</f>
        <v>ene</v>
      </c>
      <c r="C2653" s="16">
        <f>(WEEKNUM(DATA[[#This Row],[Fecha]],2))</f>
        <v>3</v>
      </c>
      <c r="D2653" s="30">
        <v>45310</v>
      </c>
      <c r="E2653" s="102">
        <f>YEAR(DATA[[#This Row],[Fecha]])</f>
        <v>2024</v>
      </c>
      <c r="F2653" s="31" t="s">
        <v>398</v>
      </c>
      <c r="G2653" s="32" t="s">
        <v>52</v>
      </c>
      <c r="H2653" s="35" t="s">
        <v>162</v>
      </c>
      <c r="I2653" s="32" t="s">
        <v>166</v>
      </c>
      <c r="J2653" s="19">
        <v>2.1</v>
      </c>
    </row>
    <row r="2654" spans="1:10">
      <c r="A2654" s="18" t="s">
        <v>20</v>
      </c>
      <c r="B2654" s="5" t="str">
        <f>TEXT(DATA[[#This Row],[Fecha]],"mmm")</f>
        <v>ene</v>
      </c>
      <c r="C2654" s="16">
        <f>(WEEKNUM(DATA[[#This Row],[Fecha]],2))</f>
        <v>3</v>
      </c>
      <c r="D2654" s="30">
        <v>45310</v>
      </c>
      <c r="E2654" s="102">
        <f>YEAR(DATA[[#This Row],[Fecha]])</f>
        <v>2024</v>
      </c>
      <c r="F2654" s="31" t="s">
        <v>335</v>
      </c>
      <c r="G2654" s="32" t="s">
        <v>77</v>
      </c>
      <c r="H2654" s="35" t="s">
        <v>168</v>
      </c>
      <c r="I2654" s="32" t="s">
        <v>166</v>
      </c>
      <c r="J2654" s="19">
        <v>2.0699999999999998</v>
      </c>
    </row>
    <row r="2655" spans="1:10">
      <c r="A2655" s="18" t="s">
        <v>20</v>
      </c>
      <c r="B2655" s="5" t="str">
        <f>TEXT(DATA[[#This Row],[Fecha]],"mmm")</f>
        <v>ene</v>
      </c>
      <c r="C2655" s="16">
        <f>(WEEKNUM(DATA[[#This Row],[Fecha]],2))</f>
        <v>3</v>
      </c>
      <c r="D2655" s="30">
        <v>45310</v>
      </c>
      <c r="E2655" s="102">
        <f>YEAR(DATA[[#This Row],[Fecha]])</f>
        <v>2024</v>
      </c>
      <c r="F2655" s="31" t="s">
        <v>398</v>
      </c>
      <c r="G2655" s="32" t="s">
        <v>75</v>
      </c>
      <c r="H2655" s="35" t="s">
        <v>177</v>
      </c>
      <c r="I2655" s="32" t="s">
        <v>166</v>
      </c>
      <c r="J2655" s="19">
        <v>1.56</v>
      </c>
    </row>
    <row r="2656" spans="1:10">
      <c r="A2656" s="18" t="s">
        <v>20</v>
      </c>
      <c r="B2656" s="5" t="str">
        <f>TEXT(DATA[[#This Row],[Fecha]],"mmm")</f>
        <v>ene</v>
      </c>
      <c r="C2656" s="16">
        <f>(WEEKNUM(DATA[[#This Row],[Fecha]],2))</f>
        <v>3</v>
      </c>
      <c r="D2656" s="30">
        <v>45310</v>
      </c>
      <c r="E2656" s="102">
        <f>YEAR(DATA[[#This Row],[Fecha]])</f>
        <v>2024</v>
      </c>
      <c r="F2656" s="31" t="s">
        <v>335</v>
      </c>
      <c r="G2656" s="32" t="s">
        <v>77</v>
      </c>
      <c r="H2656" s="35" t="s">
        <v>129</v>
      </c>
      <c r="I2656" s="32" t="s">
        <v>166</v>
      </c>
      <c r="J2656" s="19">
        <v>1.41</v>
      </c>
    </row>
    <row r="2657" spans="1:11">
      <c r="A2657" s="18" t="s">
        <v>20</v>
      </c>
      <c r="B2657" s="5" t="str">
        <f>TEXT(DATA[[#This Row],[Fecha]],"mmm")</f>
        <v>ene</v>
      </c>
      <c r="C2657" s="16">
        <f>(WEEKNUM(DATA[[#This Row],[Fecha]],2))</f>
        <v>3</v>
      </c>
      <c r="D2657" s="30">
        <v>45310</v>
      </c>
      <c r="E2657" s="102">
        <f>YEAR(DATA[[#This Row],[Fecha]])</f>
        <v>2024</v>
      </c>
      <c r="F2657" s="31" t="s">
        <v>398</v>
      </c>
      <c r="G2657" s="32" t="s">
        <v>52</v>
      </c>
      <c r="H2657" s="35" t="s">
        <v>162</v>
      </c>
      <c r="I2657" s="32" t="s">
        <v>166</v>
      </c>
      <c r="J2657" s="19">
        <v>1.23</v>
      </c>
    </row>
    <row r="2658" spans="1:11">
      <c r="A2658" s="18" t="s">
        <v>20</v>
      </c>
      <c r="B2658" s="5" t="str">
        <f>TEXT(DATA[[#This Row],[Fecha]],"mmm")</f>
        <v>ene</v>
      </c>
      <c r="C2658" s="16">
        <f>(WEEKNUM(DATA[[#This Row],[Fecha]],2))</f>
        <v>3</v>
      </c>
      <c r="D2658" s="30">
        <v>45310</v>
      </c>
      <c r="E2658" s="102">
        <f>YEAR(DATA[[#This Row],[Fecha]])</f>
        <v>2024</v>
      </c>
      <c r="F2658" s="31" t="s">
        <v>398</v>
      </c>
      <c r="G2658" s="32" t="s">
        <v>52</v>
      </c>
      <c r="H2658" s="35" t="s">
        <v>162</v>
      </c>
      <c r="I2658" s="32" t="s">
        <v>166</v>
      </c>
      <c r="J2658" s="19">
        <v>0.79</v>
      </c>
    </row>
    <row r="2659" spans="1:11">
      <c r="A2659" s="18" t="s">
        <v>19</v>
      </c>
      <c r="B2659" s="5" t="str">
        <f>TEXT(DATA[[#This Row],[Fecha]],"mmm")</f>
        <v>ene</v>
      </c>
      <c r="C2659" s="16">
        <f>(WEEKNUM(DATA[[#This Row],[Fecha]],2))</f>
        <v>3</v>
      </c>
      <c r="D2659" s="30">
        <v>45310</v>
      </c>
      <c r="E2659" s="102">
        <f>YEAR(DATA[[#This Row],[Fecha]])</f>
        <v>2024</v>
      </c>
      <c r="F2659" s="31" t="s">
        <v>398</v>
      </c>
      <c r="G2659" s="32" t="s">
        <v>60</v>
      </c>
      <c r="H2659" s="35" t="s">
        <v>299</v>
      </c>
      <c r="I2659" s="32" t="s">
        <v>166</v>
      </c>
      <c r="J2659" s="19">
        <v>0.27</v>
      </c>
    </row>
    <row r="2660" spans="1:11">
      <c r="A2660" s="18" t="s">
        <v>22</v>
      </c>
      <c r="B2660" s="5" t="str">
        <f>TEXT(DATA[[#This Row],[Fecha]],"mmm")</f>
        <v>ene</v>
      </c>
      <c r="C2660" s="16">
        <f>(WEEKNUM(DATA[[#This Row],[Fecha]],2))</f>
        <v>3</v>
      </c>
      <c r="D2660" s="30">
        <v>45311</v>
      </c>
      <c r="E2660" s="102">
        <f>YEAR(DATA[[#This Row],[Fecha]])</f>
        <v>2024</v>
      </c>
      <c r="F2660" s="31" t="s">
        <v>398</v>
      </c>
      <c r="G2660" s="32" t="s">
        <v>64</v>
      </c>
      <c r="H2660" s="35" t="s">
        <v>193</v>
      </c>
      <c r="I2660" s="32" t="s">
        <v>56</v>
      </c>
      <c r="J2660" s="19">
        <v>25.03</v>
      </c>
      <c r="K2660" s="29" t="s">
        <v>661</v>
      </c>
    </row>
    <row r="2661" spans="1:11">
      <c r="A2661" s="18" t="s">
        <v>20</v>
      </c>
      <c r="B2661" s="5" t="str">
        <f>TEXT(DATA[[#This Row],[Fecha]],"mmm")</f>
        <v>ene</v>
      </c>
      <c r="C2661" s="16">
        <f>(WEEKNUM(DATA[[#This Row],[Fecha]],2))</f>
        <v>3</v>
      </c>
      <c r="D2661" s="30">
        <v>45311</v>
      </c>
      <c r="E2661" s="102">
        <f>YEAR(DATA[[#This Row],[Fecha]])</f>
        <v>2024</v>
      </c>
      <c r="F2661" s="31" t="s">
        <v>58</v>
      </c>
      <c r="G2661" s="32" t="s">
        <v>482</v>
      </c>
      <c r="H2661" s="35" t="s">
        <v>652</v>
      </c>
      <c r="I2661" s="32" t="s">
        <v>57</v>
      </c>
      <c r="J2661" s="19">
        <v>11.08</v>
      </c>
      <c r="K2661" s="29" t="s">
        <v>641</v>
      </c>
    </row>
    <row r="2662" spans="1:11">
      <c r="A2662" s="18" t="s">
        <v>20</v>
      </c>
      <c r="B2662" s="5" t="str">
        <f>TEXT(DATA[[#This Row],[Fecha]],"mmm")</f>
        <v>ene</v>
      </c>
      <c r="C2662" s="16">
        <f>(WEEKNUM(DATA[[#This Row],[Fecha]],2))</f>
        <v>3</v>
      </c>
      <c r="D2662" s="30">
        <v>45311</v>
      </c>
      <c r="E2662" s="102">
        <f>YEAR(DATA[[#This Row],[Fecha]])</f>
        <v>2024</v>
      </c>
      <c r="F2662" s="31" t="s">
        <v>58</v>
      </c>
      <c r="G2662" s="32" t="s">
        <v>76</v>
      </c>
      <c r="H2662" s="35" t="s">
        <v>108</v>
      </c>
      <c r="I2662" s="32" t="s">
        <v>56</v>
      </c>
      <c r="J2662" s="19">
        <v>10.26</v>
      </c>
      <c r="K2662" s="29" t="s">
        <v>641</v>
      </c>
    </row>
    <row r="2663" spans="1:11">
      <c r="A2663" s="18" t="s">
        <v>20</v>
      </c>
      <c r="B2663" s="5" t="str">
        <f>TEXT(DATA[[#This Row],[Fecha]],"mmm")</f>
        <v>ene</v>
      </c>
      <c r="C2663" s="16">
        <f>(WEEKNUM(DATA[[#This Row],[Fecha]],2))</f>
        <v>3</v>
      </c>
      <c r="D2663" s="30">
        <v>45311</v>
      </c>
      <c r="E2663" s="102">
        <f>YEAR(DATA[[#This Row],[Fecha]])</f>
        <v>2024</v>
      </c>
      <c r="F2663" s="31" t="s">
        <v>58</v>
      </c>
      <c r="G2663" s="32" t="s">
        <v>482</v>
      </c>
      <c r="H2663" s="35" t="s">
        <v>652</v>
      </c>
      <c r="I2663" s="32" t="s">
        <v>166</v>
      </c>
      <c r="J2663" s="19">
        <v>4.29</v>
      </c>
    </row>
    <row r="2664" spans="1:11">
      <c r="A2664" s="18" t="s">
        <v>20</v>
      </c>
      <c r="B2664" s="5" t="str">
        <f>TEXT(DATA[[#This Row],[Fecha]],"mmm")</f>
        <v>ene</v>
      </c>
      <c r="C2664" s="16">
        <f>(WEEKNUM(DATA[[#This Row],[Fecha]],2))</f>
        <v>3</v>
      </c>
      <c r="D2664" s="30">
        <v>45311</v>
      </c>
      <c r="E2664" s="102">
        <f>YEAR(DATA[[#This Row],[Fecha]])</f>
        <v>2024</v>
      </c>
      <c r="F2664" s="31" t="s">
        <v>58</v>
      </c>
      <c r="G2664" s="32" t="s">
        <v>62</v>
      </c>
      <c r="H2664" s="35" t="s">
        <v>242</v>
      </c>
      <c r="I2664" s="32" t="s">
        <v>166</v>
      </c>
      <c r="J2664" s="19">
        <v>3.54</v>
      </c>
    </row>
    <row r="2665" spans="1:11">
      <c r="A2665" s="18" t="s">
        <v>20</v>
      </c>
      <c r="B2665" s="5" t="str">
        <f>TEXT(DATA[[#This Row],[Fecha]],"mmm")</f>
        <v>ene</v>
      </c>
      <c r="C2665" s="16">
        <f>(WEEKNUM(DATA[[#This Row],[Fecha]],2))</f>
        <v>3</v>
      </c>
      <c r="D2665" s="30">
        <v>45311</v>
      </c>
      <c r="E2665" s="102">
        <f>YEAR(DATA[[#This Row],[Fecha]])</f>
        <v>2024</v>
      </c>
      <c r="F2665" s="31" t="s">
        <v>398</v>
      </c>
      <c r="G2665" s="32" t="s">
        <v>64</v>
      </c>
      <c r="H2665" s="35" t="s">
        <v>544</v>
      </c>
      <c r="I2665" s="32" t="s">
        <v>166</v>
      </c>
      <c r="J2665" s="19">
        <v>3.22</v>
      </c>
    </row>
    <row r="2666" spans="1:11">
      <c r="A2666" s="18" t="s">
        <v>20</v>
      </c>
      <c r="B2666" s="5" t="str">
        <f>TEXT(DATA[[#This Row],[Fecha]],"mmm")</f>
        <v>ene</v>
      </c>
      <c r="C2666" s="16">
        <f>(WEEKNUM(DATA[[#This Row],[Fecha]],2))</f>
        <v>3</v>
      </c>
      <c r="D2666" s="30">
        <v>45311</v>
      </c>
      <c r="E2666" s="102">
        <f>YEAR(DATA[[#This Row],[Fecha]])</f>
        <v>2024</v>
      </c>
      <c r="F2666" s="31" t="s">
        <v>398</v>
      </c>
      <c r="G2666" s="32" t="s">
        <v>52</v>
      </c>
      <c r="H2666" s="35" t="s">
        <v>162</v>
      </c>
      <c r="I2666" s="32" t="s">
        <v>166</v>
      </c>
      <c r="J2666" s="19">
        <v>2.57</v>
      </c>
    </row>
    <row r="2667" spans="1:11">
      <c r="A2667" s="18" t="s">
        <v>20</v>
      </c>
      <c r="B2667" s="5" t="str">
        <f>TEXT(DATA[[#This Row],[Fecha]],"mmm")</f>
        <v>ene</v>
      </c>
      <c r="C2667" s="16">
        <f>(WEEKNUM(DATA[[#This Row],[Fecha]],2))</f>
        <v>3</v>
      </c>
      <c r="D2667" s="30">
        <v>45311</v>
      </c>
      <c r="E2667" s="102">
        <f>YEAR(DATA[[#This Row],[Fecha]])</f>
        <v>2024</v>
      </c>
      <c r="F2667" s="31" t="s">
        <v>398</v>
      </c>
      <c r="G2667" s="32" t="s">
        <v>52</v>
      </c>
      <c r="H2667" s="35" t="s">
        <v>162</v>
      </c>
      <c r="I2667" s="32" t="s">
        <v>166</v>
      </c>
      <c r="J2667" s="19">
        <v>1.1399999999999999</v>
      </c>
    </row>
    <row r="2668" spans="1:11">
      <c r="A2668" s="18" t="s">
        <v>20</v>
      </c>
      <c r="B2668" s="5" t="str">
        <f>TEXT(DATA[[#This Row],[Fecha]],"mmm")</f>
        <v>ene</v>
      </c>
      <c r="C2668" s="16">
        <f>(WEEKNUM(DATA[[#This Row],[Fecha]],2))</f>
        <v>3</v>
      </c>
      <c r="D2668" s="30">
        <v>45311</v>
      </c>
      <c r="E2668" s="102">
        <f>YEAR(DATA[[#This Row],[Fecha]])</f>
        <v>2024</v>
      </c>
      <c r="F2668" s="31" t="s">
        <v>398</v>
      </c>
      <c r="G2668" s="32" t="s">
        <v>52</v>
      </c>
      <c r="H2668" s="35" t="s">
        <v>162</v>
      </c>
      <c r="I2668" s="32" t="s">
        <v>166</v>
      </c>
      <c r="J2668" s="19">
        <v>1.05</v>
      </c>
    </row>
    <row r="2669" spans="1:11">
      <c r="A2669" s="18" t="s">
        <v>20</v>
      </c>
      <c r="B2669" s="5" t="str">
        <f>TEXT(DATA[[#This Row],[Fecha]],"mmm")</f>
        <v>ene</v>
      </c>
      <c r="C2669" s="16">
        <f>(WEEKNUM(DATA[[#This Row],[Fecha]],2))</f>
        <v>3</v>
      </c>
      <c r="D2669" s="30">
        <v>45311</v>
      </c>
      <c r="E2669" s="102">
        <f>YEAR(DATA[[#This Row],[Fecha]])</f>
        <v>2024</v>
      </c>
      <c r="F2669" s="31" t="s">
        <v>398</v>
      </c>
      <c r="G2669" s="32" t="s">
        <v>52</v>
      </c>
      <c r="H2669" s="35" t="s">
        <v>162</v>
      </c>
      <c r="I2669" s="32" t="s">
        <v>166</v>
      </c>
      <c r="J2669" s="19">
        <v>0.46</v>
      </c>
    </row>
    <row r="2670" spans="1:11">
      <c r="A2670" s="18" t="s">
        <v>19</v>
      </c>
      <c r="B2670" s="5" t="str">
        <f>TEXT(DATA[[#This Row],[Fecha]],"mmm")</f>
        <v>ene</v>
      </c>
      <c r="C2670" s="16">
        <f>(WEEKNUM(DATA[[#This Row],[Fecha]],2))</f>
        <v>3</v>
      </c>
      <c r="D2670" s="30">
        <v>45312</v>
      </c>
      <c r="E2670" s="102">
        <f>YEAR(DATA[[#This Row],[Fecha]])</f>
        <v>2024</v>
      </c>
      <c r="F2670" s="31" t="s">
        <v>335</v>
      </c>
      <c r="G2670" s="32" t="s">
        <v>53</v>
      </c>
      <c r="H2670" s="35" t="s">
        <v>606</v>
      </c>
      <c r="I2670" s="32" t="s">
        <v>56</v>
      </c>
      <c r="J2670" s="19">
        <v>20.98</v>
      </c>
      <c r="K2670" s="29" t="s">
        <v>663</v>
      </c>
    </row>
    <row r="2671" spans="1:11">
      <c r="A2671" s="18" t="s">
        <v>19</v>
      </c>
      <c r="B2671" s="5" t="str">
        <f>TEXT(DATA[[#This Row],[Fecha]],"mmm")</f>
        <v>ene</v>
      </c>
      <c r="C2671" s="16">
        <f>(WEEKNUM(DATA[[#This Row],[Fecha]],2))</f>
        <v>3</v>
      </c>
      <c r="D2671" s="30">
        <v>45312</v>
      </c>
      <c r="E2671" s="102">
        <f>YEAR(DATA[[#This Row],[Fecha]])</f>
        <v>2024</v>
      </c>
      <c r="F2671" s="31" t="s">
        <v>335</v>
      </c>
      <c r="G2671" s="32" t="s">
        <v>53</v>
      </c>
      <c r="H2671" s="35" t="s">
        <v>519</v>
      </c>
      <c r="I2671" s="32" t="s">
        <v>166</v>
      </c>
      <c r="J2671" s="19">
        <v>6.1</v>
      </c>
    </row>
    <row r="2672" spans="1:11">
      <c r="A2672" s="18" t="s">
        <v>22</v>
      </c>
      <c r="B2672" s="5" t="str">
        <f>TEXT(DATA[[#This Row],[Fecha]],"mmm")</f>
        <v>ene</v>
      </c>
      <c r="C2672" s="16">
        <f>(WEEKNUM(DATA[[#This Row],[Fecha]],2))</f>
        <v>3</v>
      </c>
      <c r="D2672" s="30">
        <v>45312</v>
      </c>
      <c r="E2672" s="102">
        <f>YEAR(DATA[[#This Row],[Fecha]])</f>
        <v>2024</v>
      </c>
      <c r="F2672" s="31" t="s">
        <v>335</v>
      </c>
      <c r="G2672" s="32" t="s">
        <v>60</v>
      </c>
      <c r="H2672" s="35" t="s">
        <v>299</v>
      </c>
      <c r="I2672" s="32" t="s">
        <v>166</v>
      </c>
      <c r="J2672" s="19">
        <v>3.03</v>
      </c>
    </row>
    <row r="2673" spans="1:11">
      <c r="A2673" s="18" t="s">
        <v>19</v>
      </c>
      <c r="B2673" s="5" t="str">
        <f>TEXT(DATA[[#This Row],[Fecha]],"mmm")</f>
        <v>ene</v>
      </c>
      <c r="C2673" s="16">
        <f>(WEEKNUM(DATA[[#This Row],[Fecha]],2))</f>
        <v>3</v>
      </c>
      <c r="D2673" s="30">
        <v>45312</v>
      </c>
      <c r="E2673" s="102">
        <f>YEAR(DATA[[#This Row],[Fecha]])</f>
        <v>2024</v>
      </c>
      <c r="F2673" s="31" t="s">
        <v>335</v>
      </c>
      <c r="G2673" s="32" t="s">
        <v>53</v>
      </c>
      <c r="H2673" s="35" t="s">
        <v>519</v>
      </c>
      <c r="I2673" s="32" t="s">
        <v>166</v>
      </c>
      <c r="J2673" s="19">
        <v>0.62</v>
      </c>
    </row>
    <row r="2674" spans="1:11">
      <c r="A2674" s="18" t="s">
        <v>22</v>
      </c>
      <c r="B2674" s="5" t="str">
        <f>TEXT(DATA[[#This Row],[Fecha]],"mmm")</f>
        <v>ene</v>
      </c>
      <c r="C2674" s="16">
        <f>(WEEKNUM(DATA[[#This Row],[Fecha]],2))</f>
        <v>3</v>
      </c>
      <c r="D2674" s="30">
        <v>45312</v>
      </c>
      <c r="E2674" s="102">
        <f>YEAR(DATA[[#This Row],[Fecha]])</f>
        <v>2024</v>
      </c>
      <c r="F2674" s="31" t="s">
        <v>335</v>
      </c>
      <c r="G2674" s="32" t="s">
        <v>60</v>
      </c>
      <c r="H2674" s="35" t="s">
        <v>299</v>
      </c>
      <c r="I2674" s="32" t="s">
        <v>166</v>
      </c>
      <c r="J2674" s="19">
        <v>0.53</v>
      </c>
    </row>
    <row r="2675" spans="1:11">
      <c r="A2675" s="18" t="s">
        <v>20</v>
      </c>
      <c r="B2675" s="5" t="str">
        <f>TEXT(DATA[[#This Row],[Fecha]],"mmm")</f>
        <v>ene</v>
      </c>
      <c r="C2675" s="16">
        <f>(WEEKNUM(DATA[[#This Row],[Fecha]],2))</f>
        <v>4</v>
      </c>
      <c r="D2675" s="80">
        <v>45313</v>
      </c>
      <c r="E2675" s="102">
        <f>YEAR(DATA[[#This Row],[Fecha]])</f>
        <v>2024</v>
      </c>
      <c r="F2675" s="31" t="s">
        <v>335</v>
      </c>
      <c r="G2675" s="32" t="s">
        <v>52</v>
      </c>
      <c r="H2675" s="81" t="s">
        <v>594</v>
      </c>
      <c r="I2675" s="32" t="s">
        <v>57</v>
      </c>
      <c r="J2675" s="19">
        <v>18.29</v>
      </c>
      <c r="K2675" s="29" t="s">
        <v>673</v>
      </c>
    </row>
    <row r="2676" spans="1:11">
      <c r="A2676" s="18" t="s">
        <v>20</v>
      </c>
      <c r="B2676" s="5" t="str">
        <f>TEXT(DATA[[#This Row],[Fecha]],"mmm")</f>
        <v>ene</v>
      </c>
      <c r="C2676" s="16">
        <f>(WEEKNUM(DATA[[#This Row],[Fecha]],2))</f>
        <v>4</v>
      </c>
      <c r="D2676" s="80">
        <v>45313</v>
      </c>
      <c r="E2676" s="102">
        <f>YEAR(DATA[[#This Row],[Fecha]])</f>
        <v>2024</v>
      </c>
      <c r="F2676" s="31" t="s">
        <v>335</v>
      </c>
      <c r="G2676" s="32" t="s">
        <v>77</v>
      </c>
      <c r="H2676" s="81" t="s">
        <v>311</v>
      </c>
      <c r="I2676" s="32" t="s">
        <v>56</v>
      </c>
      <c r="J2676" s="19">
        <v>14.9</v>
      </c>
      <c r="K2676" s="29" t="s">
        <v>676</v>
      </c>
    </row>
    <row r="2677" spans="1:11">
      <c r="A2677" s="18" t="s">
        <v>22</v>
      </c>
      <c r="B2677" s="5" t="str">
        <f>TEXT(DATA[[#This Row],[Fecha]],"mmm")</f>
        <v>ene</v>
      </c>
      <c r="C2677" s="16">
        <f>(WEEKNUM(DATA[[#This Row],[Fecha]],2))</f>
        <v>4</v>
      </c>
      <c r="D2677" s="80">
        <v>45313</v>
      </c>
      <c r="E2677" s="102">
        <f>YEAR(DATA[[#This Row],[Fecha]])</f>
        <v>2024</v>
      </c>
      <c r="F2677" s="31" t="s">
        <v>398</v>
      </c>
      <c r="G2677" s="32" t="s">
        <v>74</v>
      </c>
      <c r="H2677" s="81" t="s">
        <v>149</v>
      </c>
      <c r="I2677" s="32" t="s">
        <v>57</v>
      </c>
      <c r="J2677" s="19">
        <v>14.11</v>
      </c>
      <c r="K2677" s="29" t="s">
        <v>679</v>
      </c>
    </row>
    <row r="2678" spans="1:11">
      <c r="A2678" s="18" t="s">
        <v>20</v>
      </c>
      <c r="B2678" s="5" t="str">
        <f>TEXT(DATA[[#This Row],[Fecha]],"mmm")</f>
        <v>ene</v>
      </c>
      <c r="C2678" s="16">
        <f>(WEEKNUM(DATA[[#This Row],[Fecha]],2))</f>
        <v>4</v>
      </c>
      <c r="D2678" s="80">
        <v>45313</v>
      </c>
      <c r="E2678" s="102">
        <f>YEAR(DATA[[#This Row],[Fecha]])</f>
        <v>2024</v>
      </c>
      <c r="F2678" s="31" t="s">
        <v>398</v>
      </c>
      <c r="G2678" s="32" t="s">
        <v>77</v>
      </c>
      <c r="H2678" s="81" t="s">
        <v>311</v>
      </c>
      <c r="I2678" s="32" t="s">
        <v>56</v>
      </c>
      <c r="J2678" s="19">
        <v>10</v>
      </c>
      <c r="K2678" s="29" t="s">
        <v>676</v>
      </c>
    </row>
    <row r="2679" spans="1:11">
      <c r="A2679" s="18" t="s">
        <v>19</v>
      </c>
      <c r="B2679" s="5" t="str">
        <f>TEXT(DATA[[#This Row],[Fecha]],"mmm")</f>
        <v>ene</v>
      </c>
      <c r="C2679" s="16">
        <f>(WEEKNUM(DATA[[#This Row],[Fecha]],2))</f>
        <v>4</v>
      </c>
      <c r="D2679" s="80">
        <v>45313</v>
      </c>
      <c r="E2679" s="102">
        <f>YEAR(DATA[[#This Row],[Fecha]])</f>
        <v>2024</v>
      </c>
      <c r="F2679" s="31" t="s">
        <v>398</v>
      </c>
      <c r="G2679" s="32" t="s">
        <v>53</v>
      </c>
      <c r="H2679" s="81" t="s">
        <v>606</v>
      </c>
      <c r="I2679" s="32" t="s">
        <v>166</v>
      </c>
      <c r="J2679" s="19">
        <v>8.73</v>
      </c>
    </row>
    <row r="2680" spans="1:11">
      <c r="A2680" s="18" t="s">
        <v>19</v>
      </c>
      <c r="B2680" s="5" t="str">
        <f>TEXT(DATA[[#This Row],[Fecha]],"mmm")</f>
        <v>ene</v>
      </c>
      <c r="C2680" s="16">
        <f>(WEEKNUM(DATA[[#This Row],[Fecha]],2))</f>
        <v>4</v>
      </c>
      <c r="D2680" s="80">
        <v>45313</v>
      </c>
      <c r="E2680" s="102">
        <f>YEAR(DATA[[#This Row],[Fecha]])</f>
        <v>2024</v>
      </c>
      <c r="F2680" s="31" t="s">
        <v>398</v>
      </c>
      <c r="G2680" s="32" t="s">
        <v>53</v>
      </c>
      <c r="H2680" s="81" t="s">
        <v>551</v>
      </c>
      <c r="I2680" s="32" t="s">
        <v>166</v>
      </c>
      <c r="J2680" s="19">
        <v>8.59</v>
      </c>
    </row>
    <row r="2681" spans="1:11">
      <c r="A2681" s="18" t="s">
        <v>20</v>
      </c>
      <c r="B2681" s="5" t="str">
        <f>TEXT(DATA[[#This Row],[Fecha]],"mmm")</f>
        <v>ene</v>
      </c>
      <c r="C2681" s="16">
        <f>(WEEKNUM(DATA[[#This Row],[Fecha]],2))</f>
        <v>4</v>
      </c>
      <c r="D2681" s="80">
        <v>45313</v>
      </c>
      <c r="E2681" s="102">
        <f>YEAR(DATA[[#This Row],[Fecha]])</f>
        <v>2024</v>
      </c>
      <c r="F2681" s="31" t="s">
        <v>335</v>
      </c>
      <c r="G2681" s="32" t="s">
        <v>76</v>
      </c>
      <c r="H2681" s="81" t="s">
        <v>434</v>
      </c>
      <c r="I2681" s="32" t="s">
        <v>166</v>
      </c>
      <c r="J2681" s="19">
        <v>8.49</v>
      </c>
    </row>
    <row r="2682" spans="1:11">
      <c r="A2682" s="18" t="s">
        <v>20</v>
      </c>
      <c r="B2682" s="5" t="str">
        <f>TEXT(DATA[[#This Row],[Fecha]],"mmm")</f>
        <v>ene</v>
      </c>
      <c r="C2682" s="16">
        <f>(WEEKNUM(DATA[[#This Row],[Fecha]],2))</f>
        <v>4</v>
      </c>
      <c r="D2682" s="80">
        <v>45313</v>
      </c>
      <c r="E2682" s="102">
        <f>YEAR(DATA[[#This Row],[Fecha]])</f>
        <v>2024</v>
      </c>
      <c r="F2682" s="31" t="s">
        <v>398</v>
      </c>
      <c r="G2682" s="32" t="s">
        <v>53</v>
      </c>
      <c r="H2682" s="81" t="s">
        <v>366</v>
      </c>
      <c r="I2682" s="32" t="s">
        <v>166</v>
      </c>
      <c r="J2682" s="19">
        <v>8.1199999999999992</v>
      </c>
    </row>
    <row r="2683" spans="1:11">
      <c r="A2683" s="18" t="s">
        <v>20</v>
      </c>
      <c r="B2683" s="5" t="str">
        <f>TEXT(DATA[[#This Row],[Fecha]],"mmm")</f>
        <v>ene</v>
      </c>
      <c r="C2683" s="16">
        <f>(WEEKNUM(DATA[[#This Row],[Fecha]],2))</f>
        <v>4</v>
      </c>
      <c r="D2683" s="80">
        <v>45313</v>
      </c>
      <c r="E2683" s="102">
        <f>YEAR(DATA[[#This Row],[Fecha]])</f>
        <v>2024</v>
      </c>
      <c r="F2683" s="31" t="s">
        <v>335</v>
      </c>
      <c r="G2683" s="32" t="s">
        <v>64</v>
      </c>
      <c r="H2683" s="81" t="s">
        <v>544</v>
      </c>
      <c r="I2683" s="32" t="s">
        <v>166</v>
      </c>
      <c r="J2683" s="19">
        <v>5.61</v>
      </c>
    </row>
    <row r="2684" spans="1:11">
      <c r="A2684" s="18" t="s">
        <v>20</v>
      </c>
      <c r="B2684" s="5" t="str">
        <f>TEXT(DATA[[#This Row],[Fecha]],"mmm")</f>
        <v>ene</v>
      </c>
      <c r="C2684" s="16">
        <f>(WEEKNUM(DATA[[#This Row],[Fecha]],2))</f>
        <v>4</v>
      </c>
      <c r="D2684" s="80">
        <v>45313</v>
      </c>
      <c r="E2684" s="102">
        <f>YEAR(DATA[[#This Row],[Fecha]])</f>
        <v>2024</v>
      </c>
      <c r="F2684" s="31" t="s">
        <v>398</v>
      </c>
      <c r="G2684" s="32" t="s">
        <v>53</v>
      </c>
      <c r="H2684" s="81" t="s">
        <v>366</v>
      </c>
      <c r="I2684" s="32" t="s">
        <v>166</v>
      </c>
      <c r="J2684" s="19">
        <v>5.58</v>
      </c>
    </row>
    <row r="2685" spans="1:11">
      <c r="A2685" s="18" t="s">
        <v>19</v>
      </c>
      <c r="B2685" s="5" t="str">
        <f>TEXT(DATA[[#This Row],[Fecha]],"mmm")</f>
        <v>ene</v>
      </c>
      <c r="C2685" s="16">
        <f>(WEEKNUM(DATA[[#This Row],[Fecha]],2))</f>
        <v>4</v>
      </c>
      <c r="D2685" s="80">
        <v>45313</v>
      </c>
      <c r="E2685" s="102">
        <f>YEAR(DATA[[#This Row],[Fecha]])</f>
        <v>2024</v>
      </c>
      <c r="F2685" s="31" t="s">
        <v>398</v>
      </c>
      <c r="G2685" s="32" t="s">
        <v>64</v>
      </c>
      <c r="H2685" s="81" t="s">
        <v>477</v>
      </c>
      <c r="I2685" s="32" t="s">
        <v>166</v>
      </c>
      <c r="J2685" s="19">
        <v>5.5</v>
      </c>
    </row>
    <row r="2686" spans="1:11">
      <c r="A2686" s="18" t="s">
        <v>19</v>
      </c>
      <c r="B2686" s="5" t="str">
        <f>TEXT(DATA[[#This Row],[Fecha]],"mmm")</f>
        <v>ene</v>
      </c>
      <c r="C2686" s="16">
        <f>(WEEKNUM(DATA[[#This Row],[Fecha]],2))</f>
        <v>4</v>
      </c>
      <c r="D2686" s="80">
        <v>45313</v>
      </c>
      <c r="E2686" s="102">
        <f>YEAR(DATA[[#This Row],[Fecha]])</f>
        <v>2024</v>
      </c>
      <c r="F2686" s="31" t="s">
        <v>398</v>
      </c>
      <c r="G2686" s="32" t="s">
        <v>53</v>
      </c>
      <c r="H2686" s="81" t="s">
        <v>606</v>
      </c>
      <c r="I2686" s="32" t="s">
        <v>166</v>
      </c>
      <c r="J2686" s="19">
        <v>5.12</v>
      </c>
    </row>
    <row r="2687" spans="1:11">
      <c r="A2687" s="18" t="s">
        <v>20</v>
      </c>
      <c r="B2687" s="5" t="str">
        <f>TEXT(DATA[[#This Row],[Fecha]],"mmm")</f>
        <v>ene</v>
      </c>
      <c r="C2687" s="16">
        <f>(WEEKNUM(DATA[[#This Row],[Fecha]],2))</f>
        <v>4</v>
      </c>
      <c r="D2687" s="80">
        <v>45313</v>
      </c>
      <c r="E2687" s="102">
        <f>YEAR(DATA[[#This Row],[Fecha]])</f>
        <v>2024</v>
      </c>
      <c r="F2687" s="31" t="s">
        <v>335</v>
      </c>
      <c r="G2687" s="32" t="s">
        <v>77</v>
      </c>
      <c r="H2687" s="81" t="s">
        <v>311</v>
      </c>
      <c r="I2687" s="32" t="s">
        <v>166</v>
      </c>
      <c r="J2687" s="19">
        <v>5.08</v>
      </c>
    </row>
    <row r="2688" spans="1:11">
      <c r="A2688" s="18" t="s">
        <v>20</v>
      </c>
      <c r="B2688" s="5" t="str">
        <f>TEXT(DATA[[#This Row],[Fecha]],"mmm")</f>
        <v>ene</v>
      </c>
      <c r="C2688" s="16">
        <f>(WEEKNUM(DATA[[#This Row],[Fecha]],2))</f>
        <v>4</v>
      </c>
      <c r="D2688" s="80">
        <v>45313</v>
      </c>
      <c r="E2688" s="102">
        <f>YEAR(DATA[[#This Row],[Fecha]])</f>
        <v>2024</v>
      </c>
      <c r="F2688" s="31" t="s">
        <v>335</v>
      </c>
      <c r="G2688" s="32" t="s">
        <v>77</v>
      </c>
      <c r="H2688" s="81" t="s">
        <v>311</v>
      </c>
      <c r="I2688" s="32" t="s">
        <v>166</v>
      </c>
      <c r="J2688" s="19">
        <v>3.15</v>
      </c>
    </row>
    <row r="2689" spans="1:11">
      <c r="A2689" s="18" t="s">
        <v>20</v>
      </c>
      <c r="B2689" s="5" t="str">
        <f>TEXT(DATA[[#This Row],[Fecha]],"mmm")</f>
        <v>ene</v>
      </c>
      <c r="C2689" s="16">
        <f>(WEEKNUM(DATA[[#This Row],[Fecha]],2))</f>
        <v>4</v>
      </c>
      <c r="D2689" s="80">
        <v>45313</v>
      </c>
      <c r="E2689" s="102">
        <f>YEAR(DATA[[#This Row],[Fecha]])</f>
        <v>2024</v>
      </c>
      <c r="F2689" s="31" t="s">
        <v>335</v>
      </c>
      <c r="G2689" s="32" t="s">
        <v>77</v>
      </c>
      <c r="H2689" s="81" t="s">
        <v>311</v>
      </c>
      <c r="I2689" s="32" t="s">
        <v>166</v>
      </c>
      <c r="J2689" s="19">
        <v>3.02</v>
      </c>
    </row>
    <row r="2690" spans="1:11">
      <c r="A2690" s="18" t="s">
        <v>19</v>
      </c>
      <c r="B2690" s="5" t="str">
        <f>TEXT(DATA[[#This Row],[Fecha]],"mmm")</f>
        <v>ene</v>
      </c>
      <c r="C2690" s="16">
        <f>(WEEKNUM(DATA[[#This Row],[Fecha]],2))</f>
        <v>4</v>
      </c>
      <c r="D2690" s="80">
        <v>45313</v>
      </c>
      <c r="E2690" s="102">
        <f>YEAR(DATA[[#This Row],[Fecha]])</f>
        <v>2024</v>
      </c>
      <c r="F2690" s="31" t="s">
        <v>398</v>
      </c>
      <c r="G2690" s="32" t="s">
        <v>64</v>
      </c>
      <c r="H2690" s="81" t="s">
        <v>477</v>
      </c>
      <c r="I2690" s="32" t="s">
        <v>166</v>
      </c>
      <c r="J2690" s="19">
        <v>2.4900000000000002</v>
      </c>
    </row>
    <row r="2691" spans="1:11">
      <c r="A2691" s="18" t="s">
        <v>20</v>
      </c>
      <c r="B2691" s="5" t="str">
        <f>TEXT(DATA[[#This Row],[Fecha]],"mmm")</f>
        <v>ene</v>
      </c>
      <c r="C2691" s="16">
        <f>(WEEKNUM(DATA[[#This Row],[Fecha]],2))</f>
        <v>4</v>
      </c>
      <c r="D2691" s="80">
        <v>45314</v>
      </c>
      <c r="E2691" s="102">
        <f>YEAR(DATA[[#This Row],[Fecha]])</f>
        <v>2024</v>
      </c>
      <c r="F2691" s="31" t="s">
        <v>58</v>
      </c>
      <c r="G2691" s="32" t="s">
        <v>70</v>
      </c>
      <c r="H2691" s="81" t="s">
        <v>244</v>
      </c>
      <c r="I2691" s="32" t="s">
        <v>56</v>
      </c>
      <c r="J2691" s="19">
        <v>33.74</v>
      </c>
      <c r="K2691" s="29" t="s">
        <v>669</v>
      </c>
    </row>
    <row r="2692" spans="1:11">
      <c r="A2692" s="18" t="s">
        <v>22</v>
      </c>
      <c r="B2692" s="5" t="str">
        <f>TEXT(DATA[[#This Row],[Fecha]],"mmm")</f>
        <v>ene</v>
      </c>
      <c r="C2692" s="16">
        <f>(WEEKNUM(DATA[[#This Row],[Fecha]],2))</f>
        <v>4</v>
      </c>
      <c r="D2692" s="80">
        <v>45314</v>
      </c>
      <c r="E2692" s="102">
        <f>YEAR(DATA[[#This Row],[Fecha]])</f>
        <v>2024</v>
      </c>
      <c r="F2692" s="31" t="s">
        <v>398</v>
      </c>
      <c r="G2692" s="32" t="s">
        <v>78</v>
      </c>
      <c r="H2692" s="81" t="s">
        <v>300</v>
      </c>
      <c r="I2692" s="32" t="s">
        <v>57</v>
      </c>
      <c r="J2692" s="19">
        <v>30.06</v>
      </c>
      <c r="K2692" s="29" t="s">
        <v>670</v>
      </c>
    </row>
    <row r="2693" spans="1:11">
      <c r="A2693" s="18" t="s">
        <v>20</v>
      </c>
      <c r="B2693" s="5" t="str">
        <f>TEXT(DATA[[#This Row],[Fecha]],"mmm")</f>
        <v>ene</v>
      </c>
      <c r="C2693" s="16">
        <f>(WEEKNUM(DATA[[#This Row],[Fecha]],2))</f>
        <v>4</v>
      </c>
      <c r="D2693" s="80">
        <v>45314</v>
      </c>
      <c r="E2693" s="102">
        <f>YEAR(DATA[[#This Row],[Fecha]])</f>
        <v>2024</v>
      </c>
      <c r="F2693" s="31" t="s">
        <v>335</v>
      </c>
      <c r="G2693" s="32" t="s">
        <v>52</v>
      </c>
      <c r="H2693" s="81" t="s">
        <v>172</v>
      </c>
      <c r="I2693" s="32" t="s">
        <v>56</v>
      </c>
      <c r="J2693" s="19">
        <v>27.64</v>
      </c>
      <c r="K2693" s="29" t="s">
        <v>641</v>
      </c>
    </row>
    <row r="2694" spans="1:11">
      <c r="A2694" s="18" t="s">
        <v>22</v>
      </c>
      <c r="B2694" s="5" t="str">
        <f>TEXT(DATA[[#This Row],[Fecha]],"mmm")</f>
        <v>ene</v>
      </c>
      <c r="C2694" s="16">
        <f>(WEEKNUM(DATA[[#This Row],[Fecha]],2))</f>
        <v>4</v>
      </c>
      <c r="D2694" s="80">
        <v>45314</v>
      </c>
      <c r="E2694" s="102">
        <f>YEAR(DATA[[#This Row],[Fecha]])</f>
        <v>2024</v>
      </c>
      <c r="F2694" s="31" t="s">
        <v>58</v>
      </c>
      <c r="G2694" s="32" t="s">
        <v>79</v>
      </c>
      <c r="H2694" s="81" t="s">
        <v>516</v>
      </c>
      <c r="I2694" s="32" t="s">
        <v>56</v>
      </c>
      <c r="J2694" s="19">
        <v>20.88</v>
      </c>
      <c r="K2694" s="29" t="s">
        <v>672</v>
      </c>
    </row>
    <row r="2695" spans="1:11">
      <c r="A2695" s="18" t="s">
        <v>22</v>
      </c>
      <c r="B2695" s="5" t="str">
        <f>TEXT(DATA[[#This Row],[Fecha]],"mmm")</f>
        <v>ene</v>
      </c>
      <c r="C2695" s="16">
        <f>(WEEKNUM(DATA[[#This Row],[Fecha]],2))</f>
        <v>4</v>
      </c>
      <c r="D2695" s="80">
        <v>45314</v>
      </c>
      <c r="E2695" s="102">
        <f>YEAR(DATA[[#This Row],[Fecha]])</f>
        <v>2024</v>
      </c>
      <c r="F2695" s="31" t="s">
        <v>398</v>
      </c>
      <c r="G2695" s="32" t="s">
        <v>71</v>
      </c>
      <c r="H2695" s="81" t="s">
        <v>194</v>
      </c>
      <c r="I2695" s="32" t="s">
        <v>57</v>
      </c>
      <c r="J2695" s="19">
        <v>15.55</v>
      </c>
      <c r="K2695" s="29" t="s">
        <v>675</v>
      </c>
    </row>
    <row r="2696" spans="1:11">
      <c r="A2696" s="18" t="s">
        <v>20</v>
      </c>
      <c r="B2696" s="5" t="str">
        <f>TEXT(DATA[[#This Row],[Fecha]],"mmm")</f>
        <v>ene</v>
      </c>
      <c r="C2696" s="16">
        <f>(WEEKNUM(DATA[[#This Row],[Fecha]],2))</f>
        <v>4</v>
      </c>
      <c r="D2696" s="80">
        <v>45314</v>
      </c>
      <c r="E2696" s="102">
        <f>YEAR(DATA[[#This Row],[Fecha]])</f>
        <v>2024</v>
      </c>
      <c r="F2696" s="31" t="s">
        <v>335</v>
      </c>
      <c r="G2696" s="32" t="s">
        <v>64</v>
      </c>
      <c r="H2696" s="81" t="s">
        <v>544</v>
      </c>
      <c r="I2696" s="32" t="s">
        <v>57</v>
      </c>
      <c r="J2696" s="19">
        <v>14.23</v>
      </c>
      <c r="K2696" s="29" t="s">
        <v>678</v>
      </c>
    </row>
    <row r="2697" spans="1:11">
      <c r="A2697" s="18" t="s">
        <v>20</v>
      </c>
      <c r="B2697" s="5" t="str">
        <f>TEXT(DATA[[#This Row],[Fecha]],"mmm")</f>
        <v>ene</v>
      </c>
      <c r="C2697" s="16">
        <f>(WEEKNUM(DATA[[#This Row],[Fecha]],2))</f>
        <v>4</v>
      </c>
      <c r="D2697" s="80">
        <v>45314</v>
      </c>
      <c r="E2697" s="102">
        <f>YEAR(DATA[[#This Row],[Fecha]])</f>
        <v>2024</v>
      </c>
      <c r="F2697" s="31" t="s">
        <v>335</v>
      </c>
      <c r="G2697" s="32" t="s">
        <v>52</v>
      </c>
      <c r="H2697" s="81" t="s">
        <v>172</v>
      </c>
      <c r="I2697" s="32" t="s">
        <v>56</v>
      </c>
      <c r="J2697" s="19">
        <v>12.04</v>
      </c>
      <c r="K2697" s="29" t="s">
        <v>641</v>
      </c>
    </row>
    <row r="2698" spans="1:11">
      <c r="A2698" s="18" t="s">
        <v>22</v>
      </c>
      <c r="B2698" s="5" t="str">
        <f>TEXT(DATA[[#This Row],[Fecha]],"mmm")</f>
        <v>ene</v>
      </c>
      <c r="C2698" s="16">
        <f>(WEEKNUM(DATA[[#This Row],[Fecha]],2))</f>
        <v>4</v>
      </c>
      <c r="D2698" s="80">
        <v>45314</v>
      </c>
      <c r="E2698" s="102">
        <f>YEAR(DATA[[#This Row],[Fecha]])</f>
        <v>2024</v>
      </c>
      <c r="F2698" s="31" t="s">
        <v>58</v>
      </c>
      <c r="G2698" s="32" t="s">
        <v>79</v>
      </c>
      <c r="H2698" s="81" t="s">
        <v>516</v>
      </c>
      <c r="I2698" s="32" t="s">
        <v>56</v>
      </c>
      <c r="J2698" s="19">
        <v>9.3800000000000008</v>
      </c>
      <c r="K2698" s="29" t="s">
        <v>672</v>
      </c>
    </row>
    <row r="2699" spans="1:11">
      <c r="A2699" s="18" t="s">
        <v>20</v>
      </c>
      <c r="B2699" s="5" t="str">
        <f>TEXT(DATA[[#This Row],[Fecha]],"mmm")</f>
        <v>ene</v>
      </c>
      <c r="C2699" s="16">
        <f>(WEEKNUM(DATA[[#This Row],[Fecha]],2))</f>
        <v>4</v>
      </c>
      <c r="D2699" s="80">
        <v>45314</v>
      </c>
      <c r="E2699" s="102">
        <f>YEAR(DATA[[#This Row],[Fecha]])</f>
        <v>2024</v>
      </c>
      <c r="F2699" s="31" t="s">
        <v>398</v>
      </c>
      <c r="G2699" s="32" t="s">
        <v>59</v>
      </c>
      <c r="H2699" s="81" t="s">
        <v>432</v>
      </c>
      <c r="I2699" s="32" t="s">
        <v>166</v>
      </c>
      <c r="J2699" s="19">
        <v>9.2200000000000006</v>
      </c>
    </row>
    <row r="2700" spans="1:11">
      <c r="A2700" s="18" t="s">
        <v>22</v>
      </c>
      <c r="B2700" s="5" t="str">
        <f>TEXT(DATA[[#This Row],[Fecha]],"mmm")</f>
        <v>ene</v>
      </c>
      <c r="C2700" s="16">
        <f>(WEEKNUM(DATA[[#This Row],[Fecha]],2))</f>
        <v>4</v>
      </c>
      <c r="D2700" s="80">
        <v>45314</v>
      </c>
      <c r="E2700" s="102">
        <f>YEAR(DATA[[#This Row],[Fecha]])</f>
        <v>2024</v>
      </c>
      <c r="F2700" s="31" t="s">
        <v>398</v>
      </c>
      <c r="G2700" s="32" t="s">
        <v>60</v>
      </c>
      <c r="H2700" s="81" t="s">
        <v>299</v>
      </c>
      <c r="I2700" s="32" t="s">
        <v>166</v>
      </c>
      <c r="J2700" s="19">
        <v>9.15</v>
      </c>
    </row>
    <row r="2701" spans="1:11">
      <c r="A2701" s="18" t="s">
        <v>20</v>
      </c>
      <c r="B2701" s="5" t="str">
        <f>TEXT(DATA[[#This Row],[Fecha]],"mmm")</f>
        <v>ene</v>
      </c>
      <c r="C2701" s="16">
        <f>(WEEKNUM(DATA[[#This Row],[Fecha]],2))</f>
        <v>4</v>
      </c>
      <c r="D2701" s="80">
        <v>45314</v>
      </c>
      <c r="E2701" s="102">
        <f>YEAR(DATA[[#This Row],[Fecha]])</f>
        <v>2024</v>
      </c>
      <c r="F2701" s="31" t="s">
        <v>398</v>
      </c>
      <c r="G2701" s="32" t="s">
        <v>59</v>
      </c>
      <c r="H2701" s="81" t="s">
        <v>531</v>
      </c>
      <c r="I2701" s="32" t="s">
        <v>166</v>
      </c>
      <c r="J2701" s="19">
        <v>8.1199999999999992</v>
      </c>
    </row>
    <row r="2702" spans="1:11">
      <c r="A2702" s="18" t="s">
        <v>20</v>
      </c>
      <c r="B2702" s="5" t="str">
        <f>TEXT(DATA[[#This Row],[Fecha]],"mmm")</f>
        <v>ene</v>
      </c>
      <c r="C2702" s="16">
        <f>(WEEKNUM(DATA[[#This Row],[Fecha]],2))</f>
        <v>4</v>
      </c>
      <c r="D2702" s="80">
        <v>45314</v>
      </c>
      <c r="E2702" s="102">
        <f>YEAR(DATA[[#This Row],[Fecha]])</f>
        <v>2024</v>
      </c>
      <c r="F2702" s="31" t="s">
        <v>398</v>
      </c>
      <c r="G2702" s="32" t="s">
        <v>482</v>
      </c>
      <c r="H2702" s="81" t="s">
        <v>325</v>
      </c>
      <c r="I2702" s="32" t="s">
        <v>166</v>
      </c>
      <c r="J2702" s="19">
        <v>7.14</v>
      </c>
    </row>
    <row r="2703" spans="1:11">
      <c r="A2703" s="18" t="s">
        <v>22</v>
      </c>
      <c r="B2703" s="5" t="str">
        <f>TEXT(DATA[[#This Row],[Fecha]],"mmm")</f>
        <v>ene</v>
      </c>
      <c r="C2703" s="16">
        <f>(WEEKNUM(DATA[[#This Row],[Fecha]],2))</f>
        <v>4</v>
      </c>
      <c r="D2703" s="80">
        <v>45314</v>
      </c>
      <c r="E2703" s="102">
        <f>YEAR(DATA[[#This Row],[Fecha]])</f>
        <v>2024</v>
      </c>
      <c r="F2703" s="31" t="s">
        <v>398</v>
      </c>
      <c r="G2703" s="32" t="s">
        <v>78</v>
      </c>
      <c r="H2703" s="81" t="s">
        <v>300</v>
      </c>
      <c r="I2703" s="32" t="s">
        <v>166</v>
      </c>
      <c r="J2703" s="19">
        <v>6.73</v>
      </c>
    </row>
    <row r="2704" spans="1:11">
      <c r="A2704" s="18" t="s">
        <v>20</v>
      </c>
      <c r="B2704" s="5" t="str">
        <f>TEXT(DATA[[#This Row],[Fecha]],"mmm")</f>
        <v>ene</v>
      </c>
      <c r="C2704" s="16">
        <f>(WEEKNUM(DATA[[#This Row],[Fecha]],2))</f>
        <v>4</v>
      </c>
      <c r="D2704" s="80">
        <v>45314</v>
      </c>
      <c r="E2704" s="102">
        <f>YEAR(DATA[[#This Row],[Fecha]])</f>
        <v>2024</v>
      </c>
      <c r="F2704" s="31" t="s">
        <v>58</v>
      </c>
      <c r="G2704" s="32" t="s">
        <v>70</v>
      </c>
      <c r="H2704" s="81" t="s">
        <v>84</v>
      </c>
      <c r="I2704" s="32" t="s">
        <v>166</v>
      </c>
      <c r="J2704" s="19">
        <v>6.42</v>
      </c>
    </row>
    <row r="2705" spans="1:11">
      <c r="A2705" s="18" t="s">
        <v>20</v>
      </c>
      <c r="B2705" s="5" t="str">
        <f>TEXT(DATA[[#This Row],[Fecha]],"mmm")</f>
        <v>ene</v>
      </c>
      <c r="C2705" s="16">
        <f>(WEEKNUM(DATA[[#This Row],[Fecha]],2))</f>
        <v>4</v>
      </c>
      <c r="D2705" s="80">
        <v>45314</v>
      </c>
      <c r="E2705" s="102">
        <f>YEAR(DATA[[#This Row],[Fecha]])</f>
        <v>2024</v>
      </c>
      <c r="F2705" s="31" t="s">
        <v>398</v>
      </c>
      <c r="G2705" s="32" t="s">
        <v>482</v>
      </c>
      <c r="H2705" s="81" t="s">
        <v>491</v>
      </c>
      <c r="I2705" s="32" t="s">
        <v>166</v>
      </c>
      <c r="J2705" s="19">
        <v>6.2</v>
      </c>
    </row>
    <row r="2706" spans="1:11">
      <c r="A2706" s="18" t="s">
        <v>20</v>
      </c>
      <c r="B2706" s="5" t="str">
        <f>TEXT(DATA[[#This Row],[Fecha]],"mmm")</f>
        <v>ene</v>
      </c>
      <c r="C2706" s="16">
        <f>(WEEKNUM(DATA[[#This Row],[Fecha]],2))</f>
        <v>4</v>
      </c>
      <c r="D2706" s="80">
        <v>45314</v>
      </c>
      <c r="E2706" s="102">
        <f>YEAR(DATA[[#This Row],[Fecha]])</f>
        <v>2024</v>
      </c>
      <c r="F2706" s="31" t="s">
        <v>398</v>
      </c>
      <c r="G2706" s="32" t="s">
        <v>52</v>
      </c>
      <c r="H2706" s="81" t="s">
        <v>172</v>
      </c>
      <c r="I2706" s="32" t="s">
        <v>166</v>
      </c>
      <c r="J2706" s="19">
        <v>5.69</v>
      </c>
    </row>
    <row r="2707" spans="1:11">
      <c r="A2707" s="18" t="s">
        <v>20</v>
      </c>
      <c r="B2707" s="5" t="str">
        <f>TEXT(DATA[[#This Row],[Fecha]],"mmm")</f>
        <v>ene</v>
      </c>
      <c r="C2707" s="16">
        <f>(WEEKNUM(DATA[[#This Row],[Fecha]],2))</f>
        <v>4</v>
      </c>
      <c r="D2707" s="80">
        <v>45314</v>
      </c>
      <c r="E2707" s="102">
        <f>YEAR(DATA[[#This Row],[Fecha]])</f>
        <v>2024</v>
      </c>
      <c r="F2707" s="31" t="s">
        <v>335</v>
      </c>
      <c r="G2707" s="32" t="s">
        <v>64</v>
      </c>
      <c r="H2707" s="81" t="s">
        <v>544</v>
      </c>
      <c r="I2707" s="32" t="s">
        <v>166</v>
      </c>
      <c r="J2707" s="19">
        <v>4.9800000000000004</v>
      </c>
    </row>
    <row r="2708" spans="1:11">
      <c r="A2708" s="18" t="s">
        <v>22</v>
      </c>
      <c r="B2708" s="5" t="str">
        <f>TEXT(DATA[[#This Row],[Fecha]],"mmm")</f>
        <v>ene</v>
      </c>
      <c r="C2708" s="16">
        <f>(WEEKNUM(DATA[[#This Row],[Fecha]],2))</f>
        <v>4</v>
      </c>
      <c r="D2708" s="80">
        <v>45314</v>
      </c>
      <c r="E2708" s="102">
        <f>YEAR(DATA[[#This Row],[Fecha]])</f>
        <v>2024</v>
      </c>
      <c r="F2708" s="31" t="s">
        <v>398</v>
      </c>
      <c r="G2708" s="32" t="s">
        <v>78</v>
      </c>
      <c r="H2708" s="81" t="s">
        <v>300</v>
      </c>
      <c r="I2708" s="32" t="s">
        <v>166</v>
      </c>
      <c r="J2708" s="19">
        <v>3.81</v>
      </c>
    </row>
    <row r="2709" spans="1:11">
      <c r="A2709" s="18" t="s">
        <v>20</v>
      </c>
      <c r="B2709" s="5" t="str">
        <f>TEXT(DATA[[#This Row],[Fecha]],"mmm")</f>
        <v>ene</v>
      </c>
      <c r="C2709" s="16">
        <f>(WEEKNUM(DATA[[#This Row],[Fecha]],2))</f>
        <v>4</v>
      </c>
      <c r="D2709" s="80">
        <v>45314</v>
      </c>
      <c r="E2709" s="102">
        <f>YEAR(DATA[[#This Row],[Fecha]])</f>
        <v>2024</v>
      </c>
      <c r="F2709" s="31" t="s">
        <v>58</v>
      </c>
      <c r="G2709" s="32" t="s">
        <v>52</v>
      </c>
      <c r="H2709" s="81" t="s">
        <v>162</v>
      </c>
      <c r="I2709" s="32" t="s">
        <v>166</v>
      </c>
      <c r="J2709" s="19">
        <v>3.59</v>
      </c>
    </row>
    <row r="2710" spans="1:11">
      <c r="A2710" s="18" t="s">
        <v>19</v>
      </c>
      <c r="B2710" s="5" t="str">
        <f>TEXT(DATA[[#This Row],[Fecha]],"mmm")</f>
        <v>ene</v>
      </c>
      <c r="C2710" s="16">
        <f>(WEEKNUM(DATA[[#This Row],[Fecha]],2))</f>
        <v>4</v>
      </c>
      <c r="D2710" s="80">
        <v>45314</v>
      </c>
      <c r="E2710" s="102">
        <f>YEAR(DATA[[#This Row],[Fecha]])</f>
        <v>2024</v>
      </c>
      <c r="F2710" s="31" t="s">
        <v>398</v>
      </c>
      <c r="G2710" s="32" t="s">
        <v>74</v>
      </c>
      <c r="H2710" s="81" t="s">
        <v>608</v>
      </c>
      <c r="I2710" s="32" t="s">
        <v>166</v>
      </c>
      <c r="J2710" s="19">
        <v>3.39</v>
      </c>
    </row>
    <row r="2711" spans="1:11">
      <c r="A2711" s="18" t="s">
        <v>22</v>
      </c>
      <c r="B2711" s="5" t="str">
        <f>TEXT(DATA[[#This Row],[Fecha]],"mmm")</f>
        <v>ene</v>
      </c>
      <c r="C2711" s="16">
        <f>(WEEKNUM(DATA[[#This Row],[Fecha]],2))</f>
        <v>4</v>
      </c>
      <c r="D2711" s="80">
        <v>45314</v>
      </c>
      <c r="E2711" s="102">
        <f>YEAR(DATA[[#This Row],[Fecha]])</f>
        <v>2024</v>
      </c>
      <c r="F2711" s="31" t="s">
        <v>398</v>
      </c>
      <c r="G2711" s="32" t="s">
        <v>71</v>
      </c>
      <c r="H2711" s="81" t="s">
        <v>194</v>
      </c>
      <c r="I2711" s="32" t="s">
        <v>166</v>
      </c>
      <c r="J2711" s="19">
        <v>1.85</v>
      </c>
    </row>
    <row r="2712" spans="1:11">
      <c r="A2712" s="18" t="s">
        <v>20</v>
      </c>
      <c r="B2712" s="5" t="str">
        <f>TEXT(DATA[[#This Row],[Fecha]],"mmm")</f>
        <v>ene</v>
      </c>
      <c r="C2712" s="16">
        <f>(WEEKNUM(DATA[[#This Row],[Fecha]],2))</f>
        <v>4</v>
      </c>
      <c r="D2712" s="80">
        <v>45314</v>
      </c>
      <c r="E2712" s="102">
        <f>YEAR(DATA[[#This Row],[Fecha]])</f>
        <v>2024</v>
      </c>
      <c r="F2712" s="31" t="s">
        <v>58</v>
      </c>
      <c r="G2712" s="32" t="s">
        <v>52</v>
      </c>
      <c r="H2712" s="81" t="s">
        <v>162</v>
      </c>
      <c r="I2712" s="32" t="s">
        <v>166</v>
      </c>
      <c r="J2712" s="19">
        <v>1.48</v>
      </c>
    </row>
    <row r="2713" spans="1:11">
      <c r="A2713" s="18" t="s">
        <v>22</v>
      </c>
      <c r="B2713" s="5" t="str">
        <f>TEXT(DATA[[#This Row],[Fecha]],"mmm")</f>
        <v>ene</v>
      </c>
      <c r="C2713" s="16">
        <f>(WEEKNUM(DATA[[#This Row],[Fecha]],2))</f>
        <v>4</v>
      </c>
      <c r="D2713" s="80">
        <v>45314</v>
      </c>
      <c r="E2713" s="102">
        <f>YEAR(DATA[[#This Row],[Fecha]])</f>
        <v>2024</v>
      </c>
      <c r="F2713" s="31" t="s">
        <v>398</v>
      </c>
      <c r="G2713" s="32" t="s">
        <v>60</v>
      </c>
      <c r="H2713" s="81" t="s">
        <v>299</v>
      </c>
      <c r="I2713" s="32" t="s">
        <v>166</v>
      </c>
      <c r="J2713" s="19">
        <v>1.38</v>
      </c>
    </row>
    <row r="2714" spans="1:11">
      <c r="A2714" s="18" t="s">
        <v>22</v>
      </c>
      <c r="B2714" s="5" t="str">
        <f>TEXT(DATA[[#This Row],[Fecha]],"mmm")</f>
        <v>ene</v>
      </c>
      <c r="C2714" s="16">
        <f>(WEEKNUM(DATA[[#This Row],[Fecha]],2))</f>
        <v>4</v>
      </c>
      <c r="D2714" s="80">
        <v>45314</v>
      </c>
      <c r="E2714" s="102">
        <f>YEAR(DATA[[#This Row],[Fecha]])</f>
        <v>2024</v>
      </c>
      <c r="F2714" s="31" t="s">
        <v>398</v>
      </c>
      <c r="G2714" s="32" t="s">
        <v>78</v>
      </c>
      <c r="H2714" s="81" t="s">
        <v>300</v>
      </c>
      <c r="I2714" s="32" t="s">
        <v>166</v>
      </c>
      <c r="J2714" s="19">
        <v>1.23</v>
      </c>
    </row>
    <row r="2715" spans="1:11">
      <c r="A2715" s="18" t="s">
        <v>22</v>
      </c>
      <c r="B2715" s="5" t="str">
        <f>TEXT(DATA[[#This Row],[Fecha]],"mmm")</f>
        <v>ene</v>
      </c>
      <c r="C2715" s="16">
        <f>(WEEKNUM(DATA[[#This Row],[Fecha]],2))</f>
        <v>4</v>
      </c>
      <c r="D2715" s="80">
        <v>45314</v>
      </c>
      <c r="E2715" s="102">
        <f>YEAR(DATA[[#This Row],[Fecha]])</f>
        <v>2024</v>
      </c>
      <c r="F2715" s="31" t="s">
        <v>398</v>
      </c>
      <c r="G2715" s="32" t="s">
        <v>78</v>
      </c>
      <c r="H2715" s="81" t="s">
        <v>300</v>
      </c>
      <c r="I2715" s="32" t="s">
        <v>166</v>
      </c>
      <c r="J2715" s="19">
        <v>1.1499999999999999</v>
      </c>
    </row>
    <row r="2716" spans="1:11">
      <c r="A2716" s="18" t="s">
        <v>22</v>
      </c>
      <c r="B2716" s="5" t="str">
        <f>TEXT(DATA[[#This Row],[Fecha]],"mmm")</f>
        <v>ene</v>
      </c>
      <c r="C2716" s="16">
        <f>(WEEKNUM(DATA[[#This Row],[Fecha]],2))</f>
        <v>4</v>
      </c>
      <c r="D2716" s="80">
        <v>45314</v>
      </c>
      <c r="E2716" s="102">
        <f>YEAR(DATA[[#This Row],[Fecha]])</f>
        <v>2024</v>
      </c>
      <c r="F2716" s="31" t="s">
        <v>398</v>
      </c>
      <c r="G2716" s="32" t="s">
        <v>78</v>
      </c>
      <c r="H2716" s="81" t="s">
        <v>300</v>
      </c>
      <c r="I2716" s="32" t="s">
        <v>166</v>
      </c>
      <c r="J2716" s="19">
        <v>0.99</v>
      </c>
    </row>
    <row r="2717" spans="1:11">
      <c r="A2717" s="18" t="s">
        <v>20</v>
      </c>
      <c r="B2717" s="5" t="str">
        <f>TEXT(DATA[[#This Row],[Fecha]],"mmm")</f>
        <v>ene</v>
      </c>
      <c r="C2717" s="16">
        <f>(WEEKNUM(DATA[[#This Row],[Fecha]],2))</f>
        <v>4</v>
      </c>
      <c r="D2717" s="80">
        <v>45314</v>
      </c>
      <c r="E2717" s="102">
        <f>YEAR(DATA[[#This Row],[Fecha]])</f>
        <v>2024</v>
      </c>
      <c r="F2717" s="31" t="s">
        <v>398</v>
      </c>
      <c r="G2717" s="32" t="s">
        <v>482</v>
      </c>
      <c r="H2717" s="81" t="s">
        <v>325</v>
      </c>
      <c r="I2717" s="32" t="s">
        <v>166</v>
      </c>
      <c r="J2717" s="19">
        <v>0.83</v>
      </c>
    </row>
    <row r="2718" spans="1:11">
      <c r="A2718" s="18" t="s">
        <v>20</v>
      </c>
      <c r="B2718" s="5" t="str">
        <f>TEXT(DATA[[#This Row],[Fecha]],"mmm")</f>
        <v>ene</v>
      </c>
      <c r="C2718" s="16">
        <f>(WEEKNUM(DATA[[#This Row],[Fecha]],2))</f>
        <v>4</v>
      </c>
      <c r="D2718" s="80">
        <v>45314</v>
      </c>
      <c r="E2718" s="102">
        <f>YEAR(DATA[[#This Row],[Fecha]])</f>
        <v>2024</v>
      </c>
      <c r="F2718" s="31" t="s">
        <v>58</v>
      </c>
      <c r="G2718" s="32" t="s">
        <v>52</v>
      </c>
      <c r="H2718" s="81" t="s">
        <v>162</v>
      </c>
      <c r="I2718" s="32" t="s">
        <v>166</v>
      </c>
      <c r="J2718" s="19">
        <v>0.59</v>
      </c>
    </row>
    <row r="2719" spans="1:11">
      <c r="A2719" s="18" t="s">
        <v>22</v>
      </c>
      <c r="B2719" s="5" t="str">
        <f>TEXT(DATA[[#This Row],[Fecha]],"mmm")</f>
        <v>ene</v>
      </c>
      <c r="C2719" s="16">
        <f>(WEEKNUM(DATA[[#This Row],[Fecha]],2))</f>
        <v>4</v>
      </c>
      <c r="D2719" s="80">
        <v>45314</v>
      </c>
      <c r="E2719" s="102">
        <f>YEAR(DATA[[#This Row],[Fecha]])</f>
        <v>2024</v>
      </c>
      <c r="F2719" s="31" t="s">
        <v>398</v>
      </c>
      <c r="G2719" s="32" t="s">
        <v>60</v>
      </c>
      <c r="H2719" s="81" t="s">
        <v>299</v>
      </c>
      <c r="I2719" s="32" t="s">
        <v>166</v>
      </c>
      <c r="J2719" s="19">
        <v>0.3</v>
      </c>
    </row>
    <row r="2720" spans="1:11">
      <c r="A2720" s="18" t="s">
        <v>20</v>
      </c>
      <c r="B2720" s="5" t="str">
        <f>TEXT(DATA[[#This Row],[Fecha]],"mmm")</f>
        <v>ene</v>
      </c>
      <c r="C2720" s="16">
        <f>(WEEKNUM(DATA[[#This Row],[Fecha]],2))</f>
        <v>4</v>
      </c>
      <c r="D2720" s="80">
        <v>45315</v>
      </c>
      <c r="E2720" s="102">
        <f>YEAR(DATA[[#This Row],[Fecha]])</f>
        <v>2024</v>
      </c>
      <c r="F2720" s="31" t="s">
        <v>58</v>
      </c>
      <c r="G2720" s="32" t="s">
        <v>70</v>
      </c>
      <c r="H2720" s="81" t="s">
        <v>84</v>
      </c>
      <c r="I2720" s="32" t="s">
        <v>56</v>
      </c>
      <c r="J2720" s="19">
        <v>35.979999999999997</v>
      </c>
      <c r="K2720" s="29" t="s">
        <v>668</v>
      </c>
    </row>
    <row r="2721" spans="1:11">
      <c r="A2721" s="18" t="s">
        <v>20</v>
      </c>
      <c r="B2721" s="5" t="str">
        <f>TEXT(DATA[[#This Row],[Fecha]],"mmm")</f>
        <v>ene</v>
      </c>
      <c r="C2721" s="16">
        <f>(WEEKNUM(DATA[[#This Row],[Fecha]],2))</f>
        <v>4</v>
      </c>
      <c r="D2721" s="80">
        <v>45315</v>
      </c>
      <c r="E2721" s="102">
        <f>YEAR(DATA[[#This Row],[Fecha]])</f>
        <v>2024</v>
      </c>
      <c r="F2721" s="31" t="s">
        <v>58</v>
      </c>
      <c r="G2721" s="32" t="s">
        <v>70</v>
      </c>
      <c r="H2721" s="81" t="s">
        <v>84</v>
      </c>
      <c r="I2721" s="32" t="s">
        <v>56</v>
      </c>
      <c r="J2721" s="19">
        <v>24.58</v>
      </c>
      <c r="K2721" s="29" t="s">
        <v>668</v>
      </c>
    </row>
    <row r="2722" spans="1:11">
      <c r="A2722" s="18" t="s">
        <v>22</v>
      </c>
      <c r="B2722" s="5" t="str">
        <f>TEXT(DATA[[#This Row],[Fecha]],"mmm")</f>
        <v>ene</v>
      </c>
      <c r="C2722" s="16">
        <f>(WEEKNUM(DATA[[#This Row],[Fecha]],2))</f>
        <v>4</v>
      </c>
      <c r="D2722" s="80">
        <v>45315</v>
      </c>
      <c r="E2722" s="102">
        <f>YEAR(DATA[[#This Row],[Fecha]])</f>
        <v>2024</v>
      </c>
      <c r="F2722" s="31" t="s">
        <v>398</v>
      </c>
      <c r="G2722" s="32" t="s">
        <v>65</v>
      </c>
      <c r="H2722" s="81" t="s">
        <v>429</v>
      </c>
      <c r="I2722" s="32" t="s">
        <v>56</v>
      </c>
      <c r="J2722" s="19">
        <v>12.92</v>
      </c>
      <c r="K2722" s="29" t="s">
        <v>680</v>
      </c>
    </row>
    <row r="2723" spans="1:11">
      <c r="A2723" s="18" t="s">
        <v>22</v>
      </c>
      <c r="B2723" s="5" t="str">
        <f>TEXT(DATA[[#This Row],[Fecha]],"mmm")</f>
        <v>ene</v>
      </c>
      <c r="C2723" s="16">
        <f>(WEEKNUM(DATA[[#This Row],[Fecha]],2))</f>
        <v>4</v>
      </c>
      <c r="D2723" s="80">
        <v>45315</v>
      </c>
      <c r="E2723" s="102">
        <f>YEAR(DATA[[#This Row],[Fecha]])</f>
        <v>2024</v>
      </c>
      <c r="F2723" s="31" t="s">
        <v>398</v>
      </c>
      <c r="G2723" s="32" t="s">
        <v>65</v>
      </c>
      <c r="H2723" s="81" t="s">
        <v>429</v>
      </c>
      <c r="I2723" s="32" t="s">
        <v>56</v>
      </c>
      <c r="J2723" s="19">
        <v>9.58</v>
      </c>
      <c r="K2723" s="29" t="s">
        <v>680</v>
      </c>
    </row>
    <row r="2724" spans="1:11">
      <c r="A2724" s="18" t="s">
        <v>20</v>
      </c>
      <c r="B2724" s="5" t="str">
        <f>TEXT(DATA[[#This Row],[Fecha]],"mmm")</f>
        <v>ene</v>
      </c>
      <c r="C2724" s="16">
        <f>(WEEKNUM(DATA[[#This Row],[Fecha]],2))</f>
        <v>4</v>
      </c>
      <c r="D2724" s="80">
        <v>45315</v>
      </c>
      <c r="E2724" s="102">
        <f>YEAR(DATA[[#This Row],[Fecha]])</f>
        <v>2024</v>
      </c>
      <c r="F2724" s="31" t="s">
        <v>335</v>
      </c>
      <c r="G2724" s="32" t="s">
        <v>70</v>
      </c>
      <c r="H2724" s="81" t="s">
        <v>84</v>
      </c>
      <c r="I2724" s="32" t="s">
        <v>166</v>
      </c>
      <c r="J2724" s="19">
        <v>8.07</v>
      </c>
    </row>
    <row r="2725" spans="1:11">
      <c r="A2725" s="18" t="s">
        <v>22</v>
      </c>
      <c r="B2725" s="5" t="str">
        <f>TEXT(DATA[[#This Row],[Fecha]],"mmm")</f>
        <v>ene</v>
      </c>
      <c r="C2725" s="16">
        <f>(WEEKNUM(DATA[[#This Row],[Fecha]],2))</f>
        <v>4</v>
      </c>
      <c r="D2725" s="80">
        <v>45315</v>
      </c>
      <c r="E2725" s="102">
        <f>YEAR(DATA[[#This Row],[Fecha]])</f>
        <v>2024</v>
      </c>
      <c r="F2725" s="31" t="s">
        <v>398</v>
      </c>
      <c r="G2725" s="32" t="s">
        <v>65</v>
      </c>
      <c r="H2725" s="81" t="s">
        <v>429</v>
      </c>
      <c r="I2725" s="32" t="s">
        <v>166</v>
      </c>
      <c r="J2725" s="19">
        <v>3.28</v>
      </c>
    </row>
    <row r="2726" spans="1:11">
      <c r="A2726" s="18" t="s">
        <v>22</v>
      </c>
      <c r="B2726" s="5" t="str">
        <f>TEXT(DATA[[#This Row],[Fecha]],"mmm")</f>
        <v>ene</v>
      </c>
      <c r="C2726" s="16">
        <f>(WEEKNUM(DATA[[#This Row],[Fecha]],2))</f>
        <v>4</v>
      </c>
      <c r="D2726" s="80">
        <v>45315</v>
      </c>
      <c r="E2726" s="102">
        <f>YEAR(DATA[[#This Row],[Fecha]])</f>
        <v>2024</v>
      </c>
      <c r="F2726" s="31" t="s">
        <v>398</v>
      </c>
      <c r="G2726" s="32" t="s">
        <v>65</v>
      </c>
      <c r="H2726" s="81" t="s">
        <v>429</v>
      </c>
      <c r="I2726" s="32" t="s">
        <v>166</v>
      </c>
      <c r="J2726" s="19">
        <v>3.05</v>
      </c>
    </row>
    <row r="2727" spans="1:11">
      <c r="A2727" s="18" t="s">
        <v>22</v>
      </c>
      <c r="B2727" s="5" t="str">
        <f>TEXT(DATA[[#This Row],[Fecha]],"mmm")</f>
        <v>ene</v>
      </c>
      <c r="C2727" s="16">
        <f>(WEEKNUM(DATA[[#This Row],[Fecha]],2))</f>
        <v>4</v>
      </c>
      <c r="D2727" s="80">
        <v>45315</v>
      </c>
      <c r="E2727" s="102">
        <f>YEAR(DATA[[#This Row],[Fecha]])</f>
        <v>2024</v>
      </c>
      <c r="F2727" s="31" t="s">
        <v>398</v>
      </c>
      <c r="G2727" s="32" t="s">
        <v>65</v>
      </c>
      <c r="H2727" s="81" t="s">
        <v>429</v>
      </c>
      <c r="I2727" s="32" t="s">
        <v>166</v>
      </c>
      <c r="J2727" s="19">
        <v>2.96</v>
      </c>
    </row>
    <row r="2728" spans="1:11">
      <c r="A2728" s="18" t="s">
        <v>22</v>
      </c>
      <c r="B2728" s="5" t="str">
        <f>TEXT(DATA[[#This Row],[Fecha]],"mmm")</f>
        <v>ene</v>
      </c>
      <c r="C2728" s="16">
        <f>(WEEKNUM(DATA[[#This Row],[Fecha]],2))</f>
        <v>4</v>
      </c>
      <c r="D2728" s="80">
        <v>45315</v>
      </c>
      <c r="E2728" s="102">
        <f>YEAR(DATA[[#This Row],[Fecha]])</f>
        <v>2024</v>
      </c>
      <c r="F2728" s="31" t="s">
        <v>398</v>
      </c>
      <c r="G2728" s="32" t="s">
        <v>65</v>
      </c>
      <c r="H2728" s="81" t="s">
        <v>429</v>
      </c>
      <c r="I2728" s="32" t="s">
        <v>166</v>
      </c>
      <c r="J2728" s="19">
        <v>1.1499999999999999</v>
      </c>
    </row>
    <row r="2729" spans="1:11">
      <c r="A2729" s="18" t="s">
        <v>20</v>
      </c>
      <c r="B2729" s="5" t="str">
        <f>TEXT(DATA[[#This Row],[Fecha]],"mmm")</f>
        <v>ene</v>
      </c>
      <c r="C2729" s="16">
        <f>(WEEKNUM(DATA[[#This Row],[Fecha]],2))</f>
        <v>4</v>
      </c>
      <c r="D2729" s="80">
        <v>45315</v>
      </c>
      <c r="E2729" s="102">
        <f>YEAR(DATA[[#This Row],[Fecha]])</f>
        <v>2024</v>
      </c>
      <c r="F2729" s="31" t="s">
        <v>335</v>
      </c>
      <c r="G2729" s="32" t="s">
        <v>62</v>
      </c>
      <c r="H2729" s="81" t="s">
        <v>242</v>
      </c>
      <c r="I2729" s="32" t="s">
        <v>166</v>
      </c>
      <c r="J2729" s="19">
        <v>0.95</v>
      </c>
    </row>
    <row r="2730" spans="1:11">
      <c r="A2730" s="18" t="s">
        <v>22</v>
      </c>
      <c r="B2730" s="5" t="str">
        <f>TEXT(DATA[[#This Row],[Fecha]],"mmm")</f>
        <v>ene</v>
      </c>
      <c r="C2730" s="16">
        <f>(WEEKNUM(DATA[[#This Row],[Fecha]],2))</f>
        <v>4</v>
      </c>
      <c r="D2730" s="80">
        <v>45315</v>
      </c>
      <c r="E2730" s="102">
        <f>YEAR(DATA[[#This Row],[Fecha]])</f>
        <v>2024</v>
      </c>
      <c r="F2730" s="31" t="s">
        <v>398</v>
      </c>
      <c r="G2730" s="32" t="s">
        <v>65</v>
      </c>
      <c r="H2730" s="81" t="s">
        <v>429</v>
      </c>
      <c r="I2730" s="32" t="s">
        <v>166</v>
      </c>
      <c r="J2730" s="19">
        <v>0.85</v>
      </c>
    </row>
    <row r="2731" spans="1:11">
      <c r="A2731" s="18" t="s">
        <v>22</v>
      </c>
      <c r="B2731" s="5" t="str">
        <f>TEXT(DATA[[#This Row],[Fecha]],"mmm")</f>
        <v>ene</v>
      </c>
      <c r="C2731" s="16">
        <f>(WEEKNUM(DATA[[#This Row],[Fecha]],2))</f>
        <v>4</v>
      </c>
      <c r="D2731" s="80">
        <v>45315</v>
      </c>
      <c r="E2731" s="102">
        <f>YEAR(DATA[[#This Row],[Fecha]])</f>
        <v>2024</v>
      </c>
      <c r="F2731" s="31" t="s">
        <v>398</v>
      </c>
      <c r="G2731" s="32" t="s">
        <v>65</v>
      </c>
      <c r="H2731" s="81" t="s">
        <v>429</v>
      </c>
      <c r="I2731" s="32" t="s">
        <v>166</v>
      </c>
      <c r="J2731" s="19">
        <v>0.65</v>
      </c>
    </row>
    <row r="2732" spans="1:11">
      <c r="A2732" s="18" t="s">
        <v>22</v>
      </c>
      <c r="B2732" s="5" t="str">
        <f>TEXT(DATA[[#This Row],[Fecha]],"mmm")</f>
        <v>ene</v>
      </c>
      <c r="C2732" s="16">
        <f>(WEEKNUM(DATA[[#This Row],[Fecha]],2))</f>
        <v>4</v>
      </c>
      <c r="D2732" s="80">
        <v>45315</v>
      </c>
      <c r="E2732" s="102">
        <f>YEAR(DATA[[#This Row],[Fecha]])</f>
        <v>2024</v>
      </c>
      <c r="F2732" s="31" t="s">
        <v>398</v>
      </c>
      <c r="G2732" s="32" t="s">
        <v>65</v>
      </c>
      <c r="H2732" s="81" t="s">
        <v>429</v>
      </c>
      <c r="I2732" s="32" t="s">
        <v>166</v>
      </c>
      <c r="J2732" s="19">
        <v>0.3</v>
      </c>
    </row>
    <row r="2733" spans="1:11">
      <c r="A2733" s="18" t="s">
        <v>20</v>
      </c>
      <c r="B2733" s="5" t="str">
        <f>TEXT(DATA[[#This Row],[Fecha]],"mmm")</f>
        <v>ene</v>
      </c>
      <c r="C2733" s="16">
        <f>(WEEKNUM(DATA[[#This Row],[Fecha]],2))</f>
        <v>4</v>
      </c>
      <c r="D2733" s="80">
        <v>45315</v>
      </c>
      <c r="E2733" s="102">
        <f>YEAR(DATA[[#This Row],[Fecha]])</f>
        <v>2024</v>
      </c>
      <c r="F2733" s="31" t="s">
        <v>58</v>
      </c>
      <c r="G2733" s="32" t="s">
        <v>52</v>
      </c>
      <c r="H2733" s="81" t="s">
        <v>162</v>
      </c>
      <c r="I2733" s="32" t="s">
        <v>166</v>
      </c>
      <c r="J2733" s="19">
        <v>7.0000000000000007E-2</v>
      </c>
    </row>
    <row r="2734" spans="1:11">
      <c r="A2734" s="18" t="s">
        <v>20</v>
      </c>
      <c r="B2734" s="5" t="str">
        <f>TEXT(DATA[[#This Row],[Fecha]],"mmm")</f>
        <v>ene</v>
      </c>
      <c r="C2734" s="16">
        <f>(WEEKNUM(DATA[[#This Row],[Fecha]],2))</f>
        <v>4</v>
      </c>
      <c r="D2734" s="80">
        <v>45316</v>
      </c>
      <c r="E2734" s="102">
        <f>YEAR(DATA[[#This Row],[Fecha]])</f>
        <v>2024</v>
      </c>
      <c r="F2734" s="31" t="s">
        <v>335</v>
      </c>
      <c r="G2734" s="32" t="s">
        <v>75</v>
      </c>
      <c r="H2734" s="81" t="s">
        <v>155</v>
      </c>
      <c r="I2734" s="32" t="s">
        <v>57</v>
      </c>
      <c r="J2734" s="19">
        <v>25.16</v>
      </c>
      <c r="K2734" s="29" t="s">
        <v>671</v>
      </c>
    </row>
    <row r="2735" spans="1:11">
      <c r="A2735" s="18" t="s">
        <v>19</v>
      </c>
      <c r="B2735" s="5" t="str">
        <f>TEXT(DATA[[#This Row],[Fecha]],"mmm")</f>
        <v>ene</v>
      </c>
      <c r="C2735" s="16">
        <f>(WEEKNUM(DATA[[#This Row],[Fecha]],2))</f>
        <v>4</v>
      </c>
      <c r="D2735" s="80">
        <v>45316</v>
      </c>
      <c r="E2735" s="102">
        <f>YEAR(DATA[[#This Row],[Fecha]])</f>
        <v>2024</v>
      </c>
      <c r="F2735" s="31" t="s">
        <v>398</v>
      </c>
      <c r="G2735" s="32" t="s">
        <v>53</v>
      </c>
      <c r="H2735" s="81" t="s">
        <v>606</v>
      </c>
      <c r="I2735" s="32" t="s">
        <v>56</v>
      </c>
      <c r="J2735" s="19">
        <v>14.23</v>
      </c>
      <c r="K2735" s="29" t="s">
        <v>677</v>
      </c>
    </row>
    <row r="2736" spans="1:11">
      <c r="A2736" s="18" t="s">
        <v>20</v>
      </c>
      <c r="B2736" s="5" t="str">
        <f>TEXT(DATA[[#This Row],[Fecha]],"mmm")</f>
        <v>ene</v>
      </c>
      <c r="C2736" s="16">
        <f>(WEEKNUM(DATA[[#This Row],[Fecha]],2))</f>
        <v>4</v>
      </c>
      <c r="D2736" s="80">
        <v>45316</v>
      </c>
      <c r="E2736" s="102">
        <f>YEAR(DATA[[#This Row],[Fecha]])</f>
        <v>2024</v>
      </c>
      <c r="F2736" s="31" t="s">
        <v>335</v>
      </c>
      <c r="G2736" s="32" t="s">
        <v>52</v>
      </c>
      <c r="H2736" s="81" t="s">
        <v>594</v>
      </c>
      <c r="I2736" s="32" t="s">
        <v>57</v>
      </c>
      <c r="J2736" s="19">
        <v>13.9</v>
      </c>
      <c r="K2736" s="29" t="s">
        <v>673</v>
      </c>
    </row>
    <row r="2737" spans="1:11">
      <c r="A2737" s="18" t="s">
        <v>20</v>
      </c>
      <c r="B2737" s="5" t="str">
        <f>TEXT(DATA[[#This Row],[Fecha]],"mmm")</f>
        <v>ene</v>
      </c>
      <c r="C2737" s="16">
        <f>(WEEKNUM(DATA[[#This Row],[Fecha]],2))</f>
        <v>4</v>
      </c>
      <c r="D2737" s="80">
        <v>45316</v>
      </c>
      <c r="E2737" s="102">
        <f>YEAR(DATA[[#This Row],[Fecha]])</f>
        <v>2024</v>
      </c>
      <c r="F2737" s="31" t="s">
        <v>335</v>
      </c>
      <c r="G2737" s="32" t="s">
        <v>75</v>
      </c>
      <c r="H2737" s="81" t="s">
        <v>155</v>
      </c>
      <c r="I2737" s="32" t="s">
        <v>166</v>
      </c>
      <c r="J2737" s="19">
        <v>9.07</v>
      </c>
    </row>
    <row r="2738" spans="1:11">
      <c r="A2738" s="18" t="s">
        <v>19</v>
      </c>
      <c r="B2738" s="5" t="str">
        <f>TEXT(DATA[[#This Row],[Fecha]],"mmm")</f>
        <v>ene</v>
      </c>
      <c r="C2738" s="16">
        <f>(WEEKNUM(DATA[[#This Row],[Fecha]],2))</f>
        <v>4</v>
      </c>
      <c r="D2738" s="80">
        <v>45316</v>
      </c>
      <c r="E2738" s="102">
        <f>YEAR(DATA[[#This Row],[Fecha]])</f>
        <v>2024</v>
      </c>
      <c r="F2738" s="31" t="s">
        <v>398</v>
      </c>
      <c r="G2738" s="32" t="s">
        <v>53</v>
      </c>
      <c r="H2738" s="81" t="s">
        <v>519</v>
      </c>
      <c r="I2738" s="32" t="s">
        <v>166</v>
      </c>
      <c r="J2738" s="19">
        <v>4.95</v>
      </c>
    </row>
    <row r="2739" spans="1:11">
      <c r="A2739" s="18" t="s">
        <v>20</v>
      </c>
      <c r="B2739" s="5" t="str">
        <f>TEXT(DATA[[#This Row],[Fecha]],"mmm")</f>
        <v>ene</v>
      </c>
      <c r="C2739" s="16">
        <f>(WEEKNUM(DATA[[#This Row],[Fecha]],2))</f>
        <v>4</v>
      </c>
      <c r="D2739" s="80">
        <v>45316</v>
      </c>
      <c r="E2739" s="102">
        <f>YEAR(DATA[[#This Row],[Fecha]])</f>
        <v>2024</v>
      </c>
      <c r="F2739" s="31" t="s">
        <v>335</v>
      </c>
      <c r="G2739" s="32" t="s">
        <v>62</v>
      </c>
      <c r="H2739" s="81" t="s">
        <v>242</v>
      </c>
      <c r="I2739" s="32" t="s">
        <v>166</v>
      </c>
      <c r="J2739" s="19">
        <v>4.78</v>
      </c>
    </row>
    <row r="2740" spans="1:11">
      <c r="A2740" s="18" t="s">
        <v>20</v>
      </c>
      <c r="B2740" s="5" t="str">
        <f>TEXT(DATA[[#This Row],[Fecha]],"mmm")</f>
        <v>ene</v>
      </c>
      <c r="C2740" s="16">
        <f>(WEEKNUM(DATA[[#This Row],[Fecha]],2))</f>
        <v>4</v>
      </c>
      <c r="D2740" s="80">
        <v>45316</v>
      </c>
      <c r="E2740" s="102">
        <f>YEAR(DATA[[#This Row],[Fecha]])</f>
        <v>2024</v>
      </c>
      <c r="F2740" s="31" t="s">
        <v>335</v>
      </c>
      <c r="G2740" s="32" t="s">
        <v>52</v>
      </c>
      <c r="H2740" s="81" t="s">
        <v>594</v>
      </c>
      <c r="I2740" s="32" t="s">
        <v>166</v>
      </c>
      <c r="J2740" s="19">
        <v>2.42</v>
      </c>
    </row>
    <row r="2741" spans="1:11">
      <c r="A2741" s="18" t="s">
        <v>20</v>
      </c>
      <c r="B2741" s="5" t="str">
        <f>TEXT(DATA[[#This Row],[Fecha]],"mmm")</f>
        <v>ene</v>
      </c>
      <c r="C2741" s="16">
        <f>(WEEKNUM(DATA[[#This Row],[Fecha]],2))</f>
        <v>4</v>
      </c>
      <c r="D2741" s="80">
        <v>45316</v>
      </c>
      <c r="E2741" s="102">
        <f>YEAR(DATA[[#This Row],[Fecha]])</f>
        <v>2024</v>
      </c>
      <c r="F2741" s="31" t="s">
        <v>58</v>
      </c>
      <c r="G2741" s="32" t="s">
        <v>52</v>
      </c>
      <c r="H2741" s="81" t="s">
        <v>162</v>
      </c>
      <c r="I2741" s="32" t="s">
        <v>166</v>
      </c>
      <c r="J2741" s="19">
        <v>1.41</v>
      </c>
    </row>
    <row r="2742" spans="1:11">
      <c r="A2742" s="18" t="s">
        <v>20</v>
      </c>
      <c r="B2742" s="5" t="str">
        <f>TEXT(DATA[[#This Row],[Fecha]],"mmm")</f>
        <v>ene</v>
      </c>
      <c r="C2742" s="16">
        <f>(WEEKNUM(DATA[[#This Row],[Fecha]],2))</f>
        <v>4</v>
      </c>
      <c r="D2742" s="80">
        <v>45316</v>
      </c>
      <c r="E2742" s="102">
        <f>YEAR(DATA[[#This Row],[Fecha]])</f>
        <v>2024</v>
      </c>
      <c r="F2742" s="31" t="s">
        <v>58</v>
      </c>
      <c r="G2742" s="32" t="s">
        <v>52</v>
      </c>
      <c r="H2742" s="81" t="s">
        <v>162</v>
      </c>
      <c r="I2742" s="32" t="s">
        <v>166</v>
      </c>
      <c r="J2742" s="19">
        <v>0.97</v>
      </c>
    </row>
    <row r="2743" spans="1:11">
      <c r="A2743" s="18" t="s">
        <v>20</v>
      </c>
      <c r="B2743" s="5" t="str">
        <f>TEXT(DATA[[#This Row],[Fecha]],"mmm")</f>
        <v>ene</v>
      </c>
      <c r="C2743" s="16">
        <f>(WEEKNUM(DATA[[#This Row],[Fecha]],2))</f>
        <v>4</v>
      </c>
      <c r="D2743" s="80">
        <v>45317</v>
      </c>
      <c r="E2743" s="102">
        <f>YEAR(DATA[[#This Row],[Fecha]])</f>
        <v>2024</v>
      </c>
      <c r="F2743" s="31" t="s">
        <v>335</v>
      </c>
      <c r="G2743" s="32" t="s">
        <v>64</v>
      </c>
      <c r="H2743" s="81" t="s">
        <v>562</v>
      </c>
      <c r="I2743" s="32" t="s">
        <v>57</v>
      </c>
      <c r="J2743" s="19">
        <v>45.37</v>
      </c>
      <c r="K2743" s="29" t="s">
        <v>667</v>
      </c>
    </row>
    <row r="2744" spans="1:11">
      <c r="A2744" s="18" t="s">
        <v>20</v>
      </c>
      <c r="B2744" s="5" t="str">
        <f>TEXT(DATA[[#This Row],[Fecha]],"mmm")</f>
        <v>ene</v>
      </c>
      <c r="C2744" s="16">
        <f>(WEEKNUM(DATA[[#This Row],[Fecha]],2))</f>
        <v>4</v>
      </c>
      <c r="D2744" s="80">
        <v>45317</v>
      </c>
      <c r="E2744" s="102">
        <f>YEAR(DATA[[#This Row],[Fecha]])</f>
        <v>2024</v>
      </c>
      <c r="F2744" s="31" t="s">
        <v>335</v>
      </c>
      <c r="G2744" s="32" t="s">
        <v>75</v>
      </c>
      <c r="H2744" s="81" t="s">
        <v>96</v>
      </c>
      <c r="I2744" s="32" t="s">
        <v>57</v>
      </c>
      <c r="J2744" s="19">
        <v>40.42</v>
      </c>
      <c r="K2744" s="29" t="s">
        <v>667</v>
      </c>
    </row>
    <row r="2745" spans="1:11">
      <c r="A2745" s="18" t="s">
        <v>19</v>
      </c>
      <c r="B2745" s="5" t="str">
        <f>TEXT(DATA[[#This Row],[Fecha]],"mmm")</f>
        <v>ene</v>
      </c>
      <c r="C2745" s="16">
        <f>(WEEKNUM(DATA[[#This Row],[Fecha]],2))</f>
        <v>4</v>
      </c>
      <c r="D2745" s="80">
        <v>45317</v>
      </c>
      <c r="E2745" s="102">
        <f>YEAR(DATA[[#This Row],[Fecha]])</f>
        <v>2024</v>
      </c>
      <c r="F2745" s="31" t="s">
        <v>398</v>
      </c>
      <c r="G2745" s="32" t="s">
        <v>53</v>
      </c>
      <c r="H2745" s="81" t="s">
        <v>666</v>
      </c>
      <c r="I2745" s="32" t="s">
        <v>56</v>
      </c>
      <c r="J2745" s="19">
        <v>10.25</v>
      </c>
      <c r="K2745" s="29" t="s">
        <v>681</v>
      </c>
    </row>
    <row r="2746" spans="1:11">
      <c r="A2746" s="18" t="s">
        <v>20</v>
      </c>
      <c r="B2746" s="5" t="str">
        <f>TEXT(DATA[[#This Row],[Fecha]],"mmm")</f>
        <v>ene</v>
      </c>
      <c r="C2746" s="16">
        <f>(WEEKNUM(DATA[[#This Row],[Fecha]],2))</f>
        <v>4</v>
      </c>
      <c r="D2746" s="80">
        <v>45317</v>
      </c>
      <c r="E2746" s="102">
        <f>YEAR(DATA[[#This Row],[Fecha]])</f>
        <v>2024</v>
      </c>
      <c r="F2746" s="31" t="s">
        <v>335</v>
      </c>
      <c r="G2746" s="32" t="s">
        <v>75</v>
      </c>
      <c r="H2746" s="81" t="s">
        <v>96</v>
      </c>
      <c r="I2746" s="32" t="s">
        <v>57</v>
      </c>
      <c r="J2746" s="19">
        <v>10</v>
      </c>
      <c r="K2746" s="29" t="s">
        <v>667</v>
      </c>
    </row>
    <row r="2747" spans="1:11">
      <c r="A2747" s="18" t="s">
        <v>20</v>
      </c>
      <c r="B2747" s="5" t="str">
        <f>TEXT(DATA[[#This Row],[Fecha]],"mmm")</f>
        <v>ene</v>
      </c>
      <c r="C2747" s="16">
        <f>(WEEKNUM(DATA[[#This Row],[Fecha]],2))</f>
        <v>4</v>
      </c>
      <c r="D2747" s="80">
        <v>45317</v>
      </c>
      <c r="E2747" s="102">
        <f>YEAR(DATA[[#This Row],[Fecha]])</f>
        <v>2024</v>
      </c>
      <c r="F2747" s="31" t="s">
        <v>335</v>
      </c>
      <c r="G2747" s="32" t="s">
        <v>64</v>
      </c>
      <c r="H2747" s="81" t="s">
        <v>562</v>
      </c>
      <c r="I2747" s="32" t="s">
        <v>57</v>
      </c>
      <c r="J2747" s="19">
        <v>10</v>
      </c>
      <c r="K2747" s="29" t="s">
        <v>667</v>
      </c>
    </row>
    <row r="2748" spans="1:11">
      <c r="A2748" s="18" t="s">
        <v>20</v>
      </c>
      <c r="B2748" s="5" t="str">
        <f>TEXT(DATA[[#This Row],[Fecha]],"mmm")</f>
        <v>ene</v>
      </c>
      <c r="C2748" s="16">
        <f>(WEEKNUM(DATA[[#This Row],[Fecha]],2))</f>
        <v>4</v>
      </c>
      <c r="D2748" s="80">
        <v>45317</v>
      </c>
      <c r="E2748" s="102">
        <f>YEAR(DATA[[#This Row],[Fecha]])</f>
        <v>2024</v>
      </c>
      <c r="F2748" s="31" t="s">
        <v>398</v>
      </c>
      <c r="G2748" s="32" t="s">
        <v>70</v>
      </c>
      <c r="H2748" s="81" t="s">
        <v>84</v>
      </c>
      <c r="I2748" s="32" t="s">
        <v>166</v>
      </c>
      <c r="J2748" s="19">
        <v>5.68</v>
      </c>
    </row>
    <row r="2749" spans="1:11">
      <c r="A2749" s="18" t="s">
        <v>20</v>
      </c>
      <c r="B2749" s="5" t="str">
        <f>TEXT(DATA[[#This Row],[Fecha]],"mmm")</f>
        <v>ene</v>
      </c>
      <c r="C2749" s="16">
        <f>(WEEKNUM(DATA[[#This Row],[Fecha]],2))</f>
        <v>4</v>
      </c>
      <c r="D2749" s="80">
        <v>45317</v>
      </c>
      <c r="E2749" s="102">
        <f>YEAR(DATA[[#This Row],[Fecha]])</f>
        <v>2024</v>
      </c>
      <c r="F2749" s="31" t="s">
        <v>335</v>
      </c>
      <c r="G2749" s="32" t="s">
        <v>76</v>
      </c>
      <c r="H2749" s="81" t="s">
        <v>108</v>
      </c>
      <c r="I2749" s="32" t="s">
        <v>166</v>
      </c>
      <c r="J2749" s="19">
        <v>4.75</v>
      </c>
    </row>
    <row r="2750" spans="1:11">
      <c r="A2750" s="18" t="s">
        <v>20</v>
      </c>
      <c r="B2750" s="5" t="str">
        <f>TEXT(DATA[[#This Row],[Fecha]],"mmm")</f>
        <v>ene</v>
      </c>
      <c r="C2750" s="16">
        <f>(WEEKNUM(DATA[[#This Row],[Fecha]],2))</f>
        <v>4</v>
      </c>
      <c r="D2750" s="80">
        <v>45317</v>
      </c>
      <c r="E2750" s="102">
        <f>YEAR(DATA[[#This Row],[Fecha]])</f>
        <v>2024</v>
      </c>
      <c r="F2750" s="31" t="s">
        <v>58</v>
      </c>
      <c r="G2750" s="32" t="s">
        <v>76</v>
      </c>
      <c r="H2750" s="81" t="s">
        <v>595</v>
      </c>
      <c r="I2750" s="32" t="s">
        <v>166</v>
      </c>
      <c r="J2750" s="19">
        <v>4.43</v>
      </c>
    </row>
    <row r="2751" spans="1:11">
      <c r="A2751" s="18" t="s">
        <v>20</v>
      </c>
      <c r="B2751" s="5" t="str">
        <f>TEXT(DATA[[#This Row],[Fecha]],"mmm")</f>
        <v>ene</v>
      </c>
      <c r="C2751" s="16">
        <f>(WEEKNUM(DATA[[#This Row],[Fecha]],2))</f>
        <v>4</v>
      </c>
      <c r="D2751" s="80">
        <v>45317</v>
      </c>
      <c r="E2751" s="102">
        <f>YEAR(DATA[[#This Row],[Fecha]])</f>
        <v>2024</v>
      </c>
      <c r="F2751" s="31" t="s">
        <v>58</v>
      </c>
      <c r="G2751" s="32" t="s">
        <v>52</v>
      </c>
      <c r="H2751" s="81" t="s">
        <v>162</v>
      </c>
      <c r="I2751" s="32" t="s">
        <v>166</v>
      </c>
      <c r="J2751" s="19">
        <v>0.55000000000000004</v>
      </c>
    </row>
    <row r="2752" spans="1:11">
      <c r="A2752" s="18" t="s">
        <v>20</v>
      </c>
      <c r="B2752" s="5" t="str">
        <f>TEXT(DATA[[#This Row],[Fecha]],"mmm")</f>
        <v>ene</v>
      </c>
      <c r="C2752" s="16">
        <f>(WEEKNUM(DATA[[#This Row],[Fecha]],2))</f>
        <v>4</v>
      </c>
      <c r="D2752" s="80">
        <v>45317</v>
      </c>
      <c r="E2752" s="102">
        <f>YEAR(DATA[[#This Row],[Fecha]])</f>
        <v>2024</v>
      </c>
      <c r="F2752" s="31" t="s">
        <v>58</v>
      </c>
      <c r="G2752" s="32" t="s">
        <v>52</v>
      </c>
      <c r="H2752" s="81" t="s">
        <v>162</v>
      </c>
      <c r="I2752" s="32" t="s">
        <v>166</v>
      </c>
      <c r="J2752" s="19">
        <v>0.42</v>
      </c>
    </row>
    <row r="2753" spans="1:11">
      <c r="A2753" s="18" t="s">
        <v>20</v>
      </c>
      <c r="B2753" s="5" t="str">
        <f>TEXT(DATA[[#This Row],[Fecha]],"mmm")</f>
        <v>ene</v>
      </c>
      <c r="C2753" s="16">
        <f>(WEEKNUM(DATA[[#This Row],[Fecha]],2))</f>
        <v>4</v>
      </c>
      <c r="D2753" s="80">
        <v>45318</v>
      </c>
      <c r="E2753" s="102">
        <f>YEAR(DATA[[#This Row],[Fecha]])</f>
        <v>2024</v>
      </c>
      <c r="F2753" s="31" t="s">
        <v>58</v>
      </c>
      <c r="G2753" s="32" t="s">
        <v>70</v>
      </c>
      <c r="H2753" s="81" t="s">
        <v>84</v>
      </c>
      <c r="I2753" s="32" t="s">
        <v>56</v>
      </c>
      <c r="J2753" s="19">
        <v>16.11</v>
      </c>
      <c r="K2753" s="29" t="s">
        <v>674</v>
      </c>
    </row>
    <row r="2754" spans="1:11">
      <c r="A2754" s="18" t="s">
        <v>20</v>
      </c>
      <c r="B2754" s="5" t="str">
        <f>TEXT(DATA[[#This Row],[Fecha]],"mmm")</f>
        <v>ene</v>
      </c>
      <c r="C2754" s="16">
        <f>(WEEKNUM(DATA[[#This Row],[Fecha]],2))</f>
        <v>4</v>
      </c>
      <c r="D2754" s="80">
        <v>45318</v>
      </c>
      <c r="E2754" s="102">
        <f>YEAR(DATA[[#This Row],[Fecha]])</f>
        <v>2024</v>
      </c>
      <c r="F2754" s="31" t="s">
        <v>58</v>
      </c>
      <c r="G2754" s="32" t="s">
        <v>70</v>
      </c>
      <c r="H2754" s="81" t="s">
        <v>84</v>
      </c>
      <c r="I2754" s="32" t="s">
        <v>166</v>
      </c>
      <c r="J2754" s="19">
        <v>9.35</v>
      </c>
    </row>
    <row r="2755" spans="1:11">
      <c r="A2755" s="18" t="s">
        <v>20</v>
      </c>
      <c r="B2755" s="5" t="str">
        <f>TEXT(DATA[[#This Row],[Fecha]],"mmm")</f>
        <v>ene</v>
      </c>
      <c r="C2755" s="16">
        <f>(WEEKNUM(DATA[[#This Row],[Fecha]],2))</f>
        <v>4</v>
      </c>
      <c r="D2755" s="80">
        <v>45318</v>
      </c>
      <c r="E2755" s="102">
        <f>YEAR(DATA[[#This Row],[Fecha]])</f>
        <v>2024</v>
      </c>
      <c r="F2755" s="31" t="s">
        <v>58</v>
      </c>
      <c r="G2755" s="32" t="s">
        <v>70</v>
      </c>
      <c r="H2755" s="81" t="s">
        <v>134</v>
      </c>
      <c r="I2755" s="32" t="s">
        <v>166</v>
      </c>
      <c r="J2755" s="19">
        <v>7.82</v>
      </c>
    </row>
    <row r="2756" spans="1:11">
      <c r="A2756" s="18" t="s">
        <v>20</v>
      </c>
      <c r="B2756" s="5" t="str">
        <f>TEXT(DATA[[#This Row],[Fecha]],"mmm")</f>
        <v>ene</v>
      </c>
      <c r="C2756" s="16">
        <f>(WEEKNUM(DATA[[#This Row],[Fecha]],2))</f>
        <v>4</v>
      </c>
      <c r="D2756" s="80">
        <v>45318</v>
      </c>
      <c r="E2756" s="102">
        <f>YEAR(DATA[[#This Row],[Fecha]])</f>
        <v>2024</v>
      </c>
      <c r="F2756" s="31" t="s">
        <v>58</v>
      </c>
      <c r="G2756" s="32" t="s">
        <v>76</v>
      </c>
      <c r="H2756" s="81" t="s">
        <v>263</v>
      </c>
      <c r="I2756" s="32" t="s">
        <v>166</v>
      </c>
      <c r="J2756" s="19">
        <v>6.19</v>
      </c>
    </row>
    <row r="2757" spans="1:11">
      <c r="A2757" s="18" t="s">
        <v>20</v>
      </c>
      <c r="B2757" s="5" t="str">
        <f>TEXT(DATA[[#This Row],[Fecha]],"mmm")</f>
        <v>ene</v>
      </c>
      <c r="C2757" s="16">
        <f>(WEEKNUM(DATA[[#This Row],[Fecha]],2))</f>
        <v>4</v>
      </c>
      <c r="D2757" s="80">
        <v>45318</v>
      </c>
      <c r="E2757" s="102">
        <f>YEAR(DATA[[#This Row],[Fecha]])</f>
        <v>2024</v>
      </c>
      <c r="F2757" s="31" t="s">
        <v>398</v>
      </c>
      <c r="G2757" s="32" t="s">
        <v>64</v>
      </c>
      <c r="H2757" s="81" t="s">
        <v>490</v>
      </c>
      <c r="I2757" s="32" t="s">
        <v>166</v>
      </c>
      <c r="J2757" s="19">
        <v>5.47</v>
      </c>
    </row>
    <row r="2758" spans="1:11">
      <c r="A2758" s="18" t="s">
        <v>22</v>
      </c>
      <c r="B2758" s="5" t="str">
        <f>TEXT(DATA[[#This Row],[Fecha]],"mmm")</f>
        <v>ene</v>
      </c>
      <c r="C2758" s="16">
        <f>(WEEKNUM(DATA[[#This Row],[Fecha]],2))</f>
        <v>4</v>
      </c>
      <c r="D2758" s="80">
        <v>45318</v>
      </c>
      <c r="E2758" s="102">
        <f>YEAR(DATA[[#This Row],[Fecha]])</f>
        <v>2024</v>
      </c>
      <c r="F2758" s="31" t="s">
        <v>398</v>
      </c>
      <c r="G2758" s="32" t="s">
        <v>74</v>
      </c>
      <c r="H2758" s="81" t="s">
        <v>149</v>
      </c>
      <c r="I2758" s="32" t="s">
        <v>166</v>
      </c>
      <c r="J2758" s="19">
        <v>3.25</v>
      </c>
    </row>
    <row r="2759" spans="1:11">
      <c r="A2759" s="18" t="s">
        <v>20</v>
      </c>
      <c r="B2759" s="5" t="str">
        <f>TEXT(DATA[[#This Row],[Fecha]],"mmm")</f>
        <v>ene</v>
      </c>
      <c r="C2759" s="16">
        <f>(WEEKNUM(DATA[[#This Row],[Fecha]],2))</f>
        <v>4</v>
      </c>
      <c r="D2759" s="80">
        <v>45318</v>
      </c>
      <c r="E2759" s="102">
        <f>YEAR(DATA[[#This Row],[Fecha]])</f>
        <v>2024</v>
      </c>
      <c r="F2759" s="31" t="s">
        <v>58</v>
      </c>
      <c r="G2759" s="32" t="s">
        <v>52</v>
      </c>
      <c r="H2759" s="81" t="s">
        <v>162</v>
      </c>
      <c r="I2759" s="32" t="s">
        <v>166</v>
      </c>
      <c r="J2759" s="19">
        <v>2.14</v>
      </c>
    </row>
    <row r="2760" spans="1:11">
      <c r="A2760" s="18" t="s">
        <v>20</v>
      </c>
      <c r="B2760" s="5" t="str">
        <f>TEXT(DATA[[#This Row],[Fecha]],"mmm")</f>
        <v>ene</v>
      </c>
      <c r="C2760" s="16">
        <f>(WEEKNUM(DATA[[#This Row],[Fecha]],2))</f>
        <v>4</v>
      </c>
      <c r="D2760" s="80">
        <v>45318</v>
      </c>
      <c r="E2760" s="102">
        <f>YEAR(DATA[[#This Row],[Fecha]])</f>
        <v>2024</v>
      </c>
      <c r="F2760" s="31" t="s">
        <v>58</v>
      </c>
      <c r="G2760" s="32" t="s">
        <v>52</v>
      </c>
      <c r="H2760" s="81" t="s">
        <v>162</v>
      </c>
      <c r="I2760" s="32" t="s">
        <v>166</v>
      </c>
      <c r="J2760" s="19">
        <v>0.61</v>
      </c>
    </row>
    <row r="2761" spans="1:11">
      <c r="A2761" s="18" t="s">
        <v>20</v>
      </c>
      <c r="B2761" s="5" t="str">
        <f>TEXT(DATA[[#This Row],[Fecha]],"mmm")</f>
        <v>ene</v>
      </c>
      <c r="C2761" s="16">
        <f>(WEEKNUM(DATA[[#This Row],[Fecha]],2))</f>
        <v>4</v>
      </c>
      <c r="D2761" s="80">
        <v>45318</v>
      </c>
      <c r="E2761" s="102">
        <f>YEAR(DATA[[#This Row],[Fecha]])</f>
        <v>2024</v>
      </c>
      <c r="F2761" s="31" t="s">
        <v>58</v>
      </c>
      <c r="G2761" s="32" t="s">
        <v>52</v>
      </c>
      <c r="H2761" s="81" t="s">
        <v>162</v>
      </c>
      <c r="I2761" s="32" t="s">
        <v>166</v>
      </c>
      <c r="J2761" s="19">
        <v>0.52</v>
      </c>
    </row>
    <row r="2762" spans="1:11">
      <c r="A2762" s="18" t="s">
        <v>20</v>
      </c>
      <c r="B2762" s="5" t="str">
        <f>TEXT(DATA[[#This Row],[Fecha]],"mmm")</f>
        <v>ene</v>
      </c>
      <c r="C2762" s="16">
        <f>(WEEKNUM(DATA[[#This Row],[Fecha]],2))</f>
        <v>5</v>
      </c>
      <c r="D2762" s="30">
        <v>45320</v>
      </c>
      <c r="E2762" s="102">
        <f>YEAR(DATA[[#This Row],[Fecha]])</f>
        <v>2024</v>
      </c>
      <c r="F2762" s="31" t="s">
        <v>58</v>
      </c>
      <c r="G2762" s="32" t="s">
        <v>52</v>
      </c>
      <c r="H2762" s="35" t="s">
        <v>694</v>
      </c>
      <c r="I2762" s="32" t="s">
        <v>57</v>
      </c>
      <c r="J2762" s="19">
        <v>60</v>
      </c>
      <c r="K2762" s="29" t="s">
        <v>696</v>
      </c>
    </row>
    <row r="2763" spans="1:11">
      <c r="A2763" s="18" t="s">
        <v>20</v>
      </c>
      <c r="B2763" s="5" t="str">
        <f>TEXT(DATA[[#This Row],[Fecha]],"mmm")</f>
        <v>ene</v>
      </c>
      <c r="C2763" s="16">
        <f>(WEEKNUM(DATA[[#This Row],[Fecha]],2))</f>
        <v>5</v>
      </c>
      <c r="D2763" s="30">
        <v>45320</v>
      </c>
      <c r="E2763" s="102">
        <f>YEAR(DATA[[#This Row],[Fecha]])</f>
        <v>2024</v>
      </c>
      <c r="F2763" s="31" t="s">
        <v>58</v>
      </c>
      <c r="G2763" s="32" t="s">
        <v>52</v>
      </c>
      <c r="H2763" s="35" t="s">
        <v>694</v>
      </c>
      <c r="I2763" s="32" t="s">
        <v>57</v>
      </c>
      <c r="J2763" s="19">
        <v>34.880000000000003</v>
      </c>
      <c r="K2763" s="29" t="s">
        <v>696</v>
      </c>
    </row>
    <row r="2764" spans="1:11">
      <c r="A2764" s="18" t="s">
        <v>19</v>
      </c>
      <c r="B2764" s="5" t="str">
        <f>TEXT(DATA[[#This Row],[Fecha]],"mmm")</f>
        <v>ene</v>
      </c>
      <c r="C2764" s="16">
        <f>(WEEKNUM(DATA[[#This Row],[Fecha]],2))</f>
        <v>5</v>
      </c>
      <c r="D2764" s="30">
        <v>45320</v>
      </c>
      <c r="E2764" s="102">
        <f>YEAR(DATA[[#This Row],[Fecha]])</f>
        <v>2024</v>
      </c>
      <c r="F2764" s="31" t="s">
        <v>398</v>
      </c>
      <c r="G2764" s="32" t="s">
        <v>53</v>
      </c>
      <c r="H2764" s="35" t="s">
        <v>551</v>
      </c>
      <c r="I2764" s="32" t="s">
        <v>56</v>
      </c>
      <c r="J2764" s="19">
        <v>25.26</v>
      </c>
      <c r="K2764" s="29" t="s">
        <v>699</v>
      </c>
    </row>
    <row r="2765" spans="1:11">
      <c r="A2765" s="18" t="s">
        <v>20</v>
      </c>
      <c r="B2765" s="5" t="str">
        <f>TEXT(DATA[[#This Row],[Fecha]],"mmm")</f>
        <v>ene</v>
      </c>
      <c r="C2765" s="16">
        <f>(WEEKNUM(DATA[[#This Row],[Fecha]],2))</f>
        <v>5</v>
      </c>
      <c r="D2765" s="30">
        <v>45320</v>
      </c>
      <c r="E2765" s="102">
        <f>YEAR(DATA[[#This Row],[Fecha]])</f>
        <v>2024</v>
      </c>
      <c r="F2765" s="31" t="s">
        <v>58</v>
      </c>
      <c r="G2765" s="32" t="s">
        <v>52</v>
      </c>
      <c r="H2765" s="35" t="s">
        <v>694</v>
      </c>
      <c r="I2765" s="32" t="s">
        <v>57</v>
      </c>
      <c r="J2765" s="19">
        <v>22.76</v>
      </c>
      <c r="K2765" s="29" t="s">
        <v>696</v>
      </c>
    </row>
    <row r="2766" spans="1:11">
      <c r="A2766" s="18" t="s">
        <v>20</v>
      </c>
      <c r="B2766" s="5" t="str">
        <f>TEXT(DATA[[#This Row],[Fecha]],"mmm")</f>
        <v>ene</v>
      </c>
      <c r="C2766" s="16">
        <f>(WEEKNUM(DATA[[#This Row],[Fecha]],2))</f>
        <v>5</v>
      </c>
      <c r="D2766" s="30">
        <v>45320</v>
      </c>
      <c r="E2766" s="102">
        <f>YEAR(DATA[[#This Row],[Fecha]])</f>
        <v>2024</v>
      </c>
      <c r="F2766" s="31" t="s">
        <v>335</v>
      </c>
      <c r="G2766" s="32" t="s">
        <v>59</v>
      </c>
      <c r="H2766" s="35" t="s">
        <v>103</v>
      </c>
      <c r="I2766" s="32" t="s">
        <v>56</v>
      </c>
      <c r="J2766" s="19">
        <v>18.989999999999998</v>
      </c>
      <c r="K2766" s="29" t="s">
        <v>700</v>
      </c>
    </row>
    <row r="2767" spans="1:11">
      <c r="A2767" s="18" t="s">
        <v>19</v>
      </c>
      <c r="B2767" s="5" t="str">
        <f>TEXT(DATA[[#This Row],[Fecha]],"mmm")</f>
        <v>ene</v>
      </c>
      <c r="C2767" s="16">
        <f>(WEEKNUM(DATA[[#This Row],[Fecha]],2))</f>
        <v>5</v>
      </c>
      <c r="D2767" s="30">
        <v>45320</v>
      </c>
      <c r="E2767" s="102">
        <f>YEAR(DATA[[#This Row],[Fecha]])</f>
        <v>2024</v>
      </c>
      <c r="F2767" s="31" t="s">
        <v>398</v>
      </c>
      <c r="G2767" s="32" t="s">
        <v>80</v>
      </c>
      <c r="H2767" s="35" t="s">
        <v>695</v>
      </c>
      <c r="I2767" s="32" t="s">
        <v>57</v>
      </c>
      <c r="J2767" s="19">
        <v>18.12</v>
      </c>
      <c r="K2767" s="29" t="s">
        <v>641</v>
      </c>
    </row>
    <row r="2768" spans="1:11">
      <c r="A2768" s="18" t="s">
        <v>22</v>
      </c>
      <c r="B2768" s="5" t="str">
        <f>TEXT(DATA[[#This Row],[Fecha]],"mmm")</f>
        <v>ene</v>
      </c>
      <c r="C2768" s="16">
        <f>(WEEKNUM(DATA[[#This Row],[Fecha]],2))</f>
        <v>5</v>
      </c>
      <c r="D2768" s="30">
        <v>45320</v>
      </c>
      <c r="E2768" s="102">
        <f>YEAR(DATA[[#This Row],[Fecha]])</f>
        <v>2024</v>
      </c>
      <c r="F2768" s="31" t="s">
        <v>398</v>
      </c>
      <c r="G2768" s="32" t="s">
        <v>78</v>
      </c>
      <c r="H2768" s="35" t="s">
        <v>296</v>
      </c>
      <c r="I2768" s="32" t="s">
        <v>166</v>
      </c>
      <c r="J2768" s="19">
        <v>5.27</v>
      </c>
    </row>
    <row r="2769" spans="1:10">
      <c r="A2769" s="18" t="s">
        <v>20</v>
      </c>
      <c r="B2769" s="5" t="str">
        <f>TEXT(DATA[[#This Row],[Fecha]],"mmm")</f>
        <v>ene</v>
      </c>
      <c r="C2769" s="16">
        <f>(WEEKNUM(DATA[[#This Row],[Fecha]],2))</f>
        <v>5</v>
      </c>
      <c r="D2769" s="30">
        <v>45320</v>
      </c>
      <c r="E2769" s="102">
        <f>YEAR(DATA[[#This Row],[Fecha]])</f>
        <v>2024</v>
      </c>
      <c r="F2769" s="31" t="s">
        <v>335</v>
      </c>
      <c r="G2769" s="32" t="s">
        <v>70</v>
      </c>
      <c r="H2769" s="35" t="s">
        <v>134</v>
      </c>
      <c r="I2769" s="32" t="s">
        <v>166</v>
      </c>
      <c r="J2769" s="19">
        <v>5.13</v>
      </c>
    </row>
    <row r="2770" spans="1:10">
      <c r="A2770" s="18" t="s">
        <v>19</v>
      </c>
      <c r="B2770" s="5" t="str">
        <f>TEXT(DATA[[#This Row],[Fecha]],"mmm")</f>
        <v>ene</v>
      </c>
      <c r="C2770" s="16">
        <f>(WEEKNUM(DATA[[#This Row],[Fecha]],2))</f>
        <v>5</v>
      </c>
      <c r="D2770" s="30">
        <v>45320</v>
      </c>
      <c r="E2770" s="102">
        <f>YEAR(DATA[[#This Row],[Fecha]])</f>
        <v>2024</v>
      </c>
      <c r="F2770" s="31" t="s">
        <v>398</v>
      </c>
      <c r="G2770" s="32" t="s">
        <v>71</v>
      </c>
      <c r="H2770" s="35" t="s">
        <v>194</v>
      </c>
      <c r="I2770" s="32" t="s">
        <v>166</v>
      </c>
      <c r="J2770" s="19">
        <v>3.4</v>
      </c>
    </row>
    <row r="2771" spans="1:10">
      <c r="A2771" s="18" t="s">
        <v>20</v>
      </c>
      <c r="B2771" s="5" t="str">
        <f>TEXT(DATA[[#This Row],[Fecha]],"mmm")</f>
        <v>ene</v>
      </c>
      <c r="C2771" s="16">
        <f>(WEEKNUM(DATA[[#This Row],[Fecha]],2))</f>
        <v>5</v>
      </c>
      <c r="D2771" s="30">
        <v>45320</v>
      </c>
      <c r="E2771" s="102">
        <f>YEAR(DATA[[#This Row],[Fecha]])</f>
        <v>2024</v>
      </c>
      <c r="F2771" s="31" t="s">
        <v>335</v>
      </c>
      <c r="G2771" s="32" t="s">
        <v>52</v>
      </c>
      <c r="H2771" s="35" t="s">
        <v>162</v>
      </c>
      <c r="I2771" s="32" t="s">
        <v>166</v>
      </c>
      <c r="J2771" s="19">
        <v>3.38</v>
      </c>
    </row>
    <row r="2772" spans="1:10">
      <c r="A2772" s="18" t="s">
        <v>20</v>
      </c>
      <c r="B2772" s="5" t="str">
        <f>TEXT(DATA[[#This Row],[Fecha]],"mmm")</f>
        <v>ene</v>
      </c>
      <c r="C2772" s="16">
        <f>(WEEKNUM(DATA[[#This Row],[Fecha]],2))</f>
        <v>5</v>
      </c>
      <c r="D2772" s="30">
        <v>45320</v>
      </c>
      <c r="E2772" s="102">
        <f>YEAR(DATA[[#This Row],[Fecha]])</f>
        <v>2024</v>
      </c>
      <c r="F2772" s="31" t="s">
        <v>335</v>
      </c>
      <c r="G2772" s="32" t="s">
        <v>52</v>
      </c>
      <c r="H2772" s="35" t="s">
        <v>162</v>
      </c>
      <c r="I2772" s="32" t="s">
        <v>166</v>
      </c>
      <c r="J2772" s="19">
        <v>3.04</v>
      </c>
    </row>
    <row r="2773" spans="1:10">
      <c r="A2773" s="18" t="s">
        <v>22</v>
      </c>
      <c r="B2773" s="5" t="str">
        <f>TEXT(DATA[[#This Row],[Fecha]],"mmm")</f>
        <v>ene</v>
      </c>
      <c r="C2773" s="16">
        <f>(WEEKNUM(DATA[[#This Row],[Fecha]],2))</f>
        <v>5</v>
      </c>
      <c r="D2773" s="30">
        <v>45320</v>
      </c>
      <c r="E2773" s="102">
        <f>YEAR(DATA[[#This Row],[Fecha]])</f>
        <v>2024</v>
      </c>
      <c r="F2773" s="31" t="s">
        <v>398</v>
      </c>
      <c r="G2773" s="32" t="s">
        <v>78</v>
      </c>
      <c r="H2773" s="35" t="s">
        <v>296</v>
      </c>
      <c r="I2773" s="32" t="s">
        <v>166</v>
      </c>
      <c r="J2773" s="19">
        <v>2.93</v>
      </c>
    </row>
    <row r="2774" spans="1:10">
      <c r="A2774" s="18" t="s">
        <v>22</v>
      </c>
      <c r="B2774" s="5" t="str">
        <f>TEXT(DATA[[#This Row],[Fecha]],"mmm")</f>
        <v>ene</v>
      </c>
      <c r="C2774" s="16">
        <f>(WEEKNUM(DATA[[#This Row],[Fecha]],2))</f>
        <v>5</v>
      </c>
      <c r="D2774" s="30">
        <v>45320</v>
      </c>
      <c r="E2774" s="102">
        <f>YEAR(DATA[[#This Row],[Fecha]])</f>
        <v>2024</v>
      </c>
      <c r="F2774" s="31" t="s">
        <v>398</v>
      </c>
      <c r="G2774" s="32" t="s">
        <v>76</v>
      </c>
      <c r="H2774" s="35" t="s">
        <v>304</v>
      </c>
      <c r="I2774" s="32" t="s">
        <v>166</v>
      </c>
      <c r="J2774" s="19">
        <v>2.71</v>
      </c>
    </row>
    <row r="2775" spans="1:10">
      <c r="A2775" s="18" t="s">
        <v>22</v>
      </c>
      <c r="B2775" s="5" t="str">
        <f>TEXT(DATA[[#This Row],[Fecha]],"mmm")</f>
        <v>ene</v>
      </c>
      <c r="C2775" s="16">
        <f>(WEEKNUM(DATA[[#This Row],[Fecha]],2))</f>
        <v>5</v>
      </c>
      <c r="D2775" s="30">
        <v>45320</v>
      </c>
      <c r="E2775" s="102">
        <f>YEAR(DATA[[#This Row],[Fecha]])</f>
        <v>2024</v>
      </c>
      <c r="F2775" s="31" t="s">
        <v>398</v>
      </c>
      <c r="G2775" s="32" t="s">
        <v>78</v>
      </c>
      <c r="H2775" s="35" t="s">
        <v>296</v>
      </c>
      <c r="I2775" s="32" t="s">
        <v>166</v>
      </c>
      <c r="J2775" s="19">
        <v>2.5299999999999998</v>
      </c>
    </row>
    <row r="2776" spans="1:10">
      <c r="A2776" s="18" t="s">
        <v>20</v>
      </c>
      <c r="B2776" s="5" t="str">
        <f>TEXT(DATA[[#This Row],[Fecha]],"mmm")</f>
        <v>ene</v>
      </c>
      <c r="C2776" s="16">
        <f>(WEEKNUM(DATA[[#This Row],[Fecha]],2))</f>
        <v>5</v>
      </c>
      <c r="D2776" s="30">
        <v>45320</v>
      </c>
      <c r="E2776" s="102">
        <f>YEAR(DATA[[#This Row],[Fecha]])</f>
        <v>2024</v>
      </c>
      <c r="F2776" s="31" t="s">
        <v>335</v>
      </c>
      <c r="G2776" s="32" t="s">
        <v>52</v>
      </c>
      <c r="H2776" s="35" t="s">
        <v>162</v>
      </c>
      <c r="I2776" s="32" t="s">
        <v>166</v>
      </c>
      <c r="J2776" s="19">
        <v>2.14</v>
      </c>
    </row>
    <row r="2777" spans="1:10">
      <c r="A2777" s="18" t="s">
        <v>22</v>
      </c>
      <c r="B2777" s="5" t="str">
        <f>TEXT(DATA[[#This Row],[Fecha]],"mmm")</f>
        <v>ene</v>
      </c>
      <c r="C2777" s="16">
        <f>(WEEKNUM(DATA[[#This Row],[Fecha]],2))</f>
        <v>5</v>
      </c>
      <c r="D2777" s="30">
        <v>45320</v>
      </c>
      <c r="E2777" s="102">
        <f>YEAR(DATA[[#This Row],[Fecha]])</f>
        <v>2024</v>
      </c>
      <c r="F2777" s="31" t="s">
        <v>398</v>
      </c>
      <c r="G2777" s="32" t="s">
        <v>65</v>
      </c>
      <c r="H2777" s="35" t="s">
        <v>89</v>
      </c>
      <c r="I2777" s="32" t="s">
        <v>166</v>
      </c>
      <c r="J2777" s="19">
        <v>1.96</v>
      </c>
    </row>
    <row r="2778" spans="1:10">
      <c r="A2778" s="18" t="s">
        <v>20</v>
      </c>
      <c r="B2778" s="5" t="str">
        <f>TEXT(DATA[[#This Row],[Fecha]],"mmm")</f>
        <v>ene</v>
      </c>
      <c r="C2778" s="16">
        <f>(WEEKNUM(DATA[[#This Row],[Fecha]],2))</f>
        <v>5</v>
      </c>
      <c r="D2778" s="30">
        <v>45320</v>
      </c>
      <c r="E2778" s="102">
        <f>YEAR(DATA[[#This Row],[Fecha]])</f>
        <v>2024</v>
      </c>
      <c r="F2778" s="31" t="s">
        <v>335</v>
      </c>
      <c r="G2778" s="32" t="s">
        <v>52</v>
      </c>
      <c r="H2778" s="35" t="s">
        <v>195</v>
      </c>
      <c r="I2778" s="32" t="s">
        <v>166</v>
      </c>
      <c r="J2778" s="19">
        <v>1.79</v>
      </c>
    </row>
    <row r="2779" spans="1:10">
      <c r="A2779" s="18" t="s">
        <v>19</v>
      </c>
      <c r="B2779" s="5" t="str">
        <f>TEXT(DATA[[#This Row],[Fecha]],"mmm")</f>
        <v>ene</v>
      </c>
      <c r="C2779" s="16">
        <f>(WEEKNUM(DATA[[#This Row],[Fecha]],2))</f>
        <v>5</v>
      </c>
      <c r="D2779" s="30">
        <v>45320</v>
      </c>
      <c r="E2779" s="102">
        <f>YEAR(DATA[[#This Row],[Fecha]])</f>
        <v>2024</v>
      </c>
      <c r="F2779" s="31" t="s">
        <v>398</v>
      </c>
      <c r="G2779" s="32" t="s">
        <v>60</v>
      </c>
      <c r="H2779" s="35" t="s">
        <v>299</v>
      </c>
      <c r="I2779" s="32" t="s">
        <v>166</v>
      </c>
      <c r="J2779" s="19">
        <v>1.1299999999999999</v>
      </c>
    </row>
    <row r="2780" spans="1:10">
      <c r="A2780" s="18" t="s">
        <v>22</v>
      </c>
      <c r="B2780" s="5" t="str">
        <f>TEXT(DATA[[#This Row],[Fecha]],"mmm")</f>
        <v>ene</v>
      </c>
      <c r="C2780" s="16">
        <f>(WEEKNUM(DATA[[#This Row],[Fecha]],2))</f>
        <v>5</v>
      </c>
      <c r="D2780" s="30">
        <v>45320</v>
      </c>
      <c r="E2780" s="102">
        <f>YEAR(DATA[[#This Row],[Fecha]])</f>
        <v>2024</v>
      </c>
      <c r="F2780" s="31" t="s">
        <v>398</v>
      </c>
      <c r="G2780" s="32" t="s">
        <v>65</v>
      </c>
      <c r="H2780" s="35" t="s">
        <v>69</v>
      </c>
      <c r="I2780" s="32" t="s">
        <v>166</v>
      </c>
      <c r="J2780" s="19">
        <v>1.1299999999999999</v>
      </c>
    </row>
    <row r="2781" spans="1:10">
      <c r="A2781" s="18" t="s">
        <v>20</v>
      </c>
      <c r="B2781" s="5" t="str">
        <f>TEXT(DATA[[#This Row],[Fecha]],"mmm")</f>
        <v>ene</v>
      </c>
      <c r="C2781" s="16">
        <f>(WEEKNUM(DATA[[#This Row],[Fecha]],2))</f>
        <v>5</v>
      </c>
      <c r="D2781" s="30">
        <v>45320</v>
      </c>
      <c r="E2781" s="102">
        <f>YEAR(DATA[[#This Row],[Fecha]])</f>
        <v>2024</v>
      </c>
      <c r="F2781" s="31" t="s">
        <v>335</v>
      </c>
      <c r="G2781" s="32" t="s">
        <v>52</v>
      </c>
      <c r="H2781" s="35" t="s">
        <v>162</v>
      </c>
      <c r="I2781" s="32" t="s">
        <v>166</v>
      </c>
      <c r="J2781" s="19">
        <v>1.07</v>
      </c>
    </row>
    <row r="2782" spans="1:10">
      <c r="A2782" s="18" t="s">
        <v>20</v>
      </c>
      <c r="B2782" s="5" t="str">
        <f>TEXT(DATA[[#This Row],[Fecha]],"mmm")</f>
        <v>ene</v>
      </c>
      <c r="C2782" s="16">
        <f>(WEEKNUM(DATA[[#This Row],[Fecha]],2))</f>
        <v>5</v>
      </c>
      <c r="D2782" s="30">
        <v>45320</v>
      </c>
      <c r="E2782" s="102">
        <f>YEAR(DATA[[#This Row],[Fecha]])</f>
        <v>2024</v>
      </c>
      <c r="F2782" s="31" t="s">
        <v>335</v>
      </c>
      <c r="G2782" s="32" t="s">
        <v>52</v>
      </c>
      <c r="H2782" s="35" t="s">
        <v>162</v>
      </c>
      <c r="I2782" s="32" t="s">
        <v>166</v>
      </c>
      <c r="J2782" s="19">
        <v>0.95</v>
      </c>
    </row>
    <row r="2783" spans="1:10">
      <c r="A2783" s="18" t="s">
        <v>22</v>
      </c>
      <c r="B2783" s="5" t="str">
        <f>TEXT(DATA[[#This Row],[Fecha]],"mmm")</f>
        <v>ene</v>
      </c>
      <c r="C2783" s="16">
        <f>(WEEKNUM(DATA[[#This Row],[Fecha]],2))</f>
        <v>5</v>
      </c>
      <c r="D2783" s="30">
        <v>45320</v>
      </c>
      <c r="E2783" s="102">
        <f>YEAR(DATA[[#This Row],[Fecha]])</f>
        <v>2024</v>
      </c>
      <c r="F2783" s="31" t="s">
        <v>398</v>
      </c>
      <c r="G2783" s="32" t="s">
        <v>76</v>
      </c>
      <c r="H2783" s="35" t="s">
        <v>304</v>
      </c>
      <c r="I2783" s="32" t="s">
        <v>166</v>
      </c>
      <c r="J2783" s="19">
        <v>0.94</v>
      </c>
    </row>
    <row r="2784" spans="1:10">
      <c r="A2784" s="18" t="s">
        <v>19</v>
      </c>
      <c r="B2784" s="5" t="str">
        <f>TEXT(DATA[[#This Row],[Fecha]],"mmm")</f>
        <v>ene</v>
      </c>
      <c r="C2784" s="16">
        <f>(WEEKNUM(DATA[[#This Row],[Fecha]],2))</f>
        <v>5</v>
      </c>
      <c r="D2784" s="30">
        <v>45320</v>
      </c>
      <c r="E2784" s="102">
        <f>YEAR(DATA[[#This Row],[Fecha]])</f>
        <v>2024</v>
      </c>
      <c r="F2784" s="31" t="s">
        <v>398</v>
      </c>
      <c r="G2784" s="32" t="s">
        <v>53</v>
      </c>
      <c r="H2784" s="35" t="s">
        <v>551</v>
      </c>
      <c r="I2784" s="32" t="s">
        <v>166</v>
      </c>
      <c r="J2784" s="19">
        <v>0.36</v>
      </c>
    </row>
    <row r="2785" spans="1:11">
      <c r="A2785" s="18" t="s">
        <v>20</v>
      </c>
      <c r="B2785" s="5" t="str">
        <f>TEXT(DATA[[#This Row],[Fecha]],"mmm")</f>
        <v>ene</v>
      </c>
      <c r="C2785" s="16">
        <f>(WEEKNUM(DATA[[#This Row],[Fecha]],2))</f>
        <v>5</v>
      </c>
      <c r="D2785" s="30">
        <v>45320</v>
      </c>
      <c r="E2785" s="102">
        <f>YEAR(DATA[[#This Row],[Fecha]])</f>
        <v>2024</v>
      </c>
      <c r="F2785" s="31" t="s">
        <v>335</v>
      </c>
      <c r="G2785" s="32" t="s">
        <v>52</v>
      </c>
      <c r="H2785" s="35" t="s">
        <v>162</v>
      </c>
      <c r="I2785" s="32" t="s">
        <v>166</v>
      </c>
      <c r="J2785" s="19">
        <v>0.3</v>
      </c>
    </row>
    <row r="2786" spans="1:11">
      <c r="A2786" s="18" t="s">
        <v>19</v>
      </c>
      <c r="B2786" s="5" t="str">
        <f>TEXT(DATA[[#This Row],[Fecha]],"mmm")</f>
        <v>ene</v>
      </c>
      <c r="C2786" s="16">
        <f>(WEEKNUM(DATA[[#This Row],[Fecha]],2))</f>
        <v>5</v>
      </c>
      <c r="D2786" s="30">
        <v>45321</v>
      </c>
      <c r="E2786" s="102">
        <f>YEAR(DATA[[#This Row],[Fecha]])</f>
        <v>2024</v>
      </c>
      <c r="F2786" s="31" t="s">
        <v>683</v>
      </c>
      <c r="G2786" s="32" t="s">
        <v>59</v>
      </c>
      <c r="H2786" s="35" t="s">
        <v>432</v>
      </c>
      <c r="I2786" s="32" t="s">
        <v>56</v>
      </c>
      <c r="J2786" s="19">
        <v>24.75</v>
      </c>
      <c r="K2786" s="29" t="s">
        <v>641</v>
      </c>
    </row>
    <row r="2787" spans="1:11">
      <c r="A2787" s="18" t="s">
        <v>20</v>
      </c>
      <c r="B2787" s="5" t="str">
        <f>TEXT(DATA[[#This Row],[Fecha]],"mmm")</f>
        <v>ene</v>
      </c>
      <c r="C2787" s="16">
        <f>(WEEKNUM(DATA[[#This Row],[Fecha]],2))</f>
        <v>5</v>
      </c>
      <c r="D2787" s="30">
        <v>45321</v>
      </c>
      <c r="E2787" s="102">
        <f>YEAR(DATA[[#This Row],[Fecha]])</f>
        <v>2024</v>
      </c>
      <c r="F2787" s="31" t="s">
        <v>335</v>
      </c>
      <c r="G2787" s="32" t="s">
        <v>59</v>
      </c>
      <c r="H2787" s="35" t="s">
        <v>103</v>
      </c>
      <c r="I2787" s="32" t="s">
        <v>56</v>
      </c>
      <c r="J2787" s="19">
        <v>16.88</v>
      </c>
    </row>
    <row r="2788" spans="1:11">
      <c r="A2788" s="18" t="s">
        <v>20</v>
      </c>
      <c r="B2788" s="5" t="str">
        <f>TEXT(DATA[[#This Row],[Fecha]],"mmm")</f>
        <v>ene</v>
      </c>
      <c r="C2788" s="16">
        <f>(WEEKNUM(DATA[[#This Row],[Fecha]],2))</f>
        <v>5</v>
      </c>
      <c r="D2788" s="30">
        <v>45321</v>
      </c>
      <c r="E2788" s="102">
        <f>YEAR(DATA[[#This Row],[Fecha]])</f>
        <v>2024</v>
      </c>
      <c r="F2788" s="31" t="s">
        <v>58</v>
      </c>
      <c r="G2788" s="32" t="s">
        <v>70</v>
      </c>
      <c r="H2788" s="35" t="s">
        <v>295</v>
      </c>
      <c r="I2788" s="32" t="s">
        <v>57</v>
      </c>
      <c r="J2788" s="19">
        <v>14.77</v>
      </c>
    </row>
    <row r="2789" spans="1:11">
      <c r="A2789" s="18" t="s">
        <v>22</v>
      </c>
      <c r="B2789" s="5" t="str">
        <f>TEXT(DATA[[#This Row],[Fecha]],"mmm")</f>
        <v>ene</v>
      </c>
      <c r="C2789" s="16">
        <f>(WEEKNUM(DATA[[#This Row],[Fecha]],2))</f>
        <v>5</v>
      </c>
      <c r="D2789" s="30">
        <v>45321</v>
      </c>
      <c r="E2789" s="102">
        <f>YEAR(DATA[[#This Row],[Fecha]])</f>
        <v>2024</v>
      </c>
      <c r="F2789" s="31" t="s">
        <v>398</v>
      </c>
      <c r="G2789" s="32" t="s">
        <v>76</v>
      </c>
      <c r="H2789" s="35" t="s">
        <v>693</v>
      </c>
      <c r="I2789" s="32" t="s">
        <v>57</v>
      </c>
      <c r="J2789" s="19">
        <v>14.11</v>
      </c>
      <c r="K2789" s="29" t="s">
        <v>698</v>
      </c>
    </row>
    <row r="2790" spans="1:11">
      <c r="A2790" s="18" t="s">
        <v>20</v>
      </c>
      <c r="B2790" s="5" t="str">
        <f>TEXT(DATA[[#This Row],[Fecha]],"mmm")</f>
        <v>ene</v>
      </c>
      <c r="C2790" s="16">
        <f>(WEEKNUM(DATA[[#This Row],[Fecha]],2))</f>
        <v>5</v>
      </c>
      <c r="D2790" s="30">
        <v>45321</v>
      </c>
      <c r="E2790" s="102">
        <f>YEAR(DATA[[#This Row],[Fecha]])</f>
        <v>2024</v>
      </c>
      <c r="F2790" s="31" t="s">
        <v>58</v>
      </c>
      <c r="G2790" s="32" t="s">
        <v>64</v>
      </c>
      <c r="H2790" s="35" t="s">
        <v>158</v>
      </c>
      <c r="I2790" s="32" t="s">
        <v>57</v>
      </c>
      <c r="J2790" s="19">
        <v>12.87</v>
      </c>
      <c r="K2790" s="29" t="s">
        <v>704</v>
      </c>
    </row>
    <row r="2791" spans="1:11">
      <c r="A2791" s="18" t="s">
        <v>22</v>
      </c>
      <c r="B2791" s="5" t="str">
        <f>TEXT(DATA[[#This Row],[Fecha]],"mmm")</f>
        <v>ene</v>
      </c>
      <c r="C2791" s="16">
        <f>(WEEKNUM(DATA[[#This Row],[Fecha]],2))</f>
        <v>5</v>
      </c>
      <c r="D2791" s="30">
        <v>45321</v>
      </c>
      <c r="E2791" s="102">
        <f>YEAR(DATA[[#This Row],[Fecha]])</f>
        <v>2024</v>
      </c>
      <c r="F2791" s="31" t="s">
        <v>398</v>
      </c>
      <c r="G2791" s="32" t="s">
        <v>76</v>
      </c>
      <c r="H2791" s="35" t="s">
        <v>693</v>
      </c>
      <c r="I2791" s="32" t="s">
        <v>57</v>
      </c>
      <c r="J2791" s="19">
        <v>10.6</v>
      </c>
      <c r="K2791" s="29" t="s">
        <v>698</v>
      </c>
    </row>
    <row r="2792" spans="1:11">
      <c r="A2792" s="18" t="s">
        <v>19</v>
      </c>
      <c r="B2792" s="5" t="str">
        <f>TEXT(DATA[[#This Row],[Fecha]],"mmm")</f>
        <v>ene</v>
      </c>
      <c r="C2792" s="16">
        <f>(WEEKNUM(DATA[[#This Row],[Fecha]],2))</f>
        <v>5</v>
      </c>
      <c r="D2792" s="30">
        <v>45321</v>
      </c>
      <c r="E2792" s="102">
        <f>YEAR(DATA[[#This Row],[Fecha]])</f>
        <v>2024</v>
      </c>
      <c r="F2792" s="31" t="s">
        <v>683</v>
      </c>
      <c r="G2792" s="32" t="s">
        <v>59</v>
      </c>
      <c r="H2792" s="35" t="s">
        <v>432</v>
      </c>
      <c r="I2792" s="32" t="s">
        <v>56</v>
      </c>
      <c r="J2792" s="19">
        <v>10.34</v>
      </c>
      <c r="K2792" s="29" t="s">
        <v>641</v>
      </c>
    </row>
    <row r="2793" spans="1:11">
      <c r="A2793" s="18" t="s">
        <v>20</v>
      </c>
      <c r="B2793" s="5" t="str">
        <f>TEXT(DATA[[#This Row],[Fecha]],"mmm")</f>
        <v>ene</v>
      </c>
      <c r="C2793" s="16">
        <f>(WEEKNUM(DATA[[#This Row],[Fecha]],2))</f>
        <v>5</v>
      </c>
      <c r="D2793" s="30">
        <v>45321</v>
      </c>
      <c r="E2793" s="102">
        <f>YEAR(DATA[[#This Row],[Fecha]])</f>
        <v>2024</v>
      </c>
      <c r="F2793" s="31" t="s">
        <v>335</v>
      </c>
      <c r="G2793" s="32" t="s">
        <v>52</v>
      </c>
      <c r="H2793" s="35" t="s">
        <v>195</v>
      </c>
      <c r="I2793" s="32" t="s">
        <v>166</v>
      </c>
      <c r="J2793" s="19">
        <v>7.59</v>
      </c>
    </row>
    <row r="2794" spans="1:11">
      <c r="A2794" s="18" t="s">
        <v>20</v>
      </c>
      <c r="B2794" s="5" t="str">
        <f>TEXT(DATA[[#This Row],[Fecha]],"mmm")</f>
        <v>ene</v>
      </c>
      <c r="C2794" s="16">
        <f>(WEEKNUM(DATA[[#This Row],[Fecha]],2))</f>
        <v>5</v>
      </c>
      <c r="D2794" s="30">
        <v>45321</v>
      </c>
      <c r="E2794" s="102">
        <f>YEAR(DATA[[#This Row],[Fecha]])</f>
        <v>2024</v>
      </c>
      <c r="F2794" s="31" t="s">
        <v>335</v>
      </c>
      <c r="G2794" s="32" t="s">
        <v>52</v>
      </c>
      <c r="H2794" s="35" t="s">
        <v>162</v>
      </c>
      <c r="I2794" s="32" t="s">
        <v>166</v>
      </c>
      <c r="J2794" s="19">
        <v>7.17</v>
      </c>
    </row>
    <row r="2795" spans="1:11">
      <c r="A2795" s="18" t="s">
        <v>22</v>
      </c>
      <c r="B2795" s="5" t="str">
        <f>TEXT(DATA[[#This Row],[Fecha]],"mmm")</f>
        <v>ene</v>
      </c>
      <c r="C2795" s="16">
        <f>(WEEKNUM(DATA[[#This Row],[Fecha]],2))</f>
        <v>5</v>
      </c>
      <c r="D2795" s="30">
        <v>45321</v>
      </c>
      <c r="E2795" s="102">
        <f>YEAR(DATA[[#This Row],[Fecha]])</f>
        <v>2024</v>
      </c>
      <c r="F2795" s="31" t="s">
        <v>398</v>
      </c>
      <c r="G2795" s="32" t="s">
        <v>76</v>
      </c>
      <c r="H2795" s="35" t="s">
        <v>304</v>
      </c>
      <c r="I2795" s="32" t="s">
        <v>166</v>
      </c>
      <c r="J2795" s="19">
        <v>4.9000000000000004</v>
      </c>
    </row>
    <row r="2796" spans="1:11">
      <c r="A2796" s="18" t="s">
        <v>19</v>
      </c>
      <c r="B2796" s="5" t="str">
        <f>TEXT(DATA[[#This Row],[Fecha]],"mmm")</f>
        <v>ene</v>
      </c>
      <c r="C2796" s="16">
        <f>(WEEKNUM(DATA[[#This Row],[Fecha]],2))</f>
        <v>5</v>
      </c>
      <c r="D2796" s="30">
        <v>45321</v>
      </c>
      <c r="E2796" s="102">
        <f>YEAR(DATA[[#This Row],[Fecha]])</f>
        <v>2024</v>
      </c>
      <c r="F2796" s="31" t="s">
        <v>683</v>
      </c>
      <c r="G2796" s="32" t="s">
        <v>74</v>
      </c>
      <c r="H2796" s="35" t="s">
        <v>149</v>
      </c>
      <c r="I2796" s="32" t="s">
        <v>166</v>
      </c>
      <c r="J2796" s="19">
        <v>3.77</v>
      </c>
    </row>
    <row r="2797" spans="1:11">
      <c r="A2797" s="18" t="s">
        <v>22</v>
      </c>
      <c r="B2797" s="5" t="str">
        <f>TEXT(DATA[[#This Row],[Fecha]],"mmm")</f>
        <v>ene</v>
      </c>
      <c r="C2797" s="16">
        <f>(WEEKNUM(DATA[[#This Row],[Fecha]],2))</f>
        <v>5</v>
      </c>
      <c r="D2797" s="30">
        <v>45321</v>
      </c>
      <c r="E2797" s="102">
        <f>YEAR(DATA[[#This Row],[Fecha]])</f>
        <v>2024</v>
      </c>
      <c r="F2797" s="31" t="s">
        <v>398</v>
      </c>
      <c r="G2797" s="32" t="s">
        <v>76</v>
      </c>
      <c r="H2797" s="35" t="s">
        <v>693</v>
      </c>
      <c r="I2797" s="32" t="s">
        <v>166</v>
      </c>
      <c r="J2797" s="19">
        <v>2.83</v>
      </c>
    </row>
    <row r="2798" spans="1:11">
      <c r="A2798" s="18" t="s">
        <v>19</v>
      </c>
      <c r="B2798" s="5" t="str">
        <f>TEXT(DATA[[#This Row],[Fecha]],"mmm")</f>
        <v>ene</v>
      </c>
      <c r="C2798" s="16">
        <f>(WEEKNUM(DATA[[#This Row],[Fecha]],2))</f>
        <v>5</v>
      </c>
      <c r="D2798" s="30">
        <v>45321</v>
      </c>
      <c r="E2798" s="102">
        <f>YEAR(DATA[[#This Row],[Fecha]])</f>
        <v>2024</v>
      </c>
      <c r="F2798" s="31" t="s">
        <v>683</v>
      </c>
      <c r="G2798" s="32" t="s">
        <v>59</v>
      </c>
      <c r="H2798" s="35" t="s">
        <v>432</v>
      </c>
      <c r="I2798" s="32" t="s">
        <v>166</v>
      </c>
      <c r="J2798" s="19">
        <v>2.4700000000000002</v>
      </c>
    </row>
    <row r="2799" spans="1:11">
      <c r="A2799" s="18" t="s">
        <v>20</v>
      </c>
      <c r="B2799" s="5" t="str">
        <f>TEXT(DATA[[#This Row],[Fecha]],"mmm")</f>
        <v>ene</v>
      </c>
      <c r="C2799" s="16">
        <f>(WEEKNUM(DATA[[#This Row],[Fecha]],2))</f>
        <v>5</v>
      </c>
      <c r="D2799" s="30">
        <v>45321</v>
      </c>
      <c r="E2799" s="102">
        <f>YEAR(DATA[[#This Row],[Fecha]])</f>
        <v>2024</v>
      </c>
      <c r="F2799" s="31" t="s">
        <v>58</v>
      </c>
      <c r="G2799" s="32" t="s">
        <v>64</v>
      </c>
      <c r="H2799" s="35" t="s">
        <v>158</v>
      </c>
      <c r="I2799" s="32" t="s">
        <v>166</v>
      </c>
      <c r="J2799" s="19">
        <v>2.1800000000000002</v>
      </c>
    </row>
    <row r="2800" spans="1:11">
      <c r="A2800" s="18" t="s">
        <v>22</v>
      </c>
      <c r="B2800" s="5" t="str">
        <f>TEXT(DATA[[#This Row],[Fecha]],"mmm")</f>
        <v>ene</v>
      </c>
      <c r="C2800" s="16">
        <f>(WEEKNUM(DATA[[#This Row],[Fecha]],2))</f>
        <v>5</v>
      </c>
      <c r="D2800" s="30">
        <v>45321</v>
      </c>
      <c r="E2800" s="102">
        <f>YEAR(DATA[[#This Row],[Fecha]])</f>
        <v>2024</v>
      </c>
      <c r="F2800" s="31" t="s">
        <v>398</v>
      </c>
      <c r="G2800" s="32" t="s">
        <v>65</v>
      </c>
      <c r="H2800" s="35" t="s">
        <v>89</v>
      </c>
      <c r="I2800" s="32" t="s">
        <v>166</v>
      </c>
      <c r="J2800" s="19">
        <v>2.1800000000000002</v>
      </c>
    </row>
    <row r="2801" spans="1:11">
      <c r="A2801" s="18" t="s">
        <v>19</v>
      </c>
      <c r="B2801" s="5" t="str">
        <f>TEXT(DATA[[#This Row],[Fecha]],"mmm")</f>
        <v>ene</v>
      </c>
      <c r="C2801" s="16">
        <f>(WEEKNUM(DATA[[#This Row],[Fecha]],2))</f>
        <v>5</v>
      </c>
      <c r="D2801" s="30">
        <v>45321</v>
      </c>
      <c r="E2801" s="102">
        <f>YEAR(DATA[[#This Row],[Fecha]])</f>
        <v>2024</v>
      </c>
      <c r="F2801" s="31" t="s">
        <v>683</v>
      </c>
      <c r="G2801" s="32" t="s">
        <v>60</v>
      </c>
      <c r="H2801" s="35" t="s">
        <v>299</v>
      </c>
      <c r="I2801" s="32" t="s">
        <v>166</v>
      </c>
      <c r="J2801" s="19">
        <v>1.97</v>
      </c>
    </row>
    <row r="2802" spans="1:11">
      <c r="A2802" s="18" t="s">
        <v>19</v>
      </c>
      <c r="B2802" s="5" t="str">
        <f>TEXT(DATA[[#This Row],[Fecha]],"mmm")</f>
        <v>ene</v>
      </c>
      <c r="C2802" s="16">
        <f>(WEEKNUM(DATA[[#This Row],[Fecha]],2))</f>
        <v>5</v>
      </c>
      <c r="D2802" s="30">
        <v>45321</v>
      </c>
      <c r="E2802" s="102">
        <f>YEAR(DATA[[#This Row],[Fecha]])</f>
        <v>2024</v>
      </c>
      <c r="F2802" s="31" t="s">
        <v>683</v>
      </c>
      <c r="G2802" s="32" t="s">
        <v>60</v>
      </c>
      <c r="H2802" s="35" t="s">
        <v>299</v>
      </c>
      <c r="I2802" s="32" t="s">
        <v>166</v>
      </c>
      <c r="J2802" s="19">
        <v>1.64</v>
      </c>
    </row>
    <row r="2803" spans="1:11">
      <c r="A2803" s="18" t="s">
        <v>19</v>
      </c>
      <c r="B2803" s="5" t="str">
        <f>TEXT(DATA[[#This Row],[Fecha]],"mmm")</f>
        <v>ene</v>
      </c>
      <c r="C2803" s="16">
        <f>(WEEKNUM(DATA[[#This Row],[Fecha]],2))</f>
        <v>5</v>
      </c>
      <c r="D2803" s="30">
        <v>45321</v>
      </c>
      <c r="E2803" s="102">
        <f>YEAR(DATA[[#This Row],[Fecha]])</f>
        <v>2024</v>
      </c>
      <c r="F2803" s="31" t="s">
        <v>683</v>
      </c>
      <c r="G2803" s="32" t="s">
        <v>65</v>
      </c>
      <c r="H2803" s="35" t="s">
        <v>429</v>
      </c>
      <c r="I2803" s="32" t="s">
        <v>166</v>
      </c>
      <c r="J2803" s="19">
        <v>1.61</v>
      </c>
    </row>
    <row r="2804" spans="1:11">
      <c r="A2804" s="18" t="s">
        <v>22</v>
      </c>
      <c r="B2804" s="5" t="str">
        <f>TEXT(DATA[[#This Row],[Fecha]],"mmm")</f>
        <v>ene</v>
      </c>
      <c r="C2804" s="16">
        <f>(WEEKNUM(DATA[[#This Row],[Fecha]],2))</f>
        <v>5</v>
      </c>
      <c r="D2804" s="30">
        <v>45321</v>
      </c>
      <c r="E2804" s="102">
        <f>YEAR(DATA[[#This Row],[Fecha]])</f>
        <v>2024</v>
      </c>
      <c r="F2804" s="31" t="s">
        <v>398</v>
      </c>
      <c r="G2804" s="32" t="s">
        <v>78</v>
      </c>
      <c r="H2804" s="35" t="s">
        <v>296</v>
      </c>
      <c r="I2804" s="32" t="s">
        <v>166</v>
      </c>
      <c r="J2804" s="19">
        <v>1.35</v>
      </c>
    </row>
    <row r="2805" spans="1:11">
      <c r="A2805" s="18" t="s">
        <v>22</v>
      </c>
      <c r="B2805" s="5" t="str">
        <f>TEXT(DATA[[#This Row],[Fecha]],"mmm")</f>
        <v>ene</v>
      </c>
      <c r="C2805" s="16">
        <f>(WEEKNUM(DATA[[#This Row],[Fecha]],2))</f>
        <v>5</v>
      </c>
      <c r="D2805" s="30">
        <v>45321</v>
      </c>
      <c r="E2805" s="102">
        <f>YEAR(DATA[[#This Row],[Fecha]])</f>
        <v>2024</v>
      </c>
      <c r="F2805" s="31" t="s">
        <v>398</v>
      </c>
      <c r="G2805" s="32" t="s">
        <v>78</v>
      </c>
      <c r="H2805" s="35" t="s">
        <v>296</v>
      </c>
      <c r="I2805" s="32" t="s">
        <v>166</v>
      </c>
      <c r="J2805" s="19">
        <v>1.1299999999999999</v>
      </c>
    </row>
    <row r="2806" spans="1:11">
      <c r="A2806" s="18" t="s">
        <v>19</v>
      </c>
      <c r="B2806" s="5" t="str">
        <f>TEXT(DATA[[#This Row],[Fecha]],"mmm")</f>
        <v>ene</v>
      </c>
      <c r="C2806" s="16">
        <f>(WEEKNUM(DATA[[#This Row],[Fecha]],2))</f>
        <v>5</v>
      </c>
      <c r="D2806" s="30">
        <v>45321</v>
      </c>
      <c r="E2806" s="102">
        <f>YEAR(DATA[[#This Row],[Fecha]])</f>
        <v>2024</v>
      </c>
      <c r="F2806" s="31" t="s">
        <v>683</v>
      </c>
      <c r="G2806" s="32" t="s">
        <v>65</v>
      </c>
      <c r="H2806" s="35" t="s">
        <v>429</v>
      </c>
      <c r="I2806" s="32" t="s">
        <v>166</v>
      </c>
      <c r="J2806" s="19">
        <v>1.1100000000000001</v>
      </c>
    </row>
    <row r="2807" spans="1:11">
      <c r="A2807" s="18" t="s">
        <v>20</v>
      </c>
      <c r="B2807" s="5" t="str">
        <f>TEXT(DATA[[#This Row],[Fecha]],"mmm")</f>
        <v>ene</v>
      </c>
      <c r="C2807" s="16">
        <f>(WEEKNUM(DATA[[#This Row],[Fecha]],2))</f>
        <v>5</v>
      </c>
      <c r="D2807" s="30">
        <v>45321</v>
      </c>
      <c r="E2807" s="102">
        <f>YEAR(DATA[[#This Row],[Fecha]])</f>
        <v>2024</v>
      </c>
      <c r="F2807" s="31" t="s">
        <v>335</v>
      </c>
      <c r="G2807" s="32" t="s">
        <v>52</v>
      </c>
      <c r="H2807" s="35" t="s">
        <v>162</v>
      </c>
      <c r="I2807" s="32" t="s">
        <v>166</v>
      </c>
      <c r="J2807" s="19">
        <v>0.65</v>
      </c>
    </row>
    <row r="2808" spans="1:11">
      <c r="A2808" s="18" t="s">
        <v>20</v>
      </c>
      <c r="B2808" s="5" t="str">
        <f>TEXT(DATA[[#This Row],[Fecha]],"mmm")</f>
        <v>ene</v>
      </c>
      <c r="C2808" s="16">
        <f>(WEEKNUM(DATA[[#This Row],[Fecha]],2))</f>
        <v>5</v>
      </c>
      <c r="D2808" s="30">
        <v>45321</v>
      </c>
      <c r="E2808" s="102">
        <f>YEAR(DATA[[#This Row],[Fecha]])</f>
        <v>2024</v>
      </c>
      <c r="F2808" s="31" t="s">
        <v>335</v>
      </c>
      <c r="G2808" s="32" t="s">
        <v>52</v>
      </c>
      <c r="H2808" s="35" t="s">
        <v>162</v>
      </c>
      <c r="I2808" s="32" t="s">
        <v>166</v>
      </c>
      <c r="J2808" s="19">
        <v>0.15</v>
      </c>
    </row>
    <row r="2809" spans="1:11">
      <c r="A2809" s="18" t="s">
        <v>22</v>
      </c>
      <c r="B2809" s="5" t="str">
        <f>TEXT(DATA[[#This Row],[Fecha]],"mmm")</f>
        <v>ene</v>
      </c>
      <c r="C2809" s="16">
        <f>(WEEKNUM(DATA[[#This Row],[Fecha]],2))</f>
        <v>5</v>
      </c>
      <c r="D2809" s="30">
        <v>45321</v>
      </c>
      <c r="E2809" s="102">
        <f>YEAR(DATA[[#This Row],[Fecha]])</f>
        <v>2024</v>
      </c>
      <c r="F2809" s="31" t="s">
        <v>398</v>
      </c>
      <c r="G2809" s="32" t="s">
        <v>76</v>
      </c>
      <c r="H2809" s="35" t="s">
        <v>693</v>
      </c>
      <c r="I2809" s="32" t="s">
        <v>166</v>
      </c>
      <c r="J2809" s="19">
        <v>0.02</v>
      </c>
    </row>
    <row r="2810" spans="1:11">
      <c r="A2810" s="18" t="s">
        <v>20</v>
      </c>
      <c r="B2810" s="5" t="str">
        <f>TEXT(DATA[[#This Row],[Fecha]],"mmm")</f>
        <v>ene</v>
      </c>
      <c r="C2810" s="16">
        <f>(WEEKNUM(DATA[[#This Row],[Fecha]],2))</f>
        <v>5</v>
      </c>
      <c r="D2810" s="30">
        <v>45322</v>
      </c>
      <c r="E2810" s="102">
        <f>YEAR(DATA[[#This Row],[Fecha]])</f>
        <v>2024</v>
      </c>
      <c r="F2810" s="31" t="s">
        <v>398</v>
      </c>
      <c r="G2810" s="32" t="s">
        <v>482</v>
      </c>
      <c r="H2810" s="35" t="s">
        <v>104</v>
      </c>
      <c r="I2810" s="32" t="s">
        <v>56</v>
      </c>
      <c r="J2810" s="19">
        <v>14.25</v>
      </c>
      <c r="K2810" s="29" t="s">
        <v>703</v>
      </c>
    </row>
    <row r="2811" spans="1:11">
      <c r="A2811" s="18" t="s">
        <v>22</v>
      </c>
      <c r="B2811" s="5" t="str">
        <f>TEXT(DATA[[#This Row],[Fecha]],"mmm")</f>
        <v>ene</v>
      </c>
      <c r="C2811" s="16">
        <f>(WEEKNUM(DATA[[#This Row],[Fecha]],2))</f>
        <v>5</v>
      </c>
      <c r="D2811" s="30">
        <v>45322</v>
      </c>
      <c r="E2811" s="102">
        <f>YEAR(DATA[[#This Row],[Fecha]])</f>
        <v>2024</v>
      </c>
      <c r="F2811" s="31" t="s">
        <v>398</v>
      </c>
      <c r="G2811" s="32" t="s">
        <v>179</v>
      </c>
      <c r="H2811" s="35" t="s">
        <v>691</v>
      </c>
      <c r="I2811" s="32" t="s">
        <v>166</v>
      </c>
      <c r="J2811" s="19">
        <v>8.5</v>
      </c>
    </row>
    <row r="2812" spans="1:11">
      <c r="A2812" s="18" t="s">
        <v>22</v>
      </c>
      <c r="B2812" s="5" t="str">
        <f>TEXT(DATA[[#This Row],[Fecha]],"mmm")</f>
        <v>ene</v>
      </c>
      <c r="C2812" s="16">
        <f>(WEEKNUM(DATA[[#This Row],[Fecha]],2))</f>
        <v>5</v>
      </c>
      <c r="D2812" s="30">
        <v>45322</v>
      </c>
      <c r="E2812" s="102">
        <f>YEAR(DATA[[#This Row],[Fecha]])</f>
        <v>2024</v>
      </c>
      <c r="F2812" s="31" t="s">
        <v>398</v>
      </c>
      <c r="G2812" s="32" t="s">
        <v>71</v>
      </c>
      <c r="H2812" s="35" t="s">
        <v>194</v>
      </c>
      <c r="I2812" s="32" t="s">
        <v>166</v>
      </c>
      <c r="J2812" s="19">
        <v>3.8</v>
      </c>
    </row>
    <row r="2813" spans="1:11">
      <c r="A2813" s="18" t="s">
        <v>22</v>
      </c>
      <c r="B2813" s="5" t="str">
        <f>TEXT(DATA[[#This Row],[Fecha]],"mmm")</f>
        <v>ene</v>
      </c>
      <c r="C2813" s="16">
        <f>(WEEKNUM(DATA[[#This Row],[Fecha]],2))</f>
        <v>5</v>
      </c>
      <c r="D2813" s="30">
        <v>45322</v>
      </c>
      <c r="E2813" s="102">
        <f>YEAR(DATA[[#This Row],[Fecha]])</f>
        <v>2024</v>
      </c>
      <c r="F2813" s="31" t="s">
        <v>398</v>
      </c>
      <c r="G2813" s="32" t="s">
        <v>59</v>
      </c>
      <c r="H2813" s="35" t="s">
        <v>484</v>
      </c>
      <c r="I2813" s="32" t="s">
        <v>166</v>
      </c>
      <c r="J2813" s="19">
        <v>3.55</v>
      </c>
    </row>
    <row r="2814" spans="1:11">
      <c r="A2814" s="18" t="s">
        <v>22</v>
      </c>
      <c r="B2814" s="5" t="str">
        <f>TEXT(DATA[[#This Row],[Fecha]],"mmm")</f>
        <v>ene</v>
      </c>
      <c r="C2814" s="16">
        <f>(WEEKNUM(DATA[[#This Row],[Fecha]],2))</f>
        <v>5</v>
      </c>
      <c r="D2814" s="30">
        <v>45322</v>
      </c>
      <c r="E2814" s="102">
        <f>YEAR(DATA[[#This Row],[Fecha]])</f>
        <v>2024</v>
      </c>
      <c r="F2814" s="31" t="s">
        <v>398</v>
      </c>
      <c r="G2814" s="32" t="s">
        <v>59</v>
      </c>
      <c r="H2814" s="35" t="s">
        <v>487</v>
      </c>
      <c r="I2814" s="32" t="s">
        <v>166</v>
      </c>
      <c r="J2814" s="19">
        <v>3.5</v>
      </c>
    </row>
    <row r="2815" spans="1:11">
      <c r="A2815" s="18" t="s">
        <v>19</v>
      </c>
      <c r="B2815" s="5" t="str">
        <f>TEXT(DATA[[#This Row],[Fecha]],"mmm")</f>
        <v>ene</v>
      </c>
      <c r="C2815" s="16">
        <f>(WEEKNUM(DATA[[#This Row],[Fecha]],2))</f>
        <v>5</v>
      </c>
      <c r="D2815" s="30">
        <v>45322</v>
      </c>
      <c r="E2815" s="102">
        <f>YEAR(DATA[[#This Row],[Fecha]])</f>
        <v>2024</v>
      </c>
      <c r="F2815" s="31" t="s">
        <v>398</v>
      </c>
      <c r="G2815" s="32" t="s">
        <v>59</v>
      </c>
      <c r="H2815" s="35" t="s">
        <v>692</v>
      </c>
      <c r="I2815" s="32" t="s">
        <v>166</v>
      </c>
      <c r="J2815" s="19">
        <v>2.3199999999999998</v>
      </c>
    </row>
    <row r="2816" spans="1:11">
      <c r="A2816" s="18" t="s">
        <v>19</v>
      </c>
      <c r="B2816" s="5" t="str">
        <f>TEXT(DATA[[#This Row],[Fecha]],"mmm")</f>
        <v>ene</v>
      </c>
      <c r="C2816" s="16">
        <f>(WEEKNUM(DATA[[#This Row],[Fecha]],2))</f>
        <v>5</v>
      </c>
      <c r="D2816" s="30">
        <v>45322</v>
      </c>
      <c r="E2816" s="102">
        <f>YEAR(DATA[[#This Row],[Fecha]])</f>
        <v>2024</v>
      </c>
      <c r="F2816" s="31" t="s">
        <v>398</v>
      </c>
      <c r="G2816" s="32" t="s">
        <v>65</v>
      </c>
      <c r="H2816" s="35" t="s">
        <v>429</v>
      </c>
      <c r="I2816" s="32" t="s">
        <v>166</v>
      </c>
      <c r="J2816" s="19">
        <v>2.06</v>
      </c>
    </row>
    <row r="2817" spans="1:11">
      <c r="A2817" s="18" t="s">
        <v>19</v>
      </c>
      <c r="B2817" s="5" t="str">
        <f>TEXT(DATA[[#This Row],[Fecha]],"mmm")</f>
        <v>ene</v>
      </c>
      <c r="C2817" s="16">
        <f>(WEEKNUM(DATA[[#This Row],[Fecha]],2))</f>
        <v>5</v>
      </c>
      <c r="D2817" s="30">
        <v>45322</v>
      </c>
      <c r="E2817" s="102">
        <f>YEAR(DATA[[#This Row],[Fecha]])</f>
        <v>2024</v>
      </c>
      <c r="F2817" s="31" t="s">
        <v>398</v>
      </c>
      <c r="G2817" s="32" t="s">
        <v>65</v>
      </c>
      <c r="H2817" s="35" t="s">
        <v>429</v>
      </c>
      <c r="I2817" s="32" t="s">
        <v>166</v>
      </c>
      <c r="J2817" s="19">
        <v>1.37</v>
      </c>
    </row>
    <row r="2818" spans="1:11">
      <c r="A2818" s="18" t="s">
        <v>19</v>
      </c>
      <c r="B2818" s="5" t="str">
        <f>TEXT(DATA[[#This Row],[Fecha]],"mmm")</f>
        <v>ene</v>
      </c>
      <c r="C2818" s="16">
        <f>(WEEKNUM(DATA[[#This Row],[Fecha]],2))</f>
        <v>5</v>
      </c>
      <c r="D2818" s="30">
        <v>45322</v>
      </c>
      <c r="E2818" s="102">
        <f>YEAR(DATA[[#This Row],[Fecha]])</f>
        <v>2024</v>
      </c>
      <c r="F2818" s="31" t="s">
        <v>398</v>
      </c>
      <c r="G2818" s="32" t="s">
        <v>65</v>
      </c>
      <c r="H2818" s="35" t="s">
        <v>429</v>
      </c>
      <c r="I2818" s="32" t="s">
        <v>166</v>
      </c>
      <c r="J2818" s="19">
        <v>1.33</v>
      </c>
    </row>
    <row r="2819" spans="1:11">
      <c r="A2819" s="18" t="s">
        <v>20</v>
      </c>
      <c r="B2819" s="5" t="str">
        <f>TEXT(DATA[[#This Row],[Fecha]],"mmm")</f>
        <v>ene</v>
      </c>
      <c r="C2819" s="16">
        <f>(WEEKNUM(DATA[[#This Row],[Fecha]],2))</f>
        <v>5</v>
      </c>
      <c r="D2819" s="30">
        <v>45322</v>
      </c>
      <c r="E2819" s="102">
        <f>YEAR(DATA[[#This Row],[Fecha]])</f>
        <v>2024</v>
      </c>
      <c r="F2819" s="31" t="s">
        <v>335</v>
      </c>
      <c r="G2819" s="32" t="s">
        <v>52</v>
      </c>
      <c r="H2819" s="35" t="s">
        <v>162</v>
      </c>
      <c r="I2819" s="32" t="s">
        <v>166</v>
      </c>
      <c r="J2819" s="19">
        <v>1.1599999999999999</v>
      </c>
    </row>
    <row r="2820" spans="1:11">
      <c r="A2820" s="18" t="s">
        <v>19</v>
      </c>
      <c r="B2820" s="5" t="str">
        <f>TEXT(DATA[[#This Row],[Fecha]],"mmm")</f>
        <v>ene</v>
      </c>
      <c r="C2820" s="16">
        <f>(WEEKNUM(DATA[[#This Row],[Fecha]],2))</f>
        <v>5</v>
      </c>
      <c r="D2820" s="30">
        <v>45322</v>
      </c>
      <c r="E2820" s="102">
        <f>YEAR(DATA[[#This Row],[Fecha]])</f>
        <v>2024</v>
      </c>
      <c r="F2820" s="31" t="s">
        <v>398</v>
      </c>
      <c r="G2820" s="32" t="s">
        <v>65</v>
      </c>
      <c r="H2820" s="35" t="s">
        <v>429</v>
      </c>
      <c r="I2820" s="32" t="s">
        <v>166</v>
      </c>
      <c r="J2820" s="19">
        <v>1.1599999999999999</v>
      </c>
    </row>
    <row r="2821" spans="1:11">
      <c r="A2821" s="18" t="s">
        <v>22</v>
      </c>
      <c r="B2821" s="5" t="str">
        <f>TEXT(DATA[[#This Row],[Fecha]],"mmm")</f>
        <v>ene</v>
      </c>
      <c r="C2821" s="16">
        <f>(WEEKNUM(DATA[[#This Row],[Fecha]],2))</f>
        <v>5</v>
      </c>
      <c r="D2821" s="30">
        <v>45322</v>
      </c>
      <c r="E2821" s="102">
        <f>YEAR(DATA[[#This Row],[Fecha]])</f>
        <v>2024</v>
      </c>
      <c r="F2821" s="31" t="s">
        <v>398</v>
      </c>
      <c r="G2821" s="32" t="s">
        <v>59</v>
      </c>
      <c r="H2821" s="35" t="s">
        <v>484</v>
      </c>
      <c r="I2821" s="32" t="s">
        <v>166</v>
      </c>
      <c r="J2821" s="19">
        <v>1.1000000000000001</v>
      </c>
    </row>
    <row r="2822" spans="1:11">
      <c r="A2822" s="18" t="s">
        <v>20</v>
      </c>
      <c r="B2822" s="5" t="str">
        <f>TEXT(DATA[[#This Row],[Fecha]],"mmm")</f>
        <v>ene</v>
      </c>
      <c r="C2822" s="16">
        <f>(WEEKNUM(DATA[[#This Row],[Fecha]],2))</f>
        <v>5</v>
      </c>
      <c r="D2822" s="30">
        <v>45322</v>
      </c>
      <c r="E2822" s="102">
        <f>YEAR(DATA[[#This Row],[Fecha]])</f>
        <v>2024</v>
      </c>
      <c r="F2822" s="31" t="s">
        <v>335</v>
      </c>
      <c r="G2822" s="32" t="s">
        <v>52</v>
      </c>
      <c r="H2822" s="35" t="s">
        <v>162</v>
      </c>
      <c r="I2822" s="32" t="s">
        <v>166</v>
      </c>
      <c r="J2822" s="19">
        <v>0.93</v>
      </c>
    </row>
    <row r="2823" spans="1:11">
      <c r="A2823" s="18" t="s">
        <v>20</v>
      </c>
      <c r="B2823" s="5" t="str">
        <f>TEXT(DATA[[#This Row],[Fecha]],"mmm")</f>
        <v>ene</v>
      </c>
      <c r="C2823" s="16">
        <f>(WEEKNUM(DATA[[#This Row],[Fecha]],2))</f>
        <v>5</v>
      </c>
      <c r="D2823" s="30">
        <v>45322</v>
      </c>
      <c r="E2823" s="102">
        <f>YEAR(DATA[[#This Row],[Fecha]])</f>
        <v>2024</v>
      </c>
      <c r="F2823" s="31" t="s">
        <v>335</v>
      </c>
      <c r="G2823" s="32" t="s">
        <v>52</v>
      </c>
      <c r="H2823" s="35" t="s">
        <v>162</v>
      </c>
      <c r="I2823" s="32" t="s">
        <v>166</v>
      </c>
      <c r="J2823" s="19">
        <v>0.93</v>
      </c>
    </row>
    <row r="2824" spans="1:11">
      <c r="A2824" s="18" t="s">
        <v>20</v>
      </c>
      <c r="B2824" s="5" t="str">
        <f>TEXT(DATA[[#This Row],[Fecha]],"mmm")</f>
        <v>ene</v>
      </c>
      <c r="C2824" s="16">
        <f>(WEEKNUM(DATA[[#This Row],[Fecha]],2))</f>
        <v>5</v>
      </c>
      <c r="D2824" s="30">
        <v>45322</v>
      </c>
      <c r="E2824" s="102">
        <f>YEAR(DATA[[#This Row],[Fecha]])</f>
        <v>2024</v>
      </c>
      <c r="F2824" s="31" t="s">
        <v>335</v>
      </c>
      <c r="G2824" s="32" t="s">
        <v>52</v>
      </c>
      <c r="H2824" s="35" t="s">
        <v>162</v>
      </c>
      <c r="I2824" s="32" t="s">
        <v>166</v>
      </c>
      <c r="J2824" s="19">
        <v>0.71</v>
      </c>
    </row>
    <row r="2825" spans="1:11">
      <c r="A2825" s="18" t="s">
        <v>20</v>
      </c>
      <c r="B2825" s="5" t="str">
        <f>TEXT(DATA[[#This Row],[Fecha]],"mmm")</f>
        <v>ene</v>
      </c>
      <c r="C2825" s="16">
        <f>(WEEKNUM(DATA[[#This Row],[Fecha]],2))</f>
        <v>5</v>
      </c>
      <c r="D2825" s="30">
        <v>45322</v>
      </c>
      <c r="E2825" s="102">
        <f>YEAR(DATA[[#This Row],[Fecha]])</f>
        <v>2024</v>
      </c>
      <c r="F2825" s="31" t="s">
        <v>335</v>
      </c>
      <c r="G2825" s="32" t="s">
        <v>52</v>
      </c>
      <c r="H2825" s="35" t="s">
        <v>162</v>
      </c>
      <c r="I2825" s="32" t="s">
        <v>166</v>
      </c>
      <c r="J2825" s="19">
        <v>0.14000000000000001</v>
      </c>
    </row>
    <row r="2826" spans="1:11">
      <c r="A2826" s="18" t="s">
        <v>22</v>
      </c>
      <c r="B2826" s="5" t="str">
        <f>TEXT(DATA[[#This Row],[Fecha]],"mmm")</f>
        <v>ene</v>
      </c>
      <c r="C2826" s="16">
        <f>(WEEKNUM(DATA[[#This Row],[Fecha]],2))</f>
        <v>5</v>
      </c>
      <c r="D2826" s="30">
        <v>45322</v>
      </c>
      <c r="E2826" s="102">
        <f>YEAR(DATA[[#This Row],[Fecha]])</f>
        <v>2024</v>
      </c>
      <c r="F2826" s="31" t="s">
        <v>398</v>
      </c>
      <c r="G2826" s="32" t="s">
        <v>179</v>
      </c>
      <c r="H2826" s="35" t="s">
        <v>691</v>
      </c>
      <c r="I2826" s="32" t="s">
        <v>166</v>
      </c>
      <c r="J2826" s="19">
        <v>0.1</v>
      </c>
    </row>
    <row r="2827" spans="1:11">
      <c r="A2827" s="18" t="s">
        <v>22</v>
      </c>
      <c r="B2827" s="5" t="str">
        <f>TEXT(DATA[[#This Row],[Fecha]],"mmm")</f>
        <v>feb</v>
      </c>
      <c r="C2827" s="16">
        <f>(WEEKNUM(DATA[[#This Row],[Fecha]],2))</f>
        <v>5</v>
      </c>
      <c r="D2827" s="30">
        <v>45323</v>
      </c>
      <c r="E2827" s="102">
        <f>YEAR(DATA[[#This Row],[Fecha]])</f>
        <v>2024</v>
      </c>
      <c r="F2827" s="31" t="s">
        <v>58</v>
      </c>
      <c r="G2827" s="32" t="s">
        <v>80</v>
      </c>
      <c r="H2827" s="35" t="s">
        <v>689</v>
      </c>
      <c r="I2827" s="32" t="s">
        <v>57</v>
      </c>
      <c r="J2827" s="19">
        <v>60</v>
      </c>
      <c r="K2827" s="29" t="s">
        <v>697</v>
      </c>
    </row>
    <row r="2828" spans="1:11">
      <c r="A2828" s="18" t="s">
        <v>20</v>
      </c>
      <c r="B2828" s="5" t="str">
        <f>TEXT(DATA[[#This Row],[Fecha]],"mmm")</f>
        <v>feb</v>
      </c>
      <c r="C2828" s="16">
        <f>(WEEKNUM(DATA[[#This Row],[Fecha]],2))</f>
        <v>5</v>
      </c>
      <c r="D2828" s="30">
        <v>45323</v>
      </c>
      <c r="E2828" s="102">
        <f>YEAR(DATA[[#This Row],[Fecha]])</f>
        <v>2024</v>
      </c>
      <c r="F2828" s="31" t="s">
        <v>335</v>
      </c>
      <c r="G2828" s="32" t="s">
        <v>52</v>
      </c>
      <c r="H2828" s="35" t="s">
        <v>690</v>
      </c>
      <c r="I2828" s="32" t="s">
        <v>57</v>
      </c>
      <c r="J2828" s="19">
        <v>19.16</v>
      </c>
      <c r="K2828" s="29" t="s">
        <v>641</v>
      </c>
    </row>
    <row r="2829" spans="1:11">
      <c r="A2829" s="18" t="s">
        <v>22</v>
      </c>
      <c r="B2829" s="5" t="str">
        <f>TEXT(DATA[[#This Row],[Fecha]],"mmm")</f>
        <v>feb</v>
      </c>
      <c r="C2829" s="16">
        <f>(WEEKNUM(DATA[[#This Row],[Fecha]],2))</f>
        <v>5</v>
      </c>
      <c r="D2829" s="30">
        <v>45323</v>
      </c>
      <c r="E2829" s="102">
        <f>YEAR(DATA[[#This Row],[Fecha]])</f>
        <v>2024</v>
      </c>
      <c r="F2829" s="31" t="s">
        <v>398</v>
      </c>
      <c r="G2829" s="32" t="s">
        <v>71</v>
      </c>
      <c r="H2829" s="35" t="s">
        <v>346</v>
      </c>
      <c r="I2829" s="32" t="s">
        <v>57</v>
      </c>
      <c r="J2829" s="19">
        <v>10.63</v>
      </c>
      <c r="K2829" s="29" t="s">
        <v>641</v>
      </c>
    </row>
    <row r="2830" spans="1:11">
      <c r="A2830" s="18" t="s">
        <v>20</v>
      </c>
      <c r="B2830" s="5" t="str">
        <f>TEXT(DATA[[#This Row],[Fecha]],"mmm")</f>
        <v>feb</v>
      </c>
      <c r="C2830" s="16">
        <f>(WEEKNUM(DATA[[#This Row],[Fecha]],2))</f>
        <v>5</v>
      </c>
      <c r="D2830" s="30">
        <v>45323</v>
      </c>
      <c r="E2830" s="102">
        <f>YEAR(DATA[[#This Row],[Fecha]])</f>
        <v>2024</v>
      </c>
      <c r="F2830" s="31" t="s">
        <v>58</v>
      </c>
      <c r="G2830" s="32" t="s">
        <v>482</v>
      </c>
      <c r="H2830" s="35" t="s">
        <v>491</v>
      </c>
      <c r="I2830" s="32" t="s">
        <v>56</v>
      </c>
      <c r="J2830" s="19">
        <v>10.34</v>
      </c>
      <c r="K2830" s="29" t="s">
        <v>641</v>
      </c>
    </row>
    <row r="2831" spans="1:11">
      <c r="A2831" s="18" t="s">
        <v>20</v>
      </c>
      <c r="B2831" s="5" t="str">
        <f>TEXT(DATA[[#This Row],[Fecha]],"mmm")</f>
        <v>feb</v>
      </c>
      <c r="C2831" s="16">
        <f>(WEEKNUM(DATA[[#This Row],[Fecha]],2))</f>
        <v>5</v>
      </c>
      <c r="D2831" s="30">
        <v>45323</v>
      </c>
      <c r="E2831" s="102">
        <f>YEAR(DATA[[#This Row],[Fecha]])</f>
        <v>2024</v>
      </c>
      <c r="F2831" s="31" t="s">
        <v>335</v>
      </c>
      <c r="G2831" s="32" t="s">
        <v>70</v>
      </c>
      <c r="H2831" s="35" t="s">
        <v>84</v>
      </c>
      <c r="I2831" s="32" t="s">
        <v>56</v>
      </c>
      <c r="J2831" s="19">
        <v>10.130000000000001</v>
      </c>
      <c r="K2831" s="29" t="s">
        <v>641</v>
      </c>
    </row>
    <row r="2832" spans="1:11">
      <c r="A2832" s="18" t="s">
        <v>20</v>
      </c>
      <c r="B2832" s="5" t="str">
        <f>TEXT(DATA[[#This Row],[Fecha]],"mmm")</f>
        <v>feb</v>
      </c>
      <c r="C2832" s="16">
        <f>(WEEKNUM(DATA[[#This Row],[Fecha]],2))</f>
        <v>5</v>
      </c>
      <c r="D2832" s="30">
        <v>45323</v>
      </c>
      <c r="E2832" s="102">
        <f>YEAR(DATA[[#This Row],[Fecha]])</f>
        <v>2024</v>
      </c>
      <c r="F2832" s="31" t="s">
        <v>58</v>
      </c>
      <c r="G2832" s="32" t="s">
        <v>64</v>
      </c>
      <c r="H2832" s="35" t="s">
        <v>158</v>
      </c>
      <c r="I2832" s="32" t="s">
        <v>166</v>
      </c>
      <c r="J2832" s="19">
        <v>8.1199999999999992</v>
      </c>
    </row>
    <row r="2833" spans="1:10">
      <c r="A2833" s="18" t="s">
        <v>22</v>
      </c>
      <c r="B2833" s="5" t="str">
        <f>TEXT(DATA[[#This Row],[Fecha]],"mmm")</f>
        <v>feb</v>
      </c>
      <c r="C2833" s="16">
        <f>(WEEKNUM(DATA[[#This Row],[Fecha]],2))</f>
        <v>5</v>
      </c>
      <c r="D2833" s="30">
        <v>45323</v>
      </c>
      <c r="E2833" s="102">
        <f>YEAR(DATA[[#This Row],[Fecha]])</f>
        <v>2024</v>
      </c>
      <c r="F2833" s="31" t="s">
        <v>398</v>
      </c>
      <c r="G2833" s="32" t="s">
        <v>65</v>
      </c>
      <c r="H2833" s="35" t="s">
        <v>89</v>
      </c>
      <c r="I2833" s="32" t="s">
        <v>166</v>
      </c>
      <c r="J2833" s="19">
        <v>7.55</v>
      </c>
    </row>
    <row r="2834" spans="1:10">
      <c r="A2834" s="18" t="s">
        <v>20</v>
      </c>
      <c r="B2834" s="5" t="str">
        <f>TEXT(DATA[[#This Row],[Fecha]],"mmm")</f>
        <v>feb</v>
      </c>
      <c r="C2834" s="16">
        <f>(WEEKNUM(DATA[[#This Row],[Fecha]],2))</f>
        <v>5</v>
      </c>
      <c r="D2834" s="30">
        <v>45323</v>
      </c>
      <c r="E2834" s="102">
        <f>YEAR(DATA[[#This Row],[Fecha]])</f>
        <v>2024</v>
      </c>
      <c r="F2834" s="31" t="s">
        <v>58</v>
      </c>
      <c r="G2834" s="32" t="s">
        <v>52</v>
      </c>
      <c r="H2834" s="35" t="s">
        <v>688</v>
      </c>
      <c r="I2834" s="32" t="s">
        <v>166</v>
      </c>
      <c r="J2834" s="19">
        <v>7.38</v>
      </c>
    </row>
    <row r="2835" spans="1:10">
      <c r="A2835" s="18" t="s">
        <v>22</v>
      </c>
      <c r="B2835" s="5" t="str">
        <f>TEXT(DATA[[#This Row],[Fecha]],"mmm")</f>
        <v>feb</v>
      </c>
      <c r="C2835" s="16">
        <f>(WEEKNUM(DATA[[#This Row],[Fecha]],2))</f>
        <v>5</v>
      </c>
      <c r="D2835" s="30">
        <v>45323</v>
      </c>
      <c r="E2835" s="102">
        <f>YEAR(DATA[[#This Row],[Fecha]])</f>
        <v>2024</v>
      </c>
      <c r="F2835" s="31" t="s">
        <v>398</v>
      </c>
      <c r="G2835" s="32" t="s">
        <v>65</v>
      </c>
      <c r="H2835" s="35" t="s">
        <v>418</v>
      </c>
      <c r="I2835" s="32" t="s">
        <v>166</v>
      </c>
      <c r="J2835" s="19">
        <v>6.3</v>
      </c>
    </row>
    <row r="2836" spans="1:10">
      <c r="A2836" s="18" t="s">
        <v>20</v>
      </c>
      <c r="B2836" s="5" t="str">
        <f>TEXT(DATA[[#This Row],[Fecha]],"mmm")</f>
        <v>feb</v>
      </c>
      <c r="C2836" s="16">
        <f>(WEEKNUM(DATA[[#This Row],[Fecha]],2))</f>
        <v>5</v>
      </c>
      <c r="D2836" s="30">
        <v>45323</v>
      </c>
      <c r="E2836" s="102">
        <f>YEAR(DATA[[#This Row],[Fecha]])</f>
        <v>2024</v>
      </c>
      <c r="F2836" s="31" t="s">
        <v>398</v>
      </c>
      <c r="G2836" s="32" t="s">
        <v>76</v>
      </c>
      <c r="H2836" s="35" t="s">
        <v>687</v>
      </c>
      <c r="I2836" s="32" t="s">
        <v>166</v>
      </c>
      <c r="J2836" s="19">
        <v>4.7699999999999996</v>
      </c>
    </row>
    <row r="2837" spans="1:10">
      <c r="A2837" s="18" t="s">
        <v>19</v>
      </c>
      <c r="B2837" s="5" t="str">
        <f>TEXT(DATA[[#This Row],[Fecha]],"mmm")</f>
        <v>feb</v>
      </c>
      <c r="C2837" s="16">
        <f>(WEEKNUM(DATA[[#This Row],[Fecha]],2))</f>
        <v>5</v>
      </c>
      <c r="D2837" s="30">
        <v>45323</v>
      </c>
      <c r="E2837" s="102">
        <f>YEAR(DATA[[#This Row],[Fecha]])</f>
        <v>2024</v>
      </c>
      <c r="F2837" s="31" t="s">
        <v>398</v>
      </c>
      <c r="G2837" s="32" t="s">
        <v>65</v>
      </c>
      <c r="H2837" s="35" t="s">
        <v>429</v>
      </c>
      <c r="I2837" s="32" t="s">
        <v>166</v>
      </c>
      <c r="J2837" s="19">
        <v>4.13</v>
      </c>
    </row>
    <row r="2838" spans="1:10">
      <c r="A2838" s="18" t="s">
        <v>22</v>
      </c>
      <c r="B2838" s="5" t="str">
        <f>TEXT(DATA[[#This Row],[Fecha]],"mmm")</f>
        <v>feb</v>
      </c>
      <c r="C2838" s="16">
        <f>(WEEKNUM(DATA[[#This Row],[Fecha]],2))</f>
        <v>5</v>
      </c>
      <c r="D2838" s="30">
        <v>45323</v>
      </c>
      <c r="E2838" s="102">
        <f>YEAR(DATA[[#This Row],[Fecha]])</f>
        <v>2024</v>
      </c>
      <c r="F2838" s="31" t="s">
        <v>398</v>
      </c>
      <c r="G2838" s="32" t="s">
        <v>71</v>
      </c>
      <c r="H2838" s="35" t="s">
        <v>147</v>
      </c>
      <c r="I2838" s="32" t="s">
        <v>166</v>
      </c>
      <c r="J2838" s="19">
        <v>4.08</v>
      </c>
    </row>
    <row r="2839" spans="1:10">
      <c r="A2839" s="18" t="s">
        <v>22</v>
      </c>
      <c r="B2839" s="5" t="str">
        <f>TEXT(DATA[[#This Row],[Fecha]],"mmm")</f>
        <v>feb</v>
      </c>
      <c r="C2839" s="16">
        <f>(WEEKNUM(DATA[[#This Row],[Fecha]],2))</f>
        <v>5</v>
      </c>
      <c r="D2839" s="30">
        <v>45323</v>
      </c>
      <c r="E2839" s="102">
        <f>YEAR(DATA[[#This Row],[Fecha]])</f>
        <v>2024</v>
      </c>
      <c r="F2839" s="31" t="s">
        <v>398</v>
      </c>
      <c r="G2839" s="32" t="s">
        <v>65</v>
      </c>
      <c r="H2839" s="35" t="s">
        <v>89</v>
      </c>
      <c r="I2839" s="32" t="s">
        <v>166</v>
      </c>
      <c r="J2839" s="19">
        <v>3.93</v>
      </c>
    </row>
    <row r="2840" spans="1:10">
      <c r="A2840" s="18" t="s">
        <v>20</v>
      </c>
      <c r="B2840" s="5" t="str">
        <f>TEXT(DATA[[#This Row],[Fecha]],"mmm")</f>
        <v>feb</v>
      </c>
      <c r="C2840" s="16">
        <f>(WEEKNUM(DATA[[#This Row],[Fecha]],2))</f>
        <v>5</v>
      </c>
      <c r="D2840" s="30">
        <v>45323</v>
      </c>
      <c r="E2840" s="102">
        <f>YEAR(DATA[[#This Row],[Fecha]])</f>
        <v>2024</v>
      </c>
      <c r="F2840" s="31" t="s">
        <v>398</v>
      </c>
      <c r="G2840" s="32" t="s">
        <v>76</v>
      </c>
      <c r="H2840" s="35" t="s">
        <v>687</v>
      </c>
      <c r="I2840" s="32" t="s">
        <v>166</v>
      </c>
      <c r="J2840" s="19">
        <v>3.9</v>
      </c>
    </row>
    <row r="2841" spans="1:10">
      <c r="A2841" s="18" t="s">
        <v>22</v>
      </c>
      <c r="B2841" s="5" t="str">
        <f>TEXT(DATA[[#This Row],[Fecha]],"mmm")</f>
        <v>feb</v>
      </c>
      <c r="C2841" s="16">
        <f>(WEEKNUM(DATA[[#This Row],[Fecha]],2))</f>
        <v>5</v>
      </c>
      <c r="D2841" s="30">
        <v>45323</v>
      </c>
      <c r="E2841" s="102">
        <f>YEAR(DATA[[#This Row],[Fecha]])</f>
        <v>2024</v>
      </c>
      <c r="F2841" s="31" t="s">
        <v>398</v>
      </c>
      <c r="G2841" s="32" t="s">
        <v>70</v>
      </c>
      <c r="H2841" s="35" t="s">
        <v>686</v>
      </c>
      <c r="I2841" s="32" t="s">
        <v>166</v>
      </c>
      <c r="J2841" s="19">
        <v>3.73</v>
      </c>
    </row>
    <row r="2842" spans="1:10">
      <c r="A2842" s="18" t="s">
        <v>19</v>
      </c>
      <c r="B2842" s="5" t="str">
        <f>TEXT(DATA[[#This Row],[Fecha]],"mmm")</f>
        <v>feb</v>
      </c>
      <c r="C2842" s="16">
        <f>(WEEKNUM(DATA[[#This Row],[Fecha]],2))</f>
        <v>5</v>
      </c>
      <c r="D2842" s="30">
        <v>45323</v>
      </c>
      <c r="E2842" s="102">
        <f>YEAR(DATA[[#This Row],[Fecha]])</f>
        <v>2024</v>
      </c>
      <c r="F2842" s="31" t="s">
        <v>398</v>
      </c>
      <c r="G2842" s="32" t="s">
        <v>65</v>
      </c>
      <c r="H2842" s="35" t="s">
        <v>429</v>
      </c>
      <c r="I2842" s="32" t="s">
        <v>166</v>
      </c>
      <c r="J2842" s="19">
        <v>2.95</v>
      </c>
    </row>
    <row r="2843" spans="1:10">
      <c r="A2843" s="18" t="s">
        <v>19</v>
      </c>
      <c r="B2843" s="5" t="str">
        <f>TEXT(DATA[[#This Row],[Fecha]],"mmm")</f>
        <v>feb</v>
      </c>
      <c r="C2843" s="16">
        <f>(WEEKNUM(DATA[[#This Row],[Fecha]],2))</f>
        <v>5</v>
      </c>
      <c r="D2843" s="30">
        <v>45323</v>
      </c>
      <c r="E2843" s="102">
        <f>YEAR(DATA[[#This Row],[Fecha]])</f>
        <v>2024</v>
      </c>
      <c r="F2843" s="31" t="s">
        <v>398</v>
      </c>
      <c r="G2843" s="32" t="s">
        <v>65</v>
      </c>
      <c r="H2843" s="35" t="s">
        <v>429</v>
      </c>
      <c r="I2843" s="32" t="s">
        <v>166</v>
      </c>
      <c r="J2843" s="19">
        <v>2.66</v>
      </c>
    </row>
    <row r="2844" spans="1:10">
      <c r="A2844" s="18" t="s">
        <v>20</v>
      </c>
      <c r="B2844" s="5" t="str">
        <f>TEXT(DATA[[#This Row],[Fecha]],"mmm")</f>
        <v>feb</v>
      </c>
      <c r="C2844" s="16">
        <f>(WEEKNUM(DATA[[#This Row],[Fecha]],2))</f>
        <v>5</v>
      </c>
      <c r="D2844" s="30">
        <v>45323</v>
      </c>
      <c r="E2844" s="102">
        <f>YEAR(DATA[[#This Row],[Fecha]])</f>
        <v>2024</v>
      </c>
      <c r="F2844" s="31" t="s">
        <v>398</v>
      </c>
      <c r="G2844" s="32" t="s">
        <v>76</v>
      </c>
      <c r="H2844" s="35" t="s">
        <v>108</v>
      </c>
      <c r="I2844" s="32" t="s">
        <v>166</v>
      </c>
      <c r="J2844" s="19">
        <v>2.5499999999999998</v>
      </c>
    </row>
    <row r="2845" spans="1:10">
      <c r="A2845" s="18" t="s">
        <v>22</v>
      </c>
      <c r="B2845" s="5" t="str">
        <f>TEXT(DATA[[#This Row],[Fecha]],"mmm")</f>
        <v>feb</v>
      </c>
      <c r="C2845" s="16">
        <f>(WEEKNUM(DATA[[#This Row],[Fecha]],2))</f>
        <v>5</v>
      </c>
      <c r="D2845" s="30">
        <v>45323</v>
      </c>
      <c r="E2845" s="102">
        <f>YEAR(DATA[[#This Row],[Fecha]])</f>
        <v>2024</v>
      </c>
      <c r="F2845" s="31" t="s">
        <v>398</v>
      </c>
      <c r="G2845" s="32" t="s">
        <v>65</v>
      </c>
      <c r="H2845" s="35" t="s">
        <v>89</v>
      </c>
      <c r="I2845" s="32" t="s">
        <v>166</v>
      </c>
      <c r="J2845" s="19">
        <v>2.5499999999999998</v>
      </c>
    </row>
    <row r="2846" spans="1:10">
      <c r="A2846" s="18" t="s">
        <v>20</v>
      </c>
      <c r="B2846" s="5" t="str">
        <f>TEXT(DATA[[#This Row],[Fecha]],"mmm")</f>
        <v>feb</v>
      </c>
      <c r="C2846" s="16">
        <f>(WEEKNUM(DATA[[#This Row],[Fecha]],2))</f>
        <v>5</v>
      </c>
      <c r="D2846" s="30">
        <v>45323</v>
      </c>
      <c r="E2846" s="102">
        <f>YEAR(DATA[[#This Row],[Fecha]])</f>
        <v>2024</v>
      </c>
      <c r="F2846" s="31" t="s">
        <v>335</v>
      </c>
      <c r="G2846" s="32" t="s">
        <v>70</v>
      </c>
      <c r="H2846" s="35" t="s">
        <v>84</v>
      </c>
      <c r="I2846" s="32" t="s">
        <v>166</v>
      </c>
      <c r="J2846" s="19">
        <v>2</v>
      </c>
    </row>
    <row r="2847" spans="1:10">
      <c r="A2847" s="18" t="s">
        <v>22</v>
      </c>
      <c r="B2847" s="5" t="str">
        <f>TEXT(DATA[[#This Row],[Fecha]],"mmm")</f>
        <v>feb</v>
      </c>
      <c r="C2847" s="16">
        <f>(WEEKNUM(DATA[[#This Row],[Fecha]],2))</f>
        <v>5</v>
      </c>
      <c r="D2847" s="30">
        <v>45323</v>
      </c>
      <c r="E2847" s="102">
        <f>YEAR(DATA[[#This Row],[Fecha]])</f>
        <v>2024</v>
      </c>
      <c r="F2847" s="31" t="s">
        <v>398</v>
      </c>
      <c r="G2847" s="32" t="s">
        <v>65</v>
      </c>
      <c r="H2847" s="35" t="s">
        <v>418</v>
      </c>
      <c r="I2847" s="32" t="s">
        <v>166</v>
      </c>
      <c r="J2847" s="19">
        <v>1.85</v>
      </c>
    </row>
    <row r="2848" spans="1:10">
      <c r="A2848" s="18" t="s">
        <v>20</v>
      </c>
      <c r="B2848" s="5" t="str">
        <f>TEXT(DATA[[#This Row],[Fecha]],"mmm")</f>
        <v>feb</v>
      </c>
      <c r="C2848" s="16">
        <f>(WEEKNUM(DATA[[#This Row],[Fecha]],2))</f>
        <v>5</v>
      </c>
      <c r="D2848" s="30">
        <v>45323</v>
      </c>
      <c r="E2848" s="102">
        <f>YEAR(DATA[[#This Row],[Fecha]])</f>
        <v>2024</v>
      </c>
      <c r="F2848" s="31" t="s">
        <v>335</v>
      </c>
      <c r="G2848" s="32" t="s">
        <v>52</v>
      </c>
      <c r="H2848" s="35" t="s">
        <v>162</v>
      </c>
      <c r="I2848" s="32" t="s">
        <v>166</v>
      </c>
      <c r="J2848" s="19">
        <v>1.55</v>
      </c>
    </row>
    <row r="2849" spans="1:11">
      <c r="A2849" s="18" t="s">
        <v>22</v>
      </c>
      <c r="B2849" s="5" t="str">
        <f>TEXT(DATA[[#This Row],[Fecha]],"mmm")</f>
        <v>feb</v>
      </c>
      <c r="C2849" s="16">
        <f>(WEEKNUM(DATA[[#This Row],[Fecha]],2))</f>
        <v>5</v>
      </c>
      <c r="D2849" s="30">
        <v>45323</v>
      </c>
      <c r="E2849" s="102">
        <f>YEAR(DATA[[#This Row],[Fecha]])</f>
        <v>2024</v>
      </c>
      <c r="F2849" s="31" t="s">
        <v>58</v>
      </c>
      <c r="G2849" s="32" t="s">
        <v>80</v>
      </c>
      <c r="H2849" s="35" t="s">
        <v>689</v>
      </c>
      <c r="I2849" s="32" t="s">
        <v>166</v>
      </c>
      <c r="J2849" s="19">
        <v>1.38</v>
      </c>
    </row>
    <row r="2850" spans="1:11">
      <c r="A2850" s="18" t="s">
        <v>20</v>
      </c>
      <c r="B2850" s="5" t="str">
        <f>TEXT(DATA[[#This Row],[Fecha]],"mmm")</f>
        <v>feb</v>
      </c>
      <c r="C2850" s="16">
        <f>(WEEKNUM(DATA[[#This Row],[Fecha]],2))</f>
        <v>5</v>
      </c>
      <c r="D2850" s="30">
        <v>45323</v>
      </c>
      <c r="E2850" s="102">
        <f>YEAR(DATA[[#This Row],[Fecha]])</f>
        <v>2024</v>
      </c>
      <c r="F2850" s="31" t="s">
        <v>398</v>
      </c>
      <c r="G2850" s="32" t="s">
        <v>52</v>
      </c>
      <c r="H2850" s="35" t="s">
        <v>162</v>
      </c>
      <c r="I2850" s="32" t="s">
        <v>166</v>
      </c>
      <c r="J2850" s="19">
        <v>1.36</v>
      </c>
    </row>
    <row r="2851" spans="1:11">
      <c r="A2851" s="18" t="s">
        <v>19</v>
      </c>
      <c r="B2851" s="5" t="str">
        <f>TEXT(DATA[[#This Row],[Fecha]],"mmm")</f>
        <v>feb</v>
      </c>
      <c r="C2851" s="16">
        <f>(WEEKNUM(DATA[[#This Row],[Fecha]],2))</f>
        <v>5</v>
      </c>
      <c r="D2851" s="30">
        <v>45323</v>
      </c>
      <c r="E2851" s="102">
        <f>YEAR(DATA[[#This Row],[Fecha]])</f>
        <v>2024</v>
      </c>
      <c r="F2851" s="31" t="s">
        <v>398</v>
      </c>
      <c r="G2851" s="32" t="s">
        <v>65</v>
      </c>
      <c r="H2851" s="35" t="s">
        <v>429</v>
      </c>
      <c r="I2851" s="32" t="s">
        <v>166</v>
      </c>
      <c r="J2851" s="19">
        <v>1.29</v>
      </c>
    </row>
    <row r="2852" spans="1:11">
      <c r="A2852" s="18" t="s">
        <v>20</v>
      </c>
      <c r="B2852" s="5" t="str">
        <f>TEXT(DATA[[#This Row],[Fecha]],"mmm")</f>
        <v>feb</v>
      </c>
      <c r="C2852" s="16">
        <f>(WEEKNUM(DATA[[#This Row],[Fecha]],2))</f>
        <v>5</v>
      </c>
      <c r="D2852" s="30">
        <v>45323</v>
      </c>
      <c r="E2852" s="102">
        <f>YEAR(DATA[[#This Row],[Fecha]])</f>
        <v>2024</v>
      </c>
      <c r="F2852" s="31" t="s">
        <v>398</v>
      </c>
      <c r="G2852" s="32" t="s">
        <v>52</v>
      </c>
      <c r="H2852" s="35" t="s">
        <v>162</v>
      </c>
      <c r="I2852" s="32" t="s">
        <v>166</v>
      </c>
      <c r="J2852" s="19">
        <v>1.02</v>
      </c>
    </row>
    <row r="2853" spans="1:11">
      <c r="A2853" s="18" t="s">
        <v>20</v>
      </c>
      <c r="B2853" s="5" t="str">
        <f>TEXT(DATA[[#This Row],[Fecha]],"mmm")</f>
        <v>feb</v>
      </c>
      <c r="C2853" s="16">
        <f>(WEEKNUM(DATA[[#This Row],[Fecha]],2))</f>
        <v>5</v>
      </c>
      <c r="D2853" s="30">
        <v>45323</v>
      </c>
      <c r="E2853" s="102">
        <f>YEAR(DATA[[#This Row],[Fecha]])</f>
        <v>2024</v>
      </c>
      <c r="F2853" s="31" t="s">
        <v>58</v>
      </c>
      <c r="G2853" s="32" t="s">
        <v>52</v>
      </c>
      <c r="H2853" s="35" t="s">
        <v>162</v>
      </c>
      <c r="I2853" s="32" t="s">
        <v>166</v>
      </c>
      <c r="J2853" s="19">
        <v>0.62</v>
      </c>
    </row>
    <row r="2854" spans="1:11">
      <c r="A2854" s="18" t="s">
        <v>20</v>
      </c>
      <c r="B2854" s="5" t="str">
        <f>TEXT(DATA[[#This Row],[Fecha]],"mmm")</f>
        <v>feb</v>
      </c>
      <c r="C2854" s="16">
        <f>(WEEKNUM(DATA[[#This Row],[Fecha]],2))</f>
        <v>5</v>
      </c>
      <c r="D2854" s="30">
        <v>45324</v>
      </c>
      <c r="E2854" s="102">
        <f>YEAR(DATA[[#This Row],[Fecha]])</f>
        <v>2024</v>
      </c>
      <c r="F2854" s="31" t="s">
        <v>58</v>
      </c>
      <c r="G2854" s="32" t="s">
        <v>482</v>
      </c>
      <c r="H2854" s="35" t="s">
        <v>104</v>
      </c>
      <c r="I2854" s="32" t="s">
        <v>56</v>
      </c>
      <c r="J2854" s="19">
        <v>16.53</v>
      </c>
      <c r="K2854" s="29" t="s">
        <v>701</v>
      </c>
    </row>
    <row r="2855" spans="1:11">
      <c r="A2855" s="18" t="s">
        <v>20</v>
      </c>
      <c r="B2855" s="5" t="str">
        <f>TEXT(DATA[[#This Row],[Fecha]],"mmm")</f>
        <v>feb</v>
      </c>
      <c r="C2855" s="16">
        <f>(WEEKNUM(DATA[[#This Row],[Fecha]],2))</f>
        <v>5</v>
      </c>
      <c r="D2855" s="30">
        <v>45324</v>
      </c>
      <c r="E2855" s="102">
        <f>YEAR(DATA[[#This Row],[Fecha]])</f>
        <v>2024</v>
      </c>
      <c r="F2855" s="31" t="s">
        <v>58</v>
      </c>
      <c r="G2855" s="32" t="s">
        <v>64</v>
      </c>
      <c r="H2855" s="35" t="s">
        <v>490</v>
      </c>
      <c r="I2855" s="32" t="s">
        <v>57</v>
      </c>
      <c r="J2855" s="19">
        <v>16.43</v>
      </c>
      <c r="K2855" s="29" t="s">
        <v>702</v>
      </c>
    </row>
    <row r="2856" spans="1:11">
      <c r="A2856" s="18" t="s">
        <v>20</v>
      </c>
      <c r="B2856" s="5" t="str">
        <f>TEXT(DATA[[#This Row],[Fecha]],"mmm")</f>
        <v>feb</v>
      </c>
      <c r="C2856" s="16">
        <f>(WEEKNUM(DATA[[#This Row],[Fecha]],2))</f>
        <v>5</v>
      </c>
      <c r="D2856" s="30">
        <v>45324</v>
      </c>
      <c r="E2856" s="102">
        <f>YEAR(DATA[[#This Row],[Fecha]])</f>
        <v>2024</v>
      </c>
      <c r="F2856" s="31" t="s">
        <v>398</v>
      </c>
      <c r="G2856" s="32" t="s">
        <v>64</v>
      </c>
      <c r="H2856" s="35" t="s">
        <v>340</v>
      </c>
      <c r="I2856" s="32" t="s">
        <v>56</v>
      </c>
      <c r="J2856" s="19">
        <v>10.64</v>
      </c>
      <c r="K2856" s="29" t="s">
        <v>641</v>
      </c>
    </row>
    <row r="2857" spans="1:11">
      <c r="A2857" s="18" t="s">
        <v>20</v>
      </c>
      <c r="B2857" s="5" t="str">
        <f>TEXT(DATA[[#This Row],[Fecha]],"mmm")</f>
        <v>feb</v>
      </c>
      <c r="C2857" s="16">
        <f>(WEEKNUM(DATA[[#This Row],[Fecha]],2))</f>
        <v>5</v>
      </c>
      <c r="D2857" s="30">
        <v>45324</v>
      </c>
      <c r="E2857" s="102">
        <f>YEAR(DATA[[#This Row],[Fecha]])</f>
        <v>2024</v>
      </c>
      <c r="F2857" s="31" t="s">
        <v>58</v>
      </c>
      <c r="G2857" s="32" t="s">
        <v>64</v>
      </c>
      <c r="H2857" s="35" t="s">
        <v>490</v>
      </c>
      <c r="I2857" s="32" t="s">
        <v>57</v>
      </c>
      <c r="J2857" s="19">
        <v>10.59</v>
      </c>
      <c r="K2857" s="29" t="s">
        <v>702</v>
      </c>
    </row>
    <row r="2858" spans="1:11">
      <c r="A2858" s="18" t="s">
        <v>22</v>
      </c>
      <c r="B2858" s="5" t="str">
        <f>TEXT(DATA[[#This Row],[Fecha]],"mmm")</f>
        <v>feb</v>
      </c>
      <c r="C2858" s="16">
        <f>(WEEKNUM(DATA[[#This Row],[Fecha]],2))</f>
        <v>5</v>
      </c>
      <c r="D2858" s="30">
        <v>45324</v>
      </c>
      <c r="E2858" s="102">
        <f>YEAR(DATA[[#This Row],[Fecha]])</f>
        <v>2024</v>
      </c>
      <c r="F2858" s="31" t="s">
        <v>398</v>
      </c>
      <c r="G2858" s="32" t="s">
        <v>71</v>
      </c>
      <c r="H2858" s="35" t="s">
        <v>346</v>
      </c>
      <c r="I2858" s="32" t="s">
        <v>166</v>
      </c>
      <c r="J2858" s="19">
        <v>9.0500000000000007</v>
      </c>
    </row>
    <row r="2859" spans="1:11">
      <c r="A2859" s="18" t="s">
        <v>22</v>
      </c>
      <c r="B2859" s="5" t="str">
        <f>TEXT(DATA[[#This Row],[Fecha]],"mmm")</f>
        <v>feb</v>
      </c>
      <c r="C2859" s="16">
        <f>(WEEKNUM(DATA[[#This Row],[Fecha]],2))</f>
        <v>5</v>
      </c>
      <c r="D2859" s="30">
        <v>45324</v>
      </c>
      <c r="E2859" s="102">
        <f>YEAR(DATA[[#This Row],[Fecha]])</f>
        <v>2024</v>
      </c>
      <c r="F2859" s="31" t="s">
        <v>398</v>
      </c>
      <c r="G2859" s="32" t="s">
        <v>76</v>
      </c>
      <c r="H2859" s="35" t="s">
        <v>120</v>
      </c>
      <c r="I2859" s="32" t="s">
        <v>166</v>
      </c>
      <c r="J2859" s="19">
        <v>7.1</v>
      </c>
    </row>
    <row r="2860" spans="1:11">
      <c r="A2860" s="18" t="s">
        <v>22</v>
      </c>
      <c r="B2860" s="5" t="str">
        <f>TEXT(DATA[[#This Row],[Fecha]],"mmm")</f>
        <v>feb</v>
      </c>
      <c r="C2860" s="16">
        <f>(WEEKNUM(DATA[[#This Row],[Fecha]],2))</f>
        <v>5</v>
      </c>
      <c r="D2860" s="30">
        <v>45324</v>
      </c>
      <c r="E2860" s="102">
        <f>YEAR(DATA[[#This Row],[Fecha]])</f>
        <v>2024</v>
      </c>
      <c r="F2860" s="31" t="s">
        <v>58</v>
      </c>
      <c r="G2860" s="32" t="s">
        <v>60</v>
      </c>
      <c r="H2860" s="35" t="s">
        <v>299</v>
      </c>
      <c r="I2860" s="32" t="s">
        <v>166</v>
      </c>
      <c r="J2860" s="19">
        <v>6</v>
      </c>
    </row>
    <row r="2861" spans="1:11">
      <c r="A2861" s="18" t="s">
        <v>20</v>
      </c>
      <c r="B2861" s="5" t="str">
        <f>TEXT(DATA[[#This Row],[Fecha]],"mmm")</f>
        <v>feb</v>
      </c>
      <c r="C2861" s="16">
        <f>(WEEKNUM(DATA[[#This Row],[Fecha]],2))</f>
        <v>5</v>
      </c>
      <c r="D2861" s="30">
        <v>45324</v>
      </c>
      <c r="E2861" s="102">
        <f>YEAR(DATA[[#This Row],[Fecha]])</f>
        <v>2024</v>
      </c>
      <c r="F2861" s="31" t="s">
        <v>335</v>
      </c>
      <c r="G2861" s="32" t="s">
        <v>62</v>
      </c>
      <c r="H2861" s="35" t="s">
        <v>307</v>
      </c>
      <c r="I2861" s="32" t="s">
        <v>166</v>
      </c>
      <c r="J2861" s="19">
        <v>5.92</v>
      </c>
    </row>
    <row r="2862" spans="1:11">
      <c r="A2862" s="18" t="s">
        <v>20</v>
      </c>
      <c r="B2862" s="5" t="str">
        <f>TEXT(DATA[[#This Row],[Fecha]],"mmm")</f>
        <v>feb</v>
      </c>
      <c r="C2862" s="16">
        <f>(WEEKNUM(DATA[[#This Row],[Fecha]],2))</f>
        <v>5</v>
      </c>
      <c r="D2862" s="30">
        <v>45324</v>
      </c>
      <c r="E2862" s="102">
        <f>YEAR(DATA[[#This Row],[Fecha]])</f>
        <v>2024</v>
      </c>
      <c r="F2862" s="31" t="s">
        <v>398</v>
      </c>
      <c r="G2862" s="32" t="s">
        <v>62</v>
      </c>
      <c r="H2862" s="35" t="s">
        <v>242</v>
      </c>
      <c r="I2862" s="32" t="s">
        <v>166</v>
      </c>
      <c r="J2862" s="19">
        <v>5.78</v>
      </c>
    </row>
    <row r="2863" spans="1:11">
      <c r="A2863" s="18" t="s">
        <v>20</v>
      </c>
      <c r="B2863" s="5" t="str">
        <f>TEXT(DATA[[#This Row],[Fecha]],"mmm")</f>
        <v>feb</v>
      </c>
      <c r="C2863" s="16">
        <f>(WEEKNUM(DATA[[#This Row],[Fecha]],2))</f>
        <v>5</v>
      </c>
      <c r="D2863" s="30">
        <v>45324</v>
      </c>
      <c r="E2863" s="102">
        <f>YEAR(DATA[[#This Row],[Fecha]])</f>
        <v>2024</v>
      </c>
      <c r="F2863" s="31" t="s">
        <v>398</v>
      </c>
      <c r="G2863" s="32" t="s">
        <v>76</v>
      </c>
      <c r="H2863" s="35" t="s">
        <v>108</v>
      </c>
      <c r="I2863" s="32" t="s">
        <v>166</v>
      </c>
      <c r="J2863" s="19">
        <v>5.19</v>
      </c>
    </row>
    <row r="2864" spans="1:11">
      <c r="A2864" s="18" t="s">
        <v>20</v>
      </c>
      <c r="B2864" s="5" t="str">
        <f>TEXT(DATA[[#This Row],[Fecha]],"mmm")</f>
        <v>feb</v>
      </c>
      <c r="C2864" s="16">
        <f>(WEEKNUM(DATA[[#This Row],[Fecha]],2))</f>
        <v>5</v>
      </c>
      <c r="D2864" s="30">
        <v>45324</v>
      </c>
      <c r="E2864" s="102">
        <f>YEAR(DATA[[#This Row],[Fecha]])</f>
        <v>2024</v>
      </c>
      <c r="F2864" s="31" t="s">
        <v>335</v>
      </c>
      <c r="G2864" s="32" t="s">
        <v>62</v>
      </c>
      <c r="H2864" s="35" t="s">
        <v>63</v>
      </c>
      <c r="I2864" s="32" t="s">
        <v>166</v>
      </c>
      <c r="J2864" s="19">
        <v>4.4000000000000004</v>
      </c>
    </row>
    <row r="2865" spans="1:10">
      <c r="A2865" s="18" t="s">
        <v>20</v>
      </c>
      <c r="B2865" s="5" t="str">
        <f>TEXT(DATA[[#This Row],[Fecha]],"mmm")</f>
        <v>feb</v>
      </c>
      <c r="C2865" s="16">
        <f>(WEEKNUM(DATA[[#This Row],[Fecha]],2))</f>
        <v>5</v>
      </c>
      <c r="D2865" s="30">
        <v>45324</v>
      </c>
      <c r="E2865" s="102">
        <f>YEAR(DATA[[#This Row],[Fecha]])</f>
        <v>2024</v>
      </c>
      <c r="F2865" s="31" t="s">
        <v>398</v>
      </c>
      <c r="G2865" s="32" t="s">
        <v>76</v>
      </c>
      <c r="H2865" s="35" t="s">
        <v>108</v>
      </c>
      <c r="I2865" s="32" t="s">
        <v>166</v>
      </c>
      <c r="J2865" s="19">
        <v>4.29</v>
      </c>
    </row>
    <row r="2866" spans="1:10">
      <c r="A2866" s="18" t="s">
        <v>19</v>
      </c>
      <c r="B2866" s="5" t="str">
        <f>TEXT(DATA[[#This Row],[Fecha]],"mmm")</f>
        <v>feb</v>
      </c>
      <c r="C2866" s="16">
        <f>(WEEKNUM(DATA[[#This Row],[Fecha]],2))</f>
        <v>5</v>
      </c>
      <c r="D2866" s="30">
        <v>45324</v>
      </c>
      <c r="E2866" s="102">
        <f>YEAR(DATA[[#This Row],[Fecha]])</f>
        <v>2024</v>
      </c>
      <c r="F2866" s="31" t="s">
        <v>398</v>
      </c>
      <c r="G2866" s="32" t="s">
        <v>65</v>
      </c>
      <c r="H2866" s="35" t="s">
        <v>429</v>
      </c>
      <c r="I2866" s="32" t="s">
        <v>166</v>
      </c>
      <c r="J2866" s="19">
        <v>3.53</v>
      </c>
    </row>
    <row r="2867" spans="1:10">
      <c r="A2867" s="18" t="s">
        <v>19</v>
      </c>
      <c r="B2867" s="5" t="str">
        <f>TEXT(DATA[[#This Row],[Fecha]],"mmm")</f>
        <v>feb</v>
      </c>
      <c r="C2867" s="16">
        <f>(WEEKNUM(DATA[[#This Row],[Fecha]],2))</f>
        <v>5</v>
      </c>
      <c r="D2867" s="30">
        <v>45324</v>
      </c>
      <c r="E2867" s="102">
        <f>YEAR(DATA[[#This Row],[Fecha]])</f>
        <v>2024</v>
      </c>
      <c r="F2867" s="31" t="s">
        <v>398</v>
      </c>
      <c r="G2867" s="32" t="s">
        <v>65</v>
      </c>
      <c r="H2867" s="35" t="s">
        <v>429</v>
      </c>
      <c r="I2867" s="32" t="s">
        <v>166</v>
      </c>
      <c r="J2867" s="19">
        <v>3.19</v>
      </c>
    </row>
    <row r="2868" spans="1:10">
      <c r="A2868" s="18" t="s">
        <v>22</v>
      </c>
      <c r="B2868" s="5" t="str">
        <f>TEXT(DATA[[#This Row],[Fecha]],"mmm")</f>
        <v>feb</v>
      </c>
      <c r="C2868" s="16">
        <f>(WEEKNUM(DATA[[#This Row],[Fecha]],2))</f>
        <v>5</v>
      </c>
      <c r="D2868" s="30">
        <v>45324</v>
      </c>
      <c r="E2868" s="102">
        <f>YEAR(DATA[[#This Row],[Fecha]])</f>
        <v>2024</v>
      </c>
      <c r="F2868" s="31" t="s">
        <v>398</v>
      </c>
      <c r="G2868" s="32" t="s">
        <v>74</v>
      </c>
      <c r="H2868" s="35" t="s">
        <v>149</v>
      </c>
      <c r="I2868" s="32" t="s">
        <v>166</v>
      </c>
      <c r="J2868" s="19">
        <v>3.15</v>
      </c>
    </row>
    <row r="2869" spans="1:10">
      <c r="A2869" s="18" t="s">
        <v>22</v>
      </c>
      <c r="B2869" s="5" t="str">
        <f>TEXT(DATA[[#This Row],[Fecha]],"mmm")</f>
        <v>feb</v>
      </c>
      <c r="C2869" s="16">
        <f>(WEEKNUM(DATA[[#This Row],[Fecha]],2))</f>
        <v>5</v>
      </c>
      <c r="D2869" s="30">
        <v>45324</v>
      </c>
      <c r="E2869" s="102">
        <f>YEAR(DATA[[#This Row],[Fecha]])</f>
        <v>2024</v>
      </c>
      <c r="F2869" s="31" t="s">
        <v>398</v>
      </c>
      <c r="G2869" s="32" t="s">
        <v>71</v>
      </c>
      <c r="H2869" s="35" t="s">
        <v>346</v>
      </c>
      <c r="I2869" s="32" t="s">
        <v>166</v>
      </c>
      <c r="J2869" s="19">
        <v>2.35</v>
      </c>
    </row>
    <row r="2870" spans="1:10">
      <c r="A2870" s="18" t="s">
        <v>22</v>
      </c>
      <c r="B2870" s="5" t="str">
        <f>TEXT(DATA[[#This Row],[Fecha]],"mmm")</f>
        <v>feb</v>
      </c>
      <c r="C2870" s="16">
        <f>(WEEKNUM(DATA[[#This Row],[Fecha]],2))</f>
        <v>5</v>
      </c>
      <c r="D2870" s="30">
        <v>45324</v>
      </c>
      <c r="E2870" s="102">
        <f>YEAR(DATA[[#This Row],[Fecha]])</f>
        <v>2024</v>
      </c>
      <c r="F2870" s="31" t="s">
        <v>398</v>
      </c>
      <c r="G2870" s="32" t="s">
        <v>70</v>
      </c>
      <c r="H2870" s="35" t="s">
        <v>565</v>
      </c>
      <c r="I2870" s="32" t="s">
        <v>166</v>
      </c>
      <c r="J2870" s="19">
        <v>2.1</v>
      </c>
    </row>
    <row r="2871" spans="1:10">
      <c r="A2871" s="18" t="s">
        <v>22</v>
      </c>
      <c r="B2871" s="5" t="str">
        <f>TEXT(DATA[[#This Row],[Fecha]],"mmm")</f>
        <v>feb</v>
      </c>
      <c r="C2871" s="16">
        <f>(WEEKNUM(DATA[[#This Row],[Fecha]],2))</f>
        <v>5</v>
      </c>
      <c r="D2871" s="30">
        <v>45324</v>
      </c>
      <c r="E2871" s="102">
        <f>YEAR(DATA[[#This Row],[Fecha]])</f>
        <v>2024</v>
      </c>
      <c r="F2871" s="31" t="s">
        <v>398</v>
      </c>
      <c r="G2871" s="32" t="s">
        <v>59</v>
      </c>
      <c r="H2871" s="35" t="s">
        <v>66</v>
      </c>
      <c r="I2871" s="32" t="s">
        <v>166</v>
      </c>
      <c r="J2871" s="19">
        <v>1.85</v>
      </c>
    </row>
    <row r="2872" spans="1:10">
      <c r="A2872" s="18" t="s">
        <v>22</v>
      </c>
      <c r="B2872" s="5" t="str">
        <f>TEXT(DATA[[#This Row],[Fecha]],"mmm")</f>
        <v>feb</v>
      </c>
      <c r="C2872" s="16">
        <f>(WEEKNUM(DATA[[#This Row],[Fecha]],2))</f>
        <v>5</v>
      </c>
      <c r="D2872" s="30">
        <v>45324</v>
      </c>
      <c r="E2872" s="102">
        <f>YEAR(DATA[[#This Row],[Fecha]])</f>
        <v>2024</v>
      </c>
      <c r="F2872" s="31" t="s">
        <v>398</v>
      </c>
      <c r="G2872" s="32" t="s">
        <v>65</v>
      </c>
      <c r="H2872" s="35" t="s">
        <v>89</v>
      </c>
      <c r="I2872" s="32" t="s">
        <v>166</v>
      </c>
      <c r="J2872" s="19">
        <v>1.65</v>
      </c>
    </row>
    <row r="2873" spans="1:10">
      <c r="A2873" s="18" t="s">
        <v>22</v>
      </c>
      <c r="B2873" s="5" t="str">
        <f>TEXT(DATA[[#This Row],[Fecha]],"mmm")</f>
        <v>feb</v>
      </c>
      <c r="C2873" s="16">
        <f>(WEEKNUM(DATA[[#This Row],[Fecha]],2))</f>
        <v>5</v>
      </c>
      <c r="D2873" s="30">
        <v>45324</v>
      </c>
      <c r="E2873" s="102">
        <f>YEAR(DATA[[#This Row],[Fecha]])</f>
        <v>2024</v>
      </c>
      <c r="F2873" s="31" t="s">
        <v>398</v>
      </c>
      <c r="G2873" s="32" t="s">
        <v>65</v>
      </c>
      <c r="H2873" s="35" t="s">
        <v>89</v>
      </c>
      <c r="I2873" s="32" t="s">
        <v>166</v>
      </c>
      <c r="J2873" s="19">
        <v>1.5</v>
      </c>
    </row>
    <row r="2874" spans="1:10">
      <c r="A2874" s="18" t="s">
        <v>22</v>
      </c>
      <c r="B2874" s="5" t="str">
        <f>TEXT(DATA[[#This Row],[Fecha]],"mmm")</f>
        <v>feb</v>
      </c>
      <c r="C2874" s="16">
        <f>(WEEKNUM(DATA[[#This Row],[Fecha]],2))</f>
        <v>5</v>
      </c>
      <c r="D2874" s="30">
        <v>45324</v>
      </c>
      <c r="E2874" s="102">
        <f>YEAR(DATA[[#This Row],[Fecha]])</f>
        <v>2024</v>
      </c>
      <c r="F2874" s="31" t="s">
        <v>398</v>
      </c>
      <c r="G2874" s="32" t="s">
        <v>65</v>
      </c>
      <c r="H2874" s="35" t="s">
        <v>89</v>
      </c>
      <c r="I2874" s="32" t="s">
        <v>166</v>
      </c>
      <c r="J2874" s="19">
        <v>1.1499999999999999</v>
      </c>
    </row>
    <row r="2875" spans="1:10">
      <c r="A2875" s="18" t="s">
        <v>22</v>
      </c>
      <c r="B2875" s="5" t="str">
        <f>TEXT(DATA[[#This Row],[Fecha]],"mmm")</f>
        <v>feb</v>
      </c>
      <c r="C2875" s="16">
        <f>(WEEKNUM(DATA[[#This Row],[Fecha]],2))</f>
        <v>5</v>
      </c>
      <c r="D2875" s="30">
        <v>45324</v>
      </c>
      <c r="E2875" s="102">
        <f>YEAR(DATA[[#This Row],[Fecha]])</f>
        <v>2024</v>
      </c>
      <c r="F2875" s="31" t="s">
        <v>398</v>
      </c>
      <c r="G2875" s="32" t="s">
        <v>65</v>
      </c>
      <c r="H2875" s="35" t="s">
        <v>89</v>
      </c>
      <c r="I2875" s="32" t="s">
        <v>166</v>
      </c>
      <c r="J2875" s="19">
        <v>1.1000000000000001</v>
      </c>
    </row>
    <row r="2876" spans="1:10">
      <c r="A2876" s="18" t="s">
        <v>22</v>
      </c>
      <c r="B2876" s="5" t="str">
        <f>TEXT(DATA[[#This Row],[Fecha]],"mmm")</f>
        <v>feb</v>
      </c>
      <c r="C2876" s="16">
        <f>(WEEKNUM(DATA[[#This Row],[Fecha]],2))</f>
        <v>5</v>
      </c>
      <c r="D2876" s="30">
        <v>45324</v>
      </c>
      <c r="E2876" s="102">
        <f>YEAR(DATA[[#This Row],[Fecha]])</f>
        <v>2024</v>
      </c>
      <c r="F2876" s="31" t="s">
        <v>398</v>
      </c>
      <c r="G2876" s="32" t="s">
        <v>59</v>
      </c>
      <c r="H2876" s="35" t="s">
        <v>484</v>
      </c>
      <c r="I2876" s="32" t="s">
        <v>166</v>
      </c>
      <c r="J2876" s="19">
        <v>1.05</v>
      </c>
    </row>
    <row r="2877" spans="1:10">
      <c r="A2877" s="18" t="s">
        <v>22</v>
      </c>
      <c r="B2877" s="5" t="str">
        <f>TEXT(DATA[[#This Row],[Fecha]],"mmm")</f>
        <v>feb</v>
      </c>
      <c r="C2877" s="16">
        <f>(WEEKNUM(DATA[[#This Row],[Fecha]],2))</f>
        <v>5</v>
      </c>
      <c r="D2877" s="30">
        <v>45324</v>
      </c>
      <c r="E2877" s="102">
        <f>YEAR(DATA[[#This Row],[Fecha]])</f>
        <v>2024</v>
      </c>
      <c r="F2877" s="31" t="s">
        <v>398</v>
      </c>
      <c r="G2877" s="32" t="s">
        <v>70</v>
      </c>
      <c r="H2877" s="35" t="s">
        <v>417</v>
      </c>
      <c r="I2877" s="32" t="s">
        <v>166</v>
      </c>
      <c r="J2877" s="19">
        <v>1</v>
      </c>
    </row>
    <row r="2878" spans="1:10">
      <c r="A2878" s="18" t="s">
        <v>22</v>
      </c>
      <c r="B2878" s="5" t="str">
        <f>TEXT(DATA[[#This Row],[Fecha]],"mmm")</f>
        <v>feb</v>
      </c>
      <c r="C2878" s="16">
        <f>(WEEKNUM(DATA[[#This Row],[Fecha]],2))</f>
        <v>5</v>
      </c>
      <c r="D2878" s="30">
        <v>45324</v>
      </c>
      <c r="E2878" s="102">
        <f>YEAR(DATA[[#This Row],[Fecha]])</f>
        <v>2024</v>
      </c>
      <c r="F2878" s="31" t="s">
        <v>398</v>
      </c>
      <c r="G2878" s="32" t="s">
        <v>59</v>
      </c>
      <c r="H2878" s="35" t="s">
        <v>66</v>
      </c>
      <c r="I2878" s="32" t="s">
        <v>166</v>
      </c>
      <c r="J2878" s="19">
        <v>1</v>
      </c>
    </row>
    <row r="2879" spans="1:10">
      <c r="A2879" s="18" t="s">
        <v>22</v>
      </c>
      <c r="B2879" s="5" t="str">
        <f>TEXT(DATA[[#This Row],[Fecha]],"mmm")</f>
        <v>feb</v>
      </c>
      <c r="C2879" s="16">
        <f>(WEEKNUM(DATA[[#This Row],[Fecha]],2))</f>
        <v>5</v>
      </c>
      <c r="D2879" s="30">
        <v>45324</v>
      </c>
      <c r="E2879" s="102">
        <f>YEAR(DATA[[#This Row],[Fecha]])</f>
        <v>2024</v>
      </c>
      <c r="F2879" s="31" t="s">
        <v>398</v>
      </c>
      <c r="G2879" s="32" t="s">
        <v>76</v>
      </c>
      <c r="H2879" s="35" t="s">
        <v>120</v>
      </c>
      <c r="I2879" s="32" t="s">
        <v>166</v>
      </c>
      <c r="J2879" s="19">
        <v>0.75</v>
      </c>
    </row>
    <row r="2880" spans="1:10">
      <c r="A2880" s="18" t="s">
        <v>20</v>
      </c>
      <c r="B2880" s="5" t="str">
        <f>TEXT(DATA[[#This Row],[Fecha]],"mmm")</f>
        <v>feb</v>
      </c>
      <c r="C2880" s="16">
        <f>(WEEKNUM(DATA[[#This Row],[Fecha]],2))</f>
        <v>5</v>
      </c>
      <c r="D2880" s="30">
        <v>45324</v>
      </c>
      <c r="E2880" s="102">
        <f>YEAR(DATA[[#This Row],[Fecha]])</f>
        <v>2024</v>
      </c>
      <c r="F2880" s="31" t="s">
        <v>335</v>
      </c>
      <c r="G2880" s="32" t="s">
        <v>52</v>
      </c>
      <c r="H2880" s="35" t="s">
        <v>162</v>
      </c>
      <c r="I2880" s="32" t="s">
        <v>166</v>
      </c>
      <c r="J2880" s="19">
        <v>0.1</v>
      </c>
    </row>
    <row r="2881" spans="1:10">
      <c r="A2881" s="18" t="s">
        <v>22</v>
      </c>
      <c r="B2881" s="5" t="str">
        <f>TEXT(DATA[[#This Row],[Fecha]],"mmm")</f>
        <v>feb</v>
      </c>
      <c r="C2881" s="16">
        <f>(WEEKNUM(DATA[[#This Row],[Fecha]],2))</f>
        <v>5</v>
      </c>
      <c r="D2881" s="30">
        <v>45325</v>
      </c>
      <c r="E2881" s="102">
        <f>YEAR(DATA[[#This Row],[Fecha]])</f>
        <v>2024</v>
      </c>
      <c r="F2881" s="31" t="s">
        <v>398</v>
      </c>
      <c r="G2881" s="32" t="s">
        <v>70</v>
      </c>
      <c r="H2881" s="35" t="s">
        <v>417</v>
      </c>
      <c r="I2881" s="32" t="s">
        <v>166</v>
      </c>
      <c r="J2881" s="19">
        <v>8.8000000000000007</v>
      </c>
    </row>
    <row r="2882" spans="1:10">
      <c r="A2882" s="18" t="s">
        <v>20</v>
      </c>
      <c r="B2882" s="5" t="str">
        <f>TEXT(DATA[[#This Row],[Fecha]],"mmm")</f>
        <v>feb</v>
      </c>
      <c r="C2882" s="16">
        <f>(WEEKNUM(DATA[[#This Row],[Fecha]],2))</f>
        <v>5</v>
      </c>
      <c r="D2882" s="30">
        <v>45325</v>
      </c>
      <c r="E2882" s="102">
        <f>YEAR(DATA[[#This Row],[Fecha]])</f>
        <v>2024</v>
      </c>
      <c r="F2882" s="31" t="s">
        <v>398</v>
      </c>
      <c r="G2882" s="32" t="s">
        <v>70</v>
      </c>
      <c r="H2882" s="35" t="s">
        <v>84</v>
      </c>
      <c r="I2882" s="32" t="s">
        <v>166</v>
      </c>
      <c r="J2882" s="19">
        <v>7.7</v>
      </c>
    </row>
    <row r="2883" spans="1:10">
      <c r="A2883" s="18" t="s">
        <v>19</v>
      </c>
      <c r="B2883" s="5" t="str">
        <f>TEXT(DATA[[#This Row],[Fecha]],"mmm")</f>
        <v>feb</v>
      </c>
      <c r="C2883" s="16">
        <f>(WEEKNUM(DATA[[#This Row],[Fecha]],2))</f>
        <v>5</v>
      </c>
      <c r="D2883" s="30">
        <v>45325</v>
      </c>
      <c r="E2883" s="102">
        <f>YEAR(DATA[[#This Row],[Fecha]])</f>
        <v>2024</v>
      </c>
      <c r="F2883" s="31" t="s">
        <v>398</v>
      </c>
      <c r="G2883" s="32" t="s">
        <v>65</v>
      </c>
      <c r="H2883" s="35" t="s">
        <v>429</v>
      </c>
      <c r="I2883" s="32" t="s">
        <v>166</v>
      </c>
      <c r="J2883" s="19">
        <v>4.7</v>
      </c>
    </row>
    <row r="2884" spans="1:10">
      <c r="A2884" s="18" t="s">
        <v>19</v>
      </c>
      <c r="B2884" s="5" t="str">
        <f>TEXT(DATA[[#This Row],[Fecha]],"mmm")</f>
        <v>feb</v>
      </c>
      <c r="C2884" s="16">
        <f>(WEEKNUM(DATA[[#This Row],[Fecha]],2))</f>
        <v>5</v>
      </c>
      <c r="D2884" s="30">
        <v>45325</v>
      </c>
      <c r="E2884" s="102">
        <f>YEAR(DATA[[#This Row],[Fecha]])</f>
        <v>2024</v>
      </c>
      <c r="F2884" s="31" t="s">
        <v>398</v>
      </c>
      <c r="G2884" s="32" t="s">
        <v>65</v>
      </c>
      <c r="H2884" s="35" t="s">
        <v>429</v>
      </c>
      <c r="I2884" s="32" t="s">
        <v>166</v>
      </c>
      <c r="J2884" s="19">
        <v>4.1399999999999997</v>
      </c>
    </row>
    <row r="2885" spans="1:10">
      <c r="A2885" s="18" t="s">
        <v>20</v>
      </c>
      <c r="B2885" s="5" t="str">
        <f>TEXT(DATA[[#This Row],[Fecha]],"mmm")</f>
        <v>feb</v>
      </c>
      <c r="C2885" s="16">
        <f>(WEEKNUM(DATA[[#This Row],[Fecha]],2))</f>
        <v>5</v>
      </c>
      <c r="D2885" s="30">
        <v>45325</v>
      </c>
      <c r="E2885" s="102">
        <f>YEAR(DATA[[#This Row],[Fecha]])</f>
        <v>2024</v>
      </c>
      <c r="F2885" s="31" t="s">
        <v>398</v>
      </c>
      <c r="G2885" s="32" t="s">
        <v>76</v>
      </c>
      <c r="H2885" s="35" t="s">
        <v>108</v>
      </c>
      <c r="I2885" s="32" t="s">
        <v>166</v>
      </c>
      <c r="J2885" s="19">
        <v>4.07</v>
      </c>
    </row>
    <row r="2886" spans="1:10">
      <c r="A2886" s="18" t="s">
        <v>22</v>
      </c>
      <c r="B2886" s="5" t="str">
        <f>TEXT(DATA[[#This Row],[Fecha]],"mmm")</f>
        <v>feb</v>
      </c>
      <c r="C2886" s="16">
        <f>(WEEKNUM(DATA[[#This Row],[Fecha]],2))</f>
        <v>5</v>
      </c>
      <c r="D2886" s="30">
        <v>45325</v>
      </c>
      <c r="E2886" s="102">
        <f>YEAR(DATA[[#This Row],[Fecha]])</f>
        <v>2024</v>
      </c>
      <c r="F2886" s="31" t="s">
        <v>398</v>
      </c>
      <c r="G2886" s="32" t="s">
        <v>60</v>
      </c>
      <c r="H2886" s="35" t="s">
        <v>483</v>
      </c>
      <c r="I2886" s="32" t="s">
        <v>166</v>
      </c>
      <c r="J2886" s="19">
        <v>3.4</v>
      </c>
    </row>
    <row r="2887" spans="1:10">
      <c r="A2887" s="18" t="s">
        <v>19</v>
      </c>
      <c r="B2887" s="5" t="str">
        <f>TEXT(DATA[[#This Row],[Fecha]],"mmm")</f>
        <v>feb</v>
      </c>
      <c r="C2887" s="16">
        <f>(WEEKNUM(DATA[[#This Row],[Fecha]],2))</f>
        <v>5</v>
      </c>
      <c r="D2887" s="30">
        <v>45325</v>
      </c>
      <c r="E2887" s="102">
        <f>YEAR(DATA[[#This Row],[Fecha]])</f>
        <v>2024</v>
      </c>
      <c r="F2887" s="31" t="s">
        <v>398</v>
      </c>
      <c r="G2887" s="32" t="s">
        <v>65</v>
      </c>
      <c r="H2887" s="35" t="s">
        <v>429</v>
      </c>
      <c r="I2887" s="32" t="s">
        <v>166</v>
      </c>
      <c r="J2887" s="19">
        <v>3.32</v>
      </c>
    </row>
    <row r="2888" spans="1:10">
      <c r="A2888" s="18" t="s">
        <v>19</v>
      </c>
      <c r="B2888" s="5" t="str">
        <f>TEXT(DATA[[#This Row],[Fecha]],"mmm")</f>
        <v>feb</v>
      </c>
      <c r="C2888" s="16">
        <f>(WEEKNUM(DATA[[#This Row],[Fecha]],2))</f>
        <v>5</v>
      </c>
      <c r="D2888" s="30">
        <v>45325</v>
      </c>
      <c r="E2888" s="102">
        <f>YEAR(DATA[[#This Row],[Fecha]])</f>
        <v>2024</v>
      </c>
      <c r="F2888" s="31" t="s">
        <v>398</v>
      </c>
      <c r="G2888" s="32" t="s">
        <v>65</v>
      </c>
      <c r="H2888" s="35" t="s">
        <v>429</v>
      </c>
      <c r="I2888" s="32" t="s">
        <v>166</v>
      </c>
      <c r="J2888" s="19">
        <v>3.09</v>
      </c>
    </row>
    <row r="2889" spans="1:10">
      <c r="A2889" s="18" t="s">
        <v>20</v>
      </c>
      <c r="B2889" s="5" t="str">
        <f>TEXT(DATA[[#This Row],[Fecha]],"mmm")</f>
        <v>feb</v>
      </c>
      <c r="C2889" s="16">
        <f>(WEEKNUM(DATA[[#This Row],[Fecha]],2))</f>
        <v>5</v>
      </c>
      <c r="D2889" s="30">
        <v>45325</v>
      </c>
      <c r="E2889" s="102">
        <f>YEAR(DATA[[#This Row],[Fecha]])</f>
        <v>2024</v>
      </c>
      <c r="F2889" s="31" t="s">
        <v>58</v>
      </c>
      <c r="G2889" s="32" t="s">
        <v>482</v>
      </c>
      <c r="H2889" s="35" t="s">
        <v>150</v>
      </c>
      <c r="I2889" s="32" t="s">
        <v>166</v>
      </c>
      <c r="J2889" s="19">
        <v>2.61</v>
      </c>
    </row>
    <row r="2890" spans="1:10">
      <c r="A2890" s="18" t="s">
        <v>22</v>
      </c>
      <c r="B2890" s="5" t="str">
        <f>TEXT(DATA[[#This Row],[Fecha]],"mmm")</f>
        <v>feb</v>
      </c>
      <c r="C2890" s="16">
        <f>(WEEKNUM(DATA[[#This Row],[Fecha]],2))</f>
        <v>5</v>
      </c>
      <c r="D2890" s="30">
        <v>45325</v>
      </c>
      <c r="E2890" s="102">
        <f>YEAR(DATA[[#This Row],[Fecha]])</f>
        <v>2024</v>
      </c>
      <c r="F2890" s="31" t="s">
        <v>398</v>
      </c>
      <c r="G2890" s="32" t="s">
        <v>65</v>
      </c>
      <c r="H2890" s="35" t="s">
        <v>89</v>
      </c>
      <c r="I2890" s="32" t="s">
        <v>166</v>
      </c>
      <c r="J2890" s="19">
        <v>2.6</v>
      </c>
    </row>
    <row r="2891" spans="1:10">
      <c r="A2891" s="18" t="s">
        <v>22</v>
      </c>
      <c r="B2891" s="5" t="str">
        <f>TEXT(DATA[[#This Row],[Fecha]],"mmm")</f>
        <v>feb</v>
      </c>
      <c r="C2891" s="16">
        <f>(WEEKNUM(DATA[[#This Row],[Fecha]],2))</f>
        <v>5</v>
      </c>
      <c r="D2891" s="30">
        <v>45325</v>
      </c>
      <c r="E2891" s="102">
        <f>YEAR(DATA[[#This Row],[Fecha]])</f>
        <v>2024</v>
      </c>
      <c r="F2891" s="31" t="s">
        <v>398</v>
      </c>
      <c r="G2891" s="32" t="s">
        <v>78</v>
      </c>
      <c r="H2891" s="35" t="s">
        <v>296</v>
      </c>
      <c r="I2891" s="32" t="s">
        <v>166</v>
      </c>
      <c r="J2891" s="19">
        <v>2.58</v>
      </c>
    </row>
    <row r="2892" spans="1:10">
      <c r="A2892" s="18" t="s">
        <v>22</v>
      </c>
      <c r="B2892" s="5" t="str">
        <f>TEXT(DATA[[#This Row],[Fecha]],"mmm")</f>
        <v>feb</v>
      </c>
      <c r="C2892" s="16">
        <f>(WEEKNUM(DATA[[#This Row],[Fecha]],2))</f>
        <v>5</v>
      </c>
      <c r="D2892" s="30">
        <v>45325</v>
      </c>
      <c r="E2892" s="102">
        <f>YEAR(DATA[[#This Row],[Fecha]])</f>
        <v>2024</v>
      </c>
      <c r="F2892" s="31" t="s">
        <v>398</v>
      </c>
      <c r="G2892" s="32" t="s">
        <v>70</v>
      </c>
      <c r="H2892" s="35" t="s">
        <v>686</v>
      </c>
      <c r="I2892" s="32" t="s">
        <v>166</v>
      </c>
      <c r="J2892" s="19">
        <v>2.23</v>
      </c>
    </row>
    <row r="2893" spans="1:10">
      <c r="A2893" s="18" t="s">
        <v>22</v>
      </c>
      <c r="B2893" s="5" t="str">
        <f>TEXT(DATA[[#This Row],[Fecha]],"mmm")</f>
        <v>feb</v>
      </c>
      <c r="C2893" s="16">
        <f>(WEEKNUM(DATA[[#This Row],[Fecha]],2))</f>
        <v>5</v>
      </c>
      <c r="D2893" s="30">
        <v>45325</v>
      </c>
      <c r="E2893" s="102">
        <f>YEAR(DATA[[#This Row],[Fecha]])</f>
        <v>2024</v>
      </c>
      <c r="F2893" s="31" t="s">
        <v>398</v>
      </c>
      <c r="G2893" s="32" t="s">
        <v>60</v>
      </c>
      <c r="H2893" s="35" t="s">
        <v>483</v>
      </c>
      <c r="I2893" s="32" t="s">
        <v>166</v>
      </c>
      <c r="J2893" s="19">
        <v>1.98</v>
      </c>
    </row>
    <row r="2894" spans="1:10">
      <c r="A2894" s="18" t="s">
        <v>22</v>
      </c>
      <c r="B2894" s="5" t="str">
        <f>TEXT(DATA[[#This Row],[Fecha]],"mmm")</f>
        <v>feb</v>
      </c>
      <c r="C2894" s="16">
        <f>(WEEKNUM(DATA[[#This Row],[Fecha]],2))</f>
        <v>5</v>
      </c>
      <c r="D2894" s="30">
        <v>45325</v>
      </c>
      <c r="E2894" s="102">
        <f>YEAR(DATA[[#This Row],[Fecha]])</f>
        <v>2024</v>
      </c>
      <c r="F2894" s="31" t="s">
        <v>398</v>
      </c>
      <c r="G2894" s="32" t="s">
        <v>65</v>
      </c>
      <c r="H2894" s="35" t="s">
        <v>89</v>
      </c>
      <c r="I2894" s="32" t="s">
        <v>166</v>
      </c>
      <c r="J2894" s="19">
        <v>1.45</v>
      </c>
    </row>
    <row r="2895" spans="1:10">
      <c r="A2895" s="18" t="s">
        <v>19</v>
      </c>
      <c r="B2895" s="5" t="str">
        <f>TEXT(DATA[[#This Row],[Fecha]],"mmm")</f>
        <v>feb</v>
      </c>
      <c r="C2895" s="16">
        <f>(WEEKNUM(DATA[[#This Row],[Fecha]],2))</f>
        <v>5</v>
      </c>
      <c r="D2895" s="30">
        <v>45325</v>
      </c>
      <c r="E2895" s="102">
        <f>YEAR(DATA[[#This Row],[Fecha]])</f>
        <v>2024</v>
      </c>
      <c r="F2895" s="31" t="s">
        <v>398</v>
      </c>
      <c r="G2895" s="32" t="s">
        <v>65</v>
      </c>
      <c r="H2895" s="35" t="s">
        <v>429</v>
      </c>
      <c r="I2895" s="32" t="s">
        <v>166</v>
      </c>
      <c r="J2895" s="19">
        <v>1.04</v>
      </c>
    </row>
    <row r="2896" spans="1:10">
      <c r="A2896" s="18" t="s">
        <v>22</v>
      </c>
      <c r="B2896" s="5" t="str">
        <f>TEXT(DATA[[#This Row],[Fecha]],"mmm")</f>
        <v>feb</v>
      </c>
      <c r="C2896" s="16">
        <f>(WEEKNUM(DATA[[#This Row],[Fecha]],2))</f>
        <v>5</v>
      </c>
      <c r="D2896" s="30">
        <v>45325</v>
      </c>
      <c r="E2896" s="102">
        <f>YEAR(DATA[[#This Row],[Fecha]])</f>
        <v>2024</v>
      </c>
      <c r="F2896" s="31" t="s">
        <v>398</v>
      </c>
      <c r="G2896" s="32" t="s">
        <v>78</v>
      </c>
      <c r="H2896" s="35" t="s">
        <v>296</v>
      </c>
      <c r="I2896" s="32" t="s">
        <v>166</v>
      </c>
      <c r="J2896" s="19">
        <v>0.74</v>
      </c>
    </row>
    <row r="2897" spans="1:11">
      <c r="A2897" s="18" t="s">
        <v>19</v>
      </c>
      <c r="B2897" s="5" t="str">
        <f>TEXT(DATA[[#This Row],[Fecha]],"mmm")</f>
        <v>feb</v>
      </c>
      <c r="C2897" s="16">
        <f>(WEEKNUM(DATA[[#This Row],[Fecha]],2))</f>
        <v>5</v>
      </c>
      <c r="D2897" s="30">
        <v>45325</v>
      </c>
      <c r="E2897" s="102">
        <f>YEAR(DATA[[#This Row],[Fecha]])</f>
        <v>2024</v>
      </c>
      <c r="F2897" s="31" t="s">
        <v>398</v>
      </c>
      <c r="G2897" s="32" t="s">
        <v>65</v>
      </c>
      <c r="H2897" s="35" t="s">
        <v>429</v>
      </c>
      <c r="I2897" s="32" t="s">
        <v>166</v>
      </c>
      <c r="J2897" s="19">
        <v>0.7</v>
      </c>
    </row>
    <row r="2898" spans="1:11">
      <c r="A2898" s="18" t="s">
        <v>22</v>
      </c>
      <c r="B2898" s="5" t="str">
        <f>TEXT(DATA[[#This Row],[Fecha]],"mmm")</f>
        <v>feb</v>
      </c>
      <c r="C2898" s="16">
        <f>(WEEKNUM(DATA[[#This Row],[Fecha]],2))</f>
        <v>5</v>
      </c>
      <c r="D2898" s="30">
        <v>45325</v>
      </c>
      <c r="E2898" s="102">
        <f>YEAR(DATA[[#This Row],[Fecha]])</f>
        <v>2024</v>
      </c>
      <c r="F2898" s="31" t="s">
        <v>398</v>
      </c>
      <c r="G2898" s="32" t="s">
        <v>78</v>
      </c>
      <c r="H2898" s="35" t="s">
        <v>296</v>
      </c>
      <c r="I2898" s="32" t="s">
        <v>166</v>
      </c>
      <c r="J2898" s="19">
        <v>0.4</v>
      </c>
    </row>
    <row r="2899" spans="1:11">
      <c r="A2899" s="18" t="s">
        <v>22</v>
      </c>
      <c r="B2899" s="5" t="str">
        <f>TEXT(DATA[[#This Row],[Fecha]],"mmm")</f>
        <v>feb</v>
      </c>
      <c r="C2899" s="16">
        <f>(WEEKNUM(DATA[[#This Row],[Fecha]],2))</f>
        <v>5</v>
      </c>
      <c r="D2899" s="30">
        <v>45325</v>
      </c>
      <c r="E2899" s="102">
        <f>YEAR(DATA[[#This Row],[Fecha]])</f>
        <v>2024</v>
      </c>
      <c r="F2899" s="31" t="s">
        <v>398</v>
      </c>
      <c r="G2899" s="32" t="s">
        <v>78</v>
      </c>
      <c r="H2899" s="35" t="s">
        <v>296</v>
      </c>
      <c r="I2899" s="32" t="s">
        <v>166</v>
      </c>
      <c r="J2899" s="19">
        <v>0.33</v>
      </c>
    </row>
    <row r="2900" spans="1:11">
      <c r="A2900" s="18" t="s">
        <v>22</v>
      </c>
      <c r="B2900" s="5" t="str">
        <f>TEXT(DATA[[#This Row],[Fecha]],"mmm")</f>
        <v>feb</v>
      </c>
      <c r="C2900" s="16">
        <f>(WEEKNUM(DATA[[#This Row],[Fecha]],2))</f>
        <v>5</v>
      </c>
      <c r="D2900" s="30">
        <v>45325</v>
      </c>
      <c r="E2900" s="102">
        <f>YEAR(DATA[[#This Row],[Fecha]])</f>
        <v>2024</v>
      </c>
      <c r="F2900" s="31" t="s">
        <v>398</v>
      </c>
      <c r="G2900" s="32" t="s">
        <v>78</v>
      </c>
      <c r="H2900" s="35" t="s">
        <v>296</v>
      </c>
      <c r="I2900" s="32" t="s">
        <v>166</v>
      </c>
      <c r="J2900" s="19">
        <v>0.1</v>
      </c>
    </row>
    <row r="2901" spans="1:11">
      <c r="A2901" s="18" t="s">
        <v>22</v>
      </c>
      <c r="B2901" s="5" t="str">
        <f>TEXT(DATA[[#This Row],[Fecha]],"mmm")</f>
        <v>feb</v>
      </c>
      <c r="C2901" s="16">
        <f>(WEEKNUM(DATA[[#This Row],[Fecha]],2))</f>
        <v>5</v>
      </c>
      <c r="D2901" s="30">
        <v>45326</v>
      </c>
      <c r="E2901" s="102">
        <f>YEAR(DATA[[#This Row],[Fecha]])</f>
        <v>2024</v>
      </c>
      <c r="F2901" s="31" t="s">
        <v>398</v>
      </c>
      <c r="G2901" s="32" t="s">
        <v>77</v>
      </c>
      <c r="H2901" s="35" t="s">
        <v>302</v>
      </c>
      <c r="I2901" s="32" t="s">
        <v>57</v>
      </c>
      <c r="J2901" s="19">
        <v>60</v>
      </c>
      <c r="K2901" s="29" t="s">
        <v>698</v>
      </c>
    </row>
    <row r="2902" spans="1:11">
      <c r="A2902" s="18" t="s">
        <v>22</v>
      </c>
      <c r="B2902" s="5" t="str">
        <f>TEXT(DATA[[#This Row],[Fecha]],"mmm")</f>
        <v>feb</v>
      </c>
      <c r="C2902" s="16">
        <f>(WEEKNUM(DATA[[#This Row],[Fecha]],2))</f>
        <v>5</v>
      </c>
      <c r="D2902" s="30">
        <v>45326</v>
      </c>
      <c r="E2902" s="102">
        <f>YEAR(DATA[[#This Row],[Fecha]])</f>
        <v>2024</v>
      </c>
      <c r="F2902" s="31" t="s">
        <v>398</v>
      </c>
      <c r="G2902" s="32" t="s">
        <v>77</v>
      </c>
      <c r="H2902" s="35" t="s">
        <v>302</v>
      </c>
      <c r="I2902" s="32" t="s">
        <v>57</v>
      </c>
      <c r="J2902" s="19">
        <v>60</v>
      </c>
      <c r="K2902" s="29" t="s">
        <v>698</v>
      </c>
    </row>
    <row r="2903" spans="1:11">
      <c r="A2903" s="18" t="s">
        <v>22</v>
      </c>
      <c r="B2903" s="5" t="str">
        <f>TEXT(DATA[[#This Row],[Fecha]],"mmm")</f>
        <v>feb</v>
      </c>
      <c r="C2903" s="16">
        <f>(WEEKNUM(DATA[[#This Row],[Fecha]],2))</f>
        <v>5</v>
      </c>
      <c r="D2903" s="30">
        <v>45326</v>
      </c>
      <c r="E2903" s="102">
        <f>YEAR(DATA[[#This Row],[Fecha]])</f>
        <v>2024</v>
      </c>
      <c r="F2903" s="31" t="s">
        <v>398</v>
      </c>
      <c r="G2903" s="32" t="s">
        <v>77</v>
      </c>
      <c r="H2903" s="35" t="s">
        <v>302</v>
      </c>
      <c r="I2903" s="32" t="s">
        <v>57</v>
      </c>
      <c r="J2903" s="19">
        <v>60</v>
      </c>
      <c r="K2903" s="29" t="s">
        <v>698</v>
      </c>
    </row>
    <row r="2904" spans="1:11">
      <c r="A2904" s="18" t="s">
        <v>22</v>
      </c>
      <c r="B2904" s="5" t="str">
        <f>TEXT(DATA[[#This Row],[Fecha]],"mmm")</f>
        <v>feb</v>
      </c>
      <c r="C2904" s="16">
        <f>(WEEKNUM(DATA[[#This Row],[Fecha]],2))</f>
        <v>5</v>
      </c>
      <c r="D2904" s="30">
        <v>45326</v>
      </c>
      <c r="E2904" s="102">
        <f>YEAR(DATA[[#This Row],[Fecha]])</f>
        <v>2024</v>
      </c>
      <c r="F2904" s="31" t="s">
        <v>398</v>
      </c>
      <c r="G2904" s="32" t="s">
        <v>77</v>
      </c>
      <c r="H2904" s="35" t="s">
        <v>302</v>
      </c>
      <c r="I2904" s="32" t="s">
        <v>57</v>
      </c>
      <c r="J2904" s="19">
        <v>30</v>
      </c>
      <c r="K2904" s="29" t="s">
        <v>698</v>
      </c>
    </row>
    <row r="2905" spans="1:11">
      <c r="A2905" s="18" t="s">
        <v>22</v>
      </c>
      <c r="B2905" s="5" t="str">
        <f>TEXT(DATA[[#This Row],[Fecha]],"mmm")</f>
        <v>feb</v>
      </c>
      <c r="C2905" s="16">
        <f>(WEEKNUM(DATA[[#This Row],[Fecha]],2))</f>
        <v>5</v>
      </c>
      <c r="D2905" s="30">
        <v>45326</v>
      </c>
      <c r="E2905" s="102">
        <f>YEAR(DATA[[#This Row],[Fecha]])</f>
        <v>2024</v>
      </c>
      <c r="F2905" s="31" t="s">
        <v>398</v>
      </c>
      <c r="G2905" s="32" t="s">
        <v>77</v>
      </c>
      <c r="H2905" s="35" t="s">
        <v>302</v>
      </c>
      <c r="I2905" s="32" t="s">
        <v>57</v>
      </c>
      <c r="J2905" s="19">
        <v>15.99</v>
      </c>
    </row>
    <row r="2906" spans="1:11">
      <c r="A2906" s="18" t="s">
        <v>22</v>
      </c>
      <c r="B2906" s="5" t="str">
        <f>TEXT(DATA[[#This Row],[Fecha]],"mmm")</f>
        <v>feb</v>
      </c>
      <c r="C2906" s="16">
        <f>(WEEKNUM(DATA[[#This Row],[Fecha]],2))</f>
        <v>5</v>
      </c>
      <c r="D2906" s="30">
        <v>45326</v>
      </c>
      <c r="E2906" s="102">
        <f>YEAR(DATA[[#This Row],[Fecha]])</f>
        <v>2024</v>
      </c>
      <c r="F2906" s="31" t="s">
        <v>398</v>
      </c>
      <c r="G2906" s="32" t="s">
        <v>70</v>
      </c>
      <c r="H2906" s="35" t="s">
        <v>134</v>
      </c>
      <c r="I2906" s="32" t="s">
        <v>57</v>
      </c>
      <c r="J2906" s="19">
        <v>11.63</v>
      </c>
    </row>
    <row r="2907" spans="1:11">
      <c r="A2907" s="18" t="s">
        <v>22</v>
      </c>
      <c r="B2907" s="5" t="str">
        <f>TEXT(DATA[[#This Row],[Fecha]],"mmm")</f>
        <v>feb</v>
      </c>
      <c r="C2907" s="16">
        <f>(WEEKNUM(DATA[[#This Row],[Fecha]],2))</f>
        <v>5</v>
      </c>
      <c r="D2907" s="30">
        <v>45326</v>
      </c>
      <c r="E2907" s="102">
        <f>YEAR(DATA[[#This Row],[Fecha]])</f>
        <v>2024</v>
      </c>
      <c r="F2907" s="31" t="s">
        <v>398</v>
      </c>
      <c r="G2907" s="32" t="s">
        <v>70</v>
      </c>
      <c r="H2907" s="35" t="s">
        <v>134</v>
      </c>
      <c r="I2907" s="32" t="s">
        <v>57</v>
      </c>
      <c r="J2907" s="19">
        <v>11.5</v>
      </c>
    </row>
    <row r="2908" spans="1:11">
      <c r="A2908" s="18" t="s">
        <v>22</v>
      </c>
      <c r="B2908" s="5" t="str">
        <f>TEXT(DATA[[#This Row],[Fecha]],"mmm")</f>
        <v>feb</v>
      </c>
      <c r="C2908" s="16">
        <f>(WEEKNUM(DATA[[#This Row],[Fecha]],2))</f>
        <v>5</v>
      </c>
      <c r="D2908" s="30">
        <v>45326</v>
      </c>
      <c r="E2908" s="102">
        <f>YEAR(DATA[[#This Row],[Fecha]])</f>
        <v>2024</v>
      </c>
      <c r="F2908" s="31" t="s">
        <v>682</v>
      </c>
      <c r="G2908" s="32" t="s">
        <v>74</v>
      </c>
      <c r="H2908" s="35" t="s">
        <v>149</v>
      </c>
      <c r="I2908" s="32" t="s">
        <v>166</v>
      </c>
      <c r="J2908" s="19">
        <v>5.05</v>
      </c>
    </row>
    <row r="2909" spans="1:11">
      <c r="A2909" s="18" t="s">
        <v>22</v>
      </c>
      <c r="B2909" s="5" t="str">
        <f>TEXT(DATA[[#This Row],[Fecha]],"mmm")</f>
        <v>feb</v>
      </c>
      <c r="C2909" s="16">
        <f>(WEEKNUM(DATA[[#This Row],[Fecha]],2))</f>
        <v>5</v>
      </c>
      <c r="D2909" s="30">
        <v>45326</v>
      </c>
      <c r="E2909" s="102">
        <f>YEAR(DATA[[#This Row],[Fecha]])</f>
        <v>2024</v>
      </c>
      <c r="F2909" s="31" t="s">
        <v>398</v>
      </c>
      <c r="G2909" s="32" t="s">
        <v>65</v>
      </c>
      <c r="H2909" s="35" t="s">
        <v>429</v>
      </c>
      <c r="I2909" s="32" t="s">
        <v>166</v>
      </c>
      <c r="J2909" s="19">
        <v>4.68</v>
      </c>
    </row>
    <row r="2910" spans="1:11">
      <c r="A2910" s="18" t="s">
        <v>22</v>
      </c>
      <c r="B2910" s="5" t="str">
        <f>TEXT(DATA[[#This Row],[Fecha]],"mmm")</f>
        <v>feb</v>
      </c>
      <c r="C2910" s="16">
        <f>(WEEKNUM(DATA[[#This Row],[Fecha]],2))</f>
        <v>5</v>
      </c>
      <c r="D2910" s="30">
        <v>45326</v>
      </c>
      <c r="E2910" s="102">
        <f>YEAR(DATA[[#This Row],[Fecha]])</f>
        <v>2024</v>
      </c>
      <c r="F2910" s="31" t="s">
        <v>682</v>
      </c>
      <c r="G2910" s="32" t="s">
        <v>60</v>
      </c>
      <c r="H2910" s="35" t="s">
        <v>483</v>
      </c>
      <c r="I2910" s="32" t="s">
        <v>166</v>
      </c>
      <c r="J2910" s="19">
        <v>4.1500000000000004</v>
      </c>
    </row>
    <row r="2911" spans="1:11">
      <c r="A2911" s="18" t="s">
        <v>22</v>
      </c>
      <c r="B2911" s="5" t="str">
        <f>TEXT(DATA[[#This Row],[Fecha]],"mmm")</f>
        <v>feb</v>
      </c>
      <c r="C2911" s="16">
        <f>(WEEKNUM(DATA[[#This Row],[Fecha]],2))</f>
        <v>5</v>
      </c>
      <c r="D2911" s="30">
        <v>45326</v>
      </c>
      <c r="E2911" s="102">
        <f>YEAR(DATA[[#This Row],[Fecha]])</f>
        <v>2024</v>
      </c>
      <c r="F2911" s="31" t="s">
        <v>682</v>
      </c>
      <c r="G2911" s="32" t="s">
        <v>65</v>
      </c>
      <c r="H2911" s="35" t="s">
        <v>89</v>
      </c>
      <c r="I2911" s="32" t="s">
        <v>166</v>
      </c>
      <c r="J2911" s="19">
        <v>3.95</v>
      </c>
    </row>
    <row r="2912" spans="1:11">
      <c r="A2912" s="18" t="s">
        <v>22</v>
      </c>
      <c r="B2912" s="5" t="str">
        <f>TEXT(DATA[[#This Row],[Fecha]],"mmm")</f>
        <v>feb</v>
      </c>
      <c r="C2912" s="16">
        <f>(WEEKNUM(DATA[[#This Row],[Fecha]],2))</f>
        <v>5</v>
      </c>
      <c r="D2912" s="30">
        <v>45326</v>
      </c>
      <c r="E2912" s="102">
        <f>YEAR(DATA[[#This Row],[Fecha]])</f>
        <v>2024</v>
      </c>
      <c r="F2912" s="31" t="s">
        <v>398</v>
      </c>
      <c r="G2912" s="32" t="s">
        <v>65</v>
      </c>
      <c r="H2912" s="35" t="s">
        <v>429</v>
      </c>
      <c r="I2912" s="32" t="s">
        <v>166</v>
      </c>
      <c r="J2912" s="19">
        <v>3.82</v>
      </c>
    </row>
    <row r="2913" spans="1:11">
      <c r="A2913" s="18" t="s">
        <v>22</v>
      </c>
      <c r="B2913" s="5" t="str">
        <f>TEXT(DATA[[#This Row],[Fecha]],"mmm")</f>
        <v>feb</v>
      </c>
      <c r="C2913" s="16">
        <f>(WEEKNUM(DATA[[#This Row],[Fecha]],2))</f>
        <v>5</v>
      </c>
      <c r="D2913" s="30">
        <v>45326</v>
      </c>
      <c r="E2913" s="102">
        <f>YEAR(DATA[[#This Row],[Fecha]])</f>
        <v>2024</v>
      </c>
      <c r="F2913" s="31" t="s">
        <v>682</v>
      </c>
      <c r="G2913" s="32" t="s">
        <v>76</v>
      </c>
      <c r="H2913" s="35" t="s">
        <v>596</v>
      </c>
      <c r="I2913" s="32" t="s">
        <v>166</v>
      </c>
      <c r="J2913" s="19">
        <v>3.68</v>
      </c>
    </row>
    <row r="2914" spans="1:11">
      <c r="A2914" s="18" t="s">
        <v>22</v>
      </c>
      <c r="B2914" s="5" t="str">
        <f>TEXT(DATA[[#This Row],[Fecha]],"mmm")</f>
        <v>feb</v>
      </c>
      <c r="C2914" s="16">
        <f>(WEEKNUM(DATA[[#This Row],[Fecha]],2))</f>
        <v>5</v>
      </c>
      <c r="D2914" s="30">
        <v>45326</v>
      </c>
      <c r="E2914" s="102">
        <f>YEAR(DATA[[#This Row],[Fecha]])</f>
        <v>2024</v>
      </c>
      <c r="F2914" s="31" t="s">
        <v>682</v>
      </c>
      <c r="G2914" s="32" t="s">
        <v>65</v>
      </c>
      <c r="H2914" s="35" t="s">
        <v>429</v>
      </c>
      <c r="I2914" s="32" t="s">
        <v>166</v>
      </c>
      <c r="J2914" s="19">
        <v>3.08</v>
      </c>
    </row>
    <row r="2915" spans="1:11">
      <c r="A2915" s="18" t="s">
        <v>22</v>
      </c>
      <c r="B2915" s="5" t="str">
        <f>TEXT(DATA[[#This Row],[Fecha]],"mmm")</f>
        <v>feb</v>
      </c>
      <c r="C2915" s="16">
        <f>(WEEKNUM(DATA[[#This Row],[Fecha]],2))</f>
        <v>5</v>
      </c>
      <c r="D2915" s="30">
        <v>45326</v>
      </c>
      <c r="E2915" s="102">
        <f>YEAR(DATA[[#This Row],[Fecha]])</f>
        <v>2024</v>
      </c>
      <c r="F2915" s="31" t="s">
        <v>398</v>
      </c>
      <c r="G2915" s="32" t="s">
        <v>65</v>
      </c>
      <c r="H2915" s="35" t="s">
        <v>89</v>
      </c>
      <c r="I2915" s="32" t="s">
        <v>166</v>
      </c>
      <c r="J2915" s="19">
        <v>3.05</v>
      </c>
    </row>
    <row r="2916" spans="1:11">
      <c r="A2916" s="18" t="s">
        <v>22</v>
      </c>
      <c r="B2916" s="5" t="str">
        <f>TEXT(DATA[[#This Row],[Fecha]],"mmm")</f>
        <v>feb</v>
      </c>
      <c r="C2916" s="16">
        <f>(WEEKNUM(DATA[[#This Row],[Fecha]],2))</f>
        <v>5</v>
      </c>
      <c r="D2916" s="30">
        <v>45326</v>
      </c>
      <c r="E2916" s="102">
        <f>YEAR(DATA[[#This Row],[Fecha]])</f>
        <v>2024</v>
      </c>
      <c r="F2916" s="31" t="s">
        <v>682</v>
      </c>
      <c r="G2916" s="32" t="s">
        <v>65</v>
      </c>
      <c r="H2916" s="35" t="s">
        <v>429</v>
      </c>
      <c r="I2916" s="32" t="s">
        <v>166</v>
      </c>
      <c r="J2916" s="19">
        <v>2.83</v>
      </c>
    </row>
    <row r="2917" spans="1:11">
      <c r="A2917" s="18" t="s">
        <v>22</v>
      </c>
      <c r="B2917" s="5" t="str">
        <f>TEXT(DATA[[#This Row],[Fecha]],"mmm")</f>
        <v>feb</v>
      </c>
      <c r="C2917" s="16">
        <f>(WEEKNUM(DATA[[#This Row],[Fecha]],2))</f>
        <v>5</v>
      </c>
      <c r="D2917" s="30">
        <v>45326</v>
      </c>
      <c r="E2917" s="102">
        <f>YEAR(DATA[[#This Row],[Fecha]])</f>
        <v>2024</v>
      </c>
      <c r="F2917" s="31" t="s">
        <v>682</v>
      </c>
      <c r="G2917" s="32" t="s">
        <v>65</v>
      </c>
      <c r="H2917" s="35" t="s">
        <v>89</v>
      </c>
      <c r="I2917" s="32" t="s">
        <v>166</v>
      </c>
      <c r="J2917" s="19">
        <v>2.5499999999999998</v>
      </c>
    </row>
    <row r="2918" spans="1:11">
      <c r="A2918" s="18" t="s">
        <v>22</v>
      </c>
      <c r="B2918" s="5" t="str">
        <f>TEXT(DATA[[#This Row],[Fecha]],"mmm")</f>
        <v>feb</v>
      </c>
      <c r="C2918" s="16">
        <f>(WEEKNUM(DATA[[#This Row],[Fecha]],2))</f>
        <v>5</v>
      </c>
      <c r="D2918" s="30">
        <v>45326</v>
      </c>
      <c r="E2918" s="102">
        <f>YEAR(DATA[[#This Row],[Fecha]])</f>
        <v>2024</v>
      </c>
      <c r="F2918" s="31" t="s">
        <v>682</v>
      </c>
      <c r="G2918" s="32" t="s">
        <v>684</v>
      </c>
      <c r="H2918" s="35" t="s">
        <v>685</v>
      </c>
      <c r="I2918" s="32" t="s">
        <v>166</v>
      </c>
      <c r="J2918" s="19">
        <v>2.48</v>
      </c>
    </row>
    <row r="2919" spans="1:11">
      <c r="A2919" s="18" t="s">
        <v>22</v>
      </c>
      <c r="B2919" s="5" t="str">
        <f>TEXT(DATA[[#This Row],[Fecha]],"mmm")</f>
        <v>feb</v>
      </c>
      <c r="C2919" s="16">
        <f>(WEEKNUM(DATA[[#This Row],[Fecha]],2))</f>
        <v>5</v>
      </c>
      <c r="D2919" s="30">
        <v>45326</v>
      </c>
      <c r="E2919" s="102">
        <f>YEAR(DATA[[#This Row],[Fecha]])</f>
        <v>2024</v>
      </c>
      <c r="F2919" s="31" t="s">
        <v>682</v>
      </c>
      <c r="G2919" s="32" t="s">
        <v>70</v>
      </c>
      <c r="H2919" s="35" t="s">
        <v>417</v>
      </c>
      <c r="I2919" s="32" t="s">
        <v>166</v>
      </c>
      <c r="J2919" s="19">
        <v>2.25</v>
      </c>
    </row>
    <row r="2920" spans="1:11">
      <c r="A2920" s="18" t="s">
        <v>22</v>
      </c>
      <c r="B2920" s="5" t="str">
        <f>TEXT(DATA[[#This Row],[Fecha]],"mmm")</f>
        <v>feb</v>
      </c>
      <c r="C2920" s="16">
        <f>(WEEKNUM(DATA[[#This Row],[Fecha]],2))</f>
        <v>5</v>
      </c>
      <c r="D2920" s="30">
        <v>45326</v>
      </c>
      <c r="E2920" s="102">
        <f>YEAR(DATA[[#This Row],[Fecha]])</f>
        <v>2024</v>
      </c>
      <c r="F2920" s="31" t="s">
        <v>682</v>
      </c>
      <c r="G2920" s="32" t="s">
        <v>78</v>
      </c>
      <c r="H2920" s="35" t="s">
        <v>296</v>
      </c>
      <c r="I2920" s="32" t="s">
        <v>166</v>
      </c>
      <c r="J2920" s="19">
        <v>2.08</v>
      </c>
    </row>
    <row r="2921" spans="1:11">
      <c r="A2921" s="18" t="s">
        <v>22</v>
      </c>
      <c r="B2921" s="5" t="str">
        <f>TEXT(DATA[[#This Row],[Fecha]],"mmm")</f>
        <v>feb</v>
      </c>
      <c r="C2921" s="16">
        <f>(WEEKNUM(DATA[[#This Row],[Fecha]],2))</f>
        <v>5</v>
      </c>
      <c r="D2921" s="30">
        <v>45326</v>
      </c>
      <c r="E2921" s="102">
        <f>YEAR(DATA[[#This Row],[Fecha]])</f>
        <v>2024</v>
      </c>
      <c r="F2921" s="31" t="s">
        <v>398</v>
      </c>
      <c r="G2921" s="32" t="s">
        <v>65</v>
      </c>
      <c r="H2921" s="35" t="s">
        <v>429</v>
      </c>
      <c r="I2921" s="32" t="s">
        <v>166</v>
      </c>
      <c r="J2921" s="19">
        <v>1.58</v>
      </c>
    </row>
    <row r="2922" spans="1:11">
      <c r="A2922" s="18" t="s">
        <v>22</v>
      </c>
      <c r="B2922" s="5" t="str">
        <f>TEXT(DATA[[#This Row],[Fecha]],"mmm")</f>
        <v>feb</v>
      </c>
      <c r="C2922" s="16">
        <f>(WEEKNUM(DATA[[#This Row],[Fecha]],2))</f>
        <v>5</v>
      </c>
      <c r="D2922" s="30">
        <v>45326</v>
      </c>
      <c r="E2922" s="102">
        <f>YEAR(DATA[[#This Row],[Fecha]])</f>
        <v>2024</v>
      </c>
      <c r="F2922" s="31" t="s">
        <v>682</v>
      </c>
      <c r="G2922" s="32" t="s">
        <v>60</v>
      </c>
      <c r="H2922" s="35" t="s">
        <v>483</v>
      </c>
      <c r="I2922" s="32" t="s">
        <v>166</v>
      </c>
      <c r="J2922" s="19">
        <v>1.58</v>
      </c>
    </row>
    <row r="2923" spans="1:11">
      <c r="A2923" s="18" t="s">
        <v>22</v>
      </c>
      <c r="B2923" s="5" t="str">
        <f>TEXT(DATA[[#This Row],[Fecha]],"mmm")</f>
        <v>feb</v>
      </c>
      <c r="C2923" s="16">
        <f>(WEEKNUM(DATA[[#This Row],[Fecha]],2))</f>
        <v>5</v>
      </c>
      <c r="D2923" s="30">
        <v>45326</v>
      </c>
      <c r="E2923" s="102">
        <f>YEAR(DATA[[#This Row],[Fecha]])</f>
        <v>2024</v>
      </c>
      <c r="F2923" s="31" t="s">
        <v>682</v>
      </c>
      <c r="G2923" s="32" t="s">
        <v>65</v>
      </c>
      <c r="H2923" s="35" t="s">
        <v>69</v>
      </c>
      <c r="I2923" s="32" t="s">
        <v>166</v>
      </c>
      <c r="J2923" s="19">
        <v>1.48</v>
      </c>
    </row>
    <row r="2924" spans="1:11">
      <c r="A2924" s="18" t="s">
        <v>22</v>
      </c>
      <c r="B2924" s="5" t="str">
        <f>TEXT(DATA[[#This Row],[Fecha]],"mmm")</f>
        <v>feb</v>
      </c>
      <c r="C2924" s="16">
        <f>(WEEKNUM(DATA[[#This Row],[Fecha]],2))</f>
        <v>5</v>
      </c>
      <c r="D2924" s="30">
        <v>45326</v>
      </c>
      <c r="E2924" s="102">
        <f>YEAR(DATA[[#This Row],[Fecha]])</f>
        <v>2024</v>
      </c>
      <c r="F2924" s="31" t="s">
        <v>682</v>
      </c>
      <c r="G2924" s="32" t="s">
        <v>65</v>
      </c>
      <c r="H2924" s="35" t="s">
        <v>89</v>
      </c>
      <c r="I2924" s="32" t="s">
        <v>166</v>
      </c>
      <c r="J2924" s="19">
        <v>1.33</v>
      </c>
    </row>
    <row r="2925" spans="1:11">
      <c r="A2925" s="18" t="s">
        <v>22</v>
      </c>
      <c r="B2925" s="5" t="str">
        <f>TEXT(DATA[[#This Row],[Fecha]],"mmm")</f>
        <v>feb</v>
      </c>
      <c r="C2925" s="16">
        <f>(WEEKNUM(DATA[[#This Row],[Fecha]],2))</f>
        <v>5</v>
      </c>
      <c r="D2925" s="30">
        <v>45326</v>
      </c>
      <c r="E2925" s="102">
        <f>YEAR(DATA[[#This Row],[Fecha]])</f>
        <v>2024</v>
      </c>
      <c r="F2925" s="31" t="s">
        <v>682</v>
      </c>
      <c r="G2925" s="32" t="s">
        <v>65</v>
      </c>
      <c r="H2925" s="35" t="s">
        <v>429</v>
      </c>
      <c r="I2925" s="32" t="s">
        <v>166</v>
      </c>
      <c r="J2925" s="19">
        <v>1.2</v>
      </c>
    </row>
    <row r="2926" spans="1:11">
      <c r="A2926" s="18" t="s">
        <v>22</v>
      </c>
      <c r="B2926" s="5" t="str">
        <f>TEXT(DATA[[#This Row],[Fecha]],"mmm")</f>
        <v>feb</v>
      </c>
      <c r="C2926" s="16">
        <f>(WEEKNUM(DATA[[#This Row],[Fecha]],2))</f>
        <v>5</v>
      </c>
      <c r="D2926" s="30">
        <v>45326</v>
      </c>
      <c r="E2926" s="102">
        <f>YEAR(DATA[[#This Row],[Fecha]])</f>
        <v>2024</v>
      </c>
      <c r="F2926" s="31" t="s">
        <v>398</v>
      </c>
      <c r="G2926" s="32" t="s">
        <v>65</v>
      </c>
      <c r="H2926" s="35" t="s">
        <v>429</v>
      </c>
      <c r="I2926" s="32" t="s">
        <v>166</v>
      </c>
      <c r="J2926" s="19">
        <v>0.18</v>
      </c>
    </row>
    <row r="2927" spans="1:11">
      <c r="A2927" s="18" t="s">
        <v>20</v>
      </c>
      <c r="B2927" s="5" t="str">
        <f>TEXT(DATA[[#This Row],[Fecha]],"mmm")</f>
        <v>feb</v>
      </c>
      <c r="C2927" s="16">
        <f>(WEEKNUM(DATA[[#This Row],[Fecha]],2))</f>
        <v>6</v>
      </c>
      <c r="D2927" s="30">
        <v>45327</v>
      </c>
      <c r="E2927" s="102">
        <f>YEAR(DATA[[#This Row],[Fecha]])</f>
        <v>2024</v>
      </c>
      <c r="F2927" s="31" t="s">
        <v>335</v>
      </c>
      <c r="G2927" s="32" t="s">
        <v>75</v>
      </c>
      <c r="H2927" s="35" t="s">
        <v>705</v>
      </c>
      <c r="I2927" s="32" t="s">
        <v>57</v>
      </c>
      <c r="J2927" s="19">
        <v>44.36</v>
      </c>
      <c r="K2927" s="29" t="s">
        <v>716</v>
      </c>
    </row>
    <row r="2928" spans="1:11">
      <c r="A2928" s="18" t="s">
        <v>20</v>
      </c>
      <c r="B2928" s="5" t="str">
        <f>TEXT(DATA[[#This Row],[Fecha]],"mmm")</f>
        <v>feb</v>
      </c>
      <c r="C2928" s="16">
        <f>(WEEKNUM(DATA[[#This Row],[Fecha]],2))</f>
        <v>6</v>
      </c>
      <c r="D2928" s="30">
        <v>45327</v>
      </c>
      <c r="E2928" s="102">
        <f>YEAR(DATA[[#This Row],[Fecha]])</f>
        <v>2024</v>
      </c>
      <c r="F2928" s="31" t="s">
        <v>335</v>
      </c>
      <c r="G2928" s="32" t="s">
        <v>75</v>
      </c>
      <c r="H2928" s="35" t="s">
        <v>705</v>
      </c>
      <c r="I2928" s="32" t="s">
        <v>57</v>
      </c>
      <c r="J2928" s="19">
        <v>38.94</v>
      </c>
      <c r="K2928" s="29" t="s">
        <v>716</v>
      </c>
    </row>
    <row r="2929" spans="1:11">
      <c r="A2929" s="18" t="s">
        <v>20</v>
      </c>
      <c r="B2929" s="5" t="str">
        <f>TEXT(DATA[[#This Row],[Fecha]],"mmm")</f>
        <v>feb</v>
      </c>
      <c r="C2929" s="16">
        <f>(WEEKNUM(DATA[[#This Row],[Fecha]],2))</f>
        <v>6</v>
      </c>
      <c r="D2929" s="30">
        <v>45327</v>
      </c>
      <c r="E2929" s="102">
        <f>YEAR(DATA[[#This Row],[Fecha]])</f>
        <v>2024</v>
      </c>
      <c r="F2929" s="31" t="s">
        <v>58</v>
      </c>
      <c r="G2929" s="32" t="s">
        <v>70</v>
      </c>
      <c r="H2929" s="35" t="s">
        <v>84</v>
      </c>
      <c r="I2929" s="32" t="s">
        <v>56</v>
      </c>
      <c r="J2929" s="19">
        <v>32.18</v>
      </c>
      <c r="K2929" s="29" t="s">
        <v>717</v>
      </c>
    </row>
    <row r="2930" spans="1:11">
      <c r="A2930" s="18" t="s">
        <v>20</v>
      </c>
      <c r="B2930" s="5" t="str">
        <f>TEXT(DATA[[#This Row],[Fecha]],"mmm")</f>
        <v>feb</v>
      </c>
      <c r="C2930" s="16">
        <f>(WEEKNUM(DATA[[#This Row],[Fecha]],2))</f>
        <v>6</v>
      </c>
      <c r="D2930" s="30">
        <v>45327</v>
      </c>
      <c r="E2930" s="102">
        <f>YEAR(DATA[[#This Row],[Fecha]])</f>
        <v>2024</v>
      </c>
      <c r="F2930" s="31" t="s">
        <v>335</v>
      </c>
      <c r="G2930" s="32" t="s">
        <v>75</v>
      </c>
      <c r="H2930" s="35" t="s">
        <v>705</v>
      </c>
      <c r="I2930" s="32" t="s">
        <v>57</v>
      </c>
      <c r="J2930" s="19">
        <v>30.57</v>
      </c>
      <c r="K2930" s="29" t="s">
        <v>716</v>
      </c>
    </row>
    <row r="2931" spans="1:11">
      <c r="A2931" s="18" t="s">
        <v>20</v>
      </c>
      <c r="B2931" s="5" t="str">
        <f>TEXT(DATA[[#This Row],[Fecha]],"mmm")</f>
        <v>feb</v>
      </c>
      <c r="C2931" s="16">
        <f>(WEEKNUM(DATA[[#This Row],[Fecha]],2))</f>
        <v>6</v>
      </c>
      <c r="D2931" s="30">
        <v>45327</v>
      </c>
      <c r="E2931" s="102">
        <f>YEAR(DATA[[#This Row],[Fecha]])</f>
        <v>2024</v>
      </c>
      <c r="F2931" s="31" t="s">
        <v>335</v>
      </c>
      <c r="G2931" s="32" t="s">
        <v>75</v>
      </c>
      <c r="H2931" s="35" t="s">
        <v>705</v>
      </c>
      <c r="I2931" s="32" t="s">
        <v>57</v>
      </c>
      <c r="J2931" s="19">
        <v>20.57</v>
      </c>
      <c r="K2931" s="29" t="s">
        <v>716</v>
      </c>
    </row>
    <row r="2932" spans="1:11">
      <c r="A2932" s="18" t="s">
        <v>20</v>
      </c>
      <c r="B2932" s="5" t="str">
        <f>TEXT(DATA[[#This Row],[Fecha]],"mmm")</f>
        <v>feb</v>
      </c>
      <c r="C2932" s="16">
        <f>(WEEKNUM(DATA[[#This Row],[Fecha]],2))</f>
        <v>6</v>
      </c>
      <c r="D2932" s="30">
        <v>45327</v>
      </c>
      <c r="E2932" s="102">
        <f>YEAR(DATA[[#This Row],[Fecha]])</f>
        <v>2024</v>
      </c>
      <c r="F2932" s="31" t="s">
        <v>335</v>
      </c>
      <c r="G2932" s="32" t="s">
        <v>75</v>
      </c>
      <c r="H2932" s="35" t="s">
        <v>705</v>
      </c>
      <c r="I2932" s="32" t="s">
        <v>57</v>
      </c>
      <c r="J2932" s="19">
        <v>20.29</v>
      </c>
      <c r="K2932" s="29" t="s">
        <v>716</v>
      </c>
    </row>
    <row r="2933" spans="1:11">
      <c r="A2933" s="18" t="s">
        <v>20</v>
      </c>
      <c r="B2933" s="5" t="str">
        <f>TEXT(DATA[[#This Row],[Fecha]],"mmm")</f>
        <v>feb</v>
      </c>
      <c r="C2933" s="16">
        <f>(WEEKNUM(DATA[[#This Row],[Fecha]],2))</f>
        <v>6</v>
      </c>
      <c r="D2933" s="30">
        <v>45327</v>
      </c>
      <c r="E2933" s="102">
        <f>YEAR(DATA[[#This Row],[Fecha]])</f>
        <v>2024</v>
      </c>
      <c r="F2933" s="31" t="s">
        <v>58</v>
      </c>
      <c r="G2933" s="32" t="s">
        <v>76</v>
      </c>
      <c r="H2933" s="35" t="s">
        <v>90</v>
      </c>
      <c r="I2933" s="32" t="s">
        <v>57</v>
      </c>
      <c r="J2933" s="19">
        <v>17.440000000000001</v>
      </c>
      <c r="K2933" s="29" t="s">
        <v>641</v>
      </c>
    </row>
    <row r="2934" spans="1:11">
      <c r="A2934" s="18" t="s">
        <v>20</v>
      </c>
      <c r="B2934" s="5" t="str">
        <f>TEXT(DATA[[#This Row],[Fecha]],"mmm")</f>
        <v>feb</v>
      </c>
      <c r="C2934" s="16">
        <f>(WEEKNUM(DATA[[#This Row],[Fecha]],2))</f>
        <v>6</v>
      </c>
      <c r="D2934" s="30">
        <v>45327</v>
      </c>
      <c r="E2934" s="102">
        <f>YEAR(DATA[[#This Row],[Fecha]])</f>
        <v>2024</v>
      </c>
      <c r="F2934" s="31" t="s">
        <v>58</v>
      </c>
      <c r="G2934" s="32" t="s">
        <v>482</v>
      </c>
      <c r="H2934" s="35" t="s">
        <v>150</v>
      </c>
      <c r="I2934" s="32" t="s">
        <v>57</v>
      </c>
      <c r="J2934" s="19">
        <v>13.94</v>
      </c>
      <c r="K2934" s="29" t="s">
        <v>720</v>
      </c>
    </row>
    <row r="2935" spans="1:11">
      <c r="A2935" s="18" t="s">
        <v>20</v>
      </c>
      <c r="B2935" s="5" t="str">
        <f>TEXT(DATA[[#This Row],[Fecha]],"mmm")</f>
        <v>feb</v>
      </c>
      <c r="C2935" s="16">
        <f>(WEEKNUM(DATA[[#This Row],[Fecha]],2))</f>
        <v>6</v>
      </c>
      <c r="D2935" s="30">
        <v>45327</v>
      </c>
      <c r="E2935" s="102">
        <f>YEAR(DATA[[#This Row],[Fecha]])</f>
        <v>2024</v>
      </c>
      <c r="F2935" s="31" t="s">
        <v>58</v>
      </c>
      <c r="G2935" s="32" t="s">
        <v>482</v>
      </c>
      <c r="H2935" s="35" t="s">
        <v>652</v>
      </c>
      <c r="I2935" s="32" t="s">
        <v>57</v>
      </c>
      <c r="J2935" s="19">
        <v>10.23</v>
      </c>
      <c r="K2935" s="29" t="s">
        <v>722</v>
      </c>
    </row>
    <row r="2936" spans="1:11">
      <c r="A2936" s="18" t="s">
        <v>20</v>
      </c>
      <c r="B2936" s="5" t="str">
        <f>TEXT(DATA[[#This Row],[Fecha]],"mmm")</f>
        <v>feb</v>
      </c>
      <c r="C2936" s="16">
        <f>(WEEKNUM(DATA[[#This Row],[Fecha]],2))</f>
        <v>6</v>
      </c>
      <c r="D2936" s="30">
        <v>45327</v>
      </c>
      <c r="E2936" s="102">
        <f>YEAR(DATA[[#This Row],[Fecha]])</f>
        <v>2024</v>
      </c>
      <c r="F2936" s="31" t="s">
        <v>335</v>
      </c>
      <c r="G2936" s="32" t="s">
        <v>75</v>
      </c>
      <c r="H2936" s="35" t="s">
        <v>705</v>
      </c>
      <c r="I2936" s="32" t="s">
        <v>57</v>
      </c>
      <c r="J2936" s="19">
        <v>7.44</v>
      </c>
      <c r="K2936" s="29" t="s">
        <v>716</v>
      </c>
    </row>
    <row r="2937" spans="1:11">
      <c r="A2937" s="18" t="s">
        <v>19</v>
      </c>
      <c r="B2937" s="5" t="str">
        <f>TEXT(DATA[[#This Row],[Fecha]],"mmm")</f>
        <v>feb</v>
      </c>
      <c r="C2937" s="16">
        <f>(WEEKNUM(DATA[[#This Row],[Fecha]],2))</f>
        <v>6</v>
      </c>
      <c r="D2937" s="30">
        <v>45327</v>
      </c>
      <c r="E2937" s="102">
        <f>YEAR(DATA[[#This Row],[Fecha]])</f>
        <v>2024</v>
      </c>
      <c r="F2937" s="31" t="s">
        <v>398</v>
      </c>
      <c r="G2937" s="32" t="s">
        <v>59</v>
      </c>
      <c r="H2937" s="35" t="s">
        <v>432</v>
      </c>
      <c r="I2937" s="32" t="s">
        <v>166</v>
      </c>
      <c r="J2937" s="19">
        <v>6.66</v>
      </c>
    </row>
    <row r="2938" spans="1:11">
      <c r="A2938" s="18" t="s">
        <v>22</v>
      </c>
      <c r="B2938" s="5" t="str">
        <f>TEXT(DATA[[#This Row],[Fecha]],"mmm")</f>
        <v>feb</v>
      </c>
      <c r="C2938" s="16">
        <f>(WEEKNUM(DATA[[#This Row],[Fecha]],2))</f>
        <v>6</v>
      </c>
      <c r="D2938" s="30">
        <v>45327</v>
      </c>
      <c r="E2938" s="102">
        <f>YEAR(DATA[[#This Row],[Fecha]])</f>
        <v>2024</v>
      </c>
      <c r="F2938" s="31" t="s">
        <v>58</v>
      </c>
      <c r="G2938" s="32" t="s">
        <v>65</v>
      </c>
      <c r="H2938" s="35" t="s">
        <v>429</v>
      </c>
      <c r="I2938" s="32" t="s">
        <v>166</v>
      </c>
      <c r="J2938" s="19">
        <v>6.2</v>
      </c>
    </row>
    <row r="2939" spans="1:11">
      <c r="A2939" s="18" t="s">
        <v>22</v>
      </c>
      <c r="B2939" s="5" t="str">
        <f>TEXT(DATA[[#This Row],[Fecha]],"mmm")</f>
        <v>feb</v>
      </c>
      <c r="C2939" s="16">
        <f>(WEEKNUM(DATA[[#This Row],[Fecha]],2))</f>
        <v>6</v>
      </c>
      <c r="D2939" s="30">
        <v>45327</v>
      </c>
      <c r="E2939" s="102">
        <f>YEAR(DATA[[#This Row],[Fecha]])</f>
        <v>2024</v>
      </c>
      <c r="F2939" s="31" t="s">
        <v>398</v>
      </c>
      <c r="G2939" s="32" t="s">
        <v>65</v>
      </c>
      <c r="H2939" s="35" t="s">
        <v>89</v>
      </c>
      <c r="I2939" s="32" t="s">
        <v>166</v>
      </c>
      <c r="J2939" s="19">
        <v>6.03</v>
      </c>
    </row>
    <row r="2940" spans="1:11">
      <c r="A2940" s="18" t="s">
        <v>22</v>
      </c>
      <c r="B2940" s="5" t="str">
        <f>TEXT(DATA[[#This Row],[Fecha]],"mmm")</f>
        <v>feb</v>
      </c>
      <c r="C2940" s="16">
        <f>(WEEKNUM(DATA[[#This Row],[Fecha]],2))</f>
        <v>6</v>
      </c>
      <c r="D2940" s="30">
        <v>45327</v>
      </c>
      <c r="E2940" s="102">
        <f>YEAR(DATA[[#This Row],[Fecha]])</f>
        <v>2024</v>
      </c>
      <c r="F2940" s="31" t="s">
        <v>58</v>
      </c>
      <c r="G2940" s="32" t="s">
        <v>65</v>
      </c>
      <c r="H2940" s="35" t="s">
        <v>69</v>
      </c>
      <c r="I2940" s="32" t="s">
        <v>166</v>
      </c>
      <c r="J2940" s="19">
        <v>5.25</v>
      </c>
    </row>
    <row r="2941" spans="1:11">
      <c r="A2941" s="18" t="s">
        <v>22</v>
      </c>
      <c r="B2941" s="5" t="str">
        <f>TEXT(DATA[[#This Row],[Fecha]],"mmm")</f>
        <v>feb</v>
      </c>
      <c r="C2941" s="16">
        <f>(WEEKNUM(DATA[[#This Row],[Fecha]],2))</f>
        <v>6</v>
      </c>
      <c r="D2941" s="30">
        <v>45327</v>
      </c>
      <c r="E2941" s="102">
        <f>YEAR(DATA[[#This Row],[Fecha]])</f>
        <v>2024</v>
      </c>
      <c r="F2941" s="31" t="s">
        <v>398</v>
      </c>
      <c r="G2941" s="32" t="s">
        <v>179</v>
      </c>
      <c r="H2941" s="35" t="s">
        <v>709</v>
      </c>
      <c r="I2941" s="32" t="s">
        <v>166</v>
      </c>
      <c r="J2941" s="19">
        <v>5.03</v>
      </c>
    </row>
    <row r="2942" spans="1:11">
      <c r="A2942" s="18" t="s">
        <v>22</v>
      </c>
      <c r="B2942" s="5" t="str">
        <f>TEXT(DATA[[#This Row],[Fecha]],"mmm")</f>
        <v>feb</v>
      </c>
      <c r="C2942" s="16">
        <f>(WEEKNUM(DATA[[#This Row],[Fecha]],2))</f>
        <v>6</v>
      </c>
      <c r="D2942" s="30">
        <v>45327</v>
      </c>
      <c r="E2942" s="102">
        <f>YEAR(DATA[[#This Row],[Fecha]])</f>
        <v>2024</v>
      </c>
      <c r="F2942" s="31" t="s">
        <v>58</v>
      </c>
      <c r="G2942" s="32" t="s">
        <v>65</v>
      </c>
      <c r="H2942" s="35" t="s">
        <v>69</v>
      </c>
      <c r="I2942" s="32" t="s">
        <v>166</v>
      </c>
      <c r="J2942" s="19">
        <v>4.7300000000000004</v>
      </c>
    </row>
    <row r="2943" spans="1:11">
      <c r="A2943" s="18" t="s">
        <v>22</v>
      </c>
      <c r="B2943" s="5" t="str">
        <f>TEXT(DATA[[#This Row],[Fecha]],"mmm")</f>
        <v>feb</v>
      </c>
      <c r="C2943" s="16">
        <f>(WEEKNUM(DATA[[#This Row],[Fecha]],2))</f>
        <v>6</v>
      </c>
      <c r="D2943" s="30">
        <v>45327</v>
      </c>
      <c r="E2943" s="102">
        <f>YEAR(DATA[[#This Row],[Fecha]])</f>
        <v>2024</v>
      </c>
      <c r="F2943" s="31" t="s">
        <v>58</v>
      </c>
      <c r="G2943" s="32" t="s">
        <v>65</v>
      </c>
      <c r="H2943" s="35" t="s">
        <v>429</v>
      </c>
      <c r="I2943" s="32" t="s">
        <v>166</v>
      </c>
      <c r="J2943" s="19">
        <v>4.28</v>
      </c>
    </row>
    <row r="2944" spans="1:11">
      <c r="A2944" s="18" t="s">
        <v>22</v>
      </c>
      <c r="B2944" s="5" t="str">
        <f>TEXT(DATA[[#This Row],[Fecha]],"mmm")</f>
        <v>feb</v>
      </c>
      <c r="C2944" s="16">
        <f>(WEEKNUM(DATA[[#This Row],[Fecha]],2))</f>
        <v>6</v>
      </c>
      <c r="D2944" s="30">
        <v>45327</v>
      </c>
      <c r="E2944" s="102">
        <f>YEAR(DATA[[#This Row],[Fecha]])</f>
        <v>2024</v>
      </c>
      <c r="F2944" s="31" t="s">
        <v>398</v>
      </c>
      <c r="G2944" s="32" t="s">
        <v>65</v>
      </c>
      <c r="H2944" s="35" t="s">
        <v>69</v>
      </c>
      <c r="I2944" s="32" t="s">
        <v>166</v>
      </c>
      <c r="J2944" s="19">
        <v>3.38</v>
      </c>
    </row>
    <row r="2945" spans="1:11">
      <c r="A2945" s="18" t="s">
        <v>22</v>
      </c>
      <c r="B2945" s="5" t="str">
        <f>TEXT(DATA[[#This Row],[Fecha]],"mmm")</f>
        <v>feb</v>
      </c>
      <c r="C2945" s="16">
        <f>(WEEKNUM(DATA[[#This Row],[Fecha]],2))</f>
        <v>6</v>
      </c>
      <c r="D2945" s="30">
        <v>45327</v>
      </c>
      <c r="E2945" s="102">
        <f>YEAR(DATA[[#This Row],[Fecha]])</f>
        <v>2024</v>
      </c>
      <c r="F2945" s="31" t="s">
        <v>398</v>
      </c>
      <c r="G2945" s="32" t="s">
        <v>65</v>
      </c>
      <c r="H2945" s="35" t="s">
        <v>69</v>
      </c>
      <c r="I2945" s="32" t="s">
        <v>166</v>
      </c>
      <c r="J2945" s="19">
        <v>3.13</v>
      </c>
    </row>
    <row r="2946" spans="1:11">
      <c r="A2946" s="18" t="s">
        <v>22</v>
      </c>
      <c r="B2946" s="5" t="str">
        <f>TEXT(DATA[[#This Row],[Fecha]],"mmm")</f>
        <v>feb</v>
      </c>
      <c r="C2946" s="16">
        <f>(WEEKNUM(DATA[[#This Row],[Fecha]],2))</f>
        <v>6</v>
      </c>
      <c r="D2946" s="30">
        <v>45327</v>
      </c>
      <c r="E2946" s="102">
        <f>YEAR(DATA[[#This Row],[Fecha]])</f>
        <v>2024</v>
      </c>
      <c r="F2946" s="31" t="s">
        <v>398</v>
      </c>
      <c r="G2946" s="32" t="s">
        <v>179</v>
      </c>
      <c r="H2946" s="35" t="s">
        <v>708</v>
      </c>
      <c r="I2946" s="32" t="s">
        <v>166</v>
      </c>
      <c r="J2946" s="19">
        <v>2.75</v>
      </c>
    </row>
    <row r="2947" spans="1:11">
      <c r="A2947" s="18" t="s">
        <v>22</v>
      </c>
      <c r="B2947" s="5" t="str">
        <f>TEXT(DATA[[#This Row],[Fecha]],"mmm")</f>
        <v>feb</v>
      </c>
      <c r="C2947" s="16">
        <f>(WEEKNUM(DATA[[#This Row],[Fecha]],2))</f>
        <v>6</v>
      </c>
      <c r="D2947" s="30">
        <v>45327</v>
      </c>
      <c r="E2947" s="102">
        <f>YEAR(DATA[[#This Row],[Fecha]])</f>
        <v>2024</v>
      </c>
      <c r="F2947" s="31" t="s">
        <v>398</v>
      </c>
      <c r="G2947" s="32" t="s">
        <v>60</v>
      </c>
      <c r="H2947" s="35" t="s">
        <v>483</v>
      </c>
      <c r="I2947" s="32" t="s">
        <v>166</v>
      </c>
      <c r="J2947" s="19">
        <v>2.25</v>
      </c>
    </row>
    <row r="2948" spans="1:11">
      <c r="A2948" s="18" t="s">
        <v>22</v>
      </c>
      <c r="B2948" s="5" t="str">
        <f>TEXT(DATA[[#This Row],[Fecha]],"mmm")</f>
        <v>feb</v>
      </c>
      <c r="C2948" s="16">
        <f>(WEEKNUM(DATA[[#This Row],[Fecha]],2))</f>
        <v>6</v>
      </c>
      <c r="D2948" s="30">
        <v>45327</v>
      </c>
      <c r="E2948" s="102">
        <f>YEAR(DATA[[#This Row],[Fecha]])</f>
        <v>2024</v>
      </c>
      <c r="F2948" s="31" t="s">
        <v>398</v>
      </c>
      <c r="G2948" s="32" t="s">
        <v>65</v>
      </c>
      <c r="H2948" s="35" t="s">
        <v>69</v>
      </c>
      <c r="I2948" s="32" t="s">
        <v>166</v>
      </c>
      <c r="J2948" s="19">
        <v>2.2000000000000002</v>
      </c>
    </row>
    <row r="2949" spans="1:11">
      <c r="A2949" s="18" t="s">
        <v>20</v>
      </c>
      <c r="B2949" s="5" t="str">
        <f>TEXT(DATA[[#This Row],[Fecha]],"mmm")</f>
        <v>feb</v>
      </c>
      <c r="C2949" s="16">
        <f>(WEEKNUM(DATA[[#This Row],[Fecha]],2))</f>
        <v>6</v>
      </c>
      <c r="D2949" s="30">
        <v>45327</v>
      </c>
      <c r="E2949" s="102">
        <f>YEAR(DATA[[#This Row],[Fecha]])</f>
        <v>2024</v>
      </c>
      <c r="F2949" s="31" t="s">
        <v>398</v>
      </c>
      <c r="G2949" s="32" t="s">
        <v>70</v>
      </c>
      <c r="H2949" s="35" t="s">
        <v>134</v>
      </c>
      <c r="I2949" s="32" t="s">
        <v>166</v>
      </c>
      <c r="J2949" s="19">
        <v>1.7</v>
      </c>
    </row>
    <row r="2950" spans="1:11">
      <c r="A2950" s="18" t="s">
        <v>22</v>
      </c>
      <c r="B2950" s="5" t="str">
        <f>TEXT(DATA[[#This Row],[Fecha]],"mmm")</f>
        <v>feb</v>
      </c>
      <c r="C2950" s="16">
        <f>(WEEKNUM(DATA[[#This Row],[Fecha]],2))</f>
        <v>6</v>
      </c>
      <c r="D2950" s="30">
        <v>45327</v>
      </c>
      <c r="E2950" s="102">
        <f>YEAR(DATA[[#This Row],[Fecha]])</f>
        <v>2024</v>
      </c>
      <c r="F2950" s="31" t="s">
        <v>58</v>
      </c>
      <c r="G2950" s="32" t="s">
        <v>65</v>
      </c>
      <c r="H2950" s="35" t="s">
        <v>69</v>
      </c>
      <c r="I2950" s="32" t="s">
        <v>166</v>
      </c>
      <c r="J2950" s="19">
        <v>1.44</v>
      </c>
    </row>
    <row r="2951" spans="1:11">
      <c r="A2951" s="18" t="s">
        <v>22</v>
      </c>
      <c r="B2951" s="5" t="str">
        <f>TEXT(DATA[[#This Row],[Fecha]],"mmm")</f>
        <v>feb</v>
      </c>
      <c r="C2951" s="16">
        <f>(WEEKNUM(DATA[[#This Row],[Fecha]],2))</f>
        <v>6</v>
      </c>
      <c r="D2951" s="30">
        <v>45327</v>
      </c>
      <c r="E2951" s="102">
        <f>YEAR(DATA[[#This Row],[Fecha]])</f>
        <v>2024</v>
      </c>
      <c r="F2951" s="31" t="s">
        <v>398</v>
      </c>
      <c r="G2951" s="32" t="s">
        <v>78</v>
      </c>
      <c r="H2951" s="35" t="s">
        <v>296</v>
      </c>
      <c r="I2951" s="32" t="s">
        <v>166</v>
      </c>
      <c r="J2951" s="19">
        <v>1.23</v>
      </c>
    </row>
    <row r="2952" spans="1:11">
      <c r="A2952" s="18" t="s">
        <v>20</v>
      </c>
      <c r="B2952" s="5" t="str">
        <f>TEXT(DATA[[#This Row],[Fecha]],"mmm")</f>
        <v>feb</v>
      </c>
      <c r="C2952" s="16">
        <f>(WEEKNUM(DATA[[#This Row],[Fecha]],2))</f>
        <v>6</v>
      </c>
      <c r="D2952" s="30">
        <v>45327</v>
      </c>
      <c r="E2952" s="102">
        <f>YEAR(DATA[[#This Row],[Fecha]])</f>
        <v>2024</v>
      </c>
      <c r="F2952" s="31" t="s">
        <v>398</v>
      </c>
      <c r="G2952" s="32" t="s">
        <v>52</v>
      </c>
      <c r="H2952" s="35" t="s">
        <v>162</v>
      </c>
      <c r="I2952" s="32" t="s">
        <v>166</v>
      </c>
      <c r="J2952" s="19">
        <v>1.21</v>
      </c>
    </row>
    <row r="2953" spans="1:11">
      <c r="A2953" s="18" t="s">
        <v>22</v>
      </c>
      <c r="B2953" s="5" t="str">
        <f>TEXT(DATA[[#This Row],[Fecha]],"mmm")</f>
        <v>feb</v>
      </c>
      <c r="C2953" s="16">
        <f>(WEEKNUM(DATA[[#This Row],[Fecha]],2))</f>
        <v>6</v>
      </c>
      <c r="D2953" s="30">
        <v>45327</v>
      </c>
      <c r="E2953" s="102">
        <f>YEAR(DATA[[#This Row],[Fecha]])</f>
        <v>2024</v>
      </c>
      <c r="F2953" s="31" t="s">
        <v>398</v>
      </c>
      <c r="G2953" s="32" t="s">
        <v>179</v>
      </c>
      <c r="H2953" s="35" t="s">
        <v>708</v>
      </c>
      <c r="I2953" s="32" t="s">
        <v>166</v>
      </c>
      <c r="J2953" s="19">
        <v>1.18</v>
      </c>
    </row>
    <row r="2954" spans="1:11">
      <c r="A2954" s="18" t="s">
        <v>22</v>
      </c>
      <c r="B2954" s="5" t="str">
        <f>TEXT(DATA[[#This Row],[Fecha]],"mmm")</f>
        <v>feb</v>
      </c>
      <c r="C2954" s="16">
        <f>(WEEKNUM(DATA[[#This Row],[Fecha]],2))</f>
        <v>6</v>
      </c>
      <c r="D2954" s="30">
        <v>45327</v>
      </c>
      <c r="E2954" s="102">
        <f>YEAR(DATA[[#This Row],[Fecha]])</f>
        <v>2024</v>
      </c>
      <c r="F2954" s="31" t="s">
        <v>398</v>
      </c>
      <c r="G2954" s="32" t="s">
        <v>65</v>
      </c>
      <c r="H2954" s="35" t="s">
        <v>89</v>
      </c>
      <c r="I2954" s="32" t="s">
        <v>166</v>
      </c>
      <c r="J2954" s="19">
        <v>1.18</v>
      </c>
    </row>
    <row r="2955" spans="1:11">
      <c r="A2955" s="18" t="s">
        <v>22</v>
      </c>
      <c r="B2955" s="5" t="str">
        <f>TEXT(DATA[[#This Row],[Fecha]],"mmm")</f>
        <v>feb</v>
      </c>
      <c r="C2955" s="16">
        <f>(WEEKNUM(DATA[[#This Row],[Fecha]],2))</f>
        <v>6</v>
      </c>
      <c r="D2955" s="30">
        <v>45327</v>
      </c>
      <c r="E2955" s="102">
        <f>YEAR(DATA[[#This Row],[Fecha]])</f>
        <v>2024</v>
      </c>
      <c r="F2955" s="31" t="s">
        <v>398</v>
      </c>
      <c r="G2955" s="32" t="s">
        <v>179</v>
      </c>
      <c r="H2955" s="35" t="s">
        <v>709</v>
      </c>
      <c r="I2955" s="32" t="s">
        <v>166</v>
      </c>
      <c r="J2955" s="19">
        <v>0.2</v>
      </c>
    </row>
    <row r="2956" spans="1:11">
      <c r="A2956" s="18" t="s">
        <v>20</v>
      </c>
      <c r="B2956" s="5" t="str">
        <f>TEXT(DATA[[#This Row],[Fecha]],"mmm")</f>
        <v>feb</v>
      </c>
      <c r="C2956" s="16">
        <f>(WEEKNUM(DATA[[#This Row],[Fecha]],2))</f>
        <v>6</v>
      </c>
      <c r="D2956" s="30">
        <v>45328</v>
      </c>
      <c r="E2956" s="102">
        <f>YEAR(DATA[[#This Row],[Fecha]])</f>
        <v>2024</v>
      </c>
      <c r="F2956" s="31" t="s">
        <v>58</v>
      </c>
      <c r="G2956" s="32" t="s">
        <v>75</v>
      </c>
      <c r="H2956" s="35" t="s">
        <v>705</v>
      </c>
      <c r="I2956" s="32" t="s">
        <v>57</v>
      </c>
      <c r="J2956" s="19">
        <v>27.12</v>
      </c>
      <c r="K2956" s="29" t="s">
        <v>718</v>
      </c>
    </row>
    <row r="2957" spans="1:11">
      <c r="A2957" s="18" t="s">
        <v>20</v>
      </c>
      <c r="B2957" s="5" t="str">
        <f>TEXT(DATA[[#This Row],[Fecha]],"mmm")</f>
        <v>feb</v>
      </c>
      <c r="C2957" s="16">
        <f>(WEEKNUM(DATA[[#This Row],[Fecha]],2))</f>
        <v>6</v>
      </c>
      <c r="D2957" s="30">
        <v>45328</v>
      </c>
      <c r="E2957" s="102">
        <f>YEAR(DATA[[#This Row],[Fecha]])</f>
        <v>2024</v>
      </c>
      <c r="F2957" s="31" t="s">
        <v>58</v>
      </c>
      <c r="G2957" s="32" t="s">
        <v>75</v>
      </c>
      <c r="H2957" s="35" t="s">
        <v>705</v>
      </c>
      <c r="I2957" s="32" t="s">
        <v>57</v>
      </c>
      <c r="J2957" s="19">
        <v>19.45</v>
      </c>
      <c r="K2957" s="29" t="s">
        <v>718</v>
      </c>
    </row>
    <row r="2958" spans="1:11">
      <c r="A2958" s="18" t="s">
        <v>22</v>
      </c>
      <c r="B2958" s="5" t="str">
        <f>TEXT(DATA[[#This Row],[Fecha]],"mmm")</f>
        <v>feb</v>
      </c>
      <c r="C2958" s="16">
        <f>(WEEKNUM(DATA[[#This Row],[Fecha]],2))</f>
        <v>6</v>
      </c>
      <c r="D2958" s="30">
        <v>45328</v>
      </c>
      <c r="E2958" s="102">
        <f>YEAR(DATA[[#This Row],[Fecha]])</f>
        <v>2024</v>
      </c>
      <c r="F2958" s="31" t="s">
        <v>398</v>
      </c>
      <c r="G2958" s="32" t="s">
        <v>76</v>
      </c>
      <c r="H2958" s="35" t="s">
        <v>707</v>
      </c>
      <c r="I2958" s="32" t="s">
        <v>56</v>
      </c>
      <c r="J2958" s="19">
        <v>18.420000000000002</v>
      </c>
      <c r="K2958" s="29" t="s">
        <v>723</v>
      </c>
    </row>
    <row r="2959" spans="1:11">
      <c r="A2959" s="18" t="s">
        <v>22</v>
      </c>
      <c r="B2959" s="5" t="str">
        <f>TEXT(DATA[[#This Row],[Fecha]],"mmm")</f>
        <v>feb</v>
      </c>
      <c r="C2959" s="16">
        <f>(WEEKNUM(DATA[[#This Row],[Fecha]],2))</f>
        <v>6</v>
      </c>
      <c r="D2959" s="30">
        <v>45328</v>
      </c>
      <c r="E2959" s="102">
        <f>YEAR(DATA[[#This Row],[Fecha]])</f>
        <v>2024</v>
      </c>
      <c r="F2959" s="31" t="s">
        <v>398</v>
      </c>
      <c r="G2959" s="32" t="s">
        <v>76</v>
      </c>
      <c r="H2959" s="35" t="s">
        <v>707</v>
      </c>
      <c r="I2959" s="32" t="s">
        <v>56</v>
      </c>
      <c r="J2959" s="19">
        <v>18.329999999999998</v>
      </c>
      <c r="K2959" s="29" t="s">
        <v>723</v>
      </c>
    </row>
    <row r="2960" spans="1:11">
      <c r="A2960" s="18" t="s">
        <v>20</v>
      </c>
      <c r="B2960" s="5" t="str">
        <f>TEXT(DATA[[#This Row],[Fecha]],"mmm")</f>
        <v>feb</v>
      </c>
      <c r="C2960" s="16">
        <f>(WEEKNUM(DATA[[#This Row],[Fecha]],2))</f>
        <v>6</v>
      </c>
      <c r="D2960" s="30">
        <v>45328</v>
      </c>
      <c r="E2960" s="102">
        <f>YEAR(DATA[[#This Row],[Fecha]])</f>
        <v>2024</v>
      </c>
      <c r="F2960" s="31" t="s">
        <v>398</v>
      </c>
      <c r="G2960" s="32" t="s">
        <v>482</v>
      </c>
      <c r="H2960" s="35" t="s">
        <v>325</v>
      </c>
      <c r="I2960" s="32" t="s">
        <v>166</v>
      </c>
      <c r="J2960" s="19">
        <v>6.44</v>
      </c>
    </row>
    <row r="2961" spans="1:10">
      <c r="A2961" s="18" t="s">
        <v>20</v>
      </c>
      <c r="B2961" s="5" t="str">
        <f>TEXT(DATA[[#This Row],[Fecha]],"mmm")</f>
        <v>feb</v>
      </c>
      <c r="C2961" s="16">
        <f>(WEEKNUM(DATA[[#This Row],[Fecha]],2))</f>
        <v>6</v>
      </c>
      <c r="D2961" s="30">
        <v>45328</v>
      </c>
      <c r="E2961" s="102">
        <f>YEAR(DATA[[#This Row],[Fecha]])</f>
        <v>2024</v>
      </c>
      <c r="F2961" s="31" t="s">
        <v>58</v>
      </c>
      <c r="G2961" s="32" t="s">
        <v>76</v>
      </c>
      <c r="H2961" s="35" t="s">
        <v>108</v>
      </c>
      <c r="I2961" s="32" t="s">
        <v>166</v>
      </c>
      <c r="J2961" s="19">
        <v>5.84</v>
      </c>
    </row>
    <row r="2962" spans="1:10">
      <c r="A2962" s="18" t="s">
        <v>22</v>
      </c>
      <c r="B2962" s="5" t="str">
        <f>TEXT(DATA[[#This Row],[Fecha]],"mmm")</f>
        <v>feb</v>
      </c>
      <c r="C2962" s="16">
        <f>(WEEKNUM(DATA[[#This Row],[Fecha]],2))</f>
        <v>6</v>
      </c>
      <c r="D2962" s="30">
        <v>45328</v>
      </c>
      <c r="E2962" s="102">
        <f>YEAR(DATA[[#This Row],[Fecha]])</f>
        <v>2024</v>
      </c>
      <c r="F2962" s="31" t="s">
        <v>58</v>
      </c>
      <c r="G2962" s="32" t="s">
        <v>60</v>
      </c>
      <c r="H2962" s="35" t="s">
        <v>299</v>
      </c>
      <c r="I2962" s="32" t="s">
        <v>166</v>
      </c>
      <c r="J2962" s="19">
        <v>4.9800000000000004</v>
      </c>
    </row>
    <row r="2963" spans="1:10">
      <c r="A2963" s="18" t="s">
        <v>22</v>
      </c>
      <c r="B2963" s="5" t="str">
        <f>TEXT(DATA[[#This Row],[Fecha]],"mmm")</f>
        <v>feb</v>
      </c>
      <c r="C2963" s="16">
        <f>(WEEKNUM(DATA[[#This Row],[Fecha]],2))</f>
        <v>6</v>
      </c>
      <c r="D2963" s="30">
        <v>45328</v>
      </c>
      <c r="E2963" s="102">
        <f>YEAR(DATA[[#This Row],[Fecha]])</f>
        <v>2024</v>
      </c>
      <c r="F2963" s="31" t="s">
        <v>398</v>
      </c>
      <c r="G2963" s="32" t="s">
        <v>76</v>
      </c>
      <c r="H2963" s="35" t="s">
        <v>304</v>
      </c>
      <c r="I2963" s="32" t="s">
        <v>166</v>
      </c>
      <c r="J2963" s="19">
        <v>3.85</v>
      </c>
    </row>
    <row r="2964" spans="1:10">
      <c r="A2964" s="18" t="s">
        <v>20</v>
      </c>
      <c r="B2964" s="5" t="str">
        <f>TEXT(DATA[[#This Row],[Fecha]],"mmm")</f>
        <v>feb</v>
      </c>
      <c r="C2964" s="16">
        <f>(WEEKNUM(DATA[[#This Row],[Fecha]],2))</f>
        <v>6</v>
      </c>
      <c r="D2964" s="30">
        <v>45328</v>
      </c>
      <c r="E2964" s="102">
        <f>YEAR(DATA[[#This Row],[Fecha]])</f>
        <v>2024</v>
      </c>
      <c r="F2964" s="31" t="s">
        <v>58</v>
      </c>
      <c r="G2964" s="32" t="s">
        <v>70</v>
      </c>
      <c r="H2964" s="35" t="s">
        <v>86</v>
      </c>
      <c r="I2964" s="32" t="s">
        <v>166</v>
      </c>
      <c r="J2964" s="19">
        <v>3.53</v>
      </c>
    </row>
    <row r="2965" spans="1:10">
      <c r="A2965" s="18" t="s">
        <v>22</v>
      </c>
      <c r="B2965" s="5" t="str">
        <f>TEXT(DATA[[#This Row],[Fecha]],"mmm")</f>
        <v>feb</v>
      </c>
      <c r="C2965" s="16">
        <f>(WEEKNUM(DATA[[#This Row],[Fecha]],2))</f>
        <v>6</v>
      </c>
      <c r="D2965" s="30">
        <v>45328</v>
      </c>
      <c r="E2965" s="102">
        <f>YEAR(DATA[[#This Row],[Fecha]])</f>
        <v>2024</v>
      </c>
      <c r="F2965" s="31" t="s">
        <v>58</v>
      </c>
      <c r="G2965" s="32" t="s">
        <v>65</v>
      </c>
      <c r="H2965" s="35" t="s">
        <v>89</v>
      </c>
      <c r="I2965" s="32" t="s">
        <v>166</v>
      </c>
      <c r="J2965" s="19">
        <v>3.18</v>
      </c>
    </row>
    <row r="2966" spans="1:10">
      <c r="A2966" s="18" t="s">
        <v>20</v>
      </c>
      <c r="B2966" s="5" t="str">
        <f>TEXT(DATA[[#This Row],[Fecha]],"mmm")</f>
        <v>feb</v>
      </c>
      <c r="C2966" s="16">
        <f>(WEEKNUM(DATA[[#This Row],[Fecha]],2))</f>
        <v>6</v>
      </c>
      <c r="D2966" s="30">
        <v>45328</v>
      </c>
      <c r="E2966" s="102">
        <f>YEAR(DATA[[#This Row],[Fecha]])</f>
        <v>2024</v>
      </c>
      <c r="F2966" s="31" t="s">
        <v>398</v>
      </c>
      <c r="G2966" s="32" t="s">
        <v>64</v>
      </c>
      <c r="H2966" s="35" t="s">
        <v>477</v>
      </c>
      <c r="I2966" s="32" t="s">
        <v>166</v>
      </c>
      <c r="J2966" s="19">
        <v>3.13</v>
      </c>
    </row>
    <row r="2967" spans="1:10">
      <c r="A2967" s="18" t="s">
        <v>22</v>
      </c>
      <c r="B2967" s="5" t="str">
        <f>TEXT(DATA[[#This Row],[Fecha]],"mmm")</f>
        <v>feb</v>
      </c>
      <c r="C2967" s="16">
        <f>(WEEKNUM(DATA[[#This Row],[Fecha]],2))</f>
        <v>6</v>
      </c>
      <c r="D2967" s="30">
        <v>45328</v>
      </c>
      <c r="E2967" s="102">
        <f>YEAR(DATA[[#This Row],[Fecha]])</f>
        <v>2024</v>
      </c>
      <c r="F2967" s="31" t="s">
        <v>398</v>
      </c>
      <c r="G2967" s="32" t="s">
        <v>76</v>
      </c>
      <c r="H2967" s="35" t="s">
        <v>529</v>
      </c>
      <c r="I2967" s="32" t="s">
        <v>166</v>
      </c>
      <c r="J2967" s="19">
        <v>2.98</v>
      </c>
    </row>
    <row r="2968" spans="1:10">
      <c r="A2968" s="18" t="s">
        <v>22</v>
      </c>
      <c r="B2968" s="5" t="str">
        <f>TEXT(DATA[[#This Row],[Fecha]],"mmm")</f>
        <v>feb</v>
      </c>
      <c r="C2968" s="16">
        <f>(WEEKNUM(DATA[[#This Row],[Fecha]],2))</f>
        <v>6</v>
      </c>
      <c r="D2968" s="30">
        <v>45328</v>
      </c>
      <c r="E2968" s="102">
        <f>YEAR(DATA[[#This Row],[Fecha]])</f>
        <v>2024</v>
      </c>
      <c r="F2968" s="31" t="s">
        <v>398</v>
      </c>
      <c r="G2968" s="32" t="s">
        <v>78</v>
      </c>
      <c r="H2968" s="35" t="s">
        <v>296</v>
      </c>
      <c r="I2968" s="32" t="s">
        <v>166</v>
      </c>
      <c r="J2968" s="19">
        <v>2.9</v>
      </c>
    </row>
    <row r="2969" spans="1:10">
      <c r="A2969" s="18" t="s">
        <v>22</v>
      </c>
      <c r="B2969" s="5" t="str">
        <f>TEXT(DATA[[#This Row],[Fecha]],"mmm")</f>
        <v>feb</v>
      </c>
      <c r="C2969" s="16">
        <f>(WEEKNUM(DATA[[#This Row],[Fecha]],2))</f>
        <v>6</v>
      </c>
      <c r="D2969" s="30">
        <v>45328</v>
      </c>
      <c r="E2969" s="102">
        <f>YEAR(DATA[[#This Row],[Fecha]])</f>
        <v>2024</v>
      </c>
      <c r="F2969" s="31" t="s">
        <v>398</v>
      </c>
      <c r="G2969" s="32" t="s">
        <v>65</v>
      </c>
      <c r="H2969" s="35" t="s">
        <v>69</v>
      </c>
      <c r="I2969" s="32" t="s">
        <v>166</v>
      </c>
      <c r="J2969" s="19">
        <v>2.88</v>
      </c>
    </row>
    <row r="2970" spans="1:10">
      <c r="A2970" s="18" t="s">
        <v>22</v>
      </c>
      <c r="B2970" s="5" t="str">
        <f>TEXT(DATA[[#This Row],[Fecha]],"mmm")</f>
        <v>feb</v>
      </c>
      <c r="C2970" s="16">
        <f>(WEEKNUM(DATA[[#This Row],[Fecha]],2))</f>
        <v>6</v>
      </c>
      <c r="D2970" s="30">
        <v>45328</v>
      </c>
      <c r="E2970" s="102">
        <f>YEAR(DATA[[#This Row],[Fecha]])</f>
        <v>2024</v>
      </c>
      <c r="F2970" s="31" t="s">
        <v>398</v>
      </c>
      <c r="G2970" s="32" t="s">
        <v>78</v>
      </c>
      <c r="H2970" s="35" t="s">
        <v>300</v>
      </c>
      <c r="I2970" s="32" t="s">
        <v>166</v>
      </c>
      <c r="J2970" s="19">
        <v>2.75</v>
      </c>
    </row>
    <row r="2971" spans="1:10">
      <c r="A2971" s="18" t="s">
        <v>22</v>
      </c>
      <c r="B2971" s="5" t="str">
        <f>TEXT(DATA[[#This Row],[Fecha]],"mmm")</f>
        <v>feb</v>
      </c>
      <c r="C2971" s="16">
        <f>(WEEKNUM(DATA[[#This Row],[Fecha]],2))</f>
        <v>6</v>
      </c>
      <c r="D2971" s="30">
        <v>45328</v>
      </c>
      <c r="E2971" s="102">
        <f>YEAR(DATA[[#This Row],[Fecha]])</f>
        <v>2024</v>
      </c>
      <c r="F2971" s="31" t="s">
        <v>58</v>
      </c>
      <c r="G2971" s="32" t="s">
        <v>65</v>
      </c>
      <c r="H2971" s="35" t="s">
        <v>89</v>
      </c>
      <c r="I2971" s="32" t="s">
        <v>166</v>
      </c>
      <c r="J2971" s="19">
        <v>2.58</v>
      </c>
    </row>
    <row r="2972" spans="1:10">
      <c r="A2972" s="18" t="s">
        <v>22</v>
      </c>
      <c r="B2972" s="5" t="str">
        <f>TEXT(DATA[[#This Row],[Fecha]],"mmm")</f>
        <v>feb</v>
      </c>
      <c r="C2972" s="16">
        <f>(WEEKNUM(DATA[[#This Row],[Fecha]],2))</f>
        <v>6</v>
      </c>
      <c r="D2972" s="30">
        <v>45328</v>
      </c>
      <c r="E2972" s="102">
        <f>YEAR(DATA[[#This Row],[Fecha]])</f>
        <v>2024</v>
      </c>
      <c r="F2972" s="31" t="s">
        <v>398</v>
      </c>
      <c r="G2972" s="32" t="s">
        <v>78</v>
      </c>
      <c r="H2972" s="35" t="s">
        <v>296</v>
      </c>
      <c r="I2972" s="32" t="s">
        <v>166</v>
      </c>
      <c r="J2972" s="19">
        <v>2.5299999999999998</v>
      </c>
    </row>
    <row r="2973" spans="1:10">
      <c r="A2973" s="18" t="s">
        <v>22</v>
      </c>
      <c r="B2973" s="5" t="str">
        <f>TEXT(DATA[[#This Row],[Fecha]],"mmm")</f>
        <v>feb</v>
      </c>
      <c r="C2973" s="16">
        <f>(WEEKNUM(DATA[[#This Row],[Fecha]],2))</f>
        <v>6</v>
      </c>
      <c r="D2973" s="30">
        <v>45328</v>
      </c>
      <c r="E2973" s="102">
        <f>YEAR(DATA[[#This Row],[Fecha]])</f>
        <v>2024</v>
      </c>
      <c r="F2973" s="31" t="s">
        <v>398</v>
      </c>
      <c r="G2973" s="32" t="s">
        <v>78</v>
      </c>
      <c r="H2973" s="35" t="s">
        <v>296</v>
      </c>
      <c r="I2973" s="32" t="s">
        <v>166</v>
      </c>
      <c r="J2973" s="19">
        <v>2.5299999999999998</v>
      </c>
    </row>
    <row r="2974" spans="1:10">
      <c r="A2974" s="18" t="s">
        <v>22</v>
      </c>
      <c r="B2974" s="5" t="str">
        <f>TEXT(DATA[[#This Row],[Fecha]],"mmm")</f>
        <v>feb</v>
      </c>
      <c r="C2974" s="16">
        <f>(WEEKNUM(DATA[[#This Row],[Fecha]],2))</f>
        <v>6</v>
      </c>
      <c r="D2974" s="30">
        <v>45328</v>
      </c>
      <c r="E2974" s="102">
        <f>YEAR(DATA[[#This Row],[Fecha]])</f>
        <v>2024</v>
      </c>
      <c r="F2974" s="31" t="s">
        <v>398</v>
      </c>
      <c r="G2974" s="32" t="s">
        <v>65</v>
      </c>
      <c r="H2974" s="35" t="s">
        <v>510</v>
      </c>
      <c r="I2974" s="32" t="s">
        <v>166</v>
      </c>
      <c r="J2974" s="19">
        <v>1.98</v>
      </c>
    </row>
    <row r="2975" spans="1:10">
      <c r="A2975" s="18" t="s">
        <v>22</v>
      </c>
      <c r="B2975" s="5" t="str">
        <f>TEXT(DATA[[#This Row],[Fecha]],"mmm")</f>
        <v>feb</v>
      </c>
      <c r="C2975" s="16">
        <f>(WEEKNUM(DATA[[#This Row],[Fecha]],2))</f>
        <v>6</v>
      </c>
      <c r="D2975" s="30">
        <v>45328</v>
      </c>
      <c r="E2975" s="102">
        <f>YEAR(DATA[[#This Row],[Fecha]])</f>
        <v>2024</v>
      </c>
      <c r="F2975" s="31" t="s">
        <v>58</v>
      </c>
      <c r="G2975" s="32" t="s">
        <v>65</v>
      </c>
      <c r="H2975" s="35" t="s">
        <v>89</v>
      </c>
      <c r="I2975" s="32" t="s">
        <v>166</v>
      </c>
      <c r="J2975" s="19">
        <v>1.9</v>
      </c>
    </row>
    <row r="2976" spans="1:10">
      <c r="A2976" s="18" t="s">
        <v>22</v>
      </c>
      <c r="B2976" s="5" t="str">
        <f>TEXT(DATA[[#This Row],[Fecha]],"mmm")</f>
        <v>feb</v>
      </c>
      <c r="C2976" s="16">
        <f>(WEEKNUM(DATA[[#This Row],[Fecha]],2))</f>
        <v>6</v>
      </c>
      <c r="D2976" s="30">
        <v>45328</v>
      </c>
      <c r="E2976" s="102">
        <f>YEAR(DATA[[#This Row],[Fecha]])</f>
        <v>2024</v>
      </c>
      <c r="F2976" s="31" t="s">
        <v>398</v>
      </c>
      <c r="G2976" s="32" t="s">
        <v>65</v>
      </c>
      <c r="H2976" s="35" t="s">
        <v>89</v>
      </c>
      <c r="I2976" s="32" t="s">
        <v>166</v>
      </c>
      <c r="J2976" s="19">
        <v>1.87</v>
      </c>
    </row>
    <row r="2977" spans="1:11">
      <c r="A2977" s="18" t="s">
        <v>22</v>
      </c>
      <c r="B2977" s="5" t="str">
        <f>TEXT(DATA[[#This Row],[Fecha]],"mmm")</f>
        <v>feb</v>
      </c>
      <c r="C2977" s="16">
        <f>(WEEKNUM(DATA[[#This Row],[Fecha]],2))</f>
        <v>6</v>
      </c>
      <c r="D2977" s="30">
        <v>45328</v>
      </c>
      <c r="E2977" s="102">
        <f>YEAR(DATA[[#This Row],[Fecha]])</f>
        <v>2024</v>
      </c>
      <c r="F2977" s="31" t="s">
        <v>398</v>
      </c>
      <c r="G2977" s="32" t="s">
        <v>76</v>
      </c>
      <c r="H2977" s="35" t="s">
        <v>596</v>
      </c>
      <c r="I2977" s="32" t="s">
        <v>166</v>
      </c>
      <c r="J2977" s="19">
        <v>1.73</v>
      </c>
    </row>
    <row r="2978" spans="1:11">
      <c r="A2978" s="18" t="s">
        <v>22</v>
      </c>
      <c r="B2978" s="5" t="str">
        <f>TEXT(DATA[[#This Row],[Fecha]],"mmm")</f>
        <v>feb</v>
      </c>
      <c r="C2978" s="16">
        <f>(WEEKNUM(DATA[[#This Row],[Fecha]],2))</f>
        <v>6</v>
      </c>
      <c r="D2978" s="30">
        <v>45328</v>
      </c>
      <c r="E2978" s="102">
        <f>YEAR(DATA[[#This Row],[Fecha]])</f>
        <v>2024</v>
      </c>
      <c r="F2978" s="31" t="s">
        <v>58</v>
      </c>
      <c r="G2978" s="32" t="s">
        <v>60</v>
      </c>
      <c r="H2978" s="35" t="s">
        <v>299</v>
      </c>
      <c r="I2978" s="32" t="s">
        <v>166</v>
      </c>
      <c r="J2978" s="19">
        <v>1.55</v>
      </c>
    </row>
    <row r="2979" spans="1:11">
      <c r="A2979" s="18" t="s">
        <v>22</v>
      </c>
      <c r="B2979" s="5" t="str">
        <f>TEXT(DATA[[#This Row],[Fecha]],"mmm")</f>
        <v>feb</v>
      </c>
      <c r="C2979" s="16">
        <f>(WEEKNUM(DATA[[#This Row],[Fecha]],2))</f>
        <v>6</v>
      </c>
      <c r="D2979" s="30">
        <v>45328</v>
      </c>
      <c r="E2979" s="102">
        <f>YEAR(DATA[[#This Row],[Fecha]])</f>
        <v>2024</v>
      </c>
      <c r="F2979" s="31" t="s">
        <v>398</v>
      </c>
      <c r="G2979" s="32" t="s">
        <v>76</v>
      </c>
      <c r="H2979" s="35" t="s">
        <v>596</v>
      </c>
      <c r="I2979" s="32" t="s">
        <v>166</v>
      </c>
      <c r="J2979" s="19">
        <v>1.08</v>
      </c>
    </row>
    <row r="2980" spans="1:11">
      <c r="A2980" s="18" t="s">
        <v>22</v>
      </c>
      <c r="B2980" s="5" t="str">
        <f>TEXT(DATA[[#This Row],[Fecha]],"mmm")</f>
        <v>feb</v>
      </c>
      <c r="C2980" s="16">
        <f>(WEEKNUM(DATA[[#This Row],[Fecha]],2))</f>
        <v>6</v>
      </c>
      <c r="D2980" s="30">
        <v>45328</v>
      </c>
      <c r="E2980" s="102">
        <f>YEAR(DATA[[#This Row],[Fecha]])</f>
        <v>2024</v>
      </c>
      <c r="F2980" s="31" t="s">
        <v>398</v>
      </c>
      <c r="G2980" s="32" t="s">
        <v>78</v>
      </c>
      <c r="H2980" s="35" t="s">
        <v>296</v>
      </c>
      <c r="I2980" s="32" t="s">
        <v>166</v>
      </c>
      <c r="J2980" s="19">
        <v>1.08</v>
      </c>
    </row>
    <row r="2981" spans="1:11">
      <c r="A2981" s="18" t="s">
        <v>20</v>
      </c>
      <c r="B2981" s="5" t="str">
        <f>TEXT(DATA[[#This Row],[Fecha]],"mmm")</f>
        <v>feb</v>
      </c>
      <c r="C2981" s="16">
        <f>(WEEKNUM(DATA[[#This Row],[Fecha]],2))</f>
        <v>6</v>
      </c>
      <c r="D2981" s="30">
        <v>45328</v>
      </c>
      <c r="E2981" s="102">
        <f>YEAR(DATA[[#This Row],[Fecha]])</f>
        <v>2024</v>
      </c>
      <c r="F2981" s="31" t="s">
        <v>398</v>
      </c>
      <c r="G2981" s="32" t="s">
        <v>52</v>
      </c>
      <c r="H2981" s="35" t="s">
        <v>162</v>
      </c>
      <c r="I2981" s="32" t="s">
        <v>166</v>
      </c>
      <c r="J2981" s="19">
        <v>0.97</v>
      </c>
    </row>
    <row r="2982" spans="1:11">
      <c r="A2982" s="18" t="s">
        <v>22</v>
      </c>
      <c r="B2982" s="5" t="str">
        <f>TEXT(DATA[[#This Row],[Fecha]],"mmm")</f>
        <v>feb</v>
      </c>
      <c r="C2982" s="16">
        <f>(WEEKNUM(DATA[[#This Row],[Fecha]],2))</f>
        <v>6</v>
      </c>
      <c r="D2982" s="30">
        <v>45328</v>
      </c>
      <c r="E2982" s="102">
        <f>YEAR(DATA[[#This Row],[Fecha]])</f>
        <v>2024</v>
      </c>
      <c r="F2982" s="31" t="s">
        <v>398</v>
      </c>
      <c r="G2982" s="32" t="s">
        <v>65</v>
      </c>
      <c r="H2982" s="35" t="s">
        <v>69</v>
      </c>
      <c r="I2982" s="32" t="s">
        <v>166</v>
      </c>
      <c r="J2982" s="19">
        <v>0.79</v>
      </c>
    </row>
    <row r="2983" spans="1:11">
      <c r="A2983" s="18" t="s">
        <v>22</v>
      </c>
      <c r="B2983" s="5" t="str">
        <f>TEXT(DATA[[#This Row],[Fecha]],"mmm")</f>
        <v>feb</v>
      </c>
      <c r="C2983" s="16">
        <f>(WEEKNUM(DATA[[#This Row],[Fecha]],2))</f>
        <v>6</v>
      </c>
      <c r="D2983" s="30">
        <v>45328</v>
      </c>
      <c r="E2983" s="102">
        <f>YEAR(DATA[[#This Row],[Fecha]])</f>
        <v>2024</v>
      </c>
      <c r="F2983" s="31" t="s">
        <v>398</v>
      </c>
      <c r="G2983" s="32" t="s">
        <v>78</v>
      </c>
      <c r="H2983" s="35" t="s">
        <v>296</v>
      </c>
      <c r="I2983" s="32" t="s">
        <v>166</v>
      </c>
      <c r="J2983" s="19">
        <v>0.7</v>
      </c>
    </row>
    <row r="2984" spans="1:11">
      <c r="A2984" s="18" t="s">
        <v>20</v>
      </c>
      <c r="B2984" s="5" t="str">
        <f>TEXT(DATA[[#This Row],[Fecha]],"mmm")</f>
        <v>feb</v>
      </c>
      <c r="C2984" s="16">
        <f>(WEEKNUM(DATA[[#This Row],[Fecha]],2))</f>
        <v>6</v>
      </c>
      <c r="D2984" s="30">
        <v>45328</v>
      </c>
      <c r="E2984" s="102">
        <f>YEAR(DATA[[#This Row],[Fecha]])</f>
        <v>2024</v>
      </c>
      <c r="F2984" s="31" t="s">
        <v>398</v>
      </c>
      <c r="G2984" s="32" t="s">
        <v>52</v>
      </c>
      <c r="H2984" s="35" t="s">
        <v>162</v>
      </c>
      <c r="I2984" s="32" t="s">
        <v>166</v>
      </c>
      <c r="J2984" s="19">
        <v>0.53</v>
      </c>
    </row>
    <row r="2985" spans="1:11">
      <c r="A2985" s="18" t="s">
        <v>20</v>
      </c>
      <c r="B2985" s="5" t="str">
        <f>TEXT(DATA[[#This Row],[Fecha]],"mmm")</f>
        <v>feb</v>
      </c>
      <c r="C2985" s="16">
        <f>(WEEKNUM(DATA[[#This Row],[Fecha]],2))</f>
        <v>6</v>
      </c>
      <c r="D2985" s="30">
        <v>45328</v>
      </c>
      <c r="E2985" s="102">
        <f>YEAR(DATA[[#This Row],[Fecha]])</f>
        <v>2024</v>
      </c>
      <c r="F2985" s="31" t="s">
        <v>58</v>
      </c>
      <c r="G2985" s="32" t="s">
        <v>52</v>
      </c>
      <c r="H2985" s="35" t="s">
        <v>162</v>
      </c>
      <c r="I2985" s="32" t="s">
        <v>166</v>
      </c>
      <c r="J2985" s="19">
        <v>0.32</v>
      </c>
    </row>
    <row r="2986" spans="1:11">
      <c r="A2986" s="18" t="s">
        <v>20</v>
      </c>
      <c r="B2986" s="5" t="str">
        <f>TEXT(DATA[[#This Row],[Fecha]],"mmm")</f>
        <v>feb</v>
      </c>
      <c r="C2986" s="16">
        <f>(WEEKNUM(DATA[[#This Row],[Fecha]],2))</f>
        <v>6</v>
      </c>
      <c r="D2986" s="30">
        <v>45328</v>
      </c>
      <c r="E2986" s="102">
        <f>YEAR(DATA[[#This Row],[Fecha]])</f>
        <v>2024</v>
      </c>
      <c r="F2986" s="31" t="s">
        <v>398</v>
      </c>
      <c r="G2986" s="32" t="s">
        <v>52</v>
      </c>
      <c r="H2986" s="35" t="s">
        <v>162</v>
      </c>
      <c r="I2986" s="32" t="s">
        <v>166</v>
      </c>
      <c r="J2986" s="19">
        <v>0.15</v>
      </c>
    </row>
    <row r="2987" spans="1:11">
      <c r="A2987" s="18" t="s">
        <v>22</v>
      </c>
      <c r="B2987" s="5" t="str">
        <f>TEXT(DATA[[#This Row],[Fecha]],"mmm")</f>
        <v>feb</v>
      </c>
      <c r="C2987" s="16">
        <f>(WEEKNUM(DATA[[#This Row],[Fecha]],2))</f>
        <v>6</v>
      </c>
      <c r="D2987" s="30">
        <v>45329</v>
      </c>
      <c r="E2987" s="102">
        <f>YEAR(DATA[[#This Row],[Fecha]])</f>
        <v>2024</v>
      </c>
      <c r="F2987" s="31" t="s">
        <v>58</v>
      </c>
      <c r="G2987" s="32" t="s">
        <v>76</v>
      </c>
      <c r="H2987" s="35" t="s">
        <v>711</v>
      </c>
      <c r="I2987" s="32" t="s">
        <v>56</v>
      </c>
      <c r="J2987" s="19">
        <v>30.25</v>
      </c>
      <c r="K2987" s="29" t="s">
        <v>724</v>
      </c>
    </row>
    <row r="2988" spans="1:11">
      <c r="A2988" s="18" t="s">
        <v>22</v>
      </c>
      <c r="B2988" s="5" t="str">
        <f>TEXT(DATA[[#This Row],[Fecha]],"mmm")</f>
        <v>feb</v>
      </c>
      <c r="C2988" s="16">
        <f>(WEEKNUM(DATA[[#This Row],[Fecha]],2))</f>
        <v>6</v>
      </c>
      <c r="D2988" s="30">
        <v>45329</v>
      </c>
      <c r="E2988" s="102">
        <f>YEAR(DATA[[#This Row],[Fecha]])</f>
        <v>2024</v>
      </c>
      <c r="F2988" s="31" t="s">
        <v>58</v>
      </c>
      <c r="G2988" s="32" t="s">
        <v>76</v>
      </c>
      <c r="H2988" s="35" t="s">
        <v>711</v>
      </c>
      <c r="I2988" s="32" t="s">
        <v>56</v>
      </c>
      <c r="J2988" s="19">
        <v>28.92</v>
      </c>
      <c r="K2988" s="29" t="s">
        <v>724</v>
      </c>
    </row>
    <row r="2989" spans="1:11">
      <c r="A2989" s="18" t="s">
        <v>20</v>
      </c>
      <c r="B2989" s="5" t="str">
        <f>TEXT(DATA[[#This Row],[Fecha]],"mmm")</f>
        <v>feb</v>
      </c>
      <c r="C2989" s="16">
        <f>(WEEKNUM(DATA[[#This Row],[Fecha]],2))</f>
        <v>6</v>
      </c>
      <c r="D2989" s="30">
        <v>45329</v>
      </c>
      <c r="E2989" s="102">
        <f>YEAR(DATA[[#This Row],[Fecha]])</f>
        <v>2024</v>
      </c>
      <c r="F2989" s="31" t="s">
        <v>58</v>
      </c>
      <c r="G2989" s="32" t="s">
        <v>75</v>
      </c>
      <c r="H2989" s="35" t="s">
        <v>652</v>
      </c>
      <c r="I2989" s="32" t="s">
        <v>57</v>
      </c>
      <c r="J2989" s="19">
        <v>11.54</v>
      </c>
      <c r="K2989" s="29" t="s">
        <v>721</v>
      </c>
    </row>
    <row r="2990" spans="1:11">
      <c r="A2990" s="18" t="s">
        <v>19</v>
      </c>
      <c r="B2990" s="5" t="str">
        <f>TEXT(DATA[[#This Row],[Fecha]],"mmm")</f>
        <v>feb</v>
      </c>
      <c r="C2990" s="16">
        <f>(WEEKNUM(DATA[[#This Row],[Fecha]],2))</f>
        <v>6</v>
      </c>
      <c r="D2990" s="30">
        <v>45329</v>
      </c>
      <c r="E2990" s="102">
        <f>YEAR(DATA[[#This Row],[Fecha]])</f>
        <v>2024</v>
      </c>
      <c r="F2990" s="31" t="s">
        <v>398</v>
      </c>
      <c r="G2990" s="32" t="s">
        <v>70</v>
      </c>
      <c r="H2990" s="35" t="s">
        <v>84</v>
      </c>
      <c r="I2990" s="32" t="s">
        <v>166</v>
      </c>
      <c r="J2990" s="19">
        <v>9.1</v>
      </c>
    </row>
    <row r="2991" spans="1:11">
      <c r="A2991" s="18" t="s">
        <v>19</v>
      </c>
      <c r="B2991" s="5" t="str">
        <f>TEXT(DATA[[#This Row],[Fecha]],"mmm")</f>
        <v>feb</v>
      </c>
      <c r="C2991" s="16">
        <f>(WEEKNUM(DATA[[#This Row],[Fecha]],2))</f>
        <v>6</v>
      </c>
      <c r="D2991" s="30">
        <v>45329</v>
      </c>
      <c r="E2991" s="102">
        <f>YEAR(DATA[[#This Row],[Fecha]])</f>
        <v>2024</v>
      </c>
      <c r="F2991" s="31" t="s">
        <v>398</v>
      </c>
      <c r="G2991" s="32" t="s">
        <v>60</v>
      </c>
      <c r="H2991" s="35" t="s">
        <v>171</v>
      </c>
      <c r="I2991" s="32" t="s">
        <v>166</v>
      </c>
      <c r="J2991" s="19">
        <v>7.36</v>
      </c>
    </row>
    <row r="2992" spans="1:11">
      <c r="A2992" s="18" t="s">
        <v>22</v>
      </c>
      <c r="B2992" s="5" t="str">
        <f>TEXT(DATA[[#This Row],[Fecha]],"mmm")</f>
        <v>feb</v>
      </c>
      <c r="C2992" s="16">
        <f>(WEEKNUM(DATA[[#This Row],[Fecha]],2))</f>
        <v>6</v>
      </c>
      <c r="D2992" s="30">
        <v>45329</v>
      </c>
      <c r="E2992" s="102">
        <f>YEAR(DATA[[#This Row],[Fecha]])</f>
        <v>2024</v>
      </c>
      <c r="F2992" s="31" t="s">
        <v>58</v>
      </c>
      <c r="G2992" s="32" t="s">
        <v>60</v>
      </c>
      <c r="H2992" s="35" t="s">
        <v>299</v>
      </c>
      <c r="I2992" s="32" t="s">
        <v>166</v>
      </c>
      <c r="J2992" s="19">
        <v>7.2</v>
      </c>
    </row>
    <row r="2993" spans="1:10">
      <c r="A2993" s="18" t="s">
        <v>20</v>
      </c>
      <c r="B2993" s="5" t="str">
        <f>TEXT(DATA[[#This Row],[Fecha]],"mmm")</f>
        <v>feb</v>
      </c>
      <c r="C2993" s="16">
        <f>(WEEKNUM(DATA[[#This Row],[Fecha]],2))</f>
        <v>6</v>
      </c>
      <c r="D2993" s="30">
        <v>45329</v>
      </c>
      <c r="E2993" s="102">
        <f>YEAR(DATA[[#This Row],[Fecha]])</f>
        <v>2024</v>
      </c>
      <c r="F2993" s="31" t="s">
        <v>398</v>
      </c>
      <c r="G2993" s="32" t="s">
        <v>76</v>
      </c>
      <c r="H2993" s="35" t="s">
        <v>610</v>
      </c>
      <c r="I2993" s="32" t="s">
        <v>166</v>
      </c>
      <c r="J2993" s="19">
        <v>5.85</v>
      </c>
    </row>
    <row r="2994" spans="1:10">
      <c r="A2994" s="18" t="s">
        <v>20</v>
      </c>
      <c r="B2994" s="5" t="str">
        <f>TEXT(DATA[[#This Row],[Fecha]],"mmm")</f>
        <v>feb</v>
      </c>
      <c r="C2994" s="16">
        <f>(WEEKNUM(DATA[[#This Row],[Fecha]],2))</f>
        <v>6</v>
      </c>
      <c r="D2994" s="30">
        <v>45329</v>
      </c>
      <c r="E2994" s="102">
        <f>YEAR(DATA[[#This Row],[Fecha]])</f>
        <v>2024</v>
      </c>
      <c r="F2994" s="31" t="s">
        <v>58</v>
      </c>
      <c r="G2994" s="32" t="s">
        <v>52</v>
      </c>
      <c r="H2994" s="35" t="s">
        <v>713</v>
      </c>
      <c r="I2994" s="32" t="s">
        <v>166</v>
      </c>
      <c r="J2994" s="19">
        <v>5.85</v>
      </c>
    </row>
    <row r="2995" spans="1:10">
      <c r="A2995" s="18" t="s">
        <v>20</v>
      </c>
      <c r="B2995" s="5" t="str">
        <f>TEXT(DATA[[#This Row],[Fecha]],"mmm")</f>
        <v>feb</v>
      </c>
      <c r="C2995" s="16">
        <f>(WEEKNUM(DATA[[#This Row],[Fecha]],2))</f>
        <v>6</v>
      </c>
      <c r="D2995" s="30">
        <v>45329</v>
      </c>
      <c r="E2995" s="102">
        <f>YEAR(DATA[[#This Row],[Fecha]])</f>
        <v>2024</v>
      </c>
      <c r="F2995" s="31" t="s">
        <v>398</v>
      </c>
      <c r="G2995" s="32" t="s">
        <v>482</v>
      </c>
      <c r="H2995" s="35" t="s">
        <v>104</v>
      </c>
      <c r="I2995" s="32" t="s">
        <v>166</v>
      </c>
      <c r="J2995" s="19">
        <v>4.7300000000000004</v>
      </c>
    </row>
    <row r="2996" spans="1:10">
      <c r="A2996" s="18" t="s">
        <v>20</v>
      </c>
      <c r="B2996" s="5" t="str">
        <f>TEXT(DATA[[#This Row],[Fecha]],"mmm")</f>
        <v>feb</v>
      </c>
      <c r="C2996" s="16">
        <f>(WEEKNUM(DATA[[#This Row],[Fecha]],2))</f>
        <v>6</v>
      </c>
      <c r="D2996" s="30">
        <v>45329</v>
      </c>
      <c r="E2996" s="102">
        <f>YEAR(DATA[[#This Row],[Fecha]])</f>
        <v>2024</v>
      </c>
      <c r="F2996" s="31" t="s">
        <v>58</v>
      </c>
      <c r="G2996" s="32" t="s">
        <v>62</v>
      </c>
      <c r="H2996" s="35" t="s">
        <v>242</v>
      </c>
      <c r="I2996" s="32" t="s">
        <v>166</v>
      </c>
      <c r="J2996" s="19">
        <v>4.09</v>
      </c>
    </row>
    <row r="2997" spans="1:10">
      <c r="A2997" s="18" t="s">
        <v>19</v>
      </c>
      <c r="B2997" s="5" t="str">
        <f>TEXT(DATA[[#This Row],[Fecha]],"mmm")</f>
        <v>feb</v>
      </c>
      <c r="C2997" s="16">
        <f>(WEEKNUM(DATA[[#This Row],[Fecha]],2))</f>
        <v>6</v>
      </c>
      <c r="D2997" s="30">
        <v>45329</v>
      </c>
      <c r="E2997" s="102">
        <f>YEAR(DATA[[#This Row],[Fecha]])</f>
        <v>2024</v>
      </c>
      <c r="F2997" s="31" t="s">
        <v>398</v>
      </c>
      <c r="G2997" s="32" t="s">
        <v>179</v>
      </c>
      <c r="H2997" s="35" t="s">
        <v>710</v>
      </c>
      <c r="I2997" s="32" t="s">
        <v>166</v>
      </c>
      <c r="J2997" s="19">
        <v>3.82</v>
      </c>
    </row>
    <row r="2998" spans="1:10">
      <c r="A2998" s="18" t="s">
        <v>20</v>
      </c>
      <c r="B2998" s="5" t="str">
        <f>TEXT(DATA[[#This Row],[Fecha]],"mmm")</f>
        <v>feb</v>
      </c>
      <c r="C2998" s="16">
        <f>(WEEKNUM(DATA[[#This Row],[Fecha]],2))</f>
        <v>6</v>
      </c>
      <c r="D2998" s="30">
        <v>45329</v>
      </c>
      <c r="E2998" s="102">
        <f>YEAR(DATA[[#This Row],[Fecha]])</f>
        <v>2024</v>
      </c>
      <c r="F2998" s="31" t="s">
        <v>58</v>
      </c>
      <c r="G2998" s="32" t="s">
        <v>76</v>
      </c>
      <c r="H2998" s="35" t="s">
        <v>108</v>
      </c>
      <c r="I2998" s="32" t="s">
        <v>166</v>
      </c>
      <c r="J2998" s="19">
        <v>3.17</v>
      </c>
    </row>
    <row r="2999" spans="1:10">
      <c r="A2999" s="18" t="s">
        <v>20</v>
      </c>
      <c r="B2999" s="5" t="str">
        <f>TEXT(DATA[[#This Row],[Fecha]],"mmm")</f>
        <v>feb</v>
      </c>
      <c r="C2999" s="16">
        <f>(WEEKNUM(DATA[[#This Row],[Fecha]],2))</f>
        <v>6</v>
      </c>
      <c r="D2999" s="30">
        <v>45329</v>
      </c>
      <c r="E2999" s="102">
        <f>YEAR(DATA[[#This Row],[Fecha]])</f>
        <v>2024</v>
      </c>
      <c r="F2999" s="31" t="s">
        <v>58</v>
      </c>
      <c r="G2999" s="32" t="s">
        <v>62</v>
      </c>
      <c r="H2999" s="35" t="s">
        <v>242</v>
      </c>
      <c r="I2999" s="32" t="s">
        <v>166</v>
      </c>
      <c r="J2999" s="19">
        <v>2.87</v>
      </c>
    </row>
    <row r="3000" spans="1:10">
      <c r="A3000" s="18" t="s">
        <v>20</v>
      </c>
      <c r="B3000" s="5" t="str">
        <f>TEXT(DATA[[#This Row],[Fecha]],"mmm")</f>
        <v>feb</v>
      </c>
      <c r="C3000" s="16">
        <f>(WEEKNUM(DATA[[#This Row],[Fecha]],2))</f>
        <v>6</v>
      </c>
      <c r="D3000" s="30">
        <v>45329</v>
      </c>
      <c r="E3000" s="102">
        <f>YEAR(DATA[[#This Row],[Fecha]])</f>
        <v>2024</v>
      </c>
      <c r="F3000" s="31" t="s">
        <v>335</v>
      </c>
      <c r="G3000" s="32" t="s">
        <v>76</v>
      </c>
      <c r="H3000" s="35" t="s">
        <v>99</v>
      </c>
      <c r="I3000" s="32" t="s">
        <v>166</v>
      </c>
      <c r="J3000" s="19">
        <v>2.77</v>
      </c>
    </row>
    <row r="3001" spans="1:10">
      <c r="A3001" s="18" t="s">
        <v>22</v>
      </c>
      <c r="B3001" s="5" t="str">
        <f>TEXT(DATA[[#This Row],[Fecha]],"mmm")</f>
        <v>feb</v>
      </c>
      <c r="C3001" s="16">
        <f>(WEEKNUM(DATA[[#This Row],[Fecha]],2))</f>
        <v>6</v>
      </c>
      <c r="D3001" s="30">
        <v>45329</v>
      </c>
      <c r="E3001" s="102">
        <f>YEAR(DATA[[#This Row],[Fecha]])</f>
        <v>2024</v>
      </c>
      <c r="F3001" s="31" t="s">
        <v>398</v>
      </c>
      <c r="G3001" s="32" t="s">
        <v>60</v>
      </c>
      <c r="H3001" s="35" t="s">
        <v>299</v>
      </c>
      <c r="I3001" s="32" t="s">
        <v>166</v>
      </c>
      <c r="J3001" s="19">
        <v>2.6</v>
      </c>
    </row>
    <row r="3002" spans="1:10">
      <c r="A3002" s="18" t="s">
        <v>22</v>
      </c>
      <c r="B3002" s="5" t="str">
        <f>TEXT(DATA[[#This Row],[Fecha]],"mmm")</f>
        <v>feb</v>
      </c>
      <c r="C3002" s="16">
        <f>(WEEKNUM(DATA[[#This Row],[Fecha]],2))</f>
        <v>6</v>
      </c>
      <c r="D3002" s="30">
        <v>45329</v>
      </c>
      <c r="E3002" s="102">
        <f>YEAR(DATA[[#This Row],[Fecha]])</f>
        <v>2024</v>
      </c>
      <c r="F3002" s="31" t="s">
        <v>398</v>
      </c>
      <c r="G3002" s="32" t="s">
        <v>60</v>
      </c>
      <c r="H3002" s="35" t="s">
        <v>299</v>
      </c>
      <c r="I3002" s="32" t="s">
        <v>166</v>
      </c>
      <c r="J3002" s="19">
        <v>2.5</v>
      </c>
    </row>
    <row r="3003" spans="1:10">
      <c r="A3003" s="18" t="s">
        <v>19</v>
      </c>
      <c r="B3003" s="5" t="str">
        <f>TEXT(DATA[[#This Row],[Fecha]],"mmm")</f>
        <v>feb</v>
      </c>
      <c r="C3003" s="16">
        <f>(WEEKNUM(DATA[[#This Row],[Fecha]],2))</f>
        <v>6</v>
      </c>
      <c r="D3003" s="30">
        <v>45329</v>
      </c>
      <c r="E3003" s="102">
        <f>YEAR(DATA[[#This Row],[Fecha]])</f>
        <v>2024</v>
      </c>
      <c r="F3003" s="31" t="s">
        <v>398</v>
      </c>
      <c r="G3003" s="32" t="s">
        <v>179</v>
      </c>
      <c r="H3003" s="35" t="s">
        <v>710</v>
      </c>
      <c r="I3003" s="32" t="s">
        <v>166</v>
      </c>
      <c r="J3003" s="19">
        <v>2.4700000000000002</v>
      </c>
    </row>
    <row r="3004" spans="1:10">
      <c r="A3004" s="18" t="s">
        <v>22</v>
      </c>
      <c r="B3004" s="5" t="str">
        <f>TEXT(DATA[[#This Row],[Fecha]],"mmm")</f>
        <v>feb</v>
      </c>
      <c r="C3004" s="16">
        <f>(WEEKNUM(DATA[[#This Row],[Fecha]],2))</f>
        <v>6</v>
      </c>
      <c r="D3004" s="30">
        <v>45329</v>
      </c>
      <c r="E3004" s="102">
        <f>YEAR(DATA[[#This Row],[Fecha]])</f>
        <v>2024</v>
      </c>
      <c r="F3004" s="31" t="s">
        <v>398</v>
      </c>
      <c r="G3004" s="32" t="s">
        <v>70</v>
      </c>
      <c r="H3004" s="35" t="s">
        <v>686</v>
      </c>
      <c r="I3004" s="32" t="s">
        <v>166</v>
      </c>
      <c r="J3004" s="19">
        <v>2.2999999999999998</v>
      </c>
    </row>
    <row r="3005" spans="1:10">
      <c r="A3005" s="18" t="s">
        <v>22</v>
      </c>
      <c r="B3005" s="5" t="str">
        <f>TEXT(DATA[[#This Row],[Fecha]],"mmm")</f>
        <v>feb</v>
      </c>
      <c r="C3005" s="16">
        <f>(WEEKNUM(DATA[[#This Row],[Fecha]],2))</f>
        <v>6</v>
      </c>
      <c r="D3005" s="30">
        <v>45329</v>
      </c>
      <c r="E3005" s="102">
        <f>YEAR(DATA[[#This Row],[Fecha]])</f>
        <v>2024</v>
      </c>
      <c r="F3005" s="31" t="s">
        <v>398</v>
      </c>
      <c r="G3005" s="32" t="s">
        <v>59</v>
      </c>
      <c r="H3005" s="35" t="s">
        <v>66</v>
      </c>
      <c r="I3005" s="32" t="s">
        <v>166</v>
      </c>
      <c r="J3005" s="19">
        <v>2.25</v>
      </c>
    </row>
    <row r="3006" spans="1:10">
      <c r="A3006" s="18" t="s">
        <v>22</v>
      </c>
      <c r="B3006" s="5" t="str">
        <f>TEXT(DATA[[#This Row],[Fecha]],"mmm")</f>
        <v>feb</v>
      </c>
      <c r="C3006" s="16">
        <f>(WEEKNUM(DATA[[#This Row],[Fecha]],2))</f>
        <v>6</v>
      </c>
      <c r="D3006" s="30">
        <v>45329</v>
      </c>
      <c r="E3006" s="102">
        <f>YEAR(DATA[[#This Row],[Fecha]])</f>
        <v>2024</v>
      </c>
      <c r="F3006" s="31" t="s">
        <v>398</v>
      </c>
      <c r="G3006" s="32" t="s">
        <v>70</v>
      </c>
      <c r="H3006" s="35" t="s">
        <v>686</v>
      </c>
      <c r="I3006" s="32" t="s">
        <v>166</v>
      </c>
      <c r="J3006" s="19">
        <v>2.15</v>
      </c>
    </row>
    <row r="3007" spans="1:10">
      <c r="A3007" s="18" t="s">
        <v>22</v>
      </c>
      <c r="B3007" s="5" t="str">
        <f>TEXT(DATA[[#This Row],[Fecha]],"mmm")</f>
        <v>feb</v>
      </c>
      <c r="C3007" s="16">
        <f>(WEEKNUM(DATA[[#This Row],[Fecha]],2))</f>
        <v>6</v>
      </c>
      <c r="D3007" s="30">
        <v>45329</v>
      </c>
      <c r="E3007" s="102">
        <f>YEAR(DATA[[#This Row],[Fecha]])</f>
        <v>2024</v>
      </c>
      <c r="F3007" s="31" t="s">
        <v>398</v>
      </c>
      <c r="G3007" s="32" t="s">
        <v>71</v>
      </c>
      <c r="H3007" s="35" t="s">
        <v>346</v>
      </c>
      <c r="I3007" s="32" t="s">
        <v>166</v>
      </c>
      <c r="J3007" s="19">
        <v>2.1</v>
      </c>
    </row>
    <row r="3008" spans="1:10">
      <c r="A3008" s="18" t="s">
        <v>22</v>
      </c>
      <c r="B3008" s="5" t="str">
        <f>TEXT(DATA[[#This Row],[Fecha]],"mmm")</f>
        <v>feb</v>
      </c>
      <c r="C3008" s="16">
        <f>(WEEKNUM(DATA[[#This Row],[Fecha]],2))</f>
        <v>6</v>
      </c>
      <c r="D3008" s="30">
        <v>45329</v>
      </c>
      <c r="E3008" s="102">
        <f>YEAR(DATA[[#This Row],[Fecha]])</f>
        <v>2024</v>
      </c>
      <c r="F3008" s="31" t="s">
        <v>58</v>
      </c>
      <c r="G3008" s="32" t="s">
        <v>79</v>
      </c>
      <c r="H3008" s="35" t="s">
        <v>110</v>
      </c>
      <c r="I3008" s="32" t="s">
        <v>166</v>
      </c>
      <c r="J3008" s="19">
        <v>1.95</v>
      </c>
    </row>
    <row r="3009" spans="1:11">
      <c r="A3009" s="18" t="s">
        <v>22</v>
      </c>
      <c r="B3009" s="5" t="str">
        <f>TEXT(DATA[[#This Row],[Fecha]],"mmm")</f>
        <v>feb</v>
      </c>
      <c r="C3009" s="16">
        <f>(WEEKNUM(DATA[[#This Row],[Fecha]],2))</f>
        <v>6</v>
      </c>
      <c r="D3009" s="30">
        <v>45329</v>
      </c>
      <c r="E3009" s="102">
        <f>YEAR(DATA[[#This Row],[Fecha]])</f>
        <v>2024</v>
      </c>
      <c r="F3009" s="31" t="s">
        <v>398</v>
      </c>
      <c r="G3009" s="32" t="s">
        <v>59</v>
      </c>
      <c r="H3009" s="35" t="s">
        <v>66</v>
      </c>
      <c r="I3009" s="32" t="s">
        <v>166</v>
      </c>
      <c r="J3009" s="19">
        <v>1.91</v>
      </c>
    </row>
    <row r="3010" spans="1:11">
      <c r="A3010" s="18" t="s">
        <v>22</v>
      </c>
      <c r="B3010" s="5" t="str">
        <f>TEXT(DATA[[#This Row],[Fecha]],"mmm")</f>
        <v>feb</v>
      </c>
      <c r="C3010" s="16">
        <f>(WEEKNUM(DATA[[#This Row],[Fecha]],2))</f>
        <v>6</v>
      </c>
      <c r="D3010" s="30">
        <v>45329</v>
      </c>
      <c r="E3010" s="102">
        <f>YEAR(DATA[[#This Row],[Fecha]])</f>
        <v>2024</v>
      </c>
      <c r="F3010" s="31" t="s">
        <v>398</v>
      </c>
      <c r="G3010" s="32" t="s">
        <v>65</v>
      </c>
      <c r="H3010" s="35" t="s">
        <v>89</v>
      </c>
      <c r="I3010" s="32" t="s">
        <v>166</v>
      </c>
      <c r="J3010" s="19">
        <v>1.2</v>
      </c>
    </row>
    <row r="3011" spans="1:11">
      <c r="A3011" s="18" t="s">
        <v>22</v>
      </c>
      <c r="B3011" s="5" t="str">
        <f>TEXT(DATA[[#This Row],[Fecha]],"mmm")</f>
        <v>feb</v>
      </c>
      <c r="C3011" s="16">
        <f>(WEEKNUM(DATA[[#This Row],[Fecha]],2))</f>
        <v>6</v>
      </c>
      <c r="D3011" s="30">
        <v>45329</v>
      </c>
      <c r="E3011" s="102">
        <f>YEAR(DATA[[#This Row],[Fecha]])</f>
        <v>2024</v>
      </c>
      <c r="F3011" s="31" t="s">
        <v>58</v>
      </c>
      <c r="G3011" s="32" t="s">
        <v>79</v>
      </c>
      <c r="H3011" s="35" t="s">
        <v>110</v>
      </c>
      <c r="I3011" s="32" t="s">
        <v>166</v>
      </c>
      <c r="J3011" s="19">
        <v>1.05</v>
      </c>
    </row>
    <row r="3012" spans="1:11">
      <c r="A3012" s="18" t="s">
        <v>22</v>
      </c>
      <c r="B3012" s="5" t="str">
        <f>TEXT(DATA[[#This Row],[Fecha]],"mmm")</f>
        <v>feb</v>
      </c>
      <c r="C3012" s="16">
        <f>(WEEKNUM(DATA[[#This Row],[Fecha]],2))</f>
        <v>6</v>
      </c>
      <c r="D3012" s="30">
        <v>45329</v>
      </c>
      <c r="E3012" s="102">
        <f>YEAR(DATA[[#This Row],[Fecha]])</f>
        <v>2024</v>
      </c>
      <c r="F3012" s="31" t="s">
        <v>398</v>
      </c>
      <c r="G3012" s="32" t="s">
        <v>70</v>
      </c>
      <c r="H3012" s="35" t="s">
        <v>686</v>
      </c>
      <c r="I3012" s="32" t="s">
        <v>166</v>
      </c>
      <c r="J3012" s="19">
        <v>1</v>
      </c>
    </row>
    <row r="3013" spans="1:11">
      <c r="A3013" s="18" t="s">
        <v>20</v>
      </c>
      <c r="B3013" s="5" t="str">
        <f>TEXT(DATA[[#This Row],[Fecha]],"mmm")</f>
        <v>feb</v>
      </c>
      <c r="C3013" s="16">
        <f>(WEEKNUM(DATA[[#This Row],[Fecha]],2))</f>
        <v>6</v>
      </c>
      <c r="D3013" s="30">
        <v>45329</v>
      </c>
      <c r="E3013" s="102">
        <f>YEAR(DATA[[#This Row],[Fecha]])</f>
        <v>2024</v>
      </c>
      <c r="F3013" s="31" t="s">
        <v>398</v>
      </c>
      <c r="G3013" s="32" t="s">
        <v>52</v>
      </c>
      <c r="H3013" s="35" t="s">
        <v>162</v>
      </c>
      <c r="I3013" s="32" t="s">
        <v>166</v>
      </c>
      <c r="J3013" s="19">
        <v>0.88</v>
      </c>
    </row>
    <row r="3014" spans="1:11">
      <c r="A3014" s="18" t="s">
        <v>20</v>
      </c>
      <c r="B3014" s="5" t="str">
        <f>TEXT(DATA[[#This Row],[Fecha]],"mmm")</f>
        <v>feb</v>
      </c>
      <c r="C3014" s="16">
        <f>(WEEKNUM(DATA[[#This Row],[Fecha]],2))</f>
        <v>6</v>
      </c>
      <c r="D3014" s="30">
        <v>45329</v>
      </c>
      <c r="E3014" s="102">
        <f>YEAR(DATA[[#This Row],[Fecha]])</f>
        <v>2024</v>
      </c>
      <c r="F3014" s="31" t="s">
        <v>398</v>
      </c>
      <c r="G3014" s="32" t="s">
        <v>52</v>
      </c>
      <c r="H3014" s="35" t="s">
        <v>162</v>
      </c>
      <c r="I3014" s="32" t="s">
        <v>166</v>
      </c>
      <c r="J3014" s="19">
        <v>0.6</v>
      </c>
    </row>
    <row r="3015" spans="1:11">
      <c r="A3015" s="18" t="s">
        <v>20</v>
      </c>
      <c r="B3015" s="5" t="str">
        <f>TEXT(DATA[[#This Row],[Fecha]],"mmm")</f>
        <v>feb</v>
      </c>
      <c r="C3015" s="16">
        <f>(WEEKNUM(DATA[[#This Row],[Fecha]],2))</f>
        <v>6</v>
      </c>
      <c r="D3015" s="30">
        <v>45329</v>
      </c>
      <c r="E3015" s="102">
        <f>YEAR(DATA[[#This Row],[Fecha]])</f>
        <v>2024</v>
      </c>
      <c r="F3015" s="31" t="s">
        <v>58</v>
      </c>
      <c r="G3015" s="32" t="s">
        <v>62</v>
      </c>
      <c r="H3015" s="35" t="s">
        <v>242</v>
      </c>
      <c r="I3015" s="32" t="s">
        <v>166</v>
      </c>
      <c r="J3015" s="19">
        <v>0.59</v>
      </c>
    </row>
    <row r="3016" spans="1:11">
      <c r="A3016" s="18" t="s">
        <v>22</v>
      </c>
      <c r="B3016" s="5" t="str">
        <f>TEXT(DATA[[#This Row],[Fecha]],"mmm")</f>
        <v>feb</v>
      </c>
      <c r="C3016" s="16">
        <f>(WEEKNUM(DATA[[#This Row],[Fecha]],2))</f>
        <v>6</v>
      </c>
      <c r="D3016" s="30">
        <v>45329</v>
      </c>
      <c r="E3016" s="102">
        <f>YEAR(DATA[[#This Row],[Fecha]])</f>
        <v>2024</v>
      </c>
      <c r="F3016" s="31" t="s">
        <v>58</v>
      </c>
      <c r="G3016" s="32" t="s">
        <v>60</v>
      </c>
      <c r="H3016" s="35" t="s">
        <v>299</v>
      </c>
      <c r="I3016" s="32" t="s">
        <v>166</v>
      </c>
      <c r="J3016" s="19">
        <v>0.35</v>
      </c>
    </row>
    <row r="3017" spans="1:11">
      <c r="A3017" s="18" t="s">
        <v>20</v>
      </c>
      <c r="B3017" s="5" t="str">
        <f>TEXT(DATA[[#This Row],[Fecha]],"mmm")</f>
        <v>feb</v>
      </c>
      <c r="C3017" s="16">
        <f>(WEEKNUM(DATA[[#This Row],[Fecha]],2))</f>
        <v>6</v>
      </c>
      <c r="D3017" s="30">
        <v>45329</v>
      </c>
      <c r="E3017" s="102">
        <f>YEAR(DATA[[#This Row],[Fecha]])</f>
        <v>2024</v>
      </c>
      <c r="F3017" s="31" t="s">
        <v>398</v>
      </c>
      <c r="G3017" s="32" t="s">
        <v>52</v>
      </c>
      <c r="H3017" s="35" t="s">
        <v>162</v>
      </c>
      <c r="I3017" s="32" t="s">
        <v>166</v>
      </c>
      <c r="J3017" s="19">
        <v>0.35</v>
      </c>
    </row>
    <row r="3018" spans="1:11">
      <c r="A3018" s="18" t="s">
        <v>20</v>
      </c>
      <c r="B3018" s="5" t="str">
        <f>TEXT(DATA[[#This Row],[Fecha]],"mmm")</f>
        <v>feb</v>
      </c>
      <c r="C3018" s="16">
        <f>(WEEKNUM(DATA[[#This Row],[Fecha]],2))</f>
        <v>6</v>
      </c>
      <c r="D3018" s="30">
        <v>45329</v>
      </c>
      <c r="E3018" s="102">
        <f>YEAR(DATA[[#This Row],[Fecha]])</f>
        <v>2024</v>
      </c>
      <c r="F3018" s="31" t="s">
        <v>398</v>
      </c>
      <c r="G3018" s="32" t="s">
        <v>52</v>
      </c>
      <c r="H3018" s="35" t="s">
        <v>162</v>
      </c>
      <c r="I3018" s="32" t="s">
        <v>166</v>
      </c>
      <c r="J3018" s="19">
        <v>0.08</v>
      </c>
    </row>
    <row r="3019" spans="1:11">
      <c r="A3019" s="18" t="s">
        <v>20</v>
      </c>
      <c r="B3019" s="5" t="str">
        <f>TEXT(DATA[[#This Row],[Fecha]],"mmm")</f>
        <v>feb</v>
      </c>
      <c r="C3019" s="16">
        <f>(WEEKNUM(DATA[[#This Row],[Fecha]],2))</f>
        <v>6</v>
      </c>
      <c r="D3019" s="30">
        <v>45329</v>
      </c>
      <c r="E3019" s="102">
        <f>YEAR(DATA[[#This Row],[Fecha]])</f>
        <v>2024</v>
      </c>
      <c r="F3019" s="31" t="s">
        <v>398</v>
      </c>
      <c r="G3019" s="32" t="s">
        <v>52</v>
      </c>
      <c r="H3019" s="35" t="s">
        <v>162</v>
      </c>
      <c r="I3019" s="32" t="s">
        <v>166</v>
      </c>
      <c r="J3019" s="19">
        <v>0.05</v>
      </c>
    </row>
    <row r="3020" spans="1:11">
      <c r="A3020" s="18" t="s">
        <v>20</v>
      </c>
      <c r="B3020" s="5" t="str">
        <f>TEXT(DATA[[#This Row],[Fecha]],"mmm")</f>
        <v>feb</v>
      </c>
      <c r="C3020" s="16">
        <f>(WEEKNUM(DATA[[#This Row],[Fecha]],2))</f>
        <v>6</v>
      </c>
      <c r="D3020" s="30">
        <v>45329</v>
      </c>
      <c r="E3020" s="102">
        <f>YEAR(DATA[[#This Row],[Fecha]])</f>
        <v>2024</v>
      </c>
      <c r="F3020" s="31" t="s">
        <v>398</v>
      </c>
      <c r="G3020" s="32" t="s">
        <v>52</v>
      </c>
      <c r="H3020" s="35" t="s">
        <v>162</v>
      </c>
      <c r="I3020" s="32" t="s">
        <v>166</v>
      </c>
      <c r="J3020" s="19">
        <v>0.05</v>
      </c>
    </row>
    <row r="3021" spans="1:11">
      <c r="A3021" s="18" t="s">
        <v>22</v>
      </c>
      <c r="B3021" s="5" t="str">
        <f>TEXT(DATA[[#This Row],[Fecha]],"mmm")</f>
        <v>feb</v>
      </c>
      <c r="C3021" s="16">
        <f>(WEEKNUM(DATA[[#This Row],[Fecha]],2))</f>
        <v>6</v>
      </c>
      <c r="D3021" s="30">
        <v>45329</v>
      </c>
      <c r="E3021" s="102">
        <f>YEAR(DATA[[#This Row],[Fecha]])</f>
        <v>2024</v>
      </c>
      <c r="F3021" s="31" t="s">
        <v>58</v>
      </c>
      <c r="G3021" s="32" t="s">
        <v>76</v>
      </c>
      <c r="H3021" s="35" t="s">
        <v>711</v>
      </c>
      <c r="I3021" s="32" t="s">
        <v>166</v>
      </c>
      <c r="J3021" s="19">
        <v>0</v>
      </c>
    </row>
    <row r="3022" spans="1:11">
      <c r="A3022" s="18" t="s">
        <v>20</v>
      </c>
      <c r="B3022" s="5" t="str">
        <f>TEXT(DATA[[#This Row],[Fecha]],"mmm")</f>
        <v>feb</v>
      </c>
      <c r="C3022" s="16">
        <f>(WEEKNUM(DATA[[#This Row],[Fecha]],2))</f>
        <v>6</v>
      </c>
      <c r="D3022" s="30">
        <v>45330</v>
      </c>
      <c r="E3022" s="102">
        <f>YEAR(DATA[[#This Row],[Fecha]])</f>
        <v>2024</v>
      </c>
      <c r="F3022" s="31" t="s">
        <v>58</v>
      </c>
      <c r="G3022" s="32" t="s">
        <v>52</v>
      </c>
      <c r="H3022" s="35" t="s">
        <v>159</v>
      </c>
      <c r="I3022" s="32" t="s">
        <v>56</v>
      </c>
      <c r="J3022" s="19">
        <v>126.45</v>
      </c>
      <c r="K3022" s="29" t="s">
        <v>714</v>
      </c>
    </row>
    <row r="3023" spans="1:11">
      <c r="A3023" s="18" t="s">
        <v>22</v>
      </c>
      <c r="B3023" s="5" t="str">
        <f>TEXT(DATA[[#This Row],[Fecha]],"mmm")</f>
        <v>feb</v>
      </c>
      <c r="C3023" s="16">
        <f>(WEEKNUM(DATA[[#This Row],[Fecha]],2))</f>
        <v>6</v>
      </c>
      <c r="D3023" s="30">
        <v>45330</v>
      </c>
      <c r="E3023" s="102">
        <f>YEAR(DATA[[#This Row],[Fecha]])</f>
        <v>2024</v>
      </c>
      <c r="F3023" s="31" t="s">
        <v>398</v>
      </c>
      <c r="G3023" s="32" t="s">
        <v>70</v>
      </c>
      <c r="H3023" s="35" t="s">
        <v>84</v>
      </c>
      <c r="I3023" s="32" t="s">
        <v>56</v>
      </c>
      <c r="J3023" s="19">
        <v>16.399999999999999</v>
      </c>
      <c r="K3023" s="29" t="s">
        <v>725</v>
      </c>
    </row>
    <row r="3024" spans="1:11">
      <c r="A3024" s="18" t="s">
        <v>20</v>
      </c>
      <c r="B3024" s="5" t="str">
        <f>TEXT(DATA[[#This Row],[Fecha]],"mmm")</f>
        <v>feb</v>
      </c>
      <c r="C3024" s="16">
        <f>(WEEKNUM(DATA[[#This Row],[Fecha]],2))</f>
        <v>6</v>
      </c>
      <c r="D3024" s="30">
        <v>45330</v>
      </c>
      <c r="E3024" s="102">
        <f>YEAR(DATA[[#This Row],[Fecha]])</f>
        <v>2024</v>
      </c>
      <c r="F3024" s="31" t="s">
        <v>335</v>
      </c>
      <c r="G3024" s="32" t="s">
        <v>52</v>
      </c>
      <c r="H3024" s="35" t="s">
        <v>594</v>
      </c>
      <c r="I3024" s="32" t="s">
        <v>57</v>
      </c>
      <c r="J3024" s="19">
        <v>15</v>
      </c>
      <c r="K3024" s="29" t="s">
        <v>719</v>
      </c>
    </row>
    <row r="3025" spans="1:10">
      <c r="A3025" s="18" t="s">
        <v>22</v>
      </c>
      <c r="B3025" s="5" t="str">
        <f>TEXT(DATA[[#This Row],[Fecha]],"mmm")</f>
        <v>feb</v>
      </c>
      <c r="C3025" s="16">
        <f>(WEEKNUM(DATA[[#This Row],[Fecha]],2))</f>
        <v>6</v>
      </c>
      <c r="D3025" s="30">
        <v>45330</v>
      </c>
      <c r="E3025" s="102">
        <f>YEAR(DATA[[#This Row],[Fecha]])</f>
        <v>2024</v>
      </c>
      <c r="F3025" s="31" t="s">
        <v>398</v>
      </c>
      <c r="G3025" s="32" t="s">
        <v>79</v>
      </c>
      <c r="H3025" s="35" t="s">
        <v>110</v>
      </c>
      <c r="I3025" s="32" t="s">
        <v>166</v>
      </c>
      <c r="J3025" s="19">
        <v>9.7799999999999994</v>
      </c>
    </row>
    <row r="3026" spans="1:10">
      <c r="A3026" s="18" t="s">
        <v>20</v>
      </c>
      <c r="B3026" s="5" t="str">
        <f>TEXT(DATA[[#This Row],[Fecha]],"mmm")</f>
        <v>feb</v>
      </c>
      <c r="C3026" s="16">
        <f>(WEEKNUM(DATA[[#This Row],[Fecha]],2))</f>
        <v>6</v>
      </c>
      <c r="D3026" s="30">
        <v>45330</v>
      </c>
      <c r="E3026" s="102">
        <f>YEAR(DATA[[#This Row],[Fecha]])</f>
        <v>2024</v>
      </c>
      <c r="F3026" s="31" t="s">
        <v>58</v>
      </c>
      <c r="G3026" s="32" t="s">
        <v>52</v>
      </c>
      <c r="H3026" s="35" t="s">
        <v>712</v>
      </c>
      <c r="I3026" s="32" t="s">
        <v>166</v>
      </c>
      <c r="J3026" s="19">
        <v>9.19</v>
      </c>
    </row>
    <row r="3027" spans="1:10">
      <c r="A3027" s="18" t="s">
        <v>19</v>
      </c>
      <c r="B3027" s="5" t="str">
        <f>TEXT(DATA[[#This Row],[Fecha]],"mmm")</f>
        <v>feb</v>
      </c>
      <c r="C3027" s="16">
        <f>(WEEKNUM(DATA[[#This Row],[Fecha]],2))</f>
        <v>6</v>
      </c>
      <c r="D3027" s="30">
        <v>45330</v>
      </c>
      <c r="E3027" s="102">
        <f>YEAR(DATA[[#This Row],[Fecha]])</f>
        <v>2024</v>
      </c>
      <c r="F3027" s="31" t="s">
        <v>58</v>
      </c>
      <c r="G3027" s="32" t="s">
        <v>60</v>
      </c>
      <c r="H3027" s="35" t="s">
        <v>299</v>
      </c>
      <c r="I3027" s="32" t="s">
        <v>166</v>
      </c>
      <c r="J3027" s="19">
        <v>8.93</v>
      </c>
    </row>
    <row r="3028" spans="1:10">
      <c r="A3028" s="18" t="s">
        <v>22</v>
      </c>
      <c r="B3028" s="5" t="str">
        <f>TEXT(DATA[[#This Row],[Fecha]],"mmm")</f>
        <v>feb</v>
      </c>
      <c r="C3028" s="16">
        <f>(WEEKNUM(DATA[[#This Row],[Fecha]],2))</f>
        <v>6</v>
      </c>
      <c r="D3028" s="30">
        <v>45330</v>
      </c>
      <c r="E3028" s="102">
        <f>YEAR(DATA[[#This Row],[Fecha]])</f>
        <v>2024</v>
      </c>
      <c r="F3028" s="31" t="s">
        <v>398</v>
      </c>
      <c r="G3028" s="32" t="s">
        <v>70</v>
      </c>
      <c r="H3028" s="35" t="s">
        <v>84</v>
      </c>
      <c r="I3028" s="32" t="s">
        <v>166</v>
      </c>
      <c r="J3028" s="19">
        <v>8.0500000000000007</v>
      </c>
    </row>
    <row r="3029" spans="1:10">
      <c r="A3029" s="18" t="s">
        <v>20</v>
      </c>
      <c r="B3029" s="5" t="str">
        <f>TEXT(DATA[[#This Row],[Fecha]],"mmm")</f>
        <v>feb</v>
      </c>
      <c r="C3029" s="16">
        <f>(WEEKNUM(DATA[[#This Row],[Fecha]],2))</f>
        <v>6</v>
      </c>
      <c r="D3029" s="30">
        <v>45330</v>
      </c>
      <c r="E3029" s="102">
        <f>YEAR(DATA[[#This Row],[Fecha]])</f>
        <v>2024</v>
      </c>
      <c r="F3029" s="31" t="s">
        <v>398</v>
      </c>
      <c r="G3029" s="32" t="s">
        <v>53</v>
      </c>
      <c r="H3029" s="35" t="s">
        <v>606</v>
      </c>
      <c r="I3029" s="32" t="s">
        <v>166</v>
      </c>
      <c r="J3029" s="19">
        <v>7.49</v>
      </c>
    </row>
    <row r="3030" spans="1:10">
      <c r="A3030" s="18" t="s">
        <v>22</v>
      </c>
      <c r="B3030" s="5" t="str">
        <f>TEXT(DATA[[#This Row],[Fecha]],"mmm")</f>
        <v>feb</v>
      </c>
      <c r="C3030" s="16">
        <f>(WEEKNUM(DATA[[#This Row],[Fecha]],2))</f>
        <v>6</v>
      </c>
      <c r="D3030" s="30">
        <v>45330</v>
      </c>
      <c r="E3030" s="102">
        <f>YEAR(DATA[[#This Row],[Fecha]])</f>
        <v>2024</v>
      </c>
      <c r="F3030" s="31" t="s">
        <v>398</v>
      </c>
      <c r="G3030" s="32" t="s">
        <v>71</v>
      </c>
      <c r="H3030" s="35" t="s">
        <v>346</v>
      </c>
      <c r="I3030" s="32" t="s">
        <v>166</v>
      </c>
      <c r="J3030" s="19">
        <v>5.65</v>
      </c>
    </row>
    <row r="3031" spans="1:10">
      <c r="A3031" s="18" t="s">
        <v>22</v>
      </c>
      <c r="B3031" s="5" t="str">
        <f>TEXT(DATA[[#This Row],[Fecha]],"mmm")</f>
        <v>feb</v>
      </c>
      <c r="C3031" s="16">
        <f>(WEEKNUM(DATA[[#This Row],[Fecha]],2))</f>
        <v>6</v>
      </c>
      <c r="D3031" s="30">
        <v>45330</v>
      </c>
      <c r="E3031" s="102">
        <f>YEAR(DATA[[#This Row],[Fecha]])</f>
        <v>2024</v>
      </c>
      <c r="F3031" s="31" t="s">
        <v>398</v>
      </c>
      <c r="G3031" s="32" t="s">
        <v>65</v>
      </c>
      <c r="H3031" s="35" t="s">
        <v>69</v>
      </c>
      <c r="I3031" s="32" t="s">
        <v>166</v>
      </c>
      <c r="J3031" s="19">
        <v>3.4</v>
      </c>
    </row>
    <row r="3032" spans="1:10">
      <c r="A3032" s="18" t="s">
        <v>19</v>
      </c>
      <c r="B3032" s="5" t="str">
        <f>TEXT(DATA[[#This Row],[Fecha]],"mmm")</f>
        <v>feb</v>
      </c>
      <c r="C3032" s="16">
        <f>(WEEKNUM(DATA[[#This Row],[Fecha]],2))</f>
        <v>6</v>
      </c>
      <c r="D3032" s="30">
        <v>45330</v>
      </c>
      <c r="E3032" s="102">
        <f>YEAR(DATA[[#This Row],[Fecha]])</f>
        <v>2024</v>
      </c>
      <c r="F3032" s="31" t="s">
        <v>58</v>
      </c>
      <c r="G3032" s="32" t="s">
        <v>60</v>
      </c>
      <c r="H3032" s="35" t="s">
        <v>299</v>
      </c>
      <c r="I3032" s="32" t="s">
        <v>166</v>
      </c>
      <c r="J3032" s="19">
        <v>3.35</v>
      </c>
    </row>
    <row r="3033" spans="1:10">
      <c r="A3033" s="18" t="s">
        <v>20</v>
      </c>
      <c r="B3033" s="5" t="str">
        <f>TEXT(DATA[[#This Row],[Fecha]],"mmm")</f>
        <v>feb</v>
      </c>
      <c r="C3033" s="16">
        <f>(WEEKNUM(DATA[[#This Row],[Fecha]],2))</f>
        <v>6</v>
      </c>
      <c r="D3033" s="30">
        <v>45330</v>
      </c>
      <c r="E3033" s="102">
        <f>YEAR(DATA[[#This Row],[Fecha]])</f>
        <v>2024</v>
      </c>
      <c r="F3033" s="31" t="s">
        <v>398</v>
      </c>
      <c r="G3033" s="32" t="s">
        <v>52</v>
      </c>
      <c r="H3033" s="35" t="s">
        <v>162</v>
      </c>
      <c r="I3033" s="32" t="s">
        <v>166</v>
      </c>
      <c r="J3033" s="19">
        <v>3.15</v>
      </c>
    </row>
    <row r="3034" spans="1:10">
      <c r="A3034" s="18" t="s">
        <v>20</v>
      </c>
      <c r="B3034" s="5" t="str">
        <f>TEXT(DATA[[#This Row],[Fecha]],"mmm")</f>
        <v>feb</v>
      </c>
      <c r="C3034" s="16">
        <f>(WEEKNUM(DATA[[#This Row],[Fecha]],2))</f>
        <v>6</v>
      </c>
      <c r="D3034" s="30">
        <v>45330</v>
      </c>
      <c r="E3034" s="102">
        <f>YEAR(DATA[[#This Row],[Fecha]])</f>
        <v>2024</v>
      </c>
      <c r="F3034" s="31" t="s">
        <v>398</v>
      </c>
      <c r="G3034" s="32" t="s">
        <v>52</v>
      </c>
      <c r="H3034" s="35" t="s">
        <v>162</v>
      </c>
      <c r="I3034" s="32" t="s">
        <v>166</v>
      </c>
      <c r="J3034" s="19">
        <v>3.04</v>
      </c>
    </row>
    <row r="3035" spans="1:10">
      <c r="A3035" s="18" t="s">
        <v>20</v>
      </c>
      <c r="B3035" s="5" t="str">
        <f>TEXT(DATA[[#This Row],[Fecha]],"mmm")</f>
        <v>feb</v>
      </c>
      <c r="C3035" s="16">
        <f>(WEEKNUM(DATA[[#This Row],[Fecha]],2))</f>
        <v>6</v>
      </c>
      <c r="D3035" s="30">
        <v>45330</v>
      </c>
      <c r="E3035" s="102">
        <f>YEAR(DATA[[#This Row],[Fecha]])</f>
        <v>2024</v>
      </c>
      <c r="F3035" s="31" t="s">
        <v>58</v>
      </c>
      <c r="G3035" s="32" t="s">
        <v>76</v>
      </c>
      <c r="H3035" s="35" t="s">
        <v>108</v>
      </c>
      <c r="I3035" s="32" t="s">
        <v>166</v>
      </c>
      <c r="J3035" s="19">
        <v>3.02</v>
      </c>
    </row>
    <row r="3036" spans="1:10">
      <c r="A3036" s="18" t="s">
        <v>22</v>
      </c>
      <c r="B3036" s="5" t="str">
        <f>TEXT(DATA[[#This Row],[Fecha]],"mmm")</f>
        <v>feb</v>
      </c>
      <c r="C3036" s="16">
        <f>(WEEKNUM(DATA[[#This Row],[Fecha]],2))</f>
        <v>6</v>
      </c>
      <c r="D3036" s="30">
        <v>45330</v>
      </c>
      <c r="E3036" s="102">
        <f>YEAR(DATA[[#This Row],[Fecha]])</f>
        <v>2024</v>
      </c>
      <c r="F3036" s="31" t="s">
        <v>398</v>
      </c>
      <c r="G3036" s="32" t="s">
        <v>59</v>
      </c>
      <c r="H3036" s="35" t="s">
        <v>66</v>
      </c>
      <c r="I3036" s="32" t="s">
        <v>166</v>
      </c>
      <c r="J3036" s="19">
        <v>2.4500000000000002</v>
      </c>
    </row>
    <row r="3037" spans="1:10">
      <c r="A3037" s="18" t="s">
        <v>22</v>
      </c>
      <c r="B3037" s="5" t="str">
        <f>TEXT(DATA[[#This Row],[Fecha]],"mmm")</f>
        <v>feb</v>
      </c>
      <c r="C3037" s="16">
        <f>(WEEKNUM(DATA[[#This Row],[Fecha]],2))</f>
        <v>6</v>
      </c>
      <c r="D3037" s="30">
        <v>45330</v>
      </c>
      <c r="E3037" s="102">
        <f>YEAR(DATA[[#This Row],[Fecha]])</f>
        <v>2024</v>
      </c>
      <c r="F3037" s="31" t="s">
        <v>398</v>
      </c>
      <c r="G3037" s="32" t="s">
        <v>60</v>
      </c>
      <c r="H3037" s="35" t="s">
        <v>299</v>
      </c>
      <c r="I3037" s="32" t="s">
        <v>166</v>
      </c>
      <c r="J3037" s="19">
        <v>2.4</v>
      </c>
    </row>
    <row r="3038" spans="1:10">
      <c r="A3038" s="18" t="s">
        <v>22</v>
      </c>
      <c r="B3038" s="5" t="str">
        <f>TEXT(DATA[[#This Row],[Fecha]],"mmm")</f>
        <v>feb</v>
      </c>
      <c r="C3038" s="16">
        <f>(WEEKNUM(DATA[[#This Row],[Fecha]],2))</f>
        <v>6</v>
      </c>
      <c r="D3038" s="30">
        <v>45330</v>
      </c>
      <c r="E3038" s="102">
        <f>YEAR(DATA[[#This Row],[Fecha]])</f>
        <v>2024</v>
      </c>
      <c r="F3038" s="31" t="s">
        <v>398</v>
      </c>
      <c r="G3038" s="32" t="s">
        <v>79</v>
      </c>
      <c r="H3038" s="35" t="s">
        <v>110</v>
      </c>
      <c r="I3038" s="32" t="s">
        <v>166</v>
      </c>
      <c r="J3038" s="19">
        <v>2.2799999999999998</v>
      </c>
    </row>
    <row r="3039" spans="1:10">
      <c r="A3039" s="18" t="s">
        <v>20</v>
      </c>
      <c r="B3039" s="5" t="str">
        <f>TEXT(DATA[[#This Row],[Fecha]],"mmm")</f>
        <v>feb</v>
      </c>
      <c r="C3039" s="16">
        <f>(WEEKNUM(DATA[[#This Row],[Fecha]],2))</f>
        <v>6</v>
      </c>
      <c r="D3039" s="30">
        <v>45330</v>
      </c>
      <c r="E3039" s="102">
        <f>YEAR(DATA[[#This Row],[Fecha]])</f>
        <v>2024</v>
      </c>
      <c r="F3039" s="31" t="s">
        <v>398</v>
      </c>
      <c r="G3039" s="32" t="s">
        <v>52</v>
      </c>
      <c r="H3039" s="35" t="s">
        <v>162</v>
      </c>
      <c r="I3039" s="32" t="s">
        <v>166</v>
      </c>
      <c r="J3039" s="19">
        <v>2.27</v>
      </c>
    </row>
    <row r="3040" spans="1:10">
      <c r="A3040" s="18" t="s">
        <v>22</v>
      </c>
      <c r="B3040" s="5" t="str">
        <f>TEXT(DATA[[#This Row],[Fecha]],"mmm")</f>
        <v>feb</v>
      </c>
      <c r="C3040" s="16">
        <f>(WEEKNUM(DATA[[#This Row],[Fecha]],2))</f>
        <v>6</v>
      </c>
      <c r="D3040" s="30">
        <v>45330</v>
      </c>
      <c r="E3040" s="102">
        <f>YEAR(DATA[[#This Row],[Fecha]])</f>
        <v>2024</v>
      </c>
      <c r="F3040" s="31" t="s">
        <v>398</v>
      </c>
      <c r="G3040" s="32" t="s">
        <v>70</v>
      </c>
      <c r="H3040" s="35" t="s">
        <v>86</v>
      </c>
      <c r="I3040" s="32" t="s">
        <v>166</v>
      </c>
      <c r="J3040" s="19">
        <v>2.2000000000000002</v>
      </c>
    </row>
    <row r="3041" spans="1:11">
      <c r="A3041" s="18" t="s">
        <v>22</v>
      </c>
      <c r="B3041" s="5" t="str">
        <f>TEXT(DATA[[#This Row],[Fecha]],"mmm")</f>
        <v>feb</v>
      </c>
      <c r="C3041" s="16">
        <f>(WEEKNUM(DATA[[#This Row],[Fecha]],2))</f>
        <v>6</v>
      </c>
      <c r="D3041" s="30">
        <v>45330</v>
      </c>
      <c r="E3041" s="102">
        <f>YEAR(DATA[[#This Row],[Fecha]])</f>
        <v>2024</v>
      </c>
      <c r="F3041" s="31" t="s">
        <v>398</v>
      </c>
      <c r="G3041" s="32" t="s">
        <v>70</v>
      </c>
      <c r="H3041" s="35" t="s">
        <v>686</v>
      </c>
      <c r="I3041" s="32" t="s">
        <v>166</v>
      </c>
      <c r="J3041" s="19">
        <v>2</v>
      </c>
    </row>
    <row r="3042" spans="1:11">
      <c r="A3042" s="18" t="s">
        <v>20</v>
      </c>
      <c r="B3042" s="5" t="str">
        <f>TEXT(DATA[[#This Row],[Fecha]],"mmm")</f>
        <v>feb</v>
      </c>
      <c r="C3042" s="16">
        <f>(WEEKNUM(DATA[[#This Row],[Fecha]],2))</f>
        <v>6</v>
      </c>
      <c r="D3042" s="30">
        <v>45330</v>
      </c>
      <c r="E3042" s="102">
        <f>YEAR(DATA[[#This Row],[Fecha]])</f>
        <v>2024</v>
      </c>
      <c r="F3042" s="31" t="s">
        <v>58</v>
      </c>
      <c r="G3042" s="32" t="s">
        <v>76</v>
      </c>
      <c r="H3042" s="35" t="s">
        <v>108</v>
      </c>
      <c r="I3042" s="32" t="s">
        <v>166</v>
      </c>
      <c r="J3042" s="19">
        <v>1.72</v>
      </c>
    </row>
    <row r="3043" spans="1:11">
      <c r="A3043" s="18" t="s">
        <v>22</v>
      </c>
      <c r="B3043" s="5" t="str">
        <f>TEXT(DATA[[#This Row],[Fecha]],"mmm")</f>
        <v>feb</v>
      </c>
      <c r="C3043" s="16">
        <f>(WEEKNUM(DATA[[#This Row],[Fecha]],2))</f>
        <v>6</v>
      </c>
      <c r="D3043" s="30">
        <v>45330</v>
      </c>
      <c r="E3043" s="102">
        <f>YEAR(DATA[[#This Row],[Fecha]])</f>
        <v>2024</v>
      </c>
      <c r="F3043" s="31" t="s">
        <v>398</v>
      </c>
      <c r="G3043" s="32" t="s">
        <v>76</v>
      </c>
      <c r="H3043" s="35" t="s">
        <v>304</v>
      </c>
      <c r="I3043" s="32" t="s">
        <v>166</v>
      </c>
      <c r="J3043" s="19">
        <v>1.6</v>
      </c>
    </row>
    <row r="3044" spans="1:11">
      <c r="A3044" s="18" t="s">
        <v>22</v>
      </c>
      <c r="B3044" s="5" t="str">
        <f>TEXT(DATA[[#This Row],[Fecha]],"mmm")</f>
        <v>feb</v>
      </c>
      <c r="C3044" s="16">
        <f>(WEEKNUM(DATA[[#This Row],[Fecha]],2))</f>
        <v>6</v>
      </c>
      <c r="D3044" s="30">
        <v>45330</v>
      </c>
      <c r="E3044" s="102">
        <f>YEAR(DATA[[#This Row],[Fecha]])</f>
        <v>2024</v>
      </c>
      <c r="F3044" s="31" t="s">
        <v>398</v>
      </c>
      <c r="G3044" s="32" t="s">
        <v>59</v>
      </c>
      <c r="H3044" s="35" t="s">
        <v>66</v>
      </c>
      <c r="I3044" s="32" t="s">
        <v>166</v>
      </c>
      <c r="J3044" s="19">
        <v>1.4</v>
      </c>
    </row>
    <row r="3045" spans="1:11">
      <c r="A3045" s="18" t="s">
        <v>22</v>
      </c>
      <c r="B3045" s="5" t="str">
        <f>TEXT(DATA[[#This Row],[Fecha]],"mmm")</f>
        <v>feb</v>
      </c>
      <c r="C3045" s="16">
        <f>(WEEKNUM(DATA[[#This Row],[Fecha]],2))</f>
        <v>6</v>
      </c>
      <c r="D3045" s="30">
        <v>45330</v>
      </c>
      <c r="E3045" s="102">
        <f>YEAR(DATA[[#This Row],[Fecha]])</f>
        <v>2024</v>
      </c>
      <c r="F3045" s="31" t="s">
        <v>398</v>
      </c>
      <c r="G3045" s="32" t="s">
        <v>59</v>
      </c>
      <c r="H3045" s="35" t="s">
        <v>66</v>
      </c>
      <c r="I3045" s="32" t="s">
        <v>166</v>
      </c>
      <c r="J3045" s="19">
        <v>1.4</v>
      </c>
    </row>
    <row r="3046" spans="1:11">
      <c r="A3046" s="18" t="s">
        <v>19</v>
      </c>
      <c r="B3046" s="5" t="str">
        <f>TEXT(DATA[[#This Row],[Fecha]],"mmm")</f>
        <v>feb</v>
      </c>
      <c r="C3046" s="16">
        <f>(WEEKNUM(DATA[[#This Row],[Fecha]],2))</f>
        <v>6</v>
      </c>
      <c r="D3046" s="30">
        <v>45330</v>
      </c>
      <c r="E3046" s="102">
        <f>YEAR(DATA[[#This Row],[Fecha]])</f>
        <v>2024</v>
      </c>
      <c r="F3046" s="31" t="s">
        <v>58</v>
      </c>
      <c r="G3046" s="32" t="s">
        <v>65</v>
      </c>
      <c r="H3046" s="35" t="s">
        <v>429</v>
      </c>
      <c r="I3046" s="32" t="s">
        <v>166</v>
      </c>
      <c r="J3046" s="19">
        <v>1.4</v>
      </c>
    </row>
    <row r="3047" spans="1:11">
      <c r="A3047" s="18" t="s">
        <v>22</v>
      </c>
      <c r="B3047" s="5" t="str">
        <f>TEXT(DATA[[#This Row],[Fecha]],"mmm")</f>
        <v>feb</v>
      </c>
      <c r="C3047" s="16">
        <f>(WEEKNUM(DATA[[#This Row],[Fecha]],2))</f>
        <v>6</v>
      </c>
      <c r="D3047" s="30">
        <v>45330</v>
      </c>
      <c r="E3047" s="102">
        <f>YEAR(DATA[[#This Row],[Fecha]])</f>
        <v>2024</v>
      </c>
      <c r="F3047" s="31" t="s">
        <v>398</v>
      </c>
      <c r="G3047" s="32" t="s">
        <v>59</v>
      </c>
      <c r="H3047" s="35" t="s">
        <v>66</v>
      </c>
      <c r="I3047" s="32" t="s">
        <v>166</v>
      </c>
      <c r="J3047" s="19">
        <v>1.35</v>
      </c>
    </row>
    <row r="3048" spans="1:11">
      <c r="A3048" s="18" t="s">
        <v>22</v>
      </c>
      <c r="B3048" s="5" t="str">
        <f>TEXT(DATA[[#This Row],[Fecha]],"mmm")</f>
        <v>feb</v>
      </c>
      <c r="C3048" s="16">
        <f>(WEEKNUM(DATA[[#This Row],[Fecha]],2))</f>
        <v>6</v>
      </c>
      <c r="D3048" s="30">
        <v>45330</v>
      </c>
      <c r="E3048" s="102">
        <f>YEAR(DATA[[#This Row],[Fecha]])</f>
        <v>2024</v>
      </c>
      <c r="F3048" s="31" t="s">
        <v>398</v>
      </c>
      <c r="G3048" s="32" t="s">
        <v>71</v>
      </c>
      <c r="H3048" s="35" t="s">
        <v>346</v>
      </c>
      <c r="I3048" s="32" t="s">
        <v>166</v>
      </c>
      <c r="J3048" s="19">
        <v>1.2</v>
      </c>
    </row>
    <row r="3049" spans="1:11">
      <c r="A3049" s="18" t="s">
        <v>22</v>
      </c>
      <c r="B3049" s="5" t="str">
        <f>TEXT(DATA[[#This Row],[Fecha]],"mmm")</f>
        <v>feb</v>
      </c>
      <c r="C3049" s="16">
        <f>(WEEKNUM(DATA[[#This Row],[Fecha]],2))</f>
        <v>6</v>
      </c>
      <c r="D3049" s="30">
        <v>45330</v>
      </c>
      <c r="E3049" s="102">
        <f>YEAR(DATA[[#This Row],[Fecha]])</f>
        <v>2024</v>
      </c>
      <c r="F3049" s="31" t="s">
        <v>398</v>
      </c>
      <c r="G3049" s="32" t="s">
        <v>65</v>
      </c>
      <c r="H3049" s="35" t="s">
        <v>69</v>
      </c>
      <c r="I3049" s="32" t="s">
        <v>166</v>
      </c>
      <c r="J3049" s="19">
        <v>1.1499999999999999</v>
      </c>
    </row>
    <row r="3050" spans="1:11">
      <c r="A3050" s="18" t="s">
        <v>22</v>
      </c>
      <c r="B3050" s="5" t="str">
        <f>TEXT(DATA[[#This Row],[Fecha]],"mmm")</f>
        <v>feb</v>
      </c>
      <c r="C3050" s="16">
        <f>(WEEKNUM(DATA[[#This Row],[Fecha]],2))</f>
        <v>6</v>
      </c>
      <c r="D3050" s="30">
        <v>45330</v>
      </c>
      <c r="E3050" s="102">
        <f>YEAR(DATA[[#This Row],[Fecha]])</f>
        <v>2024</v>
      </c>
      <c r="F3050" s="31" t="s">
        <v>398</v>
      </c>
      <c r="G3050" s="32" t="s">
        <v>65</v>
      </c>
      <c r="H3050" s="35" t="s">
        <v>89</v>
      </c>
      <c r="I3050" s="32" t="s">
        <v>166</v>
      </c>
      <c r="J3050" s="19">
        <v>1.1499999999999999</v>
      </c>
    </row>
    <row r="3051" spans="1:11">
      <c r="A3051" s="18" t="s">
        <v>19</v>
      </c>
      <c r="B3051" s="5" t="str">
        <f>TEXT(DATA[[#This Row],[Fecha]],"mmm")</f>
        <v>feb</v>
      </c>
      <c r="C3051" s="16">
        <f>(WEEKNUM(DATA[[#This Row],[Fecha]],2))</f>
        <v>6</v>
      </c>
      <c r="D3051" s="30">
        <v>45330</v>
      </c>
      <c r="E3051" s="102">
        <f>YEAR(DATA[[#This Row],[Fecha]])</f>
        <v>2024</v>
      </c>
      <c r="F3051" s="31" t="s">
        <v>58</v>
      </c>
      <c r="G3051" s="32" t="s">
        <v>60</v>
      </c>
      <c r="H3051" s="35" t="s">
        <v>299</v>
      </c>
      <c r="I3051" s="32" t="s">
        <v>166</v>
      </c>
      <c r="J3051" s="19">
        <v>1.04</v>
      </c>
    </row>
    <row r="3052" spans="1:11">
      <c r="A3052" s="18" t="s">
        <v>22</v>
      </c>
      <c r="B3052" s="5" t="str">
        <f>TEXT(DATA[[#This Row],[Fecha]],"mmm")</f>
        <v>feb</v>
      </c>
      <c r="C3052" s="16">
        <f>(WEEKNUM(DATA[[#This Row],[Fecha]],2))</f>
        <v>6</v>
      </c>
      <c r="D3052" s="30">
        <v>45330</v>
      </c>
      <c r="E3052" s="102">
        <f>YEAR(DATA[[#This Row],[Fecha]])</f>
        <v>2024</v>
      </c>
      <c r="F3052" s="31" t="s">
        <v>398</v>
      </c>
      <c r="G3052" s="32" t="s">
        <v>71</v>
      </c>
      <c r="H3052" s="35" t="s">
        <v>346</v>
      </c>
      <c r="I3052" s="32" t="s">
        <v>166</v>
      </c>
      <c r="J3052" s="19">
        <v>1</v>
      </c>
    </row>
    <row r="3053" spans="1:11">
      <c r="A3053" s="18" t="s">
        <v>19</v>
      </c>
      <c r="B3053" s="5" t="str">
        <f>TEXT(DATA[[#This Row],[Fecha]],"mmm")</f>
        <v>feb</v>
      </c>
      <c r="C3053" s="16">
        <f>(WEEKNUM(DATA[[#This Row],[Fecha]],2))</f>
        <v>6</v>
      </c>
      <c r="D3053" s="30">
        <v>45330</v>
      </c>
      <c r="E3053" s="102">
        <f>YEAR(DATA[[#This Row],[Fecha]])</f>
        <v>2024</v>
      </c>
      <c r="F3053" s="31" t="s">
        <v>58</v>
      </c>
      <c r="G3053" s="32" t="s">
        <v>60</v>
      </c>
      <c r="H3053" s="35" t="s">
        <v>299</v>
      </c>
      <c r="I3053" s="32" t="s">
        <v>166</v>
      </c>
      <c r="J3053" s="19">
        <v>0.8</v>
      </c>
    </row>
    <row r="3054" spans="1:11">
      <c r="A3054" s="18" t="s">
        <v>20</v>
      </c>
      <c r="B3054" s="5" t="str">
        <f>TEXT(DATA[[#This Row],[Fecha]],"mmm")</f>
        <v>feb</v>
      </c>
      <c r="C3054" s="16">
        <f>(WEEKNUM(DATA[[#This Row],[Fecha]],2))</f>
        <v>6</v>
      </c>
      <c r="D3054" s="30">
        <v>45330</v>
      </c>
      <c r="E3054" s="102">
        <f>YEAR(DATA[[#This Row],[Fecha]])</f>
        <v>2024</v>
      </c>
      <c r="F3054" s="31" t="s">
        <v>58</v>
      </c>
      <c r="G3054" s="32" t="s">
        <v>52</v>
      </c>
      <c r="H3054" s="35" t="s">
        <v>159</v>
      </c>
      <c r="I3054" s="32" t="s">
        <v>166</v>
      </c>
      <c r="J3054" s="19">
        <v>0.04</v>
      </c>
    </row>
    <row r="3055" spans="1:11">
      <c r="A3055" s="18" t="s">
        <v>22</v>
      </c>
      <c r="B3055" s="5" t="str">
        <f>TEXT(DATA[[#This Row],[Fecha]],"mmm")</f>
        <v>feb</v>
      </c>
      <c r="C3055" s="16">
        <f>(WEEKNUM(DATA[[#This Row],[Fecha]],2))</f>
        <v>6</v>
      </c>
      <c r="D3055" s="30">
        <v>45331</v>
      </c>
      <c r="E3055" s="102">
        <f>YEAR(DATA[[#This Row],[Fecha]])</f>
        <v>2024</v>
      </c>
      <c r="F3055" s="31" t="s">
        <v>398</v>
      </c>
      <c r="G3055" s="32" t="s">
        <v>78</v>
      </c>
      <c r="H3055" s="35" t="s">
        <v>567</v>
      </c>
      <c r="I3055" s="32" t="s">
        <v>56</v>
      </c>
      <c r="J3055" s="19">
        <v>12.3</v>
      </c>
      <c r="K3055" s="29" t="s">
        <v>726</v>
      </c>
    </row>
    <row r="3056" spans="1:11">
      <c r="A3056" s="18" t="s">
        <v>20</v>
      </c>
      <c r="B3056" s="5" t="str">
        <f>TEXT(DATA[[#This Row],[Fecha]],"mmm")</f>
        <v>feb</v>
      </c>
      <c r="C3056" s="16">
        <f>(WEEKNUM(DATA[[#This Row],[Fecha]],2))</f>
        <v>6</v>
      </c>
      <c r="D3056" s="30">
        <v>45331</v>
      </c>
      <c r="E3056" s="102">
        <f>YEAR(DATA[[#This Row],[Fecha]])</f>
        <v>2024</v>
      </c>
      <c r="F3056" s="31" t="s">
        <v>58</v>
      </c>
      <c r="G3056" s="32" t="s">
        <v>53</v>
      </c>
      <c r="H3056" s="35" t="s">
        <v>706</v>
      </c>
      <c r="I3056" s="32" t="s">
        <v>166</v>
      </c>
      <c r="J3056" s="19">
        <v>6.42</v>
      </c>
    </row>
    <row r="3057" spans="1:10">
      <c r="A3057" s="18" t="s">
        <v>20</v>
      </c>
      <c r="B3057" s="5" t="str">
        <f>TEXT(DATA[[#This Row],[Fecha]],"mmm")</f>
        <v>feb</v>
      </c>
      <c r="C3057" s="16">
        <f>(WEEKNUM(DATA[[#This Row],[Fecha]],2))</f>
        <v>6</v>
      </c>
      <c r="D3057" s="30">
        <v>45331</v>
      </c>
      <c r="E3057" s="102">
        <f>YEAR(DATA[[#This Row],[Fecha]])</f>
        <v>2024</v>
      </c>
      <c r="F3057" s="31" t="s">
        <v>398</v>
      </c>
      <c r="G3057" s="32" t="s">
        <v>75</v>
      </c>
      <c r="H3057" s="35" t="s">
        <v>155</v>
      </c>
      <c r="I3057" s="32" t="s">
        <v>166</v>
      </c>
      <c r="J3057" s="19">
        <v>4.7</v>
      </c>
    </row>
    <row r="3058" spans="1:10">
      <c r="A3058" s="18" t="s">
        <v>22</v>
      </c>
      <c r="B3058" s="5" t="str">
        <f>TEXT(DATA[[#This Row],[Fecha]],"mmm")</f>
        <v>feb</v>
      </c>
      <c r="C3058" s="16">
        <f>(WEEKNUM(DATA[[#This Row],[Fecha]],2))</f>
        <v>6</v>
      </c>
      <c r="D3058" s="30">
        <v>45331</v>
      </c>
      <c r="E3058" s="102">
        <f>YEAR(DATA[[#This Row],[Fecha]])</f>
        <v>2024</v>
      </c>
      <c r="F3058" s="31" t="s">
        <v>398</v>
      </c>
      <c r="G3058" s="32" t="s">
        <v>78</v>
      </c>
      <c r="H3058" s="35" t="s">
        <v>296</v>
      </c>
      <c r="I3058" s="32" t="s">
        <v>166</v>
      </c>
      <c r="J3058" s="19">
        <v>4.7</v>
      </c>
    </row>
    <row r="3059" spans="1:10">
      <c r="A3059" s="18" t="s">
        <v>22</v>
      </c>
      <c r="B3059" s="5" t="str">
        <f>TEXT(DATA[[#This Row],[Fecha]],"mmm")</f>
        <v>feb</v>
      </c>
      <c r="C3059" s="16">
        <f>(WEEKNUM(DATA[[#This Row],[Fecha]],2))</f>
        <v>6</v>
      </c>
      <c r="D3059" s="30">
        <v>45331</v>
      </c>
      <c r="E3059" s="102">
        <f>YEAR(DATA[[#This Row],[Fecha]])</f>
        <v>2024</v>
      </c>
      <c r="F3059" s="31" t="s">
        <v>398</v>
      </c>
      <c r="G3059" s="32" t="s">
        <v>76</v>
      </c>
      <c r="H3059" s="35" t="s">
        <v>304</v>
      </c>
      <c r="I3059" s="32" t="s">
        <v>166</v>
      </c>
      <c r="J3059" s="19">
        <v>4.5999999999999996</v>
      </c>
    </row>
    <row r="3060" spans="1:10">
      <c r="A3060" s="18" t="s">
        <v>20</v>
      </c>
      <c r="B3060" s="5" t="str">
        <f>TEXT(DATA[[#This Row],[Fecha]],"mmm")</f>
        <v>feb</v>
      </c>
      <c r="C3060" s="16">
        <f>(WEEKNUM(DATA[[#This Row],[Fecha]],2))</f>
        <v>6</v>
      </c>
      <c r="D3060" s="30">
        <v>45331</v>
      </c>
      <c r="E3060" s="102">
        <f>YEAR(DATA[[#This Row],[Fecha]])</f>
        <v>2024</v>
      </c>
      <c r="F3060" s="31" t="s">
        <v>58</v>
      </c>
      <c r="G3060" s="32" t="s">
        <v>62</v>
      </c>
      <c r="H3060" s="35" t="s">
        <v>242</v>
      </c>
      <c r="I3060" s="32" t="s">
        <v>166</v>
      </c>
      <c r="J3060" s="19">
        <v>4.46</v>
      </c>
    </row>
    <row r="3061" spans="1:10">
      <c r="A3061" s="18" t="s">
        <v>19</v>
      </c>
      <c r="B3061" s="5" t="str">
        <f>TEXT(DATA[[#This Row],[Fecha]],"mmm")</f>
        <v>feb</v>
      </c>
      <c r="C3061" s="16">
        <f>(WEEKNUM(DATA[[#This Row],[Fecha]],2))</f>
        <v>6</v>
      </c>
      <c r="D3061" s="30">
        <v>45331</v>
      </c>
      <c r="E3061" s="102">
        <f>YEAR(DATA[[#This Row],[Fecha]])</f>
        <v>2024</v>
      </c>
      <c r="F3061" s="31" t="s">
        <v>58</v>
      </c>
      <c r="G3061" s="32" t="s">
        <v>65</v>
      </c>
      <c r="H3061" s="35" t="s">
        <v>429</v>
      </c>
      <c r="I3061" s="32" t="s">
        <v>166</v>
      </c>
      <c r="J3061" s="19">
        <v>3.59</v>
      </c>
    </row>
    <row r="3062" spans="1:10">
      <c r="A3062" s="18" t="s">
        <v>20</v>
      </c>
      <c r="B3062" s="5" t="str">
        <f>TEXT(DATA[[#This Row],[Fecha]],"mmm")</f>
        <v>feb</v>
      </c>
      <c r="C3062" s="16">
        <f>(WEEKNUM(DATA[[#This Row],[Fecha]],2))</f>
        <v>6</v>
      </c>
      <c r="D3062" s="30">
        <v>45331</v>
      </c>
      <c r="E3062" s="102">
        <f>YEAR(DATA[[#This Row],[Fecha]])</f>
        <v>2024</v>
      </c>
      <c r="F3062" s="31" t="s">
        <v>58</v>
      </c>
      <c r="G3062" s="32" t="s">
        <v>53</v>
      </c>
      <c r="H3062" s="35" t="s">
        <v>360</v>
      </c>
      <c r="I3062" s="32" t="s">
        <v>166</v>
      </c>
      <c r="J3062" s="19">
        <v>2.92</v>
      </c>
    </row>
    <row r="3063" spans="1:10">
      <c r="A3063" s="18" t="s">
        <v>22</v>
      </c>
      <c r="B3063" s="5" t="str">
        <f>TEXT(DATA[[#This Row],[Fecha]],"mmm")</f>
        <v>feb</v>
      </c>
      <c r="C3063" s="16">
        <f>(WEEKNUM(DATA[[#This Row],[Fecha]],2))</f>
        <v>6</v>
      </c>
      <c r="D3063" s="30">
        <v>45331</v>
      </c>
      <c r="E3063" s="102">
        <f>YEAR(DATA[[#This Row],[Fecha]])</f>
        <v>2024</v>
      </c>
      <c r="F3063" s="31" t="s">
        <v>398</v>
      </c>
      <c r="G3063" s="32" t="s">
        <v>76</v>
      </c>
      <c r="H3063" s="35" t="s">
        <v>596</v>
      </c>
      <c r="I3063" s="32" t="s">
        <v>166</v>
      </c>
      <c r="J3063" s="19">
        <v>2.5499999999999998</v>
      </c>
    </row>
    <row r="3064" spans="1:10">
      <c r="A3064" s="18" t="s">
        <v>20</v>
      </c>
      <c r="B3064" s="5" t="str">
        <f>TEXT(DATA[[#This Row],[Fecha]],"mmm")</f>
        <v>feb</v>
      </c>
      <c r="C3064" s="16">
        <f>(WEEKNUM(DATA[[#This Row],[Fecha]],2))</f>
        <v>6</v>
      </c>
      <c r="D3064" s="30">
        <v>45331</v>
      </c>
      <c r="E3064" s="102">
        <f>YEAR(DATA[[#This Row],[Fecha]])</f>
        <v>2024</v>
      </c>
      <c r="F3064" s="31" t="s">
        <v>58</v>
      </c>
      <c r="G3064" s="32" t="s">
        <v>53</v>
      </c>
      <c r="H3064" s="35" t="s">
        <v>360</v>
      </c>
      <c r="I3064" s="32" t="s">
        <v>166</v>
      </c>
      <c r="J3064" s="19">
        <v>2.42</v>
      </c>
    </row>
    <row r="3065" spans="1:10">
      <c r="A3065" s="18" t="s">
        <v>22</v>
      </c>
      <c r="B3065" s="5" t="str">
        <f>TEXT(DATA[[#This Row],[Fecha]],"mmm")</f>
        <v>feb</v>
      </c>
      <c r="C3065" s="16">
        <f>(WEEKNUM(DATA[[#This Row],[Fecha]],2))</f>
        <v>6</v>
      </c>
      <c r="D3065" s="30">
        <v>45331</v>
      </c>
      <c r="E3065" s="102">
        <f>YEAR(DATA[[#This Row],[Fecha]])</f>
        <v>2024</v>
      </c>
      <c r="F3065" s="31" t="s">
        <v>398</v>
      </c>
      <c r="G3065" s="32" t="s">
        <v>60</v>
      </c>
      <c r="H3065" s="35" t="s">
        <v>483</v>
      </c>
      <c r="I3065" s="32" t="s">
        <v>166</v>
      </c>
      <c r="J3065" s="19">
        <v>2.38</v>
      </c>
    </row>
    <row r="3066" spans="1:10">
      <c r="A3066" s="18" t="s">
        <v>22</v>
      </c>
      <c r="B3066" s="5" t="str">
        <f>TEXT(DATA[[#This Row],[Fecha]],"mmm")</f>
        <v>feb</v>
      </c>
      <c r="C3066" s="16">
        <f>(WEEKNUM(DATA[[#This Row],[Fecha]],2))</f>
        <v>6</v>
      </c>
      <c r="D3066" s="30">
        <v>45331</v>
      </c>
      <c r="E3066" s="102">
        <f>YEAR(DATA[[#This Row],[Fecha]])</f>
        <v>2024</v>
      </c>
      <c r="F3066" s="31" t="s">
        <v>398</v>
      </c>
      <c r="G3066" s="32" t="s">
        <v>78</v>
      </c>
      <c r="H3066" s="35" t="s">
        <v>296</v>
      </c>
      <c r="I3066" s="32" t="s">
        <v>166</v>
      </c>
      <c r="J3066" s="19">
        <v>2.33</v>
      </c>
    </row>
    <row r="3067" spans="1:10">
      <c r="A3067" s="18" t="s">
        <v>22</v>
      </c>
      <c r="B3067" s="5" t="str">
        <f>TEXT(DATA[[#This Row],[Fecha]],"mmm")</f>
        <v>feb</v>
      </c>
      <c r="C3067" s="16">
        <f>(WEEKNUM(DATA[[#This Row],[Fecha]],2))</f>
        <v>6</v>
      </c>
      <c r="D3067" s="30">
        <v>45331</v>
      </c>
      <c r="E3067" s="102">
        <f>YEAR(DATA[[#This Row],[Fecha]])</f>
        <v>2024</v>
      </c>
      <c r="F3067" s="31" t="s">
        <v>398</v>
      </c>
      <c r="G3067" s="32" t="s">
        <v>71</v>
      </c>
      <c r="H3067" s="35" t="s">
        <v>346</v>
      </c>
      <c r="I3067" s="32" t="s">
        <v>166</v>
      </c>
      <c r="J3067" s="19">
        <v>2.25</v>
      </c>
    </row>
    <row r="3068" spans="1:10">
      <c r="A3068" s="18" t="s">
        <v>20</v>
      </c>
      <c r="B3068" s="5" t="str">
        <f>TEXT(DATA[[#This Row],[Fecha]],"mmm")</f>
        <v>feb</v>
      </c>
      <c r="C3068" s="16">
        <f>(WEEKNUM(DATA[[#This Row],[Fecha]],2))</f>
        <v>6</v>
      </c>
      <c r="D3068" s="30">
        <v>45331</v>
      </c>
      <c r="E3068" s="102">
        <f>YEAR(DATA[[#This Row],[Fecha]])</f>
        <v>2024</v>
      </c>
      <c r="F3068" s="31" t="s">
        <v>58</v>
      </c>
      <c r="G3068" s="32" t="s">
        <v>53</v>
      </c>
      <c r="H3068" s="35" t="s">
        <v>706</v>
      </c>
      <c r="I3068" s="32" t="s">
        <v>166</v>
      </c>
      <c r="J3068" s="19">
        <v>2.17</v>
      </c>
    </row>
    <row r="3069" spans="1:10">
      <c r="A3069" s="18" t="s">
        <v>19</v>
      </c>
      <c r="B3069" s="5" t="str">
        <f>TEXT(DATA[[#This Row],[Fecha]],"mmm")</f>
        <v>feb</v>
      </c>
      <c r="C3069" s="16">
        <f>(WEEKNUM(DATA[[#This Row],[Fecha]],2))</f>
        <v>6</v>
      </c>
      <c r="D3069" s="30">
        <v>45331</v>
      </c>
      <c r="E3069" s="102">
        <f>YEAR(DATA[[#This Row],[Fecha]])</f>
        <v>2024</v>
      </c>
      <c r="F3069" s="31" t="s">
        <v>58</v>
      </c>
      <c r="G3069" s="32" t="s">
        <v>65</v>
      </c>
      <c r="H3069" s="35" t="s">
        <v>429</v>
      </c>
      <c r="I3069" s="32" t="s">
        <v>166</v>
      </c>
      <c r="J3069" s="19">
        <v>1.98</v>
      </c>
    </row>
    <row r="3070" spans="1:10">
      <c r="A3070" s="18" t="s">
        <v>22</v>
      </c>
      <c r="B3070" s="5" t="str">
        <f>TEXT(DATA[[#This Row],[Fecha]],"mmm")</f>
        <v>feb</v>
      </c>
      <c r="C3070" s="16">
        <f>(WEEKNUM(DATA[[#This Row],[Fecha]],2))</f>
        <v>6</v>
      </c>
      <c r="D3070" s="30">
        <v>45331</v>
      </c>
      <c r="E3070" s="102">
        <f>YEAR(DATA[[#This Row],[Fecha]])</f>
        <v>2024</v>
      </c>
      <c r="F3070" s="31" t="s">
        <v>398</v>
      </c>
      <c r="G3070" s="32" t="s">
        <v>71</v>
      </c>
      <c r="H3070" s="35" t="s">
        <v>97</v>
      </c>
      <c r="I3070" s="32" t="s">
        <v>166</v>
      </c>
      <c r="J3070" s="19">
        <v>1.85</v>
      </c>
    </row>
    <row r="3071" spans="1:10">
      <c r="A3071" s="18" t="s">
        <v>19</v>
      </c>
      <c r="B3071" s="5" t="str">
        <f>TEXT(DATA[[#This Row],[Fecha]],"mmm")</f>
        <v>feb</v>
      </c>
      <c r="C3071" s="16">
        <f>(WEEKNUM(DATA[[#This Row],[Fecha]],2))</f>
        <v>6</v>
      </c>
      <c r="D3071" s="30">
        <v>45331</v>
      </c>
      <c r="E3071" s="102">
        <f>YEAR(DATA[[#This Row],[Fecha]])</f>
        <v>2024</v>
      </c>
      <c r="F3071" s="31" t="s">
        <v>58</v>
      </c>
      <c r="G3071" s="32" t="s">
        <v>65</v>
      </c>
      <c r="H3071" s="35" t="s">
        <v>429</v>
      </c>
      <c r="I3071" s="32" t="s">
        <v>166</v>
      </c>
      <c r="J3071" s="19">
        <v>1.84</v>
      </c>
    </row>
    <row r="3072" spans="1:10">
      <c r="A3072" s="18" t="s">
        <v>22</v>
      </c>
      <c r="B3072" s="5" t="str">
        <f>TEXT(DATA[[#This Row],[Fecha]],"mmm")</f>
        <v>feb</v>
      </c>
      <c r="C3072" s="16">
        <f>(WEEKNUM(DATA[[#This Row],[Fecha]],2))</f>
        <v>6</v>
      </c>
      <c r="D3072" s="30">
        <v>45331</v>
      </c>
      <c r="E3072" s="102">
        <f>YEAR(DATA[[#This Row],[Fecha]])</f>
        <v>2024</v>
      </c>
      <c r="F3072" s="31" t="s">
        <v>398</v>
      </c>
      <c r="G3072" s="32" t="s">
        <v>78</v>
      </c>
      <c r="H3072" s="35" t="s">
        <v>296</v>
      </c>
      <c r="I3072" s="32" t="s">
        <v>166</v>
      </c>
      <c r="J3072" s="19">
        <v>1.75</v>
      </c>
    </row>
    <row r="3073" spans="1:11">
      <c r="A3073" s="18" t="s">
        <v>22</v>
      </c>
      <c r="B3073" s="5" t="str">
        <f>TEXT(DATA[[#This Row],[Fecha]],"mmm")</f>
        <v>feb</v>
      </c>
      <c r="C3073" s="16">
        <f>(WEEKNUM(DATA[[#This Row],[Fecha]],2))</f>
        <v>6</v>
      </c>
      <c r="D3073" s="30">
        <v>45331</v>
      </c>
      <c r="E3073" s="102">
        <f>YEAR(DATA[[#This Row],[Fecha]])</f>
        <v>2024</v>
      </c>
      <c r="F3073" s="31" t="s">
        <v>398</v>
      </c>
      <c r="G3073" s="32" t="s">
        <v>78</v>
      </c>
      <c r="H3073" s="35" t="s">
        <v>296</v>
      </c>
      <c r="I3073" s="32" t="s">
        <v>166</v>
      </c>
      <c r="J3073" s="19">
        <v>1.65</v>
      </c>
    </row>
    <row r="3074" spans="1:11">
      <c r="A3074" s="18" t="s">
        <v>22</v>
      </c>
      <c r="B3074" s="5" t="str">
        <f>TEXT(DATA[[#This Row],[Fecha]],"mmm")</f>
        <v>feb</v>
      </c>
      <c r="C3074" s="16">
        <f>(WEEKNUM(DATA[[#This Row],[Fecha]],2))</f>
        <v>6</v>
      </c>
      <c r="D3074" s="30">
        <v>45331</v>
      </c>
      <c r="E3074" s="102">
        <f>YEAR(DATA[[#This Row],[Fecha]])</f>
        <v>2024</v>
      </c>
      <c r="F3074" s="31" t="s">
        <v>398</v>
      </c>
      <c r="G3074" s="32" t="s">
        <v>65</v>
      </c>
      <c r="H3074" s="35" t="s">
        <v>89</v>
      </c>
      <c r="I3074" s="32" t="s">
        <v>166</v>
      </c>
      <c r="J3074" s="19">
        <v>1.6</v>
      </c>
    </row>
    <row r="3075" spans="1:11">
      <c r="A3075" s="18" t="s">
        <v>22</v>
      </c>
      <c r="B3075" s="5" t="str">
        <f>TEXT(DATA[[#This Row],[Fecha]],"mmm")</f>
        <v>feb</v>
      </c>
      <c r="C3075" s="16">
        <f>(WEEKNUM(DATA[[#This Row],[Fecha]],2))</f>
        <v>6</v>
      </c>
      <c r="D3075" s="30">
        <v>45331</v>
      </c>
      <c r="E3075" s="102">
        <f>YEAR(DATA[[#This Row],[Fecha]])</f>
        <v>2024</v>
      </c>
      <c r="F3075" s="31" t="s">
        <v>398</v>
      </c>
      <c r="G3075" s="32" t="s">
        <v>78</v>
      </c>
      <c r="H3075" s="35" t="s">
        <v>296</v>
      </c>
      <c r="I3075" s="32" t="s">
        <v>166</v>
      </c>
      <c r="J3075" s="19">
        <v>1.45</v>
      </c>
    </row>
    <row r="3076" spans="1:11">
      <c r="A3076" s="18" t="s">
        <v>22</v>
      </c>
      <c r="B3076" s="5" t="str">
        <f>TEXT(DATA[[#This Row],[Fecha]],"mmm")</f>
        <v>feb</v>
      </c>
      <c r="C3076" s="16">
        <f>(WEEKNUM(DATA[[#This Row],[Fecha]],2))</f>
        <v>6</v>
      </c>
      <c r="D3076" s="30">
        <v>45331</v>
      </c>
      <c r="E3076" s="102">
        <f>YEAR(DATA[[#This Row],[Fecha]])</f>
        <v>2024</v>
      </c>
      <c r="F3076" s="31" t="s">
        <v>398</v>
      </c>
      <c r="G3076" s="32" t="s">
        <v>76</v>
      </c>
      <c r="H3076" s="35" t="s">
        <v>596</v>
      </c>
      <c r="I3076" s="32" t="s">
        <v>166</v>
      </c>
      <c r="J3076" s="19">
        <v>1.43</v>
      </c>
    </row>
    <row r="3077" spans="1:11">
      <c r="A3077" s="18" t="s">
        <v>22</v>
      </c>
      <c r="B3077" s="5" t="str">
        <f>TEXT(DATA[[#This Row],[Fecha]],"mmm")</f>
        <v>feb</v>
      </c>
      <c r="C3077" s="16">
        <f>(WEEKNUM(DATA[[#This Row],[Fecha]],2))</f>
        <v>6</v>
      </c>
      <c r="D3077" s="30">
        <v>45331</v>
      </c>
      <c r="E3077" s="102">
        <f>YEAR(DATA[[#This Row],[Fecha]])</f>
        <v>2024</v>
      </c>
      <c r="F3077" s="31" t="s">
        <v>398</v>
      </c>
      <c r="G3077" s="32" t="s">
        <v>65</v>
      </c>
      <c r="H3077" s="35" t="s">
        <v>89</v>
      </c>
      <c r="I3077" s="32" t="s">
        <v>166</v>
      </c>
      <c r="J3077" s="19">
        <v>1.38</v>
      </c>
    </row>
    <row r="3078" spans="1:11">
      <c r="A3078" s="18" t="s">
        <v>22</v>
      </c>
      <c r="B3078" s="5" t="str">
        <f>TEXT(DATA[[#This Row],[Fecha]],"mmm")</f>
        <v>feb</v>
      </c>
      <c r="C3078" s="16">
        <f>(WEEKNUM(DATA[[#This Row],[Fecha]],2))</f>
        <v>6</v>
      </c>
      <c r="D3078" s="30">
        <v>45331</v>
      </c>
      <c r="E3078" s="102">
        <f>YEAR(DATA[[#This Row],[Fecha]])</f>
        <v>2024</v>
      </c>
      <c r="F3078" s="31" t="s">
        <v>398</v>
      </c>
      <c r="G3078" s="32" t="s">
        <v>65</v>
      </c>
      <c r="H3078" s="35" t="s">
        <v>69</v>
      </c>
      <c r="I3078" s="32" t="s">
        <v>166</v>
      </c>
      <c r="J3078" s="19">
        <v>1.35</v>
      </c>
    </row>
    <row r="3079" spans="1:11">
      <c r="A3079" s="18" t="s">
        <v>20</v>
      </c>
      <c r="B3079" s="5" t="str">
        <f>TEXT(DATA[[#This Row],[Fecha]],"mmm")</f>
        <v>feb</v>
      </c>
      <c r="C3079" s="16">
        <f>(WEEKNUM(DATA[[#This Row],[Fecha]],2))</f>
        <v>6</v>
      </c>
      <c r="D3079" s="30">
        <v>45331</v>
      </c>
      <c r="E3079" s="102">
        <f>YEAR(DATA[[#This Row],[Fecha]])</f>
        <v>2024</v>
      </c>
      <c r="F3079" s="31" t="s">
        <v>398</v>
      </c>
      <c r="G3079" s="32" t="s">
        <v>52</v>
      </c>
      <c r="H3079" s="35" t="s">
        <v>162</v>
      </c>
      <c r="I3079" s="32" t="s">
        <v>166</v>
      </c>
      <c r="J3079" s="19">
        <v>1.34</v>
      </c>
    </row>
    <row r="3080" spans="1:11">
      <c r="A3080" s="18" t="s">
        <v>22</v>
      </c>
      <c r="B3080" s="5" t="str">
        <f>TEXT(DATA[[#This Row],[Fecha]],"mmm")</f>
        <v>feb</v>
      </c>
      <c r="C3080" s="16">
        <f>(WEEKNUM(DATA[[#This Row],[Fecha]],2))</f>
        <v>6</v>
      </c>
      <c r="D3080" s="30">
        <v>45331</v>
      </c>
      <c r="E3080" s="102">
        <f>YEAR(DATA[[#This Row],[Fecha]])</f>
        <v>2024</v>
      </c>
      <c r="F3080" s="31" t="s">
        <v>398</v>
      </c>
      <c r="G3080" s="32" t="s">
        <v>78</v>
      </c>
      <c r="H3080" s="35" t="s">
        <v>296</v>
      </c>
      <c r="I3080" s="32" t="s">
        <v>166</v>
      </c>
      <c r="J3080" s="19">
        <v>1.28</v>
      </c>
    </row>
    <row r="3081" spans="1:11">
      <c r="A3081" s="18" t="s">
        <v>22</v>
      </c>
      <c r="B3081" s="5" t="str">
        <f>TEXT(DATA[[#This Row],[Fecha]],"mmm")</f>
        <v>feb</v>
      </c>
      <c r="C3081" s="16">
        <f>(WEEKNUM(DATA[[#This Row],[Fecha]],2))</f>
        <v>6</v>
      </c>
      <c r="D3081" s="30">
        <v>45331</v>
      </c>
      <c r="E3081" s="102">
        <f>YEAR(DATA[[#This Row],[Fecha]])</f>
        <v>2024</v>
      </c>
      <c r="F3081" s="31" t="s">
        <v>398</v>
      </c>
      <c r="G3081" s="32" t="s">
        <v>65</v>
      </c>
      <c r="H3081" s="35" t="s">
        <v>89</v>
      </c>
      <c r="I3081" s="32" t="s">
        <v>166</v>
      </c>
      <c r="J3081" s="19">
        <v>1.08</v>
      </c>
    </row>
    <row r="3082" spans="1:11">
      <c r="A3082" s="18" t="s">
        <v>22</v>
      </c>
      <c r="B3082" s="5" t="str">
        <f>TEXT(DATA[[#This Row],[Fecha]],"mmm")</f>
        <v>feb</v>
      </c>
      <c r="C3082" s="16">
        <f>(WEEKNUM(DATA[[#This Row],[Fecha]],2))</f>
        <v>6</v>
      </c>
      <c r="D3082" s="30">
        <v>45331</v>
      </c>
      <c r="E3082" s="102">
        <f>YEAR(DATA[[#This Row],[Fecha]])</f>
        <v>2024</v>
      </c>
      <c r="F3082" s="31" t="s">
        <v>398</v>
      </c>
      <c r="G3082" s="32" t="s">
        <v>78</v>
      </c>
      <c r="H3082" s="35" t="s">
        <v>296</v>
      </c>
      <c r="I3082" s="32" t="s">
        <v>166</v>
      </c>
      <c r="J3082" s="19">
        <v>0.83</v>
      </c>
    </row>
    <row r="3083" spans="1:11">
      <c r="A3083" s="18" t="s">
        <v>22</v>
      </c>
      <c r="B3083" s="5" t="str">
        <f>TEXT(DATA[[#This Row],[Fecha]],"mmm")</f>
        <v>feb</v>
      </c>
      <c r="C3083" s="16">
        <f>(WEEKNUM(DATA[[#This Row],[Fecha]],2))</f>
        <v>6</v>
      </c>
      <c r="D3083" s="30">
        <v>45331</v>
      </c>
      <c r="E3083" s="102">
        <f>YEAR(DATA[[#This Row],[Fecha]])</f>
        <v>2024</v>
      </c>
      <c r="F3083" s="31" t="s">
        <v>398</v>
      </c>
      <c r="G3083" s="32" t="s">
        <v>65</v>
      </c>
      <c r="H3083" s="35" t="s">
        <v>69</v>
      </c>
      <c r="I3083" s="32" t="s">
        <v>166</v>
      </c>
      <c r="J3083" s="19">
        <v>0.8</v>
      </c>
    </row>
    <row r="3084" spans="1:11">
      <c r="A3084" s="18" t="s">
        <v>22</v>
      </c>
      <c r="B3084" s="5" t="str">
        <f>TEXT(DATA[[#This Row],[Fecha]],"mmm")</f>
        <v>feb</v>
      </c>
      <c r="C3084" s="16">
        <f>(WEEKNUM(DATA[[#This Row],[Fecha]],2))</f>
        <v>6</v>
      </c>
      <c r="D3084" s="30">
        <v>45331</v>
      </c>
      <c r="E3084" s="102">
        <f>YEAR(DATA[[#This Row],[Fecha]])</f>
        <v>2024</v>
      </c>
      <c r="F3084" s="31" t="s">
        <v>398</v>
      </c>
      <c r="G3084" s="32" t="s">
        <v>78</v>
      </c>
      <c r="H3084" s="35" t="s">
        <v>296</v>
      </c>
      <c r="I3084" s="32" t="s">
        <v>166</v>
      </c>
      <c r="J3084" s="19">
        <v>0.4</v>
      </c>
    </row>
    <row r="3085" spans="1:11">
      <c r="A3085" s="18" t="s">
        <v>22</v>
      </c>
      <c r="B3085" s="5" t="str">
        <f>TEXT(DATA[[#This Row],[Fecha]],"mmm")</f>
        <v>feb</v>
      </c>
      <c r="C3085" s="16">
        <f>(WEEKNUM(DATA[[#This Row],[Fecha]],2))</f>
        <v>6</v>
      </c>
      <c r="D3085" s="30">
        <v>45331</v>
      </c>
      <c r="E3085" s="102">
        <f>YEAR(DATA[[#This Row],[Fecha]])</f>
        <v>2024</v>
      </c>
      <c r="F3085" s="31" t="s">
        <v>398</v>
      </c>
      <c r="G3085" s="32" t="s">
        <v>78</v>
      </c>
      <c r="H3085" s="35" t="s">
        <v>567</v>
      </c>
      <c r="I3085" s="32" t="s">
        <v>166</v>
      </c>
      <c r="J3085" s="19">
        <v>0.37</v>
      </c>
    </row>
    <row r="3086" spans="1:11">
      <c r="A3086" s="18" t="s">
        <v>20</v>
      </c>
      <c r="B3086" s="5" t="str">
        <f>TEXT(DATA[[#This Row],[Fecha]],"mmm")</f>
        <v>feb</v>
      </c>
      <c r="C3086" s="16">
        <f>(WEEKNUM(DATA[[#This Row],[Fecha]],2))</f>
        <v>6</v>
      </c>
      <c r="D3086" s="30">
        <v>45332</v>
      </c>
      <c r="E3086" s="102">
        <f>YEAR(DATA[[#This Row],[Fecha]])</f>
        <v>2024</v>
      </c>
      <c r="F3086" s="31" t="s">
        <v>58</v>
      </c>
      <c r="G3086" s="32" t="s">
        <v>604</v>
      </c>
      <c r="H3086" s="35" t="s">
        <v>241</v>
      </c>
      <c r="I3086" s="32" t="s">
        <v>57</v>
      </c>
      <c r="J3086" s="19">
        <v>60</v>
      </c>
      <c r="K3086" s="29" t="s">
        <v>715</v>
      </c>
    </row>
    <row r="3087" spans="1:11">
      <c r="A3087" s="18" t="s">
        <v>20</v>
      </c>
      <c r="B3087" s="5" t="str">
        <f>TEXT(DATA[[#This Row],[Fecha]],"mmm")</f>
        <v>feb</v>
      </c>
      <c r="C3087" s="16">
        <f>(WEEKNUM(DATA[[#This Row],[Fecha]],2))</f>
        <v>6</v>
      </c>
      <c r="D3087" s="30">
        <v>45332</v>
      </c>
      <c r="E3087" s="102">
        <f>YEAR(DATA[[#This Row],[Fecha]])</f>
        <v>2024</v>
      </c>
      <c r="F3087" s="31" t="s">
        <v>58</v>
      </c>
      <c r="G3087" s="32" t="s">
        <v>604</v>
      </c>
      <c r="H3087" s="35" t="s">
        <v>241</v>
      </c>
      <c r="I3087" s="32" t="s">
        <v>57</v>
      </c>
      <c r="J3087" s="19">
        <v>24.78</v>
      </c>
      <c r="K3087" s="29" t="s">
        <v>715</v>
      </c>
    </row>
    <row r="3088" spans="1:11">
      <c r="A3088" s="18" t="s">
        <v>19</v>
      </c>
      <c r="B3088" s="5" t="str">
        <f>TEXT(DATA[[#This Row],[Fecha]],"mmm")</f>
        <v>feb</v>
      </c>
      <c r="C3088" s="16">
        <f>(WEEKNUM(DATA[[#This Row],[Fecha]],2))</f>
        <v>6</v>
      </c>
      <c r="D3088" s="30">
        <v>45332</v>
      </c>
      <c r="E3088" s="102">
        <f>YEAR(DATA[[#This Row],[Fecha]])</f>
        <v>2024</v>
      </c>
      <c r="F3088" s="31" t="s">
        <v>58</v>
      </c>
      <c r="G3088" s="32" t="s">
        <v>604</v>
      </c>
      <c r="H3088" s="35" t="s">
        <v>241</v>
      </c>
      <c r="I3088" s="32" t="s">
        <v>57</v>
      </c>
      <c r="J3088" s="19">
        <v>18.309999999999999</v>
      </c>
      <c r="K3088" s="29" t="s">
        <v>715</v>
      </c>
    </row>
    <row r="3089" spans="1:11">
      <c r="A3089" s="18" t="s">
        <v>22</v>
      </c>
      <c r="B3089" s="5" t="str">
        <f>TEXT(DATA[[#This Row],[Fecha]],"mmm")</f>
        <v>feb</v>
      </c>
      <c r="C3089" s="16">
        <f>(WEEKNUM(DATA[[#This Row],[Fecha]],2))</f>
        <v>6</v>
      </c>
      <c r="D3089" s="30">
        <v>45332</v>
      </c>
      <c r="E3089" s="102">
        <f>YEAR(DATA[[#This Row],[Fecha]])</f>
        <v>2024</v>
      </c>
      <c r="F3089" s="31" t="s">
        <v>398</v>
      </c>
      <c r="G3089" s="32" t="s">
        <v>76</v>
      </c>
      <c r="H3089" s="35" t="s">
        <v>711</v>
      </c>
      <c r="I3089" s="32" t="s">
        <v>56</v>
      </c>
      <c r="J3089" s="19">
        <v>17.690000000000001</v>
      </c>
      <c r="K3089" s="29" t="s">
        <v>724</v>
      </c>
    </row>
    <row r="3090" spans="1:11">
      <c r="A3090" s="18" t="s">
        <v>19</v>
      </c>
      <c r="B3090" s="5" t="str">
        <f>TEXT(DATA[[#This Row],[Fecha]],"mmm")</f>
        <v>feb</v>
      </c>
      <c r="C3090" s="16">
        <f>(WEEKNUM(DATA[[#This Row],[Fecha]],2))</f>
        <v>6</v>
      </c>
      <c r="D3090" s="30">
        <v>45332</v>
      </c>
      <c r="E3090" s="102">
        <f>YEAR(DATA[[#This Row],[Fecha]])</f>
        <v>2024</v>
      </c>
      <c r="F3090" s="31" t="s">
        <v>58</v>
      </c>
      <c r="G3090" s="32" t="s">
        <v>604</v>
      </c>
      <c r="H3090" s="35" t="s">
        <v>241</v>
      </c>
      <c r="I3090" s="32" t="s">
        <v>57</v>
      </c>
      <c r="J3090" s="19">
        <v>11.03</v>
      </c>
      <c r="K3090" s="29" t="s">
        <v>715</v>
      </c>
    </row>
    <row r="3091" spans="1:11">
      <c r="A3091" s="18" t="s">
        <v>22</v>
      </c>
      <c r="B3091" s="5" t="str">
        <f>TEXT(DATA[[#This Row],[Fecha]],"mmm")</f>
        <v>feb</v>
      </c>
      <c r="C3091" s="16">
        <f>(WEEKNUM(DATA[[#This Row],[Fecha]],2))</f>
        <v>6</v>
      </c>
      <c r="D3091" s="30">
        <v>45332</v>
      </c>
      <c r="E3091" s="102">
        <f>YEAR(DATA[[#This Row],[Fecha]])</f>
        <v>2024</v>
      </c>
      <c r="F3091" s="31" t="s">
        <v>398</v>
      </c>
      <c r="G3091" s="32" t="s">
        <v>71</v>
      </c>
      <c r="H3091" s="35" t="s">
        <v>147</v>
      </c>
      <c r="I3091" s="32" t="s">
        <v>57</v>
      </c>
      <c r="J3091" s="19">
        <v>9.73</v>
      </c>
      <c r="K3091" s="29" t="s">
        <v>727</v>
      </c>
    </row>
    <row r="3092" spans="1:11">
      <c r="A3092" s="18" t="s">
        <v>22</v>
      </c>
      <c r="B3092" s="5" t="str">
        <f>TEXT(DATA[[#This Row],[Fecha]],"mmm")</f>
        <v>feb</v>
      </c>
      <c r="C3092" s="16">
        <f>(WEEKNUM(DATA[[#This Row],[Fecha]],2))</f>
        <v>6</v>
      </c>
      <c r="D3092" s="30">
        <v>45332</v>
      </c>
      <c r="E3092" s="102">
        <f>YEAR(DATA[[#This Row],[Fecha]])</f>
        <v>2024</v>
      </c>
      <c r="F3092" s="31" t="s">
        <v>398</v>
      </c>
      <c r="G3092" s="32" t="s">
        <v>78</v>
      </c>
      <c r="H3092" s="35" t="s">
        <v>296</v>
      </c>
      <c r="I3092" s="32" t="s">
        <v>166</v>
      </c>
      <c r="J3092" s="19">
        <v>9.0299999999999994</v>
      </c>
    </row>
    <row r="3093" spans="1:11">
      <c r="A3093" s="18" t="s">
        <v>22</v>
      </c>
      <c r="B3093" s="5" t="str">
        <f>TEXT(DATA[[#This Row],[Fecha]],"mmm")</f>
        <v>feb</v>
      </c>
      <c r="C3093" s="16">
        <f>(WEEKNUM(DATA[[#This Row],[Fecha]],2))</f>
        <v>6</v>
      </c>
      <c r="D3093" s="30">
        <v>45332</v>
      </c>
      <c r="E3093" s="102">
        <f>YEAR(DATA[[#This Row],[Fecha]])</f>
        <v>2024</v>
      </c>
      <c r="F3093" s="31" t="s">
        <v>398</v>
      </c>
      <c r="G3093" s="32" t="s">
        <v>71</v>
      </c>
      <c r="H3093" s="35" t="s">
        <v>346</v>
      </c>
      <c r="I3093" s="32" t="s">
        <v>166</v>
      </c>
      <c r="J3093" s="19">
        <v>8.14</v>
      </c>
    </row>
    <row r="3094" spans="1:11">
      <c r="A3094" s="18" t="s">
        <v>20</v>
      </c>
      <c r="B3094" s="5" t="str">
        <f>TEXT(DATA[[#This Row],[Fecha]],"mmm")</f>
        <v>feb</v>
      </c>
      <c r="C3094" s="16">
        <f>(WEEKNUM(DATA[[#This Row],[Fecha]],2))</f>
        <v>6</v>
      </c>
      <c r="D3094" s="30">
        <v>45332</v>
      </c>
      <c r="E3094" s="102">
        <f>YEAR(DATA[[#This Row],[Fecha]])</f>
        <v>2024</v>
      </c>
      <c r="F3094" s="31" t="s">
        <v>58</v>
      </c>
      <c r="G3094" s="32" t="s">
        <v>482</v>
      </c>
      <c r="H3094" s="35" t="s">
        <v>150</v>
      </c>
      <c r="I3094" s="32" t="s">
        <v>166</v>
      </c>
      <c r="J3094" s="19">
        <v>7.94</v>
      </c>
    </row>
    <row r="3095" spans="1:11">
      <c r="A3095" s="18" t="s">
        <v>22</v>
      </c>
      <c r="B3095" s="5" t="str">
        <f>TEXT(DATA[[#This Row],[Fecha]],"mmm")</f>
        <v>feb</v>
      </c>
      <c r="C3095" s="16">
        <f>(WEEKNUM(DATA[[#This Row],[Fecha]],2))</f>
        <v>6</v>
      </c>
      <c r="D3095" s="30">
        <v>45332</v>
      </c>
      <c r="E3095" s="102">
        <f>YEAR(DATA[[#This Row],[Fecha]])</f>
        <v>2024</v>
      </c>
      <c r="F3095" s="31" t="s">
        <v>398</v>
      </c>
      <c r="G3095" s="32" t="s">
        <v>65</v>
      </c>
      <c r="H3095" s="35" t="s">
        <v>69</v>
      </c>
      <c r="I3095" s="32" t="s">
        <v>166</v>
      </c>
      <c r="J3095" s="19">
        <v>7.7</v>
      </c>
    </row>
    <row r="3096" spans="1:11">
      <c r="A3096" s="18" t="s">
        <v>20</v>
      </c>
      <c r="B3096" s="5" t="str">
        <f>TEXT(DATA[[#This Row],[Fecha]],"mmm")</f>
        <v>feb</v>
      </c>
      <c r="C3096" s="16">
        <f>(WEEKNUM(DATA[[#This Row],[Fecha]],2))</f>
        <v>6</v>
      </c>
      <c r="D3096" s="30">
        <v>45332</v>
      </c>
      <c r="E3096" s="102">
        <f>YEAR(DATA[[#This Row],[Fecha]])</f>
        <v>2024</v>
      </c>
      <c r="F3096" s="31" t="s">
        <v>58</v>
      </c>
      <c r="G3096" s="32" t="s">
        <v>604</v>
      </c>
      <c r="H3096" s="35" t="s">
        <v>241</v>
      </c>
      <c r="I3096" s="32" t="s">
        <v>57</v>
      </c>
      <c r="J3096" s="19">
        <v>7.56</v>
      </c>
      <c r="K3096" s="29" t="s">
        <v>715</v>
      </c>
    </row>
    <row r="3097" spans="1:11">
      <c r="A3097" s="18" t="s">
        <v>20</v>
      </c>
      <c r="B3097" s="5" t="str">
        <f>TEXT(DATA[[#This Row],[Fecha]],"mmm")</f>
        <v>feb</v>
      </c>
      <c r="C3097" s="16">
        <f>(WEEKNUM(DATA[[#This Row],[Fecha]],2))</f>
        <v>6</v>
      </c>
      <c r="D3097" s="30">
        <v>45332</v>
      </c>
      <c r="E3097" s="102">
        <f>YEAR(DATA[[#This Row],[Fecha]])</f>
        <v>2024</v>
      </c>
      <c r="F3097" s="31" t="s">
        <v>58</v>
      </c>
      <c r="G3097" s="32" t="s">
        <v>64</v>
      </c>
      <c r="H3097" s="35" t="s">
        <v>477</v>
      </c>
      <c r="I3097" s="32" t="s">
        <v>166</v>
      </c>
      <c r="J3097" s="19">
        <v>7.28</v>
      </c>
    </row>
    <row r="3098" spans="1:11">
      <c r="A3098" s="18" t="s">
        <v>22</v>
      </c>
      <c r="B3098" s="5" t="str">
        <f>TEXT(DATA[[#This Row],[Fecha]],"mmm")</f>
        <v>feb</v>
      </c>
      <c r="C3098" s="16">
        <f>(WEEKNUM(DATA[[#This Row],[Fecha]],2))</f>
        <v>6</v>
      </c>
      <c r="D3098" s="30">
        <v>45332</v>
      </c>
      <c r="E3098" s="102">
        <f>YEAR(DATA[[#This Row],[Fecha]])</f>
        <v>2024</v>
      </c>
      <c r="F3098" s="31" t="s">
        <v>398</v>
      </c>
      <c r="G3098" s="32" t="s">
        <v>78</v>
      </c>
      <c r="H3098" s="35" t="s">
        <v>296</v>
      </c>
      <c r="I3098" s="32" t="s">
        <v>166</v>
      </c>
      <c r="J3098" s="19">
        <v>6.73</v>
      </c>
    </row>
    <row r="3099" spans="1:11">
      <c r="A3099" s="18" t="s">
        <v>19</v>
      </c>
      <c r="B3099" s="5" t="str">
        <f>TEXT(DATA[[#This Row],[Fecha]],"mmm")</f>
        <v>feb</v>
      </c>
      <c r="C3099" s="16">
        <f>(WEEKNUM(DATA[[#This Row],[Fecha]],2))</f>
        <v>6</v>
      </c>
      <c r="D3099" s="30">
        <v>45332</v>
      </c>
      <c r="E3099" s="102">
        <f>YEAR(DATA[[#This Row],[Fecha]])</f>
        <v>2024</v>
      </c>
      <c r="F3099" s="31" t="s">
        <v>58</v>
      </c>
      <c r="G3099" s="32" t="s">
        <v>65</v>
      </c>
      <c r="H3099" s="35" t="s">
        <v>429</v>
      </c>
      <c r="I3099" s="32" t="s">
        <v>166</v>
      </c>
      <c r="J3099" s="19">
        <v>6.5</v>
      </c>
    </row>
    <row r="3100" spans="1:11">
      <c r="A3100" s="18" t="s">
        <v>19</v>
      </c>
      <c r="B3100" s="5" t="str">
        <f>TEXT(DATA[[#This Row],[Fecha]],"mmm")</f>
        <v>feb</v>
      </c>
      <c r="C3100" s="16">
        <f>(WEEKNUM(DATA[[#This Row],[Fecha]],2))</f>
        <v>6</v>
      </c>
      <c r="D3100" s="30">
        <v>45332</v>
      </c>
      <c r="E3100" s="102">
        <f>YEAR(DATA[[#This Row],[Fecha]])</f>
        <v>2024</v>
      </c>
      <c r="F3100" s="31" t="s">
        <v>58</v>
      </c>
      <c r="G3100" s="32" t="s">
        <v>65</v>
      </c>
      <c r="H3100" s="35" t="s">
        <v>429</v>
      </c>
      <c r="I3100" s="32" t="s">
        <v>166</v>
      </c>
      <c r="J3100" s="19">
        <v>6.25</v>
      </c>
    </row>
    <row r="3101" spans="1:11">
      <c r="A3101" s="18" t="s">
        <v>22</v>
      </c>
      <c r="B3101" s="5" t="str">
        <f>TEXT(DATA[[#This Row],[Fecha]],"mmm")</f>
        <v>feb</v>
      </c>
      <c r="C3101" s="16">
        <f>(WEEKNUM(DATA[[#This Row],[Fecha]],2))</f>
        <v>6</v>
      </c>
      <c r="D3101" s="30">
        <v>45332</v>
      </c>
      <c r="E3101" s="102">
        <f>YEAR(DATA[[#This Row],[Fecha]])</f>
        <v>2024</v>
      </c>
      <c r="F3101" s="31" t="s">
        <v>398</v>
      </c>
      <c r="G3101" s="32" t="s">
        <v>71</v>
      </c>
      <c r="H3101" s="35" t="s">
        <v>346</v>
      </c>
      <c r="I3101" s="32" t="s">
        <v>166</v>
      </c>
      <c r="J3101" s="19">
        <v>5.69</v>
      </c>
    </row>
    <row r="3102" spans="1:11">
      <c r="A3102" s="18" t="s">
        <v>20</v>
      </c>
      <c r="B3102" s="5" t="str">
        <f>TEXT(DATA[[#This Row],[Fecha]],"mmm")</f>
        <v>feb</v>
      </c>
      <c r="C3102" s="16">
        <f>(WEEKNUM(DATA[[#This Row],[Fecha]],2))</f>
        <v>6</v>
      </c>
      <c r="D3102" s="30">
        <v>45332</v>
      </c>
      <c r="E3102" s="102">
        <f>YEAR(DATA[[#This Row],[Fecha]])</f>
        <v>2024</v>
      </c>
      <c r="F3102" s="31" t="s">
        <v>58</v>
      </c>
      <c r="G3102" s="32" t="s">
        <v>64</v>
      </c>
      <c r="H3102" s="35" t="s">
        <v>477</v>
      </c>
      <c r="I3102" s="32" t="s">
        <v>166</v>
      </c>
      <c r="J3102" s="19">
        <v>4.2699999999999996</v>
      </c>
    </row>
    <row r="3103" spans="1:11">
      <c r="A3103" s="18" t="s">
        <v>22</v>
      </c>
      <c r="B3103" s="5" t="str">
        <f>TEXT(DATA[[#This Row],[Fecha]],"mmm")</f>
        <v>feb</v>
      </c>
      <c r="C3103" s="16">
        <f>(WEEKNUM(DATA[[#This Row],[Fecha]],2))</f>
        <v>6</v>
      </c>
      <c r="D3103" s="30">
        <v>45332</v>
      </c>
      <c r="E3103" s="102">
        <f>YEAR(DATA[[#This Row],[Fecha]])</f>
        <v>2024</v>
      </c>
      <c r="F3103" s="31" t="s">
        <v>398</v>
      </c>
      <c r="G3103" s="32" t="s">
        <v>78</v>
      </c>
      <c r="H3103" s="35" t="s">
        <v>296</v>
      </c>
      <c r="I3103" s="32" t="s">
        <v>166</v>
      </c>
      <c r="J3103" s="19">
        <v>4.2300000000000004</v>
      </c>
    </row>
    <row r="3104" spans="1:11">
      <c r="A3104" s="18" t="s">
        <v>19</v>
      </c>
      <c r="B3104" s="5" t="str">
        <f>TEXT(DATA[[#This Row],[Fecha]],"mmm")</f>
        <v>feb</v>
      </c>
      <c r="C3104" s="16">
        <f>(WEEKNUM(DATA[[#This Row],[Fecha]],2))</f>
        <v>6</v>
      </c>
      <c r="D3104" s="30">
        <v>45332</v>
      </c>
      <c r="E3104" s="102">
        <f>YEAR(DATA[[#This Row],[Fecha]])</f>
        <v>2024</v>
      </c>
      <c r="F3104" s="31" t="s">
        <v>398</v>
      </c>
      <c r="G3104" s="32" t="s">
        <v>80</v>
      </c>
      <c r="H3104" s="35" t="s">
        <v>527</v>
      </c>
      <c r="I3104" s="32" t="s">
        <v>166</v>
      </c>
      <c r="J3104" s="19">
        <v>4.05</v>
      </c>
    </row>
    <row r="3105" spans="1:10">
      <c r="A3105" s="18" t="s">
        <v>22</v>
      </c>
      <c r="B3105" s="5" t="str">
        <f>TEXT(DATA[[#This Row],[Fecha]],"mmm")</f>
        <v>feb</v>
      </c>
      <c r="C3105" s="16">
        <f>(WEEKNUM(DATA[[#This Row],[Fecha]],2))</f>
        <v>6</v>
      </c>
      <c r="D3105" s="30">
        <v>45332</v>
      </c>
      <c r="E3105" s="102">
        <f>YEAR(DATA[[#This Row],[Fecha]])</f>
        <v>2024</v>
      </c>
      <c r="F3105" s="31" t="s">
        <v>398</v>
      </c>
      <c r="G3105" s="32" t="s">
        <v>65</v>
      </c>
      <c r="H3105" s="35" t="s">
        <v>89</v>
      </c>
      <c r="I3105" s="32" t="s">
        <v>166</v>
      </c>
      <c r="J3105" s="19">
        <v>3.83</v>
      </c>
    </row>
    <row r="3106" spans="1:10">
      <c r="A3106" s="18" t="s">
        <v>19</v>
      </c>
      <c r="B3106" s="5" t="str">
        <f>TEXT(DATA[[#This Row],[Fecha]],"mmm")</f>
        <v>feb</v>
      </c>
      <c r="C3106" s="16">
        <f>(WEEKNUM(DATA[[#This Row],[Fecha]],2))</f>
        <v>6</v>
      </c>
      <c r="D3106" s="30">
        <v>45332</v>
      </c>
      <c r="E3106" s="102">
        <f>YEAR(DATA[[#This Row],[Fecha]])</f>
        <v>2024</v>
      </c>
      <c r="F3106" s="31" t="s">
        <v>58</v>
      </c>
      <c r="G3106" s="32" t="s">
        <v>65</v>
      </c>
      <c r="H3106" s="35" t="s">
        <v>429</v>
      </c>
      <c r="I3106" s="32" t="s">
        <v>166</v>
      </c>
      <c r="J3106" s="19">
        <v>3.62</v>
      </c>
    </row>
    <row r="3107" spans="1:10">
      <c r="A3107" s="18" t="s">
        <v>22</v>
      </c>
      <c r="B3107" s="5" t="str">
        <f>TEXT(DATA[[#This Row],[Fecha]],"mmm")</f>
        <v>feb</v>
      </c>
      <c r="C3107" s="16">
        <f>(WEEKNUM(DATA[[#This Row],[Fecha]],2))</f>
        <v>6</v>
      </c>
      <c r="D3107" s="30">
        <v>45332</v>
      </c>
      <c r="E3107" s="102">
        <f>YEAR(DATA[[#This Row],[Fecha]])</f>
        <v>2024</v>
      </c>
      <c r="F3107" s="31" t="s">
        <v>398</v>
      </c>
      <c r="G3107" s="32" t="s">
        <v>65</v>
      </c>
      <c r="H3107" s="35" t="s">
        <v>69</v>
      </c>
      <c r="I3107" s="32" t="s">
        <v>166</v>
      </c>
      <c r="J3107" s="19">
        <v>3.47</v>
      </c>
    </row>
    <row r="3108" spans="1:10">
      <c r="A3108" s="18" t="s">
        <v>20</v>
      </c>
      <c r="B3108" s="5" t="str">
        <f>TEXT(DATA[[#This Row],[Fecha]],"mmm")</f>
        <v>feb</v>
      </c>
      <c r="C3108" s="16">
        <f>(WEEKNUM(DATA[[#This Row],[Fecha]],2))</f>
        <v>6</v>
      </c>
      <c r="D3108" s="30">
        <v>45332</v>
      </c>
      <c r="E3108" s="102">
        <f>YEAR(DATA[[#This Row],[Fecha]])</f>
        <v>2024</v>
      </c>
      <c r="F3108" s="31" t="s">
        <v>398</v>
      </c>
      <c r="G3108" s="32" t="s">
        <v>64</v>
      </c>
      <c r="H3108" s="35" t="s">
        <v>477</v>
      </c>
      <c r="I3108" s="32" t="s">
        <v>166</v>
      </c>
      <c r="J3108" s="19">
        <v>3.3</v>
      </c>
    </row>
    <row r="3109" spans="1:10">
      <c r="A3109" s="18" t="s">
        <v>22</v>
      </c>
      <c r="B3109" s="5" t="str">
        <f>TEXT(DATA[[#This Row],[Fecha]],"mmm")</f>
        <v>feb</v>
      </c>
      <c r="C3109" s="16">
        <f>(WEEKNUM(DATA[[#This Row],[Fecha]],2))</f>
        <v>6</v>
      </c>
      <c r="D3109" s="30">
        <v>45332</v>
      </c>
      <c r="E3109" s="102">
        <f>YEAR(DATA[[#This Row],[Fecha]])</f>
        <v>2024</v>
      </c>
      <c r="F3109" s="31" t="s">
        <v>398</v>
      </c>
      <c r="G3109" s="32" t="s">
        <v>78</v>
      </c>
      <c r="H3109" s="35" t="s">
        <v>296</v>
      </c>
      <c r="I3109" s="32" t="s">
        <v>166</v>
      </c>
      <c r="J3109" s="19">
        <v>3.1</v>
      </c>
    </row>
    <row r="3110" spans="1:10">
      <c r="A3110" s="18" t="s">
        <v>19</v>
      </c>
      <c r="B3110" s="5" t="str">
        <f>TEXT(DATA[[#This Row],[Fecha]],"mmm")</f>
        <v>feb</v>
      </c>
      <c r="C3110" s="16">
        <f>(WEEKNUM(DATA[[#This Row],[Fecha]],2))</f>
        <v>6</v>
      </c>
      <c r="D3110" s="30">
        <v>45332</v>
      </c>
      <c r="E3110" s="102">
        <f>YEAR(DATA[[#This Row],[Fecha]])</f>
        <v>2024</v>
      </c>
      <c r="F3110" s="31" t="s">
        <v>58</v>
      </c>
      <c r="G3110" s="32" t="s">
        <v>71</v>
      </c>
      <c r="H3110" s="35" t="s">
        <v>194</v>
      </c>
      <c r="I3110" s="32" t="s">
        <v>166</v>
      </c>
      <c r="J3110" s="19">
        <v>2.84</v>
      </c>
    </row>
    <row r="3111" spans="1:10">
      <c r="A3111" s="18" t="s">
        <v>22</v>
      </c>
      <c r="B3111" s="5" t="str">
        <f>TEXT(DATA[[#This Row],[Fecha]],"mmm")</f>
        <v>feb</v>
      </c>
      <c r="C3111" s="16">
        <f>(WEEKNUM(DATA[[#This Row],[Fecha]],2))</f>
        <v>6</v>
      </c>
      <c r="D3111" s="30">
        <v>45332</v>
      </c>
      <c r="E3111" s="102">
        <f>YEAR(DATA[[#This Row],[Fecha]])</f>
        <v>2024</v>
      </c>
      <c r="F3111" s="31" t="s">
        <v>398</v>
      </c>
      <c r="G3111" s="32" t="s">
        <v>76</v>
      </c>
      <c r="H3111" s="35" t="s">
        <v>304</v>
      </c>
      <c r="I3111" s="32" t="s">
        <v>166</v>
      </c>
      <c r="J3111" s="19">
        <v>2.2999999999999998</v>
      </c>
    </row>
    <row r="3112" spans="1:10">
      <c r="A3112" s="18" t="s">
        <v>22</v>
      </c>
      <c r="B3112" s="5" t="str">
        <f>TEXT(DATA[[#This Row],[Fecha]],"mmm")</f>
        <v>feb</v>
      </c>
      <c r="C3112" s="16">
        <f>(WEEKNUM(DATA[[#This Row],[Fecha]],2))</f>
        <v>6</v>
      </c>
      <c r="D3112" s="30">
        <v>45332</v>
      </c>
      <c r="E3112" s="102">
        <f>YEAR(DATA[[#This Row],[Fecha]])</f>
        <v>2024</v>
      </c>
      <c r="F3112" s="31" t="s">
        <v>398</v>
      </c>
      <c r="G3112" s="32" t="s">
        <v>65</v>
      </c>
      <c r="H3112" s="35" t="s">
        <v>89</v>
      </c>
      <c r="I3112" s="32" t="s">
        <v>166</v>
      </c>
      <c r="J3112" s="19">
        <v>2.23</v>
      </c>
    </row>
    <row r="3113" spans="1:10">
      <c r="A3113" s="18" t="s">
        <v>22</v>
      </c>
      <c r="B3113" s="5" t="str">
        <f>TEXT(DATA[[#This Row],[Fecha]],"mmm")</f>
        <v>feb</v>
      </c>
      <c r="C3113" s="16">
        <f>(WEEKNUM(DATA[[#This Row],[Fecha]],2))</f>
        <v>6</v>
      </c>
      <c r="D3113" s="30">
        <v>45332</v>
      </c>
      <c r="E3113" s="102">
        <f>YEAR(DATA[[#This Row],[Fecha]])</f>
        <v>2024</v>
      </c>
      <c r="F3113" s="31" t="s">
        <v>398</v>
      </c>
      <c r="G3113" s="32" t="s">
        <v>65</v>
      </c>
      <c r="H3113" s="35" t="s">
        <v>69</v>
      </c>
      <c r="I3113" s="32" t="s">
        <v>166</v>
      </c>
      <c r="J3113" s="19">
        <v>2.0099999999999998</v>
      </c>
    </row>
    <row r="3114" spans="1:10">
      <c r="A3114" s="18" t="s">
        <v>22</v>
      </c>
      <c r="B3114" s="5" t="str">
        <f>TEXT(DATA[[#This Row],[Fecha]],"mmm")</f>
        <v>feb</v>
      </c>
      <c r="C3114" s="16">
        <f>(WEEKNUM(DATA[[#This Row],[Fecha]],2))</f>
        <v>6</v>
      </c>
      <c r="D3114" s="30">
        <v>45332</v>
      </c>
      <c r="E3114" s="102">
        <f>YEAR(DATA[[#This Row],[Fecha]])</f>
        <v>2024</v>
      </c>
      <c r="F3114" s="31" t="s">
        <v>398</v>
      </c>
      <c r="G3114" s="32" t="s">
        <v>78</v>
      </c>
      <c r="H3114" s="35" t="s">
        <v>296</v>
      </c>
      <c r="I3114" s="32" t="s">
        <v>166</v>
      </c>
      <c r="J3114" s="19">
        <v>1.38</v>
      </c>
    </row>
    <row r="3115" spans="1:10">
      <c r="A3115" s="18" t="s">
        <v>19</v>
      </c>
      <c r="B3115" s="5" t="str">
        <f>TEXT(DATA[[#This Row],[Fecha]],"mmm")</f>
        <v>feb</v>
      </c>
      <c r="C3115" s="16">
        <f>(WEEKNUM(DATA[[#This Row],[Fecha]],2))</f>
        <v>6</v>
      </c>
      <c r="D3115" s="30">
        <v>45332</v>
      </c>
      <c r="E3115" s="102">
        <f>YEAR(DATA[[#This Row],[Fecha]])</f>
        <v>2024</v>
      </c>
      <c r="F3115" s="31" t="s">
        <v>58</v>
      </c>
      <c r="G3115" s="32" t="s">
        <v>60</v>
      </c>
      <c r="H3115" s="35" t="s">
        <v>299</v>
      </c>
      <c r="I3115" s="32" t="s">
        <v>166</v>
      </c>
      <c r="J3115" s="19">
        <v>1.29</v>
      </c>
    </row>
    <row r="3116" spans="1:10">
      <c r="A3116" s="18" t="s">
        <v>22</v>
      </c>
      <c r="B3116" s="5" t="str">
        <f>TEXT(DATA[[#This Row],[Fecha]],"mmm")</f>
        <v>feb</v>
      </c>
      <c r="C3116" s="16">
        <f>(WEEKNUM(DATA[[#This Row],[Fecha]],2))</f>
        <v>6</v>
      </c>
      <c r="D3116" s="30">
        <v>45332</v>
      </c>
      <c r="E3116" s="102">
        <f>YEAR(DATA[[#This Row],[Fecha]])</f>
        <v>2024</v>
      </c>
      <c r="F3116" s="31" t="s">
        <v>398</v>
      </c>
      <c r="G3116" s="32" t="s">
        <v>65</v>
      </c>
      <c r="H3116" s="35" t="s">
        <v>89</v>
      </c>
      <c r="I3116" s="32" t="s">
        <v>166</v>
      </c>
      <c r="J3116" s="19">
        <v>1.23</v>
      </c>
    </row>
    <row r="3117" spans="1:10">
      <c r="A3117" s="18" t="s">
        <v>22</v>
      </c>
      <c r="B3117" s="5" t="str">
        <f>TEXT(DATA[[#This Row],[Fecha]],"mmm")</f>
        <v>feb</v>
      </c>
      <c r="C3117" s="16">
        <f>(WEEKNUM(DATA[[#This Row],[Fecha]],2))</f>
        <v>6</v>
      </c>
      <c r="D3117" s="30">
        <v>45332</v>
      </c>
      <c r="E3117" s="102">
        <f>YEAR(DATA[[#This Row],[Fecha]])</f>
        <v>2024</v>
      </c>
      <c r="F3117" s="31" t="s">
        <v>398</v>
      </c>
      <c r="G3117" s="32" t="s">
        <v>65</v>
      </c>
      <c r="H3117" s="35" t="s">
        <v>89</v>
      </c>
      <c r="I3117" s="32" t="s">
        <v>166</v>
      </c>
      <c r="J3117" s="19">
        <v>1.1000000000000001</v>
      </c>
    </row>
    <row r="3118" spans="1:10">
      <c r="A3118" s="18" t="s">
        <v>19</v>
      </c>
      <c r="B3118" s="5" t="str">
        <f>TEXT(DATA[[#This Row],[Fecha]],"mmm")</f>
        <v>feb</v>
      </c>
      <c r="C3118" s="16">
        <f>(WEEKNUM(DATA[[#This Row],[Fecha]],2))</f>
        <v>6</v>
      </c>
      <c r="D3118" s="30">
        <v>45332</v>
      </c>
      <c r="E3118" s="102">
        <f>YEAR(DATA[[#This Row],[Fecha]])</f>
        <v>2024</v>
      </c>
      <c r="F3118" s="31" t="s">
        <v>58</v>
      </c>
      <c r="G3118" s="32" t="s">
        <v>71</v>
      </c>
      <c r="H3118" s="35" t="s">
        <v>194</v>
      </c>
      <c r="I3118" s="32" t="s">
        <v>166</v>
      </c>
      <c r="J3118" s="19">
        <v>0.93</v>
      </c>
    </row>
    <row r="3119" spans="1:10">
      <c r="A3119" s="18" t="s">
        <v>22</v>
      </c>
      <c r="B3119" s="5" t="str">
        <f>TEXT(DATA[[#This Row],[Fecha]],"mmm")</f>
        <v>feb</v>
      </c>
      <c r="C3119" s="16">
        <f>(WEEKNUM(DATA[[#This Row],[Fecha]],2))</f>
        <v>6</v>
      </c>
      <c r="D3119" s="30">
        <v>45332</v>
      </c>
      <c r="E3119" s="102">
        <f>YEAR(DATA[[#This Row],[Fecha]])</f>
        <v>2024</v>
      </c>
      <c r="F3119" s="31" t="s">
        <v>398</v>
      </c>
      <c r="G3119" s="32" t="s">
        <v>78</v>
      </c>
      <c r="H3119" s="35" t="s">
        <v>296</v>
      </c>
      <c r="I3119" s="32" t="s">
        <v>166</v>
      </c>
      <c r="J3119" s="19">
        <v>0.8</v>
      </c>
    </row>
    <row r="3120" spans="1:10">
      <c r="A3120" s="18" t="s">
        <v>22</v>
      </c>
      <c r="B3120" s="5" t="str">
        <f>TEXT(DATA[[#This Row],[Fecha]],"mmm")</f>
        <v>feb</v>
      </c>
      <c r="C3120" s="16">
        <f>(WEEKNUM(DATA[[#This Row],[Fecha]],2))</f>
        <v>6</v>
      </c>
      <c r="D3120" s="30">
        <v>45332</v>
      </c>
      <c r="E3120" s="102">
        <f>YEAR(DATA[[#This Row],[Fecha]])</f>
        <v>2024</v>
      </c>
      <c r="F3120" s="31" t="s">
        <v>398</v>
      </c>
      <c r="G3120" s="32" t="s">
        <v>65</v>
      </c>
      <c r="H3120" s="35" t="s">
        <v>89</v>
      </c>
      <c r="I3120" s="32" t="s">
        <v>166</v>
      </c>
      <c r="J3120" s="19">
        <v>0.7</v>
      </c>
    </row>
    <row r="3121" spans="1:11">
      <c r="A3121" s="18" t="s">
        <v>22</v>
      </c>
      <c r="B3121" s="5" t="str">
        <f>TEXT(DATA[[#This Row],[Fecha]],"mmm")</f>
        <v>feb</v>
      </c>
      <c r="C3121" s="16">
        <f>(WEEKNUM(DATA[[#This Row],[Fecha]],2))</f>
        <v>6</v>
      </c>
      <c r="D3121" s="30">
        <v>45332</v>
      </c>
      <c r="E3121" s="102">
        <f>YEAR(DATA[[#This Row],[Fecha]])</f>
        <v>2024</v>
      </c>
      <c r="F3121" s="31" t="s">
        <v>398</v>
      </c>
      <c r="G3121" s="32" t="s">
        <v>78</v>
      </c>
      <c r="H3121" s="35" t="s">
        <v>296</v>
      </c>
      <c r="I3121" s="32" t="s">
        <v>166</v>
      </c>
      <c r="J3121" s="19">
        <v>0.7</v>
      </c>
    </row>
    <row r="3122" spans="1:11">
      <c r="A3122" s="18" t="s">
        <v>22</v>
      </c>
      <c r="B3122" s="5" t="str">
        <f>TEXT(DATA[[#This Row],[Fecha]],"mmm")</f>
        <v>feb</v>
      </c>
      <c r="C3122" s="16">
        <f>(WEEKNUM(DATA[[#This Row],[Fecha]],2))</f>
        <v>6</v>
      </c>
      <c r="D3122" s="30">
        <v>45332</v>
      </c>
      <c r="E3122" s="102">
        <f>YEAR(DATA[[#This Row],[Fecha]])</f>
        <v>2024</v>
      </c>
      <c r="F3122" s="31" t="s">
        <v>398</v>
      </c>
      <c r="G3122" s="32" t="s">
        <v>65</v>
      </c>
      <c r="H3122" s="35" t="s">
        <v>69</v>
      </c>
      <c r="I3122" s="32" t="s">
        <v>166</v>
      </c>
      <c r="J3122" s="19">
        <v>0.69</v>
      </c>
    </row>
    <row r="3123" spans="1:11">
      <c r="A3123" s="18" t="s">
        <v>20</v>
      </c>
      <c r="B3123" s="5" t="str">
        <f>TEXT(DATA[[#This Row],[Fecha]],"mmm")</f>
        <v>feb</v>
      </c>
      <c r="C3123" s="16">
        <f>(WEEKNUM(DATA[[#This Row],[Fecha]],2))</f>
        <v>6</v>
      </c>
      <c r="D3123" s="30">
        <v>45332</v>
      </c>
      <c r="E3123" s="102">
        <f>YEAR(DATA[[#This Row],[Fecha]])</f>
        <v>2024</v>
      </c>
      <c r="F3123" s="31" t="s">
        <v>58</v>
      </c>
      <c r="G3123" s="32" t="s">
        <v>64</v>
      </c>
      <c r="H3123" s="35" t="s">
        <v>477</v>
      </c>
      <c r="I3123" s="32" t="s">
        <v>166</v>
      </c>
      <c r="J3123" s="19">
        <v>0.37</v>
      </c>
    </row>
    <row r="3124" spans="1:11">
      <c r="A3124" s="18" t="s">
        <v>19</v>
      </c>
      <c r="B3124" s="5" t="str">
        <f>TEXT(DATA[[#This Row],[Fecha]],"mmm")</f>
        <v>feb</v>
      </c>
      <c r="C3124" s="16">
        <f>(WEEKNUM(DATA[[#This Row],[Fecha]],2))</f>
        <v>6</v>
      </c>
      <c r="D3124" s="30">
        <v>45332</v>
      </c>
      <c r="E3124" s="102">
        <f>YEAR(DATA[[#This Row],[Fecha]])</f>
        <v>2024</v>
      </c>
      <c r="F3124" s="31" t="s">
        <v>58</v>
      </c>
      <c r="G3124" s="32" t="s">
        <v>60</v>
      </c>
      <c r="H3124" s="35" t="s">
        <v>299</v>
      </c>
      <c r="I3124" s="32" t="s">
        <v>166</v>
      </c>
      <c r="J3124" s="19">
        <v>0.23</v>
      </c>
    </row>
    <row r="3125" spans="1:11">
      <c r="A3125" s="18" t="s">
        <v>20</v>
      </c>
      <c r="B3125" s="5" t="str">
        <f>TEXT(DATA[[#This Row],[Fecha]],"mmm")</f>
        <v>feb</v>
      </c>
      <c r="C3125" s="16">
        <f>(WEEKNUM(DATA[[#This Row],[Fecha]],2))</f>
        <v>6</v>
      </c>
      <c r="D3125" s="30">
        <v>45332</v>
      </c>
      <c r="E3125" s="102">
        <f>YEAR(DATA[[#This Row],[Fecha]])</f>
        <v>2024</v>
      </c>
      <c r="F3125" s="31" t="s">
        <v>398</v>
      </c>
      <c r="G3125" s="32" t="s">
        <v>52</v>
      </c>
      <c r="H3125" s="35" t="s">
        <v>162</v>
      </c>
      <c r="I3125" s="32" t="s">
        <v>166</v>
      </c>
      <c r="J3125" s="19">
        <v>0.2</v>
      </c>
    </row>
    <row r="3126" spans="1:11">
      <c r="A3126" s="18" t="s">
        <v>20</v>
      </c>
      <c r="B3126" s="5" t="str">
        <f>TEXT(DATA[[#This Row],[Fecha]],"mmm")</f>
        <v>feb</v>
      </c>
      <c r="C3126" s="16">
        <f>(WEEKNUM(DATA[[#This Row],[Fecha]],2))</f>
        <v>6</v>
      </c>
      <c r="D3126" s="30">
        <v>45332</v>
      </c>
      <c r="E3126" s="102">
        <f>YEAR(DATA[[#This Row],[Fecha]])</f>
        <v>2024</v>
      </c>
      <c r="F3126" s="31" t="s">
        <v>398</v>
      </c>
      <c r="G3126" s="32" t="s">
        <v>52</v>
      </c>
      <c r="H3126" s="35" t="s">
        <v>162</v>
      </c>
      <c r="I3126" s="32" t="s">
        <v>166</v>
      </c>
      <c r="J3126" s="19">
        <v>0.1</v>
      </c>
    </row>
    <row r="3127" spans="1:11">
      <c r="A3127" s="18" t="s">
        <v>22</v>
      </c>
      <c r="B3127" s="5" t="str">
        <f>TEXT(DATA[[#This Row],[Fecha]],"mmm")</f>
        <v>feb</v>
      </c>
      <c r="C3127" s="16">
        <f>(WEEKNUM(DATA[[#This Row],[Fecha]],2))</f>
        <v>7</v>
      </c>
      <c r="D3127" s="30">
        <v>45334</v>
      </c>
      <c r="E3127" s="102">
        <f>YEAR(DATA[[#This Row],[Fecha]])</f>
        <v>2024</v>
      </c>
      <c r="F3127" s="31" t="s">
        <v>58</v>
      </c>
      <c r="G3127" s="32" t="s">
        <v>59</v>
      </c>
      <c r="H3127" s="35" t="s">
        <v>487</v>
      </c>
      <c r="I3127" s="32" t="s">
        <v>56</v>
      </c>
      <c r="J3127" s="19">
        <v>20.51</v>
      </c>
      <c r="K3127" s="29" t="s">
        <v>732</v>
      </c>
    </row>
    <row r="3128" spans="1:11">
      <c r="A3128" s="18" t="s">
        <v>22</v>
      </c>
      <c r="B3128" s="5" t="str">
        <f>TEXT(DATA[[#This Row],[Fecha]],"mmm")</f>
        <v>feb</v>
      </c>
      <c r="C3128" s="16">
        <f>(WEEKNUM(DATA[[#This Row],[Fecha]],2))</f>
        <v>7</v>
      </c>
      <c r="D3128" s="30">
        <v>45334</v>
      </c>
      <c r="E3128" s="102">
        <f>YEAR(DATA[[#This Row],[Fecha]])</f>
        <v>2024</v>
      </c>
      <c r="F3128" s="31" t="s">
        <v>398</v>
      </c>
      <c r="G3128" s="32" t="s">
        <v>80</v>
      </c>
      <c r="H3128" s="35" t="s">
        <v>728</v>
      </c>
      <c r="I3128" s="32" t="s">
        <v>57</v>
      </c>
      <c r="J3128" s="19">
        <v>16.649999999999999</v>
      </c>
      <c r="K3128" s="29" t="s">
        <v>733</v>
      </c>
    </row>
    <row r="3129" spans="1:11">
      <c r="A3129" s="18" t="s">
        <v>20</v>
      </c>
      <c r="B3129" s="5" t="str">
        <f>TEXT(DATA[[#This Row],[Fecha]],"mmm")</f>
        <v>feb</v>
      </c>
      <c r="C3129" s="16">
        <f>(WEEKNUM(DATA[[#This Row],[Fecha]],2))</f>
        <v>7</v>
      </c>
      <c r="D3129" s="30">
        <v>45334</v>
      </c>
      <c r="E3129" s="102">
        <f>YEAR(DATA[[#This Row],[Fecha]])</f>
        <v>2024</v>
      </c>
      <c r="F3129" s="31" t="s">
        <v>335</v>
      </c>
      <c r="G3129" s="32" t="s">
        <v>482</v>
      </c>
      <c r="H3129" s="35" t="s">
        <v>652</v>
      </c>
      <c r="I3129" s="32" t="s">
        <v>166</v>
      </c>
      <c r="J3129" s="19">
        <v>8.34</v>
      </c>
    </row>
    <row r="3130" spans="1:11">
      <c r="A3130" s="18" t="s">
        <v>22</v>
      </c>
      <c r="B3130" s="5" t="str">
        <f>TEXT(DATA[[#This Row],[Fecha]],"mmm")</f>
        <v>feb</v>
      </c>
      <c r="C3130" s="16">
        <f>(WEEKNUM(DATA[[#This Row],[Fecha]],2))</f>
        <v>7</v>
      </c>
      <c r="D3130" s="30">
        <v>45334</v>
      </c>
      <c r="E3130" s="102">
        <f>YEAR(DATA[[#This Row],[Fecha]])</f>
        <v>2024</v>
      </c>
      <c r="F3130" s="31" t="s">
        <v>58</v>
      </c>
      <c r="G3130" s="32" t="s">
        <v>59</v>
      </c>
      <c r="H3130" s="35" t="s">
        <v>487</v>
      </c>
      <c r="I3130" s="32" t="s">
        <v>166</v>
      </c>
      <c r="J3130" s="19">
        <v>7.15</v>
      </c>
    </row>
    <row r="3131" spans="1:11">
      <c r="A3131" s="18" t="s">
        <v>20</v>
      </c>
      <c r="B3131" s="5" t="str">
        <f>TEXT(DATA[[#This Row],[Fecha]],"mmm")</f>
        <v>feb</v>
      </c>
      <c r="C3131" s="16">
        <f>(WEEKNUM(DATA[[#This Row],[Fecha]],2))</f>
        <v>7</v>
      </c>
      <c r="D3131" s="30">
        <v>45334</v>
      </c>
      <c r="E3131" s="102">
        <f>YEAR(DATA[[#This Row],[Fecha]])</f>
        <v>2024</v>
      </c>
      <c r="F3131" s="31" t="s">
        <v>335</v>
      </c>
      <c r="G3131" s="32" t="s">
        <v>482</v>
      </c>
      <c r="H3131" s="35" t="s">
        <v>150</v>
      </c>
      <c r="I3131" s="32" t="s">
        <v>166</v>
      </c>
      <c r="J3131" s="19">
        <v>5.89</v>
      </c>
    </row>
    <row r="3132" spans="1:11">
      <c r="A3132" s="18" t="s">
        <v>20</v>
      </c>
      <c r="B3132" s="5" t="str">
        <f>TEXT(DATA[[#This Row],[Fecha]],"mmm")</f>
        <v>feb</v>
      </c>
      <c r="C3132" s="16">
        <f>(WEEKNUM(DATA[[#This Row],[Fecha]],2))</f>
        <v>7</v>
      </c>
      <c r="D3132" s="30">
        <v>45334</v>
      </c>
      <c r="E3132" s="102">
        <f>YEAR(DATA[[#This Row],[Fecha]])</f>
        <v>2024</v>
      </c>
      <c r="F3132" s="31" t="s">
        <v>335</v>
      </c>
      <c r="G3132" s="32" t="s">
        <v>77</v>
      </c>
      <c r="H3132" s="35" t="s">
        <v>129</v>
      </c>
      <c r="I3132" s="32" t="s">
        <v>166</v>
      </c>
      <c r="J3132" s="19">
        <v>4.63</v>
      </c>
    </row>
    <row r="3133" spans="1:11">
      <c r="A3133" s="18" t="s">
        <v>19</v>
      </c>
      <c r="B3133" s="5" t="str">
        <f>TEXT(DATA[[#This Row],[Fecha]],"mmm")</f>
        <v>feb</v>
      </c>
      <c r="C3133" s="16">
        <f>(WEEKNUM(DATA[[#This Row],[Fecha]],2))</f>
        <v>7</v>
      </c>
      <c r="D3133" s="30">
        <v>45334</v>
      </c>
      <c r="E3133" s="102">
        <f>YEAR(DATA[[#This Row],[Fecha]])</f>
        <v>2024</v>
      </c>
      <c r="F3133" s="31" t="s">
        <v>398</v>
      </c>
      <c r="G3133" s="32" t="s">
        <v>65</v>
      </c>
      <c r="H3133" s="35" t="s">
        <v>429</v>
      </c>
      <c r="I3133" s="32" t="s">
        <v>166</v>
      </c>
      <c r="J3133" s="19">
        <v>3.84</v>
      </c>
    </row>
    <row r="3134" spans="1:11">
      <c r="A3134" s="18" t="s">
        <v>22</v>
      </c>
      <c r="B3134" s="5" t="str">
        <f>TEXT(DATA[[#This Row],[Fecha]],"mmm")</f>
        <v>feb</v>
      </c>
      <c r="C3134" s="16">
        <f>(WEEKNUM(DATA[[#This Row],[Fecha]],2))</f>
        <v>7</v>
      </c>
      <c r="D3134" s="30">
        <v>45334</v>
      </c>
      <c r="E3134" s="102">
        <f>YEAR(DATA[[#This Row],[Fecha]])</f>
        <v>2024</v>
      </c>
      <c r="F3134" s="31" t="s">
        <v>398</v>
      </c>
      <c r="G3134" s="32" t="s">
        <v>64</v>
      </c>
      <c r="H3134" s="35" t="s">
        <v>477</v>
      </c>
      <c r="I3134" s="32" t="s">
        <v>166</v>
      </c>
      <c r="J3134" s="19">
        <v>3.7</v>
      </c>
    </row>
    <row r="3135" spans="1:11">
      <c r="A3135" s="18" t="s">
        <v>22</v>
      </c>
      <c r="B3135" s="5" t="str">
        <f>TEXT(DATA[[#This Row],[Fecha]],"mmm")</f>
        <v>feb</v>
      </c>
      <c r="C3135" s="16">
        <f>(WEEKNUM(DATA[[#This Row],[Fecha]],2))</f>
        <v>7</v>
      </c>
      <c r="D3135" s="30">
        <v>45334</v>
      </c>
      <c r="E3135" s="102">
        <f>YEAR(DATA[[#This Row],[Fecha]])</f>
        <v>2024</v>
      </c>
      <c r="F3135" s="31" t="s">
        <v>58</v>
      </c>
      <c r="G3135" s="32" t="s">
        <v>76</v>
      </c>
      <c r="H3135" s="35" t="s">
        <v>304</v>
      </c>
      <c r="I3135" s="32" t="s">
        <v>166</v>
      </c>
      <c r="J3135" s="19">
        <v>3.15</v>
      </c>
    </row>
    <row r="3136" spans="1:11">
      <c r="A3136" s="18" t="s">
        <v>22</v>
      </c>
      <c r="B3136" s="5" t="str">
        <f>TEXT(DATA[[#This Row],[Fecha]],"mmm")</f>
        <v>feb</v>
      </c>
      <c r="C3136" s="16">
        <f>(WEEKNUM(DATA[[#This Row],[Fecha]],2))</f>
        <v>7</v>
      </c>
      <c r="D3136" s="30">
        <v>45334</v>
      </c>
      <c r="E3136" s="102">
        <f>YEAR(DATA[[#This Row],[Fecha]])</f>
        <v>2024</v>
      </c>
      <c r="F3136" s="31" t="s">
        <v>58</v>
      </c>
      <c r="G3136" s="32" t="s">
        <v>76</v>
      </c>
      <c r="H3136" s="35" t="s">
        <v>304</v>
      </c>
      <c r="I3136" s="32" t="s">
        <v>166</v>
      </c>
      <c r="J3136" s="19">
        <v>2.35</v>
      </c>
    </row>
    <row r="3137" spans="1:11">
      <c r="A3137" s="18" t="s">
        <v>22</v>
      </c>
      <c r="B3137" s="5" t="str">
        <f>TEXT(DATA[[#This Row],[Fecha]],"mmm")</f>
        <v>feb</v>
      </c>
      <c r="C3137" s="16">
        <f>(WEEKNUM(DATA[[#This Row],[Fecha]],2))</f>
        <v>7</v>
      </c>
      <c r="D3137" s="30">
        <v>45334</v>
      </c>
      <c r="E3137" s="102">
        <f>YEAR(DATA[[#This Row],[Fecha]])</f>
        <v>2024</v>
      </c>
      <c r="F3137" s="31" t="s">
        <v>398</v>
      </c>
      <c r="G3137" s="32" t="s">
        <v>64</v>
      </c>
      <c r="H3137" s="35" t="s">
        <v>477</v>
      </c>
      <c r="I3137" s="32" t="s">
        <v>166</v>
      </c>
      <c r="J3137" s="19">
        <v>2.25</v>
      </c>
    </row>
    <row r="3138" spans="1:11">
      <c r="A3138" s="18" t="s">
        <v>19</v>
      </c>
      <c r="B3138" s="5" t="str">
        <f>TEXT(DATA[[#This Row],[Fecha]],"mmm")</f>
        <v>feb</v>
      </c>
      <c r="C3138" s="16">
        <f>(WEEKNUM(DATA[[#This Row],[Fecha]],2))</f>
        <v>7</v>
      </c>
      <c r="D3138" s="30">
        <v>45334</v>
      </c>
      <c r="E3138" s="102">
        <f>YEAR(DATA[[#This Row],[Fecha]])</f>
        <v>2024</v>
      </c>
      <c r="F3138" s="31" t="s">
        <v>398</v>
      </c>
      <c r="G3138" s="32" t="s">
        <v>65</v>
      </c>
      <c r="H3138" s="35" t="s">
        <v>429</v>
      </c>
      <c r="I3138" s="32" t="s">
        <v>166</v>
      </c>
      <c r="J3138" s="19">
        <v>2.23</v>
      </c>
    </row>
    <row r="3139" spans="1:11">
      <c r="A3139" s="18" t="s">
        <v>22</v>
      </c>
      <c r="B3139" s="5" t="str">
        <f>TEXT(DATA[[#This Row],[Fecha]],"mmm")</f>
        <v>feb</v>
      </c>
      <c r="C3139" s="16">
        <f>(WEEKNUM(DATA[[#This Row],[Fecha]],2))</f>
        <v>7</v>
      </c>
      <c r="D3139" s="30">
        <v>45334</v>
      </c>
      <c r="E3139" s="102">
        <f>YEAR(DATA[[#This Row],[Fecha]])</f>
        <v>2024</v>
      </c>
      <c r="F3139" s="31" t="s">
        <v>58</v>
      </c>
      <c r="G3139" s="32" t="s">
        <v>60</v>
      </c>
      <c r="H3139" s="35" t="s">
        <v>299</v>
      </c>
      <c r="I3139" s="32" t="s">
        <v>166</v>
      </c>
      <c r="J3139" s="19">
        <v>1.75</v>
      </c>
    </row>
    <row r="3140" spans="1:11">
      <c r="A3140" s="18" t="s">
        <v>19</v>
      </c>
      <c r="B3140" s="5" t="str">
        <f>TEXT(DATA[[#This Row],[Fecha]],"mmm")</f>
        <v>feb</v>
      </c>
      <c r="C3140" s="16">
        <f>(WEEKNUM(DATA[[#This Row],[Fecha]],2))</f>
        <v>7</v>
      </c>
      <c r="D3140" s="30">
        <v>45334</v>
      </c>
      <c r="E3140" s="102">
        <f>YEAR(DATA[[#This Row],[Fecha]])</f>
        <v>2024</v>
      </c>
      <c r="F3140" s="31" t="s">
        <v>398</v>
      </c>
      <c r="G3140" s="32" t="s">
        <v>65</v>
      </c>
      <c r="H3140" s="35" t="s">
        <v>429</v>
      </c>
      <c r="I3140" s="32" t="s">
        <v>166</v>
      </c>
      <c r="J3140" s="19">
        <v>1.48</v>
      </c>
    </row>
    <row r="3141" spans="1:11">
      <c r="A3141" s="18" t="s">
        <v>19</v>
      </c>
      <c r="B3141" s="5" t="str">
        <f>TEXT(DATA[[#This Row],[Fecha]],"mmm")</f>
        <v>feb</v>
      </c>
      <c r="C3141" s="16">
        <f>(WEEKNUM(DATA[[#This Row],[Fecha]],2))</f>
        <v>7</v>
      </c>
      <c r="D3141" s="30">
        <v>45334</v>
      </c>
      <c r="E3141" s="102">
        <f>YEAR(DATA[[#This Row],[Fecha]])</f>
        <v>2024</v>
      </c>
      <c r="F3141" s="31" t="s">
        <v>398</v>
      </c>
      <c r="G3141" s="32" t="s">
        <v>65</v>
      </c>
      <c r="H3141" s="35" t="s">
        <v>429</v>
      </c>
      <c r="I3141" s="32" t="s">
        <v>166</v>
      </c>
      <c r="J3141" s="19">
        <v>1.03</v>
      </c>
    </row>
    <row r="3142" spans="1:11">
      <c r="A3142" s="18" t="s">
        <v>22</v>
      </c>
      <c r="B3142" s="5" t="str">
        <f>TEXT(DATA[[#This Row],[Fecha]],"mmm")</f>
        <v>feb</v>
      </c>
      <c r="C3142" s="16">
        <f>(WEEKNUM(DATA[[#This Row],[Fecha]],2))</f>
        <v>7</v>
      </c>
      <c r="D3142" s="30">
        <v>45334</v>
      </c>
      <c r="E3142" s="102">
        <f>YEAR(DATA[[#This Row],[Fecha]])</f>
        <v>2024</v>
      </c>
      <c r="F3142" s="31" t="s">
        <v>58</v>
      </c>
      <c r="G3142" s="32" t="s">
        <v>59</v>
      </c>
      <c r="H3142" s="35" t="s">
        <v>487</v>
      </c>
      <c r="I3142" s="32" t="s">
        <v>166</v>
      </c>
      <c r="J3142" s="19">
        <v>0.8</v>
      </c>
    </row>
    <row r="3143" spans="1:11">
      <c r="A3143" s="18" t="s">
        <v>22</v>
      </c>
      <c r="B3143" s="5" t="str">
        <f>TEXT(DATA[[#This Row],[Fecha]],"mmm")</f>
        <v>feb</v>
      </c>
      <c r="C3143" s="16">
        <f>(WEEKNUM(DATA[[#This Row],[Fecha]],2))</f>
        <v>7</v>
      </c>
      <c r="D3143" s="30">
        <v>45334</v>
      </c>
      <c r="E3143" s="102">
        <f>YEAR(DATA[[#This Row],[Fecha]])</f>
        <v>2024</v>
      </c>
      <c r="F3143" s="31" t="s">
        <v>398</v>
      </c>
      <c r="G3143" s="32" t="s">
        <v>80</v>
      </c>
      <c r="H3143" s="35" t="s">
        <v>728</v>
      </c>
      <c r="I3143" s="32" t="s">
        <v>166</v>
      </c>
      <c r="J3143" s="19">
        <v>0.7</v>
      </c>
    </row>
    <row r="3144" spans="1:11">
      <c r="A3144" s="18" t="s">
        <v>20</v>
      </c>
      <c r="B3144" s="5" t="str">
        <f>TEXT(DATA[[#This Row],[Fecha]],"mmm")</f>
        <v>feb</v>
      </c>
      <c r="C3144" s="16">
        <f>(WEEKNUM(DATA[[#This Row],[Fecha]],2))</f>
        <v>7</v>
      </c>
      <c r="D3144" s="30">
        <v>45334</v>
      </c>
      <c r="E3144" s="102">
        <f>YEAR(DATA[[#This Row],[Fecha]])</f>
        <v>2024</v>
      </c>
      <c r="F3144" s="31" t="s">
        <v>58</v>
      </c>
      <c r="G3144" s="32" t="s">
        <v>52</v>
      </c>
      <c r="H3144" s="35" t="s">
        <v>162</v>
      </c>
      <c r="I3144" s="32" t="s">
        <v>166</v>
      </c>
      <c r="J3144" s="19">
        <v>0.37</v>
      </c>
    </row>
    <row r="3145" spans="1:11">
      <c r="A3145" s="18" t="s">
        <v>22</v>
      </c>
      <c r="B3145" s="5" t="str">
        <f>TEXT(DATA[[#This Row],[Fecha]],"mmm")</f>
        <v>feb</v>
      </c>
      <c r="C3145" s="16">
        <f>(WEEKNUM(DATA[[#This Row],[Fecha]],2))</f>
        <v>7</v>
      </c>
      <c r="D3145" s="30">
        <v>45334</v>
      </c>
      <c r="E3145" s="102">
        <f>YEAR(DATA[[#This Row],[Fecha]])</f>
        <v>2024</v>
      </c>
      <c r="F3145" s="31" t="s">
        <v>58</v>
      </c>
      <c r="G3145" s="32" t="s">
        <v>59</v>
      </c>
      <c r="H3145" s="35" t="s">
        <v>487</v>
      </c>
      <c r="I3145" s="32" t="s">
        <v>166</v>
      </c>
      <c r="J3145" s="19">
        <v>0.1</v>
      </c>
    </row>
    <row r="3146" spans="1:11">
      <c r="A3146" s="18" t="s">
        <v>22</v>
      </c>
      <c r="B3146" s="5" t="str">
        <f>TEXT(DATA[[#This Row],[Fecha]],"mmm")</f>
        <v>feb</v>
      </c>
      <c r="C3146" s="16">
        <f>(WEEKNUM(DATA[[#This Row],[Fecha]],2))</f>
        <v>7</v>
      </c>
      <c r="D3146" s="30">
        <v>45335</v>
      </c>
      <c r="E3146" s="102">
        <f>YEAR(DATA[[#This Row],[Fecha]])</f>
        <v>2024</v>
      </c>
      <c r="F3146" s="31" t="s">
        <v>58</v>
      </c>
      <c r="G3146" s="32" t="s">
        <v>76</v>
      </c>
      <c r="H3146" s="35" t="s">
        <v>288</v>
      </c>
      <c r="I3146" s="32" t="s">
        <v>57</v>
      </c>
      <c r="J3146" s="19">
        <v>36.04</v>
      </c>
      <c r="K3146" s="29" t="s">
        <v>736</v>
      </c>
    </row>
    <row r="3147" spans="1:11">
      <c r="A3147" s="18" t="s">
        <v>20</v>
      </c>
      <c r="B3147" s="5" t="str">
        <f>TEXT(DATA[[#This Row],[Fecha]],"mmm")</f>
        <v>feb</v>
      </c>
      <c r="C3147" s="16">
        <f>(WEEKNUM(DATA[[#This Row],[Fecha]],2))</f>
        <v>7</v>
      </c>
      <c r="D3147" s="30">
        <v>45335</v>
      </c>
      <c r="E3147" s="102">
        <f>YEAR(DATA[[#This Row],[Fecha]])</f>
        <v>2024</v>
      </c>
      <c r="F3147" s="31" t="s">
        <v>58</v>
      </c>
      <c r="G3147" s="32" t="s">
        <v>53</v>
      </c>
      <c r="H3147" s="35" t="s">
        <v>729</v>
      </c>
      <c r="I3147" s="32" t="s">
        <v>56</v>
      </c>
      <c r="J3147" s="19">
        <v>32.89</v>
      </c>
      <c r="K3147" s="29" t="s">
        <v>734</v>
      </c>
    </row>
    <row r="3148" spans="1:11">
      <c r="A3148" s="18" t="s">
        <v>19</v>
      </c>
      <c r="B3148" s="5" t="str">
        <f>TEXT(DATA[[#This Row],[Fecha]],"mmm")</f>
        <v>feb</v>
      </c>
      <c r="C3148" s="16">
        <f>(WEEKNUM(DATA[[#This Row],[Fecha]],2))</f>
        <v>7</v>
      </c>
      <c r="D3148" s="30">
        <v>45335</v>
      </c>
      <c r="E3148" s="102">
        <f>YEAR(DATA[[#This Row],[Fecha]])</f>
        <v>2024</v>
      </c>
      <c r="F3148" s="31" t="s">
        <v>398</v>
      </c>
      <c r="G3148" s="32" t="s">
        <v>71</v>
      </c>
      <c r="H3148" s="35" t="s">
        <v>346</v>
      </c>
      <c r="I3148" s="32" t="s">
        <v>57</v>
      </c>
      <c r="J3148" s="19">
        <v>22.22</v>
      </c>
      <c r="K3148" s="29" t="s">
        <v>735</v>
      </c>
    </row>
    <row r="3149" spans="1:11">
      <c r="A3149" s="18" t="s">
        <v>22</v>
      </c>
      <c r="B3149" s="5" t="str">
        <f>TEXT(DATA[[#This Row],[Fecha]],"mmm")</f>
        <v>feb</v>
      </c>
      <c r="C3149" s="16">
        <f>(WEEKNUM(DATA[[#This Row],[Fecha]],2))</f>
        <v>7</v>
      </c>
      <c r="D3149" s="30">
        <v>45335</v>
      </c>
      <c r="E3149" s="102">
        <f>YEAR(DATA[[#This Row],[Fecha]])</f>
        <v>2024</v>
      </c>
      <c r="F3149" s="31" t="s">
        <v>58</v>
      </c>
      <c r="G3149" s="32" t="s">
        <v>179</v>
      </c>
      <c r="H3149" s="35" t="s">
        <v>730</v>
      </c>
      <c r="I3149" s="32" t="s">
        <v>56</v>
      </c>
      <c r="J3149" s="19">
        <v>13.83</v>
      </c>
      <c r="K3149" s="29" t="s">
        <v>737</v>
      </c>
    </row>
    <row r="3150" spans="1:11">
      <c r="A3150" s="18" t="s">
        <v>22</v>
      </c>
      <c r="B3150" s="5" t="str">
        <f>TEXT(DATA[[#This Row],[Fecha]],"mmm")</f>
        <v>feb</v>
      </c>
      <c r="C3150" s="16">
        <f>(WEEKNUM(DATA[[#This Row],[Fecha]],2))</f>
        <v>7</v>
      </c>
      <c r="D3150" s="30">
        <v>45335</v>
      </c>
      <c r="E3150" s="102">
        <f>YEAR(DATA[[#This Row],[Fecha]])</f>
        <v>2024</v>
      </c>
      <c r="F3150" s="31" t="s">
        <v>398</v>
      </c>
      <c r="G3150" s="32" t="s">
        <v>65</v>
      </c>
      <c r="H3150" s="35" t="s">
        <v>418</v>
      </c>
      <c r="I3150" s="32" t="s">
        <v>56</v>
      </c>
      <c r="J3150" s="19">
        <v>9.69</v>
      </c>
      <c r="K3150" s="29" t="s">
        <v>738</v>
      </c>
    </row>
    <row r="3151" spans="1:11">
      <c r="A3151" s="18" t="s">
        <v>22</v>
      </c>
      <c r="B3151" s="5" t="str">
        <f>TEXT(DATA[[#This Row],[Fecha]],"mmm")</f>
        <v>feb</v>
      </c>
      <c r="C3151" s="16">
        <f>(WEEKNUM(DATA[[#This Row],[Fecha]],2))</f>
        <v>7</v>
      </c>
      <c r="D3151" s="30">
        <v>45335</v>
      </c>
      <c r="E3151" s="102">
        <f>YEAR(DATA[[#This Row],[Fecha]])</f>
        <v>2024</v>
      </c>
      <c r="F3151" s="31" t="s">
        <v>398</v>
      </c>
      <c r="G3151" s="32" t="s">
        <v>65</v>
      </c>
      <c r="H3151" s="35" t="s">
        <v>418</v>
      </c>
      <c r="I3151" s="32" t="s">
        <v>166</v>
      </c>
      <c r="J3151" s="19">
        <v>8.48</v>
      </c>
    </row>
    <row r="3152" spans="1:11">
      <c r="A3152" s="18" t="s">
        <v>22</v>
      </c>
      <c r="B3152" s="5" t="str">
        <f>TEXT(DATA[[#This Row],[Fecha]],"mmm")</f>
        <v>feb</v>
      </c>
      <c r="C3152" s="16">
        <f>(WEEKNUM(DATA[[#This Row],[Fecha]],2))</f>
        <v>7</v>
      </c>
      <c r="D3152" s="30">
        <v>45335</v>
      </c>
      <c r="E3152" s="102">
        <f>YEAR(DATA[[#This Row],[Fecha]])</f>
        <v>2024</v>
      </c>
      <c r="F3152" s="31" t="s">
        <v>58</v>
      </c>
      <c r="G3152" s="32" t="s">
        <v>65</v>
      </c>
      <c r="H3152" s="35" t="s">
        <v>89</v>
      </c>
      <c r="I3152" s="32" t="s">
        <v>166</v>
      </c>
      <c r="J3152" s="19">
        <v>8.1999999999999993</v>
      </c>
    </row>
    <row r="3153" spans="1:10">
      <c r="A3153" s="18" t="s">
        <v>22</v>
      </c>
      <c r="B3153" s="5" t="str">
        <f>TEXT(DATA[[#This Row],[Fecha]],"mmm")</f>
        <v>feb</v>
      </c>
      <c r="C3153" s="16">
        <f>(WEEKNUM(DATA[[#This Row],[Fecha]],2))</f>
        <v>7</v>
      </c>
      <c r="D3153" s="30">
        <v>45335</v>
      </c>
      <c r="E3153" s="102">
        <f>YEAR(DATA[[#This Row],[Fecha]])</f>
        <v>2024</v>
      </c>
      <c r="F3153" s="31" t="s">
        <v>58</v>
      </c>
      <c r="G3153" s="32" t="s">
        <v>79</v>
      </c>
      <c r="H3153" s="35" t="s">
        <v>110</v>
      </c>
      <c r="I3153" s="32" t="s">
        <v>166</v>
      </c>
      <c r="J3153" s="19">
        <v>6.15</v>
      </c>
    </row>
    <row r="3154" spans="1:10">
      <c r="A3154" s="18" t="s">
        <v>20</v>
      </c>
      <c r="B3154" s="5" t="str">
        <f>TEXT(DATA[[#This Row],[Fecha]],"mmm")</f>
        <v>feb</v>
      </c>
      <c r="C3154" s="16">
        <f>(WEEKNUM(DATA[[#This Row],[Fecha]],2))</f>
        <v>7</v>
      </c>
      <c r="D3154" s="30">
        <v>45335</v>
      </c>
      <c r="E3154" s="102">
        <f>YEAR(DATA[[#This Row],[Fecha]])</f>
        <v>2024</v>
      </c>
      <c r="F3154" s="31" t="s">
        <v>398</v>
      </c>
      <c r="G3154" s="32" t="s">
        <v>64</v>
      </c>
      <c r="H3154" s="35" t="s">
        <v>477</v>
      </c>
      <c r="I3154" s="32" t="s">
        <v>166</v>
      </c>
      <c r="J3154" s="19">
        <v>4.76</v>
      </c>
    </row>
    <row r="3155" spans="1:10">
      <c r="A3155" s="18" t="s">
        <v>19</v>
      </c>
      <c r="B3155" s="5" t="str">
        <f>TEXT(DATA[[#This Row],[Fecha]],"mmm")</f>
        <v>feb</v>
      </c>
      <c r="C3155" s="16">
        <f>(WEEKNUM(DATA[[#This Row],[Fecha]],2))</f>
        <v>7</v>
      </c>
      <c r="D3155" s="30">
        <v>45335</v>
      </c>
      <c r="E3155" s="102">
        <f>YEAR(DATA[[#This Row],[Fecha]])</f>
        <v>2024</v>
      </c>
      <c r="F3155" s="31" t="s">
        <v>398</v>
      </c>
      <c r="G3155" s="32" t="s">
        <v>65</v>
      </c>
      <c r="H3155" s="35" t="s">
        <v>429</v>
      </c>
      <c r="I3155" s="32" t="s">
        <v>166</v>
      </c>
      <c r="J3155" s="19">
        <v>3.93</v>
      </c>
    </row>
    <row r="3156" spans="1:10">
      <c r="A3156" s="18" t="s">
        <v>22</v>
      </c>
      <c r="B3156" s="5" t="str">
        <f>TEXT(DATA[[#This Row],[Fecha]],"mmm")</f>
        <v>feb</v>
      </c>
      <c r="C3156" s="16">
        <f>(WEEKNUM(DATA[[#This Row],[Fecha]],2))</f>
        <v>7</v>
      </c>
      <c r="D3156" s="30">
        <v>45335</v>
      </c>
      <c r="E3156" s="102">
        <f>YEAR(DATA[[#This Row],[Fecha]])</f>
        <v>2024</v>
      </c>
      <c r="F3156" s="31" t="s">
        <v>58</v>
      </c>
      <c r="G3156" s="32" t="s">
        <v>76</v>
      </c>
      <c r="H3156" s="35" t="s">
        <v>304</v>
      </c>
      <c r="I3156" s="32" t="s">
        <v>166</v>
      </c>
      <c r="J3156" s="19">
        <v>3.25</v>
      </c>
    </row>
    <row r="3157" spans="1:10">
      <c r="A3157" s="18" t="s">
        <v>19</v>
      </c>
      <c r="B3157" s="5" t="str">
        <f>TEXT(DATA[[#This Row],[Fecha]],"mmm")</f>
        <v>feb</v>
      </c>
      <c r="C3157" s="16">
        <f>(WEEKNUM(DATA[[#This Row],[Fecha]],2))</f>
        <v>7</v>
      </c>
      <c r="D3157" s="30">
        <v>45335</v>
      </c>
      <c r="E3157" s="102">
        <f>YEAR(DATA[[#This Row],[Fecha]])</f>
        <v>2024</v>
      </c>
      <c r="F3157" s="31" t="s">
        <v>398</v>
      </c>
      <c r="G3157" s="32" t="s">
        <v>65</v>
      </c>
      <c r="H3157" s="35" t="s">
        <v>429</v>
      </c>
      <c r="I3157" s="32" t="s">
        <v>166</v>
      </c>
      <c r="J3157" s="19">
        <v>2.72</v>
      </c>
    </row>
    <row r="3158" spans="1:10">
      <c r="A3158" s="18" t="s">
        <v>20</v>
      </c>
      <c r="B3158" s="5" t="str">
        <f>TEXT(DATA[[#This Row],[Fecha]],"mmm")</f>
        <v>feb</v>
      </c>
      <c r="C3158" s="16">
        <f>(WEEKNUM(DATA[[#This Row],[Fecha]],2))</f>
        <v>7</v>
      </c>
      <c r="D3158" s="30">
        <v>45335</v>
      </c>
      <c r="E3158" s="102">
        <f>YEAR(DATA[[#This Row],[Fecha]])</f>
        <v>2024</v>
      </c>
      <c r="F3158" s="31" t="s">
        <v>58</v>
      </c>
      <c r="G3158" s="32" t="s">
        <v>52</v>
      </c>
      <c r="H3158" s="35" t="s">
        <v>162</v>
      </c>
      <c r="I3158" s="32" t="s">
        <v>166</v>
      </c>
      <c r="J3158" s="19">
        <v>2.4500000000000002</v>
      </c>
    </row>
    <row r="3159" spans="1:10">
      <c r="A3159" s="18" t="s">
        <v>22</v>
      </c>
      <c r="B3159" s="5" t="str">
        <f>TEXT(DATA[[#This Row],[Fecha]],"mmm")</f>
        <v>feb</v>
      </c>
      <c r="C3159" s="16">
        <f>(WEEKNUM(DATA[[#This Row],[Fecha]],2))</f>
        <v>7</v>
      </c>
      <c r="D3159" s="30">
        <v>45335</v>
      </c>
      <c r="E3159" s="102">
        <f>YEAR(DATA[[#This Row],[Fecha]])</f>
        <v>2024</v>
      </c>
      <c r="F3159" s="31" t="s">
        <v>58</v>
      </c>
      <c r="G3159" s="32" t="s">
        <v>78</v>
      </c>
      <c r="H3159" s="35" t="s">
        <v>296</v>
      </c>
      <c r="I3159" s="32" t="s">
        <v>166</v>
      </c>
      <c r="J3159" s="19">
        <v>2.2799999999999998</v>
      </c>
    </row>
    <row r="3160" spans="1:10">
      <c r="A3160" s="18" t="s">
        <v>20</v>
      </c>
      <c r="B3160" s="5" t="str">
        <f>TEXT(DATA[[#This Row],[Fecha]],"mmm")</f>
        <v>feb</v>
      </c>
      <c r="C3160" s="16">
        <f>(WEEKNUM(DATA[[#This Row],[Fecha]],2))</f>
        <v>7</v>
      </c>
      <c r="D3160" s="30">
        <v>45335</v>
      </c>
      <c r="E3160" s="102">
        <f>YEAR(DATA[[#This Row],[Fecha]])</f>
        <v>2024</v>
      </c>
      <c r="F3160" s="31" t="s">
        <v>335</v>
      </c>
      <c r="G3160" s="32" t="s">
        <v>64</v>
      </c>
      <c r="H3160" s="35" t="s">
        <v>158</v>
      </c>
      <c r="I3160" s="32" t="s">
        <v>166</v>
      </c>
      <c r="J3160" s="19">
        <v>2.2200000000000002</v>
      </c>
    </row>
    <row r="3161" spans="1:10">
      <c r="A3161" s="18" t="s">
        <v>22</v>
      </c>
      <c r="B3161" s="5" t="str">
        <f>TEXT(DATA[[#This Row],[Fecha]],"mmm")</f>
        <v>feb</v>
      </c>
      <c r="C3161" s="16">
        <f>(WEEKNUM(DATA[[#This Row],[Fecha]],2))</f>
        <v>7</v>
      </c>
      <c r="D3161" s="30">
        <v>45335</v>
      </c>
      <c r="E3161" s="102">
        <f>YEAR(DATA[[#This Row],[Fecha]])</f>
        <v>2024</v>
      </c>
      <c r="F3161" s="31" t="s">
        <v>58</v>
      </c>
      <c r="G3161" s="32" t="s">
        <v>78</v>
      </c>
      <c r="H3161" s="35" t="s">
        <v>296</v>
      </c>
      <c r="I3161" s="32" t="s">
        <v>166</v>
      </c>
      <c r="J3161" s="19">
        <v>1.83</v>
      </c>
    </row>
    <row r="3162" spans="1:10">
      <c r="A3162" s="18" t="s">
        <v>22</v>
      </c>
      <c r="B3162" s="5" t="str">
        <f>TEXT(DATA[[#This Row],[Fecha]],"mmm")</f>
        <v>feb</v>
      </c>
      <c r="C3162" s="16">
        <f>(WEEKNUM(DATA[[#This Row],[Fecha]],2))</f>
        <v>7</v>
      </c>
      <c r="D3162" s="30">
        <v>45335</v>
      </c>
      <c r="E3162" s="102">
        <f>YEAR(DATA[[#This Row],[Fecha]])</f>
        <v>2024</v>
      </c>
      <c r="F3162" s="31" t="s">
        <v>58</v>
      </c>
      <c r="G3162" s="32" t="s">
        <v>76</v>
      </c>
      <c r="H3162" s="35" t="s">
        <v>288</v>
      </c>
      <c r="I3162" s="32" t="s">
        <v>166</v>
      </c>
      <c r="J3162" s="19">
        <v>1.6</v>
      </c>
    </row>
    <row r="3163" spans="1:10">
      <c r="A3163" s="18" t="s">
        <v>22</v>
      </c>
      <c r="B3163" s="5" t="str">
        <f>TEXT(DATA[[#This Row],[Fecha]],"mmm")</f>
        <v>feb</v>
      </c>
      <c r="C3163" s="16">
        <f>(WEEKNUM(DATA[[#This Row],[Fecha]],2))</f>
        <v>7</v>
      </c>
      <c r="D3163" s="30">
        <v>45335</v>
      </c>
      <c r="E3163" s="102">
        <f>YEAR(DATA[[#This Row],[Fecha]])</f>
        <v>2024</v>
      </c>
      <c r="F3163" s="31" t="s">
        <v>58</v>
      </c>
      <c r="G3163" s="32" t="s">
        <v>78</v>
      </c>
      <c r="H3163" s="35" t="s">
        <v>296</v>
      </c>
      <c r="I3163" s="32" t="s">
        <v>166</v>
      </c>
      <c r="J3163" s="19">
        <v>1.3</v>
      </c>
    </row>
    <row r="3164" spans="1:10">
      <c r="A3164" s="18" t="s">
        <v>20</v>
      </c>
      <c r="B3164" s="5" t="str">
        <f>TEXT(DATA[[#This Row],[Fecha]],"mmm")</f>
        <v>feb</v>
      </c>
      <c r="C3164" s="16">
        <f>(WEEKNUM(DATA[[#This Row],[Fecha]],2))</f>
        <v>7</v>
      </c>
      <c r="D3164" s="30">
        <v>45335</v>
      </c>
      <c r="E3164" s="102">
        <f>YEAR(DATA[[#This Row],[Fecha]])</f>
        <v>2024</v>
      </c>
      <c r="F3164" s="31" t="s">
        <v>398</v>
      </c>
      <c r="G3164" s="32" t="s">
        <v>64</v>
      </c>
      <c r="H3164" s="35" t="s">
        <v>477</v>
      </c>
      <c r="I3164" s="32" t="s">
        <v>166</v>
      </c>
      <c r="J3164" s="19">
        <v>1.17</v>
      </c>
    </row>
    <row r="3165" spans="1:10">
      <c r="A3165" s="18" t="s">
        <v>19</v>
      </c>
      <c r="B3165" s="5" t="str">
        <f>TEXT(DATA[[#This Row],[Fecha]],"mmm")</f>
        <v>feb</v>
      </c>
      <c r="C3165" s="16">
        <f>(WEEKNUM(DATA[[#This Row],[Fecha]],2))</f>
        <v>7</v>
      </c>
      <c r="D3165" s="30">
        <v>45335</v>
      </c>
      <c r="E3165" s="102">
        <f>YEAR(DATA[[#This Row],[Fecha]])</f>
        <v>2024</v>
      </c>
      <c r="F3165" s="31" t="s">
        <v>398</v>
      </c>
      <c r="G3165" s="32" t="s">
        <v>65</v>
      </c>
      <c r="H3165" s="35" t="s">
        <v>429</v>
      </c>
      <c r="I3165" s="32" t="s">
        <v>166</v>
      </c>
      <c r="J3165" s="19">
        <v>0.96</v>
      </c>
    </row>
    <row r="3166" spans="1:10">
      <c r="A3166" s="18" t="s">
        <v>20</v>
      </c>
      <c r="B3166" s="5" t="str">
        <f>TEXT(DATA[[#This Row],[Fecha]],"mmm")</f>
        <v>feb</v>
      </c>
      <c r="C3166" s="16">
        <f>(WEEKNUM(DATA[[#This Row],[Fecha]],2))</f>
        <v>7</v>
      </c>
      <c r="D3166" s="30">
        <v>45335</v>
      </c>
      <c r="E3166" s="102">
        <f>YEAR(DATA[[#This Row],[Fecha]])</f>
        <v>2024</v>
      </c>
      <c r="F3166" s="31" t="s">
        <v>58</v>
      </c>
      <c r="G3166" s="32" t="s">
        <v>52</v>
      </c>
      <c r="H3166" s="35" t="s">
        <v>162</v>
      </c>
      <c r="I3166" s="32" t="s">
        <v>166</v>
      </c>
      <c r="J3166" s="19">
        <v>0.72</v>
      </c>
    </row>
    <row r="3167" spans="1:10">
      <c r="A3167" s="18" t="s">
        <v>22</v>
      </c>
      <c r="B3167" s="5" t="str">
        <f>TEXT(DATA[[#This Row],[Fecha]],"mmm")</f>
        <v>feb</v>
      </c>
      <c r="C3167" s="16">
        <f>(WEEKNUM(DATA[[#This Row],[Fecha]],2))</f>
        <v>7</v>
      </c>
      <c r="D3167" s="30">
        <v>45335</v>
      </c>
      <c r="E3167" s="102">
        <f>YEAR(DATA[[#This Row],[Fecha]])</f>
        <v>2024</v>
      </c>
      <c r="F3167" s="31" t="s">
        <v>58</v>
      </c>
      <c r="G3167" s="32" t="s">
        <v>78</v>
      </c>
      <c r="H3167" s="35" t="s">
        <v>296</v>
      </c>
      <c r="I3167" s="32" t="s">
        <v>166</v>
      </c>
      <c r="J3167" s="19">
        <v>0.4</v>
      </c>
    </row>
    <row r="3168" spans="1:10">
      <c r="A3168" s="18" t="s">
        <v>22</v>
      </c>
      <c r="B3168" s="5" t="str">
        <f>TEXT(DATA[[#This Row],[Fecha]],"mmm")</f>
        <v>feb</v>
      </c>
      <c r="C3168" s="16">
        <f>(WEEKNUM(DATA[[#This Row],[Fecha]],2))</f>
        <v>7</v>
      </c>
      <c r="D3168" s="30">
        <v>45335</v>
      </c>
      <c r="E3168" s="102">
        <f>YEAR(DATA[[#This Row],[Fecha]])</f>
        <v>2024</v>
      </c>
      <c r="F3168" s="31" t="s">
        <v>58</v>
      </c>
      <c r="G3168" s="32" t="s">
        <v>79</v>
      </c>
      <c r="H3168" s="35" t="s">
        <v>110</v>
      </c>
      <c r="I3168" s="32" t="s">
        <v>166</v>
      </c>
      <c r="J3168" s="19">
        <v>0.2</v>
      </c>
    </row>
    <row r="3169" spans="1:11">
      <c r="A3169" s="18" t="s">
        <v>20</v>
      </c>
      <c r="B3169" s="5" t="str">
        <f>TEXT(DATA[[#This Row],[Fecha]],"mmm")</f>
        <v>feb</v>
      </c>
      <c r="C3169" s="16">
        <f>(WEEKNUM(DATA[[#This Row],[Fecha]],2))</f>
        <v>7</v>
      </c>
      <c r="D3169" s="30">
        <v>45335</v>
      </c>
      <c r="E3169" s="102">
        <f>YEAR(DATA[[#This Row],[Fecha]])</f>
        <v>2024</v>
      </c>
      <c r="F3169" s="31" t="s">
        <v>58</v>
      </c>
      <c r="G3169" s="32" t="s">
        <v>52</v>
      </c>
      <c r="H3169" s="35" t="s">
        <v>162</v>
      </c>
      <c r="I3169" s="32" t="s">
        <v>166</v>
      </c>
      <c r="J3169" s="19">
        <v>0.19</v>
      </c>
    </row>
    <row r="3170" spans="1:11">
      <c r="A3170" s="18" t="s">
        <v>19</v>
      </c>
      <c r="B3170" s="5" t="str">
        <f>TEXT(DATA[[#This Row],[Fecha]],"mmm")</f>
        <v>feb</v>
      </c>
      <c r="C3170" s="16">
        <f>(WEEKNUM(DATA[[#This Row],[Fecha]],2))</f>
        <v>7</v>
      </c>
      <c r="D3170" s="30">
        <v>45336</v>
      </c>
      <c r="E3170" s="102">
        <f>YEAR(DATA[[#This Row],[Fecha]])</f>
        <v>2024</v>
      </c>
      <c r="F3170" s="31" t="s">
        <v>58</v>
      </c>
      <c r="G3170" s="32" t="s">
        <v>53</v>
      </c>
      <c r="H3170" s="35" t="s">
        <v>551</v>
      </c>
      <c r="I3170" s="32" t="s">
        <v>56</v>
      </c>
      <c r="J3170" s="19">
        <v>11.84</v>
      </c>
      <c r="K3170" s="29" t="s">
        <v>740</v>
      </c>
    </row>
    <row r="3171" spans="1:11">
      <c r="A3171" s="18" t="s">
        <v>22</v>
      </c>
      <c r="B3171" s="5" t="str">
        <f>TEXT(DATA[[#This Row],[Fecha]],"mmm")</f>
        <v>feb</v>
      </c>
      <c r="C3171" s="16">
        <f>(WEEKNUM(DATA[[#This Row],[Fecha]],2))</f>
        <v>7</v>
      </c>
      <c r="D3171" s="30">
        <v>45336</v>
      </c>
      <c r="E3171" s="102">
        <f>YEAR(DATA[[#This Row],[Fecha]])</f>
        <v>2024</v>
      </c>
      <c r="F3171" s="31" t="s">
        <v>58</v>
      </c>
      <c r="G3171" s="32" t="s">
        <v>60</v>
      </c>
      <c r="H3171" s="35" t="s">
        <v>299</v>
      </c>
      <c r="I3171" s="32" t="s">
        <v>57</v>
      </c>
      <c r="J3171" s="19">
        <v>11.38</v>
      </c>
      <c r="K3171" s="29" t="s">
        <v>739</v>
      </c>
    </row>
    <row r="3172" spans="1:11">
      <c r="A3172" s="18" t="s">
        <v>22</v>
      </c>
      <c r="B3172" s="5" t="str">
        <f>TEXT(DATA[[#This Row],[Fecha]],"mmm")</f>
        <v>feb</v>
      </c>
      <c r="C3172" s="16">
        <f>(WEEKNUM(DATA[[#This Row],[Fecha]],2))</f>
        <v>7</v>
      </c>
      <c r="D3172" s="30">
        <v>45336</v>
      </c>
      <c r="E3172" s="102">
        <f>YEAR(DATA[[#This Row],[Fecha]])</f>
        <v>2024</v>
      </c>
      <c r="F3172" s="31" t="s">
        <v>398</v>
      </c>
      <c r="G3172" s="32" t="s">
        <v>65</v>
      </c>
      <c r="H3172" s="35" t="s">
        <v>429</v>
      </c>
      <c r="I3172" s="32" t="s">
        <v>166</v>
      </c>
      <c r="J3172" s="19">
        <v>9.5500000000000007</v>
      </c>
    </row>
    <row r="3173" spans="1:11">
      <c r="A3173" s="18" t="s">
        <v>20</v>
      </c>
      <c r="B3173" s="5" t="str">
        <f>TEXT(DATA[[#This Row],[Fecha]],"mmm")</f>
        <v>feb</v>
      </c>
      <c r="C3173" s="16">
        <f>(WEEKNUM(DATA[[#This Row],[Fecha]],2))</f>
        <v>7</v>
      </c>
      <c r="D3173" s="30">
        <v>45336</v>
      </c>
      <c r="E3173" s="102">
        <f>YEAR(DATA[[#This Row],[Fecha]])</f>
        <v>2024</v>
      </c>
      <c r="F3173" s="31" t="s">
        <v>398</v>
      </c>
      <c r="G3173" s="32" t="s">
        <v>482</v>
      </c>
      <c r="H3173" s="35" t="s">
        <v>150</v>
      </c>
      <c r="I3173" s="32" t="s">
        <v>166</v>
      </c>
      <c r="J3173" s="19">
        <v>7.91</v>
      </c>
    </row>
    <row r="3174" spans="1:11">
      <c r="A3174" s="18" t="s">
        <v>22</v>
      </c>
      <c r="B3174" s="5" t="str">
        <f>TEXT(DATA[[#This Row],[Fecha]],"mmm")</f>
        <v>feb</v>
      </c>
      <c r="C3174" s="16">
        <f>(WEEKNUM(DATA[[#This Row],[Fecha]],2))</f>
        <v>7</v>
      </c>
      <c r="D3174" s="30">
        <v>45336</v>
      </c>
      <c r="E3174" s="102">
        <f>YEAR(DATA[[#This Row],[Fecha]])</f>
        <v>2024</v>
      </c>
      <c r="F3174" s="31" t="s">
        <v>398</v>
      </c>
      <c r="G3174" s="32" t="s">
        <v>65</v>
      </c>
      <c r="H3174" s="35" t="s">
        <v>429</v>
      </c>
      <c r="I3174" s="32" t="s">
        <v>166</v>
      </c>
      <c r="J3174" s="19">
        <v>6.5</v>
      </c>
    </row>
    <row r="3175" spans="1:11">
      <c r="A3175" s="18" t="s">
        <v>20</v>
      </c>
      <c r="B3175" s="5" t="str">
        <f>TEXT(DATA[[#This Row],[Fecha]],"mmm")</f>
        <v>feb</v>
      </c>
      <c r="C3175" s="16">
        <f>(WEEKNUM(DATA[[#This Row],[Fecha]],2))</f>
        <v>7</v>
      </c>
      <c r="D3175" s="30">
        <v>45336</v>
      </c>
      <c r="E3175" s="102">
        <f>YEAR(DATA[[#This Row],[Fecha]])</f>
        <v>2024</v>
      </c>
      <c r="F3175" s="31" t="s">
        <v>58</v>
      </c>
      <c r="G3175" s="32" t="s">
        <v>59</v>
      </c>
      <c r="H3175" s="35" t="s">
        <v>656</v>
      </c>
      <c r="I3175" s="32" t="s">
        <v>166</v>
      </c>
      <c r="J3175" s="19">
        <v>5.29</v>
      </c>
    </row>
    <row r="3176" spans="1:11">
      <c r="A3176" s="18" t="s">
        <v>22</v>
      </c>
      <c r="B3176" s="5" t="str">
        <f>TEXT(DATA[[#This Row],[Fecha]],"mmm")</f>
        <v>feb</v>
      </c>
      <c r="C3176" s="16">
        <f>(WEEKNUM(DATA[[#This Row],[Fecha]],2))</f>
        <v>7</v>
      </c>
      <c r="D3176" s="30">
        <v>45336</v>
      </c>
      <c r="E3176" s="102">
        <f>YEAR(DATA[[#This Row],[Fecha]])</f>
        <v>2024</v>
      </c>
      <c r="F3176" s="31" t="s">
        <v>58</v>
      </c>
      <c r="G3176" s="32" t="s">
        <v>65</v>
      </c>
      <c r="H3176" s="35" t="s">
        <v>429</v>
      </c>
      <c r="I3176" s="32" t="s">
        <v>166</v>
      </c>
      <c r="J3176" s="19">
        <v>5</v>
      </c>
    </row>
    <row r="3177" spans="1:11">
      <c r="A3177" s="18" t="s">
        <v>20</v>
      </c>
      <c r="B3177" s="5" t="str">
        <f>TEXT(DATA[[#This Row],[Fecha]],"mmm")</f>
        <v>feb</v>
      </c>
      <c r="C3177" s="16">
        <f>(WEEKNUM(DATA[[#This Row],[Fecha]],2))</f>
        <v>7</v>
      </c>
      <c r="D3177" s="30">
        <v>45336</v>
      </c>
      <c r="E3177" s="102">
        <f>YEAR(DATA[[#This Row],[Fecha]])</f>
        <v>2024</v>
      </c>
      <c r="F3177" s="31" t="s">
        <v>58</v>
      </c>
      <c r="G3177" s="32" t="s">
        <v>70</v>
      </c>
      <c r="H3177" s="35" t="s">
        <v>134</v>
      </c>
      <c r="I3177" s="32" t="s">
        <v>166</v>
      </c>
      <c r="J3177" s="19">
        <v>3.5</v>
      </c>
    </row>
    <row r="3178" spans="1:11">
      <c r="A3178" s="18" t="s">
        <v>19</v>
      </c>
      <c r="B3178" s="5" t="str">
        <f>TEXT(DATA[[#This Row],[Fecha]],"mmm")</f>
        <v>feb</v>
      </c>
      <c r="C3178" s="16">
        <f>(WEEKNUM(DATA[[#This Row],[Fecha]],2))</f>
        <v>7</v>
      </c>
      <c r="D3178" s="30">
        <v>45336</v>
      </c>
      <c r="E3178" s="102">
        <f>YEAR(DATA[[#This Row],[Fecha]])</f>
        <v>2024</v>
      </c>
      <c r="F3178" s="31" t="s">
        <v>58</v>
      </c>
      <c r="G3178" s="32" t="s">
        <v>59</v>
      </c>
      <c r="H3178" s="35" t="s">
        <v>282</v>
      </c>
      <c r="I3178" s="32" t="s">
        <v>166</v>
      </c>
      <c r="J3178" s="19">
        <v>3.36</v>
      </c>
    </row>
    <row r="3179" spans="1:11">
      <c r="A3179" s="18" t="s">
        <v>22</v>
      </c>
      <c r="B3179" s="5" t="str">
        <f>TEXT(DATA[[#This Row],[Fecha]],"mmm")</f>
        <v>feb</v>
      </c>
      <c r="C3179" s="16">
        <f>(WEEKNUM(DATA[[#This Row],[Fecha]],2))</f>
        <v>7</v>
      </c>
      <c r="D3179" s="30">
        <v>45336</v>
      </c>
      <c r="E3179" s="102">
        <f>YEAR(DATA[[#This Row],[Fecha]])</f>
        <v>2024</v>
      </c>
      <c r="F3179" s="31" t="s">
        <v>58</v>
      </c>
      <c r="G3179" s="32" t="s">
        <v>65</v>
      </c>
      <c r="H3179" s="35" t="s">
        <v>429</v>
      </c>
      <c r="I3179" s="32" t="s">
        <v>166</v>
      </c>
      <c r="J3179" s="19">
        <v>2.98</v>
      </c>
    </row>
    <row r="3180" spans="1:11">
      <c r="A3180" s="18" t="s">
        <v>22</v>
      </c>
      <c r="B3180" s="5" t="str">
        <f>TEXT(DATA[[#This Row],[Fecha]],"mmm")</f>
        <v>feb</v>
      </c>
      <c r="C3180" s="16">
        <f>(WEEKNUM(DATA[[#This Row],[Fecha]],2))</f>
        <v>7</v>
      </c>
      <c r="D3180" s="30">
        <v>45336</v>
      </c>
      <c r="E3180" s="102">
        <f>YEAR(DATA[[#This Row],[Fecha]])</f>
        <v>2024</v>
      </c>
      <c r="F3180" s="31" t="s">
        <v>58</v>
      </c>
      <c r="G3180" s="32" t="s">
        <v>78</v>
      </c>
      <c r="H3180" s="35" t="s">
        <v>296</v>
      </c>
      <c r="I3180" s="32" t="s">
        <v>166</v>
      </c>
      <c r="J3180" s="19">
        <v>2.1</v>
      </c>
    </row>
    <row r="3181" spans="1:11">
      <c r="A3181" s="18" t="s">
        <v>22</v>
      </c>
      <c r="B3181" s="5" t="str">
        <f>TEXT(DATA[[#This Row],[Fecha]],"mmm")</f>
        <v>feb</v>
      </c>
      <c r="C3181" s="16">
        <f>(WEEKNUM(DATA[[#This Row],[Fecha]],2))</f>
        <v>7</v>
      </c>
      <c r="D3181" s="30">
        <v>45336</v>
      </c>
      <c r="E3181" s="102">
        <f>YEAR(DATA[[#This Row],[Fecha]])</f>
        <v>2024</v>
      </c>
      <c r="F3181" s="31" t="s">
        <v>398</v>
      </c>
      <c r="G3181" s="32" t="s">
        <v>65</v>
      </c>
      <c r="H3181" s="35" t="s">
        <v>429</v>
      </c>
      <c r="I3181" s="32" t="s">
        <v>166</v>
      </c>
      <c r="J3181" s="19">
        <v>1.98</v>
      </c>
    </row>
    <row r="3182" spans="1:11">
      <c r="A3182" s="18" t="s">
        <v>19</v>
      </c>
      <c r="B3182" s="5" t="str">
        <f>TEXT(DATA[[#This Row],[Fecha]],"mmm")</f>
        <v>feb</v>
      </c>
      <c r="C3182" s="16">
        <f>(WEEKNUM(DATA[[#This Row],[Fecha]],2))</f>
        <v>7</v>
      </c>
      <c r="D3182" s="30">
        <v>45336</v>
      </c>
      <c r="E3182" s="102">
        <f>YEAR(DATA[[#This Row],[Fecha]])</f>
        <v>2024</v>
      </c>
      <c r="F3182" s="31" t="s">
        <v>58</v>
      </c>
      <c r="G3182" s="32" t="s">
        <v>53</v>
      </c>
      <c r="H3182" s="35" t="s">
        <v>551</v>
      </c>
      <c r="I3182" s="32" t="s">
        <v>166</v>
      </c>
      <c r="J3182" s="19">
        <v>1.91</v>
      </c>
    </row>
    <row r="3183" spans="1:11">
      <c r="A3183" s="18" t="s">
        <v>22</v>
      </c>
      <c r="B3183" s="5" t="str">
        <f>TEXT(DATA[[#This Row],[Fecha]],"mmm")</f>
        <v>feb</v>
      </c>
      <c r="C3183" s="16">
        <f>(WEEKNUM(DATA[[#This Row],[Fecha]],2))</f>
        <v>7</v>
      </c>
      <c r="D3183" s="30">
        <v>45336</v>
      </c>
      <c r="E3183" s="102">
        <f>YEAR(DATA[[#This Row],[Fecha]])</f>
        <v>2024</v>
      </c>
      <c r="F3183" s="31" t="s">
        <v>58</v>
      </c>
      <c r="G3183" s="32" t="s">
        <v>60</v>
      </c>
      <c r="H3183" s="35" t="s">
        <v>299</v>
      </c>
      <c r="I3183" s="32" t="s">
        <v>166</v>
      </c>
      <c r="J3183" s="19">
        <v>1.73</v>
      </c>
    </row>
    <row r="3184" spans="1:11">
      <c r="A3184" s="18" t="s">
        <v>22</v>
      </c>
      <c r="B3184" s="5" t="str">
        <f>TEXT(DATA[[#This Row],[Fecha]],"mmm")</f>
        <v>feb</v>
      </c>
      <c r="C3184" s="16">
        <f>(WEEKNUM(DATA[[#This Row],[Fecha]],2))</f>
        <v>7</v>
      </c>
      <c r="D3184" s="30">
        <v>45336</v>
      </c>
      <c r="E3184" s="102">
        <f>YEAR(DATA[[#This Row],[Fecha]])</f>
        <v>2024</v>
      </c>
      <c r="F3184" s="31" t="s">
        <v>58</v>
      </c>
      <c r="G3184" s="32" t="s">
        <v>65</v>
      </c>
      <c r="H3184" s="35" t="s">
        <v>89</v>
      </c>
      <c r="I3184" s="32" t="s">
        <v>166</v>
      </c>
      <c r="J3184" s="19">
        <v>1.6</v>
      </c>
    </row>
    <row r="3185" spans="1:10">
      <c r="A3185" s="18" t="s">
        <v>20</v>
      </c>
      <c r="B3185" s="5" t="str">
        <f>TEXT(DATA[[#This Row],[Fecha]],"mmm")</f>
        <v>feb</v>
      </c>
      <c r="C3185" s="16">
        <f>(WEEKNUM(DATA[[#This Row],[Fecha]],2))</f>
        <v>7</v>
      </c>
      <c r="D3185" s="30">
        <v>45336</v>
      </c>
      <c r="E3185" s="102">
        <f>YEAR(DATA[[#This Row],[Fecha]])</f>
        <v>2024</v>
      </c>
      <c r="F3185" s="31" t="s">
        <v>58</v>
      </c>
      <c r="G3185" s="32" t="s">
        <v>52</v>
      </c>
      <c r="H3185" s="35" t="s">
        <v>162</v>
      </c>
      <c r="I3185" s="32" t="s">
        <v>166</v>
      </c>
      <c r="J3185" s="19">
        <v>1.44</v>
      </c>
    </row>
    <row r="3186" spans="1:10">
      <c r="A3186" s="18" t="s">
        <v>19</v>
      </c>
      <c r="B3186" s="5" t="str">
        <f>TEXT(DATA[[#This Row],[Fecha]],"mmm")</f>
        <v>feb</v>
      </c>
      <c r="C3186" s="16">
        <f>(WEEKNUM(DATA[[#This Row],[Fecha]],2))</f>
        <v>7</v>
      </c>
      <c r="D3186" s="30">
        <v>45336</v>
      </c>
      <c r="E3186" s="102">
        <f>YEAR(DATA[[#This Row],[Fecha]])</f>
        <v>2024</v>
      </c>
      <c r="F3186" s="31" t="s">
        <v>398</v>
      </c>
      <c r="G3186" s="32" t="s">
        <v>60</v>
      </c>
      <c r="H3186" s="35" t="s">
        <v>299</v>
      </c>
      <c r="I3186" s="32" t="s">
        <v>166</v>
      </c>
      <c r="J3186" s="19">
        <v>1.39</v>
      </c>
    </row>
    <row r="3187" spans="1:10">
      <c r="A3187" s="18" t="s">
        <v>19</v>
      </c>
      <c r="B3187" s="5" t="str">
        <f>TEXT(DATA[[#This Row],[Fecha]],"mmm")</f>
        <v>feb</v>
      </c>
      <c r="C3187" s="16">
        <f>(WEEKNUM(DATA[[#This Row],[Fecha]],2))</f>
        <v>7</v>
      </c>
      <c r="D3187" s="30">
        <v>45336</v>
      </c>
      <c r="E3187" s="102">
        <f>YEAR(DATA[[#This Row],[Fecha]])</f>
        <v>2024</v>
      </c>
      <c r="F3187" s="31" t="s">
        <v>398</v>
      </c>
      <c r="G3187" s="32" t="s">
        <v>65</v>
      </c>
      <c r="H3187" s="35" t="s">
        <v>429</v>
      </c>
      <c r="I3187" s="32" t="s">
        <v>166</v>
      </c>
      <c r="J3187" s="19">
        <v>1.38</v>
      </c>
    </row>
    <row r="3188" spans="1:10">
      <c r="A3188" s="18" t="s">
        <v>22</v>
      </c>
      <c r="B3188" s="5" t="str">
        <f>TEXT(DATA[[#This Row],[Fecha]],"mmm")</f>
        <v>feb</v>
      </c>
      <c r="C3188" s="16">
        <f>(WEEKNUM(DATA[[#This Row],[Fecha]],2))</f>
        <v>7</v>
      </c>
      <c r="D3188" s="30">
        <v>45336</v>
      </c>
      <c r="E3188" s="102">
        <f>YEAR(DATA[[#This Row],[Fecha]])</f>
        <v>2024</v>
      </c>
      <c r="F3188" s="31" t="s">
        <v>58</v>
      </c>
      <c r="G3188" s="32" t="s">
        <v>65</v>
      </c>
      <c r="H3188" s="35" t="s">
        <v>89</v>
      </c>
      <c r="I3188" s="32" t="s">
        <v>166</v>
      </c>
      <c r="J3188" s="19">
        <v>1.28</v>
      </c>
    </row>
    <row r="3189" spans="1:10">
      <c r="A3189" s="18" t="s">
        <v>19</v>
      </c>
      <c r="B3189" s="5" t="str">
        <f>TEXT(DATA[[#This Row],[Fecha]],"mmm")</f>
        <v>feb</v>
      </c>
      <c r="C3189" s="16">
        <f>(WEEKNUM(DATA[[#This Row],[Fecha]],2))</f>
        <v>7</v>
      </c>
      <c r="D3189" s="30">
        <v>45336</v>
      </c>
      <c r="E3189" s="102">
        <f>YEAR(DATA[[#This Row],[Fecha]])</f>
        <v>2024</v>
      </c>
      <c r="F3189" s="31" t="s">
        <v>398</v>
      </c>
      <c r="G3189" s="32" t="s">
        <v>65</v>
      </c>
      <c r="H3189" s="35" t="s">
        <v>429</v>
      </c>
      <c r="I3189" s="32" t="s">
        <v>166</v>
      </c>
      <c r="J3189" s="19">
        <v>1.23</v>
      </c>
    </row>
    <row r="3190" spans="1:10">
      <c r="A3190" s="18" t="s">
        <v>19</v>
      </c>
      <c r="B3190" s="5" t="str">
        <f>TEXT(DATA[[#This Row],[Fecha]],"mmm")</f>
        <v>feb</v>
      </c>
      <c r="C3190" s="16">
        <f>(WEEKNUM(DATA[[#This Row],[Fecha]],2))</f>
        <v>7</v>
      </c>
      <c r="D3190" s="30">
        <v>45336</v>
      </c>
      <c r="E3190" s="102">
        <f>YEAR(DATA[[#This Row],[Fecha]])</f>
        <v>2024</v>
      </c>
      <c r="F3190" s="31" t="s">
        <v>58</v>
      </c>
      <c r="G3190" s="32" t="s">
        <v>64</v>
      </c>
      <c r="H3190" s="35" t="s">
        <v>477</v>
      </c>
      <c r="I3190" s="32" t="s">
        <v>166</v>
      </c>
      <c r="J3190" s="19">
        <v>1.18</v>
      </c>
    </row>
    <row r="3191" spans="1:10">
      <c r="A3191" s="18" t="s">
        <v>19</v>
      </c>
      <c r="B3191" s="5" t="str">
        <f>TEXT(DATA[[#This Row],[Fecha]],"mmm")</f>
        <v>feb</v>
      </c>
      <c r="C3191" s="16">
        <f>(WEEKNUM(DATA[[#This Row],[Fecha]],2))</f>
        <v>7</v>
      </c>
      <c r="D3191" s="30">
        <v>45336</v>
      </c>
      <c r="E3191" s="102">
        <f>YEAR(DATA[[#This Row],[Fecha]])</f>
        <v>2024</v>
      </c>
      <c r="F3191" s="31" t="s">
        <v>398</v>
      </c>
      <c r="G3191" s="32" t="s">
        <v>65</v>
      </c>
      <c r="H3191" s="35" t="s">
        <v>429</v>
      </c>
      <c r="I3191" s="32" t="s">
        <v>166</v>
      </c>
      <c r="J3191" s="19">
        <v>1.1299999999999999</v>
      </c>
    </row>
    <row r="3192" spans="1:10">
      <c r="A3192" s="18" t="s">
        <v>22</v>
      </c>
      <c r="B3192" s="5" t="str">
        <f>TEXT(DATA[[#This Row],[Fecha]],"mmm")</f>
        <v>feb</v>
      </c>
      <c r="C3192" s="16">
        <f>(WEEKNUM(DATA[[#This Row],[Fecha]],2))</f>
        <v>7</v>
      </c>
      <c r="D3192" s="30">
        <v>45336</v>
      </c>
      <c r="E3192" s="102">
        <f>YEAR(DATA[[#This Row],[Fecha]])</f>
        <v>2024</v>
      </c>
      <c r="F3192" s="31" t="s">
        <v>398</v>
      </c>
      <c r="G3192" s="32" t="s">
        <v>65</v>
      </c>
      <c r="H3192" s="35" t="s">
        <v>429</v>
      </c>
      <c r="I3192" s="32" t="s">
        <v>166</v>
      </c>
      <c r="J3192" s="19">
        <v>1</v>
      </c>
    </row>
    <row r="3193" spans="1:10">
      <c r="A3193" s="18" t="s">
        <v>22</v>
      </c>
      <c r="B3193" s="5" t="str">
        <f>TEXT(DATA[[#This Row],[Fecha]],"mmm")</f>
        <v>feb</v>
      </c>
      <c r="C3193" s="16">
        <f>(WEEKNUM(DATA[[#This Row],[Fecha]],2))</f>
        <v>7</v>
      </c>
      <c r="D3193" s="30">
        <v>45336</v>
      </c>
      <c r="E3193" s="102">
        <f>YEAR(DATA[[#This Row],[Fecha]])</f>
        <v>2024</v>
      </c>
      <c r="F3193" s="31" t="s">
        <v>58</v>
      </c>
      <c r="G3193" s="32" t="s">
        <v>78</v>
      </c>
      <c r="H3193" s="35" t="s">
        <v>296</v>
      </c>
      <c r="I3193" s="32" t="s">
        <v>166</v>
      </c>
      <c r="J3193" s="19">
        <v>0.97</v>
      </c>
    </row>
    <row r="3194" spans="1:10">
      <c r="A3194" s="18" t="s">
        <v>20</v>
      </c>
      <c r="B3194" s="5" t="str">
        <f>TEXT(DATA[[#This Row],[Fecha]],"mmm")</f>
        <v>feb</v>
      </c>
      <c r="C3194" s="16">
        <f>(WEEKNUM(DATA[[#This Row],[Fecha]],2))</f>
        <v>7</v>
      </c>
      <c r="D3194" s="30">
        <v>45336</v>
      </c>
      <c r="E3194" s="102">
        <f>YEAR(DATA[[#This Row],[Fecha]])</f>
        <v>2024</v>
      </c>
      <c r="F3194" s="31" t="s">
        <v>398</v>
      </c>
      <c r="G3194" s="32" t="s">
        <v>77</v>
      </c>
      <c r="H3194" s="35" t="s">
        <v>168</v>
      </c>
      <c r="I3194" s="32" t="s">
        <v>166</v>
      </c>
      <c r="J3194" s="19">
        <v>0.95</v>
      </c>
    </row>
    <row r="3195" spans="1:10">
      <c r="A3195" s="18" t="s">
        <v>20</v>
      </c>
      <c r="B3195" s="5" t="str">
        <f>TEXT(DATA[[#This Row],[Fecha]],"mmm")</f>
        <v>feb</v>
      </c>
      <c r="C3195" s="16">
        <f>(WEEKNUM(DATA[[#This Row],[Fecha]],2))</f>
        <v>7</v>
      </c>
      <c r="D3195" s="30">
        <v>45336</v>
      </c>
      <c r="E3195" s="102">
        <f>YEAR(DATA[[#This Row],[Fecha]])</f>
        <v>2024</v>
      </c>
      <c r="F3195" s="31" t="s">
        <v>58</v>
      </c>
      <c r="G3195" s="32" t="s">
        <v>52</v>
      </c>
      <c r="H3195" s="35" t="s">
        <v>162</v>
      </c>
      <c r="I3195" s="32" t="s">
        <v>166</v>
      </c>
      <c r="J3195" s="19">
        <v>0.91</v>
      </c>
    </row>
    <row r="3196" spans="1:10">
      <c r="A3196" s="18" t="s">
        <v>20</v>
      </c>
      <c r="B3196" s="5" t="str">
        <f>TEXT(DATA[[#This Row],[Fecha]],"mmm")</f>
        <v>feb</v>
      </c>
      <c r="C3196" s="16">
        <f>(WEEKNUM(DATA[[#This Row],[Fecha]],2))</f>
        <v>7</v>
      </c>
      <c r="D3196" s="30">
        <v>45336</v>
      </c>
      <c r="E3196" s="102">
        <f>YEAR(DATA[[#This Row],[Fecha]])</f>
        <v>2024</v>
      </c>
      <c r="F3196" s="31" t="s">
        <v>58</v>
      </c>
      <c r="G3196" s="32" t="s">
        <v>52</v>
      </c>
      <c r="H3196" s="35" t="s">
        <v>162</v>
      </c>
      <c r="I3196" s="32" t="s">
        <v>166</v>
      </c>
      <c r="J3196" s="19">
        <v>0.9</v>
      </c>
    </row>
    <row r="3197" spans="1:10">
      <c r="A3197" s="18" t="s">
        <v>22</v>
      </c>
      <c r="B3197" s="5" t="str">
        <f>TEXT(DATA[[#This Row],[Fecha]],"mmm")</f>
        <v>feb</v>
      </c>
      <c r="C3197" s="16">
        <f>(WEEKNUM(DATA[[#This Row],[Fecha]],2))</f>
        <v>7</v>
      </c>
      <c r="D3197" s="30">
        <v>45336</v>
      </c>
      <c r="E3197" s="102">
        <f>YEAR(DATA[[#This Row],[Fecha]])</f>
        <v>2024</v>
      </c>
      <c r="F3197" s="31" t="s">
        <v>58</v>
      </c>
      <c r="G3197" s="32" t="s">
        <v>78</v>
      </c>
      <c r="H3197" s="35" t="s">
        <v>296</v>
      </c>
      <c r="I3197" s="32" t="s">
        <v>166</v>
      </c>
      <c r="J3197" s="19">
        <v>0.8</v>
      </c>
    </row>
    <row r="3198" spans="1:10">
      <c r="A3198" s="18" t="s">
        <v>22</v>
      </c>
      <c r="B3198" s="5" t="str">
        <f>TEXT(DATA[[#This Row],[Fecha]],"mmm")</f>
        <v>feb</v>
      </c>
      <c r="C3198" s="16">
        <f>(WEEKNUM(DATA[[#This Row],[Fecha]],2))</f>
        <v>7</v>
      </c>
      <c r="D3198" s="30">
        <v>45336</v>
      </c>
      <c r="E3198" s="102">
        <f>YEAR(DATA[[#This Row],[Fecha]])</f>
        <v>2024</v>
      </c>
      <c r="F3198" s="31" t="s">
        <v>58</v>
      </c>
      <c r="G3198" s="32" t="s">
        <v>78</v>
      </c>
      <c r="H3198" s="35" t="s">
        <v>296</v>
      </c>
      <c r="I3198" s="32" t="s">
        <v>166</v>
      </c>
      <c r="J3198" s="19">
        <v>0.78</v>
      </c>
    </row>
    <row r="3199" spans="1:10">
      <c r="A3199" s="18" t="s">
        <v>22</v>
      </c>
      <c r="B3199" s="5" t="str">
        <f>TEXT(DATA[[#This Row],[Fecha]],"mmm")</f>
        <v>feb</v>
      </c>
      <c r="C3199" s="16">
        <f>(WEEKNUM(DATA[[#This Row],[Fecha]],2))</f>
        <v>7</v>
      </c>
      <c r="D3199" s="30">
        <v>45336</v>
      </c>
      <c r="E3199" s="102">
        <f>YEAR(DATA[[#This Row],[Fecha]])</f>
        <v>2024</v>
      </c>
      <c r="F3199" s="31" t="s">
        <v>58</v>
      </c>
      <c r="G3199" s="32" t="s">
        <v>65</v>
      </c>
      <c r="H3199" s="35" t="s">
        <v>89</v>
      </c>
      <c r="I3199" s="32" t="s">
        <v>166</v>
      </c>
      <c r="J3199" s="19">
        <v>0.6</v>
      </c>
    </row>
    <row r="3200" spans="1:10">
      <c r="A3200" s="18" t="s">
        <v>19</v>
      </c>
      <c r="B3200" s="5" t="str">
        <f>TEXT(DATA[[#This Row],[Fecha]],"mmm")</f>
        <v>feb</v>
      </c>
      <c r="C3200" s="16">
        <f>(WEEKNUM(DATA[[#This Row],[Fecha]],2))</f>
        <v>7</v>
      </c>
      <c r="D3200" s="30">
        <v>45336</v>
      </c>
      <c r="E3200" s="102">
        <f>YEAR(DATA[[#This Row],[Fecha]])</f>
        <v>2024</v>
      </c>
      <c r="F3200" s="31" t="s">
        <v>58</v>
      </c>
      <c r="G3200" s="32" t="s">
        <v>59</v>
      </c>
      <c r="H3200" s="35" t="s">
        <v>282</v>
      </c>
      <c r="I3200" s="32" t="s">
        <v>166</v>
      </c>
      <c r="J3200" s="19">
        <v>0.48</v>
      </c>
    </row>
    <row r="3201" spans="1:11">
      <c r="A3201" s="18" t="s">
        <v>22</v>
      </c>
      <c r="B3201" s="5" t="str">
        <f>TEXT(DATA[[#This Row],[Fecha]],"mmm")</f>
        <v>feb</v>
      </c>
      <c r="C3201" s="16">
        <f>(WEEKNUM(DATA[[#This Row],[Fecha]],2))</f>
        <v>7</v>
      </c>
      <c r="D3201" s="30">
        <v>45336</v>
      </c>
      <c r="E3201" s="102">
        <f>YEAR(DATA[[#This Row],[Fecha]])</f>
        <v>2024</v>
      </c>
      <c r="F3201" s="31" t="s">
        <v>58</v>
      </c>
      <c r="G3201" s="32" t="s">
        <v>65</v>
      </c>
      <c r="H3201" s="35" t="s">
        <v>89</v>
      </c>
      <c r="I3201" s="32" t="s">
        <v>166</v>
      </c>
      <c r="J3201" s="19">
        <v>0.48</v>
      </c>
    </row>
    <row r="3202" spans="1:11">
      <c r="A3202" s="18" t="s">
        <v>20</v>
      </c>
      <c r="B3202" s="5" t="str">
        <f>TEXT(DATA[[#This Row],[Fecha]],"mmm")</f>
        <v>feb</v>
      </c>
      <c r="C3202" s="16">
        <f>(WEEKNUM(DATA[[#This Row],[Fecha]],2))</f>
        <v>7</v>
      </c>
      <c r="D3202" s="30">
        <v>45336</v>
      </c>
      <c r="E3202" s="102">
        <f>YEAR(DATA[[#This Row],[Fecha]])</f>
        <v>2024</v>
      </c>
      <c r="F3202" s="31" t="s">
        <v>58</v>
      </c>
      <c r="G3202" s="32" t="s">
        <v>52</v>
      </c>
      <c r="H3202" s="35" t="s">
        <v>162</v>
      </c>
      <c r="I3202" s="32" t="s">
        <v>166</v>
      </c>
      <c r="J3202" s="19">
        <v>0.44</v>
      </c>
    </row>
    <row r="3203" spans="1:11">
      <c r="A3203" s="18" t="s">
        <v>20</v>
      </c>
      <c r="B3203" s="5" t="str">
        <f>TEXT(DATA[[#This Row],[Fecha]],"mmm")</f>
        <v>feb</v>
      </c>
      <c r="C3203" s="16">
        <f>(WEEKNUM(DATA[[#This Row],[Fecha]],2))</f>
        <v>7</v>
      </c>
      <c r="D3203" s="30">
        <v>45336</v>
      </c>
      <c r="E3203" s="102">
        <f>YEAR(DATA[[#This Row],[Fecha]])</f>
        <v>2024</v>
      </c>
      <c r="F3203" s="31" t="s">
        <v>335</v>
      </c>
      <c r="G3203" s="32" t="s">
        <v>77</v>
      </c>
      <c r="H3203" s="35" t="s">
        <v>129</v>
      </c>
      <c r="I3203" s="32" t="s">
        <v>166</v>
      </c>
      <c r="J3203" s="19">
        <v>0.39</v>
      </c>
    </row>
    <row r="3204" spans="1:11">
      <c r="A3204" s="18" t="s">
        <v>22</v>
      </c>
      <c r="B3204" s="5" t="str">
        <f>TEXT(DATA[[#This Row],[Fecha]],"mmm")</f>
        <v>feb</v>
      </c>
      <c r="C3204" s="16">
        <f>(WEEKNUM(DATA[[#This Row],[Fecha]],2))</f>
        <v>7</v>
      </c>
      <c r="D3204" s="30">
        <v>45336</v>
      </c>
      <c r="E3204" s="102">
        <f>YEAR(DATA[[#This Row],[Fecha]])</f>
        <v>2024</v>
      </c>
      <c r="F3204" s="31" t="s">
        <v>58</v>
      </c>
      <c r="G3204" s="32" t="s">
        <v>65</v>
      </c>
      <c r="H3204" s="35" t="s">
        <v>89</v>
      </c>
      <c r="I3204" s="32" t="s">
        <v>166</v>
      </c>
      <c r="J3204" s="19">
        <v>0.3</v>
      </c>
    </row>
    <row r="3205" spans="1:11">
      <c r="A3205" s="18" t="s">
        <v>22</v>
      </c>
      <c r="B3205" s="5" t="str">
        <f>TEXT(DATA[[#This Row],[Fecha]],"mmm")</f>
        <v>feb</v>
      </c>
      <c r="C3205" s="16">
        <f>(WEEKNUM(DATA[[#This Row],[Fecha]],2))</f>
        <v>7</v>
      </c>
      <c r="D3205" s="30">
        <v>45336</v>
      </c>
      <c r="E3205" s="102">
        <f>YEAR(DATA[[#This Row],[Fecha]])</f>
        <v>2024</v>
      </c>
      <c r="F3205" s="31" t="s">
        <v>58</v>
      </c>
      <c r="G3205" s="32" t="s">
        <v>65</v>
      </c>
      <c r="H3205" s="35" t="s">
        <v>429</v>
      </c>
      <c r="I3205" s="32" t="s">
        <v>166</v>
      </c>
      <c r="J3205" s="19">
        <v>0.25</v>
      </c>
    </row>
    <row r="3206" spans="1:11">
      <c r="A3206" s="18" t="s">
        <v>22</v>
      </c>
      <c r="B3206" s="5" t="str">
        <f>TEXT(DATA[[#This Row],[Fecha]],"mmm")</f>
        <v>feb</v>
      </c>
      <c r="C3206" s="16">
        <f>(WEEKNUM(DATA[[#This Row],[Fecha]],2))</f>
        <v>7</v>
      </c>
      <c r="D3206" s="30">
        <v>45336</v>
      </c>
      <c r="E3206" s="102">
        <f>YEAR(DATA[[#This Row],[Fecha]])</f>
        <v>2024</v>
      </c>
      <c r="F3206" s="31" t="s">
        <v>58</v>
      </c>
      <c r="G3206" s="32" t="s">
        <v>78</v>
      </c>
      <c r="H3206" s="35" t="s">
        <v>296</v>
      </c>
      <c r="I3206" s="32" t="s">
        <v>166</v>
      </c>
      <c r="J3206" s="19">
        <v>0.15</v>
      </c>
    </row>
    <row r="3207" spans="1:11">
      <c r="A3207" s="18" t="s">
        <v>20</v>
      </c>
      <c r="B3207" s="5" t="str">
        <f>TEXT(DATA[[#This Row],[Fecha]],"mmm")</f>
        <v>feb</v>
      </c>
      <c r="C3207" s="16">
        <f>(WEEKNUM(DATA[[#This Row],[Fecha]],2))</f>
        <v>7</v>
      </c>
      <c r="D3207" s="30">
        <v>45337</v>
      </c>
      <c r="E3207" s="102">
        <f>YEAR(DATA[[#This Row],[Fecha]])</f>
        <v>2024</v>
      </c>
      <c r="F3207" s="31" t="s">
        <v>398</v>
      </c>
      <c r="G3207" s="32" t="s">
        <v>70</v>
      </c>
      <c r="H3207" s="35" t="s">
        <v>731</v>
      </c>
      <c r="I3207" s="32" t="s">
        <v>56</v>
      </c>
      <c r="J3207" s="19">
        <v>42.61</v>
      </c>
      <c r="K3207" s="29" t="s">
        <v>747</v>
      </c>
    </row>
    <row r="3208" spans="1:11">
      <c r="A3208" s="18" t="s">
        <v>20</v>
      </c>
      <c r="B3208" s="5" t="str">
        <f>TEXT(DATA[[#This Row],[Fecha]],"mmm")</f>
        <v>feb</v>
      </c>
      <c r="C3208" s="16">
        <f>(WEEKNUM(DATA[[#This Row],[Fecha]],2))</f>
        <v>7</v>
      </c>
      <c r="D3208" s="30">
        <v>45337</v>
      </c>
      <c r="E3208" s="102">
        <f>YEAR(DATA[[#This Row],[Fecha]])</f>
        <v>2024</v>
      </c>
      <c r="F3208" s="31" t="s">
        <v>398</v>
      </c>
      <c r="G3208" s="32" t="s">
        <v>70</v>
      </c>
      <c r="H3208" s="35" t="s">
        <v>731</v>
      </c>
      <c r="I3208" s="32" t="s">
        <v>56</v>
      </c>
      <c r="J3208" s="19">
        <v>24.4</v>
      </c>
      <c r="K3208" s="29" t="s">
        <v>747</v>
      </c>
    </row>
    <row r="3209" spans="1:11">
      <c r="A3209" s="18" t="s">
        <v>22</v>
      </c>
      <c r="B3209" s="5" t="str">
        <f>TEXT(DATA[[#This Row],[Fecha]],"mmm")</f>
        <v>feb</v>
      </c>
      <c r="C3209" s="16">
        <f>(WEEKNUM(DATA[[#This Row],[Fecha]],2))</f>
        <v>7</v>
      </c>
      <c r="D3209" s="30">
        <v>45337</v>
      </c>
      <c r="E3209" s="102">
        <f>YEAR(DATA[[#This Row],[Fecha]])</f>
        <v>2024</v>
      </c>
      <c r="F3209" s="31" t="s">
        <v>398</v>
      </c>
      <c r="G3209" s="32" t="s">
        <v>59</v>
      </c>
      <c r="H3209" s="35" t="s">
        <v>546</v>
      </c>
      <c r="I3209" s="32" t="s">
        <v>56</v>
      </c>
      <c r="J3209" s="19">
        <v>19.41</v>
      </c>
      <c r="K3209" s="29" t="s">
        <v>741</v>
      </c>
    </row>
    <row r="3210" spans="1:11">
      <c r="A3210" s="18" t="s">
        <v>22</v>
      </c>
      <c r="B3210" s="5" t="str">
        <f>TEXT(DATA[[#This Row],[Fecha]],"mmm")</f>
        <v>feb</v>
      </c>
      <c r="C3210" s="16">
        <f>(WEEKNUM(DATA[[#This Row],[Fecha]],2))</f>
        <v>7</v>
      </c>
      <c r="D3210" s="30">
        <v>45337</v>
      </c>
      <c r="E3210" s="102">
        <f>YEAR(DATA[[#This Row],[Fecha]])</f>
        <v>2024</v>
      </c>
      <c r="F3210" s="31" t="s">
        <v>398</v>
      </c>
      <c r="G3210" s="32" t="s">
        <v>60</v>
      </c>
      <c r="H3210" s="35" t="s">
        <v>299</v>
      </c>
      <c r="I3210" s="32" t="s">
        <v>57</v>
      </c>
      <c r="J3210" s="19">
        <v>17.75</v>
      </c>
      <c r="K3210" s="29" t="s">
        <v>742</v>
      </c>
    </row>
    <row r="3211" spans="1:11">
      <c r="A3211" s="18" t="s">
        <v>22</v>
      </c>
      <c r="B3211" s="5" t="str">
        <f>TEXT(DATA[[#This Row],[Fecha]],"mmm")</f>
        <v>feb</v>
      </c>
      <c r="C3211" s="16">
        <f>(WEEKNUM(DATA[[#This Row],[Fecha]],2))</f>
        <v>7</v>
      </c>
      <c r="D3211" s="30">
        <v>45337</v>
      </c>
      <c r="E3211" s="102">
        <f>YEAR(DATA[[#This Row],[Fecha]])</f>
        <v>2024</v>
      </c>
      <c r="F3211" s="31" t="s">
        <v>58</v>
      </c>
      <c r="G3211" s="32" t="s">
        <v>179</v>
      </c>
      <c r="H3211" s="35" t="s">
        <v>691</v>
      </c>
      <c r="I3211" s="32" t="s">
        <v>56</v>
      </c>
      <c r="J3211" s="19">
        <v>17.600000000000001</v>
      </c>
      <c r="K3211" s="29" t="s">
        <v>744</v>
      </c>
    </row>
    <row r="3212" spans="1:11">
      <c r="A3212" s="18" t="s">
        <v>19</v>
      </c>
      <c r="B3212" s="5" t="str">
        <f>TEXT(DATA[[#This Row],[Fecha]],"mmm")</f>
        <v>feb</v>
      </c>
      <c r="C3212" s="16">
        <f>(WEEKNUM(DATA[[#This Row],[Fecha]],2))</f>
        <v>7</v>
      </c>
      <c r="D3212" s="30">
        <v>45337</v>
      </c>
      <c r="E3212" s="102">
        <f>YEAR(DATA[[#This Row],[Fecha]])</f>
        <v>2024</v>
      </c>
      <c r="F3212" s="31" t="s">
        <v>398</v>
      </c>
      <c r="G3212" s="32" t="s">
        <v>74</v>
      </c>
      <c r="H3212" s="35" t="s">
        <v>149</v>
      </c>
      <c r="I3212" s="32" t="s">
        <v>56</v>
      </c>
      <c r="J3212" s="19">
        <v>16.739999999999998</v>
      </c>
      <c r="K3212" s="29" t="s">
        <v>743</v>
      </c>
    </row>
    <row r="3213" spans="1:11">
      <c r="A3213" s="18" t="s">
        <v>20</v>
      </c>
      <c r="B3213" s="5" t="str">
        <f>TEXT(DATA[[#This Row],[Fecha]],"mmm")</f>
        <v>feb</v>
      </c>
      <c r="C3213" s="16">
        <f>(WEEKNUM(DATA[[#This Row],[Fecha]],2))</f>
        <v>7</v>
      </c>
      <c r="D3213" s="30">
        <v>45337</v>
      </c>
      <c r="E3213" s="102">
        <f>YEAR(DATA[[#This Row],[Fecha]])</f>
        <v>2024</v>
      </c>
      <c r="F3213" s="31" t="s">
        <v>58</v>
      </c>
      <c r="G3213" s="32" t="s">
        <v>70</v>
      </c>
      <c r="H3213" s="35" t="s">
        <v>134</v>
      </c>
      <c r="I3213" s="32" t="s">
        <v>166</v>
      </c>
      <c r="J3213" s="19">
        <v>8.57</v>
      </c>
    </row>
    <row r="3214" spans="1:11">
      <c r="A3214" s="18" t="s">
        <v>19</v>
      </c>
      <c r="B3214" s="5" t="str">
        <f>TEXT(DATA[[#This Row],[Fecha]],"mmm")</f>
        <v>feb</v>
      </c>
      <c r="C3214" s="16">
        <f>(WEEKNUM(DATA[[#This Row],[Fecha]],2))</f>
        <v>7</v>
      </c>
      <c r="D3214" s="30">
        <v>45337</v>
      </c>
      <c r="E3214" s="102">
        <f>YEAR(DATA[[#This Row],[Fecha]])</f>
        <v>2024</v>
      </c>
      <c r="F3214" s="31" t="s">
        <v>398</v>
      </c>
      <c r="G3214" s="32" t="s">
        <v>60</v>
      </c>
      <c r="H3214" s="35" t="s">
        <v>483</v>
      </c>
      <c r="I3214" s="32" t="s">
        <v>166</v>
      </c>
      <c r="J3214" s="19">
        <v>7.56</v>
      </c>
    </row>
    <row r="3215" spans="1:11">
      <c r="A3215" s="18" t="s">
        <v>22</v>
      </c>
      <c r="B3215" s="5" t="str">
        <f>TEXT(DATA[[#This Row],[Fecha]],"mmm")</f>
        <v>feb</v>
      </c>
      <c r="C3215" s="16">
        <f>(WEEKNUM(DATA[[#This Row],[Fecha]],2))</f>
        <v>7</v>
      </c>
      <c r="D3215" s="30">
        <v>45337</v>
      </c>
      <c r="E3215" s="102">
        <f>YEAR(DATA[[#This Row],[Fecha]])</f>
        <v>2024</v>
      </c>
      <c r="F3215" s="31" t="s">
        <v>398</v>
      </c>
      <c r="G3215" s="32" t="s">
        <v>59</v>
      </c>
      <c r="H3215" s="35" t="s">
        <v>546</v>
      </c>
      <c r="I3215" s="32" t="s">
        <v>166</v>
      </c>
      <c r="J3215" s="19">
        <v>5.4</v>
      </c>
    </row>
    <row r="3216" spans="1:11">
      <c r="A3216" s="18" t="s">
        <v>19</v>
      </c>
      <c r="B3216" s="5" t="str">
        <f>TEXT(DATA[[#This Row],[Fecha]],"mmm")</f>
        <v>feb</v>
      </c>
      <c r="C3216" s="16">
        <f>(WEEKNUM(DATA[[#This Row],[Fecha]],2))</f>
        <v>7</v>
      </c>
      <c r="D3216" s="30">
        <v>45337</v>
      </c>
      <c r="E3216" s="102">
        <f>YEAR(DATA[[#This Row],[Fecha]])</f>
        <v>2024</v>
      </c>
      <c r="F3216" s="31" t="s">
        <v>398</v>
      </c>
      <c r="G3216" s="32" t="s">
        <v>65</v>
      </c>
      <c r="H3216" s="35" t="s">
        <v>429</v>
      </c>
      <c r="I3216" s="32" t="s">
        <v>166</v>
      </c>
      <c r="J3216" s="19">
        <v>5.3</v>
      </c>
    </row>
    <row r="3217" spans="1:10">
      <c r="A3217" s="18" t="s">
        <v>19</v>
      </c>
      <c r="B3217" s="5" t="str">
        <f>TEXT(DATA[[#This Row],[Fecha]],"mmm")</f>
        <v>feb</v>
      </c>
      <c r="C3217" s="16">
        <f>(WEEKNUM(DATA[[#This Row],[Fecha]],2))</f>
        <v>7</v>
      </c>
      <c r="D3217" s="30">
        <v>45337</v>
      </c>
      <c r="E3217" s="102">
        <f>YEAR(DATA[[#This Row],[Fecha]])</f>
        <v>2024</v>
      </c>
      <c r="F3217" s="31" t="s">
        <v>398</v>
      </c>
      <c r="G3217" s="32" t="s">
        <v>65</v>
      </c>
      <c r="H3217" s="35" t="s">
        <v>429</v>
      </c>
      <c r="I3217" s="32" t="s">
        <v>166</v>
      </c>
      <c r="J3217" s="19">
        <v>5.08</v>
      </c>
    </row>
    <row r="3218" spans="1:10">
      <c r="A3218" s="18" t="s">
        <v>19</v>
      </c>
      <c r="B3218" s="5" t="str">
        <f>TEXT(DATA[[#This Row],[Fecha]],"mmm")</f>
        <v>feb</v>
      </c>
      <c r="C3218" s="16">
        <f>(WEEKNUM(DATA[[#This Row],[Fecha]],2))</f>
        <v>7</v>
      </c>
      <c r="D3218" s="30">
        <v>45337</v>
      </c>
      <c r="E3218" s="102">
        <f>YEAR(DATA[[#This Row],[Fecha]])</f>
        <v>2024</v>
      </c>
      <c r="F3218" s="31" t="s">
        <v>398</v>
      </c>
      <c r="G3218" s="32" t="s">
        <v>65</v>
      </c>
      <c r="H3218" s="35" t="s">
        <v>429</v>
      </c>
      <c r="I3218" s="32" t="s">
        <v>166</v>
      </c>
      <c r="J3218" s="19">
        <v>3.83</v>
      </c>
    </row>
    <row r="3219" spans="1:10">
      <c r="A3219" s="18" t="s">
        <v>19</v>
      </c>
      <c r="B3219" s="5" t="str">
        <f>TEXT(DATA[[#This Row],[Fecha]],"mmm")</f>
        <v>feb</v>
      </c>
      <c r="C3219" s="16">
        <f>(WEEKNUM(DATA[[#This Row],[Fecha]],2))</f>
        <v>7</v>
      </c>
      <c r="D3219" s="30">
        <v>45337</v>
      </c>
      <c r="E3219" s="102">
        <f>YEAR(DATA[[#This Row],[Fecha]])</f>
        <v>2024</v>
      </c>
      <c r="F3219" s="31" t="s">
        <v>398</v>
      </c>
      <c r="G3219" s="32" t="s">
        <v>65</v>
      </c>
      <c r="H3219" s="35" t="s">
        <v>429</v>
      </c>
      <c r="I3219" s="32" t="s">
        <v>166</v>
      </c>
      <c r="J3219" s="19">
        <v>3.68</v>
      </c>
    </row>
    <row r="3220" spans="1:10">
      <c r="A3220" s="18" t="s">
        <v>22</v>
      </c>
      <c r="B3220" s="5" t="str">
        <f>TEXT(DATA[[#This Row],[Fecha]],"mmm")</f>
        <v>feb</v>
      </c>
      <c r="C3220" s="16">
        <f>(WEEKNUM(DATA[[#This Row],[Fecha]],2))</f>
        <v>7</v>
      </c>
      <c r="D3220" s="30">
        <v>45337</v>
      </c>
      <c r="E3220" s="102">
        <f>YEAR(DATA[[#This Row],[Fecha]])</f>
        <v>2024</v>
      </c>
      <c r="F3220" s="31" t="s">
        <v>398</v>
      </c>
      <c r="G3220" s="32" t="s">
        <v>59</v>
      </c>
      <c r="H3220" s="35" t="s">
        <v>546</v>
      </c>
      <c r="I3220" s="32" t="s">
        <v>166</v>
      </c>
      <c r="J3220" s="19">
        <v>3.2</v>
      </c>
    </row>
    <row r="3221" spans="1:10">
      <c r="A3221" s="18" t="s">
        <v>22</v>
      </c>
      <c r="B3221" s="5" t="str">
        <f>TEXT(DATA[[#This Row],[Fecha]],"mmm")</f>
        <v>feb</v>
      </c>
      <c r="C3221" s="16">
        <f>(WEEKNUM(DATA[[#This Row],[Fecha]],2))</f>
        <v>7</v>
      </c>
      <c r="D3221" s="30">
        <v>45337</v>
      </c>
      <c r="E3221" s="102">
        <f>YEAR(DATA[[#This Row],[Fecha]])</f>
        <v>2024</v>
      </c>
      <c r="F3221" s="31" t="s">
        <v>58</v>
      </c>
      <c r="G3221" s="32" t="s">
        <v>60</v>
      </c>
      <c r="H3221" s="35" t="s">
        <v>299</v>
      </c>
      <c r="I3221" s="32" t="s">
        <v>166</v>
      </c>
      <c r="J3221" s="19">
        <v>2.75</v>
      </c>
    </row>
    <row r="3222" spans="1:10">
      <c r="A3222" s="18" t="s">
        <v>19</v>
      </c>
      <c r="B3222" s="5" t="str">
        <f>TEXT(DATA[[#This Row],[Fecha]],"mmm")</f>
        <v>feb</v>
      </c>
      <c r="C3222" s="16">
        <f>(WEEKNUM(DATA[[#This Row],[Fecha]],2))</f>
        <v>7</v>
      </c>
      <c r="D3222" s="30">
        <v>45337</v>
      </c>
      <c r="E3222" s="102">
        <f>YEAR(DATA[[#This Row],[Fecha]])</f>
        <v>2024</v>
      </c>
      <c r="F3222" s="31" t="s">
        <v>398</v>
      </c>
      <c r="G3222" s="32" t="s">
        <v>65</v>
      </c>
      <c r="H3222" s="35" t="s">
        <v>429</v>
      </c>
      <c r="I3222" s="32" t="s">
        <v>166</v>
      </c>
      <c r="J3222" s="19">
        <v>2.73</v>
      </c>
    </row>
    <row r="3223" spans="1:10">
      <c r="A3223" s="18" t="s">
        <v>22</v>
      </c>
      <c r="B3223" s="5" t="str">
        <f>TEXT(DATA[[#This Row],[Fecha]],"mmm")</f>
        <v>feb</v>
      </c>
      <c r="C3223" s="16">
        <f>(WEEKNUM(DATA[[#This Row],[Fecha]],2))</f>
        <v>7</v>
      </c>
      <c r="D3223" s="30">
        <v>45337</v>
      </c>
      <c r="E3223" s="102">
        <f>YEAR(DATA[[#This Row],[Fecha]])</f>
        <v>2024</v>
      </c>
      <c r="F3223" s="31" t="s">
        <v>58</v>
      </c>
      <c r="G3223" s="32" t="s">
        <v>76</v>
      </c>
      <c r="H3223" s="35" t="s">
        <v>304</v>
      </c>
      <c r="I3223" s="32" t="s">
        <v>166</v>
      </c>
      <c r="J3223" s="19">
        <v>2.4</v>
      </c>
    </row>
    <row r="3224" spans="1:10">
      <c r="A3224" s="18" t="s">
        <v>20</v>
      </c>
      <c r="B3224" s="5" t="str">
        <f>TEXT(DATA[[#This Row],[Fecha]],"mmm")</f>
        <v>feb</v>
      </c>
      <c r="C3224" s="16">
        <f>(WEEKNUM(DATA[[#This Row],[Fecha]],2))</f>
        <v>7</v>
      </c>
      <c r="D3224" s="30">
        <v>45337</v>
      </c>
      <c r="E3224" s="102">
        <f>YEAR(DATA[[#This Row],[Fecha]])</f>
        <v>2024</v>
      </c>
      <c r="F3224" s="31" t="s">
        <v>58</v>
      </c>
      <c r="G3224" s="32" t="s">
        <v>70</v>
      </c>
      <c r="H3224" s="35" t="s">
        <v>84</v>
      </c>
      <c r="I3224" s="32" t="s">
        <v>166</v>
      </c>
      <c r="J3224" s="19">
        <v>2.15</v>
      </c>
    </row>
    <row r="3225" spans="1:10">
      <c r="A3225" s="18" t="s">
        <v>20</v>
      </c>
      <c r="B3225" s="5" t="str">
        <f>TEXT(DATA[[#This Row],[Fecha]],"mmm")</f>
        <v>feb</v>
      </c>
      <c r="C3225" s="16">
        <f>(WEEKNUM(DATA[[#This Row],[Fecha]],2))</f>
        <v>7</v>
      </c>
      <c r="D3225" s="30">
        <v>45337</v>
      </c>
      <c r="E3225" s="102">
        <f>YEAR(DATA[[#This Row],[Fecha]])</f>
        <v>2024</v>
      </c>
      <c r="F3225" s="31" t="s">
        <v>58</v>
      </c>
      <c r="G3225" s="32" t="s">
        <v>70</v>
      </c>
      <c r="H3225" s="35" t="s">
        <v>134</v>
      </c>
      <c r="I3225" s="32" t="s">
        <v>166</v>
      </c>
      <c r="J3225" s="19">
        <v>1.28</v>
      </c>
    </row>
    <row r="3226" spans="1:10">
      <c r="A3226" s="18" t="s">
        <v>22</v>
      </c>
      <c r="B3226" s="5" t="str">
        <f>TEXT(DATA[[#This Row],[Fecha]],"mmm")</f>
        <v>feb</v>
      </c>
      <c r="C3226" s="16">
        <f>(WEEKNUM(DATA[[#This Row],[Fecha]],2))</f>
        <v>7</v>
      </c>
      <c r="D3226" s="30">
        <v>45337</v>
      </c>
      <c r="E3226" s="102">
        <f>YEAR(DATA[[#This Row],[Fecha]])</f>
        <v>2024</v>
      </c>
      <c r="F3226" s="31" t="s">
        <v>398</v>
      </c>
      <c r="G3226" s="32" t="s">
        <v>59</v>
      </c>
      <c r="H3226" s="35" t="s">
        <v>546</v>
      </c>
      <c r="I3226" s="32" t="s">
        <v>166</v>
      </c>
      <c r="J3226" s="19">
        <v>1.1499999999999999</v>
      </c>
    </row>
    <row r="3227" spans="1:10">
      <c r="A3227" s="18" t="s">
        <v>22</v>
      </c>
      <c r="B3227" s="5" t="str">
        <f>TEXT(DATA[[#This Row],[Fecha]],"mmm")</f>
        <v>feb</v>
      </c>
      <c r="C3227" s="16">
        <f>(WEEKNUM(DATA[[#This Row],[Fecha]],2))</f>
        <v>7</v>
      </c>
      <c r="D3227" s="30">
        <v>45337</v>
      </c>
      <c r="E3227" s="102">
        <f>YEAR(DATA[[#This Row],[Fecha]])</f>
        <v>2024</v>
      </c>
      <c r="F3227" s="31" t="s">
        <v>58</v>
      </c>
      <c r="G3227" s="32" t="s">
        <v>60</v>
      </c>
      <c r="H3227" s="35" t="s">
        <v>299</v>
      </c>
      <c r="I3227" s="32" t="s">
        <v>166</v>
      </c>
      <c r="J3227" s="19">
        <v>1</v>
      </c>
    </row>
    <row r="3228" spans="1:10">
      <c r="A3228" s="18" t="s">
        <v>22</v>
      </c>
      <c r="B3228" s="5" t="str">
        <f>TEXT(DATA[[#This Row],[Fecha]],"mmm")</f>
        <v>feb</v>
      </c>
      <c r="C3228" s="16">
        <f>(WEEKNUM(DATA[[#This Row],[Fecha]],2))</f>
        <v>7</v>
      </c>
      <c r="D3228" s="30">
        <v>45337</v>
      </c>
      <c r="E3228" s="102">
        <f>YEAR(DATA[[#This Row],[Fecha]])</f>
        <v>2024</v>
      </c>
      <c r="F3228" s="31" t="s">
        <v>58</v>
      </c>
      <c r="G3228" s="32" t="s">
        <v>60</v>
      </c>
      <c r="H3228" s="35" t="s">
        <v>299</v>
      </c>
      <c r="I3228" s="32" t="s">
        <v>166</v>
      </c>
      <c r="J3228" s="19">
        <v>0.95</v>
      </c>
    </row>
    <row r="3229" spans="1:10">
      <c r="A3229" s="18" t="s">
        <v>22</v>
      </c>
      <c r="B3229" s="5" t="str">
        <f>TEXT(DATA[[#This Row],[Fecha]],"mmm")</f>
        <v>feb</v>
      </c>
      <c r="C3229" s="16">
        <f>(WEEKNUM(DATA[[#This Row],[Fecha]],2))</f>
        <v>7</v>
      </c>
      <c r="D3229" s="30">
        <v>45337</v>
      </c>
      <c r="E3229" s="102">
        <f>YEAR(DATA[[#This Row],[Fecha]])</f>
        <v>2024</v>
      </c>
      <c r="F3229" s="31" t="s">
        <v>58</v>
      </c>
      <c r="G3229" s="32" t="s">
        <v>60</v>
      </c>
      <c r="H3229" s="35" t="s">
        <v>299</v>
      </c>
      <c r="I3229" s="32" t="s">
        <v>166</v>
      </c>
      <c r="J3229" s="19">
        <v>0.7</v>
      </c>
    </row>
    <row r="3230" spans="1:10">
      <c r="A3230" s="18" t="s">
        <v>20</v>
      </c>
      <c r="B3230" s="5" t="str">
        <f>TEXT(DATA[[#This Row],[Fecha]],"mmm")</f>
        <v>feb</v>
      </c>
      <c r="C3230" s="16">
        <f>(WEEKNUM(DATA[[#This Row],[Fecha]],2))</f>
        <v>7</v>
      </c>
      <c r="D3230" s="30">
        <v>45337</v>
      </c>
      <c r="E3230" s="102">
        <f>YEAR(DATA[[#This Row],[Fecha]])</f>
        <v>2024</v>
      </c>
      <c r="F3230" s="31" t="s">
        <v>58</v>
      </c>
      <c r="G3230" s="32" t="s">
        <v>52</v>
      </c>
      <c r="H3230" s="35" t="s">
        <v>162</v>
      </c>
      <c r="I3230" s="32" t="s">
        <v>166</v>
      </c>
      <c r="J3230" s="19">
        <v>0.62</v>
      </c>
    </row>
    <row r="3231" spans="1:10">
      <c r="A3231" s="18" t="s">
        <v>20</v>
      </c>
      <c r="B3231" s="5" t="str">
        <f>TEXT(DATA[[#This Row],[Fecha]],"mmm")</f>
        <v>feb</v>
      </c>
      <c r="C3231" s="16">
        <f>(WEEKNUM(DATA[[#This Row],[Fecha]],2))</f>
        <v>7</v>
      </c>
      <c r="D3231" s="30">
        <v>45337</v>
      </c>
      <c r="E3231" s="102">
        <f>YEAR(DATA[[#This Row],[Fecha]])</f>
        <v>2024</v>
      </c>
      <c r="F3231" s="31" t="s">
        <v>58</v>
      </c>
      <c r="G3231" s="32" t="s">
        <v>52</v>
      </c>
      <c r="H3231" s="35" t="s">
        <v>162</v>
      </c>
      <c r="I3231" s="32" t="s">
        <v>166</v>
      </c>
      <c r="J3231" s="19">
        <v>0.55000000000000004</v>
      </c>
    </row>
    <row r="3232" spans="1:10">
      <c r="A3232" s="18" t="s">
        <v>20</v>
      </c>
      <c r="B3232" s="5" t="str">
        <f>TEXT(DATA[[#This Row],[Fecha]],"mmm")</f>
        <v>feb</v>
      </c>
      <c r="C3232" s="16">
        <f>(WEEKNUM(DATA[[#This Row],[Fecha]],2))</f>
        <v>7</v>
      </c>
      <c r="D3232" s="30">
        <v>45337</v>
      </c>
      <c r="E3232" s="102">
        <f>YEAR(DATA[[#This Row],[Fecha]])</f>
        <v>2024</v>
      </c>
      <c r="F3232" s="31" t="s">
        <v>58</v>
      </c>
      <c r="G3232" s="32" t="s">
        <v>52</v>
      </c>
      <c r="H3232" s="35" t="s">
        <v>162</v>
      </c>
      <c r="I3232" s="32" t="s">
        <v>166</v>
      </c>
      <c r="J3232" s="19">
        <v>0.48</v>
      </c>
    </row>
    <row r="3233" spans="1:11">
      <c r="A3233" s="18" t="s">
        <v>22</v>
      </c>
      <c r="B3233" s="5" t="str">
        <f>TEXT(DATA[[#This Row],[Fecha]],"mmm")</f>
        <v>feb</v>
      </c>
      <c r="C3233" s="16">
        <f>(WEEKNUM(DATA[[#This Row],[Fecha]],2))</f>
        <v>7</v>
      </c>
      <c r="D3233" s="30">
        <v>45337</v>
      </c>
      <c r="E3233" s="102">
        <f>YEAR(DATA[[#This Row],[Fecha]])</f>
        <v>2024</v>
      </c>
      <c r="F3233" s="31" t="s">
        <v>58</v>
      </c>
      <c r="G3233" s="32" t="s">
        <v>179</v>
      </c>
      <c r="H3233" s="35" t="s">
        <v>691</v>
      </c>
      <c r="I3233" s="32" t="s">
        <v>166</v>
      </c>
      <c r="J3233" s="19">
        <v>0.3</v>
      </c>
    </row>
    <row r="3234" spans="1:11">
      <c r="A3234" s="18" t="s">
        <v>20</v>
      </c>
      <c r="B3234" s="5" t="str">
        <f>TEXT(DATA[[#This Row],[Fecha]],"mmm")</f>
        <v>feb</v>
      </c>
      <c r="C3234" s="16">
        <f>(WEEKNUM(DATA[[#This Row],[Fecha]],2))</f>
        <v>7</v>
      </c>
      <c r="D3234" s="30">
        <v>45338</v>
      </c>
      <c r="E3234" s="102">
        <f>YEAR(DATA[[#This Row],[Fecha]])</f>
        <v>2024</v>
      </c>
      <c r="F3234" s="31" t="s">
        <v>398</v>
      </c>
      <c r="G3234" s="32" t="s">
        <v>482</v>
      </c>
      <c r="H3234" s="35" t="s">
        <v>104</v>
      </c>
      <c r="I3234" s="32" t="s">
        <v>56</v>
      </c>
      <c r="J3234" s="19">
        <v>54.83</v>
      </c>
      <c r="K3234" s="29" t="s">
        <v>748</v>
      </c>
    </row>
    <row r="3235" spans="1:11">
      <c r="A3235" s="18" t="s">
        <v>20</v>
      </c>
      <c r="B3235" s="5" t="str">
        <f>TEXT(DATA[[#This Row],[Fecha]],"mmm")</f>
        <v>feb</v>
      </c>
      <c r="C3235" s="16">
        <f>(WEEKNUM(DATA[[#This Row],[Fecha]],2))</f>
        <v>7</v>
      </c>
      <c r="D3235" s="30">
        <v>45338</v>
      </c>
      <c r="E3235" s="102">
        <f>YEAR(DATA[[#This Row],[Fecha]])</f>
        <v>2024</v>
      </c>
      <c r="F3235" s="31" t="s">
        <v>398</v>
      </c>
      <c r="G3235" s="32" t="s">
        <v>482</v>
      </c>
      <c r="H3235" s="35" t="s">
        <v>104</v>
      </c>
      <c r="I3235" s="32" t="s">
        <v>56</v>
      </c>
      <c r="J3235" s="19">
        <v>41.17</v>
      </c>
      <c r="K3235" s="29" t="s">
        <v>748</v>
      </c>
    </row>
    <row r="3236" spans="1:11">
      <c r="A3236" s="18" t="s">
        <v>19</v>
      </c>
      <c r="B3236" s="5" t="str">
        <f>TEXT(DATA[[#This Row],[Fecha]],"mmm")</f>
        <v>feb</v>
      </c>
      <c r="C3236" s="16">
        <f>(WEEKNUM(DATA[[#This Row],[Fecha]],2))</f>
        <v>7</v>
      </c>
      <c r="D3236" s="30">
        <v>45338</v>
      </c>
      <c r="E3236" s="102">
        <f>YEAR(DATA[[#This Row],[Fecha]])</f>
        <v>2024</v>
      </c>
      <c r="F3236" s="31" t="s">
        <v>398</v>
      </c>
      <c r="G3236" s="32" t="s">
        <v>65</v>
      </c>
      <c r="H3236" s="35" t="s">
        <v>429</v>
      </c>
      <c r="I3236" s="32" t="s">
        <v>166</v>
      </c>
      <c r="J3236" s="19">
        <v>5.68</v>
      </c>
    </row>
    <row r="3237" spans="1:11">
      <c r="A3237" s="18" t="s">
        <v>19</v>
      </c>
      <c r="B3237" s="5" t="str">
        <f>TEXT(DATA[[#This Row],[Fecha]],"mmm")</f>
        <v>feb</v>
      </c>
      <c r="C3237" s="16">
        <f>(WEEKNUM(DATA[[#This Row],[Fecha]],2))</f>
        <v>7</v>
      </c>
      <c r="D3237" s="30">
        <v>45338</v>
      </c>
      <c r="E3237" s="102">
        <f>YEAR(DATA[[#This Row],[Fecha]])</f>
        <v>2024</v>
      </c>
      <c r="F3237" s="31" t="s">
        <v>398</v>
      </c>
      <c r="G3237" s="32" t="s">
        <v>65</v>
      </c>
      <c r="H3237" s="35" t="s">
        <v>429</v>
      </c>
      <c r="I3237" s="32" t="s">
        <v>166</v>
      </c>
      <c r="J3237" s="19">
        <v>5.2</v>
      </c>
    </row>
    <row r="3238" spans="1:11">
      <c r="A3238" s="18" t="s">
        <v>22</v>
      </c>
      <c r="B3238" s="5" t="str">
        <f>TEXT(DATA[[#This Row],[Fecha]],"mmm")</f>
        <v>feb</v>
      </c>
      <c r="C3238" s="16">
        <f>(WEEKNUM(DATA[[#This Row],[Fecha]],2))</f>
        <v>7</v>
      </c>
      <c r="D3238" s="30">
        <v>45338</v>
      </c>
      <c r="E3238" s="102">
        <f>YEAR(DATA[[#This Row],[Fecha]])</f>
        <v>2024</v>
      </c>
      <c r="F3238" s="31" t="s">
        <v>58</v>
      </c>
      <c r="G3238" s="32" t="s">
        <v>74</v>
      </c>
      <c r="H3238" s="35" t="s">
        <v>149</v>
      </c>
      <c r="I3238" s="32" t="s">
        <v>166</v>
      </c>
      <c r="J3238" s="19">
        <v>4.95</v>
      </c>
    </row>
    <row r="3239" spans="1:11">
      <c r="A3239" s="18" t="s">
        <v>19</v>
      </c>
      <c r="B3239" s="5" t="str">
        <f>TEXT(DATA[[#This Row],[Fecha]],"mmm")</f>
        <v>feb</v>
      </c>
      <c r="C3239" s="16">
        <f>(WEEKNUM(DATA[[#This Row],[Fecha]],2))</f>
        <v>7</v>
      </c>
      <c r="D3239" s="30">
        <v>45338</v>
      </c>
      <c r="E3239" s="102">
        <f>YEAR(DATA[[#This Row],[Fecha]])</f>
        <v>2024</v>
      </c>
      <c r="F3239" s="31" t="s">
        <v>398</v>
      </c>
      <c r="G3239" s="32" t="s">
        <v>65</v>
      </c>
      <c r="H3239" s="35" t="s">
        <v>429</v>
      </c>
      <c r="I3239" s="32" t="s">
        <v>166</v>
      </c>
      <c r="J3239" s="19">
        <v>4.09</v>
      </c>
    </row>
    <row r="3240" spans="1:11">
      <c r="A3240" s="18" t="s">
        <v>19</v>
      </c>
      <c r="B3240" s="5" t="str">
        <f>TEXT(DATA[[#This Row],[Fecha]],"mmm")</f>
        <v>feb</v>
      </c>
      <c r="C3240" s="16">
        <f>(WEEKNUM(DATA[[#This Row],[Fecha]],2))</f>
        <v>7</v>
      </c>
      <c r="D3240" s="30">
        <v>45338</v>
      </c>
      <c r="E3240" s="102">
        <f>YEAR(DATA[[#This Row],[Fecha]])</f>
        <v>2024</v>
      </c>
      <c r="F3240" s="31" t="s">
        <v>398</v>
      </c>
      <c r="G3240" s="32" t="s">
        <v>65</v>
      </c>
      <c r="H3240" s="35" t="s">
        <v>429</v>
      </c>
      <c r="I3240" s="32" t="s">
        <v>166</v>
      </c>
      <c r="J3240" s="19">
        <v>2.72</v>
      </c>
    </row>
    <row r="3241" spans="1:11">
      <c r="A3241" s="18" t="s">
        <v>19</v>
      </c>
      <c r="B3241" s="5" t="str">
        <f>TEXT(DATA[[#This Row],[Fecha]],"mmm")</f>
        <v>feb</v>
      </c>
      <c r="C3241" s="16">
        <f>(WEEKNUM(DATA[[#This Row],[Fecha]],2))</f>
        <v>7</v>
      </c>
      <c r="D3241" s="30">
        <v>45338</v>
      </c>
      <c r="E3241" s="102">
        <f>YEAR(DATA[[#This Row],[Fecha]])</f>
        <v>2024</v>
      </c>
      <c r="F3241" s="31" t="s">
        <v>398</v>
      </c>
      <c r="G3241" s="32" t="s">
        <v>65</v>
      </c>
      <c r="H3241" s="35" t="s">
        <v>429</v>
      </c>
      <c r="I3241" s="32" t="s">
        <v>166</v>
      </c>
      <c r="J3241" s="19">
        <v>2.68</v>
      </c>
    </row>
    <row r="3242" spans="1:11">
      <c r="A3242" s="18" t="s">
        <v>19</v>
      </c>
      <c r="B3242" s="5" t="str">
        <f>TEXT(DATA[[#This Row],[Fecha]],"mmm")</f>
        <v>feb</v>
      </c>
      <c r="C3242" s="16">
        <f>(WEEKNUM(DATA[[#This Row],[Fecha]],2))</f>
        <v>7</v>
      </c>
      <c r="D3242" s="30">
        <v>45338</v>
      </c>
      <c r="E3242" s="102">
        <f>YEAR(DATA[[#This Row],[Fecha]])</f>
        <v>2024</v>
      </c>
      <c r="F3242" s="31" t="s">
        <v>398</v>
      </c>
      <c r="G3242" s="32" t="s">
        <v>65</v>
      </c>
      <c r="H3242" s="35" t="s">
        <v>429</v>
      </c>
      <c r="I3242" s="32" t="s">
        <v>166</v>
      </c>
      <c r="J3242" s="19">
        <v>2.56</v>
      </c>
    </row>
    <row r="3243" spans="1:11">
      <c r="A3243" s="18" t="s">
        <v>19</v>
      </c>
      <c r="B3243" s="5" t="str">
        <f>TEXT(DATA[[#This Row],[Fecha]],"mmm")</f>
        <v>feb</v>
      </c>
      <c r="C3243" s="16">
        <f>(WEEKNUM(DATA[[#This Row],[Fecha]],2))</f>
        <v>7</v>
      </c>
      <c r="D3243" s="30">
        <v>45338</v>
      </c>
      <c r="E3243" s="102">
        <f>YEAR(DATA[[#This Row],[Fecha]])</f>
        <v>2024</v>
      </c>
      <c r="F3243" s="31" t="s">
        <v>398</v>
      </c>
      <c r="G3243" s="32" t="s">
        <v>65</v>
      </c>
      <c r="H3243" s="35" t="s">
        <v>429</v>
      </c>
      <c r="I3243" s="32" t="s">
        <v>166</v>
      </c>
      <c r="J3243" s="19">
        <v>1.56</v>
      </c>
    </row>
    <row r="3244" spans="1:11">
      <c r="A3244" s="18" t="s">
        <v>22</v>
      </c>
      <c r="B3244" s="5" t="str">
        <f>TEXT(DATA[[#This Row],[Fecha]],"mmm")</f>
        <v>feb</v>
      </c>
      <c r="C3244" s="16">
        <f>(WEEKNUM(DATA[[#This Row],[Fecha]],2))</f>
        <v>7</v>
      </c>
      <c r="D3244" s="30">
        <v>45338</v>
      </c>
      <c r="E3244" s="102">
        <f>YEAR(DATA[[#This Row],[Fecha]])</f>
        <v>2024</v>
      </c>
      <c r="F3244" s="31" t="s">
        <v>58</v>
      </c>
      <c r="G3244" s="32" t="s">
        <v>77</v>
      </c>
      <c r="H3244" s="35" t="s">
        <v>311</v>
      </c>
      <c r="I3244" s="32" t="s">
        <v>166</v>
      </c>
      <c r="J3244" s="19">
        <v>1.35</v>
      </c>
    </row>
    <row r="3245" spans="1:11">
      <c r="A3245" s="18" t="s">
        <v>20</v>
      </c>
      <c r="B3245" s="5" t="str">
        <f>TEXT(DATA[[#This Row],[Fecha]],"mmm")</f>
        <v>feb</v>
      </c>
      <c r="C3245" s="16">
        <f>(WEEKNUM(DATA[[#This Row],[Fecha]],2))</f>
        <v>7</v>
      </c>
      <c r="D3245" s="30">
        <v>45338</v>
      </c>
      <c r="E3245" s="102">
        <f>YEAR(DATA[[#This Row],[Fecha]])</f>
        <v>2024</v>
      </c>
      <c r="F3245" s="31" t="s">
        <v>58</v>
      </c>
      <c r="G3245" s="32" t="s">
        <v>52</v>
      </c>
      <c r="H3245" s="35" t="s">
        <v>162</v>
      </c>
      <c r="I3245" s="32" t="s">
        <v>166</v>
      </c>
      <c r="J3245" s="19">
        <v>1.1200000000000001</v>
      </c>
    </row>
    <row r="3246" spans="1:11">
      <c r="A3246" s="18" t="s">
        <v>19</v>
      </c>
      <c r="B3246" s="5" t="str">
        <f>TEXT(DATA[[#This Row],[Fecha]],"mmm")</f>
        <v>feb</v>
      </c>
      <c r="C3246" s="16">
        <f>(WEEKNUM(DATA[[#This Row],[Fecha]],2))</f>
        <v>7</v>
      </c>
      <c r="D3246" s="30">
        <v>45338</v>
      </c>
      <c r="E3246" s="102">
        <f>YEAR(DATA[[#This Row],[Fecha]])</f>
        <v>2024</v>
      </c>
      <c r="F3246" s="31" t="s">
        <v>398</v>
      </c>
      <c r="G3246" s="32" t="s">
        <v>65</v>
      </c>
      <c r="H3246" s="35" t="s">
        <v>429</v>
      </c>
      <c r="I3246" s="32" t="s">
        <v>166</v>
      </c>
      <c r="J3246" s="19">
        <v>1.1100000000000001</v>
      </c>
    </row>
    <row r="3247" spans="1:11">
      <c r="A3247" s="18" t="s">
        <v>20</v>
      </c>
      <c r="B3247" s="5" t="str">
        <f>TEXT(DATA[[#This Row],[Fecha]],"mmm")</f>
        <v>feb</v>
      </c>
      <c r="C3247" s="16">
        <f>(WEEKNUM(DATA[[#This Row],[Fecha]],2))</f>
        <v>7</v>
      </c>
      <c r="D3247" s="30">
        <v>45338</v>
      </c>
      <c r="E3247" s="102">
        <f>YEAR(DATA[[#This Row],[Fecha]])</f>
        <v>2024</v>
      </c>
      <c r="F3247" s="31" t="s">
        <v>58</v>
      </c>
      <c r="G3247" s="32" t="s">
        <v>52</v>
      </c>
      <c r="H3247" s="35" t="s">
        <v>162</v>
      </c>
      <c r="I3247" s="32" t="s">
        <v>166</v>
      </c>
      <c r="J3247" s="19">
        <v>0.94</v>
      </c>
    </row>
    <row r="3248" spans="1:11">
      <c r="A3248" s="18" t="s">
        <v>20</v>
      </c>
      <c r="B3248" s="5" t="str">
        <f>TEXT(DATA[[#This Row],[Fecha]],"mmm")</f>
        <v>feb</v>
      </c>
      <c r="C3248" s="16">
        <f>(WEEKNUM(DATA[[#This Row],[Fecha]],2))</f>
        <v>7</v>
      </c>
      <c r="D3248" s="30">
        <v>45338</v>
      </c>
      <c r="E3248" s="102">
        <f>YEAR(DATA[[#This Row],[Fecha]])</f>
        <v>2024</v>
      </c>
      <c r="F3248" s="31" t="s">
        <v>58</v>
      </c>
      <c r="G3248" s="32" t="s">
        <v>52</v>
      </c>
      <c r="H3248" s="35" t="s">
        <v>162</v>
      </c>
      <c r="I3248" s="32" t="s">
        <v>166</v>
      </c>
      <c r="J3248" s="19">
        <v>0.88</v>
      </c>
    </row>
    <row r="3249" spans="1:11">
      <c r="A3249" s="18" t="s">
        <v>20</v>
      </c>
      <c r="B3249" s="5" t="str">
        <f>TEXT(DATA[[#This Row],[Fecha]],"mmm")</f>
        <v>feb</v>
      </c>
      <c r="C3249" s="16">
        <f>(WEEKNUM(DATA[[#This Row],[Fecha]],2))</f>
        <v>7</v>
      </c>
      <c r="D3249" s="30">
        <v>45338</v>
      </c>
      <c r="E3249" s="102">
        <f>YEAR(DATA[[#This Row],[Fecha]])</f>
        <v>2024</v>
      </c>
      <c r="F3249" s="31" t="s">
        <v>58</v>
      </c>
      <c r="G3249" s="32" t="s">
        <v>52</v>
      </c>
      <c r="H3249" s="35" t="s">
        <v>162</v>
      </c>
      <c r="I3249" s="32" t="s">
        <v>166</v>
      </c>
      <c r="J3249" s="19">
        <v>0.6</v>
      </c>
    </row>
    <row r="3250" spans="1:11">
      <c r="A3250" s="18" t="s">
        <v>19</v>
      </c>
      <c r="B3250" s="5" t="str">
        <f>TEXT(DATA[[#This Row],[Fecha]],"mmm")</f>
        <v>feb</v>
      </c>
      <c r="C3250" s="16">
        <f>(WEEKNUM(DATA[[#This Row],[Fecha]],2))</f>
        <v>7</v>
      </c>
      <c r="D3250" s="30">
        <v>45338</v>
      </c>
      <c r="E3250" s="102">
        <f>YEAR(DATA[[#This Row],[Fecha]])</f>
        <v>2024</v>
      </c>
      <c r="F3250" s="31" t="s">
        <v>398</v>
      </c>
      <c r="G3250" s="32" t="s">
        <v>65</v>
      </c>
      <c r="H3250" s="35" t="s">
        <v>429</v>
      </c>
      <c r="I3250" s="32" t="s">
        <v>166</v>
      </c>
      <c r="J3250" s="19">
        <v>0.22</v>
      </c>
    </row>
    <row r="3251" spans="1:11">
      <c r="A3251" s="18" t="s">
        <v>20</v>
      </c>
      <c r="B3251" s="5" t="str">
        <f>TEXT(DATA[[#This Row],[Fecha]],"mmm")</f>
        <v>feb</v>
      </c>
      <c r="C3251" s="16">
        <f>(WEEKNUM(DATA[[#This Row],[Fecha]],2))</f>
        <v>7</v>
      </c>
      <c r="D3251" s="30">
        <v>45338</v>
      </c>
      <c r="E3251" s="102">
        <f>YEAR(DATA[[#This Row],[Fecha]])</f>
        <v>2024</v>
      </c>
      <c r="F3251" s="31" t="s">
        <v>58</v>
      </c>
      <c r="G3251" s="32" t="s">
        <v>52</v>
      </c>
      <c r="H3251" s="35" t="s">
        <v>162</v>
      </c>
      <c r="I3251" s="32" t="s">
        <v>166</v>
      </c>
      <c r="J3251" s="19">
        <v>0.21</v>
      </c>
    </row>
    <row r="3252" spans="1:11">
      <c r="A3252" s="18" t="s">
        <v>22</v>
      </c>
      <c r="B3252" s="5" t="str">
        <f>TEXT(DATA[[#This Row],[Fecha]],"mmm")</f>
        <v>feb</v>
      </c>
      <c r="C3252" s="16">
        <f>(WEEKNUM(DATA[[#This Row],[Fecha]],2))</f>
        <v>7</v>
      </c>
      <c r="D3252" s="30">
        <v>45338</v>
      </c>
      <c r="E3252" s="102">
        <f>YEAR(DATA[[#This Row],[Fecha]])</f>
        <v>2024</v>
      </c>
      <c r="F3252" s="31" t="s">
        <v>58</v>
      </c>
      <c r="G3252" s="32" t="s">
        <v>74</v>
      </c>
      <c r="H3252" s="35" t="s">
        <v>149</v>
      </c>
      <c r="I3252" s="32" t="s">
        <v>166</v>
      </c>
      <c r="J3252" s="19">
        <v>0.1</v>
      </c>
    </row>
    <row r="3253" spans="1:11">
      <c r="A3253" s="18" t="s">
        <v>22</v>
      </c>
      <c r="B3253" s="5" t="str">
        <f>TEXT(DATA[[#This Row],[Fecha]],"mmm")</f>
        <v>feb</v>
      </c>
      <c r="C3253" s="16">
        <f>(WEEKNUM(DATA[[#This Row],[Fecha]],2))</f>
        <v>7</v>
      </c>
      <c r="D3253" s="30">
        <v>45339</v>
      </c>
      <c r="E3253" s="102">
        <f>YEAR(DATA[[#This Row],[Fecha]])</f>
        <v>2024</v>
      </c>
      <c r="F3253" s="31" t="s">
        <v>58</v>
      </c>
      <c r="G3253" s="32" t="s">
        <v>76</v>
      </c>
      <c r="H3253" s="35" t="s">
        <v>711</v>
      </c>
      <c r="I3253" s="32" t="s">
        <v>56</v>
      </c>
      <c r="J3253" s="19">
        <v>55.16</v>
      </c>
      <c r="K3253" s="29" t="s">
        <v>746</v>
      </c>
    </row>
    <row r="3254" spans="1:11">
      <c r="A3254" s="18" t="s">
        <v>20</v>
      </c>
      <c r="B3254" s="5" t="str">
        <f>TEXT(DATA[[#This Row],[Fecha]],"mmm")</f>
        <v>feb</v>
      </c>
      <c r="C3254" s="16">
        <f>(WEEKNUM(DATA[[#This Row],[Fecha]],2))</f>
        <v>7</v>
      </c>
      <c r="D3254" s="30">
        <v>45339</v>
      </c>
      <c r="E3254" s="102">
        <f>YEAR(DATA[[#This Row],[Fecha]])</f>
        <v>2024</v>
      </c>
      <c r="F3254" s="31" t="s">
        <v>58</v>
      </c>
      <c r="G3254" s="32" t="s">
        <v>70</v>
      </c>
      <c r="H3254" s="35" t="s">
        <v>244</v>
      </c>
      <c r="I3254" s="32" t="s">
        <v>56</v>
      </c>
      <c r="J3254" s="19">
        <v>32.130000000000003</v>
      </c>
      <c r="K3254" s="29" t="s">
        <v>749</v>
      </c>
    </row>
    <row r="3255" spans="1:11">
      <c r="A3255" s="18" t="s">
        <v>19</v>
      </c>
      <c r="B3255" s="5" t="str">
        <f>TEXT(DATA[[#This Row],[Fecha]],"mmm")</f>
        <v>feb</v>
      </c>
      <c r="C3255" s="16">
        <f>(WEEKNUM(DATA[[#This Row],[Fecha]],2))</f>
        <v>7</v>
      </c>
      <c r="D3255" s="30">
        <v>45339</v>
      </c>
      <c r="E3255" s="102">
        <f>YEAR(DATA[[#This Row],[Fecha]])</f>
        <v>2024</v>
      </c>
      <c r="F3255" s="31" t="s">
        <v>58</v>
      </c>
      <c r="G3255" s="32" t="s">
        <v>65</v>
      </c>
      <c r="H3255" s="35" t="s">
        <v>429</v>
      </c>
      <c r="I3255" s="32" t="s">
        <v>56</v>
      </c>
      <c r="J3255" s="19">
        <v>10.199999999999999</v>
      </c>
      <c r="K3255" s="29" t="s">
        <v>745</v>
      </c>
    </row>
    <row r="3256" spans="1:11">
      <c r="A3256" s="18" t="s">
        <v>22</v>
      </c>
      <c r="B3256" s="5" t="str">
        <f>TEXT(DATA[[#This Row],[Fecha]],"mmm")</f>
        <v>feb</v>
      </c>
      <c r="C3256" s="16">
        <f>(WEEKNUM(DATA[[#This Row],[Fecha]],2))</f>
        <v>7</v>
      </c>
      <c r="D3256" s="30">
        <v>45339</v>
      </c>
      <c r="E3256" s="102">
        <f>YEAR(DATA[[#This Row],[Fecha]])</f>
        <v>2024</v>
      </c>
      <c r="F3256" s="31" t="s">
        <v>398</v>
      </c>
      <c r="G3256" s="32" t="s">
        <v>60</v>
      </c>
      <c r="H3256" s="35" t="s">
        <v>299</v>
      </c>
      <c r="I3256" s="32" t="s">
        <v>166</v>
      </c>
      <c r="J3256" s="19">
        <v>9.1</v>
      </c>
    </row>
    <row r="3257" spans="1:11">
      <c r="A3257" s="18" t="s">
        <v>22</v>
      </c>
      <c r="B3257" s="5" t="str">
        <f>TEXT(DATA[[#This Row],[Fecha]],"mmm")</f>
        <v>feb</v>
      </c>
      <c r="C3257" s="16">
        <f>(WEEKNUM(DATA[[#This Row],[Fecha]],2))</f>
        <v>7</v>
      </c>
      <c r="D3257" s="30">
        <v>45339</v>
      </c>
      <c r="E3257" s="102">
        <f>YEAR(DATA[[#This Row],[Fecha]])</f>
        <v>2024</v>
      </c>
      <c r="F3257" s="31" t="s">
        <v>398</v>
      </c>
      <c r="G3257" s="32" t="s">
        <v>78</v>
      </c>
      <c r="H3257" s="35" t="s">
        <v>296</v>
      </c>
      <c r="I3257" s="32" t="s">
        <v>166</v>
      </c>
      <c r="J3257" s="19">
        <v>8.25</v>
      </c>
    </row>
    <row r="3258" spans="1:11">
      <c r="A3258" s="18" t="s">
        <v>22</v>
      </c>
      <c r="B3258" s="5" t="str">
        <f>TEXT(DATA[[#This Row],[Fecha]],"mmm")</f>
        <v>feb</v>
      </c>
      <c r="C3258" s="16">
        <f>(WEEKNUM(DATA[[#This Row],[Fecha]],2))</f>
        <v>7</v>
      </c>
      <c r="D3258" s="30">
        <v>45339</v>
      </c>
      <c r="E3258" s="102">
        <f>YEAR(DATA[[#This Row],[Fecha]])</f>
        <v>2024</v>
      </c>
      <c r="F3258" s="31" t="s">
        <v>398</v>
      </c>
      <c r="G3258" s="32" t="s">
        <v>65</v>
      </c>
      <c r="H3258" s="35" t="s">
        <v>89</v>
      </c>
      <c r="I3258" s="32" t="s">
        <v>166</v>
      </c>
      <c r="J3258" s="19">
        <v>5.23</v>
      </c>
    </row>
    <row r="3259" spans="1:11">
      <c r="A3259" s="18" t="s">
        <v>22</v>
      </c>
      <c r="B3259" s="5" t="str">
        <f>TEXT(DATA[[#This Row],[Fecha]],"mmm")</f>
        <v>feb</v>
      </c>
      <c r="C3259" s="16">
        <f>(WEEKNUM(DATA[[#This Row],[Fecha]],2))</f>
        <v>7</v>
      </c>
      <c r="D3259" s="30">
        <v>45339</v>
      </c>
      <c r="E3259" s="102">
        <f>YEAR(DATA[[#This Row],[Fecha]])</f>
        <v>2024</v>
      </c>
      <c r="F3259" s="31" t="s">
        <v>58</v>
      </c>
      <c r="G3259" s="32" t="s">
        <v>65</v>
      </c>
      <c r="H3259" s="35" t="s">
        <v>89</v>
      </c>
      <c r="I3259" s="32" t="s">
        <v>166</v>
      </c>
      <c r="J3259" s="19">
        <v>4.0999999999999996</v>
      </c>
    </row>
    <row r="3260" spans="1:11">
      <c r="A3260" s="18" t="s">
        <v>19</v>
      </c>
      <c r="B3260" s="5" t="str">
        <f>TEXT(DATA[[#This Row],[Fecha]],"mmm")</f>
        <v>feb</v>
      </c>
      <c r="C3260" s="16">
        <f>(WEEKNUM(DATA[[#This Row],[Fecha]],2))</f>
        <v>7</v>
      </c>
      <c r="D3260" s="30">
        <v>45339</v>
      </c>
      <c r="E3260" s="102">
        <f>YEAR(DATA[[#This Row],[Fecha]])</f>
        <v>2024</v>
      </c>
      <c r="F3260" s="31" t="s">
        <v>398</v>
      </c>
      <c r="G3260" s="32" t="s">
        <v>65</v>
      </c>
      <c r="H3260" s="35" t="s">
        <v>429</v>
      </c>
      <c r="I3260" s="32" t="s">
        <v>166</v>
      </c>
      <c r="J3260" s="19">
        <v>3.71</v>
      </c>
    </row>
    <row r="3261" spans="1:11">
      <c r="A3261" s="18" t="s">
        <v>22</v>
      </c>
      <c r="B3261" s="5" t="str">
        <f>TEXT(DATA[[#This Row],[Fecha]],"mmm")</f>
        <v>feb</v>
      </c>
      <c r="C3261" s="16">
        <f>(WEEKNUM(DATA[[#This Row],[Fecha]],2))</f>
        <v>7</v>
      </c>
      <c r="D3261" s="30">
        <v>45339</v>
      </c>
      <c r="E3261" s="102">
        <f>YEAR(DATA[[#This Row],[Fecha]])</f>
        <v>2024</v>
      </c>
      <c r="F3261" s="31" t="s">
        <v>58</v>
      </c>
      <c r="G3261" s="32" t="s">
        <v>76</v>
      </c>
      <c r="H3261" s="35" t="s">
        <v>304</v>
      </c>
      <c r="I3261" s="32" t="s">
        <v>166</v>
      </c>
      <c r="J3261" s="19">
        <v>3.38</v>
      </c>
    </row>
    <row r="3262" spans="1:11">
      <c r="A3262" s="18" t="s">
        <v>19</v>
      </c>
      <c r="B3262" s="5" t="str">
        <f>TEXT(DATA[[#This Row],[Fecha]],"mmm")</f>
        <v>feb</v>
      </c>
      <c r="C3262" s="16">
        <f>(WEEKNUM(DATA[[#This Row],[Fecha]],2))</f>
        <v>7</v>
      </c>
      <c r="D3262" s="30">
        <v>45339</v>
      </c>
      <c r="E3262" s="102">
        <f>YEAR(DATA[[#This Row],[Fecha]])</f>
        <v>2024</v>
      </c>
      <c r="F3262" s="31" t="s">
        <v>398</v>
      </c>
      <c r="G3262" s="32" t="s">
        <v>65</v>
      </c>
      <c r="H3262" s="35" t="s">
        <v>429</v>
      </c>
      <c r="I3262" s="32" t="s">
        <v>166</v>
      </c>
      <c r="J3262" s="19">
        <v>3.05</v>
      </c>
    </row>
    <row r="3263" spans="1:11">
      <c r="A3263" s="18" t="s">
        <v>19</v>
      </c>
      <c r="B3263" s="5" t="str">
        <f>TEXT(DATA[[#This Row],[Fecha]],"mmm")</f>
        <v>feb</v>
      </c>
      <c r="C3263" s="16">
        <f>(WEEKNUM(DATA[[#This Row],[Fecha]],2))</f>
        <v>7</v>
      </c>
      <c r="D3263" s="30">
        <v>45339</v>
      </c>
      <c r="E3263" s="102">
        <f>YEAR(DATA[[#This Row],[Fecha]])</f>
        <v>2024</v>
      </c>
      <c r="F3263" s="31" t="s">
        <v>398</v>
      </c>
      <c r="G3263" s="32" t="s">
        <v>65</v>
      </c>
      <c r="H3263" s="35" t="s">
        <v>435</v>
      </c>
      <c r="I3263" s="32" t="s">
        <v>166</v>
      </c>
      <c r="J3263" s="19">
        <v>2.98</v>
      </c>
    </row>
    <row r="3264" spans="1:11">
      <c r="A3264" s="18" t="s">
        <v>19</v>
      </c>
      <c r="B3264" s="5" t="str">
        <f>TEXT(DATA[[#This Row],[Fecha]],"mmm")</f>
        <v>feb</v>
      </c>
      <c r="C3264" s="16">
        <f>(WEEKNUM(DATA[[#This Row],[Fecha]],2))</f>
        <v>7</v>
      </c>
      <c r="D3264" s="30">
        <v>45339</v>
      </c>
      <c r="E3264" s="102">
        <f>YEAR(DATA[[#This Row],[Fecha]])</f>
        <v>2024</v>
      </c>
      <c r="F3264" s="31" t="s">
        <v>398</v>
      </c>
      <c r="G3264" s="32" t="s">
        <v>65</v>
      </c>
      <c r="H3264" s="35" t="s">
        <v>429</v>
      </c>
      <c r="I3264" s="32" t="s">
        <v>166</v>
      </c>
      <c r="J3264" s="19">
        <v>2.61</v>
      </c>
    </row>
    <row r="3265" spans="1:10">
      <c r="A3265" s="18" t="s">
        <v>22</v>
      </c>
      <c r="B3265" s="5" t="str">
        <f>TEXT(DATA[[#This Row],[Fecha]],"mmm")</f>
        <v>feb</v>
      </c>
      <c r="C3265" s="16">
        <f>(WEEKNUM(DATA[[#This Row],[Fecha]],2))</f>
        <v>7</v>
      </c>
      <c r="D3265" s="30">
        <v>45339</v>
      </c>
      <c r="E3265" s="102">
        <f>YEAR(DATA[[#This Row],[Fecha]])</f>
        <v>2024</v>
      </c>
      <c r="F3265" s="31" t="s">
        <v>58</v>
      </c>
      <c r="G3265" s="32" t="s">
        <v>65</v>
      </c>
      <c r="H3265" s="35" t="s">
        <v>89</v>
      </c>
      <c r="I3265" s="32" t="s">
        <v>166</v>
      </c>
      <c r="J3265" s="19">
        <v>2.58</v>
      </c>
    </row>
    <row r="3266" spans="1:10">
      <c r="A3266" s="18" t="s">
        <v>19</v>
      </c>
      <c r="B3266" s="5" t="str">
        <f>TEXT(DATA[[#This Row],[Fecha]],"mmm")</f>
        <v>feb</v>
      </c>
      <c r="C3266" s="16">
        <f>(WEEKNUM(DATA[[#This Row],[Fecha]],2))</f>
        <v>7</v>
      </c>
      <c r="D3266" s="30">
        <v>45339</v>
      </c>
      <c r="E3266" s="102">
        <f>YEAR(DATA[[#This Row],[Fecha]])</f>
        <v>2024</v>
      </c>
      <c r="F3266" s="31" t="s">
        <v>398</v>
      </c>
      <c r="G3266" s="32" t="s">
        <v>65</v>
      </c>
      <c r="H3266" s="35" t="s">
        <v>435</v>
      </c>
      <c r="I3266" s="32" t="s">
        <v>166</v>
      </c>
      <c r="J3266" s="19">
        <v>2.57</v>
      </c>
    </row>
    <row r="3267" spans="1:10">
      <c r="A3267" s="18" t="s">
        <v>22</v>
      </c>
      <c r="B3267" s="5" t="str">
        <f>TEXT(DATA[[#This Row],[Fecha]],"mmm")</f>
        <v>feb</v>
      </c>
      <c r="C3267" s="16">
        <f>(WEEKNUM(DATA[[#This Row],[Fecha]],2))</f>
        <v>7</v>
      </c>
      <c r="D3267" s="30">
        <v>45339</v>
      </c>
      <c r="E3267" s="102">
        <f>YEAR(DATA[[#This Row],[Fecha]])</f>
        <v>2024</v>
      </c>
      <c r="F3267" s="31" t="s">
        <v>398</v>
      </c>
      <c r="G3267" s="32" t="s">
        <v>78</v>
      </c>
      <c r="H3267" s="35" t="s">
        <v>296</v>
      </c>
      <c r="I3267" s="32" t="s">
        <v>166</v>
      </c>
      <c r="J3267" s="19">
        <v>2.4300000000000002</v>
      </c>
    </row>
    <row r="3268" spans="1:10">
      <c r="A3268" s="18" t="s">
        <v>19</v>
      </c>
      <c r="B3268" s="5" t="str">
        <f>TEXT(DATA[[#This Row],[Fecha]],"mmm")</f>
        <v>feb</v>
      </c>
      <c r="C3268" s="16">
        <f>(WEEKNUM(DATA[[#This Row],[Fecha]],2))</f>
        <v>7</v>
      </c>
      <c r="D3268" s="30">
        <v>45339</v>
      </c>
      <c r="E3268" s="102">
        <f>YEAR(DATA[[#This Row],[Fecha]])</f>
        <v>2024</v>
      </c>
      <c r="F3268" s="31" t="s">
        <v>398</v>
      </c>
      <c r="G3268" s="32" t="s">
        <v>65</v>
      </c>
      <c r="H3268" s="35" t="s">
        <v>435</v>
      </c>
      <c r="I3268" s="32" t="s">
        <v>166</v>
      </c>
      <c r="J3268" s="19">
        <v>2.16</v>
      </c>
    </row>
    <row r="3269" spans="1:10">
      <c r="A3269" s="18" t="s">
        <v>19</v>
      </c>
      <c r="B3269" s="5" t="str">
        <f>TEXT(DATA[[#This Row],[Fecha]],"mmm")</f>
        <v>feb</v>
      </c>
      <c r="C3269" s="16">
        <f>(WEEKNUM(DATA[[#This Row],[Fecha]],2))</f>
        <v>7</v>
      </c>
      <c r="D3269" s="30">
        <v>45339</v>
      </c>
      <c r="E3269" s="102">
        <f>YEAR(DATA[[#This Row],[Fecha]])</f>
        <v>2024</v>
      </c>
      <c r="F3269" s="31" t="s">
        <v>58</v>
      </c>
      <c r="G3269" s="32" t="s">
        <v>65</v>
      </c>
      <c r="H3269" s="35" t="s">
        <v>429</v>
      </c>
      <c r="I3269" s="32" t="s">
        <v>166</v>
      </c>
      <c r="J3269" s="19">
        <v>2.15</v>
      </c>
    </row>
    <row r="3270" spans="1:10">
      <c r="A3270" s="18" t="s">
        <v>22</v>
      </c>
      <c r="B3270" s="5" t="str">
        <f>TEXT(DATA[[#This Row],[Fecha]],"mmm")</f>
        <v>feb</v>
      </c>
      <c r="C3270" s="16">
        <f>(WEEKNUM(DATA[[#This Row],[Fecha]],2))</f>
        <v>7</v>
      </c>
      <c r="D3270" s="30">
        <v>45339</v>
      </c>
      <c r="E3270" s="102">
        <f>YEAR(DATA[[#This Row],[Fecha]])</f>
        <v>2024</v>
      </c>
      <c r="F3270" s="31" t="s">
        <v>58</v>
      </c>
      <c r="G3270" s="32" t="s">
        <v>76</v>
      </c>
      <c r="H3270" s="35" t="s">
        <v>711</v>
      </c>
      <c r="I3270" s="32" t="s">
        <v>166</v>
      </c>
      <c r="J3270" s="19">
        <v>1.99</v>
      </c>
    </row>
    <row r="3271" spans="1:10">
      <c r="A3271" s="18" t="s">
        <v>19</v>
      </c>
      <c r="B3271" s="5" t="str">
        <f>TEXT(DATA[[#This Row],[Fecha]],"mmm")</f>
        <v>feb</v>
      </c>
      <c r="C3271" s="16">
        <f>(WEEKNUM(DATA[[#This Row],[Fecha]],2))</f>
        <v>7</v>
      </c>
      <c r="D3271" s="30">
        <v>45339</v>
      </c>
      <c r="E3271" s="102">
        <f>YEAR(DATA[[#This Row],[Fecha]])</f>
        <v>2024</v>
      </c>
      <c r="F3271" s="31" t="s">
        <v>398</v>
      </c>
      <c r="G3271" s="32" t="s">
        <v>65</v>
      </c>
      <c r="H3271" s="35" t="s">
        <v>435</v>
      </c>
      <c r="I3271" s="32" t="s">
        <v>166</v>
      </c>
      <c r="J3271" s="19">
        <v>1.98</v>
      </c>
    </row>
    <row r="3272" spans="1:10">
      <c r="A3272" s="18" t="s">
        <v>22</v>
      </c>
      <c r="B3272" s="5" t="str">
        <f>TEXT(DATA[[#This Row],[Fecha]],"mmm")</f>
        <v>feb</v>
      </c>
      <c r="C3272" s="16">
        <f>(WEEKNUM(DATA[[#This Row],[Fecha]],2))</f>
        <v>7</v>
      </c>
      <c r="D3272" s="30">
        <v>45339</v>
      </c>
      <c r="E3272" s="102">
        <f>YEAR(DATA[[#This Row],[Fecha]])</f>
        <v>2024</v>
      </c>
      <c r="F3272" s="31" t="s">
        <v>58</v>
      </c>
      <c r="G3272" s="32" t="s">
        <v>65</v>
      </c>
      <c r="H3272" s="35" t="s">
        <v>89</v>
      </c>
      <c r="I3272" s="32" t="s">
        <v>166</v>
      </c>
      <c r="J3272" s="19">
        <v>1.4</v>
      </c>
    </row>
    <row r="3273" spans="1:10">
      <c r="A3273" s="18" t="s">
        <v>19</v>
      </c>
      <c r="B3273" s="5" t="str">
        <f>TEXT(DATA[[#This Row],[Fecha]],"mmm")</f>
        <v>feb</v>
      </c>
      <c r="C3273" s="16">
        <f>(WEEKNUM(DATA[[#This Row],[Fecha]],2))</f>
        <v>7</v>
      </c>
      <c r="D3273" s="30">
        <v>45339</v>
      </c>
      <c r="E3273" s="102">
        <f>YEAR(DATA[[#This Row],[Fecha]])</f>
        <v>2024</v>
      </c>
      <c r="F3273" s="31" t="s">
        <v>398</v>
      </c>
      <c r="G3273" s="32" t="s">
        <v>65</v>
      </c>
      <c r="H3273" s="35" t="s">
        <v>429</v>
      </c>
      <c r="I3273" s="32" t="s">
        <v>166</v>
      </c>
      <c r="J3273" s="19">
        <v>1.38</v>
      </c>
    </row>
    <row r="3274" spans="1:10">
      <c r="A3274" s="18" t="s">
        <v>22</v>
      </c>
      <c r="B3274" s="5" t="str">
        <f>TEXT(DATA[[#This Row],[Fecha]],"mmm")</f>
        <v>feb</v>
      </c>
      <c r="C3274" s="16">
        <f>(WEEKNUM(DATA[[#This Row],[Fecha]],2))</f>
        <v>7</v>
      </c>
      <c r="D3274" s="30">
        <v>45339</v>
      </c>
      <c r="E3274" s="102">
        <f>YEAR(DATA[[#This Row],[Fecha]])</f>
        <v>2024</v>
      </c>
      <c r="F3274" s="31" t="s">
        <v>58</v>
      </c>
      <c r="G3274" s="32" t="s">
        <v>78</v>
      </c>
      <c r="H3274" s="35" t="s">
        <v>296</v>
      </c>
      <c r="I3274" s="32" t="s">
        <v>166</v>
      </c>
      <c r="J3274" s="19">
        <v>1.35</v>
      </c>
    </row>
    <row r="3275" spans="1:10">
      <c r="A3275" s="18" t="s">
        <v>22</v>
      </c>
      <c r="B3275" s="5" t="str">
        <f>TEXT(DATA[[#This Row],[Fecha]],"mmm")</f>
        <v>feb</v>
      </c>
      <c r="C3275" s="16">
        <f>(WEEKNUM(DATA[[#This Row],[Fecha]],2))</f>
        <v>7</v>
      </c>
      <c r="D3275" s="30">
        <v>45339</v>
      </c>
      <c r="E3275" s="102">
        <f>YEAR(DATA[[#This Row],[Fecha]])</f>
        <v>2024</v>
      </c>
      <c r="F3275" s="31" t="s">
        <v>58</v>
      </c>
      <c r="G3275" s="32" t="s">
        <v>78</v>
      </c>
      <c r="H3275" s="35" t="s">
        <v>296</v>
      </c>
      <c r="I3275" s="32" t="s">
        <v>166</v>
      </c>
      <c r="J3275" s="19">
        <v>1.1299999999999999</v>
      </c>
    </row>
    <row r="3276" spans="1:10">
      <c r="A3276" s="18" t="s">
        <v>22</v>
      </c>
      <c r="B3276" s="5" t="str">
        <f>TEXT(DATA[[#This Row],[Fecha]],"mmm")</f>
        <v>feb</v>
      </c>
      <c r="C3276" s="16">
        <f>(WEEKNUM(DATA[[#This Row],[Fecha]],2))</f>
        <v>7</v>
      </c>
      <c r="D3276" s="30">
        <v>45339</v>
      </c>
      <c r="E3276" s="102">
        <f>YEAR(DATA[[#This Row],[Fecha]])</f>
        <v>2024</v>
      </c>
      <c r="F3276" s="31" t="s">
        <v>58</v>
      </c>
      <c r="G3276" s="32" t="s">
        <v>78</v>
      </c>
      <c r="H3276" s="35" t="s">
        <v>296</v>
      </c>
      <c r="I3276" s="32" t="s">
        <v>166</v>
      </c>
      <c r="J3276" s="19">
        <v>0.88</v>
      </c>
    </row>
    <row r="3277" spans="1:10">
      <c r="A3277" s="18" t="s">
        <v>19</v>
      </c>
      <c r="B3277" s="5" t="str">
        <f>TEXT(DATA[[#This Row],[Fecha]],"mmm")</f>
        <v>feb</v>
      </c>
      <c r="C3277" s="16">
        <f>(WEEKNUM(DATA[[#This Row],[Fecha]],2))</f>
        <v>7</v>
      </c>
      <c r="D3277" s="30">
        <v>45339</v>
      </c>
      <c r="E3277" s="102">
        <f>YEAR(DATA[[#This Row],[Fecha]])</f>
        <v>2024</v>
      </c>
      <c r="F3277" s="31" t="s">
        <v>398</v>
      </c>
      <c r="G3277" s="32" t="s">
        <v>65</v>
      </c>
      <c r="H3277" s="35" t="s">
        <v>429</v>
      </c>
      <c r="I3277" s="32" t="s">
        <v>166</v>
      </c>
      <c r="J3277" s="19">
        <v>0.7</v>
      </c>
    </row>
    <row r="3278" spans="1:10">
      <c r="A3278" s="18" t="s">
        <v>22</v>
      </c>
      <c r="B3278" s="5" t="str">
        <f>TEXT(DATA[[#This Row],[Fecha]],"mmm")</f>
        <v>feb</v>
      </c>
      <c r="C3278" s="16">
        <f>(WEEKNUM(DATA[[#This Row],[Fecha]],2))</f>
        <v>7</v>
      </c>
      <c r="D3278" s="30">
        <v>45339</v>
      </c>
      <c r="E3278" s="102">
        <f>YEAR(DATA[[#This Row],[Fecha]])</f>
        <v>2024</v>
      </c>
      <c r="F3278" s="31" t="s">
        <v>58</v>
      </c>
      <c r="G3278" s="32" t="s">
        <v>78</v>
      </c>
      <c r="H3278" s="35" t="s">
        <v>296</v>
      </c>
      <c r="I3278" s="32" t="s">
        <v>166</v>
      </c>
      <c r="J3278" s="19">
        <v>0.68</v>
      </c>
    </row>
    <row r="3279" spans="1:10">
      <c r="A3279" s="18" t="s">
        <v>22</v>
      </c>
      <c r="B3279" s="5" t="str">
        <f>TEXT(DATA[[#This Row],[Fecha]],"mmm")</f>
        <v>feb</v>
      </c>
      <c r="C3279" s="16">
        <f>(WEEKNUM(DATA[[#This Row],[Fecha]],2))</f>
        <v>7</v>
      </c>
      <c r="D3279" s="30">
        <v>45339</v>
      </c>
      <c r="E3279" s="102">
        <f>YEAR(DATA[[#This Row],[Fecha]])</f>
        <v>2024</v>
      </c>
      <c r="F3279" s="31" t="s">
        <v>58</v>
      </c>
      <c r="G3279" s="32" t="s">
        <v>76</v>
      </c>
      <c r="H3279" s="35" t="s">
        <v>711</v>
      </c>
      <c r="I3279" s="32" t="s">
        <v>166</v>
      </c>
      <c r="J3279" s="19">
        <v>0.59</v>
      </c>
    </row>
    <row r="3280" spans="1:10">
      <c r="A3280" s="18" t="s">
        <v>22</v>
      </c>
      <c r="B3280" s="5" t="str">
        <f>TEXT(DATA[[#This Row],[Fecha]],"mmm")</f>
        <v>feb</v>
      </c>
      <c r="C3280" s="16">
        <f>(WEEKNUM(DATA[[#This Row],[Fecha]],2))</f>
        <v>7</v>
      </c>
      <c r="D3280" s="30">
        <v>45339</v>
      </c>
      <c r="E3280" s="102">
        <f>YEAR(DATA[[#This Row],[Fecha]])</f>
        <v>2024</v>
      </c>
      <c r="F3280" s="31" t="s">
        <v>58</v>
      </c>
      <c r="G3280" s="32" t="s">
        <v>78</v>
      </c>
      <c r="H3280" s="35" t="s">
        <v>296</v>
      </c>
      <c r="I3280" s="32" t="s">
        <v>166</v>
      </c>
      <c r="J3280" s="19">
        <v>0.5</v>
      </c>
    </row>
    <row r="3281" spans="1:11">
      <c r="A3281" s="18" t="s">
        <v>19</v>
      </c>
      <c r="B3281" s="5" t="str">
        <f>TEXT(DATA[[#This Row],[Fecha]],"mmm")</f>
        <v>feb</v>
      </c>
      <c r="C3281" s="16">
        <f>(WEEKNUM(DATA[[#This Row],[Fecha]],2))</f>
        <v>7</v>
      </c>
      <c r="D3281" s="30">
        <v>45339</v>
      </c>
      <c r="E3281" s="102">
        <f>YEAR(DATA[[#This Row],[Fecha]])</f>
        <v>2024</v>
      </c>
      <c r="F3281" s="31" t="s">
        <v>58</v>
      </c>
      <c r="G3281" s="32" t="s">
        <v>65</v>
      </c>
      <c r="H3281" s="35" t="s">
        <v>429</v>
      </c>
      <c r="I3281" s="32" t="s">
        <v>166</v>
      </c>
      <c r="J3281" s="19">
        <v>0.41</v>
      </c>
    </row>
    <row r="3282" spans="1:11">
      <c r="A3282" s="18" t="s">
        <v>22</v>
      </c>
      <c r="B3282" s="5" t="str">
        <f>TEXT(DATA[[#This Row],[Fecha]],"mmm")</f>
        <v>feb</v>
      </c>
      <c r="C3282" s="16">
        <f>(WEEKNUM(DATA[[#This Row],[Fecha]],2))</f>
        <v>7</v>
      </c>
      <c r="D3282" s="30">
        <v>45339</v>
      </c>
      <c r="E3282" s="102">
        <f>YEAR(DATA[[#This Row],[Fecha]])</f>
        <v>2024</v>
      </c>
      <c r="F3282" s="31" t="s">
        <v>58</v>
      </c>
      <c r="G3282" s="32" t="s">
        <v>78</v>
      </c>
      <c r="H3282" s="35" t="s">
        <v>296</v>
      </c>
      <c r="I3282" s="32" t="s">
        <v>166</v>
      </c>
      <c r="J3282" s="19">
        <v>0.3</v>
      </c>
    </row>
    <row r="3283" spans="1:11">
      <c r="A3283" s="18" t="s">
        <v>22</v>
      </c>
      <c r="B3283" s="5" t="str">
        <f>TEXT(DATA[[#This Row],[Fecha]],"mmm")</f>
        <v>feb</v>
      </c>
      <c r="C3283" s="16">
        <f>(WEEKNUM(DATA[[#This Row],[Fecha]],2))</f>
        <v>7</v>
      </c>
      <c r="D3283" s="30">
        <v>45339</v>
      </c>
      <c r="E3283" s="102">
        <f>YEAR(DATA[[#This Row],[Fecha]])</f>
        <v>2024</v>
      </c>
      <c r="F3283" s="31" t="s">
        <v>58</v>
      </c>
      <c r="G3283" s="32" t="s">
        <v>78</v>
      </c>
      <c r="H3283" s="35" t="s">
        <v>296</v>
      </c>
      <c r="I3283" s="32" t="s">
        <v>166</v>
      </c>
      <c r="J3283" s="19">
        <v>0.15</v>
      </c>
    </row>
    <row r="3284" spans="1:11">
      <c r="A3284" s="18" t="s">
        <v>20</v>
      </c>
      <c r="B3284" s="5" t="str">
        <f>TEXT(DATA[[#This Row],[Fecha]],"mmm")</f>
        <v>feb</v>
      </c>
      <c r="C3284" s="16">
        <f>(WEEKNUM(DATA[[#This Row],[Fecha]],2))</f>
        <v>8</v>
      </c>
      <c r="D3284" s="30">
        <v>45341</v>
      </c>
      <c r="E3284" s="102">
        <f>YEAR(DATA[[#This Row],[Fecha]])</f>
        <v>2024</v>
      </c>
      <c r="F3284" s="31" t="s">
        <v>398</v>
      </c>
      <c r="G3284" s="32" t="s">
        <v>77</v>
      </c>
      <c r="H3284" s="35" t="s">
        <v>311</v>
      </c>
      <c r="I3284" s="32" t="s">
        <v>57</v>
      </c>
      <c r="J3284" s="19">
        <v>38.76</v>
      </c>
      <c r="K3284" s="29" t="s">
        <v>756</v>
      </c>
    </row>
    <row r="3285" spans="1:11">
      <c r="A3285" s="18" t="s">
        <v>20</v>
      </c>
      <c r="B3285" s="5" t="str">
        <f>TEXT(DATA[[#This Row],[Fecha]],"mmm")</f>
        <v>feb</v>
      </c>
      <c r="C3285" s="16">
        <f>(WEEKNUM(DATA[[#This Row],[Fecha]],2))</f>
        <v>8</v>
      </c>
      <c r="D3285" s="30">
        <v>45341</v>
      </c>
      <c r="E3285" s="102">
        <f>YEAR(DATA[[#This Row],[Fecha]])</f>
        <v>2024</v>
      </c>
      <c r="F3285" s="31" t="s">
        <v>398</v>
      </c>
      <c r="G3285" s="32" t="s">
        <v>59</v>
      </c>
      <c r="H3285" s="35" t="s">
        <v>487</v>
      </c>
      <c r="I3285" s="32" t="s">
        <v>56</v>
      </c>
      <c r="J3285" s="19">
        <v>34.03</v>
      </c>
      <c r="K3285" s="29" t="s">
        <v>758</v>
      </c>
    </row>
    <row r="3286" spans="1:11">
      <c r="A3286" s="18" t="s">
        <v>20</v>
      </c>
      <c r="B3286" s="5" t="str">
        <f>TEXT(DATA[[#This Row],[Fecha]],"mmm")</f>
        <v>feb</v>
      </c>
      <c r="C3286" s="16">
        <f>(WEEKNUM(DATA[[#This Row],[Fecha]],2))</f>
        <v>8</v>
      </c>
      <c r="D3286" s="30">
        <v>45341</v>
      </c>
      <c r="E3286" s="102">
        <f>YEAR(DATA[[#This Row],[Fecha]])</f>
        <v>2024</v>
      </c>
      <c r="F3286" s="31" t="s">
        <v>398</v>
      </c>
      <c r="G3286" s="32" t="s">
        <v>70</v>
      </c>
      <c r="H3286" s="35" t="s">
        <v>84</v>
      </c>
      <c r="I3286" s="32" t="s">
        <v>56</v>
      </c>
      <c r="J3286" s="19">
        <v>27.77</v>
      </c>
      <c r="K3286" s="29" t="s">
        <v>759</v>
      </c>
    </row>
    <row r="3287" spans="1:11">
      <c r="A3287" s="18" t="s">
        <v>20</v>
      </c>
      <c r="B3287" s="5" t="str">
        <f>TEXT(DATA[[#This Row],[Fecha]],"mmm")</f>
        <v>feb</v>
      </c>
      <c r="C3287" s="16">
        <f>(WEEKNUM(DATA[[#This Row],[Fecha]],2))</f>
        <v>8</v>
      </c>
      <c r="D3287" s="30">
        <v>45341</v>
      </c>
      <c r="E3287" s="102">
        <f>YEAR(DATA[[#This Row],[Fecha]])</f>
        <v>2024</v>
      </c>
      <c r="F3287" s="31" t="s">
        <v>398</v>
      </c>
      <c r="G3287" s="32" t="s">
        <v>53</v>
      </c>
      <c r="H3287" s="35" t="s">
        <v>606</v>
      </c>
      <c r="I3287" s="32" t="s">
        <v>56</v>
      </c>
      <c r="J3287" s="19">
        <v>19.04</v>
      </c>
      <c r="K3287" s="29" t="s">
        <v>760</v>
      </c>
    </row>
    <row r="3288" spans="1:11">
      <c r="A3288" s="18" t="s">
        <v>22</v>
      </c>
      <c r="B3288" s="5" t="str">
        <f>TEXT(DATA[[#This Row],[Fecha]],"mmm")</f>
        <v>feb</v>
      </c>
      <c r="C3288" s="16">
        <f>(WEEKNUM(DATA[[#This Row],[Fecha]],2))</f>
        <v>8</v>
      </c>
      <c r="D3288" s="30">
        <v>45341</v>
      </c>
      <c r="E3288" s="102">
        <f>YEAR(DATA[[#This Row],[Fecha]])</f>
        <v>2024</v>
      </c>
      <c r="F3288" s="31" t="s">
        <v>58</v>
      </c>
      <c r="G3288" s="32" t="s">
        <v>76</v>
      </c>
      <c r="H3288" s="35" t="s">
        <v>102</v>
      </c>
      <c r="I3288" s="32" t="s">
        <v>56</v>
      </c>
      <c r="J3288" s="19">
        <v>18.829999999999998</v>
      </c>
      <c r="K3288" s="29" t="s">
        <v>763</v>
      </c>
    </row>
    <row r="3289" spans="1:11">
      <c r="A3289" s="18" t="s">
        <v>20</v>
      </c>
      <c r="B3289" s="5" t="str">
        <f>TEXT(DATA[[#This Row],[Fecha]],"mmm")</f>
        <v>feb</v>
      </c>
      <c r="C3289" s="16">
        <f>(WEEKNUM(DATA[[#This Row],[Fecha]],2))</f>
        <v>8</v>
      </c>
      <c r="D3289" s="30">
        <v>45341</v>
      </c>
      <c r="E3289" s="102">
        <f>YEAR(DATA[[#This Row],[Fecha]])</f>
        <v>2024</v>
      </c>
      <c r="F3289" s="31" t="s">
        <v>335</v>
      </c>
      <c r="G3289" s="32" t="s">
        <v>77</v>
      </c>
      <c r="H3289" s="35" t="s">
        <v>311</v>
      </c>
      <c r="I3289" s="32" t="s">
        <v>57</v>
      </c>
      <c r="J3289" s="19">
        <v>13.04</v>
      </c>
      <c r="K3289" s="29" t="s">
        <v>761</v>
      </c>
    </row>
    <row r="3290" spans="1:11">
      <c r="A3290" s="18" t="s">
        <v>22</v>
      </c>
      <c r="B3290" s="5" t="str">
        <f>TEXT(DATA[[#This Row],[Fecha]],"mmm")</f>
        <v>feb</v>
      </c>
      <c r="C3290" s="16">
        <f>(WEEKNUM(DATA[[#This Row],[Fecha]],2))</f>
        <v>8</v>
      </c>
      <c r="D3290" s="30">
        <v>45341</v>
      </c>
      <c r="E3290" s="102">
        <f>YEAR(DATA[[#This Row],[Fecha]])</f>
        <v>2024</v>
      </c>
      <c r="F3290" s="31" t="s">
        <v>58</v>
      </c>
      <c r="G3290" s="32" t="s">
        <v>64</v>
      </c>
      <c r="H3290" s="35" t="s">
        <v>477</v>
      </c>
      <c r="I3290" s="32" t="s">
        <v>166</v>
      </c>
      <c r="J3290" s="19">
        <v>6.25</v>
      </c>
    </row>
    <row r="3291" spans="1:11">
      <c r="A3291" s="18" t="s">
        <v>20</v>
      </c>
      <c r="B3291" s="5" t="str">
        <f>TEXT(DATA[[#This Row],[Fecha]],"mmm")</f>
        <v>feb</v>
      </c>
      <c r="C3291" s="16">
        <f>(WEEKNUM(DATA[[#This Row],[Fecha]],2))</f>
        <v>8</v>
      </c>
      <c r="D3291" s="30">
        <v>45341</v>
      </c>
      <c r="E3291" s="102">
        <f>YEAR(DATA[[#This Row],[Fecha]])</f>
        <v>2024</v>
      </c>
      <c r="F3291" s="31" t="s">
        <v>335</v>
      </c>
      <c r="G3291" s="32" t="s">
        <v>77</v>
      </c>
      <c r="H3291" s="35" t="s">
        <v>311</v>
      </c>
      <c r="I3291" s="32" t="s">
        <v>166</v>
      </c>
      <c r="J3291" s="19">
        <v>6.07</v>
      </c>
    </row>
    <row r="3292" spans="1:11">
      <c r="A3292" s="18" t="s">
        <v>22</v>
      </c>
      <c r="B3292" s="5" t="str">
        <f>TEXT(DATA[[#This Row],[Fecha]],"mmm")</f>
        <v>feb</v>
      </c>
      <c r="C3292" s="16">
        <f>(WEEKNUM(DATA[[#This Row],[Fecha]],2))</f>
        <v>8</v>
      </c>
      <c r="D3292" s="30">
        <v>45341</v>
      </c>
      <c r="E3292" s="102">
        <f>YEAR(DATA[[#This Row],[Fecha]])</f>
        <v>2024</v>
      </c>
      <c r="F3292" s="31" t="s">
        <v>398</v>
      </c>
      <c r="G3292" s="32" t="s">
        <v>65</v>
      </c>
      <c r="H3292" s="35" t="s">
        <v>89</v>
      </c>
      <c r="I3292" s="32" t="s">
        <v>166</v>
      </c>
      <c r="J3292" s="19">
        <v>3.41</v>
      </c>
    </row>
    <row r="3293" spans="1:11">
      <c r="A3293" s="18" t="s">
        <v>19</v>
      </c>
      <c r="B3293" s="5" t="str">
        <f>TEXT(DATA[[#This Row],[Fecha]],"mmm")</f>
        <v>feb</v>
      </c>
      <c r="C3293" s="16">
        <f>(WEEKNUM(DATA[[#This Row],[Fecha]],2))</f>
        <v>8</v>
      </c>
      <c r="D3293" s="30">
        <v>45341</v>
      </c>
      <c r="E3293" s="102">
        <f>YEAR(DATA[[#This Row],[Fecha]])</f>
        <v>2024</v>
      </c>
      <c r="F3293" s="31" t="s">
        <v>58</v>
      </c>
      <c r="G3293" s="32" t="s">
        <v>65</v>
      </c>
      <c r="H3293" s="35" t="s">
        <v>435</v>
      </c>
      <c r="I3293" s="32" t="s">
        <v>166</v>
      </c>
      <c r="J3293" s="19">
        <v>3.28</v>
      </c>
    </row>
    <row r="3294" spans="1:11">
      <c r="A3294" s="18" t="s">
        <v>19</v>
      </c>
      <c r="B3294" s="5" t="str">
        <f>TEXT(DATA[[#This Row],[Fecha]],"mmm")</f>
        <v>feb</v>
      </c>
      <c r="C3294" s="16">
        <f>(WEEKNUM(DATA[[#This Row],[Fecha]],2))</f>
        <v>8</v>
      </c>
      <c r="D3294" s="30">
        <v>45341</v>
      </c>
      <c r="E3294" s="102">
        <f>YEAR(DATA[[#This Row],[Fecha]])</f>
        <v>2024</v>
      </c>
      <c r="F3294" s="31" t="s">
        <v>58</v>
      </c>
      <c r="G3294" s="32" t="s">
        <v>65</v>
      </c>
      <c r="H3294" s="35" t="s">
        <v>435</v>
      </c>
      <c r="I3294" s="32" t="s">
        <v>166</v>
      </c>
      <c r="J3294" s="19">
        <v>3.25</v>
      </c>
    </row>
    <row r="3295" spans="1:11">
      <c r="A3295" s="18" t="s">
        <v>19</v>
      </c>
      <c r="B3295" s="5" t="str">
        <f>TEXT(DATA[[#This Row],[Fecha]],"mmm")</f>
        <v>feb</v>
      </c>
      <c r="C3295" s="16">
        <f>(WEEKNUM(DATA[[#This Row],[Fecha]],2))</f>
        <v>8</v>
      </c>
      <c r="D3295" s="30">
        <v>45341</v>
      </c>
      <c r="E3295" s="102">
        <f>YEAR(DATA[[#This Row],[Fecha]])</f>
        <v>2024</v>
      </c>
      <c r="F3295" s="31" t="s">
        <v>58</v>
      </c>
      <c r="G3295" s="32" t="s">
        <v>60</v>
      </c>
      <c r="H3295" s="35" t="s">
        <v>299</v>
      </c>
      <c r="I3295" s="32" t="s">
        <v>166</v>
      </c>
      <c r="J3295" s="19">
        <v>3.15</v>
      </c>
    </row>
    <row r="3296" spans="1:11">
      <c r="A3296" s="18" t="s">
        <v>20</v>
      </c>
      <c r="B3296" s="5" t="str">
        <f>TEXT(DATA[[#This Row],[Fecha]],"mmm")</f>
        <v>feb</v>
      </c>
      <c r="C3296" s="16">
        <f>(WEEKNUM(DATA[[#This Row],[Fecha]],2))</f>
        <v>8</v>
      </c>
      <c r="D3296" s="30">
        <v>45341</v>
      </c>
      <c r="E3296" s="102">
        <f>YEAR(DATA[[#This Row],[Fecha]])</f>
        <v>2024</v>
      </c>
      <c r="F3296" s="31" t="s">
        <v>398</v>
      </c>
      <c r="G3296" s="32" t="s">
        <v>62</v>
      </c>
      <c r="H3296" s="35" t="s">
        <v>242</v>
      </c>
      <c r="I3296" s="32" t="s">
        <v>166</v>
      </c>
      <c r="J3296" s="19">
        <v>2.8</v>
      </c>
    </row>
    <row r="3297" spans="1:11">
      <c r="A3297" s="18" t="s">
        <v>22</v>
      </c>
      <c r="B3297" s="5" t="str">
        <f>TEXT(DATA[[#This Row],[Fecha]],"mmm")</f>
        <v>feb</v>
      </c>
      <c r="C3297" s="16">
        <f>(WEEKNUM(DATA[[#This Row],[Fecha]],2))</f>
        <v>8</v>
      </c>
      <c r="D3297" s="30">
        <v>45341</v>
      </c>
      <c r="E3297" s="102">
        <f>YEAR(DATA[[#This Row],[Fecha]])</f>
        <v>2024</v>
      </c>
      <c r="F3297" s="31" t="s">
        <v>398</v>
      </c>
      <c r="G3297" s="32" t="s">
        <v>76</v>
      </c>
      <c r="H3297" s="35" t="s">
        <v>304</v>
      </c>
      <c r="I3297" s="32" t="s">
        <v>166</v>
      </c>
      <c r="J3297" s="19">
        <v>2.7</v>
      </c>
    </row>
    <row r="3298" spans="1:11">
      <c r="A3298" s="18" t="s">
        <v>20</v>
      </c>
      <c r="B3298" s="5" t="str">
        <f>TEXT(DATA[[#This Row],[Fecha]],"mmm")</f>
        <v>feb</v>
      </c>
      <c r="C3298" s="16">
        <f>(WEEKNUM(DATA[[#This Row],[Fecha]],2))</f>
        <v>8</v>
      </c>
      <c r="D3298" s="30">
        <v>45341</v>
      </c>
      <c r="E3298" s="102">
        <f>YEAR(DATA[[#This Row],[Fecha]])</f>
        <v>2024</v>
      </c>
      <c r="F3298" s="31" t="s">
        <v>335</v>
      </c>
      <c r="G3298" s="32" t="s">
        <v>52</v>
      </c>
      <c r="H3298" s="35" t="s">
        <v>162</v>
      </c>
      <c r="I3298" s="32" t="s">
        <v>166</v>
      </c>
      <c r="J3298" s="19">
        <v>2.4300000000000002</v>
      </c>
    </row>
    <row r="3299" spans="1:11">
      <c r="A3299" s="18" t="s">
        <v>22</v>
      </c>
      <c r="B3299" s="5" t="str">
        <f>TEXT(DATA[[#This Row],[Fecha]],"mmm")</f>
        <v>feb</v>
      </c>
      <c r="C3299" s="16">
        <f>(WEEKNUM(DATA[[#This Row],[Fecha]],2))</f>
        <v>8</v>
      </c>
      <c r="D3299" s="30">
        <v>45341</v>
      </c>
      <c r="E3299" s="102">
        <f>YEAR(DATA[[#This Row],[Fecha]])</f>
        <v>2024</v>
      </c>
      <c r="F3299" s="31" t="s">
        <v>398</v>
      </c>
      <c r="G3299" s="32" t="s">
        <v>76</v>
      </c>
      <c r="H3299" s="35" t="s">
        <v>304</v>
      </c>
      <c r="I3299" s="32" t="s">
        <v>166</v>
      </c>
      <c r="J3299" s="19">
        <v>1.9</v>
      </c>
    </row>
    <row r="3300" spans="1:11">
      <c r="A3300" s="18" t="s">
        <v>22</v>
      </c>
      <c r="B3300" s="5" t="str">
        <f>TEXT(DATA[[#This Row],[Fecha]],"mmm")</f>
        <v>feb</v>
      </c>
      <c r="C3300" s="16">
        <f>(WEEKNUM(DATA[[#This Row],[Fecha]],2))</f>
        <v>8</v>
      </c>
      <c r="D3300" s="30">
        <v>45341</v>
      </c>
      <c r="E3300" s="102">
        <f>YEAR(DATA[[#This Row],[Fecha]])</f>
        <v>2024</v>
      </c>
      <c r="F3300" s="31" t="s">
        <v>58</v>
      </c>
      <c r="G3300" s="32" t="s">
        <v>76</v>
      </c>
      <c r="H3300" s="35" t="s">
        <v>102</v>
      </c>
      <c r="I3300" s="32" t="s">
        <v>166</v>
      </c>
      <c r="J3300" s="19">
        <v>1.1000000000000001</v>
      </c>
    </row>
    <row r="3301" spans="1:11">
      <c r="A3301" s="18" t="s">
        <v>20</v>
      </c>
      <c r="B3301" s="5" t="str">
        <f>TEXT(DATA[[#This Row],[Fecha]],"mmm")</f>
        <v>feb</v>
      </c>
      <c r="C3301" s="16">
        <f>(WEEKNUM(DATA[[#This Row],[Fecha]],2))</f>
        <v>8</v>
      </c>
      <c r="D3301" s="30">
        <v>45341</v>
      </c>
      <c r="E3301" s="102">
        <f>YEAR(DATA[[#This Row],[Fecha]])</f>
        <v>2024</v>
      </c>
      <c r="F3301" s="31" t="s">
        <v>335</v>
      </c>
      <c r="G3301" s="32" t="s">
        <v>52</v>
      </c>
      <c r="H3301" s="35" t="s">
        <v>162</v>
      </c>
      <c r="I3301" s="32" t="s">
        <v>166</v>
      </c>
      <c r="J3301" s="19">
        <v>1.0900000000000001</v>
      </c>
    </row>
    <row r="3302" spans="1:11">
      <c r="A3302" s="18" t="s">
        <v>22</v>
      </c>
      <c r="B3302" s="5" t="str">
        <f>TEXT(DATA[[#This Row],[Fecha]],"mmm")</f>
        <v>feb</v>
      </c>
      <c r="C3302" s="16">
        <f>(WEEKNUM(DATA[[#This Row],[Fecha]],2))</f>
        <v>8</v>
      </c>
      <c r="D3302" s="30">
        <v>45341</v>
      </c>
      <c r="E3302" s="102">
        <f>YEAR(DATA[[#This Row],[Fecha]])</f>
        <v>2024</v>
      </c>
      <c r="F3302" s="31" t="s">
        <v>58</v>
      </c>
      <c r="G3302" s="32" t="s">
        <v>78</v>
      </c>
      <c r="H3302" s="35" t="s">
        <v>296</v>
      </c>
      <c r="I3302" s="32" t="s">
        <v>166</v>
      </c>
      <c r="J3302" s="19">
        <v>1.08</v>
      </c>
    </row>
    <row r="3303" spans="1:11">
      <c r="A3303" s="18" t="s">
        <v>22</v>
      </c>
      <c r="B3303" s="5" t="str">
        <f>TEXT(DATA[[#This Row],[Fecha]],"mmm")</f>
        <v>feb</v>
      </c>
      <c r="C3303" s="16">
        <f>(WEEKNUM(DATA[[#This Row],[Fecha]],2))</f>
        <v>8</v>
      </c>
      <c r="D3303" s="30">
        <v>45341</v>
      </c>
      <c r="E3303" s="102">
        <f>YEAR(DATA[[#This Row],[Fecha]])</f>
        <v>2024</v>
      </c>
      <c r="F3303" s="31" t="s">
        <v>398</v>
      </c>
      <c r="G3303" s="32" t="s">
        <v>78</v>
      </c>
      <c r="H3303" s="35" t="s">
        <v>296</v>
      </c>
      <c r="I3303" s="32" t="s">
        <v>166</v>
      </c>
      <c r="J3303" s="19">
        <v>0.98</v>
      </c>
    </row>
    <row r="3304" spans="1:11">
      <c r="A3304" s="18" t="s">
        <v>20</v>
      </c>
      <c r="B3304" s="5" t="str">
        <f>TEXT(DATA[[#This Row],[Fecha]],"mmm")</f>
        <v>feb</v>
      </c>
      <c r="C3304" s="16">
        <f>(WEEKNUM(DATA[[#This Row],[Fecha]],2))</f>
        <v>8</v>
      </c>
      <c r="D3304" s="30">
        <v>45341</v>
      </c>
      <c r="E3304" s="102">
        <f>YEAR(DATA[[#This Row],[Fecha]])</f>
        <v>2024</v>
      </c>
      <c r="F3304" s="31" t="s">
        <v>335</v>
      </c>
      <c r="G3304" s="32" t="s">
        <v>52</v>
      </c>
      <c r="H3304" s="35" t="s">
        <v>162</v>
      </c>
      <c r="I3304" s="32" t="s">
        <v>166</v>
      </c>
      <c r="J3304" s="19">
        <v>0.97</v>
      </c>
    </row>
    <row r="3305" spans="1:11">
      <c r="A3305" s="18" t="s">
        <v>22</v>
      </c>
      <c r="B3305" s="5" t="str">
        <f>TEXT(DATA[[#This Row],[Fecha]],"mmm")</f>
        <v>feb</v>
      </c>
      <c r="C3305" s="16">
        <f>(WEEKNUM(DATA[[#This Row],[Fecha]],2))</f>
        <v>8</v>
      </c>
      <c r="D3305" s="30">
        <v>45341</v>
      </c>
      <c r="E3305" s="102">
        <f>YEAR(DATA[[#This Row],[Fecha]])</f>
        <v>2024</v>
      </c>
      <c r="F3305" s="31" t="s">
        <v>58</v>
      </c>
      <c r="G3305" s="32" t="s">
        <v>64</v>
      </c>
      <c r="H3305" s="35" t="s">
        <v>477</v>
      </c>
      <c r="I3305" s="32" t="s">
        <v>166</v>
      </c>
      <c r="J3305" s="19">
        <v>0.7</v>
      </c>
    </row>
    <row r="3306" spans="1:11">
      <c r="A3306" s="18" t="s">
        <v>20</v>
      </c>
      <c r="B3306" s="5" t="str">
        <f>TEXT(DATA[[#This Row],[Fecha]],"mmm")</f>
        <v>feb</v>
      </c>
      <c r="C3306" s="16">
        <f>(WEEKNUM(DATA[[#This Row],[Fecha]],2))</f>
        <v>8</v>
      </c>
      <c r="D3306" s="30">
        <v>45341</v>
      </c>
      <c r="E3306" s="102">
        <f>YEAR(DATA[[#This Row],[Fecha]])</f>
        <v>2024</v>
      </c>
      <c r="F3306" s="31" t="s">
        <v>335</v>
      </c>
      <c r="G3306" s="32" t="s">
        <v>52</v>
      </c>
      <c r="H3306" s="35" t="s">
        <v>162</v>
      </c>
      <c r="I3306" s="32" t="s">
        <v>166</v>
      </c>
      <c r="J3306" s="19">
        <v>0.65</v>
      </c>
    </row>
    <row r="3307" spans="1:11">
      <c r="A3307" s="18" t="s">
        <v>20</v>
      </c>
      <c r="B3307" s="5" t="str">
        <f>TEXT(DATA[[#This Row],[Fecha]],"mmm")</f>
        <v>feb</v>
      </c>
      <c r="C3307" s="16">
        <f>(WEEKNUM(DATA[[#This Row],[Fecha]],2))</f>
        <v>8</v>
      </c>
      <c r="D3307" s="30">
        <v>45341</v>
      </c>
      <c r="E3307" s="102">
        <f>YEAR(DATA[[#This Row],[Fecha]])</f>
        <v>2024</v>
      </c>
      <c r="F3307" s="31" t="s">
        <v>335</v>
      </c>
      <c r="G3307" s="32" t="s">
        <v>52</v>
      </c>
      <c r="H3307" s="35" t="s">
        <v>162</v>
      </c>
      <c r="I3307" s="32" t="s">
        <v>166</v>
      </c>
      <c r="J3307" s="19">
        <v>0.46</v>
      </c>
    </row>
    <row r="3308" spans="1:11">
      <c r="A3308" s="18" t="s">
        <v>20</v>
      </c>
      <c r="B3308" s="5" t="str">
        <f>TEXT(DATA[[#This Row],[Fecha]],"mmm")</f>
        <v>feb</v>
      </c>
      <c r="C3308" s="16">
        <f>(WEEKNUM(DATA[[#This Row],[Fecha]],2))</f>
        <v>8</v>
      </c>
      <c r="D3308" s="30">
        <v>45341</v>
      </c>
      <c r="E3308" s="102">
        <f>YEAR(DATA[[#This Row],[Fecha]])</f>
        <v>2024</v>
      </c>
      <c r="F3308" s="31" t="s">
        <v>398</v>
      </c>
      <c r="G3308" s="32" t="s">
        <v>70</v>
      </c>
      <c r="H3308" s="35" t="s">
        <v>84</v>
      </c>
      <c r="I3308" s="32" t="s">
        <v>166</v>
      </c>
      <c r="J3308" s="19">
        <v>0.43</v>
      </c>
    </row>
    <row r="3309" spans="1:11">
      <c r="A3309" s="18" t="s">
        <v>22</v>
      </c>
      <c r="B3309" s="5" t="str">
        <f>TEXT(DATA[[#This Row],[Fecha]],"mmm")</f>
        <v>feb</v>
      </c>
      <c r="C3309" s="16">
        <f>(WEEKNUM(DATA[[#This Row],[Fecha]],2))</f>
        <v>8</v>
      </c>
      <c r="D3309" s="30">
        <v>45341</v>
      </c>
      <c r="E3309" s="102">
        <f>YEAR(DATA[[#This Row],[Fecha]])</f>
        <v>2024</v>
      </c>
      <c r="F3309" s="31" t="s">
        <v>58</v>
      </c>
      <c r="G3309" s="32" t="s">
        <v>76</v>
      </c>
      <c r="H3309" s="35" t="s">
        <v>102</v>
      </c>
      <c r="I3309" s="32" t="s">
        <v>166</v>
      </c>
      <c r="J3309" s="19">
        <v>0.2</v>
      </c>
    </row>
    <row r="3310" spans="1:11">
      <c r="A3310" s="18" t="s">
        <v>19</v>
      </c>
      <c r="B3310" s="5" t="str">
        <f>TEXT(DATA[[#This Row],[Fecha]],"mmm")</f>
        <v>feb</v>
      </c>
      <c r="C3310" s="16">
        <f>(WEEKNUM(DATA[[#This Row],[Fecha]],2))</f>
        <v>8</v>
      </c>
      <c r="D3310" s="30">
        <v>45341</v>
      </c>
      <c r="E3310" s="102">
        <f>YEAR(DATA[[#This Row],[Fecha]])</f>
        <v>2024</v>
      </c>
      <c r="F3310" s="31" t="s">
        <v>58</v>
      </c>
      <c r="G3310" s="32" t="s">
        <v>65</v>
      </c>
      <c r="H3310" s="35" t="s">
        <v>435</v>
      </c>
      <c r="I3310" s="32" t="s">
        <v>166</v>
      </c>
      <c r="J3310" s="19">
        <v>0.15</v>
      </c>
    </row>
    <row r="3311" spans="1:11">
      <c r="A3311" s="18" t="s">
        <v>22</v>
      </c>
      <c r="B3311" s="5" t="str">
        <f>TEXT(DATA[[#This Row],[Fecha]],"mmm")</f>
        <v>feb</v>
      </c>
      <c r="C3311" s="16">
        <f>(WEEKNUM(DATA[[#This Row],[Fecha]],2))</f>
        <v>8</v>
      </c>
      <c r="D3311" s="30">
        <v>45342</v>
      </c>
      <c r="E3311" s="102">
        <f>YEAR(DATA[[#This Row],[Fecha]])</f>
        <v>2024</v>
      </c>
      <c r="F3311" s="31" t="s">
        <v>398</v>
      </c>
      <c r="G3311" s="32" t="s">
        <v>76</v>
      </c>
      <c r="H3311" s="35" t="s">
        <v>90</v>
      </c>
      <c r="I3311" s="32" t="s">
        <v>57</v>
      </c>
      <c r="J3311" s="19">
        <v>12.86</v>
      </c>
      <c r="K3311" s="29" t="s">
        <v>641</v>
      </c>
    </row>
    <row r="3312" spans="1:11">
      <c r="A3312" s="18" t="s">
        <v>19</v>
      </c>
      <c r="B3312" s="5" t="str">
        <f>TEXT(DATA[[#This Row],[Fecha]],"mmm")</f>
        <v>feb</v>
      </c>
      <c r="C3312" s="16">
        <f>(WEEKNUM(DATA[[#This Row],[Fecha]],2))</f>
        <v>8</v>
      </c>
      <c r="D3312" s="30">
        <v>45342</v>
      </c>
      <c r="E3312" s="102">
        <f>YEAR(DATA[[#This Row],[Fecha]])</f>
        <v>2024</v>
      </c>
      <c r="F3312" s="31" t="s">
        <v>398</v>
      </c>
      <c r="G3312" s="32" t="s">
        <v>76</v>
      </c>
      <c r="H3312" s="35" t="s">
        <v>352</v>
      </c>
      <c r="I3312" s="32" t="s">
        <v>166</v>
      </c>
      <c r="J3312" s="19">
        <v>6.32</v>
      </c>
    </row>
    <row r="3313" spans="1:11">
      <c r="A3313" s="18" t="s">
        <v>19</v>
      </c>
      <c r="B3313" s="5" t="str">
        <f>TEXT(DATA[[#This Row],[Fecha]],"mmm")</f>
        <v>feb</v>
      </c>
      <c r="C3313" s="16">
        <f>(WEEKNUM(DATA[[#This Row],[Fecha]],2))</f>
        <v>8</v>
      </c>
      <c r="D3313" s="30">
        <v>45342</v>
      </c>
      <c r="E3313" s="102">
        <f>YEAR(DATA[[#This Row],[Fecha]])</f>
        <v>2024</v>
      </c>
      <c r="F3313" s="31" t="s">
        <v>398</v>
      </c>
      <c r="G3313" s="32" t="s">
        <v>76</v>
      </c>
      <c r="H3313" s="35" t="s">
        <v>352</v>
      </c>
      <c r="I3313" s="32" t="s">
        <v>166</v>
      </c>
      <c r="J3313" s="19">
        <v>5.0199999999999996</v>
      </c>
    </row>
    <row r="3314" spans="1:11">
      <c r="A3314" s="18" t="s">
        <v>20</v>
      </c>
      <c r="B3314" s="5" t="str">
        <f>TEXT(DATA[[#This Row],[Fecha]],"mmm")</f>
        <v>feb</v>
      </c>
      <c r="C3314" s="16">
        <f>(WEEKNUM(DATA[[#This Row],[Fecha]],2))</f>
        <v>8</v>
      </c>
      <c r="D3314" s="30">
        <v>45342</v>
      </c>
      <c r="E3314" s="102">
        <f>YEAR(DATA[[#This Row],[Fecha]])</f>
        <v>2024</v>
      </c>
      <c r="F3314" s="31" t="s">
        <v>58</v>
      </c>
      <c r="G3314" s="32" t="s">
        <v>70</v>
      </c>
      <c r="H3314" s="35" t="s">
        <v>84</v>
      </c>
      <c r="I3314" s="32" t="s">
        <v>166</v>
      </c>
      <c r="J3314" s="19">
        <v>4.8499999999999996</v>
      </c>
    </row>
    <row r="3315" spans="1:11">
      <c r="A3315" s="18" t="s">
        <v>19</v>
      </c>
      <c r="B3315" s="5" t="str">
        <f>TEXT(DATA[[#This Row],[Fecha]],"mmm")</f>
        <v>feb</v>
      </c>
      <c r="C3315" s="16">
        <f>(WEEKNUM(DATA[[#This Row],[Fecha]],2))</f>
        <v>8</v>
      </c>
      <c r="D3315" s="30">
        <v>45342</v>
      </c>
      <c r="E3315" s="102">
        <f>YEAR(DATA[[#This Row],[Fecha]])</f>
        <v>2024</v>
      </c>
      <c r="F3315" s="31" t="s">
        <v>58</v>
      </c>
      <c r="G3315" s="32" t="s">
        <v>65</v>
      </c>
      <c r="H3315" s="35" t="s">
        <v>435</v>
      </c>
      <c r="I3315" s="32" t="s">
        <v>166</v>
      </c>
      <c r="J3315" s="19">
        <v>2.2200000000000002</v>
      </c>
    </row>
    <row r="3316" spans="1:11">
      <c r="A3316" s="18" t="s">
        <v>19</v>
      </c>
      <c r="B3316" s="5" t="str">
        <f>TEXT(DATA[[#This Row],[Fecha]],"mmm")</f>
        <v>feb</v>
      </c>
      <c r="C3316" s="16">
        <f>(WEEKNUM(DATA[[#This Row],[Fecha]],2))</f>
        <v>8</v>
      </c>
      <c r="D3316" s="30">
        <v>45342</v>
      </c>
      <c r="E3316" s="102">
        <f>YEAR(DATA[[#This Row],[Fecha]])</f>
        <v>2024</v>
      </c>
      <c r="F3316" s="31" t="s">
        <v>58</v>
      </c>
      <c r="G3316" s="32" t="s">
        <v>65</v>
      </c>
      <c r="H3316" s="35" t="s">
        <v>435</v>
      </c>
      <c r="I3316" s="32" t="s">
        <v>166</v>
      </c>
      <c r="J3316" s="19">
        <v>1.73</v>
      </c>
    </row>
    <row r="3317" spans="1:11">
      <c r="A3317" s="18" t="s">
        <v>19</v>
      </c>
      <c r="B3317" s="5" t="str">
        <f>TEXT(DATA[[#This Row],[Fecha]],"mmm")</f>
        <v>feb</v>
      </c>
      <c r="C3317" s="16">
        <f>(WEEKNUM(DATA[[#This Row],[Fecha]],2))</f>
        <v>8</v>
      </c>
      <c r="D3317" s="30">
        <v>45342</v>
      </c>
      <c r="E3317" s="102">
        <f>YEAR(DATA[[#This Row],[Fecha]])</f>
        <v>2024</v>
      </c>
      <c r="F3317" s="31" t="s">
        <v>58</v>
      </c>
      <c r="G3317" s="32" t="s">
        <v>65</v>
      </c>
      <c r="H3317" s="35" t="s">
        <v>435</v>
      </c>
      <c r="I3317" s="32" t="s">
        <v>166</v>
      </c>
      <c r="J3317" s="19">
        <v>1.27</v>
      </c>
    </row>
    <row r="3318" spans="1:11">
      <c r="A3318" s="18" t="s">
        <v>19</v>
      </c>
      <c r="B3318" s="5" t="str">
        <f>TEXT(DATA[[#This Row],[Fecha]],"mmm")</f>
        <v>feb</v>
      </c>
      <c r="C3318" s="16">
        <f>(WEEKNUM(DATA[[#This Row],[Fecha]],2))</f>
        <v>8</v>
      </c>
      <c r="D3318" s="30">
        <v>45342</v>
      </c>
      <c r="E3318" s="102">
        <f>YEAR(DATA[[#This Row],[Fecha]])</f>
        <v>2024</v>
      </c>
      <c r="F3318" s="31" t="s">
        <v>58</v>
      </c>
      <c r="G3318" s="32" t="s">
        <v>65</v>
      </c>
      <c r="H3318" s="35" t="s">
        <v>435</v>
      </c>
      <c r="I3318" s="32" t="s">
        <v>166</v>
      </c>
      <c r="J3318" s="19">
        <v>1.22</v>
      </c>
    </row>
    <row r="3319" spans="1:11">
      <c r="A3319" s="18" t="s">
        <v>20</v>
      </c>
      <c r="B3319" s="5" t="str">
        <f>TEXT(DATA[[#This Row],[Fecha]],"mmm")</f>
        <v>feb</v>
      </c>
      <c r="C3319" s="16">
        <f>(WEEKNUM(DATA[[#This Row],[Fecha]],2))</f>
        <v>8</v>
      </c>
      <c r="D3319" s="30">
        <v>45342</v>
      </c>
      <c r="E3319" s="102">
        <f>YEAR(DATA[[#This Row],[Fecha]])</f>
        <v>2024</v>
      </c>
      <c r="F3319" s="31" t="s">
        <v>335</v>
      </c>
      <c r="G3319" s="32" t="s">
        <v>52</v>
      </c>
      <c r="H3319" s="35" t="s">
        <v>162</v>
      </c>
      <c r="I3319" s="32" t="s">
        <v>166</v>
      </c>
      <c r="J3319" s="19">
        <v>0.64</v>
      </c>
    </row>
    <row r="3320" spans="1:11">
      <c r="A3320" s="18" t="s">
        <v>22</v>
      </c>
      <c r="B3320" s="5" t="str">
        <f>TEXT(DATA[[#This Row],[Fecha]],"mmm")</f>
        <v>feb</v>
      </c>
      <c r="C3320" s="16">
        <f>(WEEKNUM(DATA[[#This Row],[Fecha]],2))</f>
        <v>8</v>
      </c>
      <c r="D3320" s="30">
        <v>45343</v>
      </c>
      <c r="E3320" s="102">
        <f>YEAR(DATA[[#This Row],[Fecha]])</f>
        <v>2024</v>
      </c>
      <c r="F3320" s="31" t="s">
        <v>398</v>
      </c>
      <c r="G3320" s="32" t="s">
        <v>78</v>
      </c>
      <c r="H3320" s="35" t="s">
        <v>139</v>
      </c>
      <c r="I3320" s="32" t="s">
        <v>56</v>
      </c>
      <c r="J3320" s="19">
        <v>42.77</v>
      </c>
      <c r="K3320" s="29" t="s">
        <v>757</v>
      </c>
    </row>
    <row r="3321" spans="1:11">
      <c r="A3321" s="18" t="s">
        <v>20</v>
      </c>
      <c r="B3321" s="5" t="str">
        <f>TEXT(DATA[[#This Row],[Fecha]],"mmm")</f>
        <v>feb</v>
      </c>
      <c r="C3321" s="16">
        <f>(WEEKNUM(DATA[[#This Row],[Fecha]],2))</f>
        <v>8</v>
      </c>
      <c r="D3321" s="30">
        <v>45343</v>
      </c>
      <c r="E3321" s="102">
        <f>YEAR(DATA[[#This Row],[Fecha]])</f>
        <v>2024</v>
      </c>
      <c r="F3321" s="31" t="s">
        <v>335</v>
      </c>
      <c r="G3321" s="32" t="s">
        <v>76</v>
      </c>
      <c r="H3321" s="35" t="s">
        <v>610</v>
      </c>
      <c r="I3321" s="32" t="s">
        <v>56</v>
      </c>
      <c r="J3321" s="19">
        <v>13.5</v>
      </c>
      <c r="K3321" s="29" t="s">
        <v>766</v>
      </c>
    </row>
    <row r="3322" spans="1:11">
      <c r="A3322" s="18" t="s">
        <v>19</v>
      </c>
      <c r="B3322" s="5" t="str">
        <f>TEXT(DATA[[#This Row],[Fecha]],"mmm")</f>
        <v>feb</v>
      </c>
      <c r="C3322" s="16">
        <f>(WEEKNUM(DATA[[#This Row],[Fecha]],2))</f>
        <v>8</v>
      </c>
      <c r="D3322" s="30">
        <v>45343</v>
      </c>
      <c r="E3322" s="102">
        <f>YEAR(DATA[[#This Row],[Fecha]])</f>
        <v>2024</v>
      </c>
      <c r="F3322" s="31" t="s">
        <v>398</v>
      </c>
      <c r="G3322" s="32" t="s">
        <v>64</v>
      </c>
      <c r="H3322" s="35" t="s">
        <v>751</v>
      </c>
      <c r="I3322" s="32" t="s">
        <v>57</v>
      </c>
      <c r="J3322" s="19">
        <v>12.43</v>
      </c>
      <c r="K3322" s="29" t="s">
        <v>764</v>
      </c>
    </row>
    <row r="3323" spans="1:11">
      <c r="A3323" s="18" t="s">
        <v>20</v>
      </c>
      <c r="B3323" s="5" t="str">
        <f>TEXT(DATA[[#This Row],[Fecha]],"mmm")</f>
        <v>feb</v>
      </c>
      <c r="C3323" s="16">
        <f>(WEEKNUM(DATA[[#This Row],[Fecha]],2))</f>
        <v>8</v>
      </c>
      <c r="D3323" s="30">
        <v>45343</v>
      </c>
      <c r="E3323" s="102">
        <f>YEAR(DATA[[#This Row],[Fecha]])</f>
        <v>2024</v>
      </c>
      <c r="F3323" s="31" t="s">
        <v>335</v>
      </c>
      <c r="G3323" s="32" t="s">
        <v>482</v>
      </c>
      <c r="H3323" s="35" t="s">
        <v>150</v>
      </c>
      <c r="I3323" s="32" t="s">
        <v>56</v>
      </c>
      <c r="J3323" s="19">
        <v>10.51</v>
      </c>
      <c r="K3323" s="29" t="s">
        <v>767</v>
      </c>
    </row>
    <row r="3324" spans="1:11">
      <c r="A3324" s="18" t="s">
        <v>19</v>
      </c>
      <c r="B3324" s="5" t="str">
        <f>TEXT(DATA[[#This Row],[Fecha]],"mmm")</f>
        <v>feb</v>
      </c>
      <c r="C3324" s="16">
        <f>(WEEKNUM(DATA[[#This Row],[Fecha]],2))</f>
        <v>8</v>
      </c>
      <c r="D3324" s="30">
        <v>45343</v>
      </c>
      <c r="E3324" s="102">
        <f>YEAR(DATA[[#This Row],[Fecha]])</f>
        <v>2024</v>
      </c>
      <c r="F3324" s="31" t="s">
        <v>58</v>
      </c>
      <c r="G3324" s="32" t="s">
        <v>65</v>
      </c>
      <c r="H3324" s="35" t="s">
        <v>435</v>
      </c>
      <c r="I3324" s="32" t="s">
        <v>166</v>
      </c>
      <c r="J3324" s="19">
        <v>9.59</v>
      </c>
    </row>
    <row r="3325" spans="1:11">
      <c r="A3325" s="18" t="s">
        <v>20</v>
      </c>
      <c r="B3325" s="5" t="str">
        <f>TEXT(DATA[[#This Row],[Fecha]],"mmm")</f>
        <v>feb</v>
      </c>
      <c r="C3325" s="16">
        <f>(WEEKNUM(DATA[[#This Row],[Fecha]],2))</f>
        <v>8</v>
      </c>
      <c r="D3325" s="30">
        <v>45343</v>
      </c>
      <c r="E3325" s="102">
        <f>YEAR(DATA[[#This Row],[Fecha]])</f>
        <v>2024</v>
      </c>
      <c r="F3325" s="31" t="s">
        <v>398</v>
      </c>
      <c r="G3325" s="32" t="s">
        <v>75</v>
      </c>
      <c r="H3325" s="35" t="s">
        <v>155</v>
      </c>
      <c r="I3325" s="32" t="s">
        <v>166</v>
      </c>
      <c r="J3325" s="19">
        <v>7.72</v>
      </c>
    </row>
    <row r="3326" spans="1:11">
      <c r="A3326" s="18" t="s">
        <v>20</v>
      </c>
      <c r="B3326" s="5" t="str">
        <f>TEXT(DATA[[#This Row],[Fecha]],"mmm")</f>
        <v>feb</v>
      </c>
      <c r="C3326" s="16">
        <f>(WEEKNUM(DATA[[#This Row],[Fecha]],2))</f>
        <v>8</v>
      </c>
      <c r="D3326" s="30">
        <v>45343</v>
      </c>
      <c r="E3326" s="102">
        <f>YEAR(DATA[[#This Row],[Fecha]])</f>
        <v>2024</v>
      </c>
      <c r="F3326" s="31" t="s">
        <v>58</v>
      </c>
      <c r="G3326" s="32" t="s">
        <v>482</v>
      </c>
      <c r="H3326" s="35" t="s">
        <v>491</v>
      </c>
      <c r="I3326" s="32" t="s">
        <v>166</v>
      </c>
      <c r="J3326" s="19">
        <v>7.72</v>
      </c>
    </row>
    <row r="3327" spans="1:11">
      <c r="A3327" s="18" t="s">
        <v>19</v>
      </c>
      <c r="B3327" s="5" t="str">
        <f>TEXT(DATA[[#This Row],[Fecha]],"mmm")</f>
        <v>feb</v>
      </c>
      <c r="C3327" s="16">
        <f>(WEEKNUM(DATA[[#This Row],[Fecha]],2))</f>
        <v>8</v>
      </c>
      <c r="D3327" s="30">
        <v>45343</v>
      </c>
      <c r="E3327" s="102">
        <f>YEAR(DATA[[#This Row],[Fecha]])</f>
        <v>2024</v>
      </c>
      <c r="F3327" s="31" t="s">
        <v>58</v>
      </c>
      <c r="G3327" s="32" t="s">
        <v>65</v>
      </c>
      <c r="H3327" s="35" t="s">
        <v>435</v>
      </c>
      <c r="I3327" s="32" t="s">
        <v>166</v>
      </c>
      <c r="J3327" s="19">
        <v>5.2</v>
      </c>
    </row>
    <row r="3328" spans="1:11">
      <c r="A3328" s="18" t="s">
        <v>19</v>
      </c>
      <c r="B3328" s="5" t="str">
        <f>TEXT(DATA[[#This Row],[Fecha]],"mmm")</f>
        <v>feb</v>
      </c>
      <c r="C3328" s="16">
        <f>(WEEKNUM(DATA[[#This Row],[Fecha]],2))</f>
        <v>8</v>
      </c>
      <c r="D3328" s="30">
        <v>45343</v>
      </c>
      <c r="E3328" s="102">
        <f>YEAR(DATA[[#This Row],[Fecha]])</f>
        <v>2024</v>
      </c>
      <c r="F3328" s="31" t="s">
        <v>58</v>
      </c>
      <c r="G3328" s="32" t="s">
        <v>60</v>
      </c>
      <c r="H3328" s="35" t="s">
        <v>299</v>
      </c>
      <c r="I3328" s="32" t="s">
        <v>166</v>
      </c>
      <c r="J3328" s="19">
        <v>3.43</v>
      </c>
    </row>
    <row r="3329" spans="1:10">
      <c r="A3329" s="18" t="s">
        <v>19</v>
      </c>
      <c r="B3329" s="5" t="str">
        <f>TEXT(DATA[[#This Row],[Fecha]],"mmm")</f>
        <v>feb</v>
      </c>
      <c r="C3329" s="16">
        <f>(WEEKNUM(DATA[[#This Row],[Fecha]],2))</f>
        <v>8</v>
      </c>
      <c r="D3329" s="30">
        <v>45343</v>
      </c>
      <c r="E3329" s="102">
        <f>YEAR(DATA[[#This Row],[Fecha]])</f>
        <v>2024</v>
      </c>
      <c r="F3329" s="31" t="s">
        <v>58</v>
      </c>
      <c r="G3329" s="32" t="s">
        <v>65</v>
      </c>
      <c r="H3329" s="35" t="s">
        <v>435</v>
      </c>
      <c r="I3329" s="32" t="s">
        <v>166</v>
      </c>
      <c r="J3329" s="19">
        <v>2.95</v>
      </c>
    </row>
    <row r="3330" spans="1:10">
      <c r="A3330" s="18" t="s">
        <v>19</v>
      </c>
      <c r="B3330" s="5" t="str">
        <f>TEXT(DATA[[#This Row],[Fecha]],"mmm")</f>
        <v>feb</v>
      </c>
      <c r="C3330" s="16">
        <f>(WEEKNUM(DATA[[#This Row],[Fecha]],2))</f>
        <v>8</v>
      </c>
      <c r="D3330" s="30">
        <v>45343</v>
      </c>
      <c r="E3330" s="102">
        <f>YEAR(DATA[[#This Row],[Fecha]])</f>
        <v>2024</v>
      </c>
      <c r="F3330" s="31" t="s">
        <v>58</v>
      </c>
      <c r="G3330" s="32" t="s">
        <v>65</v>
      </c>
      <c r="H3330" s="35" t="s">
        <v>435</v>
      </c>
      <c r="I3330" s="32" t="s">
        <v>166</v>
      </c>
      <c r="J3330" s="19">
        <v>2.7</v>
      </c>
    </row>
    <row r="3331" spans="1:10">
      <c r="A3331" s="18" t="s">
        <v>22</v>
      </c>
      <c r="B3331" s="5" t="str">
        <f>TEXT(DATA[[#This Row],[Fecha]],"mmm")</f>
        <v>feb</v>
      </c>
      <c r="C3331" s="16">
        <f>(WEEKNUM(DATA[[#This Row],[Fecha]],2))</f>
        <v>8</v>
      </c>
      <c r="D3331" s="30">
        <v>45343</v>
      </c>
      <c r="E3331" s="102">
        <f>YEAR(DATA[[#This Row],[Fecha]])</f>
        <v>2024</v>
      </c>
      <c r="F3331" s="31" t="s">
        <v>58</v>
      </c>
      <c r="G3331" s="32" t="s">
        <v>76</v>
      </c>
      <c r="H3331" s="35" t="s">
        <v>707</v>
      </c>
      <c r="I3331" s="32" t="s">
        <v>166</v>
      </c>
      <c r="J3331" s="19">
        <v>2.7</v>
      </c>
    </row>
    <row r="3332" spans="1:10">
      <c r="A3332" s="18" t="s">
        <v>20</v>
      </c>
      <c r="B3332" s="5" t="str">
        <f>TEXT(DATA[[#This Row],[Fecha]],"mmm")</f>
        <v>feb</v>
      </c>
      <c r="C3332" s="16">
        <f>(WEEKNUM(DATA[[#This Row],[Fecha]],2))</f>
        <v>8</v>
      </c>
      <c r="D3332" s="30">
        <v>45343</v>
      </c>
      <c r="E3332" s="102">
        <f>YEAR(DATA[[#This Row],[Fecha]])</f>
        <v>2024</v>
      </c>
      <c r="F3332" s="31" t="s">
        <v>335</v>
      </c>
      <c r="G3332" s="32" t="s">
        <v>52</v>
      </c>
      <c r="H3332" s="35" t="s">
        <v>162</v>
      </c>
      <c r="I3332" s="32" t="s">
        <v>166</v>
      </c>
      <c r="J3332" s="19">
        <v>2.46</v>
      </c>
    </row>
    <row r="3333" spans="1:10">
      <c r="A3333" s="18" t="s">
        <v>22</v>
      </c>
      <c r="B3333" s="5" t="str">
        <f>TEXT(DATA[[#This Row],[Fecha]],"mmm")</f>
        <v>feb</v>
      </c>
      <c r="C3333" s="16">
        <f>(WEEKNUM(DATA[[#This Row],[Fecha]],2))</f>
        <v>8</v>
      </c>
      <c r="D3333" s="30">
        <v>45343</v>
      </c>
      <c r="E3333" s="102">
        <f>YEAR(DATA[[#This Row],[Fecha]])</f>
        <v>2024</v>
      </c>
      <c r="F3333" s="31" t="s">
        <v>398</v>
      </c>
      <c r="G3333" s="32" t="s">
        <v>74</v>
      </c>
      <c r="H3333" s="35" t="s">
        <v>149</v>
      </c>
      <c r="I3333" s="32" t="s">
        <v>166</v>
      </c>
      <c r="J3333" s="19">
        <v>2.2000000000000002</v>
      </c>
    </row>
    <row r="3334" spans="1:10">
      <c r="A3334" s="18" t="s">
        <v>19</v>
      </c>
      <c r="B3334" s="5" t="str">
        <f>TEXT(DATA[[#This Row],[Fecha]],"mmm")</f>
        <v>feb</v>
      </c>
      <c r="C3334" s="16">
        <f>(WEEKNUM(DATA[[#This Row],[Fecha]],2))</f>
        <v>8</v>
      </c>
      <c r="D3334" s="30">
        <v>45343</v>
      </c>
      <c r="E3334" s="102">
        <f>YEAR(DATA[[#This Row],[Fecha]])</f>
        <v>2024</v>
      </c>
      <c r="F3334" s="31" t="s">
        <v>58</v>
      </c>
      <c r="G3334" s="32" t="s">
        <v>65</v>
      </c>
      <c r="H3334" s="35" t="s">
        <v>435</v>
      </c>
      <c r="I3334" s="32" t="s">
        <v>166</v>
      </c>
      <c r="J3334" s="19">
        <v>1.98</v>
      </c>
    </row>
    <row r="3335" spans="1:10">
      <c r="A3335" s="18" t="s">
        <v>22</v>
      </c>
      <c r="B3335" s="5" t="str">
        <f>TEXT(DATA[[#This Row],[Fecha]],"mmm")</f>
        <v>feb</v>
      </c>
      <c r="C3335" s="16">
        <f>(WEEKNUM(DATA[[#This Row],[Fecha]],2))</f>
        <v>8</v>
      </c>
      <c r="D3335" s="30">
        <v>45343</v>
      </c>
      <c r="E3335" s="102">
        <f>YEAR(DATA[[#This Row],[Fecha]])</f>
        <v>2024</v>
      </c>
      <c r="F3335" s="31" t="s">
        <v>58</v>
      </c>
      <c r="G3335" s="32" t="s">
        <v>76</v>
      </c>
      <c r="H3335" s="35" t="s">
        <v>707</v>
      </c>
      <c r="I3335" s="32" t="s">
        <v>166</v>
      </c>
      <c r="J3335" s="19">
        <v>1.95</v>
      </c>
    </row>
    <row r="3336" spans="1:10">
      <c r="A3336" s="18" t="s">
        <v>19</v>
      </c>
      <c r="B3336" s="5" t="str">
        <f>TEXT(DATA[[#This Row],[Fecha]],"mmm")</f>
        <v>feb</v>
      </c>
      <c r="C3336" s="16">
        <f>(WEEKNUM(DATA[[#This Row],[Fecha]],2))</f>
        <v>8</v>
      </c>
      <c r="D3336" s="30">
        <v>45343</v>
      </c>
      <c r="E3336" s="102">
        <f>YEAR(DATA[[#This Row],[Fecha]])</f>
        <v>2024</v>
      </c>
      <c r="F3336" s="31" t="s">
        <v>58</v>
      </c>
      <c r="G3336" s="32" t="s">
        <v>65</v>
      </c>
      <c r="H3336" s="35" t="s">
        <v>429</v>
      </c>
      <c r="I3336" s="32" t="s">
        <v>166</v>
      </c>
      <c r="J3336" s="19">
        <v>1.45</v>
      </c>
    </row>
    <row r="3337" spans="1:10">
      <c r="A3337" s="18" t="s">
        <v>20</v>
      </c>
      <c r="B3337" s="5" t="str">
        <f>TEXT(DATA[[#This Row],[Fecha]],"mmm")</f>
        <v>feb</v>
      </c>
      <c r="C3337" s="16">
        <f>(WEEKNUM(DATA[[#This Row],[Fecha]],2))</f>
        <v>8</v>
      </c>
      <c r="D3337" s="30">
        <v>45343</v>
      </c>
      <c r="E3337" s="102">
        <f>YEAR(DATA[[#This Row],[Fecha]])</f>
        <v>2024</v>
      </c>
      <c r="F3337" s="31" t="s">
        <v>398</v>
      </c>
      <c r="G3337" s="32" t="s">
        <v>71</v>
      </c>
      <c r="H3337" s="35" t="s">
        <v>752</v>
      </c>
      <c r="I3337" s="32" t="s">
        <v>166</v>
      </c>
      <c r="J3337" s="19">
        <v>1.28</v>
      </c>
    </row>
    <row r="3338" spans="1:10">
      <c r="A3338" s="18" t="s">
        <v>19</v>
      </c>
      <c r="B3338" s="5" t="str">
        <f>TEXT(DATA[[#This Row],[Fecha]],"mmm")</f>
        <v>feb</v>
      </c>
      <c r="C3338" s="16">
        <f>(WEEKNUM(DATA[[#This Row],[Fecha]],2))</f>
        <v>8</v>
      </c>
      <c r="D3338" s="30">
        <v>45343</v>
      </c>
      <c r="E3338" s="102">
        <f>YEAR(DATA[[#This Row],[Fecha]])</f>
        <v>2024</v>
      </c>
      <c r="F3338" s="31" t="s">
        <v>58</v>
      </c>
      <c r="G3338" s="32" t="s">
        <v>65</v>
      </c>
      <c r="H3338" s="35" t="s">
        <v>435</v>
      </c>
      <c r="I3338" s="32" t="s">
        <v>166</v>
      </c>
      <c r="J3338" s="19">
        <v>1.23</v>
      </c>
    </row>
    <row r="3339" spans="1:10">
      <c r="A3339" s="18" t="s">
        <v>19</v>
      </c>
      <c r="B3339" s="5" t="str">
        <f>TEXT(DATA[[#This Row],[Fecha]],"mmm")</f>
        <v>feb</v>
      </c>
      <c r="C3339" s="16">
        <f>(WEEKNUM(DATA[[#This Row],[Fecha]],2))</f>
        <v>8</v>
      </c>
      <c r="D3339" s="30">
        <v>45343</v>
      </c>
      <c r="E3339" s="102">
        <f>YEAR(DATA[[#This Row],[Fecha]])</f>
        <v>2024</v>
      </c>
      <c r="F3339" s="31" t="s">
        <v>58</v>
      </c>
      <c r="G3339" s="32" t="s">
        <v>65</v>
      </c>
      <c r="H3339" s="35" t="s">
        <v>435</v>
      </c>
      <c r="I3339" s="32" t="s">
        <v>166</v>
      </c>
      <c r="J3339" s="19">
        <v>1.23</v>
      </c>
    </row>
    <row r="3340" spans="1:10">
      <c r="A3340" s="18" t="s">
        <v>19</v>
      </c>
      <c r="B3340" s="5" t="str">
        <f>TEXT(DATA[[#This Row],[Fecha]],"mmm")</f>
        <v>feb</v>
      </c>
      <c r="C3340" s="16">
        <f>(WEEKNUM(DATA[[#This Row],[Fecha]],2))</f>
        <v>8</v>
      </c>
      <c r="D3340" s="30">
        <v>45343</v>
      </c>
      <c r="E3340" s="102">
        <f>YEAR(DATA[[#This Row],[Fecha]])</f>
        <v>2024</v>
      </c>
      <c r="F3340" s="31" t="s">
        <v>58</v>
      </c>
      <c r="G3340" s="32" t="s">
        <v>65</v>
      </c>
      <c r="H3340" s="35" t="s">
        <v>435</v>
      </c>
      <c r="I3340" s="32" t="s">
        <v>166</v>
      </c>
      <c r="J3340" s="19">
        <v>0.56999999999999995</v>
      </c>
    </row>
    <row r="3341" spans="1:10">
      <c r="A3341" s="18" t="s">
        <v>22</v>
      </c>
      <c r="B3341" s="5" t="str">
        <f>TEXT(DATA[[#This Row],[Fecha]],"mmm")</f>
        <v>feb</v>
      </c>
      <c r="C3341" s="16">
        <f>(WEEKNUM(DATA[[#This Row],[Fecha]],2))</f>
        <v>8</v>
      </c>
      <c r="D3341" s="30">
        <v>45343</v>
      </c>
      <c r="E3341" s="102">
        <f>YEAR(DATA[[#This Row],[Fecha]])</f>
        <v>2024</v>
      </c>
      <c r="F3341" s="31" t="s">
        <v>398</v>
      </c>
      <c r="G3341" s="32" t="s">
        <v>74</v>
      </c>
      <c r="H3341" s="35" t="s">
        <v>149</v>
      </c>
      <c r="I3341" s="32" t="s">
        <v>166</v>
      </c>
      <c r="J3341" s="19">
        <v>0.53</v>
      </c>
    </row>
    <row r="3342" spans="1:10">
      <c r="A3342" s="18" t="s">
        <v>20</v>
      </c>
      <c r="B3342" s="5" t="str">
        <f>TEXT(DATA[[#This Row],[Fecha]],"mmm")</f>
        <v>feb</v>
      </c>
      <c r="C3342" s="16">
        <f>(WEEKNUM(DATA[[#This Row],[Fecha]],2))</f>
        <v>8</v>
      </c>
      <c r="D3342" s="30">
        <v>45343</v>
      </c>
      <c r="E3342" s="102">
        <f>YEAR(DATA[[#This Row],[Fecha]])</f>
        <v>2024</v>
      </c>
      <c r="F3342" s="31" t="s">
        <v>335</v>
      </c>
      <c r="G3342" s="32" t="s">
        <v>52</v>
      </c>
      <c r="H3342" s="35" t="s">
        <v>162</v>
      </c>
      <c r="I3342" s="32" t="s">
        <v>166</v>
      </c>
      <c r="J3342" s="19">
        <v>0.5</v>
      </c>
    </row>
    <row r="3343" spans="1:10">
      <c r="A3343" s="18" t="s">
        <v>20</v>
      </c>
      <c r="B3343" s="5" t="str">
        <f>TEXT(DATA[[#This Row],[Fecha]],"mmm")</f>
        <v>feb</v>
      </c>
      <c r="C3343" s="16">
        <f>(WEEKNUM(DATA[[#This Row],[Fecha]],2))</f>
        <v>8</v>
      </c>
      <c r="D3343" s="30">
        <v>45343</v>
      </c>
      <c r="E3343" s="102">
        <f>YEAR(DATA[[#This Row],[Fecha]])</f>
        <v>2024</v>
      </c>
      <c r="F3343" s="31" t="s">
        <v>335</v>
      </c>
      <c r="G3343" s="32" t="s">
        <v>52</v>
      </c>
      <c r="H3343" s="35" t="s">
        <v>162</v>
      </c>
      <c r="I3343" s="32" t="s">
        <v>166</v>
      </c>
      <c r="J3343" s="19">
        <v>0.4</v>
      </c>
    </row>
    <row r="3344" spans="1:10">
      <c r="A3344" s="18" t="s">
        <v>22</v>
      </c>
      <c r="B3344" s="5" t="str">
        <f>TEXT(DATA[[#This Row],[Fecha]],"mmm")</f>
        <v>feb</v>
      </c>
      <c r="C3344" s="16">
        <f>(WEEKNUM(DATA[[#This Row],[Fecha]],2))</f>
        <v>8</v>
      </c>
      <c r="D3344" s="30">
        <v>45343</v>
      </c>
      <c r="E3344" s="102">
        <f>YEAR(DATA[[#This Row],[Fecha]])</f>
        <v>2024</v>
      </c>
      <c r="F3344" s="31" t="s">
        <v>398</v>
      </c>
      <c r="G3344" s="32" t="s">
        <v>74</v>
      </c>
      <c r="H3344" s="35" t="s">
        <v>149</v>
      </c>
      <c r="I3344" s="32" t="s">
        <v>166</v>
      </c>
      <c r="J3344" s="19">
        <v>0.27</v>
      </c>
    </row>
    <row r="3345" spans="1:11">
      <c r="A3345" s="18" t="s">
        <v>20</v>
      </c>
      <c r="B3345" s="5" t="str">
        <f>TEXT(DATA[[#This Row],[Fecha]],"mmm")</f>
        <v>feb</v>
      </c>
      <c r="C3345" s="16">
        <f>(WEEKNUM(DATA[[#This Row],[Fecha]],2))</f>
        <v>8</v>
      </c>
      <c r="D3345" s="30">
        <v>45343</v>
      </c>
      <c r="E3345" s="102">
        <f>YEAR(DATA[[#This Row],[Fecha]])</f>
        <v>2024</v>
      </c>
      <c r="F3345" s="31" t="s">
        <v>335</v>
      </c>
      <c r="G3345" s="32" t="s">
        <v>52</v>
      </c>
      <c r="H3345" s="35" t="s">
        <v>162</v>
      </c>
      <c r="I3345" s="32" t="s">
        <v>166</v>
      </c>
      <c r="J3345" s="19">
        <v>0.11</v>
      </c>
    </row>
    <row r="3346" spans="1:11">
      <c r="A3346" s="18" t="s">
        <v>19</v>
      </c>
      <c r="B3346" s="5" t="str">
        <f>TEXT(DATA[[#This Row],[Fecha]],"mmm")</f>
        <v>feb</v>
      </c>
      <c r="C3346" s="16">
        <f>(WEEKNUM(DATA[[#This Row],[Fecha]],2))</f>
        <v>8</v>
      </c>
      <c r="D3346" s="30">
        <v>45343</v>
      </c>
      <c r="E3346" s="102">
        <f>YEAR(DATA[[#This Row],[Fecha]])</f>
        <v>2024</v>
      </c>
      <c r="F3346" s="31" t="s">
        <v>58</v>
      </c>
      <c r="G3346" s="32" t="s">
        <v>65</v>
      </c>
      <c r="H3346" s="35" t="s">
        <v>435</v>
      </c>
      <c r="I3346" s="32" t="s">
        <v>166</v>
      </c>
      <c r="J3346" s="19">
        <v>0.09</v>
      </c>
    </row>
    <row r="3347" spans="1:11">
      <c r="A3347" s="18" t="s">
        <v>20</v>
      </c>
      <c r="B3347" s="5" t="str">
        <f>TEXT(DATA[[#This Row],[Fecha]],"mmm")</f>
        <v>feb</v>
      </c>
      <c r="C3347" s="16">
        <f>(WEEKNUM(DATA[[#This Row],[Fecha]],2))</f>
        <v>8</v>
      </c>
      <c r="D3347" s="30">
        <v>45344</v>
      </c>
      <c r="E3347" s="102">
        <f>YEAR(DATA[[#This Row],[Fecha]])</f>
        <v>2024</v>
      </c>
      <c r="F3347" s="31" t="s">
        <v>335</v>
      </c>
      <c r="G3347" s="32" t="s">
        <v>59</v>
      </c>
      <c r="H3347" s="35" t="s">
        <v>432</v>
      </c>
      <c r="I3347" s="32" t="s">
        <v>56</v>
      </c>
      <c r="J3347" s="19">
        <v>54.72</v>
      </c>
      <c r="K3347" s="29" t="s">
        <v>768</v>
      </c>
    </row>
    <row r="3348" spans="1:11">
      <c r="A3348" s="18" t="s">
        <v>20</v>
      </c>
      <c r="B3348" s="5" t="str">
        <f>TEXT(DATA[[#This Row],[Fecha]],"mmm")</f>
        <v>feb</v>
      </c>
      <c r="C3348" s="16">
        <f>(WEEKNUM(DATA[[#This Row],[Fecha]],2))</f>
        <v>8</v>
      </c>
      <c r="D3348" s="30">
        <v>45344</v>
      </c>
      <c r="E3348" s="102">
        <f>YEAR(DATA[[#This Row],[Fecha]])</f>
        <v>2024</v>
      </c>
      <c r="F3348" s="31" t="s">
        <v>335</v>
      </c>
      <c r="G3348" s="32" t="s">
        <v>59</v>
      </c>
      <c r="H3348" s="35" t="s">
        <v>432</v>
      </c>
      <c r="I3348" s="32" t="s">
        <v>56</v>
      </c>
      <c r="J3348" s="19">
        <v>32.61</v>
      </c>
      <c r="K3348" s="29" t="s">
        <v>768</v>
      </c>
    </row>
    <row r="3349" spans="1:11">
      <c r="A3349" s="18" t="s">
        <v>20</v>
      </c>
      <c r="B3349" s="5" t="str">
        <f>TEXT(DATA[[#This Row],[Fecha]],"mmm")</f>
        <v>feb</v>
      </c>
      <c r="C3349" s="16">
        <f>(WEEKNUM(DATA[[#This Row],[Fecha]],2))</f>
        <v>8</v>
      </c>
      <c r="D3349" s="30">
        <v>45344</v>
      </c>
      <c r="E3349" s="102">
        <f>YEAR(DATA[[#This Row],[Fecha]])</f>
        <v>2024</v>
      </c>
      <c r="F3349" s="31" t="s">
        <v>398</v>
      </c>
      <c r="G3349" s="32" t="s">
        <v>70</v>
      </c>
      <c r="H3349" s="35" t="s">
        <v>84</v>
      </c>
      <c r="I3349" s="32" t="s">
        <v>56</v>
      </c>
      <c r="J3349" s="19">
        <v>18.34</v>
      </c>
      <c r="K3349" s="29" t="s">
        <v>769</v>
      </c>
    </row>
    <row r="3350" spans="1:11">
      <c r="A3350" s="18" t="s">
        <v>20</v>
      </c>
      <c r="B3350" s="5" t="str">
        <f>TEXT(DATA[[#This Row],[Fecha]],"mmm")</f>
        <v>feb</v>
      </c>
      <c r="C3350" s="16">
        <f>(WEEKNUM(DATA[[#This Row],[Fecha]],2))</f>
        <v>8</v>
      </c>
      <c r="D3350" s="30">
        <v>45344</v>
      </c>
      <c r="E3350" s="102">
        <f>YEAR(DATA[[#This Row],[Fecha]])</f>
        <v>2024</v>
      </c>
      <c r="F3350" s="31" t="s">
        <v>335</v>
      </c>
      <c r="G3350" s="32" t="s">
        <v>59</v>
      </c>
      <c r="H3350" s="35" t="s">
        <v>432</v>
      </c>
      <c r="I3350" s="32" t="s">
        <v>56</v>
      </c>
      <c r="J3350" s="19">
        <v>16.010000000000002</v>
      </c>
      <c r="K3350" s="29" t="s">
        <v>768</v>
      </c>
    </row>
    <row r="3351" spans="1:11">
      <c r="A3351" s="18" t="s">
        <v>19</v>
      </c>
      <c r="B3351" s="5" t="str">
        <f>TEXT(DATA[[#This Row],[Fecha]],"mmm")</f>
        <v>feb</v>
      </c>
      <c r="C3351" s="16">
        <f>(WEEKNUM(DATA[[#This Row],[Fecha]],2))</f>
        <v>8</v>
      </c>
      <c r="D3351" s="30">
        <v>45344</v>
      </c>
      <c r="E3351" s="102">
        <f>YEAR(DATA[[#This Row],[Fecha]])</f>
        <v>2024</v>
      </c>
      <c r="F3351" s="31" t="s">
        <v>58</v>
      </c>
      <c r="G3351" s="32" t="s">
        <v>60</v>
      </c>
      <c r="H3351" s="35" t="s">
        <v>299</v>
      </c>
      <c r="I3351" s="32" t="s">
        <v>57</v>
      </c>
      <c r="J3351" s="19">
        <v>11.66</v>
      </c>
      <c r="K3351" s="29" t="s">
        <v>765</v>
      </c>
    </row>
    <row r="3352" spans="1:11">
      <c r="A3352" s="18" t="s">
        <v>20</v>
      </c>
      <c r="B3352" s="5" t="str">
        <f>TEXT(DATA[[#This Row],[Fecha]],"mmm")</f>
        <v>feb</v>
      </c>
      <c r="C3352" s="16">
        <f>(WEEKNUM(DATA[[#This Row],[Fecha]],2))</f>
        <v>8</v>
      </c>
      <c r="D3352" s="30">
        <v>45344</v>
      </c>
      <c r="E3352" s="102">
        <f>YEAR(DATA[[#This Row],[Fecha]])</f>
        <v>2024</v>
      </c>
      <c r="F3352" s="31" t="s">
        <v>335</v>
      </c>
      <c r="G3352" s="32" t="s">
        <v>59</v>
      </c>
      <c r="H3352" s="35" t="s">
        <v>432</v>
      </c>
      <c r="I3352" s="32" t="s">
        <v>56</v>
      </c>
      <c r="J3352" s="19">
        <v>11.14</v>
      </c>
      <c r="K3352" s="29" t="s">
        <v>768</v>
      </c>
    </row>
    <row r="3353" spans="1:11">
      <c r="A3353" s="18" t="s">
        <v>20</v>
      </c>
      <c r="B3353" s="5" t="str">
        <f>TEXT(DATA[[#This Row],[Fecha]],"mmm")</f>
        <v>feb</v>
      </c>
      <c r="C3353" s="16">
        <f>(WEEKNUM(DATA[[#This Row],[Fecha]],2))</f>
        <v>8</v>
      </c>
      <c r="D3353" s="30">
        <v>45344</v>
      </c>
      <c r="E3353" s="102">
        <f>YEAR(DATA[[#This Row],[Fecha]])</f>
        <v>2024</v>
      </c>
      <c r="F3353" s="31" t="s">
        <v>398</v>
      </c>
      <c r="G3353" s="32" t="s">
        <v>59</v>
      </c>
      <c r="H3353" s="35" t="s">
        <v>432</v>
      </c>
      <c r="I3353" s="32" t="s">
        <v>166</v>
      </c>
      <c r="J3353" s="19">
        <v>9.67</v>
      </c>
    </row>
    <row r="3354" spans="1:11">
      <c r="A3354" s="18" t="s">
        <v>20</v>
      </c>
      <c r="B3354" s="5" t="str">
        <f>TEXT(DATA[[#This Row],[Fecha]],"mmm")</f>
        <v>feb</v>
      </c>
      <c r="C3354" s="16">
        <f>(WEEKNUM(DATA[[#This Row],[Fecha]],2))</f>
        <v>8</v>
      </c>
      <c r="D3354" s="30">
        <v>45344</v>
      </c>
      <c r="E3354" s="102">
        <f>YEAR(DATA[[#This Row],[Fecha]])</f>
        <v>2024</v>
      </c>
      <c r="F3354" s="31" t="s">
        <v>58</v>
      </c>
      <c r="G3354" s="32" t="s">
        <v>64</v>
      </c>
      <c r="H3354" s="35" t="s">
        <v>754</v>
      </c>
      <c r="I3354" s="32" t="s">
        <v>166</v>
      </c>
      <c r="J3354" s="19">
        <v>8.1</v>
      </c>
    </row>
    <row r="3355" spans="1:11">
      <c r="A3355" s="18" t="s">
        <v>22</v>
      </c>
      <c r="B3355" s="5" t="str">
        <f>TEXT(DATA[[#This Row],[Fecha]],"mmm")</f>
        <v>feb</v>
      </c>
      <c r="C3355" s="16">
        <f>(WEEKNUM(DATA[[#This Row],[Fecha]],2))</f>
        <v>8</v>
      </c>
      <c r="D3355" s="30">
        <v>45344</v>
      </c>
      <c r="E3355" s="102">
        <f>YEAR(DATA[[#This Row],[Fecha]])</f>
        <v>2024</v>
      </c>
      <c r="F3355" s="31" t="s">
        <v>58</v>
      </c>
      <c r="G3355" s="32" t="s">
        <v>78</v>
      </c>
      <c r="H3355" s="35" t="s">
        <v>296</v>
      </c>
      <c r="I3355" s="32" t="s">
        <v>166</v>
      </c>
      <c r="J3355" s="19">
        <v>6.05</v>
      </c>
    </row>
    <row r="3356" spans="1:11">
      <c r="A3356" s="18" t="s">
        <v>19</v>
      </c>
      <c r="B3356" s="5" t="str">
        <f>TEXT(DATA[[#This Row],[Fecha]],"mmm")</f>
        <v>feb</v>
      </c>
      <c r="C3356" s="16">
        <f>(WEEKNUM(DATA[[#This Row],[Fecha]],2))</f>
        <v>8</v>
      </c>
      <c r="D3356" s="30">
        <v>45344</v>
      </c>
      <c r="E3356" s="102">
        <f>YEAR(DATA[[#This Row],[Fecha]])</f>
        <v>2024</v>
      </c>
      <c r="F3356" s="31" t="s">
        <v>58</v>
      </c>
      <c r="G3356" s="32" t="s">
        <v>65</v>
      </c>
      <c r="H3356" s="35" t="s">
        <v>435</v>
      </c>
      <c r="I3356" s="32" t="s">
        <v>166</v>
      </c>
      <c r="J3356" s="19">
        <v>5.86</v>
      </c>
    </row>
    <row r="3357" spans="1:11">
      <c r="A3357" s="18" t="s">
        <v>22</v>
      </c>
      <c r="B3357" s="5" t="str">
        <f>TEXT(DATA[[#This Row],[Fecha]],"mmm")</f>
        <v>feb</v>
      </c>
      <c r="C3357" s="16">
        <f>(WEEKNUM(DATA[[#This Row],[Fecha]],2))</f>
        <v>8</v>
      </c>
      <c r="D3357" s="30">
        <v>45344</v>
      </c>
      <c r="E3357" s="102">
        <f>YEAR(DATA[[#This Row],[Fecha]])</f>
        <v>2024</v>
      </c>
      <c r="F3357" s="31" t="s">
        <v>398</v>
      </c>
      <c r="G3357" s="32" t="s">
        <v>78</v>
      </c>
      <c r="H3357" s="35" t="s">
        <v>753</v>
      </c>
      <c r="I3357" s="32" t="s">
        <v>166</v>
      </c>
      <c r="J3357" s="19">
        <v>5.83</v>
      </c>
    </row>
    <row r="3358" spans="1:11">
      <c r="A3358" s="18" t="s">
        <v>20</v>
      </c>
      <c r="B3358" s="5" t="str">
        <f>TEXT(DATA[[#This Row],[Fecha]],"mmm")</f>
        <v>feb</v>
      </c>
      <c r="C3358" s="16">
        <f>(WEEKNUM(DATA[[#This Row],[Fecha]],2))</f>
        <v>8</v>
      </c>
      <c r="D3358" s="30">
        <v>45344</v>
      </c>
      <c r="E3358" s="102">
        <f>YEAR(DATA[[#This Row],[Fecha]])</f>
        <v>2024</v>
      </c>
      <c r="F3358" s="31" t="s">
        <v>335</v>
      </c>
      <c r="G3358" s="32" t="s">
        <v>53</v>
      </c>
      <c r="H3358" s="35" t="s">
        <v>489</v>
      </c>
      <c r="I3358" s="32" t="s">
        <v>166</v>
      </c>
      <c r="J3358" s="19">
        <v>4.92</v>
      </c>
    </row>
    <row r="3359" spans="1:11">
      <c r="A3359" s="18" t="s">
        <v>20</v>
      </c>
      <c r="B3359" s="5" t="str">
        <f>TEXT(DATA[[#This Row],[Fecha]],"mmm")</f>
        <v>feb</v>
      </c>
      <c r="C3359" s="16">
        <f>(WEEKNUM(DATA[[#This Row],[Fecha]],2))</f>
        <v>8</v>
      </c>
      <c r="D3359" s="30">
        <v>45344</v>
      </c>
      <c r="E3359" s="102">
        <f>YEAR(DATA[[#This Row],[Fecha]])</f>
        <v>2024</v>
      </c>
      <c r="F3359" s="31" t="s">
        <v>398</v>
      </c>
      <c r="G3359" s="32" t="s">
        <v>64</v>
      </c>
      <c r="H3359" s="35" t="s">
        <v>544</v>
      </c>
      <c r="I3359" s="32" t="s">
        <v>166</v>
      </c>
      <c r="J3359" s="19">
        <v>4.5999999999999996</v>
      </c>
    </row>
    <row r="3360" spans="1:11">
      <c r="A3360" s="18" t="s">
        <v>22</v>
      </c>
      <c r="B3360" s="5" t="str">
        <f>TEXT(DATA[[#This Row],[Fecha]],"mmm")</f>
        <v>feb</v>
      </c>
      <c r="C3360" s="16">
        <f>(WEEKNUM(DATA[[#This Row],[Fecha]],2))</f>
        <v>8</v>
      </c>
      <c r="D3360" s="30">
        <v>45344</v>
      </c>
      <c r="E3360" s="102">
        <f>YEAR(DATA[[#This Row],[Fecha]])</f>
        <v>2024</v>
      </c>
      <c r="F3360" s="31" t="s">
        <v>398</v>
      </c>
      <c r="G3360" s="32" t="s">
        <v>78</v>
      </c>
      <c r="H3360" s="35" t="s">
        <v>296</v>
      </c>
      <c r="I3360" s="32" t="s">
        <v>166</v>
      </c>
      <c r="J3360" s="19">
        <v>4.28</v>
      </c>
    </row>
    <row r="3361" spans="1:10">
      <c r="A3361" s="18" t="s">
        <v>22</v>
      </c>
      <c r="B3361" s="5" t="str">
        <f>TEXT(DATA[[#This Row],[Fecha]],"mmm")</f>
        <v>feb</v>
      </c>
      <c r="C3361" s="16">
        <f>(WEEKNUM(DATA[[#This Row],[Fecha]],2))</f>
        <v>8</v>
      </c>
      <c r="D3361" s="30">
        <v>45344</v>
      </c>
      <c r="E3361" s="102">
        <f>YEAR(DATA[[#This Row],[Fecha]])</f>
        <v>2024</v>
      </c>
      <c r="F3361" s="31" t="s">
        <v>398</v>
      </c>
      <c r="G3361" s="32" t="s">
        <v>78</v>
      </c>
      <c r="H3361" s="35" t="s">
        <v>296</v>
      </c>
      <c r="I3361" s="32" t="s">
        <v>166</v>
      </c>
      <c r="J3361" s="19">
        <v>3.23</v>
      </c>
    </row>
    <row r="3362" spans="1:10">
      <c r="A3362" s="18" t="s">
        <v>22</v>
      </c>
      <c r="B3362" s="5" t="str">
        <f>TEXT(DATA[[#This Row],[Fecha]],"mmm")</f>
        <v>feb</v>
      </c>
      <c r="C3362" s="16">
        <f>(WEEKNUM(DATA[[#This Row],[Fecha]],2))</f>
        <v>8</v>
      </c>
      <c r="D3362" s="30">
        <v>45344</v>
      </c>
      <c r="E3362" s="102">
        <f>YEAR(DATA[[#This Row],[Fecha]])</f>
        <v>2024</v>
      </c>
      <c r="F3362" s="31" t="s">
        <v>58</v>
      </c>
      <c r="G3362" s="32" t="s">
        <v>78</v>
      </c>
      <c r="H3362" s="35" t="s">
        <v>296</v>
      </c>
      <c r="I3362" s="32" t="s">
        <v>166</v>
      </c>
      <c r="J3362" s="19">
        <v>3.19</v>
      </c>
    </row>
    <row r="3363" spans="1:10">
      <c r="A3363" s="18" t="s">
        <v>22</v>
      </c>
      <c r="B3363" s="5" t="str">
        <f>TEXT(DATA[[#This Row],[Fecha]],"mmm")</f>
        <v>feb</v>
      </c>
      <c r="C3363" s="16">
        <f>(WEEKNUM(DATA[[#This Row],[Fecha]],2))</f>
        <v>8</v>
      </c>
      <c r="D3363" s="30">
        <v>45344</v>
      </c>
      <c r="E3363" s="102">
        <f>YEAR(DATA[[#This Row],[Fecha]])</f>
        <v>2024</v>
      </c>
      <c r="F3363" s="31" t="s">
        <v>58</v>
      </c>
      <c r="G3363" s="32" t="s">
        <v>78</v>
      </c>
      <c r="H3363" s="35" t="s">
        <v>296</v>
      </c>
      <c r="I3363" s="32" t="s">
        <v>166</v>
      </c>
      <c r="J3363" s="19">
        <v>2.4</v>
      </c>
    </row>
    <row r="3364" spans="1:10">
      <c r="A3364" s="18" t="s">
        <v>22</v>
      </c>
      <c r="B3364" s="5" t="str">
        <f>TEXT(DATA[[#This Row],[Fecha]],"mmm")</f>
        <v>feb</v>
      </c>
      <c r="C3364" s="16">
        <f>(WEEKNUM(DATA[[#This Row],[Fecha]],2))</f>
        <v>8</v>
      </c>
      <c r="D3364" s="30">
        <v>45344</v>
      </c>
      <c r="E3364" s="102">
        <f>YEAR(DATA[[#This Row],[Fecha]])</f>
        <v>2024</v>
      </c>
      <c r="F3364" s="31" t="s">
        <v>58</v>
      </c>
      <c r="G3364" s="32" t="s">
        <v>65</v>
      </c>
      <c r="H3364" s="35" t="s">
        <v>89</v>
      </c>
      <c r="I3364" s="32" t="s">
        <v>166</v>
      </c>
      <c r="J3364" s="19">
        <v>2.2799999999999998</v>
      </c>
    </row>
    <row r="3365" spans="1:10">
      <c r="A3365" s="18" t="s">
        <v>22</v>
      </c>
      <c r="B3365" s="5" t="str">
        <f>TEXT(DATA[[#This Row],[Fecha]],"mmm")</f>
        <v>feb</v>
      </c>
      <c r="C3365" s="16">
        <f>(WEEKNUM(DATA[[#This Row],[Fecha]],2))</f>
        <v>8</v>
      </c>
      <c r="D3365" s="30">
        <v>45344</v>
      </c>
      <c r="E3365" s="102">
        <f>YEAR(DATA[[#This Row],[Fecha]])</f>
        <v>2024</v>
      </c>
      <c r="F3365" s="31" t="s">
        <v>58</v>
      </c>
      <c r="G3365" s="32" t="s">
        <v>78</v>
      </c>
      <c r="H3365" s="35" t="s">
        <v>296</v>
      </c>
      <c r="I3365" s="32" t="s">
        <v>166</v>
      </c>
      <c r="J3365" s="19">
        <v>2.1800000000000002</v>
      </c>
    </row>
    <row r="3366" spans="1:10">
      <c r="A3366" s="18" t="s">
        <v>19</v>
      </c>
      <c r="B3366" s="5" t="str">
        <f>TEXT(DATA[[#This Row],[Fecha]],"mmm")</f>
        <v>feb</v>
      </c>
      <c r="C3366" s="16">
        <f>(WEEKNUM(DATA[[#This Row],[Fecha]],2))</f>
        <v>8</v>
      </c>
      <c r="D3366" s="30">
        <v>45344</v>
      </c>
      <c r="E3366" s="102">
        <f>YEAR(DATA[[#This Row],[Fecha]])</f>
        <v>2024</v>
      </c>
      <c r="F3366" s="31" t="s">
        <v>58</v>
      </c>
      <c r="G3366" s="32" t="s">
        <v>60</v>
      </c>
      <c r="H3366" s="35" t="s">
        <v>299</v>
      </c>
      <c r="I3366" s="32" t="s">
        <v>166</v>
      </c>
      <c r="J3366" s="19">
        <v>2.02</v>
      </c>
    </row>
    <row r="3367" spans="1:10">
      <c r="A3367" s="18" t="s">
        <v>22</v>
      </c>
      <c r="B3367" s="5" t="str">
        <f>TEXT(DATA[[#This Row],[Fecha]],"mmm")</f>
        <v>feb</v>
      </c>
      <c r="C3367" s="16">
        <f>(WEEKNUM(DATA[[#This Row],[Fecha]],2))</f>
        <v>8</v>
      </c>
      <c r="D3367" s="30">
        <v>45344</v>
      </c>
      <c r="E3367" s="102">
        <f>YEAR(DATA[[#This Row],[Fecha]])</f>
        <v>2024</v>
      </c>
      <c r="F3367" s="31" t="s">
        <v>398</v>
      </c>
      <c r="G3367" s="32" t="s">
        <v>78</v>
      </c>
      <c r="H3367" s="35" t="s">
        <v>296</v>
      </c>
      <c r="I3367" s="32" t="s">
        <v>166</v>
      </c>
      <c r="J3367" s="19">
        <v>1.88</v>
      </c>
    </row>
    <row r="3368" spans="1:10">
      <c r="A3368" s="18" t="s">
        <v>22</v>
      </c>
      <c r="B3368" s="5" t="str">
        <f>TEXT(DATA[[#This Row],[Fecha]],"mmm")</f>
        <v>feb</v>
      </c>
      <c r="C3368" s="16">
        <f>(WEEKNUM(DATA[[#This Row],[Fecha]],2))</f>
        <v>8</v>
      </c>
      <c r="D3368" s="30">
        <v>45344</v>
      </c>
      <c r="E3368" s="102">
        <f>YEAR(DATA[[#This Row],[Fecha]])</f>
        <v>2024</v>
      </c>
      <c r="F3368" s="31" t="s">
        <v>398</v>
      </c>
      <c r="G3368" s="32" t="s">
        <v>78</v>
      </c>
      <c r="H3368" s="35" t="s">
        <v>296</v>
      </c>
      <c r="I3368" s="32" t="s">
        <v>166</v>
      </c>
      <c r="J3368" s="19">
        <v>1.73</v>
      </c>
    </row>
    <row r="3369" spans="1:10">
      <c r="A3369" s="18" t="s">
        <v>22</v>
      </c>
      <c r="B3369" s="5" t="str">
        <f>TEXT(DATA[[#This Row],[Fecha]],"mmm")</f>
        <v>feb</v>
      </c>
      <c r="C3369" s="16">
        <f>(WEEKNUM(DATA[[#This Row],[Fecha]],2))</f>
        <v>8</v>
      </c>
      <c r="D3369" s="30">
        <v>45344</v>
      </c>
      <c r="E3369" s="102">
        <f>YEAR(DATA[[#This Row],[Fecha]])</f>
        <v>2024</v>
      </c>
      <c r="F3369" s="31" t="s">
        <v>58</v>
      </c>
      <c r="G3369" s="32" t="s">
        <v>78</v>
      </c>
      <c r="H3369" s="35" t="s">
        <v>296</v>
      </c>
      <c r="I3369" s="32" t="s">
        <v>166</v>
      </c>
      <c r="J3369" s="19">
        <v>1.54</v>
      </c>
    </row>
    <row r="3370" spans="1:10">
      <c r="A3370" s="18" t="s">
        <v>19</v>
      </c>
      <c r="B3370" s="5" t="str">
        <f>TEXT(DATA[[#This Row],[Fecha]],"mmm")</f>
        <v>feb</v>
      </c>
      <c r="C3370" s="16">
        <f>(WEEKNUM(DATA[[#This Row],[Fecha]],2))</f>
        <v>8</v>
      </c>
      <c r="D3370" s="30">
        <v>45344</v>
      </c>
      <c r="E3370" s="102">
        <f>YEAR(DATA[[#This Row],[Fecha]])</f>
        <v>2024</v>
      </c>
      <c r="F3370" s="31" t="s">
        <v>58</v>
      </c>
      <c r="G3370" s="32" t="s">
        <v>65</v>
      </c>
      <c r="H3370" s="35" t="s">
        <v>435</v>
      </c>
      <c r="I3370" s="32" t="s">
        <v>166</v>
      </c>
      <c r="J3370" s="19">
        <v>1.52</v>
      </c>
    </row>
    <row r="3371" spans="1:10">
      <c r="A3371" s="18" t="s">
        <v>22</v>
      </c>
      <c r="B3371" s="5" t="str">
        <f>TEXT(DATA[[#This Row],[Fecha]],"mmm")</f>
        <v>feb</v>
      </c>
      <c r="C3371" s="16">
        <f>(WEEKNUM(DATA[[#This Row],[Fecha]],2))</f>
        <v>8</v>
      </c>
      <c r="D3371" s="30">
        <v>45344</v>
      </c>
      <c r="E3371" s="102">
        <f>YEAR(DATA[[#This Row],[Fecha]])</f>
        <v>2024</v>
      </c>
      <c r="F3371" s="31" t="s">
        <v>58</v>
      </c>
      <c r="G3371" s="32" t="s">
        <v>65</v>
      </c>
      <c r="H3371" s="35" t="s">
        <v>89</v>
      </c>
      <c r="I3371" s="32" t="s">
        <v>166</v>
      </c>
      <c r="J3371" s="19">
        <v>1.33</v>
      </c>
    </row>
    <row r="3372" spans="1:10">
      <c r="A3372" s="18" t="s">
        <v>22</v>
      </c>
      <c r="B3372" s="5" t="str">
        <f>TEXT(DATA[[#This Row],[Fecha]],"mmm")</f>
        <v>feb</v>
      </c>
      <c r="C3372" s="16">
        <f>(WEEKNUM(DATA[[#This Row],[Fecha]],2))</f>
        <v>8</v>
      </c>
      <c r="D3372" s="30">
        <v>45344</v>
      </c>
      <c r="E3372" s="102">
        <f>YEAR(DATA[[#This Row],[Fecha]])</f>
        <v>2024</v>
      </c>
      <c r="F3372" s="31" t="s">
        <v>398</v>
      </c>
      <c r="G3372" s="32" t="s">
        <v>78</v>
      </c>
      <c r="H3372" s="35" t="s">
        <v>296</v>
      </c>
      <c r="I3372" s="32" t="s">
        <v>166</v>
      </c>
      <c r="J3372" s="19">
        <v>1.23</v>
      </c>
    </row>
    <row r="3373" spans="1:10">
      <c r="A3373" s="18" t="s">
        <v>20</v>
      </c>
      <c r="B3373" s="5" t="str">
        <f>TEXT(DATA[[#This Row],[Fecha]],"mmm")</f>
        <v>feb</v>
      </c>
      <c r="C3373" s="16">
        <f>(WEEKNUM(DATA[[#This Row],[Fecha]],2))</f>
        <v>8</v>
      </c>
      <c r="D3373" s="30">
        <v>45344</v>
      </c>
      <c r="E3373" s="102">
        <f>YEAR(DATA[[#This Row],[Fecha]])</f>
        <v>2024</v>
      </c>
      <c r="F3373" s="31" t="s">
        <v>335</v>
      </c>
      <c r="G3373" s="32" t="s">
        <v>76</v>
      </c>
      <c r="H3373" s="35" t="s">
        <v>596</v>
      </c>
      <c r="I3373" s="32" t="s">
        <v>166</v>
      </c>
      <c r="J3373" s="19">
        <v>1.2</v>
      </c>
    </row>
    <row r="3374" spans="1:10">
      <c r="A3374" s="18" t="s">
        <v>22</v>
      </c>
      <c r="B3374" s="5" t="str">
        <f>TEXT(DATA[[#This Row],[Fecha]],"mmm")</f>
        <v>feb</v>
      </c>
      <c r="C3374" s="16">
        <f>(WEEKNUM(DATA[[#This Row],[Fecha]],2))</f>
        <v>8</v>
      </c>
      <c r="D3374" s="30">
        <v>45344</v>
      </c>
      <c r="E3374" s="102">
        <f>YEAR(DATA[[#This Row],[Fecha]])</f>
        <v>2024</v>
      </c>
      <c r="F3374" s="31" t="s">
        <v>398</v>
      </c>
      <c r="G3374" s="32" t="s">
        <v>78</v>
      </c>
      <c r="H3374" s="35" t="s">
        <v>296</v>
      </c>
      <c r="I3374" s="32" t="s">
        <v>166</v>
      </c>
      <c r="J3374" s="19">
        <v>1.1299999999999999</v>
      </c>
    </row>
    <row r="3375" spans="1:10">
      <c r="A3375" s="18" t="s">
        <v>19</v>
      </c>
      <c r="B3375" s="5" t="str">
        <f>TEXT(DATA[[#This Row],[Fecha]],"mmm")</f>
        <v>feb</v>
      </c>
      <c r="C3375" s="16">
        <f>(WEEKNUM(DATA[[#This Row],[Fecha]],2))</f>
        <v>8</v>
      </c>
      <c r="D3375" s="30">
        <v>45344</v>
      </c>
      <c r="E3375" s="102">
        <f>YEAR(DATA[[#This Row],[Fecha]])</f>
        <v>2024</v>
      </c>
      <c r="F3375" s="31" t="s">
        <v>58</v>
      </c>
      <c r="G3375" s="32" t="s">
        <v>65</v>
      </c>
      <c r="H3375" s="35" t="s">
        <v>435</v>
      </c>
      <c r="I3375" s="32" t="s">
        <v>166</v>
      </c>
      <c r="J3375" s="19">
        <v>1.1100000000000001</v>
      </c>
    </row>
    <row r="3376" spans="1:10">
      <c r="A3376" s="18" t="s">
        <v>19</v>
      </c>
      <c r="B3376" s="5" t="str">
        <f>TEXT(DATA[[#This Row],[Fecha]],"mmm")</f>
        <v>feb</v>
      </c>
      <c r="C3376" s="16">
        <f>(WEEKNUM(DATA[[#This Row],[Fecha]],2))</f>
        <v>8</v>
      </c>
      <c r="D3376" s="30">
        <v>45344</v>
      </c>
      <c r="E3376" s="102">
        <f>YEAR(DATA[[#This Row],[Fecha]])</f>
        <v>2024</v>
      </c>
      <c r="F3376" s="31" t="s">
        <v>58</v>
      </c>
      <c r="G3376" s="32" t="s">
        <v>65</v>
      </c>
      <c r="H3376" s="35" t="s">
        <v>435</v>
      </c>
      <c r="I3376" s="32" t="s">
        <v>166</v>
      </c>
      <c r="J3376" s="19">
        <v>1.1000000000000001</v>
      </c>
    </row>
    <row r="3377" spans="1:11">
      <c r="A3377" s="18" t="s">
        <v>22</v>
      </c>
      <c r="B3377" s="5" t="str">
        <f>TEXT(DATA[[#This Row],[Fecha]],"mmm")</f>
        <v>feb</v>
      </c>
      <c r="C3377" s="16">
        <f>(WEEKNUM(DATA[[#This Row],[Fecha]],2))</f>
        <v>8</v>
      </c>
      <c r="D3377" s="30">
        <v>45344</v>
      </c>
      <c r="E3377" s="102">
        <f>YEAR(DATA[[#This Row],[Fecha]])</f>
        <v>2024</v>
      </c>
      <c r="F3377" s="31" t="s">
        <v>398</v>
      </c>
      <c r="G3377" s="32" t="s">
        <v>78</v>
      </c>
      <c r="H3377" s="35" t="s">
        <v>296</v>
      </c>
      <c r="I3377" s="32" t="s">
        <v>166</v>
      </c>
      <c r="J3377" s="19">
        <v>0.4</v>
      </c>
    </row>
    <row r="3378" spans="1:11">
      <c r="A3378" s="18" t="s">
        <v>22</v>
      </c>
      <c r="B3378" s="5" t="str">
        <f>TEXT(DATA[[#This Row],[Fecha]],"mmm")</f>
        <v>feb</v>
      </c>
      <c r="C3378" s="16">
        <f>(WEEKNUM(DATA[[#This Row],[Fecha]],2))</f>
        <v>8</v>
      </c>
      <c r="D3378" s="30">
        <v>45344</v>
      </c>
      <c r="E3378" s="102">
        <f>YEAR(DATA[[#This Row],[Fecha]])</f>
        <v>2024</v>
      </c>
      <c r="F3378" s="31" t="s">
        <v>398</v>
      </c>
      <c r="G3378" s="32" t="s">
        <v>78</v>
      </c>
      <c r="H3378" s="35" t="s">
        <v>296</v>
      </c>
      <c r="I3378" s="32" t="s">
        <v>166</v>
      </c>
      <c r="J3378" s="19">
        <v>0.33</v>
      </c>
    </row>
    <row r="3379" spans="1:11">
      <c r="A3379" s="18" t="s">
        <v>19</v>
      </c>
      <c r="B3379" s="5" t="str">
        <f>TEXT(DATA[[#This Row],[Fecha]],"mmm")</f>
        <v>feb</v>
      </c>
      <c r="C3379" s="16">
        <f>(WEEKNUM(DATA[[#This Row],[Fecha]],2))</f>
        <v>8</v>
      </c>
      <c r="D3379" s="30">
        <v>45344</v>
      </c>
      <c r="E3379" s="102">
        <f>YEAR(DATA[[#This Row],[Fecha]])</f>
        <v>2024</v>
      </c>
      <c r="F3379" s="31" t="s">
        <v>58</v>
      </c>
      <c r="G3379" s="32" t="s">
        <v>60</v>
      </c>
      <c r="H3379" s="35" t="s">
        <v>299</v>
      </c>
      <c r="I3379" s="32" t="s">
        <v>166</v>
      </c>
      <c r="J3379" s="19">
        <v>0.15</v>
      </c>
    </row>
    <row r="3380" spans="1:11">
      <c r="A3380" s="18" t="s">
        <v>20</v>
      </c>
      <c r="B3380" s="5" t="str">
        <f>TEXT(DATA[[#This Row],[Fecha]],"mmm")</f>
        <v>feb</v>
      </c>
      <c r="C3380" s="16">
        <f>(WEEKNUM(DATA[[#This Row],[Fecha]],2))</f>
        <v>8</v>
      </c>
      <c r="D3380" s="30">
        <v>45345</v>
      </c>
      <c r="E3380" s="102">
        <f>YEAR(DATA[[#This Row],[Fecha]])</f>
        <v>2024</v>
      </c>
      <c r="F3380" s="31" t="s">
        <v>58</v>
      </c>
      <c r="G3380" s="32" t="s">
        <v>76</v>
      </c>
      <c r="H3380" s="35" t="s">
        <v>106</v>
      </c>
      <c r="I3380" s="32" t="s">
        <v>57</v>
      </c>
      <c r="J3380" s="19">
        <v>13.75</v>
      </c>
      <c r="K3380" s="29" t="s">
        <v>770</v>
      </c>
    </row>
    <row r="3381" spans="1:11">
      <c r="A3381" s="18" t="s">
        <v>22</v>
      </c>
      <c r="B3381" s="5" t="str">
        <f>TEXT(DATA[[#This Row],[Fecha]],"mmm")</f>
        <v>feb</v>
      </c>
      <c r="C3381" s="16">
        <f>(WEEKNUM(DATA[[#This Row],[Fecha]],2))</f>
        <v>8</v>
      </c>
      <c r="D3381" s="30">
        <v>45345</v>
      </c>
      <c r="E3381" s="102">
        <f>YEAR(DATA[[#This Row],[Fecha]])</f>
        <v>2024</v>
      </c>
      <c r="F3381" s="31" t="s">
        <v>58</v>
      </c>
      <c r="G3381" s="32" t="s">
        <v>53</v>
      </c>
      <c r="H3381" s="35" t="s">
        <v>170</v>
      </c>
      <c r="I3381" s="32" t="s">
        <v>56</v>
      </c>
      <c r="J3381" s="19">
        <v>10.43</v>
      </c>
      <c r="K3381" s="29" t="s">
        <v>641</v>
      </c>
    </row>
    <row r="3382" spans="1:11">
      <c r="A3382" s="18" t="s">
        <v>19</v>
      </c>
      <c r="B3382" s="5" t="str">
        <f>TEXT(DATA[[#This Row],[Fecha]],"mmm")</f>
        <v>feb</v>
      </c>
      <c r="C3382" s="16">
        <f>(WEEKNUM(DATA[[#This Row],[Fecha]],2))</f>
        <v>8</v>
      </c>
      <c r="D3382" s="30">
        <v>45345</v>
      </c>
      <c r="E3382" s="102">
        <f>YEAR(DATA[[#This Row],[Fecha]])</f>
        <v>2024</v>
      </c>
      <c r="F3382" s="31" t="s">
        <v>58</v>
      </c>
      <c r="G3382" s="32" t="s">
        <v>65</v>
      </c>
      <c r="H3382" s="35" t="s">
        <v>435</v>
      </c>
      <c r="I3382" s="32" t="s">
        <v>166</v>
      </c>
      <c r="J3382" s="19">
        <v>9.25</v>
      </c>
    </row>
    <row r="3383" spans="1:11">
      <c r="A3383" s="18" t="s">
        <v>20</v>
      </c>
      <c r="B3383" s="5" t="str">
        <f>TEXT(DATA[[#This Row],[Fecha]],"mmm")</f>
        <v>feb</v>
      </c>
      <c r="C3383" s="16">
        <f>(WEEKNUM(DATA[[#This Row],[Fecha]],2))</f>
        <v>8</v>
      </c>
      <c r="D3383" s="30">
        <v>45345</v>
      </c>
      <c r="E3383" s="102">
        <f>YEAR(DATA[[#This Row],[Fecha]])</f>
        <v>2024</v>
      </c>
      <c r="F3383" s="31" t="s">
        <v>398</v>
      </c>
      <c r="G3383" s="32" t="s">
        <v>53</v>
      </c>
      <c r="H3383" s="35" t="s">
        <v>387</v>
      </c>
      <c r="I3383" s="32" t="s">
        <v>166</v>
      </c>
      <c r="J3383" s="19">
        <v>8.7200000000000006</v>
      </c>
    </row>
    <row r="3384" spans="1:11">
      <c r="A3384" s="18" t="s">
        <v>20</v>
      </c>
      <c r="B3384" s="5" t="str">
        <f>TEXT(DATA[[#This Row],[Fecha]],"mmm")</f>
        <v>feb</v>
      </c>
      <c r="C3384" s="16">
        <f>(WEEKNUM(DATA[[#This Row],[Fecha]],2))</f>
        <v>8</v>
      </c>
      <c r="D3384" s="30">
        <v>45345</v>
      </c>
      <c r="E3384" s="102">
        <f>YEAR(DATA[[#This Row],[Fecha]])</f>
        <v>2024</v>
      </c>
      <c r="F3384" s="31" t="s">
        <v>58</v>
      </c>
      <c r="G3384" s="32" t="s">
        <v>76</v>
      </c>
      <c r="H3384" s="35" t="s">
        <v>106</v>
      </c>
      <c r="I3384" s="32" t="s">
        <v>166</v>
      </c>
      <c r="J3384" s="19">
        <v>8.17</v>
      </c>
    </row>
    <row r="3385" spans="1:11">
      <c r="A3385" s="18" t="s">
        <v>22</v>
      </c>
      <c r="B3385" s="5" t="str">
        <f>TEXT(DATA[[#This Row],[Fecha]],"mmm")</f>
        <v>feb</v>
      </c>
      <c r="C3385" s="16">
        <f>(WEEKNUM(DATA[[#This Row],[Fecha]],2))</f>
        <v>8</v>
      </c>
      <c r="D3385" s="30">
        <v>45345</v>
      </c>
      <c r="E3385" s="102">
        <f>YEAR(DATA[[#This Row],[Fecha]])</f>
        <v>2024</v>
      </c>
      <c r="F3385" s="31" t="s">
        <v>58</v>
      </c>
      <c r="G3385" s="32" t="s">
        <v>65</v>
      </c>
      <c r="H3385" s="35" t="s">
        <v>89</v>
      </c>
      <c r="I3385" s="32" t="s">
        <v>166</v>
      </c>
      <c r="J3385" s="19">
        <v>7.7</v>
      </c>
    </row>
    <row r="3386" spans="1:11">
      <c r="A3386" s="18" t="s">
        <v>19</v>
      </c>
      <c r="B3386" s="5" t="str">
        <f>TEXT(DATA[[#This Row],[Fecha]],"mmm")</f>
        <v>feb</v>
      </c>
      <c r="C3386" s="16">
        <f>(WEEKNUM(DATA[[#This Row],[Fecha]],2))</f>
        <v>8</v>
      </c>
      <c r="D3386" s="30">
        <v>45345</v>
      </c>
      <c r="E3386" s="102">
        <f>YEAR(DATA[[#This Row],[Fecha]])</f>
        <v>2024</v>
      </c>
      <c r="F3386" s="31" t="s">
        <v>58</v>
      </c>
      <c r="G3386" s="32" t="s">
        <v>65</v>
      </c>
      <c r="H3386" s="35" t="s">
        <v>435</v>
      </c>
      <c r="I3386" s="32" t="s">
        <v>166</v>
      </c>
      <c r="J3386" s="19">
        <v>7.59</v>
      </c>
    </row>
    <row r="3387" spans="1:11">
      <c r="A3387" s="18" t="s">
        <v>19</v>
      </c>
      <c r="B3387" s="5" t="str">
        <f>TEXT(DATA[[#This Row],[Fecha]],"mmm")</f>
        <v>feb</v>
      </c>
      <c r="C3387" s="16">
        <f>(WEEKNUM(DATA[[#This Row],[Fecha]],2))</f>
        <v>8</v>
      </c>
      <c r="D3387" s="30">
        <v>45345</v>
      </c>
      <c r="E3387" s="102">
        <f>YEAR(DATA[[#This Row],[Fecha]])</f>
        <v>2024</v>
      </c>
      <c r="F3387" s="31" t="s">
        <v>58</v>
      </c>
      <c r="G3387" s="32" t="s">
        <v>65</v>
      </c>
      <c r="H3387" s="35" t="s">
        <v>435</v>
      </c>
      <c r="I3387" s="32" t="s">
        <v>166</v>
      </c>
      <c r="J3387" s="19">
        <v>7.27</v>
      </c>
    </row>
    <row r="3388" spans="1:11">
      <c r="A3388" s="18" t="s">
        <v>22</v>
      </c>
      <c r="B3388" s="5" t="str">
        <f>TEXT(DATA[[#This Row],[Fecha]],"mmm")</f>
        <v>feb</v>
      </c>
      <c r="C3388" s="16">
        <f>(WEEKNUM(DATA[[#This Row],[Fecha]],2))</f>
        <v>8</v>
      </c>
      <c r="D3388" s="30">
        <v>45345</v>
      </c>
      <c r="E3388" s="102">
        <f>YEAR(DATA[[#This Row],[Fecha]])</f>
        <v>2024</v>
      </c>
      <c r="F3388" s="31" t="s">
        <v>58</v>
      </c>
      <c r="G3388" s="32" t="s">
        <v>65</v>
      </c>
      <c r="H3388" s="35" t="s">
        <v>89</v>
      </c>
      <c r="I3388" s="32" t="s">
        <v>166</v>
      </c>
      <c r="J3388" s="19">
        <v>6.05</v>
      </c>
    </row>
    <row r="3389" spans="1:11">
      <c r="A3389" s="18" t="s">
        <v>19</v>
      </c>
      <c r="B3389" s="5" t="str">
        <f>TEXT(DATA[[#This Row],[Fecha]],"mmm")</f>
        <v>feb</v>
      </c>
      <c r="C3389" s="16">
        <f>(WEEKNUM(DATA[[#This Row],[Fecha]],2))</f>
        <v>8</v>
      </c>
      <c r="D3389" s="30">
        <v>45345</v>
      </c>
      <c r="E3389" s="102">
        <f>YEAR(DATA[[#This Row],[Fecha]])</f>
        <v>2024</v>
      </c>
      <c r="F3389" s="31" t="s">
        <v>398</v>
      </c>
      <c r="G3389" s="32" t="s">
        <v>76</v>
      </c>
      <c r="H3389" s="35" t="s">
        <v>693</v>
      </c>
      <c r="I3389" s="32" t="s">
        <v>166</v>
      </c>
      <c r="J3389" s="19">
        <v>5.13</v>
      </c>
    </row>
    <row r="3390" spans="1:11">
      <c r="A3390" s="18" t="s">
        <v>20</v>
      </c>
      <c r="B3390" s="5" t="str">
        <f>TEXT(DATA[[#This Row],[Fecha]],"mmm")</f>
        <v>feb</v>
      </c>
      <c r="C3390" s="16">
        <f>(WEEKNUM(DATA[[#This Row],[Fecha]],2))</f>
        <v>8</v>
      </c>
      <c r="D3390" s="30">
        <v>45345</v>
      </c>
      <c r="E3390" s="102">
        <f>YEAR(DATA[[#This Row],[Fecha]])</f>
        <v>2024</v>
      </c>
      <c r="F3390" s="31" t="s">
        <v>398</v>
      </c>
      <c r="G3390" s="32" t="s">
        <v>482</v>
      </c>
      <c r="H3390" s="35" t="s">
        <v>150</v>
      </c>
      <c r="I3390" s="32" t="s">
        <v>166</v>
      </c>
      <c r="J3390" s="19">
        <v>5.05</v>
      </c>
    </row>
    <row r="3391" spans="1:11">
      <c r="A3391" s="18" t="s">
        <v>19</v>
      </c>
      <c r="B3391" s="5" t="str">
        <f>TEXT(DATA[[#This Row],[Fecha]],"mmm")</f>
        <v>feb</v>
      </c>
      <c r="C3391" s="16">
        <f>(WEEKNUM(DATA[[#This Row],[Fecha]],2))</f>
        <v>8</v>
      </c>
      <c r="D3391" s="30">
        <v>45345</v>
      </c>
      <c r="E3391" s="102">
        <f>YEAR(DATA[[#This Row],[Fecha]])</f>
        <v>2024</v>
      </c>
      <c r="F3391" s="31" t="s">
        <v>58</v>
      </c>
      <c r="G3391" s="32" t="s">
        <v>64</v>
      </c>
      <c r="H3391" s="35" t="s">
        <v>477</v>
      </c>
      <c r="I3391" s="32" t="s">
        <v>166</v>
      </c>
      <c r="J3391" s="19">
        <v>3.7</v>
      </c>
    </row>
    <row r="3392" spans="1:11">
      <c r="A3392" s="18" t="s">
        <v>19</v>
      </c>
      <c r="B3392" s="5" t="str">
        <f>TEXT(DATA[[#This Row],[Fecha]],"mmm")</f>
        <v>feb</v>
      </c>
      <c r="C3392" s="16">
        <f>(WEEKNUM(DATA[[#This Row],[Fecha]],2))</f>
        <v>8</v>
      </c>
      <c r="D3392" s="30">
        <v>45345</v>
      </c>
      <c r="E3392" s="102">
        <f>YEAR(DATA[[#This Row],[Fecha]])</f>
        <v>2024</v>
      </c>
      <c r="F3392" s="31" t="s">
        <v>58</v>
      </c>
      <c r="G3392" s="32" t="s">
        <v>65</v>
      </c>
      <c r="H3392" s="35" t="s">
        <v>435</v>
      </c>
      <c r="I3392" s="32" t="s">
        <v>166</v>
      </c>
      <c r="J3392" s="19">
        <v>3.42</v>
      </c>
    </row>
    <row r="3393" spans="1:11">
      <c r="A3393" s="18" t="s">
        <v>19</v>
      </c>
      <c r="B3393" s="5" t="str">
        <f>TEXT(DATA[[#This Row],[Fecha]],"mmm")</f>
        <v>feb</v>
      </c>
      <c r="C3393" s="16">
        <f>(WEEKNUM(DATA[[#This Row],[Fecha]],2))</f>
        <v>8</v>
      </c>
      <c r="D3393" s="30">
        <v>45345</v>
      </c>
      <c r="E3393" s="102">
        <f>YEAR(DATA[[#This Row],[Fecha]])</f>
        <v>2024</v>
      </c>
      <c r="F3393" s="31" t="s">
        <v>58</v>
      </c>
      <c r="G3393" s="32" t="s">
        <v>65</v>
      </c>
      <c r="H3393" s="35" t="s">
        <v>435</v>
      </c>
      <c r="I3393" s="32" t="s">
        <v>166</v>
      </c>
      <c r="J3393" s="19">
        <v>2.11</v>
      </c>
    </row>
    <row r="3394" spans="1:11">
      <c r="A3394" s="18" t="s">
        <v>19</v>
      </c>
      <c r="B3394" s="5" t="str">
        <f>TEXT(DATA[[#This Row],[Fecha]],"mmm")</f>
        <v>feb</v>
      </c>
      <c r="C3394" s="16">
        <f>(WEEKNUM(DATA[[#This Row],[Fecha]],2))</f>
        <v>8</v>
      </c>
      <c r="D3394" s="30">
        <v>45345</v>
      </c>
      <c r="E3394" s="102">
        <f>YEAR(DATA[[#This Row],[Fecha]])</f>
        <v>2024</v>
      </c>
      <c r="F3394" s="31" t="s">
        <v>398</v>
      </c>
      <c r="G3394" s="32" t="s">
        <v>76</v>
      </c>
      <c r="H3394" s="35" t="s">
        <v>693</v>
      </c>
      <c r="I3394" s="32" t="s">
        <v>166</v>
      </c>
      <c r="J3394" s="19">
        <v>1.1100000000000001</v>
      </c>
    </row>
    <row r="3395" spans="1:11">
      <c r="A3395" s="18" t="s">
        <v>20</v>
      </c>
      <c r="B3395" s="5" t="str">
        <f>TEXT(DATA[[#This Row],[Fecha]],"mmm")</f>
        <v>feb</v>
      </c>
      <c r="C3395" s="16">
        <f>(WEEKNUM(DATA[[#This Row],[Fecha]],2))</f>
        <v>8</v>
      </c>
      <c r="D3395" s="30">
        <v>45345</v>
      </c>
      <c r="E3395" s="102">
        <f>YEAR(DATA[[#This Row],[Fecha]])</f>
        <v>2024</v>
      </c>
      <c r="F3395" s="31" t="s">
        <v>335</v>
      </c>
      <c r="G3395" s="32" t="s">
        <v>52</v>
      </c>
      <c r="H3395" s="35" t="s">
        <v>162</v>
      </c>
      <c r="I3395" s="32" t="s">
        <v>166</v>
      </c>
      <c r="J3395" s="19">
        <v>0.55000000000000004</v>
      </c>
    </row>
    <row r="3396" spans="1:11">
      <c r="A3396" s="18" t="s">
        <v>22</v>
      </c>
      <c r="B3396" s="5" t="str">
        <f>TEXT(DATA[[#This Row],[Fecha]],"mmm")</f>
        <v>feb</v>
      </c>
      <c r="C3396" s="16">
        <f>(WEEKNUM(DATA[[#This Row],[Fecha]],2))</f>
        <v>8</v>
      </c>
      <c r="D3396" s="30">
        <v>45345</v>
      </c>
      <c r="E3396" s="102">
        <f>YEAR(DATA[[#This Row],[Fecha]])</f>
        <v>2024</v>
      </c>
      <c r="F3396" s="31" t="s">
        <v>58</v>
      </c>
      <c r="G3396" s="32" t="s">
        <v>65</v>
      </c>
      <c r="H3396" s="35" t="s">
        <v>89</v>
      </c>
      <c r="I3396" s="32" t="s">
        <v>166</v>
      </c>
      <c r="J3396" s="19">
        <v>0.23</v>
      </c>
    </row>
    <row r="3397" spans="1:11">
      <c r="A3397" s="18" t="s">
        <v>20</v>
      </c>
      <c r="B3397" s="5" t="str">
        <f>TEXT(DATA[[#This Row],[Fecha]],"mmm")</f>
        <v>feb</v>
      </c>
      <c r="C3397" s="16">
        <f>(WEEKNUM(DATA[[#This Row],[Fecha]],2))</f>
        <v>8</v>
      </c>
      <c r="D3397" s="30">
        <v>45345</v>
      </c>
      <c r="E3397" s="102">
        <f>YEAR(DATA[[#This Row],[Fecha]])</f>
        <v>2024</v>
      </c>
      <c r="F3397" s="31" t="s">
        <v>335</v>
      </c>
      <c r="G3397" s="32" t="s">
        <v>52</v>
      </c>
      <c r="H3397" s="35" t="s">
        <v>162</v>
      </c>
      <c r="I3397" s="32" t="s">
        <v>166</v>
      </c>
      <c r="J3397" s="19">
        <v>0.22</v>
      </c>
    </row>
    <row r="3398" spans="1:11">
      <c r="A3398" s="18" t="s">
        <v>20</v>
      </c>
      <c r="B3398" s="5" t="str">
        <f>TEXT(DATA[[#This Row],[Fecha]],"mmm")</f>
        <v>feb</v>
      </c>
      <c r="C3398" s="16">
        <f>(WEEKNUM(DATA[[#This Row],[Fecha]],2))</f>
        <v>8</v>
      </c>
      <c r="D3398" s="30">
        <v>45345</v>
      </c>
      <c r="E3398" s="102">
        <f>YEAR(DATA[[#This Row],[Fecha]])</f>
        <v>2024</v>
      </c>
      <c r="F3398" s="31" t="s">
        <v>335</v>
      </c>
      <c r="G3398" s="32" t="s">
        <v>52</v>
      </c>
      <c r="H3398" s="35" t="s">
        <v>162</v>
      </c>
      <c r="I3398" s="32" t="s">
        <v>166</v>
      </c>
      <c r="J3398" s="19">
        <v>0.21</v>
      </c>
    </row>
    <row r="3399" spans="1:11">
      <c r="A3399" s="18" t="s">
        <v>19</v>
      </c>
      <c r="B3399" s="5" t="str">
        <f>TEXT(DATA[[#This Row],[Fecha]],"mmm")</f>
        <v>feb</v>
      </c>
      <c r="C3399" s="16">
        <f>(WEEKNUM(DATA[[#This Row],[Fecha]],2))</f>
        <v>8</v>
      </c>
      <c r="D3399" s="30">
        <v>45345</v>
      </c>
      <c r="E3399" s="102">
        <f>YEAR(DATA[[#This Row],[Fecha]])</f>
        <v>2024</v>
      </c>
      <c r="F3399" s="31" t="s">
        <v>58</v>
      </c>
      <c r="G3399" s="32" t="s">
        <v>65</v>
      </c>
      <c r="H3399" s="35" t="s">
        <v>435</v>
      </c>
      <c r="I3399" s="32" t="s">
        <v>166</v>
      </c>
      <c r="J3399" s="19">
        <v>0.18</v>
      </c>
    </row>
    <row r="3400" spans="1:11">
      <c r="A3400" s="18" t="s">
        <v>20</v>
      </c>
      <c r="B3400" s="5" t="str">
        <f>TEXT(DATA[[#This Row],[Fecha]],"mmm")</f>
        <v>feb</v>
      </c>
      <c r="C3400" s="16">
        <f>(WEEKNUM(DATA[[#This Row],[Fecha]],2))</f>
        <v>8</v>
      </c>
      <c r="D3400" s="30">
        <v>45345</v>
      </c>
      <c r="E3400" s="102">
        <f>YEAR(DATA[[#This Row],[Fecha]])</f>
        <v>2024</v>
      </c>
      <c r="F3400" s="31" t="s">
        <v>335</v>
      </c>
      <c r="G3400" s="32" t="s">
        <v>52</v>
      </c>
      <c r="H3400" s="35" t="s">
        <v>162</v>
      </c>
      <c r="I3400" s="32" t="s">
        <v>166</v>
      </c>
      <c r="J3400" s="19">
        <v>0.14000000000000001</v>
      </c>
    </row>
    <row r="3401" spans="1:11">
      <c r="A3401" s="18" t="s">
        <v>20</v>
      </c>
      <c r="B3401" s="5" t="str">
        <f>TEXT(DATA[[#This Row],[Fecha]],"mmm")</f>
        <v>feb</v>
      </c>
      <c r="C3401" s="16">
        <f>(WEEKNUM(DATA[[#This Row],[Fecha]],2))</f>
        <v>8</v>
      </c>
      <c r="D3401" s="30">
        <v>45346</v>
      </c>
      <c r="E3401" s="102">
        <f>YEAR(DATA[[#This Row],[Fecha]])</f>
        <v>2024</v>
      </c>
      <c r="F3401" s="31" t="s">
        <v>398</v>
      </c>
      <c r="G3401" s="32" t="s">
        <v>604</v>
      </c>
      <c r="H3401" s="35" t="s">
        <v>755</v>
      </c>
      <c r="I3401" s="32" t="s">
        <v>57</v>
      </c>
      <c r="J3401" s="19">
        <v>38.83</v>
      </c>
      <c r="K3401" s="29" t="s">
        <v>771</v>
      </c>
    </row>
    <row r="3402" spans="1:11">
      <c r="A3402" s="18" t="s">
        <v>19</v>
      </c>
      <c r="B3402" s="5" t="str">
        <f>TEXT(DATA[[#This Row],[Fecha]],"mmm")</f>
        <v>feb</v>
      </c>
      <c r="C3402" s="16">
        <f>(WEEKNUM(DATA[[#This Row],[Fecha]],2))</f>
        <v>8</v>
      </c>
      <c r="D3402" s="30">
        <v>45346</v>
      </c>
      <c r="E3402" s="102">
        <f>YEAR(DATA[[#This Row],[Fecha]])</f>
        <v>2024</v>
      </c>
      <c r="F3402" s="31" t="s">
        <v>398</v>
      </c>
      <c r="G3402" s="32" t="s">
        <v>76</v>
      </c>
      <c r="H3402" s="35" t="s">
        <v>750</v>
      </c>
      <c r="I3402" s="32" t="s">
        <v>57</v>
      </c>
      <c r="J3402" s="19">
        <v>25.36</v>
      </c>
      <c r="K3402" s="29" t="s">
        <v>762</v>
      </c>
    </row>
    <row r="3403" spans="1:11">
      <c r="A3403" s="18" t="s">
        <v>19</v>
      </c>
      <c r="B3403" s="5" t="str">
        <f>TEXT(DATA[[#This Row],[Fecha]],"mmm")</f>
        <v>feb</v>
      </c>
      <c r="C3403" s="16">
        <f>(WEEKNUM(DATA[[#This Row],[Fecha]],2))</f>
        <v>8</v>
      </c>
      <c r="D3403" s="30">
        <v>45346</v>
      </c>
      <c r="E3403" s="102">
        <f>YEAR(DATA[[#This Row],[Fecha]])</f>
        <v>2024</v>
      </c>
      <c r="F3403" s="31" t="s">
        <v>398</v>
      </c>
      <c r="G3403" s="32" t="s">
        <v>76</v>
      </c>
      <c r="H3403" s="35" t="s">
        <v>750</v>
      </c>
      <c r="I3403" s="32" t="s">
        <v>166</v>
      </c>
      <c r="J3403" s="19">
        <v>9.61</v>
      </c>
    </row>
    <row r="3404" spans="1:11">
      <c r="A3404" s="18" t="s">
        <v>20</v>
      </c>
      <c r="B3404" s="5" t="str">
        <f>TEXT(DATA[[#This Row],[Fecha]],"mmm")</f>
        <v>feb</v>
      </c>
      <c r="C3404" s="16">
        <f>(WEEKNUM(DATA[[#This Row],[Fecha]],2))</f>
        <v>8</v>
      </c>
      <c r="D3404" s="30">
        <v>45346</v>
      </c>
      <c r="E3404" s="102">
        <f>YEAR(DATA[[#This Row],[Fecha]])</f>
        <v>2024</v>
      </c>
      <c r="F3404" s="31" t="s">
        <v>398</v>
      </c>
      <c r="G3404" s="32" t="s">
        <v>64</v>
      </c>
      <c r="H3404" s="35" t="s">
        <v>490</v>
      </c>
      <c r="I3404" s="32" t="s">
        <v>166</v>
      </c>
      <c r="J3404" s="19">
        <v>7.59</v>
      </c>
    </row>
    <row r="3405" spans="1:11">
      <c r="A3405" s="18" t="s">
        <v>19</v>
      </c>
      <c r="B3405" s="5" t="str">
        <f>TEXT(DATA[[#This Row],[Fecha]],"mmm")</f>
        <v>feb</v>
      </c>
      <c r="C3405" s="16">
        <f>(WEEKNUM(DATA[[#This Row],[Fecha]],2))</f>
        <v>8</v>
      </c>
      <c r="D3405" s="30">
        <v>45346</v>
      </c>
      <c r="E3405" s="102">
        <f>YEAR(DATA[[#This Row],[Fecha]])</f>
        <v>2024</v>
      </c>
      <c r="F3405" s="31" t="s">
        <v>58</v>
      </c>
      <c r="G3405" s="32" t="s">
        <v>53</v>
      </c>
      <c r="H3405" s="35" t="s">
        <v>170</v>
      </c>
      <c r="I3405" s="32" t="s">
        <v>166</v>
      </c>
      <c r="J3405" s="19">
        <v>5.77</v>
      </c>
    </row>
    <row r="3406" spans="1:11">
      <c r="A3406" s="18" t="s">
        <v>20</v>
      </c>
      <c r="B3406" s="5" t="str">
        <f>TEXT(DATA[[#This Row],[Fecha]],"mmm")</f>
        <v>feb</v>
      </c>
      <c r="C3406" s="16">
        <f>(WEEKNUM(DATA[[#This Row],[Fecha]],2))</f>
        <v>8</v>
      </c>
      <c r="D3406" s="30">
        <v>45346</v>
      </c>
      <c r="E3406" s="102">
        <f>YEAR(DATA[[#This Row],[Fecha]])</f>
        <v>2024</v>
      </c>
      <c r="F3406" s="31" t="s">
        <v>398</v>
      </c>
      <c r="G3406" s="32" t="s">
        <v>62</v>
      </c>
      <c r="H3406" s="35" t="s">
        <v>63</v>
      </c>
      <c r="I3406" s="32" t="s">
        <v>166</v>
      </c>
      <c r="J3406" s="19">
        <v>4.07</v>
      </c>
    </row>
    <row r="3407" spans="1:11">
      <c r="A3407" s="18" t="s">
        <v>19</v>
      </c>
      <c r="B3407" s="5" t="str">
        <f>TEXT(DATA[[#This Row],[Fecha]],"mmm")</f>
        <v>feb</v>
      </c>
      <c r="C3407" s="16">
        <f>(WEEKNUM(DATA[[#This Row],[Fecha]],2))</f>
        <v>8</v>
      </c>
      <c r="D3407" s="30">
        <v>45346</v>
      </c>
      <c r="E3407" s="102">
        <f>YEAR(DATA[[#This Row],[Fecha]])</f>
        <v>2024</v>
      </c>
      <c r="F3407" s="31" t="s">
        <v>398</v>
      </c>
      <c r="G3407" s="32" t="s">
        <v>76</v>
      </c>
      <c r="H3407" s="35" t="s">
        <v>750</v>
      </c>
      <c r="I3407" s="32" t="s">
        <v>166</v>
      </c>
      <c r="J3407" s="19">
        <v>2.4700000000000002</v>
      </c>
    </row>
    <row r="3408" spans="1:11">
      <c r="A3408" s="18" t="s">
        <v>20</v>
      </c>
      <c r="B3408" s="5" t="str">
        <f>TEXT(DATA[[#This Row],[Fecha]],"mmm")</f>
        <v>feb</v>
      </c>
      <c r="C3408" s="16">
        <f>(WEEKNUM(DATA[[#This Row],[Fecha]],2))</f>
        <v>8</v>
      </c>
      <c r="D3408" s="30">
        <v>45346</v>
      </c>
      <c r="E3408" s="102">
        <f>YEAR(DATA[[#This Row],[Fecha]])</f>
        <v>2024</v>
      </c>
      <c r="F3408" s="31" t="s">
        <v>398</v>
      </c>
      <c r="G3408" s="32" t="s">
        <v>62</v>
      </c>
      <c r="H3408" s="35" t="s">
        <v>307</v>
      </c>
      <c r="I3408" s="32" t="s">
        <v>166</v>
      </c>
      <c r="J3408" s="19">
        <v>1.39</v>
      </c>
    </row>
    <row r="3409" spans="1:10">
      <c r="A3409" s="18" t="s">
        <v>19</v>
      </c>
      <c r="B3409" s="5" t="str">
        <f>TEXT(DATA[[#This Row],[Fecha]],"mmm")</f>
        <v>feb</v>
      </c>
      <c r="C3409" s="16">
        <f>(WEEKNUM(DATA[[#This Row],[Fecha]],2))</f>
        <v>8</v>
      </c>
      <c r="D3409" s="30">
        <v>45346</v>
      </c>
      <c r="E3409" s="102">
        <f>YEAR(DATA[[#This Row],[Fecha]])</f>
        <v>2024</v>
      </c>
      <c r="F3409" s="31" t="s">
        <v>398</v>
      </c>
      <c r="G3409" s="32" t="s">
        <v>76</v>
      </c>
      <c r="H3409" s="35" t="s">
        <v>750</v>
      </c>
      <c r="I3409" s="32" t="s">
        <v>166</v>
      </c>
      <c r="J3409" s="19">
        <v>0.09</v>
      </c>
    </row>
    <row r="3410" spans="1:10">
      <c r="A3410" s="18" t="s">
        <v>19</v>
      </c>
      <c r="B3410" s="5" t="str">
        <f>TEXT(DATA[[#This Row],[Fecha]],"mmm")</f>
        <v>feb</v>
      </c>
      <c r="C3410" s="16">
        <f>(WEEKNUM(DATA[[#This Row],[Fecha]],2))</f>
        <v>9</v>
      </c>
      <c r="D3410" s="30">
        <v>45348</v>
      </c>
      <c r="E3410" s="102">
        <f>YEAR(DATA[[#This Row],[Fecha]])</f>
        <v>2024</v>
      </c>
      <c r="F3410" s="31" t="s">
        <v>398</v>
      </c>
      <c r="G3410" s="32" t="s">
        <v>65</v>
      </c>
      <c r="H3410" s="35" t="s">
        <v>435</v>
      </c>
      <c r="I3410" s="32" t="s">
        <v>166</v>
      </c>
      <c r="J3410" s="19">
        <v>6.81</v>
      </c>
    </row>
    <row r="3411" spans="1:10">
      <c r="A3411" s="18" t="s">
        <v>22</v>
      </c>
      <c r="B3411" s="5" t="str">
        <f>TEXT(DATA[[#This Row],[Fecha]],"mmm")</f>
        <v>feb</v>
      </c>
      <c r="C3411" s="16">
        <f>(WEEKNUM(DATA[[#This Row],[Fecha]],2))</f>
        <v>9</v>
      </c>
      <c r="D3411" s="30">
        <v>45348</v>
      </c>
      <c r="E3411" s="102">
        <f>YEAR(DATA[[#This Row],[Fecha]])</f>
        <v>2024</v>
      </c>
      <c r="F3411" s="31" t="s">
        <v>398</v>
      </c>
      <c r="G3411" s="32" t="s">
        <v>65</v>
      </c>
      <c r="H3411" s="35" t="s">
        <v>435</v>
      </c>
      <c r="I3411" s="32" t="s">
        <v>166</v>
      </c>
      <c r="J3411" s="19">
        <v>6.28</v>
      </c>
    </row>
    <row r="3412" spans="1:10">
      <c r="A3412" s="18" t="s">
        <v>19</v>
      </c>
      <c r="B3412" s="5" t="str">
        <f>TEXT(DATA[[#This Row],[Fecha]],"mmm")</f>
        <v>feb</v>
      </c>
      <c r="C3412" s="16">
        <f>(WEEKNUM(DATA[[#This Row],[Fecha]],2))</f>
        <v>9</v>
      </c>
      <c r="D3412" s="30">
        <v>45348</v>
      </c>
      <c r="E3412" s="102">
        <f>YEAR(DATA[[#This Row],[Fecha]])</f>
        <v>2024</v>
      </c>
      <c r="F3412" s="31" t="s">
        <v>398</v>
      </c>
      <c r="G3412" s="32" t="s">
        <v>65</v>
      </c>
      <c r="H3412" s="35" t="s">
        <v>435</v>
      </c>
      <c r="I3412" s="32" t="s">
        <v>166</v>
      </c>
      <c r="J3412" s="19">
        <v>6.09</v>
      </c>
    </row>
    <row r="3413" spans="1:10">
      <c r="A3413" s="18" t="s">
        <v>19</v>
      </c>
      <c r="B3413" s="5" t="str">
        <f>TEXT(DATA[[#This Row],[Fecha]],"mmm")</f>
        <v>feb</v>
      </c>
      <c r="C3413" s="16">
        <f>(WEEKNUM(DATA[[#This Row],[Fecha]],2))</f>
        <v>9</v>
      </c>
      <c r="D3413" s="30">
        <v>45348</v>
      </c>
      <c r="E3413" s="102">
        <f>YEAR(DATA[[#This Row],[Fecha]])</f>
        <v>2024</v>
      </c>
      <c r="F3413" s="31" t="s">
        <v>398</v>
      </c>
      <c r="G3413" s="32" t="s">
        <v>65</v>
      </c>
      <c r="H3413" s="35" t="s">
        <v>435</v>
      </c>
      <c r="I3413" s="32" t="s">
        <v>166</v>
      </c>
      <c r="J3413" s="19">
        <v>5.52</v>
      </c>
    </row>
    <row r="3414" spans="1:10">
      <c r="A3414" s="18" t="s">
        <v>19</v>
      </c>
      <c r="B3414" s="5" t="str">
        <f>TEXT(DATA[[#This Row],[Fecha]],"mmm")</f>
        <v>feb</v>
      </c>
      <c r="C3414" s="16">
        <f>(WEEKNUM(DATA[[#This Row],[Fecha]],2))</f>
        <v>9</v>
      </c>
      <c r="D3414" s="30">
        <v>45348</v>
      </c>
      <c r="E3414" s="102">
        <f>YEAR(DATA[[#This Row],[Fecha]])</f>
        <v>2024</v>
      </c>
      <c r="F3414" s="31" t="s">
        <v>398</v>
      </c>
      <c r="G3414" s="32" t="s">
        <v>65</v>
      </c>
      <c r="H3414" s="35" t="s">
        <v>435</v>
      </c>
      <c r="I3414" s="32" t="s">
        <v>166</v>
      </c>
      <c r="J3414" s="19">
        <v>5</v>
      </c>
    </row>
    <row r="3415" spans="1:10">
      <c r="A3415" s="18" t="s">
        <v>19</v>
      </c>
      <c r="B3415" s="5" t="str">
        <f>TEXT(DATA[[#This Row],[Fecha]],"mmm")</f>
        <v>feb</v>
      </c>
      <c r="C3415" s="16">
        <f>(WEEKNUM(DATA[[#This Row],[Fecha]],2))</f>
        <v>9</v>
      </c>
      <c r="D3415" s="30">
        <v>45348</v>
      </c>
      <c r="E3415" s="102">
        <f>YEAR(DATA[[#This Row],[Fecha]])</f>
        <v>2024</v>
      </c>
      <c r="F3415" s="31" t="s">
        <v>398</v>
      </c>
      <c r="G3415" s="32" t="s">
        <v>65</v>
      </c>
      <c r="H3415" s="35" t="s">
        <v>435</v>
      </c>
      <c r="I3415" s="32" t="s">
        <v>166</v>
      </c>
      <c r="J3415" s="19">
        <v>4.6500000000000004</v>
      </c>
    </row>
    <row r="3416" spans="1:10">
      <c r="A3416" s="18" t="s">
        <v>19</v>
      </c>
      <c r="B3416" s="5" t="str">
        <f>TEXT(DATA[[#This Row],[Fecha]],"mmm")</f>
        <v>feb</v>
      </c>
      <c r="C3416" s="16">
        <f>(WEEKNUM(DATA[[#This Row],[Fecha]],2))</f>
        <v>9</v>
      </c>
      <c r="D3416" s="30">
        <v>45348</v>
      </c>
      <c r="E3416" s="102">
        <f>YEAR(DATA[[#This Row],[Fecha]])</f>
        <v>2024</v>
      </c>
      <c r="F3416" s="31" t="s">
        <v>398</v>
      </c>
      <c r="G3416" s="32" t="s">
        <v>65</v>
      </c>
      <c r="H3416" s="35" t="s">
        <v>435</v>
      </c>
      <c r="I3416" s="32" t="s">
        <v>166</v>
      </c>
      <c r="J3416" s="19">
        <v>4.5</v>
      </c>
    </row>
    <row r="3417" spans="1:10">
      <c r="A3417" s="18" t="s">
        <v>20</v>
      </c>
      <c r="B3417" s="5" t="str">
        <f>TEXT(DATA[[#This Row],[Fecha]],"mmm")</f>
        <v>feb</v>
      </c>
      <c r="C3417" s="16">
        <f>(WEEKNUM(DATA[[#This Row],[Fecha]],2))</f>
        <v>9</v>
      </c>
      <c r="D3417" s="30">
        <v>45348</v>
      </c>
      <c r="E3417" s="102">
        <f>YEAR(DATA[[#This Row],[Fecha]])</f>
        <v>2024</v>
      </c>
      <c r="F3417" s="31" t="s">
        <v>335</v>
      </c>
      <c r="G3417" s="32" t="s">
        <v>70</v>
      </c>
      <c r="H3417" s="35" t="s">
        <v>84</v>
      </c>
      <c r="I3417" s="32" t="s">
        <v>166</v>
      </c>
      <c r="J3417" s="19">
        <v>4.1900000000000004</v>
      </c>
    </row>
    <row r="3418" spans="1:10">
      <c r="A3418" s="18" t="s">
        <v>19</v>
      </c>
      <c r="B3418" s="5" t="str">
        <f>TEXT(DATA[[#This Row],[Fecha]],"mmm")</f>
        <v>feb</v>
      </c>
      <c r="C3418" s="16">
        <f>(WEEKNUM(DATA[[#This Row],[Fecha]],2))</f>
        <v>9</v>
      </c>
      <c r="D3418" s="30">
        <v>45348</v>
      </c>
      <c r="E3418" s="102">
        <f>YEAR(DATA[[#This Row],[Fecha]])</f>
        <v>2024</v>
      </c>
      <c r="F3418" s="31" t="s">
        <v>398</v>
      </c>
      <c r="G3418" s="32" t="s">
        <v>65</v>
      </c>
      <c r="H3418" s="35" t="s">
        <v>435</v>
      </c>
      <c r="I3418" s="32" t="s">
        <v>166</v>
      </c>
      <c r="J3418" s="19">
        <v>2.4300000000000002</v>
      </c>
    </row>
    <row r="3419" spans="1:10">
      <c r="A3419" s="18" t="s">
        <v>19</v>
      </c>
      <c r="B3419" s="5" t="str">
        <f>TEXT(DATA[[#This Row],[Fecha]],"mmm")</f>
        <v>feb</v>
      </c>
      <c r="C3419" s="16">
        <f>(WEEKNUM(DATA[[#This Row],[Fecha]],2))</f>
        <v>9</v>
      </c>
      <c r="D3419" s="30">
        <v>45348</v>
      </c>
      <c r="E3419" s="102">
        <f>YEAR(DATA[[#This Row],[Fecha]])</f>
        <v>2024</v>
      </c>
      <c r="F3419" s="31" t="s">
        <v>398</v>
      </c>
      <c r="G3419" s="32" t="s">
        <v>65</v>
      </c>
      <c r="H3419" s="35" t="s">
        <v>435</v>
      </c>
      <c r="I3419" s="32" t="s">
        <v>166</v>
      </c>
      <c r="J3419" s="19">
        <v>2.17</v>
      </c>
    </row>
    <row r="3420" spans="1:10">
      <c r="A3420" s="18" t="s">
        <v>22</v>
      </c>
      <c r="B3420" s="5" t="str">
        <f>TEXT(DATA[[#This Row],[Fecha]],"mmm")</f>
        <v>feb</v>
      </c>
      <c r="C3420" s="16">
        <f>(WEEKNUM(DATA[[#This Row],[Fecha]],2))</f>
        <v>9</v>
      </c>
      <c r="D3420" s="30">
        <v>45348</v>
      </c>
      <c r="E3420" s="102">
        <f>YEAR(DATA[[#This Row],[Fecha]])</f>
        <v>2024</v>
      </c>
      <c r="F3420" s="31" t="s">
        <v>398</v>
      </c>
      <c r="G3420" s="32" t="s">
        <v>65</v>
      </c>
      <c r="H3420" s="35" t="s">
        <v>435</v>
      </c>
      <c r="I3420" s="32" t="s">
        <v>166</v>
      </c>
      <c r="J3420" s="19">
        <v>1.78</v>
      </c>
    </row>
    <row r="3421" spans="1:10">
      <c r="A3421" s="18" t="s">
        <v>19</v>
      </c>
      <c r="B3421" s="5" t="str">
        <f>TEXT(DATA[[#This Row],[Fecha]],"mmm")</f>
        <v>feb</v>
      </c>
      <c r="C3421" s="16">
        <f>(WEEKNUM(DATA[[#This Row],[Fecha]],2))</f>
        <v>9</v>
      </c>
      <c r="D3421" s="30">
        <v>45348</v>
      </c>
      <c r="E3421" s="102">
        <f>YEAR(DATA[[#This Row],[Fecha]])</f>
        <v>2024</v>
      </c>
      <c r="F3421" s="31" t="s">
        <v>398</v>
      </c>
      <c r="G3421" s="32" t="s">
        <v>60</v>
      </c>
      <c r="H3421" s="35" t="s">
        <v>299</v>
      </c>
      <c r="I3421" s="32" t="s">
        <v>166</v>
      </c>
      <c r="J3421" s="19">
        <v>1.32</v>
      </c>
    </row>
    <row r="3422" spans="1:10">
      <c r="A3422" s="18" t="s">
        <v>19</v>
      </c>
      <c r="B3422" s="5" t="str">
        <f>TEXT(DATA[[#This Row],[Fecha]],"mmm")</f>
        <v>feb</v>
      </c>
      <c r="C3422" s="16">
        <f>(WEEKNUM(DATA[[#This Row],[Fecha]],2))</f>
        <v>9</v>
      </c>
      <c r="D3422" s="30">
        <v>45348</v>
      </c>
      <c r="E3422" s="102">
        <f>YEAR(DATA[[#This Row],[Fecha]])</f>
        <v>2024</v>
      </c>
      <c r="F3422" s="31" t="s">
        <v>398</v>
      </c>
      <c r="G3422" s="32" t="s">
        <v>65</v>
      </c>
      <c r="H3422" s="35" t="s">
        <v>435</v>
      </c>
      <c r="I3422" s="32" t="s">
        <v>166</v>
      </c>
      <c r="J3422" s="19">
        <v>0.85</v>
      </c>
    </row>
    <row r="3423" spans="1:10">
      <c r="A3423" s="18" t="s">
        <v>19</v>
      </c>
      <c r="B3423" s="5" t="str">
        <f>TEXT(DATA[[#This Row],[Fecha]],"mmm")</f>
        <v>feb</v>
      </c>
      <c r="C3423" s="16">
        <f>(WEEKNUM(DATA[[#This Row],[Fecha]],2))</f>
        <v>9</v>
      </c>
      <c r="D3423" s="30">
        <v>45348</v>
      </c>
      <c r="E3423" s="102">
        <f>YEAR(DATA[[#This Row],[Fecha]])</f>
        <v>2024</v>
      </c>
      <c r="F3423" s="31" t="s">
        <v>398</v>
      </c>
      <c r="G3423" s="32" t="s">
        <v>65</v>
      </c>
      <c r="H3423" s="35" t="s">
        <v>435</v>
      </c>
      <c r="I3423" s="32" t="s">
        <v>166</v>
      </c>
      <c r="J3423" s="19">
        <v>0.74</v>
      </c>
    </row>
    <row r="3424" spans="1:10">
      <c r="A3424" s="18" t="s">
        <v>19</v>
      </c>
      <c r="B3424" s="5" t="str">
        <f>TEXT(DATA[[#This Row],[Fecha]],"mmm")</f>
        <v>feb</v>
      </c>
      <c r="C3424" s="16">
        <f>(WEEKNUM(DATA[[#This Row],[Fecha]],2))</f>
        <v>9</v>
      </c>
      <c r="D3424" s="30">
        <v>45348</v>
      </c>
      <c r="E3424" s="102">
        <f>YEAR(DATA[[#This Row],[Fecha]])</f>
        <v>2024</v>
      </c>
      <c r="F3424" s="31" t="s">
        <v>398</v>
      </c>
      <c r="G3424" s="32" t="s">
        <v>65</v>
      </c>
      <c r="H3424" s="35" t="s">
        <v>435</v>
      </c>
      <c r="I3424" s="32" t="s">
        <v>166</v>
      </c>
      <c r="J3424" s="19">
        <v>0.66</v>
      </c>
    </row>
    <row r="3425" spans="1:11">
      <c r="A3425" s="18" t="s">
        <v>20</v>
      </c>
      <c r="B3425" s="5" t="str">
        <f>TEXT(DATA[[#This Row],[Fecha]],"mmm")</f>
        <v>feb</v>
      </c>
      <c r="C3425" s="16">
        <f>(WEEKNUM(DATA[[#This Row],[Fecha]],2))</f>
        <v>9</v>
      </c>
      <c r="D3425" s="30">
        <v>45348</v>
      </c>
      <c r="E3425" s="102">
        <f>YEAR(DATA[[#This Row],[Fecha]])</f>
        <v>2024</v>
      </c>
      <c r="F3425" s="31" t="s">
        <v>398</v>
      </c>
      <c r="G3425" s="32" t="s">
        <v>52</v>
      </c>
      <c r="H3425" s="35" t="s">
        <v>162</v>
      </c>
      <c r="I3425" s="32" t="s">
        <v>166</v>
      </c>
      <c r="J3425" s="19">
        <v>0.25</v>
      </c>
    </row>
    <row r="3426" spans="1:11">
      <c r="A3426" s="18" t="s">
        <v>19</v>
      </c>
      <c r="B3426" s="5" t="str">
        <f>TEXT(DATA[[#This Row],[Fecha]],"mmm")</f>
        <v>feb</v>
      </c>
      <c r="C3426" s="16">
        <f>(WEEKNUM(DATA[[#This Row],[Fecha]],2))</f>
        <v>9</v>
      </c>
      <c r="D3426" s="30">
        <v>45348</v>
      </c>
      <c r="E3426" s="102">
        <f>YEAR(DATA[[#This Row],[Fecha]])</f>
        <v>2024</v>
      </c>
      <c r="F3426" s="31" t="s">
        <v>398</v>
      </c>
      <c r="G3426" s="32" t="s">
        <v>65</v>
      </c>
      <c r="H3426" s="35" t="s">
        <v>435</v>
      </c>
      <c r="I3426" s="32" t="s">
        <v>166</v>
      </c>
      <c r="J3426" s="19">
        <v>0.23</v>
      </c>
    </row>
    <row r="3427" spans="1:11">
      <c r="A3427" s="18" t="s">
        <v>19</v>
      </c>
      <c r="B3427" s="5" t="str">
        <f>TEXT(DATA[[#This Row],[Fecha]],"mmm")</f>
        <v>feb</v>
      </c>
      <c r="C3427" s="16">
        <f>(WEEKNUM(DATA[[#This Row],[Fecha]],2))</f>
        <v>9</v>
      </c>
      <c r="D3427" s="30">
        <v>45348</v>
      </c>
      <c r="E3427" s="102">
        <f>YEAR(DATA[[#This Row],[Fecha]])</f>
        <v>2024</v>
      </c>
      <c r="F3427" s="31" t="s">
        <v>398</v>
      </c>
      <c r="G3427" s="32" t="s">
        <v>65</v>
      </c>
      <c r="H3427" s="35" t="s">
        <v>435</v>
      </c>
      <c r="I3427" s="32" t="s">
        <v>166</v>
      </c>
      <c r="J3427" s="19">
        <v>0.04</v>
      </c>
    </row>
    <row r="3428" spans="1:11">
      <c r="A3428" s="18" t="s">
        <v>20</v>
      </c>
      <c r="B3428" s="5" t="str">
        <f>TEXT(DATA[[#This Row],[Fecha]],"mmm")</f>
        <v>feb</v>
      </c>
      <c r="C3428" s="16">
        <f>(WEEKNUM(DATA[[#This Row],[Fecha]],2))</f>
        <v>9</v>
      </c>
      <c r="D3428" s="30">
        <v>45349</v>
      </c>
      <c r="E3428" s="102">
        <f>YEAR(DATA[[#This Row],[Fecha]])</f>
        <v>2024</v>
      </c>
      <c r="F3428" s="31" t="s">
        <v>335</v>
      </c>
      <c r="G3428" s="32" t="s">
        <v>70</v>
      </c>
      <c r="H3428" s="35" t="s">
        <v>772</v>
      </c>
      <c r="I3428" s="32" t="s">
        <v>57</v>
      </c>
      <c r="J3428" s="19">
        <v>44.33</v>
      </c>
      <c r="K3428" s="29" t="s">
        <v>778</v>
      </c>
    </row>
    <row r="3429" spans="1:11">
      <c r="A3429" s="18" t="s">
        <v>19</v>
      </c>
      <c r="B3429" s="5" t="str">
        <f>TEXT(DATA[[#This Row],[Fecha]],"mmm")</f>
        <v>feb</v>
      </c>
      <c r="C3429" s="16">
        <f>(WEEKNUM(DATA[[#This Row],[Fecha]],2))</f>
        <v>9</v>
      </c>
      <c r="D3429" s="30">
        <v>45349</v>
      </c>
      <c r="E3429" s="102">
        <f>YEAR(DATA[[#This Row],[Fecha]])</f>
        <v>2024</v>
      </c>
      <c r="F3429" s="31" t="s">
        <v>398</v>
      </c>
      <c r="G3429" s="32" t="s">
        <v>76</v>
      </c>
      <c r="H3429" s="35" t="s">
        <v>707</v>
      </c>
      <c r="I3429" s="32" t="s">
        <v>57</v>
      </c>
      <c r="J3429" s="19">
        <v>26.18</v>
      </c>
      <c r="K3429" s="29" t="s">
        <v>781</v>
      </c>
    </row>
    <row r="3430" spans="1:11">
      <c r="A3430" s="18" t="s">
        <v>20</v>
      </c>
      <c r="B3430" s="5" t="str">
        <f>TEXT(DATA[[#This Row],[Fecha]],"mmm")</f>
        <v>feb</v>
      </c>
      <c r="C3430" s="16">
        <f>(WEEKNUM(DATA[[#This Row],[Fecha]],2))</f>
        <v>9</v>
      </c>
      <c r="D3430" s="30">
        <v>45349</v>
      </c>
      <c r="E3430" s="102">
        <f>YEAR(DATA[[#This Row],[Fecha]])</f>
        <v>2024</v>
      </c>
      <c r="F3430" s="31" t="s">
        <v>398</v>
      </c>
      <c r="G3430" s="32" t="s">
        <v>76</v>
      </c>
      <c r="H3430" s="35" t="s">
        <v>750</v>
      </c>
      <c r="I3430" s="32" t="s">
        <v>56</v>
      </c>
      <c r="J3430" s="19">
        <v>22.46</v>
      </c>
      <c r="K3430" s="29" t="s">
        <v>775</v>
      </c>
    </row>
    <row r="3431" spans="1:11">
      <c r="A3431" s="18" t="s">
        <v>20</v>
      </c>
      <c r="B3431" s="5" t="str">
        <f>TEXT(DATA[[#This Row],[Fecha]],"mmm")</f>
        <v>feb</v>
      </c>
      <c r="C3431" s="16">
        <f>(WEEKNUM(DATA[[#This Row],[Fecha]],2))</f>
        <v>9</v>
      </c>
      <c r="D3431" s="30">
        <v>45349</v>
      </c>
      <c r="E3431" s="102">
        <f>YEAR(DATA[[#This Row],[Fecha]])</f>
        <v>2024</v>
      </c>
      <c r="F3431" s="31" t="s">
        <v>335</v>
      </c>
      <c r="G3431" s="32" t="s">
        <v>70</v>
      </c>
      <c r="H3431" s="35" t="s">
        <v>772</v>
      </c>
      <c r="I3431" s="32" t="s">
        <v>57</v>
      </c>
      <c r="J3431" s="19">
        <v>20.440000000000001</v>
      </c>
      <c r="K3431" s="29" t="s">
        <v>778</v>
      </c>
    </row>
    <row r="3432" spans="1:11">
      <c r="A3432" s="18" t="s">
        <v>20</v>
      </c>
      <c r="B3432" s="5" t="str">
        <f>TEXT(DATA[[#This Row],[Fecha]],"mmm")</f>
        <v>feb</v>
      </c>
      <c r="C3432" s="16">
        <f>(WEEKNUM(DATA[[#This Row],[Fecha]],2))</f>
        <v>9</v>
      </c>
      <c r="D3432" s="30">
        <v>45349</v>
      </c>
      <c r="E3432" s="102">
        <f>YEAR(DATA[[#This Row],[Fecha]])</f>
        <v>2024</v>
      </c>
      <c r="F3432" s="31" t="s">
        <v>335</v>
      </c>
      <c r="G3432" s="32" t="s">
        <v>64</v>
      </c>
      <c r="H3432" s="35" t="s">
        <v>477</v>
      </c>
      <c r="I3432" s="32" t="s">
        <v>56</v>
      </c>
      <c r="J3432" s="19">
        <v>13.37</v>
      </c>
      <c r="K3432" s="29" t="s">
        <v>784</v>
      </c>
    </row>
    <row r="3433" spans="1:11">
      <c r="A3433" s="18" t="s">
        <v>19</v>
      </c>
      <c r="B3433" s="5" t="str">
        <f>TEXT(DATA[[#This Row],[Fecha]],"mmm")</f>
        <v>feb</v>
      </c>
      <c r="C3433" s="16">
        <f>(WEEKNUM(DATA[[#This Row],[Fecha]],2))</f>
        <v>9</v>
      </c>
      <c r="D3433" s="30">
        <v>45349</v>
      </c>
      <c r="E3433" s="102">
        <f>YEAR(DATA[[#This Row],[Fecha]])</f>
        <v>2024</v>
      </c>
      <c r="F3433" s="31" t="s">
        <v>398</v>
      </c>
      <c r="G3433" s="32" t="s">
        <v>76</v>
      </c>
      <c r="H3433" s="35" t="s">
        <v>90</v>
      </c>
      <c r="I3433" s="32" t="s">
        <v>57</v>
      </c>
      <c r="J3433" s="19">
        <v>10.89</v>
      </c>
      <c r="K3433" s="29" t="s">
        <v>785</v>
      </c>
    </row>
    <row r="3434" spans="1:11">
      <c r="A3434" s="18" t="s">
        <v>20</v>
      </c>
      <c r="B3434" s="5" t="str">
        <f>TEXT(DATA[[#This Row],[Fecha]],"mmm")</f>
        <v>feb</v>
      </c>
      <c r="C3434" s="16">
        <f>(WEEKNUM(DATA[[#This Row],[Fecha]],2))</f>
        <v>9</v>
      </c>
      <c r="D3434" s="30">
        <v>45349</v>
      </c>
      <c r="E3434" s="102">
        <f>YEAR(DATA[[#This Row],[Fecha]])</f>
        <v>2024</v>
      </c>
      <c r="F3434" s="31" t="s">
        <v>398</v>
      </c>
      <c r="G3434" s="32" t="s">
        <v>70</v>
      </c>
      <c r="H3434" s="35" t="s">
        <v>84</v>
      </c>
      <c r="I3434" s="32" t="s">
        <v>166</v>
      </c>
      <c r="J3434" s="19">
        <v>8.7899999999999991</v>
      </c>
    </row>
    <row r="3435" spans="1:11">
      <c r="A3435" s="18" t="s">
        <v>19</v>
      </c>
      <c r="B3435" s="5" t="str">
        <f>TEXT(DATA[[#This Row],[Fecha]],"mmm")</f>
        <v>feb</v>
      </c>
      <c r="C3435" s="16">
        <f>(WEEKNUM(DATA[[#This Row],[Fecha]],2))</f>
        <v>9</v>
      </c>
      <c r="D3435" s="30">
        <v>45349</v>
      </c>
      <c r="E3435" s="102">
        <f>YEAR(DATA[[#This Row],[Fecha]])</f>
        <v>2024</v>
      </c>
      <c r="F3435" s="31" t="s">
        <v>398</v>
      </c>
      <c r="G3435" s="32" t="s">
        <v>65</v>
      </c>
      <c r="H3435" s="35" t="s">
        <v>435</v>
      </c>
      <c r="I3435" s="32" t="s">
        <v>166</v>
      </c>
      <c r="J3435" s="19">
        <v>8.66</v>
      </c>
    </row>
    <row r="3436" spans="1:11">
      <c r="A3436" s="18" t="s">
        <v>20</v>
      </c>
      <c r="B3436" s="5" t="str">
        <f>TEXT(DATA[[#This Row],[Fecha]],"mmm")</f>
        <v>feb</v>
      </c>
      <c r="C3436" s="16">
        <f>(WEEKNUM(DATA[[#This Row],[Fecha]],2))</f>
        <v>9</v>
      </c>
      <c r="D3436" s="30">
        <v>45349</v>
      </c>
      <c r="E3436" s="102">
        <f>YEAR(DATA[[#This Row],[Fecha]])</f>
        <v>2024</v>
      </c>
      <c r="F3436" s="31" t="s">
        <v>58</v>
      </c>
      <c r="G3436" s="32" t="s">
        <v>76</v>
      </c>
      <c r="H3436" s="35" t="s">
        <v>108</v>
      </c>
      <c r="I3436" s="32" t="s">
        <v>166</v>
      </c>
      <c r="J3436" s="19">
        <v>7.94</v>
      </c>
    </row>
    <row r="3437" spans="1:11">
      <c r="A3437" s="18" t="s">
        <v>20</v>
      </c>
      <c r="B3437" s="5" t="str">
        <f>TEXT(DATA[[#This Row],[Fecha]],"mmm")</f>
        <v>feb</v>
      </c>
      <c r="C3437" s="16">
        <f>(WEEKNUM(DATA[[#This Row],[Fecha]],2))</f>
        <v>9</v>
      </c>
      <c r="D3437" s="30">
        <v>45349</v>
      </c>
      <c r="E3437" s="102">
        <f>YEAR(DATA[[#This Row],[Fecha]])</f>
        <v>2024</v>
      </c>
      <c r="F3437" s="31" t="s">
        <v>58</v>
      </c>
      <c r="G3437" s="32" t="s">
        <v>62</v>
      </c>
      <c r="H3437" s="35" t="s">
        <v>63</v>
      </c>
      <c r="I3437" s="32" t="s">
        <v>166</v>
      </c>
      <c r="J3437" s="19">
        <v>6.88</v>
      </c>
    </row>
    <row r="3438" spans="1:11">
      <c r="A3438" s="18" t="s">
        <v>20</v>
      </c>
      <c r="B3438" s="5" t="str">
        <f>TEXT(DATA[[#This Row],[Fecha]],"mmm")</f>
        <v>feb</v>
      </c>
      <c r="C3438" s="16">
        <f>(WEEKNUM(DATA[[#This Row],[Fecha]],2))</f>
        <v>9</v>
      </c>
      <c r="D3438" s="30">
        <v>45349</v>
      </c>
      <c r="E3438" s="102">
        <f>YEAR(DATA[[#This Row],[Fecha]])</f>
        <v>2024</v>
      </c>
      <c r="F3438" s="31" t="s">
        <v>398</v>
      </c>
      <c r="G3438" s="32" t="s">
        <v>70</v>
      </c>
      <c r="H3438" s="35" t="s">
        <v>134</v>
      </c>
      <c r="I3438" s="32" t="s">
        <v>166</v>
      </c>
      <c r="J3438" s="19">
        <v>5.98</v>
      </c>
    </row>
    <row r="3439" spans="1:11">
      <c r="A3439" s="18" t="s">
        <v>19</v>
      </c>
      <c r="B3439" s="5" t="str">
        <f>TEXT(DATA[[#This Row],[Fecha]],"mmm")</f>
        <v>feb</v>
      </c>
      <c r="C3439" s="16">
        <f>(WEEKNUM(DATA[[#This Row],[Fecha]],2))</f>
        <v>9</v>
      </c>
      <c r="D3439" s="30">
        <v>45349</v>
      </c>
      <c r="E3439" s="102">
        <f>YEAR(DATA[[#This Row],[Fecha]])</f>
        <v>2024</v>
      </c>
      <c r="F3439" s="31" t="s">
        <v>398</v>
      </c>
      <c r="G3439" s="32" t="s">
        <v>65</v>
      </c>
      <c r="H3439" s="35" t="s">
        <v>435</v>
      </c>
      <c r="I3439" s="32" t="s">
        <v>166</v>
      </c>
      <c r="J3439" s="19">
        <v>4.76</v>
      </c>
    </row>
    <row r="3440" spans="1:11">
      <c r="A3440" s="18" t="s">
        <v>19</v>
      </c>
      <c r="B3440" s="5" t="str">
        <f>TEXT(DATA[[#This Row],[Fecha]],"mmm")</f>
        <v>feb</v>
      </c>
      <c r="C3440" s="16">
        <f>(WEEKNUM(DATA[[#This Row],[Fecha]],2))</f>
        <v>9</v>
      </c>
      <c r="D3440" s="30">
        <v>45349</v>
      </c>
      <c r="E3440" s="102">
        <f>YEAR(DATA[[#This Row],[Fecha]])</f>
        <v>2024</v>
      </c>
      <c r="F3440" s="31" t="s">
        <v>398</v>
      </c>
      <c r="G3440" s="32" t="s">
        <v>65</v>
      </c>
      <c r="H3440" s="35" t="s">
        <v>435</v>
      </c>
      <c r="I3440" s="32" t="s">
        <v>166</v>
      </c>
      <c r="J3440" s="19">
        <v>4.2300000000000004</v>
      </c>
    </row>
    <row r="3441" spans="1:11">
      <c r="A3441" s="18" t="s">
        <v>19</v>
      </c>
      <c r="B3441" s="5" t="str">
        <f>TEXT(DATA[[#This Row],[Fecha]],"mmm")</f>
        <v>feb</v>
      </c>
      <c r="C3441" s="16">
        <f>(WEEKNUM(DATA[[#This Row],[Fecha]],2))</f>
        <v>9</v>
      </c>
      <c r="D3441" s="30">
        <v>45349</v>
      </c>
      <c r="E3441" s="102">
        <f>YEAR(DATA[[#This Row],[Fecha]])</f>
        <v>2024</v>
      </c>
      <c r="F3441" s="31" t="s">
        <v>398</v>
      </c>
      <c r="G3441" s="32" t="s">
        <v>684</v>
      </c>
      <c r="H3441" s="35" t="s">
        <v>774</v>
      </c>
      <c r="I3441" s="32" t="s">
        <v>166</v>
      </c>
      <c r="J3441" s="19">
        <v>3.93</v>
      </c>
    </row>
    <row r="3442" spans="1:11">
      <c r="A3442" s="18" t="s">
        <v>20</v>
      </c>
      <c r="B3442" s="5" t="str">
        <f>TEXT(DATA[[#This Row],[Fecha]],"mmm")</f>
        <v>feb</v>
      </c>
      <c r="C3442" s="16">
        <f>(WEEKNUM(DATA[[#This Row],[Fecha]],2))</f>
        <v>9</v>
      </c>
      <c r="D3442" s="30">
        <v>45349</v>
      </c>
      <c r="E3442" s="102">
        <f>YEAR(DATA[[#This Row],[Fecha]])</f>
        <v>2024</v>
      </c>
      <c r="F3442" s="31" t="s">
        <v>335</v>
      </c>
      <c r="G3442" s="32" t="s">
        <v>70</v>
      </c>
      <c r="H3442" s="35" t="s">
        <v>84</v>
      </c>
      <c r="I3442" s="32" t="s">
        <v>166</v>
      </c>
      <c r="J3442" s="19">
        <v>3.8</v>
      </c>
    </row>
    <row r="3443" spans="1:11">
      <c r="A3443" s="18" t="s">
        <v>19</v>
      </c>
      <c r="B3443" s="5" t="str">
        <f>TEXT(DATA[[#This Row],[Fecha]],"mmm")</f>
        <v>feb</v>
      </c>
      <c r="C3443" s="16">
        <f>(WEEKNUM(DATA[[#This Row],[Fecha]],2))</f>
        <v>9</v>
      </c>
      <c r="D3443" s="30">
        <v>45349</v>
      </c>
      <c r="E3443" s="102">
        <f>YEAR(DATA[[#This Row],[Fecha]])</f>
        <v>2024</v>
      </c>
      <c r="F3443" s="31" t="s">
        <v>398</v>
      </c>
      <c r="G3443" s="32" t="s">
        <v>65</v>
      </c>
      <c r="H3443" s="35" t="s">
        <v>435</v>
      </c>
      <c r="I3443" s="32" t="s">
        <v>166</v>
      </c>
      <c r="J3443" s="19">
        <v>3.75</v>
      </c>
    </row>
    <row r="3444" spans="1:11">
      <c r="A3444" s="18" t="s">
        <v>20</v>
      </c>
      <c r="B3444" s="5" t="str">
        <f>TEXT(DATA[[#This Row],[Fecha]],"mmm")</f>
        <v>feb</v>
      </c>
      <c r="C3444" s="16">
        <f>(WEEKNUM(DATA[[#This Row],[Fecha]],2))</f>
        <v>9</v>
      </c>
      <c r="D3444" s="30">
        <v>45349</v>
      </c>
      <c r="E3444" s="102">
        <f>YEAR(DATA[[#This Row],[Fecha]])</f>
        <v>2024</v>
      </c>
      <c r="F3444" s="31" t="s">
        <v>398</v>
      </c>
      <c r="G3444" s="32" t="s">
        <v>76</v>
      </c>
      <c r="H3444" s="35" t="s">
        <v>586</v>
      </c>
      <c r="I3444" s="32" t="s">
        <v>166</v>
      </c>
      <c r="J3444" s="19">
        <v>3.1</v>
      </c>
    </row>
    <row r="3445" spans="1:11">
      <c r="A3445" s="18" t="s">
        <v>19</v>
      </c>
      <c r="B3445" s="5" t="str">
        <f>TEXT(DATA[[#This Row],[Fecha]],"mmm")</f>
        <v>feb</v>
      </c>
      <c r="C3445" s="16">
        <f>(WEEKNUM(DATA[[#This Row],[Fecha]],2))</f>
        <v>9</v>
      </c>
      <c r="D3445" s="30">
        <v>45349</v>
      </c>
      <c r="E3445" s="102">
        <f>YEAR(DATA[[#This Row],[Fecha]])</f>
        <v>2024</v>
      </c>
      <c r="F3445" s="31" t="s">
        <v>398</v>
      </c>
      <c r="G3445" s="32" t="s">
        <v>65</v>
      </c>
      <c r="H3445" s="35" t="s">
        <v>435</v>
      </c>
      <c r="I3445" s="32" t="s">
        <v>166</v>
      </c>
      <c r="J3445" s="19">
        <v>2.64</v>
      </c>
    </row>
    <row r="3446" spans="1:11">
      <c r="A3446" s="18" t="s">
        <v>19</v>
      </c>
      <c r="B3446" s="5" t="str">
        <f>TEXT(DATA[[#This Row],[Fecha]],"mmm")</f>
        <v>feb</v>
      </c>
      <c r="C3446" s="16">
        <f>(WEEKNUM(DATA[[#This Row],[Fecha]],2))</f>
        <v>9</v>
      </c>
      <c r="D3446" s="30">
        <v>45349</v>
      </c>
      <c r="E3446" s="102">
        <f>YEAR(DATA[[#This Row],[Fecha]])</f>
        <v>2024</v>
      </c>
      <c r="F3446" s="31" t="s">
        <v>398</v>
      </c>
      <c r="G3446" s="32" t="s">
        <v>65</v>
      </c>
      <c r="H3446" s="35" t="s">
        <v>435</v>
      </c>
      <c r="I3446" s="32" t="s">
        <v>166</v>
      </c>
      <c r="J3446" s="19">
        <v>2.34</v>
      </c>
    </row>
    <row r="3447" spans="1:11">
      <c r="A3447" s="18" t="s">
        <v>19</v>
      </c>
      <c r="B3447" s="5" t="str">
        <f>TEXT(DATA[[#This Row],[Fecha]],"mmm")</f>
        <v>feb</v>
      </c>
      <c r="C3447" s="16">
        <f>(WEEKNUM(DATA[[#This Row],[Fecha]],2))</f>
        <v>9</v>
      </c>
      <c r="D3447" s="30">
        <v>45349</v>
      </c>
      <c r="E3447" s="102">
        <f>YEAR(DATA[[#This Row],[Fecha]])</f>
        <v>2024</v>
      </c>
      <c r="F3447" s="31" t="s">
        <v>398</v>
      </c>
      <c r="G3447" s="32" t="s">
        <v>65</v>
      </c>
      <c r="H3447" s="35" t="s">
        <v>435</v>
      </c>
      <c r="I3447" s="32" t="s">
        <v>166</v>
      </c>
      <c r="J3447" s="19">
        <v>2.02</v>
      </c>
    </row>
    <row r="3448" spans="1:11">
      <c r="A3448" s="18" t="s">
        <v>20</v>
      </c>
      <c r="B3448" s="5" t="str">
        <f>TEXT(DATA[[#This Row],[Fecha]],"mmm")</f>
        <v>feb</v>
      </c>
      <c r="C3448" s="16">
        <f>(WEEKNUM(DATA[[#This Row],[Fecha]],2))</f>
        <v>9</v>
      </c>
      <c r="D3448" s="30">
        <v>45349</v>
      </c>
      <c r="E3448" s="102">
        <f>YEAR(DATA[[#This Row],[Fecha]])</f>
        <v>2024</v>
      </c>
      <c r="F3448" s="31" t="s">
        <v>335</v>
      </c>
      <c r="G3448" s="32" t="s">
        <v>64</v>
      </c>
      <c r="H3448" s="35" t="s">
        <v>477</v>
      </c>
      <c r="I3448" s="32" t="s">
        <v>166</v>
      </c>
      <c r="J3448" s="19">
        <v>1.95</v>
      </c>
    </row>
    <row r="3449" spans="1:11">
      <c r="A3449" s="18" t="s">
        <v>19</v>
      </c>
      <c r="B3449" s="5" t="str">
        <f>TEXT(DATA[[#This Row],[Fecha]],"mmm")</f>
        <v>feb</v>
      </c>
      <c r="C3449" s="16">
        <f>(WEEKNUM(DATA[[#This Row],[Fecha]],2))</f>
        <v>9</v>
      </c>
      <c r="D3449" s="30">
        <v>45349</v>
      </c>
      <c r="E3449" s="102">
        <f>YEAR(DATA[[#This Row],[Fecha]])</f>
        <v>2024</v>
      </c>
      <c r="F3449" s="31" t="s">
        <v>398</v>
      </c>
      <c r="G3449" s="32" t="s">
        <v>65</v>
      </c>
      <c r="H3449" s="35" t="s">
        <v>435</v>
      </c>
      <c r="I3449" s="32" t="s">
        <v>166</v>
      </c>
      <c r="J3449" s="19">
        <v>1.48</v>
      </c>
    </row>
    <row r="3450" spans="1:11">
      <c r="A3450" s="18" t="s">
        <v>19</v>
      </c>
      <c r="B3450" s="5" t="str">
        <f>TEXT(DATA[[#This Row],[Fecha]],"mmm")</f>
        <v>feb</v>
      </c>
      <c r="C3450" s="16">
        <f>(WEEKNUM(DATA[[#This Row],[Fecha]],2))</f>
        <v>9</v>
      </c>
      <c r="D3450" s="30">
        <v>45349</v>
      </c>
      <c r="E3450" s="102">
        <f>YEAR(DATA[[#This Row],[Fecha]])</f>
        <v>2024</v>
      </c>
      <c r="F3450" s="31" t="s">
        <v>398</v>
      </c>
      <c r="G3450" s="32" t="s">
        <v>65</v>
      </c>
      <c r="H3450" s="35" t="s">
        <v>435</v>
      </c>
      <c r="I3450" s="32" t="s">
        <v>166</v>
      </c>
      <c r="J3450" s="19">
        <v>1.38</v>
      </c>
    </row>
    <row r="3451" spans="1:11">
      <c r="A3451" s="18" t="s">
        <v>20</v>
      </c>
      <c r="B3451" s="5" t="str">
        <f>TEXT(DATA[[#This Row],[Fecha]],"mmm")</f>
        <v>feb</v>
      </c>
      <c r="C3451" s="16">
        <f>(WEEKNUM(DATA[[#This Row],[Fecha]],2))</f>
        <v>9</v>
      </c>
      <c r="D3451" s="30">
        <v>45349</v>
      </c>
      <c r="E3451" s="102">
        <f>YEAR(DATA[[#This Row],[Fecha]])</f>
        <v>2024</v>
      </c>
      <c r="F3451" s="31" t="s">
        <v>398</v>
      </c>
      <c r="G3451" s="32" t="s">
        <v>70</v>
      </c>
      <c r="H3451" s="35" t="s">
        <v>134</v>
      </c>
      <c r="I3451" s="32" t="s">
        <v>166</v>
      </c>
      <c r="J3451" s="19">
        <v>0.45</v>
      </c>
    </row>
    <row r="3452" spans="1:11">
      <c r="A3452" s="18" t="s">
        <v>19</v>
      </c>
      <c r="B3452" s="5" t="str">
        <f>TEXT(DATA[[#This Row],[Fecha]],"mmm")</f>
        <v>feb</v>
      </c>
      <c r="C3452" s="16">
        <f>(WEEKNUM(DATA[[#This Row],[Fecha]],2))</f>
        <v>9</v>
      </c>
      <c r="D3452" s="30">
        <v>45349</v>
      </c>
      <c r="E3452" s="102">
        <f>YEAR(DATA[[#This Row],[Fecha]])</f>
        <v>2024</v>
      </c>
      <c r="F3452" s="31" t="s">
        <v>398</v>
      </c>
      <c r="G3452" s="32" t="s">
        <v>76</v>
      </c>
      <c r="H3452" s="35" t="s">
        <v>707</v>
      </c>
      <c r="I3452" s="32" t="s">
        <v>166</v>
      </c>
      <c r="J3452" s="19">
        <v>0.43</v>
      </c>
    </row>
    <row r="3453" spans="1:11">
      <c r="A3453" s="18" t="s">
        <v>19</v>
      </c>
      <c r="B3453" s="5" t="str">
        <f>TEXT(DATA[[#This Row],[Fecha]],"mmm")</f>
        <v>feb</v>
      </c>
      <c r="C3453" s="16">
        <f>(WEEKNUM(DATA[[#This Row],[Fecha]],2))</f>
        <v>9</v>
      </c>
      <c r="D3453" s="30">
        <v>45349</v>
      </c>
      <c r="E3453" s="102">
        <f>YEAR(DATA[[#This Row],[Fecha]])</f>
        <v>2024</v>
      </c>
      <c r="F3453" s="31" t="s">
        <v>398</v>
      </c>
      <c r="G3453" s="32" t="s">
        <v>65</v>
      </c>
      <c r="H3453" s="35" t="s">
        <v>435</v>
      </c>
      <c r="I3453" s="32" t="s">
        <v>166</v>
      </c>
      <c r="J3453" s="19">
        <v>0.24</v>
      </c>
    </row>
    <row r="3454" spans="1:11">
      <c r="A3454" s="18" t="s">
        <v>20</v>
      </c>
      <c r="B3454" s="5" t="str">
        <f>TEXT(DATA[[#This Row],[Fecha]],"mmm")</f>
        <v>feb</v>
      </c>
      <c r="C3454" s="16">
        <f>(WEEKNUM(DATA[[#This Row],[Fecha]],2))</f>
        <v>9</v>
      </c>
      <c r="D3454" s="30">
        <v>45350</v>
      </c>
      <c r="E3454" s="102">
        <f>YEAR(DATA[[#This Row],[Fecha]])</f>
        <v>2024</v>
      </c>
      <c r="F3454" s="31" t="s">
        <v>398</v>
      </c>
      <c r="G3454" s="32" t="s">
        <v>76</v>
      </c>
      <c r="H3454" s="35" t="s">
        <v>750</v>
      </c>
      <c r="I3454" s="32" t="s">
        <v>56</v>
      </c>
      <c r="J3454" s="19">
        <v>60</v>
      </c>
      <c r="K3454" s="29" t="s">
        <v>775</v>
      </c>
    </row>
    <row r="3455" spans="1:11">
      <c r="A3455" s="18" t="s">
        <v>20</v>
      </c>
      <c r="B3455" s="5" t="str">
        <f>TEXT(DATA[[#This Row],[Fecha]],"mmm")</f>
        <v>feb</v>
      </c>
      <c r="C3455" s="16">
        <f>(WEEKNUM(DATA[[#This Row],[Fecha]],2))</f>
        <v>9</v>
      </c>
      <c r="D3455" s="30">
        <v>45350</v>
      </c>
      <c r="E3455" s="102">
        <f>YEAR(DATA[[#This Row],[Fecha]])</f>
        <v>2024</v>
      </c>
      <c r="F3455" s="31" t="s">
        <v>398</v>
      </c>
      <c r="G3455" s="32" t="s">
        <v>76</v>
      </c>
      <c r="H3455" s="35" t="s">
        <v>750</v>
      </c>
      <c r="I3455" s="32" t="s">
        <v>56</v>
      </c>
      <c r="J3455" s="19">
        <v>42.34</v>
      </c>
      <c r="K3455" s="29" t="s">
        <v>775</v>
      </c>
    </row>
    <row r="3456" spans="1:11">
      <c r="A3456" s="18" t="s">
        <v>19</v>
      </c>
      <c r="B3456" s="5" t="str">
        <f>TEXT(DATA[[#This Row],[Fecha]],"mmm")</f>
        <v>feb</v>
      </c>
      <c r="C3456" s="16">
        <f>(WEEKNUM(DATA[[#This Row],[Fecha]],2))</f>
        <v>9</v>
      </c>
      <c r="D3456" s="30">
        <v>45350</v>
      </c>
      <c r="E3456" s="102">
        <f>YEAR(DATA[[#This Row],[Fecha]])</f>
        <v>2024</v>
      </c>
      <c r="F3456" s="31" t="s">
        <v>398</v>
      </c>
      <c r="G3456" s="32" t="s">
        <v>604</v>
      </c>
      <c r="H3456" s="35" t="s">
        <v>755</v>
      </c>
      <c r="I3456" s="32" t="s">
        <v>56</v>
      </c>
      <c r="J3456" s="19">
        <v>32.24</v>
      </c>
      <c r="K3456" s="29" t="s">
        <v>775</v>
      </c>
    </row>
    <row r="3457" spans="1:11">
      <c r="A3457" s="18" t="s">
        <v>22</v>
      </c>
      <c r="B3457" s="5" t="str">
        <f>TEXT(DATA[[#This Row],[Fecha]],"mmm")</f>
        <v>feb</v>
      </c>
      <c r="C3457" s="16">
        <f>(WEEKNUM(DATA[[#This Row],[Fecha]],2))</f>
        <v>9</v>
      </c>
      <c r="D3457" s="30">
        <v>45350</v>
      </c>
      <c r="E3457" s="102">
        <f>YEAR(DATA[[#This Row],[Fecha]])</f>
        <v>2024</v>
      </c>
      <c r="F3457" s="31" t="s">
        <v>398</v>
      </c>
      <c r="G3457" s="32" t="s">
        <v>604</v>
      </c>
      <c r="H3457" s="35" t="s">
        <v>755</v>
      </c>
      <c r="I3457" s="32" t="s">
        <v>56</v>
      </c>
      <c r="J3457" s="19">
        <v>22.31</v>
      </c>
      <c r="K3457" s="29" t="s">
        <v>775</v>
      </c>
    </row>
    <row r="3458" spans="1:11">
      <c r="A3458" s="18" t="s">
        <v>22</v>
      </c>
      <c r="B3458" s="5" t="str">
        <f>TEXT(DATA[[#This Row],[Fecha]],"mmm")</f>
        <v>feb</v>
      </c>
      <c r="C3458" s="16">
        <f>(WEEKNUM(DATA[[#This Row],[Fecha]],2))</f>
        <v>9</v>
      </c>
      <c r="D3458" s="30">
        <v>45350</v>
      </c>
      <c r="E3458" s="102">
        <f>YEAR(DATA[[#This Row],[Fecha]])</f>
        <v>2024</v>
      </c>
      <c r="F3458" s="31" t="s">
        <v>398</v>
      </c>
      <c r="G3458" s="32" t="s">
        <v>78</v>
      </c>
      <c r="H3458" s="35" t="s">
        <v>296</v>
      </c>
      <c r="I3458" s="32" t="s">
        <v>56</v>
      </c>
      <c r="J3458" s="19">
        <v>21.63</v>
      </c>
      <c r="K3458" s="29" t="s">
        <v>782</v>
      </c>
    </row>
    <row r="3459" spans="1:11">
      <c r="A3459" s="18" t="s">
        <v>20</v>
      </c>
      <c r="B3459" s="5" t="str">
        <f>TEXT(DATA[[#This Row],[Fecha]],"mmm")</f>
        <v>feb</v>
      </c>
      <c r="C3459" s="16">
        <f>(WEEKNUM(DATA[[#This Row],[Fecha]],2))</f>
        <v>9</v>
      </c>
      <c r="D3459" s="30">
        <v>45350</v>
      </c>
      <c r="E3459" s="102">
        <f>YEAR(DATA[[#This Row],[Fecha]])</f>
        <v>2024</v>
      </c>
      <c r="F3459" s="31" t="s">
        <v>335</v>
      </c>
      <c r="G3459" s="32" t="s">
        <v>76</v>
      </c>
      <c r="H3459" s="35" t="s">
        <v>750</v>
      </c>
      <c r="I3459" s="32" t="s">
        <v>56</v>
      </c>
      <c r="J3459" s="19">
        <v>15.72</v>
      </c>
      <c r="K3459" s="29" t="s">
        <v>775</v>
      </c>
    </row>
    <row r="3460" spans="1:11">
      <c r="A3460" s="18" t="s">
        <v>22</v>
      </c>
      <c r="B3460" s="5" t="str">
        <f>TEXT(DATA[[#This Row],[Fecha]],"mmm")</f>
        <v>feb</v>
      </c>
      <c r="C3460" s="16">
        <f>(WEEKNUM(DATA[[#This Row],[Fecha]],2))</f>
        <v>9</v>
      </c>
      <c r="D3460" s="30">
        <v>45350</v>
      </c>
      <c r="E3460" s="102">
        <f>YEAR(DATA[[#This Row],[Fecha]])</f>
        <v>2024</v>
      </c>
      <c r="F3460" s="31" t="s">
        <v>398</v>
      </c>
      <c r="G3460" s="32" t="s">
        <v>78</v>
      </c>
      <c r="H3460" s="35" t="s">
        <v>296</v>
      </c>
      <c r="I3460" s="32" t="s">
        <v>56</v>
      </c>
      <c r="J3460" s="19">
        <v>13.65</v>
      </c>
      <c r="K3460" s="29" t="s">
        <v>782</v>
      </c>
    </row>
    <row r="3461" spans="1:11">
      <c r="A3461" s="18" t="s">
        <v>22</v>
      </c>
      <c r="B3461" s="5" t="str">
        <f>TEXT(DATA[[#This Row],[Fecha]],"mmm")</f>
        <v>feb</v>
      </c>
      <c r="C3461" s="16">
        <f>(WEEKNUM(DATA[[#This Row],[Fecha]],2))</f>
        <v>9</v>
      </c>
      <c r="D3461" s="30">
        <v>45350</v>
      </c>
      <c r="E3461" s="102">
        <f>YEAR(DATA[[#This Row],[Fecha]])</f>
        <v>2024</v>
      </c>
      <c r="F3461" s="31" t="s">
        <v>398</v>
      </c>
      <c r="G3461" s="32" t="s">
        <v>604</v>
      </c>
      <c r="H3461" s="35" t="s">
        <v>755</v>
      </c>
      <c r="I3461" s="32" t="s">
        <v>56</v>
      </c>
      <c r="J3461" s="19">
        <v>13.2</v>
      </c>
      <c r="K3461" s="29" t="s">
        <v>775</v>
      </c>
    </row>
    <row r="3462" spans="1:11">
      <c r="A3462" s="18" t="s">
        <v>19</v>
      </c>
      <c r="B3462" s="5" t="str">
        <f>TEXT(DATA[[#This Row],[Fecha]],"mmm")</f>
        <v>feb</v>
      </c>
      <c r="C3462" s="16">
        <f>(WEEKNUM(DATA[[#This Row],[Fecha]],2))</f>
        <v>9</v>
      </c>
      <c r="D3462" s="30">
        <v>45350</v>
      </c>
      <c r="E3462" s="102">
        <f>YEAR(DATA[[#This Row],[Fecha]])</f>
        <v>2024</v>
      </c>
      <c r="F3462" s="31" t="s">
        <v>58</v>
      </c>
      <c r="G3462" s="32" t="s">
        <v>76</v>
      </c>
      <c r="H3462" s="35" t="s">
        <v>750</v>
      </c>
      <c r="I3462" s="32" t="s">
        <v>56</v>
      </c>
      <c r="J3462" s="19">
        <v>10.31</v>
      </c>
      <c r="K3462" s="29" t="s">
        <v>775</v>
      </c>
    </row>
    <row r="3463" spans="1:11">
      <c r="A3463" s="18" t="s">
        <v>19</v>
      </c>
      <c r="B3463" s="5" t="str">
        <f>TEXT(DATA[[#This Row],[Fecha]],"mmm")</f>
        <v>feb</v>
      </c>
      <c r="C3463" s="16">
        <f>(WEEKNUM(DATA[[#This Row],[Fecha]],2))</f>
        <v>9</v>
      </c>
      <c r="D3463" s="30">
        <v>45350</v>
      </c>
      <c r="E3463" s="102">
        <f>YEAR(DATA[[#This Row],[Fecha]])</f>
        <v>2024</v>
      </c>
      <c r="F3463" s="31" t="s">
        <v>398</v>
      </c>
      <c r="G3463" s="32" t="s">
        <v>65</v>
      </c>
      <c r="H3463" s="35" t="s">
        <v>435</v>
      </c>
      <c r="I3463" s="32" t="s">
        <v>166</v>
      </c>
      <c r="J3463" s="19">
        <v>9.11</v>
      </c>
    </row>
    <row r="3464" spans="1:11">
      <c r="A3464" s="18" t="s">
        <v>22</v>
      </c>
      <c r="B3464" s="5" t="str">
        <f>TEXT(DATA[[#This Row],[Fecha]],"mmm")</f>
        <v>feb</v>
      </c>
      <c r="C3464" s="16">
        <f>(WEEKNUM(DATA[[#This Row],[Fecha]],2))</f>
        <v>9</v>
      </c>
      <c r="D3464" s="30">
        <v>45350</v>
      </c>
      <c r="E3464" s="102">
        <f>YEAR(DATA[[#This Row],[Fecha]])</f>
        <v>2024</v>
      </c>
      <c r="F3464" s="31" t="s">
        <v>398</v>
      </c>
      <c r="G3464" s="32" t="s">
        <v>78</v>
      </c>
      <c r="H3464" s="35" t="s">
        <v>296</v>
      </c>
      <c r="I3464" s="32" t="s">
        <v>166</v>
      </c>
      <c r="J3464" s="19">
        <v>7.47</v>
      </c>
    </row>
    <row r="3465" spans="1:11">
      <c r="A3465" s="18" t="s">
        <v>19</v>
      </c>
      <c r="B3465" s="5" t="str">
        <f>TEXT(DATA[[#This Row],[Fecha]],"mmm")</f>
        <v>feb</v>
      </c>
      <c r="C3465" s="16">
        <f>(WEEKNUM(DATA[[#This Row],[Fecha]],2))</f>
        <v>9</v>
      </c>
      <c r="D3465" s="30">
        <v>45350</v>
      </c>
      <c r="E3465" s="102">
        <f>YEAR(DATA[[#This Row],[Fecha]])</f>
        <v>2024</v>
      </c>
      <c r="F3465" s="31" t="s">
        <v>398</v>
      </c>
      <c r="G3465" s="32" t="s">
        <v>604</v>
      </c>
      <c r="H3465" s="35" t="s">
        <v>755</v>
      </c>
      <c r="I3465" s="32" t="s">
        <v>166</v>
      </c>
      <c r="J3465" s="19">
        <v>6.67</v>
      </c>
    </row>
    <row r="3466" spans="1:11">
      <c r="A3466" s="18" t="s">
        <v>19</v>
      </c>
      <c r="B3466" s="5" t="str">
        <f>TEXT(DATA[[#This Row],[Fecha]],"mmm")</f>
        <v>feb</v>
      </c>
      <c r="C3466" s="16">
        <f>(WEEKNUM(DATA[[#This Row],[Fecha]],2))</f>
        <v>9</v>
      </c>
      <c r="D3466" s="30">
        <v>45350</v>
      </c>
      <c r="E3466" s="102">
        <f>YEAR(DATA[[#This Row],[Fecha]])</f>
        <v>2024</v>
      </c>
      <c r="F3466" s="31" t="s">
        <v>398</v>
      </c>
      <c r="G3466" s="32" t="s">
        <v>65</v>
      </c>
      <c r="H3466" s="35" t="s">
        <v>435</v>
      </c>
      <c r="I3466" s="32" t="s">
        <v>166</v>
      </c>
      <c r="J3466" s="19">
        <v>6.31</v>
      </c>
    </row>
    <row r="3467" spans="1:11">
      <c r="A3467" s="18" t="s">
        <v>20</v>
      </c>
      <c r="B3467" s="5" t="str">
        <f>TEXT(DATA[[#This Row],[Fecha]],"mmm")</f>
        <v>feb</v>
      </c>
      <c r="C3467" s="16">
        <f>(WEEKNUM(DATA[[#This Row],[Fecha]],2))</f>
        <v>9</v>
      </c>
      <c r="D3467" s="30">
        <v>45350</v>
      </c>
      <c r="E3467" s="102">
        <f>YEAR(DATA[[#This Row],[Fecha]])</f>
        <v>2024</v>
      </c>
      <c r="F3467" s="31" t="s">
        <v>398</v>
      </c>
      <c r="G3467" s="32" t="s">
        <v>71</v>
      </c>
      <c r="H3467" s="35" t="s">
        <v>194</v>
      </c>
      <c r="I3467" s="32" t="s">
        <v>166</v>
      </c>
      <c r="J3467" s="19">
        <v>6.12</v>
      </c>
    </row>
    <row r="3468" spans="1:11">
      <c r="A3468" s="18" t="s">
        <v>20</v>
      </c>
      <c r="B3468" s="5" t="str">
        <f>TEXT(DATA[[#This Row],[Fecha]],"mmm")</f>
        <v>feb</v>
      </c>
      <c r="C3468" s="16">
        <f>(WEEKNUM(DATA[[#This Row],[Fecha]],2))</f>
        <v>9</v>
      </c>
      <c r="D3468" s="30">
        <v>45350</v>
      </c>
      <c r="E3468" s="102">
        <f>YEAR(DATA[[#This Row],[Fecha]])</f>
        <v>2024</v>
      </c>
      <c r="F3468" s="31" t="s">
        <v>58</v>
      </c>
      <c r="G3468" s="32" t="s">
        <v>53</v>
      </c>
      <c r="H3468" s="35" t="s">
        <v>387</v>
      </c>
      <c r="I3468" s="32" t="s">
        <v>166</v>
      </c>
      <c r="J3468" s="19">
        <v>5.8</v>
      </c>
    </row>
    <row r="3469" spans="1:11">
      <c r="A3469" s="18" t="s">
        <v>20</v>
      </c>
      <c r="B3469" s="5" t="str">
        <f>TEXT(DATA[[#This Row],[Fecha]],"mmm")</f>
        <v>feb</v>
      </c>
      <c r="C3469" s="16">
        <f>(WEEKNUM(DATA[[#This Row],[Fecha]],2))</f>
        <v>9</v>
      </c>
      <c r="D3469" s="30">
        <v>45350</v>
      </c>
      <c r="E3469" s="102">
        <f>YEAR(DATA[[#This Row],[Fecha]])</f>
        <v>2024</v>
      </c>
      <c r="F3469" s="31" t="s">
        <v>58</v>
      </c>
      <c r="G3469" s="32" t="s">
        <v>76</v>
      </c>
      <c r="H3469" s="35" t="s">
        <v>750</v>
      </c>
      <c r="I3469" s="32" t="s">
        <v>166</v>
      </c>
      <c r="J3469" s="19">
        <v>5.44</v>
      </c>
    </row>
    <row r="3470" spans="1:11">
      <c r="A3470" s="18" t="s">
        <v>20</v>
      </c>
      <c r="B3470" s="5" t="str">
        <f>TEXT(DATA[[#This Row],[Fecha]],"mmm")</f>
        <v>feb</v>
      </c>
      <c r="C3470" s="16">
        <f>(WEEKNUM(DATA[[#This Row],[Fecha]],2))</f>
        <v>9</v>
      </c>
      <c r="D3470" s="30">
        <v>45350</v>
      </c>
      <c r="E3470" s="102">
        <f>YEAR(DATA[[#This Row],[Fecha]])</f>
        <v>2024</v>
      </c>
      <c r="F3470" s="31" t="s">
        <v>398</v>
      </c>
      <c r="G3470" s="32" t="s">
        <v>76</v>
      </c>
      <c r="H3470" s="35" t="s">
        <v>750</v>
      </c>
      <c r="I3470" s="32" t="s">
        <v>166</v>
      </c>
      <c r="J3470" s="19">
        <v>4.83</v>
      </c>
    </row>
    <row r="3471" spans="1:11">
      <c r="A3471" s="18" t="s">
        <v>19</v>
      </c>
      <c r="B3471" s="5" t="str">
        <f>TEXT(DATA[[#This Row],[Fecha]],"mmm")</f>
        <v>feb</v>
      </c>
      <c r="C3471" s="16">
        <f>(WEEKNUM(DATA[[#This Row],[Fecha]],2))</f>
        <v>9</v>
      </c>
      <c r="D3471" s="30">
        <v>45350</v>
      </c>
      <c r="E3471" s="102">
        <f>YEAR(DATA[[#This Row],[Fecha]])</f>
        <v>2024</v>
      </c>
      <c r="F3471" s="31" t="s">
        <v>398</v>
      </c>
      <c r="G3471" s="32" t="s">
        <v>605</v>
      </c>
      <c r="H3471" s="35" t="s">
        <v>773</v>
      </c>
      <c r="I3471" s="32" t="s">
        <v>166</v>
      </c>
      <c r="J3471" s="19">
        <v>4.38</v>
      </c>
    </row>
    <row r="3472" spans="1:11">
      <c r="A3472" s="18" t="s">
        <v>20</v>
      </c>
      <c r="B3472" s="5" t="str">
        <f>TEXT(DATA[[#This Row],[Fecha]],"mmm")</f>
        <v>feb</v>
      </c>
      <c r="C3472" s="16">
        <f>(WEEKNUM(DATA[[#This Row],[Fecha]],2))</f>
        <v>9</v>
      </c>
      <c r="D3472" s="30">
        <v>45350</v>
      </c>
      <c r="E3472" s="102">
        <f>YEAR(DATA[[#This Row],[Fecha]])</f>
        <v>2024</v>
      </c>
      <c r="F3472" s="31" t="s">
        <v>58</v>
      </c>
      <c r="G3472" s="32" t="s">
        <v>53</v>
      </c>
      <c r="H3472" s="35" t="s">
        <v>387</v>
      </c>
      <c r="I3472" s="32" t="s">
        <v>166</v>
      </c>
      <c r="J3472" s="19">
        <v>4.2300000000000004</v>
      </c>
    </row>
    <row r="3473" spans="1:10">
      <c r="A3473" s="18" t="s">
        <v>19</v>
      </c>
      <c r="B3473" s="5" t="str">
        <f>TEXT(DATA[[#This Row],[Fecha]],"mmm")</f>
        <v>feb</v>
      </c>
      <c r="C3473" s="16">
        <f>(WEEKNUM(DATA[[#This Row],[Fecha]],2))</f>
        <v>9</v>
      </c>
      <c r="D3473" s="30">
        <v>45350</v>
      </c>
      <c r="E3473" s="102">
        <f>YEAR(DATA[[#This Row],[Fecha]])</f>
        <v>2024</v>
      </c>
      <c r="F3473" s="31" t="s">
        <v>398</v>
      </c>
      <c r="G3473" s="32" t="s">
        <v>604</v>
      </c>
      <c r="H3473" s="35" t="s">
        <v>755</v>
      </c>
      <c r="I3473" s="32" t="s">
        <v>166</v>
      </c>
      <c r="J3473" s="19">
        <v>3.72</v>
      </c>
    </row>
    <row r="3474" spans="1:10">
      <c r="A3474" s="18" t="s">
        <v>22</v>
      </c>
      <c r="B3474" s="5" t="str">
        <f>TEXT(DATA[[#This Row],[Fecha]],"mmm")</f>
        <v>feb</v>
      </c>
      <c r="C3474" s="16">
        <f>(WEEKNUM(DATA[[#This Row],[Fecha]],2))</f>
        <v>9</v>
      </c>
      <c r="D3474" s="30">
        <v>45350</v>
      </c>
      <c r="E3474" s="102">
        <f>YEAR(DATA[[#This Row],[Fecha]])</f>
        <v>2024</v>
      </c>
      <c r="F3474" s="31" t="s">
        <v>58</v>
      </c>
      <c r="G3474" s="32" t="s">
        <v>76</v>
      </c>
      <c r="H3474" s="35" t="s">
        <v>304</v>
      </c>
      <c r="I3474" s="32" t="s">
        <v>166</v>
      </c>
      <c r="J3474" s="19">
        <v>3.63</v>
      </c>
    </row>
    <row r="3475" spans="1:10">
      <c r="A3475" s="18" t="s">
        <v>22</v>
      </c>
      <c r="B3475" s="5" t="str">
        <f>TEXT(DATA[[#This Row],[Fecha]],"mmm")</f>
        <v>feb</v>
      </c>
      <c r="C3475" s="16">
        <f>(WEEKNUM(DATA[[#This Row],[Fecha]],2))</f>
        <v>9</v>
      </c>
      <c r="D3475" s="30">
        <v>45350</v>
      </c>
      <c r="E3475" s="102">
        <f>YEAR(DATA[[#This Row],[Fecha]])</f>
        <v>2024</v>
      </c>
      <c r="F3475" s="31" t="s">
        <v>58</v>
      </c>
      <c r="G3475" s="32" t="s">
        <v>76</v>
      </c>
      <c r="H3475" s="35" t="s">
        <v>352</v>
      </c>
      <c r="I3475" s="32" t="s">
        <v>166</v>
      </c>
      <c r="J3475" s="19">
        <v>3.05</v>
      </c>
    </row>
    <row r="3476" spans="1:10">
      <c r="A3476" s="18" t="s">
        <v>19</v>
      </c>
      <c r="B3476" s="5" t="str">
        <f>TEXT(DATA[[#This Row],[Fecha]],"mmm")</f>
        <v>feb</v>
      </c>
      <c r="C3476" s="16">
        <f>(WEEKNUM(DATA[[#This Row],[Fecha]],2))</f>
        <v>9</v>
      </c>
      <c r="D3476" s="30">
        <v>45350</v>
      </c>
      <c r="E3476" s="102">
        <f>YEAR(DATA[[#This Row],[Fecha]])</f>
        <v>2024</v>
      </c>
      <c r="F3476" s="31" t="s">
        <v>398</v>
      </c>
      <c r="G3476" s="32" t="s">
        <v>65</v>
      </c>
      <c r="H3476" s="35" t="s">
        <v>435</v>
      </c>
      <c r="I3476" s="32" t="s">
        <v>166</v>
      </c>
      <c r="J3476" s="19">
        <v>2.98</v>
      </c>
    </row>
    <row r="3477" spans="1:10">
      <c r="A3477" s="18" t="s">
        <v>20</v>
      </c>
      <c r="B3477" s="5" t="str">
        <f>TEXT(DATA[[#This Row],[Fecha]],"mmm")</f>
        <v>feb</v>
      </c>
      <c r="C3477" s="16">
        <f>(WEEKNUM(DATA[[#This Row],[Fecha]],2))</f>
        <v>9</v>
      </c>
      <c r="D3477" s="30">
        <v>45350</v>
      </c>
      <c r="E3477" s="102">
        <f>YEAR(DATA[[#This Row],[Fecha]])</f>
        <v>2024</v>
      </c>
      <c r="F3477" s="31" t="s">
        <v>58</v>
      </c>
      <c r="G3477" s="32" t="s">
        <v>53</v>
      </c>
      <c r="H3477" s="35" t="s">
        <v>387</v>
      </c>
      <c r="I3477" s="32" t="s">
        <v>166</v>
      </c>
      <c r="J3477" s="19">
        <v>2.93</v>
      </c>
    </row>
    <row r="3478" spans="1:10">
      <c r="A3478" s="18" t="s">
        <v>19</v>
      </c>
      <c r="B3478" s="5" t="str">
        <f>TEXT(DATA[[#This Row],[Fecha]],"mmm")</f>
        <v>feb</v>
      </c>
      <c r="C3478" s="16">
        <f>(WEEKNUM(DATA[[#This Row],[Fecha]],2))</f>
        <v>9</v>
      </c>
      <c r="D3478" s="30">
        <v>45350</v>
      </c>
      <c r="E3478" s="102">
        <f>YEAR(DATA[[#This Row],[Fecha]])</f>
        <v>2024</v>
      </c>
      <c r="F3478" s="31" t="s">
        <v>398</v>
      </c>
      <c r="G3478" s="32" t="s">
        <v>604</v>
      </c>
      <c r="H3478" s="35" t="s">
        <v>755</v>
      </c>
      <c r="I3478" s="32" t="s">
        <v>166</v>
      </c>
      <c r="J3478" s="19">
        <v>2.91</v>
      </c>
    </row>
    <row r="3479" spans="1:10">
      <c r="A3479" s="18" t="s">
        <v>20</v>
      </c>
      <c r="B3479" s="5" t="str">
        <f>TEXT(DATA[[#This Row],[Fecha]],"mmm")</f>
        <v>feb</v>
      </c>
      <c r="C3479" s="16">
        <f>(WEEKNUM(DATA[[#This Row],[Fecha]],2))</f>
        <v>9</v>
      </c>
      <c r="D3479" s="30">
        <v>45350</v>
      </c>
      <c r="E3479" s="102">
        <f>YEAR(DATA[[#This Row],[Fecha]])</f>
        <v>2024</v>
      </c>
      <c r="F3479" s="31" t="s">
        <v>398</v>
      </c>
      <c r="G3479" s="32" t="s">
        <v>52</v>
      </c>
      <c r="H3479" s="35" t="s">
        <v>162</v>
      </c>
      <c r="I3479" s="32" t="s">
        <v>166</v>
      </c>
      <c r="J3479" s="19">
        <v>2.86</v>
      </c>
    </row>
    <row r="3480" spans="1:10">
      <c r="A3480" s="18" t="s">
        <v>20</v>
      </c>
      <c r="B3480" s="5" t="str">
        <f>TEXT(DATA[[#This Row],[Fecha]],"mmm")</f>
        <v>feb</v>
      </c>
      <c r="C3480" s="16">
        <f>(WEEKNUM(DATA[[#This Row],[Fecha]],2))</f>
        <v>9</v>
      </c>
      <c r="D3480" s="30">
        <v>45350</v>
      </c>
      <c r="E3480" s="102">
        <f>YEAR(DATA[[#This Row],[Fecha]])</f>
        <v>2024</v>
      </c>
      <c r="F3480" s="31" t="s">
        <v>335</v>
      </c>
      <c r="G3480" s="32" t="s">
        <v>70</v>
      </c>
      <c r="H3480" s="35" t="s">
        <v>134</v>
      </c>
      <c r="I3480" s="32" t="s">
        <v>166</v>
      </c>
      <c r="J3480" s="19">
        <v>2.4300000000000002</v>
      </c>
    </row>
    <row r="3481" spans="1:10">
      <c r="A3481" s="18" t="s">
        <v>22</v>
      </c>
      <c r="B3481" s="5" t="str">
        <f>TEXT(DATA[[#This Row],[Fecha]],"mmm")</f>
        <v>feb</v>
      </c>
      <c r="C3481" s="16">
        <f>(WEEKNUM(DATA[[#This Row],[Fecha]],2))</f>
        <v>9</v>
      </c>
      <c r="D3481" s="30">
        <v>45350</v>
      </c>
      <c r="E3481" s="102">
        <f>YEAR(DATA[[#This Row],[Fecha]])</f>
        <v>2024</v>
      </c>
      <c r="F3481" s="31" t="s">
        <v>398</v>
      </c>
      <c r="G3481" s="32" t="s">
        <v>78</v>
      </c>
      <c r="H3481" s="35" t="s">
        <v>296</v>
      </c>
      <c r="I3481" s="32" t="s">
        <v>166</v>
      </c>
      <c r="J3481" s="19">
        <v>2.35</v>
      </c>
    </row>
    <row r="3482" spans="1:10">
      <c r="A3482" s="18" t="s">
        <v>22</v>
      </c>
      <c r="B3482" s="5" t="str">
        <f>TEXT(DATA[[#This Row],[Fecha]],"mmm")</f>
        <v>feb</v>
      </c>
      <c r="C3482" s="16">
        <f>(WEEKNUM(DATA[[#This Row],[Fecha]],2))</f>
        <v>9</v>
      </c>
      <c r="D3482" s="30">
        <v>45350</v>
      </c>
      <c r="E3482" s="102">
        <f>YEAR(DATA[[#This Row],[Fecha]])</f>
        <v>2024</v>
      </c>
      <c r="F3482" s="31" t="s">
        <v>58</v>
      </c>
      <c r="G3482" s="32" t="s">
        <v>65</v>
      </c>
      <c r="H3482" s="35" t="s">
        <v>89</v>
      </c>
      <c r="I3482" s="32" t="s">
        <v>166</v>
      </c>
      <c r="J3482" s="19">
        <v>2.1800000000000002</v>
      </c>
    </row>
    <row r="3483" spans="1:10">
      <c r="A3483" s="18" t="s">
        <v>22</v>
      </c>
      <c r="B3483" s="5" t="str">
        <f>TEXT(DATA[[#This Row],[Fecha]],"mmm")</f>
        <v>feb</v>
      </c>
      <c r="C3483" s="16">
        <f>(WEEKNUM(DATA[[#This Row],[Fecha]],2))</f>
        <v>9</v>
      </c>
      <c r="D3483" s="30">
        <v>45350</v>
      </c>
      <c r="E3483" s="102">
        <f>YEAR(DATA[[#This Row],[Fecha]])</f>
        <v>2024</v>
      </c>
      <c r="F3483" s="31" t="s">
        <v>398</v>
      </c>
      <c r="G3483" s="32" t="s">
        <v>78</v>
      </c>
      <c r="H3483" s="35" t="s">
        <v>296</v>
      </c>
      <c r="I3483" s="32" t="s">
        <v>166</v>
      </c>
      <c r="J3483" s="19">
        <v>1.85</v>
      </c>
    </row>
    <row r="3484" spans="1:10">
      <c r="A3484" s="18" t="s">
        <v>19</v>
      </c>
      <c r="B3484" s="5" t="str">
        <f>TEXT(DATA[[#This Row],[Fecha]],"mmm")</f>
        <v>feb</v>
      </c>
      <c r="C3484" s="16">
        <f>(WEEKNUM(DATA[[#This Row],[Fecha]],2))</f>
        <v>9</v>
      </c>
      <c r="D3484" s="30">
        <v>45350</v>
      </c>
      <c r="E3484" s="102">
        <f>YEAR(DATA[[#This Row],[Fecha]])</f>
        <v>2024</v>
      </c>
      <c r="F3484" s="31" t="s">
        <v>58</v>
      </c>
      <c r="G3484" s="32" t="s">
        <v>76</v>
      </c>
      <c r="H3484" s="35" t="s">
        <v>750</v>
      </c>
      <c r="I3484" s="32" t="s">
        <v>166</v>
      </c>
      <c r="J3484" s="19">
        <v>1.75</v>
      </c>
    </row>
    <row r="3485" spans="1:10">
      <c r="A3485" s="18" t="s">
        <v>22</v>
      </c>
      <c r="B3485" s="5" t="str">
        <f>TEXT(DATA[[#This Row],[Fecha]],"mmm")</f>
        <v>feb</v>
      </c>
      <c r="C3485" s="16">
        <f>(WEEKNUM(DATA[[#This Row],[Fecha]],2))</f>
        <v>9</v>
      </c>
      <c r="D3485" s="30">
        <v>45350</v>
      </c>
      <c r="E3485" s="102">
        <f>YEAR(DATA[[#This Row],[Fecha]])</f>
        <v>2024</v>
      </c>
      <c r="F3485" s="31" t="s">
        <v>58</v>
      </c>
      <c r="G3485" s="32" t="s">
        <v>65</v>
      </c>
      <c r="H3485" s="35" t="s">
        <v>89</v>
      </c>
      <c r="I3485" s="32" t="s">
        <v>166</v>
      </c>
      <c r="J3485" s="19">
        <v>1.7</v>
      </c>
    </row>
    <row r="3486" spans="1:10">
      <c r="A3486" s="18" t="s">
        <v>22</v>
      </c>
      <c r="B3486" s="5" t="str">
        <f>TEXT(DATA[[#This Row],[Fecha]],"mmm")</f>
        <v>feb</v>
      </c>
      <c r="C3486" s="16">
        <f>(WEEKNUM(DATA[[#This Row],[Fecha]],2))</f>
        <v>9</v>
      </c>
      <c r="D3486" s="30">
        <v>45350</v>
      </c>
      <c r="E3486" s="102">
        <f>YEAR(DATA[[#This Row],[Fecha]])</f>
        <v>2024</v>
      </c>
      <c r="F3486" s="31" t="s">
        <v>398</v>
      </c>
      <c r="G3486" s="32" t="s">
        <v>604</v>
      </c>
      <c r="H3486" s="35" t="s">
        <v>755</v>
      </c>
      <c r="I3486" s="32" t="s">
        <v>166</v>
      </c>
      <c r="J3486" s="19">
        <v>1.53</v>
      </c>
    </row>
    <row r="3487" spans="1:10">
      <c r="A3487" s="18" t="s">
        <v>19</v>
      </c>
      <c r="B3487" s="5" t="str">
        <f>TEXT(DATA[[#This Row],[Fecha]],"mmm")</f>
        <v>feb</v>
      </c>
      <c r="C3487" s="16">
        <f>(WEEKNUM(DATA[[#This Row],[Fecha]],2))</f>
        <v>9</v>
      </c>
      <c r="D3487" s="30">
        <v>45350</v>
      </c>
      <c r="E3487" s="102">
        <f>YEAR(DATA[[#This Row],[Fecha]])</f>
        <v>2024</v>
      </c>
      <c r="F3487" s="31" t="s">
        <v>398</v>
      </c>
      <c r="G3487" s="32" t="s">
        <v>65</v>
      </c>
      <c r="H3487" s="35" t="s">
        <v>435</v>
      </c>
      <c r="I3487" s="32" t="s">
        <v>166</v>
      </c>
      <c r="J3487" s="19">
        <v>1.45</v>
      </c>
    </row>
    <row r="3488" spans="1:10">
      <c r="A3488" s="18" t="s">
        <v>19</v>
      </c>
      <c r="B3488" s="5" t="str">
        <f>TEXT(DATA[[#This Row],[Fecha]],"mmm")</f>
        <v>feb</v>
      </c>
      <c r="C3488" s="16">
        <f>(WEEKNUM(DATA[[#This Row],[Fecha]],2))</f>
        <v>9</v>
      </c>
      <c r="D3488" s="30">
        <v>45350</v>
      </c>
      <c r="E3488" s="102">
        <f>YEAR(DATA[[#This Row],[Fecha]])</f>
        <v>2024</v>
      </c>
      <c r="F3488" s="31" t="s">
        <v>398</v>
      </c>
      <c r="G3488" s="32" t="s">
        <v>65</v>
      </c>
      <c r="H3488" s="35" t="s">
        <v>435</v>
      </c>
      <c r="I3488" s="32" t="s">
        <v>166</v>
      </c>
      <c r="J3488" s="19">
        <v>1.36</v>
      </c>
    </row>
    <row r="3489" spans="1:11">
      <c r="A3489" s="18" t="s">
        <v>22</v>
      </c>
      <c r="B3489" s="5" t="str">
        <f>TEXT(DATA[[#This Row],[Fecha]],"mmm")</f>
        <v>feb</v>
      </c>
      <c r="C3489" s="16">
        <f>(WEEKNUM(DATA[[#This Row],[Fecha]],2))</f>
        <v>9</v>
      </c>
      <c r="D3489" s="30">
        <v>45350</v>
      </c>
      <c r="E3489" s="102">
        <f>YEAR(DATA[[#This Row],[Fecha]])</f>
        <v>2024</v>
      </c>
      <c r="F3489" s="31" t="s">
        <v>398</v>
      </c>
      <c r="G3489" s="32" t="s">
        <v>604</v>
      </c>
      <c r="H3489" s="35" t="s">
        <v>755</v>
      </c>
      <c r="I3489" s="32" t="s">
        <v>166</v>
      </c>
      <c r="J3489" s="19">
        <v>1.35</v>
      </c>
    </row>
    <row r="3490" spans="1:11">
      <c r="A3490" s="18" t="s">
        <v>19</v>
      </c>
      <c r="B3490" s="5" t="str">
        <f>TEXT(DATA[[#This Row],[Fecha]],"mmm")</f>
        <v>feb</v>
      </c>
      <c r="C3490" s="16">
        <f>(WEEKNUM(DATA[[#This Row],[Fecha]],2))</f>
        <v>9</v>
      </c>
      <c r="D3490" s="30">
        <v>45350</v>
      </c>
      <c r="E3490" s="102">
        <f>YEAR(DATA[[#This Row],[Fecha]])</f>
        <v>2024</v>
      </c>
      <c r="F3490" s="31" t="s">
        <v>58</v>
      </c>
      <c r="G3490" s="32" t="s">
        <v>76</v>
      </c>
      <c r="H3490" s="35" t="s">
        <v>750</v>
      </c>
      <c r="I3490" s="32" t="s">
        <v>166</v>
      </c>
      <c r="J3490" s="19">
        <v>1.34</v>
      </c>
    </row>
    <row r="3491" spans="1:11">
      <c r="A3491" s="18" t="s">
        <v>22</v>
      </c>
      <c r="B3491" s="5" t="str">
        <f>TEXT(DATA[[#This Row],[Fecha]],"mmm")</f>
        <v>feb</v>
      </c>
      <c r="C3491" s="16">
        <f>(WEEKNUM(DATA[[#This Row],[Fecha]],2))</f>
        <v>9</v>
      </c>
      <c r="D3491" s="30">
        <v>45350</v>
      </c>
      <c r="E3491" s="102">
        <f>YEAR(DATA[[#This Row],[Fecha]])</f>
        <v>2024</v>
      </c>
      <c r="F3491" s="31" t="s">
        <v>58</v>
      </c>
      <c r="G3491" s="32" t="s">
        <v>65</v>
      </c>
      <c r="H3491" s="35" t="s">
        <v>89</v>
      </c>
      <c r="I3491" s="32" t="s">
        <v>166</v>
      </c>
      <c r="J3491" s="19">
        <v>1.2</v>
      </c>
    </row>
    <row r="3492" spans="1:11">
      <c r="A3492" s="18" t="s">
        <v>19</v>
      </c>
      <c r="B3492" s="5" t="str">
        <f>TEXT(DATA[[#This Row],[Fecha]],"mmm")</f>
        <v>feb</v>
      </c>
      <c r="C3492" s="16">
        <f>(WEEKNUM(DATA[[#This Row],[Fecha]],2))</f>
        <v>9</v>
      </c>
      <c r="D3492" s="30">
        <v>45350</v>
      </c>
      <c r="E3492" s="102">
        <f>YEAR(DATA[[#This Row],[Fecha]])</f>
        <v>2024</v>
      </c>
      <c r="F3492" s="31" t="s">
        <v>58</v>
      </c>
      <c r="G3492" s="32" t="s">
        <v>76</v>
      </c>
      <c r="H3492" s="35" t="s">
        <v>750</v>
      </c>
      <c r="I3492" s="32" t="s">
        <v>166</v>
      </c>
      <c r="J3492" s="19">
        <v>1.1200000000000001</v>
      </c>
    </row>
    <row r="3493" spans="1:11">
      <c r="A3493" s="18" t="s">
        <v>22</v>
      </c>
      <c r="B3493" s="5" t="str">
        <f>TEXT(DATA[[#This Row],[Fecha]],"mmm")</f>
        <v>feb</v>
      </c>
      <c r="C3493" s="16">
        <f>(WEEKNUM(DATA[[#This Row],[Fecha]],2))</f>
        <v>9</v>
      </c>
      <c r="D3493" s="30">
        <v>45350</v>
      </c>
      <c r="E3493" s="102">
        <f>YEAR(DATA[[#This Row],[Fecha]])</f>
        <v>2024</v>
      </c>
      <c r="F3493" s="31" t="s">
        <v>398</v>
      </c>
      <c r="G3493" s="32" t="s">
        <v>604</v>
      </c>
      <c r="H3493" s="35" t="s">
        <v>755</v>
      </c>
      <c r="I3493" s="32" t="s">
        <v>166</v>
      </c>
      <c r="J3493" s="19">
        <v>1.08</v>
      </c>
    </row>
    <row r="3494" spans="1:11">
      <c r="A3494" s="18" t="s">
        <v>22</v>
      </c>
      <c r="B3494" s="5" t="str">
        <f>TEXT(DATA[[#This Row],[Fecha]],"mmm")</f>
        <v>feb</v>
      </c>
      <c r="C3494" s="16">
        <f>(WEEKNUM(DATA[[#This Row],[Fecha]],2))</f>
        <v>9</v>
      </c>
      <c r="D3494" s="30">
        <v>45350</v>
      </c>
      <c r="E3494" s="102">
        <f>YEAR(DATA[[#This Row],[Fecha]])</f>
        <v>2024</v>
      </c>
      <c r="F3494" s="31" t="s">
        <v>398</v>
      </c>
      <c r="G3494" s="32" t="s">
        <v>604</v>
      </c>
      <c r="H3494" s="35" t="s">
        <v>755</v>
      </c>
      <c r="I3494" s="32" t="s">
        <v>166</v>
      </c>
      <c r="J3494" s="19">
        <v>0.78</v>
      </c>
    </row>
    <row r="3495" spans="1:11">
      <c r="A3495" s="18" t="s">
        <v>20</v>
      </c>
      <c r="B3495" s="5" t="str">
        <f>TEXT(DATA[[#This Row],[Fecha]],"mmm")</f>
        <v>feb</v>
      </c>
      <c r="C3495" s="16">
        <f>(WEEKNUM(DATA[[#This Row],[Fecha]],2))</f>
        <v>9</v>
      </c>
      <c r="D3495" s="30">
        <v>45350</v>
      </c>
      <c r="E3495" s="102">
        <f>YEAR(DATA[[#This Row],[Fecha]])</f>
        <v>2024</v>
      </c>
      <c r="F3495" s="31" t="s">
        <v>398</v>
      </c>
      <c r="G3495" s="32" t="s">
        <v>52</v>
      </c>
      <c r="H3495" s="35" t="s">
        <v>162</v>
      </c>
      <c r="I3495" s="32" t="s">
        <v>166</v>
      </c>
      <c r="J3495" s="19">
        <v>0.73</v>
      </c>
    </row>
    <row r="3496" spans="1:11">
      <c r="A3496" s="18" t="s">
        <v>19</v>
      </c>
      <c r="B3496" s="5" t="str">
        <f>TEXT(DATA[[#This Row],[Fecha]],"mmm")</f>
        <v>feb</v>
      </c>
      <c r="C3496" s="16">
        <f>(WEEKNUM(DATA[[#This Row],[Fecha]],2))</f>
        <v>9</v>
      </c>
      <c r="D3496" s="30">
        <v>45350</v>
      </c>
      <c r="E3496" s="102">
        <f>YEAR(DATA[[#This Row],[Fecha]])</f>
        <v>2024</v>
      </c>
      <c r="F3496" s="31" t="s">
        <v>398</v>
      </c>
      <c r="G3496" s="32" t="s">
        <v>604</v>
      </c>
      <c r="H3496" s="35" t="s">
        <v>755</v>
      </c>
      <c r="I3496" s="32" t="s">
        <v>166</v>
      </c>
      <c r="J3496" s="19">
        <v>0.66</v>
      </c>
    </row>
    <row r="3497" spans="1:11">
      <c r="A3497" s="18" t="s">
        <v>22</v>
      </c>
      <c r="B3497" s="5" t="str">
        <f>TEXT(DATA[[#This Row],[Fecha]],"mmm")</f>
        <v>feb</v>
      </c>
      <c r="C3497" s="16">
        <f>(WEEKNUM(DATA[[#This Row],[Fecha]],2))</f>
        <v>9</v>
      </c>
      <c r="D3497" s="30">
        <v>45350</v>
      </c>
      <c r="E3497" s="102">
        <f>YEAR(DATA[[#This Row],[Fecha]])</f>
        <v>2024</v>
      </c>
      <c r="F3497" s="31" t="s">
        <v>398</v>
      </c>
      <c r="G3497" s="32" t="s">
        <v>604</v>
      </c>
      <c r="H3497" s="35" t="s">
        <v>755</v>
      </c>
      <c r="I3497" s="32" t="s">
        <v>166</v>
      </c>
      <c r="J3497" s="19">
        <v>0.5</v>
      </c>
    </row>
    <row r="3498" spans="1:11">
      <c r="A3498" s="18" t="s">
        <v>22</v>
      </c>
      <c r="B3498" s="5" t="str">
        <f>TEXT(DATA[[#This Row],[Fecha]],"mmm")</f>
        <v>feb</v>
      </c>
      <c r="C3498" s="16">
        <f>(WEEKNUM(DATA[[#This Row],[Fecha]],2))</f>
        <v>9</v>
      </c>
      <c r="D3498" s="30">
        <v>45350</v>
      </c>
      <c r="E3498" s="102">
        <f>YEAR(DATA[[#This Row],[Fecha]])</f>
        <v>2024</v>
      </c>
      <c r="F3498" s="31" t="s">
        <v>398</v>
      </c>
      <c r="G3498" s="32" t="s">
        <v>78</v>
      </c>
      <c r="H3498" s="35" t="s">
        <v>296</v>
      </c>
      <c r="I3498" s="32" t="s">
        <v>166</v>
      </c>
      <c r="J3498" s="19">
        <v>0.2</v>
      </c>
    </row>
    <row r="3499" spans="1:11">
      <c r="A3499" s="18" t="s">
        <v>19</v>
      </c>
      <c r="B3499" s="5" t="str">
        <f>TEXT(DATA[[#This Row],[Fecha]],"mmm")</f>
        <v>feb</v>
      </c>
      <c r="C3499" s="16">
        <f>(WEEKNUM(DATA[[#This Row],[Fecha]],2))</f>
        <v>9</v>
      </c>
      <c r="D3499" s="30">
        <v>45350</v>
      </c>
      <c r="E3499" s="102">
        <f>YEAR(DATA[[#This Row],[Fecha]])</f>
        <v>2024</v>
      </c>
      <c r="F3499" s="31" t="s">
        <v>398</v>
      </c>
      <c r="G3499" s="32" t="s">
        <v>65</v>
      </c>
      <c r="H3499" s="35" t="s">
        <v>435</v>
      </c>
      <c r="I3499" s="32" t="s">
        <v>166</v>
      </c>
      <c r="J3499" s="19">
        <v>0.08</v>
      </c>
    </row>
    <row r="3500" spans="1:11">
      <c r="A3500" s="18" t="s">
        <v>20</v>
      </c>
      <c r="B3500" s="5" t="str">
        <f>TEXT(DATA[[#This Row],[Fecha]],"mmm")</f>
        <v>feb</v>
      </c>
      <c r="C3500" s="16">
        <f>(WEEKNUM(DATA[[#This Row],[Fecha]],2))</f>
        <v>9</v>
      </c>
      <c r="D3500" s="30">
        <v>45350</v>
      </c>
      <c r="E3500" s="102">
        <f>YEAR(DATA[[#This Row],[Fecha]])</f>
        <v>2024</v>
      </c>
      <c r="F3500" s="31" t="s">
        <v>335</v>
      </c>
      <c r="G3500" s="32" t="s">
        <v>77</v>
      </c>
      <c r="H3500" s="35" t="s">
        <v>129</v>
      </c>
      <c r="I3500" s="32" t="s">
        <v>166</v>
      </c>
      <c r="J3500" s="19">
        <v>0.06</v>
      </c>
    </row>
    <row r="3501" spans="1:11">
      <c r="A3501" s="18" t="s">
        <v>19</v>
      </c>
      <c r="B3501" s="5" t="str">
        <f>TEXT(DATA[[#This Row],[Fecha]],"mmm")</f>
        <v>feb</v>
      </c>
      <c r="C3501" s="16">
        <f>(WEEKNUM(DATA[[#This Row],[Fecha]],2))</f>
        <v>9</v>
      </c>
      <c r="D3501" s="30">
        <v>45351</v>
      </c>
      <c r="E3501" s="102">
        <f>YEAR(DATA[[#This Row],[Fecha]])</f>
        <v>2024</v>
      </c>
      <c r="F3501" s="31" t="s">
        <v>398</v>
      </c>
      <c r="G3501" s="32" t="s">
        <v>604</v>
      </c>
      <c r="H3501" s="35" t="s">
        <v>755</v>
      </c>
      <c r="I3501" s="32" t="s">
        <v>56</v>
      </c>
      <c r="J3501" s="19">
        <v>60</v>
      </c>
      <c r="K3501" s="29" t="s">
        <v>775</v>
      </c>
    </row>
    <row r="3502" spans="1:11">
      <c r="A3502" s="18" t="s">
        <v>19</v>
      </c>
      <c r="B3502" s="5" t="str">
        <f>TEXT(DATA[[#This Row],[Fecha]],"mmm")</f>
        <v>feb</v>
      </c>
      <c r="C3502" s="16">
        <f>(WEEKNUM(DATA[[#This Row],[Fecha]],2))</f>
        <v>9</v>
      </c>
      <c r="D3502" s="30">
        <v>45351</v>
      </c>
      <c r="E3502" s="102">
        <f>YEAR(DATA[[#This Row],[Fecha]])</f>
        <v>2024</v>
      </c>
      <c r="F3502" s="31" t="s">
        <v>398</v>
      </c>
      <c r="G3502" s="32" t="s">
        <v>604</v>
      </c>
      <c r="H3502" s="35" t="s">
        <v>755</v>
      </c>
      <c r="I3502" s="32" t="s">
        <v>56</v>
      </c>
      <c r="J3502" s="19">
        <v>59.73</v>
      </c>
      <c r="K3502" s="29" t="s">
        <v>775</v>
      </c>
    </row>
    <row r="3503" spans="1:11">
      <c r="A3503" s="18" t="s">
        <v>19</v>
      </c>
      <c r="B3503" s="5" t="str">
        <f>TEXT(DATA[[#This Row],[Fecha]],"mmm")</f>
        <v>feb</v>
      </c>
      <c r="C3503" s="16">
        <f>(WEEKNUM(DATA[[#This Row],[Fecha]],2))</f>
        <v>9</v>
      </c>
      <c r="D3503" s="30">
        <v>45351</v>
      </c>
      <c r="E3503" s="102">
        <f>YEAR(DATA[[#This Row],[Fecha]])</f>
        <v>2024</v>
      </c>
      <c r="F3503" s="31" t="s">
        <v>398</v>
      </c>
      <c r="G3503" s="32" t="s">
        <v>604</v>
      </c>
      <c r="H3503" s="35" t="s">
        <v>755</v>
      </c>
      <c r="I3503" s="32" t="s">
        <v>56</v>
      </c>
      <c r="J3503" s="19">
        <v>53.14</v>
      </c>
      <c r="K3503" s="29" t="s">
        <v>775</v>
      </c>
    </row>
    <row r="3504" spans="1:11">
      <c r="A3504" s="18" t="s">
        <v>20</v>
      </c>
      <c r="B3504" s="5" t="str">
        <f>TEXT(DATA[[#This Row],[Fecha]],"mmm")</f>
        <v>feb</v>
      </c>
      <c r="C3504" s="16">
        <f>(WEEKNUM(DATA[[#This Row],[Fecha]],2))</f>
        <v>9</v>
      </c>
      <c r="D3504" s="30">
        <v>45351</v>
      </c>
      <c r="E3504" s="102">
        <f>YEAR(DATA[[#This Row],[Fecha]])</f>
        <v>2024</v>
      </c>
      <c r="F3504" s="31" t="s">
        <v>398</v>
      </c>
      <c r="G3504" s="32" t="s">
        <v>482</v>
      </c>
      <c r="H3504" s="35" t="s">
        <v>150</v>
      </c>
      <c r="I3504" s="32" t="s">
        <v>56</v>
      </c>
      <c r="J3504" s="19">
        <v>44.07</v>
      </c>
      <c r="K3504" s="29" t="s">
        <v>779</v>
      </c>
    </row>
    <row r="3505" spans="1:11">
      <c r="A3505" s="18" t="s">
        <v>20</v>
      </c>
      <c r="B3505" s="5" t="str">
        <f>TEXT(DATA[[#This Row],[Fecha]],"mmm")</f>
        <v>feb</v>
      </c>
      <c r="C3505" s="16">
        <f>(WEEKNUM(DATA[[#This Row],[Fecha]],2))</f>
        <v>9</v>
      </c>
      <c r="D3505" s="30">
        <v>45351</v>
      </c>
      <c r="E3505" s="102">
        <f>YEAR(DATA[[#This Row],[Fecha]])</f>
        <v>2024</v>
      </c>
      <c r="F3505" s="31" t="s">
        <v>58</v>
      </c>
      <c r="G3505" s="32" t="s">
        <v>76</v>
      </c>
      <c r="H3505" s="35" t="s">
        <v>750</v>
      </c>
      <c r="I3505" s="32" t="s">
        <v>56</v>
      </c>
      <c r="J3505" s="19">
        <v>31.03</v>
      </c>
      <c r="K3505" s="29" t="s">
        <v>775</v>
      </c>
    </row>
    <row r="3506" spans="1:11">
      <c r="A3506" s="18" t="s">
        <v>19</v>
      </c>
      <c r="B3506" s="5" t="str">
        <f>TEXT(DATA[[#This Row],[Fecha]],"mmm")</f>
        <v>feb</v>
      </c>
      <c r="C3506" s="16">
        <f>(WEEKNUM(DATA[[#This Row],[Fecha]],2))</f>
        <v>9</v>
      </c>
      <c r="D3506" s="30">
        <v>45351</v>
      </c>
      <c r="E3506" s="102">
        <f>YEAR(DATA[[#This Row],[Fecha]])</f>
        <v>2024</v>
      </c>
      <c r="F3506" s="31" t="s">
        <v>398</v>
      </c>
      <c r="G3506" s="32" t="s">
        <v>604</v>
      </c>
      <c r="H3506" s="35" t="s">
        <v>755</v>
      </c>
      <c r="I3506" s="32" t="s">
        <v>56</v>
      </c>
      <c r="J3506" s="19">
        <v>30</v>
      </c>
      <c r="K3506" s="29" t="s">
        <v>775</v>
      </c>
    </row>
    <row r="3507" spans="1:11">
      <c r="A3507" s="18" t="s">
        <v>19</v>
      </c>
      <c r="B3507" s="5" t="str">
        <f>TEXT(DATA[[#This Row],[Fecha]],"mmm")</f>
        <v>feb</v>
      </c>
      <c r="C3507" s="16">
        <f>(WEEKNUM(DATA[[#This Row],[Fecha]],2))</f>
        <v>9</v>
      </c>
      <c r="D3507" s="30">
        <v>45351</v>
      </c>
      <c r="E3507" s="102">
        <f>YEAR(DATA[[#This Row],[Fecha]])</f>
        <v>2024</v>
      </c>
      <c r="F3507" s="31" t="s">
        <v>58</v>
      </c>
      <c r="G3507" s="32" t="s">
        <v>76</v>
      </c>
      <c r="H3507" s="35" t="s">
        <v>750</v>
      </c>
      <c r="I3507" s="32" t="s">
        <v>56</v>
      </c>
      <c r="J3507" s="19">
        <v>26.02</v>
      </c>
      <c r="K3507" s="29" t="s">
        <v>775</v>
      </c>
    </row>
    <row r="3508" spans="1:11">
      <c r="A3508" s="18" t="s">
        <v>20</v>
      </c>
      <c r="B3508" s="5" t="str">
        <f>TEXT(DATA[[#This Row],[Fecha]],"mmm")</f>
        <v>feb</v>
      </c>
      <c r="C3508" s="16">
        <f>(WEEKNUM(DATA[[#This Row],[Fecha]],2))</f>
        <v>9</v>
      </c>
      <c r="D3508" s="30">
        <v>45351</v>
      </c>
      <c r="E3508" s="102">
        <f>YEAR(DATA[[#This Row],[Fecha]])</f>
        <v>2024</v>
      </c>
      <c r="F3508" s="31" t="s">
        <v>58</v>
      </c>
      <c r="G3508" s="32" t="s">
        <v>76</v>
      </c>
      <c r="H3508" s="35" t="s">
        <v>750</v>
      </c>
      <c r="I3508" s="32" t="s">
        <v>56</v>
      </c>
      <c r="J3508" s="19">
        <v>14.06</v>
      </c>
      <c r="K3508" s="29" t="s">
        <v>775</v>
      </c>
    </row>
    <row r="3509" spans="1:11">
      <c r="A3509" s="18" t="s">
        <v>20</v>
      </c>
      <c r="B3509" s="5" t="str">
        <f>TEXT(DATA[[#This Row],[Fecha]],"mmm")</f>
        <v>feb</v>
      </c>
      <c r="C3509" s="16">
        <f>(WEEKNUM(DATA[[#This Row],[Fecha]],2))</f>
        <v>9</v>
      </c>
      <c r="D3509" s="30">
        <v>45351</v>
      </c>
      <c r="E3509" s="102">
        <f>YEAR(DATA[[#This Row],[Fecha]])</f>
        <v>2024</v>
      </c>
      <c r="F3509" s="31" t="s">
        <v>58</v>
      </c>
      <c r="G3509" s="32" t="s">
        <v>76</v>
      </c>
      <c r="H3509" s="35" t="s">
        <v>750</v>
      </c>
      <c r="I3509" s="32" t="s">
        <v>56</v>
      </c>
      <c r="J3509" s="19">
        <v>13.58</v>
      </c>
      <c r="K3509" s="29" t="s">
        <v>775</v>
      </c>
    </row>
    <row r="3510" spans="1:11">
      <c r="A3510" s="18" t="s">
        <v>20</v>
      </c>
      <c r="B3510" s="5" t="str">
        <f>TEXT(DATA[[#This Row],[Fecha]],"mmm")</f>
        <v>feb</v>
      </c>
      <c r="C3510" s="16">
        <f>(WEEKNUM(DATA[[#This Row],[Fecha]],2))</f>
        <v>9</v>
      </c>
      <c r="D3510" s="30">
        <v>45351</v>
      </c>
      <c r="E3510" s="102">
        <f>YEAR(DATA[[#This Row],[Fecha]])</f>
        <v>2024</v>
      </c>
      <c r="F3510" s="31" t="s">
        <v>58</v>
      </c>
      <c r="G3510" s="32" t="s">
        <v>76</v>
      </c>
      <c r="H3510" s="35" t="s">
        <v>750</v>
      </c>
      <c r="I3510" s="32" t="s">
        <v>56</v>
      </c>
      <c r="J3510" s="19">
        <v>10.8</v>
      </c>
      <c r="K3510" s="29" t="s">
        <v>775</v>
      </c>
    </row>
    <row r="3511" spans="1:11">
      <c r="A3511" s="18" t="s">
        <v>19</v>
      </c>
      <c r="B3511" s="5" t="str">
        <f>TEXT(DATA[[#This Row],[Fecha]],"mmm")</f>
        <v>feb</v>
      </c>
      <c r="C3511" s="16">
        <f>(WEEKNUM(DATA[[#This Row],[Fecha]],2))</f>
        <v>9</v>
      </c>
      <c r="D3511" s="30">
        <v>45351</v>
      </c>
      <c r="E3511" s="102">
        <f>YEAR(DATA[[#This Row],[Fecha]])</f>
        <v>2024</v>
      </c>
      <c r="F3511" s="31" t="s">
        <v>398</v>
      </c>
      <c r="G3511" s="32" t="s">
        <v>65</v>
      </c>
      <c r="H3511" s="35" t="s">
        <v>435</v>
      </c>
      <c r="I3511" s="32" t="s">
        <v>166</v>
      </c>
      <c r="J3511" s="19">
        <v>8.42</v>
      </c>
    </row>
    <row r="3512" spans="1:11">
      <c r="A3512" s="18" t="s">
        <v>19</v>
      </c>
      <c r="B3512" s="5" t="str">
        <f>TEXT(DATA[[#This Row],[Fecha]],"mmm")</f>
        <v>feb</v>
      </c>
      <c r="C3512" s="16">
        <f>(WEEKNUM(DATA[[#This Row],[Fecha]],2))</f>
        <v>9</v>
      </c>
      <c r="D3512" s="30">
        <v>45351</v>
      </c>
      <c r="E3512" s="102">
        <f>YEAR(DATA[[#This Row],[Fecha]])</f>
        <v>2024</v>
      </c>
      <c r="F3512" s="31" t="s">
        <v>58</v>
      </c>
      <c r="G3512" s="32" t="s">
        <v>76</v>
      </c>
      <c r="H3512" s="35" t="s">
        <v>750</v>
      </c>
      <c r="I3512" s="32" t="s">
        <v>166</v>
      </c>
      <c r="J3512" s="19">
        <v>8.31</v>
      </c>
    </row>
    <row r="3513" spans="1:11">
      <c r="A3513" s="18" t="s">
        <v>20</v>
      </c>
      <c r="B3513" s="5" t="str">
        <f>TEXT(DATA[[#This Row],[Fecha]],"mmm")</f>
        <v>feb</v>
      </c>
      <c r="C3513" s="16">
        <f>(WEEKNUM(DATA[[#This Row],[Fecha]],2))</f>
        <v>9</v>
      </c>
      <c r="D3513" s="30">
        <v>45351</v>
      </c>
      <c r="E3513" s="102">
        <f>YEAR(DATA[[#This Row],[Fecha]])</f>
        <v>2024</v>
      </c>
      <c r="F3513" s="31" t="s">
        <v>398</v>
      </c>
      <c r="G3513" s="32" t="s">
        <v>482</v>
      </c>
      <c r="H3513" s="35" t="s">
        <v>104</v>
      </c>
      <c r="I3513" s="32" t="s">
        <v>166</v>
      </c>
      <c r="J3513" s="19">
        <v>7.32</v>
      </c>
    </row>
    <row r="3514" spans="1:11">
      <c r="A3514" s="18" t="s">
        <v>20</v>
      </c>
      <c r="B3514" s="5" t="str">
        <f>TEXT(DATA[[#This Row],[Fecha]],"mmm")</f>
        <v>feb</v>
      </c>
      <c r="C3514" s="16">
        <f>(WEEKNUM(DATA[[#This Row],[Fecha]],2))</f>
        <v>9</v>
      </c>
      <c r="D3514" s="30">
        <v>45351</v>
      </c>
      <c r="E3514" s="102">
        <f>YEAR(DATA[[#This Row],[Fecha]])</f>
        <v>2024</v>
      </c>
      <c r="F3514" s="31" t="s">
        <v>58</v>
      </c>
      <c r="G3514" s="32" t="s">
        <v>62</v>
      </c>
      <c r="H3514" s="35" t="s">
        <v>63</v>
      </c>
      <c r="I3514" s="32" t="s">
        <v>166</v>
      </c>
      <c r="J3514" s="19">
        <v>5.52</v>
      </c>
    </row>
    <row r="3515" spans="1:11">
      <c r="A3515" s="18" t="s">
        <v>20</v>
      </c>
      <c r="B3515" s="5" t="str">
        <f>TEXT(DATA[[#This Row],[Fecha]],"mmm")</f>
        <v>feb</v>
      </c>
      <c r="C3515" s="16">
        <f>(WEEKNUM(DATA[[#This Row],[Fecha]],2))</f>
        <v>9</v>
      </c>
      <c r="D3515" s="30">
        <v>45351</v>
      </c>
      <c r="E3515" s="102">
        <f>YEAR(DATA[[#This Row],[Fecha]])</f>
        <v>2024</v>
      </c>
      <c r="F3515" s="31" t="s">
        <v>398</v>
      </c>
      <c r="G3515" s="32" t="s">
        <v>52</v>
      </c>
      <c r="H3515" s="35" t="s">
        <v>162</v>
      </c>
      <c r="I3515" s="32" t="s">
        <v>166</v>
      </c>
      <c r="J3515" s="19">
        <v>5.49</v>
      </c>
    </row>
    <row r="3516" spans="1:11">
      <c r="A3516" s="18" t="s">
        <v>20</v>
      </c>
      <c r="B3516" s="5" t="str">
        <f>TEXT(DATA[[#This Row],[Fecha]],"mmm")</f>
        <v>feb</v>
      </c>
      <c r="C3516" s="16">
        <f>(WEEKNUM(DATA[[#This Row],[Fecha]],2))</f>
        <v>9</v>
      </c>
      <c r="D3516" s="30">
        <v>45351</v>
      </c>
      <c r="E3516" s="102">
        <f>YEAR(DATA[[#This Row],[Fecha]])</f>
        <v>2024</v>
      </c>
      <c r="F3516" s="31" t="s">
        <v>335</v>
      </c>
      <c r="G3516" s="32" t="s">
        <v>75</v>
      </c>
      <c r="H3516" s="35" t="s">
        <v>155</v>
      </c>
      <c r="I3516" s="32" t="s">
        <v>166</v>
      </c>
      <c r="J3516" s="19">
        <v>4.47</v>
      </c>
    </row>
    <row r="3517" spans="1:11">
      <c r="A3517" s="18" t="s">
        <v>19</v>
      </c>
      <c r="B3517" s="5" t="str">
        <f>TEXT(DATA[[#This Row],[Fecha]],"mmm")</f>
        <v>feb</v>
      </c>
      <c r="C3517" s="16">
        <f>(WEEKNUM(DATA[[#This Row],[Fecha]],2))</f>
        <v>9</v>
      </c>
      <c r="D3517" s="30">
        <v>45351</v>
      </c>
      <c r="E3517" s="102">
        <f>YEAR(DATA[[#This Row],[Fecha]])</f>
        <v>2024</v>
      </c>
      <c r="F3517" s="31" t="s">
        <v>398</v>
      </c>
      <c r="G3517" s="32" t="s">
        <v>604</v>
      </c>
      <c r="H3517" s="35" t="s">
        <v>755</v>
      </c>
      <c r="I3517" s="32" t="s">
        <v>166</v>
      </c>
      <c r="J3517" s="19">
        <v>3.84</v>
      </c>
    </row>
    <row r="3518" spans="1:11">
      <c r="A3518" s="18" t="s">
        <v>20</v>
      </c>
      <c r="B3518" s="5" t="str">
        <f>TEXT(DATA[[#This Row],[Fecha]],"mmm")</f>
        <v>feb</v>
      </c>
      <c r="C3518" s="16">
        <f>(WEEKNUM(DATA[[#This Row],[Fecha]],2))</f>
        <v>9</v>
      </c>
      <c r="D3518" s="30">
        <v>45351</v>
      </c>
      <c r="E3518" s="102">
        <f>YEAR(DATA[[#This Row],[Fecha]])</f>
        <v>2024</v>
      </c>
      <c r="F3518" s="31" t="s">
        <v>335</v>
      </c>
      <c r="G3518" s="32" t="s">
        <v>75</v>
      </c>
      <c r="H3518" s="35" t="s">
        <v>155</v>
      </c>
      <c r="I3518" s="32" t="s">
        <v>166</v>
      </c>
      <c r="J3518" s="19">
        <v>3.69</v>
      </c>
    </row>
    <row r="3519" spans="1:11">
      <c r="A3519" s="18" t="s">
        <v>20</v>
      </c>
      <c r="B3519" s="5" t="str">
        <f>TEXT(DATA[[#This Row],[Fecha]],"mmm")</f>
        <v>feb</v>
      </c>
      <c r="C3519" s="16">
        <f>(WEEKNUM(DATA[[#This Row],[Fecha]],2))</f>
        <v>9</v>
      </c>
      <c r="D3519" s="30">
        <v>45351</v>
      </c>
      <c r="E3519" s="102">
        <f>YEAR(DATA[[#This Row],[Fecha]])</f>
        <v>2024</v>
      </c>
      <c r="F3519" s="31" t="s">
        <v>58</v>
      </c>
      <c r="G3519" s="32" t="s">
        <v>76</v>
      </c>
      <c r="H3519" s="35" t="s">
        <v>108</v>
      </c>
      <c r="I3519" s="32" t="s">
        <v>166</v>
      </c>
      <c r="J3519" s="19">
        <v>3.56</v>
      </c>
    </row>
    <row r="3520" spans="1:11">
      <c r="A3520" s="18" t="s">
        <v>19</v>
      </c>
      <c r="B3520" s="5" t="str">
        <f>TEXT(DATA[[#This Row],[Fecha]],"mmm")</f>
        <v>feb</v>
      </c>
      <c r="C3520" s="16">
        <f>(WEEKNUM(DATA[[#This Row],[Fecha]],2))</f>
        <v>9</v>
      </c>
      <c r="D3520" s="30">
        <v>45351</v>
      </c>
      <c r="E3520" s="102">
        <f>YEAR(DATA[[#This Row],[Fecha]])</f>
        <v>2024</v>
      </c>
      <c r="F3520" s="31" t="s">
        <v>398</v>
      </c>
      <c r="G3520" s="32" t="s">
        <v>65</v>
      </c>
      <c r="H3520" s="35" t="s">
        <v>429</v>
      </c>
      <c r="I3520" s="32" t="s">
        <v>166</v>
      </c>
      <c r="J3520" s="19">
        <v>3.41</v>
      </c>
    </row>
    <row r="3521" spans="1:10">
      <c r="A3521" s="18" t="s">
        <v>20</v>
      </c>
      <c r="B3521" s="5" t="str">
        <f>TEXT(DATA[[#This Row],[Fecha]],"mmm")</f>
        <v>feb</v>
      </c>
      <c r="C3521" s="16">
        <f>(WEEKNUM(DATA[[#This Row],[Fecha]],2))</f>
        <v>9</v>
      </c>
      <c r="D3521" s="30">
        <v>45351</v>
      </c>
      <c r="E3521" s="102">
        <f>YEAR(DATA[[#This Row],[Fecha]])</f>
        <v>2024</v>
      </c>
      <c r="F3521" s="31" t="s">
        <v>398</v>
      </c>
      <c r="G3521" s="32" t="s">
        <v>70</v>
      </c>
      <c r="H3521" s="35" t="s">
        <v>134</v>
      </c>
      <c r="I3521" s="32" t="s">
        <v>166</v>
      </c>
      <c r="J3521" s="19">
        <v>2.92</v>
      </c>
    </row>
    <row r="3522" spans="1:10">
      <c r="A3522" s="18" t="s">
        <v>19</v>
      </c>
      <c r="B3522" s="5" t="str">
        <f>TEXT(DATA[[#This Row],[Fecha]],"mmm")</f>
        <v>feb</v>
      </c>
      <c r="C3522" s="16">
        <f>(WEEKNUM(DATA[[#This Row],[Fecha]],2))</f>
        <v>9</v>
      </c>
      <c r="D3522" s="30">
        <v>45351</v>
      </c>
      <c r="E3522" s="102">
        <f>YEAR(DATA[[#This Row],[Fecha]])</f>
        <v>2024</v>
      </c>
      <c r="F3522" s="31" t="s">
        <v>58</v>
      </c>
      <c r="G3522" s="32" t="s">
        <v>76</v>
      </c>
      <c r="H3522" s="35" t="s">
        <v>750</v>
      </c>
      <c r="I3522" s="32" t="s">
        <v>166</v>
      </c>
      <c r="J3522" s="19">
        <v>2.77</v>
      </c>
    </row>
    <row r="3523" spans="1:10">
      <c r="A3523" s="18" t="s">
        <v>19</v>
      </c>
      <c r="B3523" s="5" t="str">
        <f>TEXT(DATA[[#This Row],[Fecha]],"mmm")</f>
        <v>feb</v>
      </c>
      <c r="C3523" s="16">
        <f>(WEEKNUM(DATA[[#This Row],[Fecha]],2))</f>
        <v>9</v>
      </c>
      <c r="D3523" s="30">
        <v>45351</v>
      </c>
      <c r="E3523" s="102">
        <f>YEAR(DATA[[#This Row],[Fecha]])</f>
        <v>2024</v>
      </c>
      <c r="F3523" s="31" t="s">
        <v>58</v>
      </c>
      <c r="G3523" s="32" t="s">
        <v>76</v>
      </c>
      <c r="H3523" s="35" t="s">
        <v>750</v>
      </c>
      <c r="I3523" s="32" t="s">
        <v>166</v>
      </c>
      <c r="J3523" s="19">
        <v>2.17</v>
      </c>
    </row>
    <row r="3524" spans="1:10">
      <c r="A3524" s="18" t="s">
        <v>20</v>
      </c>
      <c r="B3524" s="5" t="str">
        <f>TEXT(DATA[[#This Row],[Fecha]],"mmm")</f>
        <v>feb</v>
      </c>
      <c r="C3524" s="16">
        <f>(WEEKNUM(DATA[[#This Row],[Fecha]],2))</f>
        <v>9</v>
      </c>
      <c r="D3524" s="30">
        <v>45351</v>
      </c>
      <c r="E3524" s="102">
        <f>YEAR(DATA[[#This Row],[Fecha]])</f>
        <v>2024</v>
      </c>
      <c r="F3524" s="31" t="s">
        <v>398</v>
      </c>
      <c r="G3524" s="32" t="s">
        <v>52</v>
      </c>
      <c r="H3524" s="35" t="s">
        <v>162</v>
      </c>
      <c r="I3524" s="32" t="s">
        <v>166</v>
      </c>
      <c r="J3524" s="19">
        <v>1.99</v>
      </c>
    </row>
    <row r="3525" spans="1:10">
      <c r="A3525" s="18" t="s">
        <v>20</v>
      </c>
      <c r="B3525" s="5" t="str">
        <f>TEXT(DATA[[#This Row],[Fecha]],"mmm")</f>
        <v>feb</v>
      </c>
      <c r="C3525" s="16">
        <f>(WEEKNUM(DATA[[#This Row],[Fecha]],2))</f>
        <v>9</v>
      </c>
      <c r="D3525" s="30">
        <v>45351</v>
      </c>
      <c r="E3525" s="102">
        <f>YEAR(DATA[[#This Row],[Fecha]])</f>
        <v>2024</v>
      </c>
      <c r="F3525" s="31" t="s">
        <v>398</v>
      </c>
      <c r="G3525" s="32" t="s">
        <v>70</v>
      </c>
      <c r="H3525" s="35" t="s">
        <v>134</v>
      </c>
      <c r="I3525" s="32" t="s">
        <v>166</v>
      </c>
      <c r="J3525" s="19">
        <v>1.9</v>
      </c>
    </row>
    <row r="3526" spans="1:10">
      <c r="A3526" s="18" t="s">
        <v>19</v>
      </c>
      <c r="B3526" s="5" t="str">
        <f>TEXT(DATA[[#This Row],[Fecha]],"mmm")</f>
        <v>feb</v>
      </c>
      <c r="C3526" s="16">
        <f>(WEEKNUM(DATA[[#This Row],[Fecha]],2))</f>
        <v>9</v>
      </c>
      <c r="D3526" s="30">
        <v>45351</v>
      </c>
      <c r="E3526" s="102">
        <f>YEAR(DATA[[#This Row],[Fecha]])</f>
        <v>2024</v>
      </c>
      <c r="F3526" s="31" t="s">
        <v>58</v>
      </c>
      <c r="G3526" s="32" t="s">
        <v>76</v>
      </c>
      <c r="H3526" s="35" t="s">
        <v>750</v>
      </c>
      <c r="I3526" s="32" t="s">
        <v>166</v>
      </c>
      <c r="J3526" s="19">
        <v>1.76</v>
      </c>
    </row>
    <row r="3527" spans="1:10">
      <c r="A3527" s="18" t="s">
        <v>19</v>
      </c>
      <c r="B3527" s="5" t="str">
        <f>TEXT(DATA[[#This Row],[Fecha]],"mmm")</f>
        <v>feb</v>
      </c>
      <c r="C3527" s="16">
        <f>(WEEKNUM(DATA[[#This Row],[Fecha]],2))</f>
        <v>9</v>
      </c>
      <c r="D3527" s="30">
        <v>45351</v>
      </c>
      <c r="E3527" s="102">
        <f>YEAR(DATA[[#This Row],[Fecha]])</f>
        <v>2024</v>
      </c>
      <c r="F3527" s="31" t="s">
        <v>398</v>
      </c>
      <c r="G3527" s="32" t="s">
        <v>60</v>
      </c>
      <c r="H3527" s="35" t="s">
        <v>299</v>
      </c>
      <c r="I3527" s="32" t="s">
        <v>166</v>
      </c>
      <c r="J3527" s="19">
        <v>1.7</v>
      </c>
    </row>
    <row r="3528" spans="1:10">
      <c r="A3528" s="18" t="s">
        <v>19</v>
      </c>
      <c r="B3528" s="5" t="str">
        <f>TEXT(DATA[[#This Row],[Fecha]],"mmm")</f>
        <v>feb</v>
      </c>
      <c r="C3528" s="16">
        <f>(WEEKNUM(DATA[[#This Row],[Fecha]],2))</f>
        <v>9</v>
      </c>
      <c r="D3528" s="30">
        <v>45351</v>
      </c>
      <c r="E3528" s="102">
        <f>YEAR(DATA[[#This Row],[Fecha]])</f>
        <v>2024</v>
      </c>
      <c r="F3528" s="31" t="s">
        <v>58</v>
      </c>
      <c r="G3528" s="32" t="s">
        <v>76</v>
      </c>
      <c r="H3528" s="35" t="s">
        <v>750</v>
      </c>
      <c r="I3528" s="32" t="s">
        <v>166</v>
      </c>
      <c r="J3528" s="19">
        <v>1.29</v>
      </c>
    </row>
    <row r="3529" spans="1:10">
      <c r="A3529" s="18" t="s">
        <v>20</v>
      </c>
      <c r="B3529" s="5" t="str">
        <f>TEXT(DATA[[#This Row],[Fecha]],"mmm")</f>
        <v>feb</v>
      </c>
      <c r="C3529" s="16">
        <f>(WEEKNUM(DATA[[#This Row],[Fecha]],2))</f>
        <v>9</v>
      </c>
      <c r="D3529" s="30">
        <v>45351</v>
      </c>
      <c r="E3529" s="102">
        <f>YEAR(DATA[[#This Row],[Fecha]])</f>
        <v>2024</v>
      </c>
      <c r="F3529" s="31" t="s">
        <v>58</v>
      </c>
      <c r="G3529" s="32" t="s">
        <v>76</v>
      </c>
      <c r="H3529" s="35" t="s">
        <v>108</v>
      </c>
      <c r="I3529" s="32" t="s">
        <v>166</v>
      </c>
      <c r="J3529" s="19">
        <v>1.1599999999999999</v>
      </c>
    </row>
    <row r="3530" spans="1:10">
      <c r="A3530" s="18" t="s">
        <v>20</v>
      </c>
      <c r="B3530" s="5" t="str">
        <f>TEXT(DATA[[#This Row],[Fecha]],"mmm")</f>
        <v>feb</v>
      </c>
      <c r="C3530" s="16">
        <f>(WEEKNUM(DATA[[#This Row],[Fecha]],2))</f>
        <v>9</v>
      </c>
      <c r="D3530" s="30">
        <v>45351</v>
      </c>
      <c r="E3530" s="102">
        <f>YEAR(DATA[[#This Row],[Fecha]])</f>
        <v>2024</v>
      </c>
      <c r="F3530" s="31" t="s">
        <v>398</v>
      </c>
      <c r="G3530" s="32" t="s">
        <v>52</v>
      </c>
      <c r="H3530" s="35" t="s">
        <v>162</v>
      </c>
      <c r="I3530" s="32" t="s">
        <v>166</v>
      </c>
      <c r="J3530" s="19">
        <v>0.85</v>
      </c>
    </row>
    <row r="3531" spans="1:10">
      <c r="A3531" s="18" t="s">
        <v>20</v>
      </c>
      <c r="B3531" s="5" t="str">
        <f>TEXT(DATA[[#This Row],[Fecha]],"mmm")</f>
        <v>feb</v>
      </c>
      <c r="C3531" s="16">
        <f>(WEEKNUM(DATA[[#This Row],[Fecha]],2))</f>
        <v>9</v>
      </c>
      <c r="D3531" s="30">
        <v>45351</v>
      </c>
      <c r="E3531" s="102">
        <f>YEAR(DATA[[#This Row],[Fecha]])</f>
        <v>2024</v>
      </c>
      <c r="F3531" s="31" t="s">
        <v>398</v>
      </c>
      <c r="G3531" s="32" t="s">
        <v>52</v>
      </c>
      <c r="H3531" s="35" t="s">
        <v>162</v>
      </c>
      <c r="I3531" s="32" t="s">
        <v>166</v>
      </c>
      <c r="J3531" s="19">
        <v>0.74</v>
      </c>
    </row>
    <row r="3532" spans="1:10">
      <c r="A3532" s="18" t="s">
        <v>20</v>
      </c>
      <c r="B3532" s="5" t="str">
        <f>TEXT(DATA[[#This Row],[Fecha]],"mmm")</f>
        <v>feb</v>
      </c>
      <c r="C3532" s="16">
        <f>(WEEKNUM(DATA[[#This Row],[Fecha]],2))</f>
        <v>9</v>
      </c>
      <c r="D3532" s="30">
        <v>45351</v>
      </c>
      <c r="E3532" s="102">
        <f>YEAR(DATA[[#This Row],[Fecha]])</f>
        <v>2024</v>
      </c>
      <c r="F3532" s="31" t="s">
        <v>398</v>
      </c>
      <c r="G3532" s="32" t="s">
        <v>52</v>
      </c>
      <c r="H3532" s="35" t="s">
        <v>162</v>
      </c>
      <c r="I3532" s="32" t="s">
        <v>166</v>
      </c>
      <c r="J3532" s="19">
        <v>0.65</v>
      </c>
    </row>
    <row r="3533" spans="1:10">
      <c r="A3533" s="18" t="s">
        <v>19</v>
      </c>
      <c r="B3533" s="5" t="str">
        <f>TEXT(DATA[[#This Row],[Fecha]],"mmm")</f>
        <v>feb</v>
      </c>
      <c r="C3533" s="16">
        <f>(WEEKNUM(DATA[[#This Row],[Fecha]],2))</f>
        <v>9</v>
      </c>
      <c r="D3533" s="30">
        <v>45351</v>
      </c>
      <c r="E3533" s="102">
        <f>YEAR(DATA[[#This Row],[Fecha]])</f>
        <v>2024</v>
      </c>
      <c r="F3533" s="31" t="s">
        <v>58</v>
      </c>
      <c r="G3533" s="32" t="s">
        <v>76</v>
      </c>
      <c r="H3533" s="35" t="s">
        <v>750</v>
      </c>
      <c r="I3533" s="32" t="s">
        <v>166</v>
      </c>
      <c r="J3533" s="19">
        <v>0.45</v>
      </c>
    </row>
    <row r="3534" spans="1:10">
      <c r="A3534" s="18" t="s">
        <v>19</v>
      </c>
      <c r="B3534" s="5" t="str">
        <f>TEXT(DATA[[#This Row],[Fecha]],"mmm")</f>
        <v>feb</v>
      </c>
      <c r="C3534" s="16">
        <f>(WEEKNUM(DATA[[#This Row],[Fecha]],2))</f>
        <v>9</v>
      </c>
      <c r="D3534" s="30">
        <v>45351</v>
      </c>
      <c r="E3534" s="102">
        <f>YEAR(DATA[[#This Row],[Fecha]])</f>
        <v>2024</v>
      </c>
      <c r="F3534" s="31" t="s">
        <v>58</v>
      </c>
      <c r="G3534" s="32" t="s">
        <v>76</v>
      </c>
      <c r="H3534" s="35" t="s">
        <v>750</v>
      </c>
      <c r="I3534" s="32" t="s">
        <v>166</v>
      </c>
      <c r="J3534" s="19">
        <v>0.37</v>
      </c>
    </row>
    <row r="3535" spans="1:10">
      <c r="A3535" s="18" t="s">
        <v>19</v>
      </c>
      <c r="B3535" s="5" t="str">
        <f>TEXT(DATA[[#This Row],[Fecha]],"mmm")</f>
        <v>feb</v>
      </c>
      <c r="C3535" s="16">
        <f>(WEEKNUM(DATA[[#This Row],[Fecha]],2))</f>
        <v>9</v>
      </c>
      <c r="D3535" s="30">
        <v>45351</v>
      </c>
      <c r="E3535" s="102">
        <f>YEAR(DATA[[#This Row],[Fecha]])</f>
        <v>2024</v>
      </c>
      <c r="F3535" s="31" t="s">
        <v>398</v>
      </c>
      <c r="G3535" s="32" t="s">
        <v>604</v>
      </c>
      <c r="H3535" s="35" t="s">
        <v>755</v>
      </c>
      <c r="I3535" s="32" t="s">
        <v>166</v>
      </c>
      <c r="J3535" s="19">
        <v>0.23</v>
      </c>
    </row>
    <row r="3536" spans="1:10">
      <c r="A3536" s="18" t="s">
        <v>20</v>
      </c>
      <c r="B3536" s="5" t="str">
        <f>TEXT(DATA[[#This Row],[Fecha]],"mmm")</f>
        <v>feb</v>
      </c>
      <c r="C3536" s="16">
        <f>(WEEKNUM(DATA[[#This Row],[Fecha]],2))</f>
        <v>9</v>
      </c>
      <c r="D3536" s="30">
        <v>45351</v>
      </c>
      <c r="E3536" s="102">
        <f>YEAR(DATA[[#This Row],[Fecha]])</f>
        <v>2024</v>
      </c>
      <c r="F3536" s="31" t="s">
        <v>398</v>
      </c>
      <c r="G3536" s="32" t="s">
        <v>52</v>
      </c>
      <c r="H3536" s="35" t="s">
        <v>162</v>
      </c>
      <c r="I3536" s="32" t="s">
        <v>166</v>
      </c>
      <c r="J3536" s="19">
        <v>0.22</v>
      </c>
    </row>
    <row r="3537" spans="1:11">
      <c r="A3537" s="18" t="s">
        <v>20</v>
      </c>
      <c r="B3537" s="5" t="str">
        <f>TEXT(DATA[[#This Row],[Fecha]],"mmm")</f>
        <v>feb</v>
      </c>
      <c r="C3537" s="16">
        <f>(WEEKNUM(DATA[[#This Row],[Fecha]],2))</f>
        <v>9</v>
      </c>
      <c r="D3537" s="30">
        <v>45351</v>
      </c>
      <c r="E3537" s="102">
        <f>YEAR(DATA[[#This Row],[Fecha]])</f>
        <v>2024</v>
      </c>
      <c r="F3537" s="31" t="s">
        <v>398</v>
      </c>
      <c r="G3537" s="32" t="s">
        <v>482</v>
      </c>
      <c r="H3537" s="35" t="s">
        <v>150</v>
      </c>
      <c r="I3537" s="32" t="s">
        <v>166</v>
      </c>
      <c r="J3537" s="19">
        <v>0.18</v>
      </c>
    </row>
    <row r="3538" spans="1:11">
      <c r="A3538" s="18" t="s">
        <v>20</v>
      </c>
      <c r="B3538" s="5" t="str">
        <f>TEXT(DATA[[#This Row],[Fecha]],"mmm")</f>
        <v>mar</v>
      </c>
      <c r="C3538" s="16">
        <f>(WEEKNUM(DATA[[#This Row],[Fecha]],2))</f>
        <v>9</v>
      </c>
      <c r="D3538" s="30">
        <v>45352</v>
      </c>
      <c r="E3538" s="102">
        <f>YEAR(DATA[[#This Row],[Fecha]])</f>
        <v>2024</v>
      </c>
      <c r="F3538" s="31" t="s">
        <v>398</v>
      </c>
      <c r="G3538" s="32" t="s">
        <v>482</v>
      </c>
      <c r="H3538" s="35" t="s">
        <v>150</v>
      </c>
      <c r="I3538" s="32" t="s">
        <v>56</v>
      </c>
      <c r="J3538" s="19">
        <v>51.25</v>
      </c>
      <c r="K3538" s="29" t="s">
        <v>777</v>
      </c>
    </row>
    <row r="3539" spans="1:11">
      <c r="A3539" s="18" t="s">
        <v>20</v>
      </c>
      <c r="B3539" s="5" t="str">
        <f>TEXT(DATA[[#This Row],[Fecha]],"mmm")</f>
        <v>mar</v>
      </c>
      <c r="C3539" s="16">
        <f>(WEEKNUM(DATA[[#This Row],[Fecha]],2))</f>
        <v>9</v>
      </c>
      <c r="D3539" s="30">
        <v>45352</v>
      </c>
      <c r="E3539" s="102">
        <f>YEAR(DATA[[#This Row],[Fecha]])</f>
        <v>2024</v>
      </c>
      <c r="F3539" s="31" t="s">
        <v>398</v>
      </c>
      <c r="G3539" s="32" t="s">
        <v>482</v>
      </c>
      <c r="H3539" s="35" t="s">
        <v>150</v>
      </c>
      <c r="I3539" s="32" t="s">
        <v>56</v>
      </c>
      <c r="J3539" s="19">
        <v>20.41</v>
      </c>
      <c r="K3539" s="29" t="s">
        <v>777</v>
      </c>
    </row>
    <row r="3540" spans="1:11">
      <c r="A3540" s="18" t="s">
        <v>20</v>
      </c>
      <c r="B3540" s="5" t="str">
        <f>TEXT(DATA[[#This Row],[Fecha]],"mmm")</f>
        <v>mar</v>
      </c>
      <c r="C3540" s="16">
        <f>(WEEKNUM(DATA[[#This Row],[Fecha]],2))</f>
        <v>9</v>
      </c>
      <c r="D3540" s="30">
        <v>45352</v>
      </c>
      <c r="E3540" s="102">
        <f>YEAR(DATA[[#This Row],[Fecha]])</f>
        <v>2024</v>
      </c>
      <c r="F3540" s="31" t="s">
        <v>335</v>
      </c>
      <c r="G3540" s="32" t="s">
        <v>62</v>
      </c>
      <c r="H3540" s="35" t="s">
        <v>63</v>
      </c>
      <c r="I3540" s="32" t="s">
        <v>57</v>
      </c>
      <c r="J3540" s="19">
        <v>13.66</v>
      </c>
      <c r="K3540" s="29" t="s">
        <v>783</v>
      </c>
    </row>
    <row r="3541" spans="1:11">
      <c r="A3541" s="18" t="s">
        <v>20</v>
      </c>
      <c r="B3541" s="5" t="str">
        <f>TEXT(DATA[[#This Row],[Fecha]],"mmm")</f>
        <v>mar</v>
      </c>
      <c r="C3541" s="16">
        <f>(WEEKNUM(DATA[[#This Row],[Fecha]],2))</f>
        <v>9</v>
      </c>
      <c r="D3541" s="30">
        <v>45352</v>
      </c>
      <c r="E3541" s="102">
        <f>YEAR(DATA[[#This Row],[Fecha]])</f>
        <v>2024</v>
      </c>
      <c r="F3541" s="31" t="s">
        <v>335</v>
      </c>
      <c r="G3541" s="32" t="s">
        <v>77</v>
      </c>
      <c r="H3541" s="35" t="s">
        <v>320</v>
      </c>
      <c r="I3541" s="32" t="s">
        <v>166</v>
      </c>
      <c r="J3541" s="19">
        <v>7.12</v>
      </c>
    </row>
    <row r="3542" spans="1:11">
      <c r="A3542" s="18" t="s">
        <v>22</v>
      </c>
      <c r="B3542" s="5" t="str">
        <f>TEXT(DATA[[#This Row],[Fecha]],"mmm")</f>
        <v>mar</v>
      </c>
      <c r="C3542" s="16">
        <f>(WEEKNUM(DATA[[#This Row],[Fecha]],2))</f>
        <v>9</v>
      </c>
      <c r="D3542" s="30">
        <v>45352</v>
      </c>
      <c r="E3542" s="102">
        <f>YEAR(DATA[[#This Row],[Fecha]])</f>
        <v>2024</v>
      </c>
      <c r="F3542" s="31" t="s">
        <v>398</v>
      </c>
      <c r="G3542" s="32" t="s">
        <v>74</v>
      </c>
      <c r="H3542" s="35" t="s">
        <v>135</v>
      </c>
      <c r="I3542" s="32" t="s">
        <v>166</v>
      </c>
      <c r="J3542" s="19">
        <v>6.85</v>
      </c>
    </row>
    <row r="3543" spans="1:11">
      <c r="A3543" s="18" t="s">
        <v>20</v>
      </c>
      <c r="B3543" s="5" t="str">
        <f>TEXT(DATA[[#This Row],[Fecha]],"mmm")</f>
        <v>mar</v>
      </c>
      <c r="C3543" s="16">
        <f>(WEEKNUM(DATA[[#This Row],[Fecha]],2))</f>
        <v>9</v>
      </c>
      <c r="D3543" s="30">
        <v>45352</v>
      </c>
      <c r="E3543" s="102">
        <f>YEAR(DATA[[#This Row],[Fecha]])</f>
        <v>2024</v>
      </c>
      <c r="F3543" s="31" t="s">
        <v>58</v>
      </c>
      <c r="G3543" s="32" t="s">
        <v>76</v>
      </c>
      <c r="H3543" s="35" t="s">
        <v>90</v>
      </c>
      <c r="I3543" s="32" t="s">
        <v>166</v>
      </c>
      <c r="J3543" s="19">
        <v>5.98</v>
      </c>
    </row>
    <row r="3544" spans="1:11">
      <c r="A3544" s="18" t="s">
        <v>22</v>
      </c>
      <c r="B3544" s="5" t="str">
        <f>TEXT(DATA[[#This Row],[Fecha]],"mmm")</f>
        <v>mar</v>
      </c>
      <c r="C3544" s="16">
        <f>(WEEKNUM(DATA[[#This Row],[Fecha]],2))</f>
        <v>9</v>
      </c>
      <c r="D3544" s="30">
        <v>45352</v>
      </c>
      <c r="E3544" s="102">
        <f>YEAR(DATA[[#This Row],[Fecha]])</f>
        <v>2024</v>
      </c>
      <c r="F3544" s="31" t="s">
        <v>58</v>
      </c>
      <c r="G3544" s="32" t="s">
        <v>71</v>
      </c>
      <c r="H3544" s="35" t="s">
        <v>346</v>
      </c>
      <c r="I3544" s="32" t="s">
        <v>166</v>
      </c>
      <c r="J3544" s="19">
        <v>3.84</v>
      </c>
    </row>
    <row r="3545" spans="1:11">
      <c r="A3545" s="18" t="s">
        <v>20</v>
      </c>
      <c r="B3545" s="5" t="str">
        <f>TEXT(DATA[[#This Row],[Fecha]],"mmm")</f>
        <v>mar</v>
      </c>
      <c r="C3545" s="16">
        <f>(WEEKNUM(DATA[[#This Row],[Fecha]],2))</f>
        <v>9</v>
      </c>
      <c r="D3545" s="30">
        <v>45352</v>
      </c>
      <c r="E3545" s="102">
        <f>YEAR(DATA[[#This Row],[Fecha]])</f>
        <v>2024</v>
      </c>
      <c r="F3545" s="31" t="s">
        <v>335</v>
      </c>
      <c r="G3545" s="32" t="s">
        <v>52</v>
      </c>
      <c r="H3545" s="35" t="s">
        <v>162</v>
      </c>
      <c r="I3545" s="32" t="s">
        <v>166</v>
      </c>
      <c r="J3545" s="19">
        <v>3.53</v>
      </c>
    </row>
    <row r="3546" spans="1:11">
      <c r="A3546" s="18" t="s">
        <v>20</v>
      </c>
      <c r="B3546" s="5" t="str">
        <f>TEXT(DATA[[#This Row],[Fecha]],"mmm")</f>
        <v>mar</v>
      </c>
      <c r="C3546" s="16">
        <f>(WEEKNUM(DATA[[#This Row],[Fecha]],2))</f>
        <v>9</v>
      </c>
      <c r="D3546" s="30">
        <v>45352</v>
      </c>
      <c r="E3546" s="102">
        <f>YEAR(DATA[[#This Row],[Fecha]])</f>
        <v>2024</v>
      </c>
      <c r="F3546" s="31" t="s">
        <v>335</v>
      </c>
      <c r="G3546" s="32" t="s">
        <v>77</v>
      </c>
      <c r="H3546" s="35" t="s">
        <v>129</v>
      </c>
      <c r="I3546" s="32" t="s">
        <v>166</v>
      </c>
      <c r="J3546" s="19">
        <v>3.35</v>
      </c>
    </row>
    <row r="3547" spans="1:11">
      <c r="A3547" s="18" t="s">
        <v>20</v>
      </c>
      <c r="B3547" s="5" t="str">
        <f>TEXT(DATA[[#This Row],[Fecha]],"mmm")</f>
        <v>mar</v>
      </c>
      <c r="C3547" s="16">
        <f>(WEEKNUM(DATA[[#This Row],[Fecha]],2))</f>
        <v>9</v>
      </c>
      <c r="D3547" s="30">
        <v>45353</v>
      </c>
      <c r="E3547" s="102">
        <f>YEAR(DATA[[#This Row],[Fecha]])</f>
        <v>2024</v>
      </c>
      <c r="F3547" s="31" t="s">
        <v>398</v>
      </c>
      <c r="G3547" s="32" t="s">
        <v>52</v>
      </c>
      <c r="H3547" s="35" t="s">
        <v>690</v>
      </c>
      <c r="I3547" s="32" t="s">
        <v>57</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<f>TEXT(DATA[[#This Row],[Fecha]],"mmm")</f>
        <v>mar</v>
      </c>
      <c r="C3548" s="16">
        <f>(WEEKNUM(DATA[[#This Row],[Fecha]],2))</f>
        <v>9</v>
      </c>
      <c r="D3548" s="30">
        <v>45353</v>
      </c>
      <c r="E3548" s="102">
        <f>YEAR(DATA[[#This Row],[Fecha]])</f>
        <v>2024</v>
      </c>
      <c r="F3548" s="31" t="s">
        <v>58</v>
      </c>
      <c r="G3548" s="32" t="s">
        <v>76</v>
      </c>
      <c r="H3548" s="35" t="s">
        <v>287</v>
      </c>
      <c r="I3548" s="32" t="s">
        <v>57</v>
      </c>
      <c r="J3548" s="19">
        <v>41.98</v>
      </c>
      <c r="K3548" s="29" t="s">
        <v>780</v>
      </c>
    </row>
    <row r="3549" spans="1:11">
      <c r="A3549" s="18" t="s">
        <v>20</v>
      </c>
      <c r="B3549" s="5" t="str">
        <f>TEXT(DATA[[#This Row],[Fecha]],"mmm")</f>
        <v>mar</v>
      </c>
      <c r="C3549" s="16">
        <f>(WEEKNUM(DATA[[#This Row],[Fecha]],2))</f>
        <v>9</v>
      </c>
      <c r="D3549" s="30">
        <v>45353</v>
      </c>
      <c r="E3549" s="102">
        <f>YEAR(DATA[[#This Row],[Fecha]])</f>
        <v>2024</v>
      </c>
      <c r="F3549" s="31" t="s">
        <v>58</v>
      </c>
      <c r="G3549" s="32" t="s">
        <v>76</v>
      </c>
      <c r="H3549" s="35" t="s">
        <v>102</v>
      </c>
      <c r="I3549" s="32" t="s">
        <v>57</v>
      </c>
      <c r="J3549" s="19">
        <v>32.86</v>
      </c>
      <c r="K3549" s="29" t="s">
        <v>780</v>
      </c>
    </row>
    <row r="3550" spans="1:11">
      <c r="A3550" s="18" t="s">
        <v>20</v>
      </c>
      <c r="B3550" s="5" t="str">
        <f>TEXT(DATA[[#This Row],[Fecha]],"mmm")</f>
        <v>mar</v>
      </c>
      <c r="C3550" s="16">
        <f>(WEEKNUM(DATA[[#This Row],[Fecha]],2))</f>
        <v>9</v>
      </c>
      <c r="D3550" s="30">
        <v>45353</v>
      </c>
      <c r="E3550" s="102">
        <f>YEAR(DATA[[#This Row],[Fecha]])</f>
        <v>2024</v>
      </c>
      <c r="F3550" s="31" t="s">
        <v>58</v>
      </c>
      <c r="G3550" s="32" t="s">
        <v>76</v>
      </c>
      <c r="H3550" s="35" t="s">
        <v>287</v>
      </c>
      <c r="I3550" s="32" t="s">
        <v>57</v>
      </c>
      <c r="J3550" s="19">
        <v>30</v>
      </c>
      <c r="K3550" s="29" t="s">
        <v>780</v>
      </c>
    </row>
    <row r="3551" spans="1:11">
      <c r="A3551" s="18" t="s">
        <v>20</v>
      </c>
      <c r="B3551" s="5" t="str">
        <f>TEXT(DATA[[#This Row],[Fecha]],"mmm")</f>
        <v>mar</v>
      </c>
      <c r="C3551" s="16">
        <f>(WEEKNUM(DATA[[#This Row],[Fecha]],2))</f>
        <v>9</v>
      </c>
      <c r="D3551" s="30">
        <v>45353</v>
      </c>
      <c r="E3551" s="102">
        <f>YEAR(DATA[[#This Row],[Fecha]])</f>
        <v>2024</v>
      </c>
      <c r="F3551" s="31" t="s">
        <v>398</v>
      </c>
      <c r="G3551" s="32" t="s">
        <v>52</v>
      </c>
      <c r="H3551" s="35" t="s">
        <v>690</v>
      </c>
      <c r="I3551" s="32" t="s">
        <v>57</v>
      </c>
      <c r="J3551" s="19">
        <v>25.87</v>
      </c>
      <c r="K3551" s="29" t="s">
        <v>776</v>
      </c>
    </row>
    <row r="3552" spans="1:11">
      <c r="A3552" s="18" t="s">
        <v>20</v>
      </c>
      <c r="B3552" s="5" t="str">
        <f>TEXT(DATA[[#This Row],[Fecha]],"mmm")</f>
        <v>mar</v>
      </c>
      <c r="C3552" s="16">
        <f>(WEEKNUM(DATA[[#This Row],[Fecha]],2))</f>
        <v>9</v>
      </c>
      <c r="D3552" s="30">
        <v>45353</v>
      </c>
      <c r="E3552" s="102">
        <f>YEAR(DATA[[#This Row],[Fecha]])</f>
        <v>2024</v>
      </c>
      <c r="F3552" s="31" t="s">
        <v>398</v>
      </c>
      <c r="G3552" s="32" t="s">
        <v>76</v>
      </c>
      <c r="H3552" s="35" t="s">
        <v>287</v>
      </c>
      <c r="I3552" s="32" t="s">
        <v>57</v>
      </c>
      <c r="J3552" s="19">
        <v>20.79</v>
      </c>
      <c r="K3552" s="29" t="s">
        <v>780</v>
      </c>
    </row>
    <row r="3553" spans="1:11">
      <c r="A3553" s="18" t="s">
        <v>20</v>
      </c>
      <c r="B3553" s="5" t="str">
        <f>TEXT(DATA[[#This Row],[Fecha]],"mmm")</f>
        <v>mar</v>
      </c>
      <c r="C3553" s="16">
        <f>(WEEKNUM(DATA[[#This Row],[Fecha]],2))</f>
        <v>9</v>
      </c>
      <c r="D3553" s="30">
        <v>45353</v>
      </c>
      <c r="E3553" s="102">
        <f>YEAR(DATA[[#This Row],[Fecha]])</f>
        <v>2024</v>
      </c>
      <c r="F3553" s="31" t="s">
        <v>398</v>
      </c>
      <c r="G3553" s="32" t="s">
        <v>76</v>
      </c>
      <c r="H3553" s="35" t="s">
        <v>287</v>
      </c>
      <c r="I3553" s="32" t="s">
        <v>57</v>
      </c>
      <c r="J3553" s="19">
        <v>19.36</v>
      </c>
      <c r="K3553" s="29" t="s">
        <v>780</v>
      </c>
    </row>
    <row r="3554" spans="1:11">
      <c r="A3554" s="18" t="s">
        <v>20</v>
      </c>
      <c r="B3554" s="5" t="str">
        <f>TEXT(DATA[[#This Row],[Fecha]],"mmm")</f>
        <v>mar</v>
      </c>
      <c r="C3554" s="16">
        <f>(WEEKNUM(DATA[[#This Row],[Fecha]],2))</f>
        <v>9</v>
      </c>
      <c r="D3554" s="30">
        <v>45353</v>
      </c>
      <c r="E3554" s="102">
        <f>YEAR(DATA[[#This Row],[Fecha]])</f>
        <v>2024</v>
      </c>
      <c r="F3554" s="31" t="s">
        <v>398</v>
      </c>
      <c r="G3554" s="32" t="s">
        <v>76</v>
      </c>
      <c r="H3554" s="35" t="s">
        <v>287</v>
      </c>
      <c r="I3554" s="32" t="s">
        <v>57</v>
      </c>
      <c r="J3554" s="19">
        <v>10.52</v>
      </c>
      <c r="K3554" s="29" t="s">
        <v>780</v>
      </c>
    </row>
    <row r="3555" spans="1:11">
      <c r="A3555" s="18" t="s">
        <v>20</v>
      </c>
      <c r="B3555" s="5" t="str">
        <f>TEXT(DATA[[#This Row],[Fecha]],"mmm")</f>
        <v>mar</v>
      </c>
      <c r="C3555" s="16">
        <f>(WEEKNUM(DATA[[#This Row],[Fecha]],2))</f>
        <v>9</v>
      </c>
      <c r="D3555" s="30">
        <v>45353</v>
      </c>
      <c r="E3555" s="102">
        <f>YEAR(DATA[[#This Row],[Fecha]])</f>
        <v>2024</v>
      </c>
      <c r="F3555" s="31" t="s">
        <v>58</v>
      </c>
      <c r="G3555" s="32" t="s">
        <v>76</v>
      </c>
      <c r="H3555" s="35" t="s">
        <v>108</v>
      </c>
      <c r="I3555" s="32" t="s">
        <v>166</v>
      </c>
      <c r="J3555" s="19">
        <v>9.16</v>
      </c>
    </row>
    <row r="3556" spans="1:11">
      <c r="A3556" s="18" t="s">
        <v>22</v>
      </c>
      <c r="B3556" s="5" t="str">
        <f>TEXT(DATA[[#This Row],[Fecha]],"mmm")</f>
        <v>mar</v>
      </c>
      <c r="C3556" s="16">
        <f>(WEEKNUM(DATA[[#This Row],[Fecha]],2))</f>
        <v>9</v>
      </c>
      <c r="D3556" s="30">
        <v>45353</v>
      </c>
      <c r="E3556" s="102">
        <f>YEAR(DATA[[#This Row],[Fecha]])</f>
        <v>2024</v>
      </c>
      <c r="F3556" s="31" t="s">
        <v>398</v>
      </c>
      <c r="G3556" s="32" t="s">
        <v>65</v>
      </c>
      <c r="H3556" s="35" t="s">
        <v>435</v>
      </c>
      <c r="I3556" s="32" t="s">
        <v>166</v>
      </c>
      <c r="J3556" s="19">
        <v>9.0500000000000007</v>
      </c>
    </row>
    <row r="3557" spans="1:11">
      <c r="A3557" s="18" t="s">
        <v>22</v>
      </c>
      <c r="B3557" s="5" t="str">
        <f>TEXT(DATA[[#This Row],[Fecha]],"mmm")</f>
        <v>mar</v>
      </c>
      <c r="C3557" s="16">
        <f>(WEEKNUM(DATA[[#This Row],[Fecha]],2))</f>
        <v>9</v>
      </c>
      <c r="D3557" s="30">
        <v>45353</v>
      </c>
      <c r="E3557" s="102">
        <f>YEAR(DATA[[#This Row],[Fecha]])</f>
        <v>2024</v>
      </c>
      <c r="F3557" s="31" t="s">
        <v>398</v>
      </c>
      <c r="G3557" s="32" t="s">
        <v>65</v>
      </c>
      <c r="H3557" s="35" t="s">
        <v>435</v>
      </c>
      <c r="I3557" s="32" t="s">
        <v>166</v>
      </c>
      <c r="J3557" s="19">
        <v>6.4</v>
      </c>
    </row>
    <row r="3558" spans="1:11">
      <c r="A3558" s="18" t="s">
        <v>20</v>
      </c>
      <c r="B3558" s="5" t="str">
        <f>TEXT(DATA[[#This Row],[Fecha]],"mmm")</f>
        <v>mar</v>
      </c>
      <c r="C3558" s="16">
        <f>(WEEKNUM(DATA[[#This Row],[Fecha]],2))</f>
        <v>9</v>
      </c>
      <c r="D3558" s="30">
        <v>45353</v>
      </c>
      <c r="E3558" s="102">
        <f>YEAR(DATA[[#This Row],[Fecha]])</f>
        <v>2024</v>
      </c>
      <c r="F3558" s="31" t="s">
        <v>398</v>
      </c>
      <c r="G3558" s="32" t="s">
        <v>52</v>
      </c>
      <c r="H3558" s="35" t="s">
        <v>690</v>
      </c>
      <c r="I3558" s="32" t="s">
        <v>166</v>
      </c>
      <c r="J3558" s="19">
        <v>6.37</v>
      </c>
    </row>
    <row r="3559" spans="1:11">
      <c r="A3559" s="18" t="s">
        <v>22</v>
      </c>
      <c r="B3559" s="5" t="str">
        <f>TEXT(DATA[[#This Row],[Fecha]],"mmm")</f>
        <v>mar</v>
      </c>
      <c r="C3559" s="16">
        <f>(WEEKNUM(DATA[[#This Row],[Fecha]],2))</f>
        <v>9</v>
      </c>
      <c r="D3559" s="30">
        <v>45353</v>
      </c>
      <c r="E3559" s="102">
        <f>YEAR(DATA[[#This Row],[Fecha]])</f>
        <v>2024</v>
      </c>
      <c r="F3559" s="31" t="s">
        <v>398</v>
      </c>
      <c r="G3559" s="32" t="s">
        <v>65</v>
      </c>
      <c r="H3559" s="35" t="s">
        <v>69</v>
      </c>
      <c r="I3559" s="32" t="s">
        <v>166</v>
      </c>
      <c r="J3559" s="19">
        <v>5.88</v>
      </c>
    </row>
    <row r="3560" spans="1:11">
      <c r="A3560" s="18" t="s">
        <v>20</v>
      </c>
      <c r="B3560" s="5" t="str">
        <f>TEXT(DATA[[#This Row],[Fecha]],"mmm")</f>
        <v>mar</v>
      </c>
      <c r="C3560" s="16">
        <f>(WEEKNUM(DATA[[#This Row],[Fecha]],2))</f>
        <v>9</v>
      </c>
      <c r="D3560" s="30">
        <v>45353</v>
      </c>
      <c r="E3560" s="102">
        <f>YEAR(DATA[[#This Row],[Fecha]])</f>
        <v>2024</v>
      </c>
      <c r="F3560" s="31" t="s">
        <v>398</v>
      </c>
      <c r="G3560" s="32" t="s">
        <v>59</v>
      </c>
      <c r="H3560" s="35" t="s">
        <v>656</v>
      </c>
      <c r="I3560" s="32" t="s">
        <v>166</v>
      </c>
      <c r="J3560" s="19">
        <v>5.64</v>
      </c>
    </row>
    <row r="3561" spans="1:11">
      <c r="A3561" s="18" t="s">
        <v>22</v>
      </c>
      <c r="B3561" s="5" t="str">
        <f>TEXT(DATA[[#This Row],[Fecha]],"mmm")</f>
        <v>mar</v>
      </c>
      <c r="C3561" s="16">
        <f>(WEEKNUM(DATA[[#This Row],[Fecha]],2))</f>
        <v>9</v>
      </c>
      <c r="D3561" s="30">
        <v>45353</v>
      </c>
      <c r="E3561" s="102">
        <f>YEAR(DATA[[#This Row],[Fecha]])</f>
        <v>2024</v>
      </c>
      <c r="F3561" s="31" t="s">
        <v>398</v>
      </c>
      <c r="G3561" s="32" t="s">
        <v>65</v>
      </c>
      <c r="H3561" s="35" t="s">
        <v>435</v>
      </c>
      <c r="I3561" s="32" t="s">
        <v>166</v>
      </c>
      <c r="J3561" s="19">
        <v>4.95</v>
      </c>
    </row>
    <row r="3562" spans="1:11">
      <c r="A3562" s="18" t="s">
        <v>20</v>
      </c>
      <c r="B3562" s="5" t="str">
        <f>TEXT(DATA[[#This Row],[Fecha]],"mmm")</f>
        <v>mar</v>
      </c>
      <c r="C3562" s="16">
        <f>(WEEKNUM(DATA[[#This Row],[Fecha]],2))</f>
        <v>9</v>
      </c>
      <c r="D3562" s="30">
        <v>45353</v>
      </c>
      <c r="E3562" s="102">
        <f>YEAR(DATA[[#This Row],[Fecha]])</f>
        <v>2024</v>
      </c>
      <c r="F3562" s="31" t="s">
        <v>58</v>
      </c>
      <c r="G3562" s="32" t="s">
        <v>52</v>
      </c>
      <c r="H3562" s="35" t="s">
        <v>162</v>
      </c>
      <c r="I3562" s="32" t="s">
        <v>166</v>
      </c>
      <c r="J3562" s="19">
        <v>4.92</v>
      </c>
    </row>
    <row r="3563" spans="1:11">
      <c r="A3563" s="18" t="s">
        <v>22</v>
      </c>
      <c r="B3563" s="5" t="str">
        <f>TEXT(DATA[[#This Row],[Fecha]],"mmm")</f>
        <v>mar</v>
      </c>
      <c r="C3563" s="16">
        <f>(WEEKNUM(DATA[[#This Row],[Fecha]],2))</f>
        <v>9</v>
      </c>
      <c r="D3563" s="30">
        <v>45353</v>
      </c>
      <c r="E3563" s="102">
        <f>YEAR(DATA[[#This Row],[Fecha]])</f>
        <v>2024</v>
      </c>
      <c r="F3563" s="31" t="s">
        <v>398</v>
      </c>
      <c r="G3563" s="32" t="s">
        <v>65</v>
      </c>
      <c r="H3563" s="35" t="s">
        <v>69</v>
      </c>
      <c r="I3563" s="32" t="s">
        <v>166</v>
      </c>
      <c r="J3563" s="19">
        <v>4.9000000000000004</v>
      </c>
    </row>
    <row r="3564" spans="1:11">
      <c r="A3564" s="18" t="s">
        <v>20</v>
      </c>
      <c r="B3564" s="5" t="str">
        <f>TEXT(DATA[[#This Row],[Fecha]],"mmm")</f>
        <v>mar</v>
      </c>
      <c r="C3564" s="16">
        <f>(WEEKNUM(DATA[[#This Row],[Fecha]],2))</f>
        <v>9</v>
      </c>
      <c r="D3564" s="30">
        <v>45353</v>
      </c>
      <c r="E3564" s="102">
        <f>YEAR(DATA[[#This Row],[Fecha]])</f>
        <v>2024</v>
      </c>
      <c r="F3564" s="31" t="s">
        <v>398</v>
      </c>
      <c r="G3564" s="32" t="s">
        <v>59</v>
      </c>
      <c r="H3564" s="35" t="s">
        <v>554</v>
      </c>
      <c r="I3564" s="32" t="s">
        <v>166</v>
      </c>
      <c r="J3564" s="19">
        <v>4.75</v>
      </c>
    </row>
    <row r="3565" spans="1:11">
      <c r="A3565" s="18" t="s">
        <v>20</v>
      </c>
      <c r="B3565" s="5" t="str">
        <f>TEXT(DATA[[#This Row],[Fecha]],"mmm")</f>
        <v>mar</v>
      </c>
      <c r="C3565" s="16">
        <f>(WEEKNUM(DATA[[#This Row],[Fecha]],2))</f>
        <v>9</v>
      </c>
      <c r="D3565" s="30">
        <v>45353</v>
      </c>
      <c r="E3565" s="102">
        <f>YEAR(DATA[[#This Row],[Fecha]])</f>
        <v>2024</v>
      </c>
      <c r="F3565" s="31" t="s">
        <v>398</v>
      </c>
      <c r="G3565" s="32" t="s">
        <v>59</v>
      </c>
      <c r="H3565" s="35" t="s">
        <v>532</v>
      </c>
      <c r="I3565" s="32" t="s">
        <v>166</v>
      </c>
      <c r="J3565" s="19">
        <v>4.07</v>
      </c>
    </row>
    <row r="3566" spans="1:11">
      <c r="A3566" s="18" t="s">
        <v>20</v>
      </c>
      <c r="B3566" s="5" t="str">
        <f>TEXT(DATA[[#This Row],[Fecha]],"mmm")</f>
        <v>mar</v>
      </c>
      <c r="C3566" s="16">
        <f>(WEEKNUM(DATA[[#This Row],[Fecha]],2))</f>
        <v>9</v>
      </c>
      <c r="D3566" s="30">
        <v>45353</v>
      </c>
      <c r="E3566" s="102">
        <f>YEAR(DATA[[#This Row],[Fecha]])</f>
        <v>2024</v>
      </c>
      <c r="F3566" s="31" t="s">
        <v>398</v>
      </c>
      <c r="G3566" s="32" t="s">
        <v>59</v>
      </c>
      <c r="H3566" s="35" t="s">
        <v>556</v>
      </c>
      <c r="I3566" s="32" t="s">
        <v>166</v>
      </c>
      <c r="J3566" s="19">
        <v>3.72</v>
      </c>
    </row>
    <row r="3567" spans="1:11">
      <c r="A3567" s="18" t="s">
        <v>22</v>
      </c>
      <c r="B3567" s="5" t="str">
        <f>TEXT(DATA[[#This Row],[Fecha]],"mmm")</f>
        <v>mar</v>
      </c>
      <c r="C3567" s="16">
        <f>(WEEKNUM(DATA[[#This Row],[Fecha]],2))</f>
        <v>9</v>
      </c>
      <c r="D3567" s="30">
        <v>45353</v>
      </c>
      <c r="E3567" s="102">
        <f>YEAR(DATA[[#This Row],[Fecha]])</f>
        <v>2024</v>
      </c>
      <c r="F3567" s="31" t="s">
        <v>398</v>
      </c>
      <c r="G3567" s="32" t="s">
        <v>65</v>
      </c>
      <c r="H3567" s="35" t="s">
        <v>435</v>
      </c>
      <c r="I3567" s="32" t="s">
        <v>166</v>
      </c>
      <c r="J3567" s="19">
        <v>2.9</v>
      </c>
    </row>
    <row r="3568" spans="1:11">
      <c r="A3568" s="18" t="s">
        <v>22</v>
      </c>
      <c r="B3568" s="5" t="str">
        <f>TEXT(DATA[[#This Row],[Fecha]],"mmm")</f>
        <v>mar</v>
      </c>
      <c r="C3568" s="16">
        <f>(WEEKNUM(DATA[[#This Row],[Fecha]],2))</f>
        <v>9</v>
      </c>
      <c r="D3568" s="30">
        <v>45353</v>
      </c>
      <c r="E3568" s="102">
        <f>YEAR(DATA[[#This Row],[Fecha]])</f>
        <v>2024</v>
      </c>
      <c r="F3568" s="31" t="s">
        <v>398</v>
      </c>
      <c r="G3568" s="32" t="s">
        <v>65</v>
      </c>
      <c r="H3568" s="35" t="s">
        <v>435</v>
      </c>
      <c r="I3568" s="32" t="s">
        <v>166</v>
      </c>
      <c r="J3568" s="19">
        <v>2.15</v>
      </c>
    </row>
    <row r="3569" spans="1:10">
      <c r="A3569" s="18" t="s">
        <v>22</v>
      </c>
      <c r="B3569" s="5" t="str">
        <f>TEXT(DATA[[#This Row],[Fecha]],"mmm")</f>
        <v>mar</v>
      </c>
      <c r="C3569" s="16">
        <f>(WEEKNUM(DATA[[#This Row],[Fecha]],2))</f>
        <v>9</v>
      </c>
      <c r="D3569" s="30">
        <v>45353</v>
      </c>
      <c r="E3569" s="102">
        <f>YEAR(DATA[[#This Row],[Fecha]])</f>
        <v>2024</v>
      </c>
      <c r="F3569" s="31" t="s">
        <v>398</v>
      </c>
      <c r="G3569" s="32" t="s">
        <v>65</v>
      </c>
      <c r="H3569" s="35" t="s">
        <v>435</v>
      </c>
      <c r="I3569" s="32" t="s">
        <v>166</v>
      </c>
      <c r="J3569" s="19">
        <v>2.08</v>
      </c>
    </row>
    <row r="3570" spans="1:10">
      <c r="A3570" s="18" t="s">
        <v>22</v>
      </c>
      <c r="B3570" s="5" t="str">
        <f>TEXT(DATA[[#This Row],[Fecha]],"mmm")</f>
        <v>mar</v>
      </c>
      <c r="C3570" s="16">
        <f>(WEEKNUM(DATA[[#This Row],[Fecha]],2))</f>
        <v>9</v>
      </c>
      <c r="D3570" s="30">
        <v>45353</v>
      </c>
      <c r="E3570" s="102">
        <f>YEAR(DATA[[#This Row],[Fecha]])</f>
        <v>2024</v>
      </c>
      <c r="F3570" s="31" t="s">
        <v>398</v>
      </c>
      <c r="G3570" s="32" t="s">
        <v>65</v>
      </c>
      <c r="H3570" s="35" t="s">
        <v>69</v>
      </c>
      <c r="I3570" s="32" t="s">
        <v>166</v>
      </c>
      <c r="J3570" s="19">
        <v>1.23</v>
      </c>
    </row>
    <row r="3571" spans="1:10">
      <c r="A3571" s="18" t="s">
        <v>22</v>
      </c>
      <c r="B3571" s="5" t="str">
        <f>TEXT(DATA[[#This Row],[Fecha]],"mmm")</f>
        <v>mar</v>
      </c>
      <c r="C3571" s="16">
        <f>(WEEKNUM(DATA[[#This Row],[Fecha]],2))</f>
        <v>9</v>
      </c>
      <c r="D3571" s="30">
        <v>45353</v>
      </c>
      <c r="E3571" s="102">
        <f>YEAR(DATA[[#This Row],[Fecha]])</f>
        <v>2024</v>
      </c>
      <c r="F3571" s="31" t="s">
        <v>398</v>
      </c>
      <c r="G3571" s="32" t="s">
        <v>65</v>
      </c>
      <c r="H3571" s="35" t="s">
        <v>435</v>
      </c>
      <c r="I3571" s="32" t="s">
        <v>166</v>
      </c>
      <c r="J3571" s="19">
        <v>0.53</v>
      </c>
    </row>
    <row r="3572" spans="1:10">
      <c r="A3572" s="18" t="s">
        <v>22</v>
      </c>
      <c r="B3572" s="5" t="str">
        <f>TEXT(DATA[[#This Row],[Fecha]],"mmm")</f>
        <v>mar</v>
      </c>
      <c r="C3572" s="16">
        <f>(WEEKNUM(DATA[[#This Row],[Fecha]],2))</f>
        <v>9</v>
      </c>
      <c r="D3572" s="30">
        <v>45353</v>
      </c>
      <c r="E3572" s="102">
        <f>YEAR(DATA[[#This Row],[Fecha]])</f>
        <v>2024</v>
      </c>
      <c r="F3572" s="31" t="s">
        <v>398</v>
      </c>
      <c r="G3572" s="32" t="s">
        <v>65</v>
      </c>
      <c r="H3572" s="35" t="s">
        <v>69</v>
      </c>
      <c r="I3572" s="32" t="s">
        <v>166</v>
      </c>
      <c r="J3572" s="19">
        <v>0.2</v>
      </c>
    </row>
    <row r="3573" spans="1:10">
      <c r="A3573" s="18" t="s">
        <v>20</v>
      </c>
      <c r="B3573" s="5" t="str">
        <f>TEXT(DATA[[#This Row],[Fecha]],"mmm")</f>
        <v>mar</v>
      </c>
      <c r="C3573" s="16">
        <f>(WEEKNUM(DATA[[#This Row],[Fecha]],2))</f>
        <v>9</v>
      </c>
      <c r="D3573" s="30">
        <v>45353</v>
      </c>
      <c r="E3573" s="102">
        <f>YEAR(DATA[[#This Row],[Fecha]])</f>
        <v>2024</v>
      </c>
      <c r="F3573" s="31" t="s">
        <v>398</v>
      </c>
      <c r="G3573" s="32" t="s">
        <v>52</v>
      </c>
      <c r="H3573" s="35" t="s">
        <v>162</v>
      </c>
      <c r="I3573" s="32" t="s">
        <v>166</v>
      </c>
      <c r="J3573" s="19">
        <v>0.12</v>
      </c>
    </row>
    <row r="3574" spans="1:10">
      <c r="A3574" s="18" t="s">
        <v>20</v>
      </c>
      <c r="B3574" s="5" t="str">
        <f>TEXT(DATA[[#This Row],[Fecha]],"mmm")</f>
        <v>mar</v>
      </c>
      <c r="C3574" s="16">
        <f>(WEEKNUM(DATA[[#This Row],[Fecha]],2))</f>
        <v>10</v>
      </c>
      <c r="D3574" s="30">
        <v>45355</v>
      </c>
      <c r="E3574" s="102">
        <f>YEAR(DATA[[#This Row],[Fecha]])</f>
        <v>2024</v>
      </c>
      <c r="F3574" s="74" t="s">
        <v>398</v>
      </c>
      <c r="G3574" s="32" t="s">
        <v>64</v>
      </c>
      <c r="H3574" s="35" t="s">
        <v>477</v>
      </c>
      <c r="I3574" s="32" t="s">
        <v>166</v>
      </c>
      <c r="J3574" s="19">
        <v>5.1513499999999999</v>
      </c>
    </row>
    <row r="3575" spans="1:10">
      <c r="A3575" s="18" t="s">
        <v>20</v>
      </c>
      <c r="B3575" s="5" t="str">
        <f>TEXT(DATA[[#This Row],[Fecha]],"mmm")</f>
        <v>mar</v>
      </c>
      <c r="C3575" s="16">
        <f>(WEEKNUM(DATA[[#This Row],[Fecha]],2))</f>
        <v>10</v>
      </c>
      <c r="D3575" s="30">
        <v>45355</v>
      </c>
      <c r="E3575" s="102">
        <f>YEAR(DATA[[#This Row],[Fecha]])</f>
        <v>2024</v>
      </c>
      <c r="F3575" s="74" t="s">
        <v>335</v>
      </c>
      <c r="G3575" s="32" t="s">
        <v>76</v>
      </c>
      <c r="H3575" s="35" t="s">
        <v>108</v>
      </c>
      <c r="I3575" s="32" t="s">
        <v>166</v>
      </c>
      <c r="J3575" s="19">
        <v>5.0749333329999997</v>
      </c>
    </row>
    <row r="3576" spans="1:10">
      <c r="A3576" s="18" t="s">
        <v>19</v>
      </c>
      <c r="B3576" s="5" t="str">
        <f>TEXT(DATA[[#This Row],[Fecha]],"mmm")</f>
        <v>mar</v>
      </c>
      <c r="C3576" s="16">
        <f>(WEEKNUM(DATA[[#This Row],[Fecha]],2))</f>
        <v>10</v>
      </c>
      <c r="D3576" s="30">
        <v>45355</v>
      </c>
      <c r="E3576" s="102">
        <f>YEAR(DATA[[#This Row],[Fecha]])</f>
        <v>2024</v>
      </c>
      <c r="F3576" s="74" t="s">
        <v>398</v>
      </c>
      <c r="G3576" s="32" t="s">
        <v>65</v>
      </c>
      <c r="H3576" s="35" t="s">
        <v>435</v>
      </c>
      <c r="I3576" s="32" t="s">
        <v>166</v>
      </c>
      <c r="J3576" s="19">
        <v>4.2418166670000002</v>
      </c>
    </row>
    <row r="3577" spans="1:10">
      <c r="A3577" s="18" t="s">
        <v>22</v>
      </c>
      <c r="B3577" s="5" t="str">
        <f>TEXT(DATA[[#This Row],[Fecha]],"mmm")</f>
        <v>mar</v>
      </c>
      <c r="C3577" s="16">
        <f>(WEEKNUM(DATA[[#This Row],[Fecha]],2))</f>
        <v>10</v>
      </c>
      <c r="D3577" s="30">
        <v>45355</v>
      </c>
      <c r="E3577" s="102">
        <f>YEAR(DATA[[#This Row],[Fecha]])</f>
        <v>2024</v>
      </c>
      <c r="F3577" s="74" t="s">
        <v>398</v>
      </c>
      <c r="G3577" s="32" t="s">
        <v>78</v>
      </c>
      <c r="H3577" s="35" t="s">
        <v>296</v>
      </c>
      <c r="I3577" s="32" t="s">
        <v>166</v>
      </c>
      <c r="J3577" s="19">
        <v>4.200583333</v>
      </c>
    </row>
    <row r="3578" spans="1:10">
      <c r="A3578" s="18" t="s">
        <v>22</v>
      </c>
      <c r="B3578" s="5" t="str">
        <f>TEXT(DATA[[#This Row],[Fecha]],"mmm")</f>
        <v>mar</v>
      </c>
      <c r="C3578" s="16">
        <f>(WEEKNUM(DATA[[#This Row],[Fecha]],2))</f>
        <v>10</v>
      </c>
      <c r="D3578" s="30">
        <v>45355</v>
      </c>
      <c r="E3578" s="102">
        <f>YEAR(DATA[[#This Row],[Fecha]])</f>
        <v>2024</v>
      </c>
      <c r="F3578" s="74" t="s">
        <v>398</v>
      </c>
      <c r="G3578" s="32" t="s">
        <v>65</v>
      </c>
      <c r="H3578" s="35" t="s">
        <v>89</v>
      </c>
      <c r="I3578" s="32" t="s">
        <v>166</v>
      </c>
      <c r="J3578" s="19">
        <v>3.1009833329999998</v>
      </c>
    </row>
    <row r="3579" spans="1:10">
      <c r="A3579" s="18" t="s">
        <v>19</v>
      </c>
      <c r="B3579" s="5" t="str">
        <f>TEXT(DATA[[#This Row],[Fecha]],"mmm")</f>
        <v>mar</v>
      </c>
      <c r="C3579" s="16">
        <f>(WEEKNUM(DATA[[#This Row],[Fecha]],2))</f>
        <v>10</v>
      </c>
      <c r="D3579" s="30">
        <v>45355</v>
      </c>
      <c r="E3579" s="102">
        <f>YEAR(DATA[[#This Row],[Fecha]])</f>
        <v>2024</v>
      </c>
      <c r="F3579" s="74" t="s">
        <v>398</v>
      </c>
      <c r="G3579" s="32" t="s">
        <v>65</v>
      </c>
      <c r="H3579" s="35" t="s">
        <v>435</v>
      </c>
      <c r="I3579" s="32" t="s">
        <v>166</v>
      </c>
      <c r="J3579" s="19">
        <v>2.628516667</v>
      </c>
    </row>
    <row r="3580" spans="1:10">
      <c r="A3580" s="18" t="s">
        <v>22</v>
      </c>
      <c r="B3580" s="5" t="str">
        <f>TEXT(DATA[[#This Row],[Fecha]],"mmm")</f>
        <v>mar</v>
      </c>
      <c r="C3580" s="16">
        <f>(WEEKNUM(DATA[[#This Row],[Fecha]],2))</f>
        <v>10</v>
      </c>
      <c r="D3580" s="30">
        <v>45355</v>
      </c>
      <c r="E3580" s="102">
        <f>YEAR(DATA[[#This Row],[Fecha]])</f>
        <v>2024</v>
      </c>
      <c r="F3580" s="74" t="s">
        <v>398</v>
      </c>
      <c r="G3580" s="32" t="s">
        <v>76</v>
      </c>
      <c r="H3580" s="35" t="s">
        <v>304</v>
      </c>
      <c r="I3580" s="32" t="s">
        <v>166</v>
      </c>
      <c r="J3580" s="19">
        <v>2.5008333330000001</v>
      </c>
    </row>
    <row r="3581" spans="1:10">
      <c r="A3581" s="18" t="s">
        <v>22</v>
      </c>
      <c r="B3581" s="5" t="str">
        <f>TEXT(DATA[[#This Row],[Fecha]],"mmm")</f>
        <v>mar</v>
      </c>
      <c r="C3581" s="16">
        <f>(WEEKNUM(DATA[[#This Row],[Fecha]],2))</f>
        <v>10</v>
      </c>
      <c r="D3581" s="30">
        <v>45355</v>
      </c>
      <c r="E3581" s="102">
        <f>YEAR(DATA[[#This Row],[Fecha]])</f>
        <v>2024</v>
      </c>
      <c r="F3581" s="74" t="s">
        <v>398</v>
      </c>
      <c r="G3581" s="32" t="s">
        <v>65</v>
      </c>
      <c r="H3581" s="35" t="s">
        <v>69</v>
      </c>
      <c r="I3581" s="32" t="s">
        <v>166</v>
      </c>
      <c r="J3581" s="19">
        <v>1.8759333330000001</v>
      </c>
    </row>
    <row r="3582" spans="1:10">
      <c r="A3582" s="18" t="s">
        <v>19</v>
      </c>
      <c r="B3582" s="5" t="str">
        <f>TEXT(DATA[[#This Row],[Fecha]],"mmm")</f>
        <v>mar</v>
      </c>
      <c r="C3582" s="16">
        <f>(WEEKNUM(DATA[[#This Row],[Fecha]],2))</f>
        <v>10</v>
      </c>
      <c r="D3582" s="30">
        <v>45355</v>
      </c>
      <c r="E3582" s="102">
        <f>YEAR(DATA[[#This Row],[Fecha]])</f>
        <v>2024</v>
      </c>
      <c r="F3582" s="74" t="s">
        <v>398</v>
      </c>
      <c r="G3582" s="32" t="s">
        <v>65</v>
      </c>
      <c r="H3582" s="35" t="s">
        <v>435</v>
      </c>
      <c r="I3582" s="32" t="s">
        <v>166</v>
      </c>
      <c r="J3582" s="19">
        <v>1.834733333</v>
      </c>
    </row>
    <row r="3583" spans="1:10">
      <c r="A3583" s="18" t="s">
        <v>22</v>
      </c>
      <c r="B3583" s="5" t="str">
        <f>TEXT(DATA[[#This Row],[Fecha]],"mmm")</f>
        <v>mar</v>
      </c>
      <c r="C3583" s="16">
        <f>(WEEKNUM(DATA[[#This Row],[Fecha]],2))</f>
        <v>10</v>
      </c>
      <c r="D3583" s="30">
        <v>45355</v>
      </c>
      <c r="E3583" s="102">
        <f>YEAR(DATA[[#This Row],[Fecha]])</f>
        <v>2024</v>
      </c>
      <c r="F3583" s="74" t="s">
        <v>398</v>
      </c>
      <c r="G3583" s="32" t="s">
        <v>78</v>
      </c>
      <c r="H3583" s="35" t="s">
        <v>296</v>
      </c>
      <c r="I3583" s="32" t="s">
        <v>166</v>
      </c>
      <c r="J3583" s="19">
        <v>1.5254333330000001</v>
      </c>
    </row>
    <row r="3584" spans="1:10">
      <c r="A3584" s="18" t="s">
        <v>22</v>
      </c>
      <c r="B3584" s="5" t="str">
        <f>TEXT(DATA[[#This Row],[Fecha]],"mmm")</f>
        <v>mar</v>
      </c>
      <c r="C3584" s="16">
        <f>(WEEKNUM(DATA[[#This Row],[Fecha]],2))</f>
        <v>10</v>
      </c>
      <c r="D3584" s="30">
        <v>45355</v>
      </c>
      <c r="E3584" s="102">
        <f>YEAR(DATA[[#This Row],[Fecha]])</f>
        <v>2024</v>
      </c>
      <c r="F3584" s="74" t="s">
        <v>398</v>
      </c>
      <c r="G3584" s="32" t="s">
        <v>78</v>
      </c>
      <c r="H3584" s="35" t="s">
        <v>296</v>
      </c>
      <c r="I3584" s="32" t="s">
        <v>166</v>
      </c>
      <c r="J3584" s="19">
        <v>1.450383333</v>
      </c>
    </row>
    <row r="3585" spans="1:11">
      <c r="A3585" s="18" t="s">
        <v>22</v>
      </c>
      <c r="B3585" s="5" t="str">
        <f>TEXT(DATA[[#This Row],[Fecha]],"mmm")</f>
        <v>mar</v>
      </c>
      <c r="C3585" s="16">
        <f>(WEEKNUM(DATA[[#This Row],[Fecha]],2))</f>
        <v>10</v>
      </c>
      <c r="D3585" s="30">
        <v>45355</v>
      </c>
      <c r="E3585" s="102">
        <f>YEAR(DATA[[#This Row],[Fecha]])</f>
        <v>2024</v>
      </c>
      <c r="F3585" s="74" t="s">
        <v>398</v>
      </c>
      <c r="G3585" s="32" t="s">
        <v>65</v>
      </c>
      <c r="H3585" s="35" t="s">
        <v>89</v>
      </c>
      <c r="I3585" s="32" t="s">
        <v>166</v>
      </c>
      <c r="J3585" s="19">
        <v>1.2254</v>
      </c>
    </row>
    <row r="3586" spans="1:11">
      <c r="A3586" s="18" t="s">
        <v>22</v>
      </c>
      <c r="B3586" s="5" t="str">
        <f>TEXT(DATA[[#This Row],[Fecha]],"mmm")</f>
        <v>mar</v>
      </c>
      <c r="C3586" s="16">
        <f>(WEEKNUM(DATA[[#This Row],[Fecha]],2))</f>
        <v>10</v>
      </c>
      <c r="D3586" s="30">
        <v>45355</v>
      </c>
      <c r="E3586" s="102">
        <f>YEAR(DATA[[#This Row],[Fecha]])</f>
        <v>2024</v>
      </c>
      <c r="F3586" s="74" t="s">
        <v>398</v>
      </c>
      <c r="G3586" s="32" t="s">
        <v>78</v>
      </c>
      <c r="H3586" s="35" t="s">
        <v>296</v>
      </c>
      <c r="I3586" s="32" t="s">
        <v>166</v>
      </c>
      <c r="J3586" s="19">
        <v>1.1754833330000001</v>
      </c>
    </row>
    <row r="3587" spans="1:11">
      <c r="A3587" s="18" t="s">
        <v>22</v>
      </c>
      <c r="B3587" s="5" t="str">
        <f>TEXT(DATA[[#This Row],[Fecha]],"mmm")</f>
        <v>mar</v>
      </c>
      <c r="C3587" s="16">
        <f>(WEEKNUM(DATA[[#This Row],[Fecha]],2))</f>
        <v>10</v>
      </c>
      <c r="D3587" s="30">
        <v>45355</v>
      </c>
      <c r="E3587" s="102">
        <f>YEAR(DATA[[#This Row],[Fecha]])</f>
        <v>2024</v>
      </c>
      <c r="F3587" s="74" t="s">
        <v>398</v>
      </c>
      <c r="G3587" s="32" t="s">
        <v>78</v>
      </c>
      <c r="H3587" s="35" t="s">
        <v>296</v>
      </c>
      <c r="I3587" s="32" t="s">
        <v>166</v>
      </c>
      <c r="J3587" s="19">
        <v>0.82558333299999997</v>
      </c>
    </row>
    <row r="3588" spans="1:11">
      <c r="A3588" s="18" t="s">
        <v>22</v>
      </c>
      <c r="B3588" s="5" t="str">
        <f>TEXT(DATA[[#This Row],[Fecha]],"mmm")</f>
        <v>mar</v>
      </c>
      <c r="C3588" s="16">
        <f>(WEEKNUM(DATA[[#This Row],[Fecha]],2))</f>
        <v>10</v>
      </c>
      <c r="D3588" s="30">
        <v>45355</v>
      </c>
      <c r="E3588" s="102">
        <f>YEAR(DATA[[#This Row],[Fecha]])</f>
        <v>2024</v>
      </c>
      <c r="F3588" s="74" t="s">
        <v>398</v>
      </c>
      <c r="G3588" s="32" t="s">
        <v>78</v>
      </c>
      <c r="H3588" s="35" t="s">
        <v>296</v>
      </c>
      <c r="I3588" s="32" t="s">
        <v>166</v>
      </c>
      <c r="J3588" s="19">
        <v>0.325366667</v>
      </c>
    </row>
    <row r="3589" spans="1:11">
      <c r="A3589" s="18" t="s">
        <v>22</v>
      </c>
      <c r="B3589" s="5" t="str">
        <f>TEXT(DATA[[#This Row],[Fecha]],"mmm")</f>
        <v>mar</v>
      </c>
      <c r="C3589" s="16">
        <f>(WEEKNUM(DATA[[#This Row],[Fecha]],2))</f>
        <v>10</v>
      </c>
      <c r="D3589" s="30">
        <v>45355</v>
      </c>
      <c r="E3589" s="102">
        <f>YEAR(DATA[[#This Row],[Fecha]])</f>
        <v>2024</v>
      </c>
      <c r="F3589" s="74" t="s">
        <v>398</v>
      </c>
      <c r="G3589" s="32" t="s">
        <v>78</v>
      </c>
      <c r="H3589" s="35" t="s">
        <v>296</v>
      </c>
      <c r="I3589" s="32" t="s">
        <v>166</v>
      </c>
      <c r="J3589" s="19">
        <v>0.14995</v>
      </c>
    </row>
    <row r="3590" spans="1:11">
      <c r="A3590" s="18" t="s">
        <v>19</v>
      </c>
      <c r="B3590" s="5" t="str">
        <f>TEXT(DATA[[#This Row],[Fecha]],"mmm")</f>
        <v>mar</v>
      </c>
      <c r="C3590" s="16">
        <f>(WEEKNUM(DATA[[#This Row],[Fecha]],2))</f>
        <v>10</v>
      </c>
      <c r="D3590" s="30">
        <v>45356</v>
      </c>
      <c r="E3590" s="102">
        <f>YEAR(DATA[[#This Row],[Fecha]])</f>
        <v>2024</v>
      </c>
      <c r="F3590" s="74" t="s">
        <v>398</v>
      </c>
      <c r="G3590" s="32" t="s">
        <v>74</v>
      </c>
      <c r="H3590" s="35" t="s">
        <v>608</v>
      </c>
      <c r="I3590" s="32" t="s">
        <v>56</v>
      </c>
      <c r="J3590" s="19">
        <v>28.75041667</v>
      </c>
      <c r="K3590" s="29" t="s">
        <v>789</v>
      </c>
    </row>
    <row r="3591" spans="1:11">
      <c r="A3591" s="18" t="s">
        <v>20</v>
      </c>
      <c r="B3591" s="5" t="str">
        <f>TEXT(DATA[[#This Row],[Fecha]],"mmm")</f>
        <v>mar</v>
      </c>
      <c r="C3591" s="16">
        <f>(WEEKNUM(DATA[[#This Row],[Fecha]],2))</f>
        <v>10</v>
      </c>
      <c r="D3591" s="30">
        <v>45356</v>
      </c>
      <c r="E3591" s="102">
        <f>YEAR(DATA[[#This Row],[Fecha]])</f>
        <v>2024</v>
      </c>
      <c r="F3591" s="74" t="s">
        <v>58</v>
      </c>
      <c r="G3591" s="32" t="s">
        <v>64</v>
      </c>
      <c r="H3591" s="35" t="s">
        <v>142</v>
      </c>
      <c r="I3591" s="32" t="s">
        <v>56</v>
      </c>
      <c r="J3591" s="19">
        <v>24.583449999999999</v>
      </c>
      <c r="K3591" s="29" t="s">
        <v>790</v>
      </c>
    </row>
    <row r="3592" spans="1:11">
      <c r="A3592" s="18" t="s">
        <v>20</v>
      </c>
      <c r="B3592" s="5" t="str">
        <f>TEXT(DATA[[#This Row],[Fecha]],"mmm")</f>
        <v>mar</v>
      </c>
      <c r="C3592" s="16">
        <f>(WEEKNUM(DATA[[#This Row],[Fecha]],2))</f>
        <v>10</v>
      </c>
      <c r="D3592" s="30">
        <v>45356</v>
      </c>
      <c r="E3592" s="102">
        <f>YEAR(DATA[[#This Row],[Fecha]])</f>
        <v>2024</v>
      </c>
      <c r="F3592" s="74" t="s">
        <v>58</v>
      </c>
      <c r="G3592" s="32" t="s">
        <v>64</v>
      </c>
      <c r="H3592" s="35" t="s">
        <v>142</v>
      </c>
      <c r="I3592" s="32" t="s">
        <v>56</v>
      </c>
      <c r="J3592" s="19">
        <v>18.420833330000001</v>
      </c>
      <c r="K3592" s="29" t="s">
        <v>790</v>
      </c>
    </row>
    <row r="3593" spans="1:11">
      <c r="A3593" s="18" t="s">
        <v>19</v>
      </c>
      <c r="B3593" s="5" t="str">
        <f>TEXT(DATA[[#This Row],[Fecha]],"mmm")</f>
        <v>mar</v>
      </c>
      <c r="C3593" s="16">
        <f>(WEEKNUM(DATA[[#This Row],[Fecha]],2))</f>
        <v>10</v>
      </c>
      <c r="D3593" s="30">
        <v>45356</v>
      </c>
      <c r="E3593" s="102">
        <f>YEAR(DATA[[#This Row],[Fecha]])</f>
        <v>2024</v>
      </c>
      <c r="F3593" s="74" t="s">
        <v>398</v>
      </c>
      <c r="G3593" s="32" t="s">
        <v>65</v>
      </c>
      <c r="H3593" s="35" t="s">
        <v>418</v>
      </c>
      <c r="I3593" s="32" t="s">
        <v>166</v>
      </c>
      <c r="J3593" s="19">
        <v>6.7560666669999998</v>
      </c>
    </row>
    <row r="3594" spans="1:11">
      <c r="A3594" s="18" t="s">
        <v>22</v>
      </c>
      <c r="B3594" s="5" t="str">
        <f>TEXT(DATA[[#This Row],[Fecha]],"mmm")</f>
        <v>mar</v>
      </c>
      <c r="C3594" s="16">
        <f>(WEEKNUM(DATA[[#This Row],[Fecha]],2))</f>
        <v>10</v>
      </c>
      <c r="D3594" s="30">
        <v>45356</v>
      </c>
      <c r="E3594" s="102">
        <f>YEAR(DATA[[#This Row],[Fecha]])</f>
        <v>2024</v>
      </c>
      <c r="F3594" s="74" t="s">
        <v>58</v>
      </c>
      <c r="G3594" s="32" t="s">
        <v>65</v>
      </c>
      <c r="H3594" s="35" t="s">
        <v>435</v>
      </c>
      <c r="I3594" s="32" t="s">
        <v>166</v>
      </c>
      <c r="J3594" s="19">
        <v>5.177333333</v>
      </c>
    </row>
    <row r="3595" spans="1:11">
      <c r="A3595" s="18" t="s">
        <v>20</v>
      </c>
      <c r="B3595" s="5" t="str">
        <f>TEXT(DATA[[#This Row],[Fecha]],"mmm")</f>
        <v>mar</v>
      </c>
      <c r="C3595" s="16">
        <f>(WEEKNUM(DATA[[#This Row],[Fecha]],2))</f>
        <v>10</v>
      </c>
      <c r="D3595" s="30">
        <v>45356</v>
      </c>
      <c r="E3595" s="102">
        <f>YEAR(DATA[[#This Row],[Fecha]])</f>
        <v>2024</v>
      </c>
      <c r="F3595" s="74" t="s">
        <v>398</v>
      </c>
      <c r="G3595" s="32" t="s">
        <v>604</v>
      </c>
      <c r="H3595" s="35" t="s">
        <v>755</v>
      </c>
      <c r="I3595" s="32" t="s">
        <v>166</v>
      </c>
      <c r="J3595" s="19">
        <v>4.7539833329999999</v>
      </c>
    </row>
    <row r="3596" spans="1:11">
      <c r="A3596" s="18" t="s">
        <v>22</v>
      </c>
      <c r="B3596" s="5" t="str">
        <f>TEXT(DATA[[#This Row],[Fecha]],"mmm")</f>
        <v>mar</v>
      </c>
      <c r="C3596" s="16">
        <f>(WEEKNUM(DATA[[#This Row],[Fecha]],2))</f>
        <v>10</v>
      </c>
      <c r="D3596" s="30">
        <v>45356</v>
      </c>
      <c r="E3596" s="102">
        <f>YEAR(DATA[[#This Row],[Fecha]])</f>
        <v>2024</v>
      </c>
      <c r="F3596" s="74" t="s">
        <v>398</v>
      </c>
      <c r="G3596" s="32" t="s">
        <v>684</v>
      </c>
      <c r="H3596" s="35" t="s">
        <v>787</v>
      </c>
      <c r="I3596" s="32" t="s">
        <v>166</v>
      </c>
      <c r="J3596" s="19">
        <v>4.076733333</v>
      </c>
    </row>
    <row r="3597" spans="1:11">
      <c r="A3597" s="18" t="s">
        <v>19</v>
      </c>
      <c r="B3597" s="5" t="str">
        <f>TEXT(DATA[[#This Row],[Fecha]],"mmm")</f>
        <v>mar</v>
      </c>
      <c r="C3597" s="16">
        <f>(WEEKNUM(DATA[[#This Row],[Fecha]],2))</f>
        <v>10</v>
      </c>
      <c r="D3597" s="30">
        <v>45356</v>
      </c>
      <c r="E3597" s="102">
        <f>YEAR(DATA[[#This Row],[Fecha]])</f>
        <v>2024</v>
      </c>
      <c r="F3597" s="74" t="s">
        <v>398</v>
      </c>
      <c r="G3597" s="32" t="s">
        <v>65</v>
      </c>
      <c r="H3597" s="35" t="s">
        <v>418</v>
      </c>
      <c r="I3597" s="32" t="s">
        <v>166</v>
      </c>
      <c r="J3597" s="19">
        <v>3.7687166670000001</v>
      </c>
    </row>
    <row r="3598" spans="1:11">
      <c r="A3598" s="18" t="s">
        <v>22</v>
      </c>
      <c r="B3598" s="5" t="str">
        <f>TEXT(DATA[[#This Row],[Fecha]],"mmm")</f>
        <v>mar</v>
      </c>
      <c r="C3598" s="16">
        <f>(WEEKNUM(DATA[[#This Row],[Fecha]],2))</f>
        <v>10</v>
      </c>
      <c r="D3598" s="30">
        <v>45356</v>
      </c>
      <c r="E3598" s="102">
        <f>YEAR(DATA[[#This Row],[Fecha]])</f>
        <v>2024</v>
      </c>
      <c r="F3598" s="74" t="s">
        <v>58</v>
      </c>
      <c r="G3598" s="32" t="s">
        <v>65</v>
      </c>
      <c r="H3598" s="35" t="s">
        <v>435</v>
      </c>
      <c r="I3598" s="32" t="s">
        <v>166</v>
      </c>
      <c r="J3598" s="19">
        <v>2.8256999999999999</v>
      </c>
    </row>
    <row r="3599" spans="1:11">
      <c r="A3599" s="18" t="s">
        <v>22</v>
      </c>
      <c r="B3599" s="5" t="str">
        <f>TEXT(DATA[[#This Row],[Fecha]],"mmm")</f>
        <v>mar</v>
      </c>
      <c r="C3599" s="16">
        <f>(WEEKNUM(DATA[[#This Row],[Fecha]],2))</f>
        <v>10</v>
      </c>
      <c r="D3599" s="30">
        <v>45356</v>
      </c>
      <c r="E3599" s="102">
        <f>YEAR(DATA[[#This Row],[Fecha]])</f>
        <v>2024</v>
      </c>
      <c r="F3599" s="74" t="s">
        <v>58</v>
      </c>
      <c r="G3599" s="32" t="s">
        <v>65</v>
      </c>
      <c r="H3599" s="35" t="s">
        <v>435</v>
      </c>
      <c r="I3599" s="32" t="s">
        <v>166</v>
      </c>
      <c r="J3599" s="19">
        <v>2.701133333</v>
      </c>
    </row>
    <row r="3600" spans="1:11">
      <c r="A3600" s="18" t="s">
        <v>22</v>
      </c>
      <c r="B3600" s="5" t="str">
        <f>TEXT(DATA[[#This Row],[Fecha]],"mmm")</f>
        <v>mar</v>
      </c>
      <c r="C3600" s="16">
        <f>(WEEKNUM(DATA[[#This Row],[Fecha]],2))</f>
        <v>10</v>
      </c>
      <c r="D3600" s="30">
        <v>45356</v>
      </c>
      <c r="E3600" s="102">
        <f>YEAR(DATA[[#This Row],[Fecha]])</f>
        <v>2024</v>
      </c>
      <c r="F3600" s="74" t="s">
        <v>58</v>
      </c>
      <c r="G3600" s="32" t="s">
        <v>65</v>
      </c>
      <c r="H3600" s="35" t="s">
        <v>435</v>
      </c>
      <c r="I3600" s="32" t="s">
        <v>166</v>
      </c>
      <c r="J3600" s="19">
        <v>2.4762499999999998</v>
      </c>
    </row>
    <row r="3601" spans="1:11">
      <c r="A3601" s="18" t="s">
        <v>22</v>
      </c>
      <c r="B3601" s="5" t="str">
        <f>TEXT(DATA[[#This Row],[Fecha]],"mmm")</f>
        <v>mar</v>
      </c>
      <c r="C3601" s="16">
        <f>(WEEKNUM(DATA[[#This Row],[Fecha]],2))</f>
        <v>10</v>
      </c>
      <c r="D3601" s="30">
        <v>45356</v>
      </c>
      <c r="E3601" s="102">
        <f>YEAR(DATA[[#This Row],[Fecha]])</f>
        <v>2024</v>
      </c>
      <c r="F3601" s="74" t="s">
        <v>58</v>
      </c>
      <c r="G3601" s="32" t="s">
        <v>65</v>
      </c>
      <c r="H3601" s="35" t="s">
        <v>435</v>
      </c>
      <c r="I3601" s="32" t="s">
        <v>166</v>
      </c>
      <c r="J3601" s="19">
        <v>2.0507333330000002</v>
      </c>
    </row>
    <row r="3602" spans="1:11">
      <c r="A3602" s="18" t="s">
        <v>22</v>
      </c>
      <c r="B3602" s="5" t="str">
        <f>TEXT(DATA[[#This Row],[Fecha]],"mmm")</f>
        <v>mar</v>
      </c>
      <c r="C3602" s="16">
        <f>(WEEKNUM(DATA[[#This Row],[Fecha]],2))</f>
        <v>10</v>
      </c>
      <c r="D3602" s="30">
        <v>45356</v>
      </c>
      <c r="E3602" s="102">
        <f>YEAR(DATA[[#This Row],[Fecha]])</f>
        <v>2024</v>
      </c>
      <c r="F3602" s="74" t="s">
        <v>398</v>
      </c>
      <c r="G3602" s="32" t="s">
        <v>78</v>
      </c>
      <c r="H3602" s="35" t="s">
        <v>296</v>
      </c>
      <c r="I3602" s="32" t="s">
        <v>166</v>
      </c>
      <c r="J3602" s="19">
        <v>1.9503999999999999</v>
      </c>
    </row>
    <row r="3603" spans="1:11">
      <c r="A3603" s="18" t="s">
        <v>22</v>
      </c>
      <c r="B3603" s="5" t="str">
        <f>TEXT(DATA[[#This Row],[Fecha]],"mmm")</f>
        <v>mar</v>
      </c>
      <c r="C3603" s="16">
        <f>(WEEKNUM(DATA[[#This Row],[Fecha]],2))</f>
        <v>10</v>
      </c>
      <c r="D3603" s="30">
        <v>45356</v>
      </c>
      <c r="E3603" s="102">
        <f>YEAR(DATA[[#This Row],[Fecha]])</f>
        <v>2024</v>
      </c>
      <c r="F3603" s="74" t="s">
        <v>398</v>
      </c>
      <c r="G3603" s="32" t="s">
        <v>78</v>
      </c>
      <c r="H3603" s="35" t="s">
        <v>296</v>
      </c>
      <c r="I3603" s="32" t="s">
        <v>166</v>
      </c>
      <c r="J3603" s="19">
        <v>1.3751</v>
      </c>
    </row>
    <row r="3604" spans="1:11">
      <c r="A3604" s="18" t="s">
        <v>22</v>
      </c>
      <c r="B3604" s="5" t="str">
        <f>TEXT(DATA[[#This Row],[Fecha]],"mmm")</f>
        <v>mar</v>
      </c>
      <c r="C3604" s="16">
        <f>(WEEKNUM(DATA[[#This Row],[Fecha]],2))</f>
        <v>10</v>
      </c>
      <c r="D3604" s="30">
        <v>45356</v>
      </c>
      <c r="E3604" s="102">
        <f>YEAR(DATA[[#This Row],[Fecha]])</f>
        <v>2024</v>
      </c>
      <c r="F3604" s="74" t="s">
        <v>58</v>
      </c>
      <c r="G3604" s="32" t="s">
        <v>65</v>
      </c>
      <c r="H3604" s="35" t="s">
        <v>435</v>
      </c>
      <c r="I3604" s="32" t="s">
        <v>166</v>
      </c>
      <c r="J3604" s="19">
        <v>1.3404</v>
      </c>
    </row>
    <row r="3605" spans="1:11">
      <c r="A3605" s="18" t="s">
        <v>22</v>
      </c>
      <c r="B3605" s="5" t="str">
        <f>TEXT(DATA[[#This Row],[Fecha]],"mmm")</f>
        <v>mar</v>
      </c>
      <c r="C3605" s="16">
        <f>(WEEKNUM(DATA[[#This Row],[Fecha]],2))</f>
        <v>10</v>
      </c>
      <c r="D3605" s="30">
        <v>45356</v>
      </c>
      <c r="E3605" s="102">
        <f>YEAR(DATA[[#This Row],[Fecha]])</f>
        <v>2024</v>
      </c>
      <c r="F3605" s="74" t="s">
        <v>398</v>
      </c>
      <c r="G3605" s="32" t="s">
        <v>78</v>
      </c>
      <c r="H3605" s="35" t="s">
        <v>296</v>
      </c>
      <c r="I3605" s="32" t="s">
        <v>166</v>
      </c>
      <c r="J3605" s="19">
        <v>0.95048333299999999</v>
      </c>
    </row>
    <row r="3606" spans="1:11">
      <c r="A3606" s="18" t="s">
        <v>20</v>
      </c>
      <c r="B3606" s="5" t="str">
        <f>TEXT(DATA[[#This Row],[Fecha]],"mmm")</f>
        <v>mar</v>
      </c>
      <c r="C3606" s="16">
        <f>(WEEKNUM(DATA[[#This Row],[Fecha]],2))</f>
        <v>10</v>
      </c>
      <c r="D3606" s="30">
        <v>45356</v>
      </c>
      <c r="E3606" s="102">
        <f>YEAR(DATA[[#This Row],[Fecha]])</f>
        <v>2024</v>
      </c>
      <c r="F3606" s="74" t="s">
        <v>58</v>
      </c>
      <c r="G3606" s="32" t="s">
        <v>52</v>
      </c>
      <c r="H3606" s="35" t="s">
        <v>162</v>
      </c>
      <c r="I3606" s="32" t="s">
        <v>166</v>
      </c>
      <c r="J3606" s="19">
        <v>0.90015000000000001</v>
      </c>
    </row>
    <row r="3607" spans="1:11">
      <c r="A3607" s="18" t="s">
        <v>20</v>
      </c>
      <c r="B3607" s="5" t="str">
        <f>TEXT(DATA[[#This Row],[Fecha]],"mmm")</f>
        <v>mar</v>
      </c>
      <c r="C3607" s="16">
        <f>(WEEKNUM(DATA[[#This Row],[Fecha]],2))</f>
        <v>10</v>
      </c>
      <c r="D3607" s="30">
        <v>45356</v>
      </c>
      <c r="E3607" s="102">
        <f>YEAR(DATA[[#This Row],[Fecha]])</f>
        <v>2024</v>
      </c>
      <c r="F3607" s="74" t="s">
        <v>58</v>
      </c>
      <c r="G3607" s="32" t="s">
        <v>52</v>
      </c>
      <c r="H3607" s="35" t="s">
        <v>162</v>
      </c>
      <c r="I3607" s="32" t="s">
        <v>166</v>
      </c>
      <c r="J3607" s="19">
        <v>0.34584999999999999</v>
      </c>
    </row>
    <row r="3608" spans="1:11">
      <c r="A3608" s="18" t="s">
        <v>20</v>
      </c>
      <c r="B3608" s="5" t="str">
        <f>TEXT(DATA[[#This Row],[Fecha]],"mmm")</f>
        <v>mar</v>
      </c>
      <c r="C3608" s="16">
        <f>(WEEKNUM(DATA[[#This Row],[Fecha]],2))</f>
        <v>10</v>
      </c>
      <c r="D3608" s="30">
        <v>45357</v>
      </c>
      <c r="E3608" s="102">
        <f>YEAR(DATA[[#This Row],[Fecha]])</f>
        <v>2024</v>
      </c>
      <c r="F3608" s="74" t="s">
        <v>58</v>
      </c>
      <c r="G3608" s="32" t="s">
        <v>70</v>
      </c>
      <c r="H3608" s="35" t="s">
        <v>84</v>
      </c>
      <c r="I3608" s="32" t="s">
        <v>166</v>
      </c>
      <c r="J3608" s="19">
        <v>4.5702666670000003</v>
      </c>
    </row>
    <row r="3609" spans="1:11">
      <c r="A3609" s="18" t="s">
        <v>20</v>
      </c>
      <c r="B3609" s="5" t="str">
        <f>TEXT(DATA[[#This Row],[Fecha]],"mmm")</f>
        <v>mar</v>
      </c>
      <c r="C3609" s="16">
        <f>(WEEKNUM(DATA[[#This Row],[Fecha]],2))</f>
        <v>10</v>
      </c>
      <c r="D3609" s="30">
        <v>45357</v>
      </c>
      <c r="E3609" s="102">
        <f>YEAR(DATA[[#This Row],[Fecha]])</f>
        <v>2024</v>
      </c>
      <c r="F3609" s="74" t="s">
        <v>58</v>
      </c>
      <c r="G3609" s="32" t="s">
        <v>52</v>
      </c>
      <c r="H3609" s="35" t="s">
        <v>162</v>
      </c>
      <c r="I3609" s="32" t="s">
        <v>166</v>
      </c>
      <c r="J3609" s="19">
        <v>0.60560000000000003</v>
      </c>
    </row>
    <row r="3610" spans="1:11">
      <c r="A3610" s="18" t="s">
        <v>19</v>
      </c>
      <c r="B3610" s="5" t="str">
        <f>TEXT(DATA[[#This Row],[Fecha]],"mmm")</f>
        <v>mar</v>
      </c>
      <c r="C3610" s="16">
        <f>(WEEKNUM(DATA[[#This Row],[Fecha]],2))</f>
        <v>10</v>
      </c>
      <c r="D3610" s="30">
        <v>45358</v>
      </c>
      <c r="E3610" s="102">
        <f>YEAR(DATA[[#This Row],[Fecha]])</f>
        <v>2024</v>
      </c>
      <c r="F3610" s="74" t="s">
        <v>398</v>
      </c>
      <c r="G3610" s="32" t="s">
        <v>76</v>
      </c>
      <c r="H3610" s="35" t="s">
        <v>303</v>
      </c>
      <c r="I3610" s="32" t="s">
        <v>56</v>
      </c>
      <c r="J3610" s="19">
        <v>19.06958333</v>
      </c>
      <c r="K3610" s="29" t="s">
        <v>789</v>
      </c>
    </row>
    <row r="3611" spans="1:11">
      <c r="A3611" s="18" t="s">
        <v>22</v>
      </c>
      <c r="B3611" s="5" t="str">
        <f>TEXT(DATA[[#This Row],[Fecha]],"mmm")</f>
        <v>mar</v>
      </c>
      <c r="C3611" s="16">
        <f>(WEEKNUM(DATA[[#This Row],[Fecha]],2))</f>
        <v>10</v>
      </c>
      <c r="D3611" s="30">
        <v>45358</v>
      </c>
      <c r="E3611" s="102">
        <f>YEAR(DATA[[#This Row],[Fecha]])</f>
        <v>2024</v>
      </c>
      <c r="F3611" s="74" t="s">
        <v>58</v>
      </c>
      <c r="G3611" s="32" t="s">
        <v>74</v>
      </c>
      <c r="H3611" s="35" t="s">
        <v>149</v>
      </c>
      <c r="I3611" s="32" t="s">
        <v>56</v>
      </c>
      <c r="J3611" s="19">
        <v>16.456066669999998</v>
      </c>
      <c r="K3611" s="29" t="s">
        <v>791</v>
      </c>
    </row>
    <row r="3612" spans="1:11">
      <c r="A3612" s="18" t="s">
        <v>19</v>
      </c>
      <c r="B3612" s="5" t="str">
        <f>TEXT(DATA[[#This Row],[Fecha]],"mmm")</f>
        <v>mar</v>
      </c>
      <c r="C3612" s="16">
        <f>(WEEKNUM(DATA[[#This Row],[Fecha]],2))</f>
        <v>10</v>
      </c>
      <c r="D3612" s="30">
        <v>45358</v>
      </c>
      <c r="E3612" s="102">
        <f>YEAR(DATA[[#This Row],[Fecha]])</f>
        <v>2024</v>
      </c>
      <c r="F3612" s="74" t="s">
        <v>398</v>
      </c>
      <c r="G3612" s="32" t="s">
        <v>74</v>
      </c>
      <c r="H3612" s="35" t="s">
        <v>149</v>
      </c>
      <c r="I3612" s="32" t="s">
        <v>166</v>
      </c>
      <c r="J3612" s="19">
        <v>9.3202166670000004</v>
      </c>
    </row>
    <row r="3613" spans="1:11">
      <c r="A3613" s="18" t="s">
        <v>22</v>
      </c>
      <c r="B3613" s="5" t="str">
        <f>TEXT(DATA[[#This Row],[Fecha]],"mmm")</f>
        <v>mar</v>
      </c>
      <c r="C3613" s="16">
        <f>(WEEKNUM(DATA[[#This Row],[Fecha]],2))</f>
        <v>10</v>
      </c>
      <c r="D3613" s="30">
        <v>45358</v>
      </c>
      <c r="E3613" s="102">
        <f>YEAR(DATA[[#This Row],[Fecha]])</f>
        <v>2024</v>
      </c>
      <c r="F3613" s="74" t="s">
        <v>58</v>
      </c>
      <c r="G3613" s="32" t="s">
        <v>74</v>
      </c>
      <c r="H3613" s="35" t="s">
        <v>135</v>
      </c>
      <c r="I3613" s="32" t="s">
        <v>166</v>
      </c>
      <c r="J3613" s="19">
        <v>5.9522000000000004</v>
      </c>
    </row>
    <row r="3614" spans="1:11">
      <c r="A3614" s="18" t="s">
        <v>22</v>
      </c>
      <c r="B3614" s="5" t="str">
        <f>TEXT(DATA[[#This Row],[Fecha]],"mmm")</f>
        <v>mar</v>
      </c>
      <c r="C3614" s="16">
        <f>(WEEKNUM(DATA[[#This Row],[Fecha]],2))</f>
        <v>10</v>
      </c>
      <c r="D3614" s="30">
        <v>45358</v>
      </c>
      <c r="E3614" s="102">
        <f>YEAR(DATA[[#This Row],[Fecha]])</f>
        <v>2024</v>
      </c>
      <c r="F3614" s="74" t="s">
        <v>58</v>
      </c>
      <c r="G3614" s="32" t="s">
        <v>71</v>
      </c>
      <c r="H3614" s="35" t="s">
        <v>752</v>
      </c>
      <c r="I3614" s="32" t="s">
        <v>166</v>
      </c>
      <c r="J3614" s="19">
        <v>3.901166667</v>
      </c>
    </row>
    <row r="3615" spans="1:11">
      <c r="A3615" s="18" t="s">
        <v>20</v>
      </c>
      <c r="B3615" s="5" t="str">
        <f>TEXT(DATA[[#This Row],[Fecha]],"mmm")</f>
        <v>mar</v>
      </c>
      <c r="C3615" s="16">
        <f>(WEEKNUM(DATA[[#This Row],[Fecha]],2))</f>
        <v>10</v>
      </c>
      <c r="D3615" s="30">
        <v>45358</v>
      </c>
      <c r="E3615" s="102">
        <f>YEAR(DATA[[#This Row],[Fecha]])</f>
        <v>2024</v>
      </c>
      <c r="F3615" s="74" t="s">
        <v>58</v>
      </c>
      <c r="G3615" s="32" t="s">
        <v>75</v>
      </c>
      <c r="H3615" s="35" t="s">
        <v>177</v>
      </c>
      <c r="I3615" s="32" t="s">
        <v>166</v>
      </c>
      <c r="J3615" s="19">
        <v>3.2945000000000002</v>
      </c>
    </row>
    <row r="3616" spans="1:11">
      <c r="A3616" s="18" t="s">
        <v>20</v>
      </c>
      <c r="B3616" s="5" t="str">
        <f>TEXT(DATA[[#This Row],[Fecha]],"mmm")</f>
        <v>mar</v>
      </c>
      <c r="C3616" s="16">
        <f>(WEEKNUM(DATA[[#This Row],[Fecha]],2))</f>
        <v>10</v>
      </c>
      <c r="D3616" s="30">
        <v>45358</v>
      </c>
      <c r="E3616" s="102">
        <f>YEAR(DATA[[#This Row],[Fecha]])</f>
        <v>2024</v>
      </c>
      <c r="F3616" s="74" t="s">
        <v>58</v>
      </c>
      <c r="G3616" s="32" t="s">
        <v>52</v>
      </c>
      <c r="H3616" s="35" t="s">
        <v>162</v>
      </c>
      <c r="I3616" s="32" t="s">
        <v>166</v>
      </c>
      <c r="J3616" s="19">
        <v>1.82345</v>
      </c>
    </row>
    <row r="3617" spans="1:11">
      <c r="A3617" s="18" t="s">
        <v>22</v>
      </c>
      <c r="B3617" s="5" t="str">
        <f>TEXT(DATA[[#This Row],[Fecha]],"mmm")</f>
        <v>mar</v>
      </c>
      <c r="C3617" s="16">
        <f>(WEEKNUM(DATA[[#This Row],[Fecha]],2))</f>
        <v>10</v>
      </c>
      <c r="D3617" s="30">
        <v>45358</v>
      </c>
      <c r="E3617" s="102">
        <f>YEAR(DATA[[#This Row],[Fecha]])</f>
        <v>2024</v>
      </c>
      <c r="F3617" s="74" t="s">
        <v>58</v>
      </c>
      <c r="G3617" s="32" t="s">
        <v>71</v>
      </c>
      <c r="H3617" s="35" t="s">
        <v>752</v>
      </c>
      <c r="I3617" s="32" t="s">
        <v>166</v>
      </c>
      <c r="J3617" s="19">
        <v>1.350433333</v>
      </c>
    </row>
    <row r="3618" spans="1:11">
      <c r="A3618" s="18" t="s">
        <v>20</v>
      </c>
      <c r="B3618" s="5" t="str">
        <f>TEXT(DATA[[#This Row],[Fecha]],"mmm")</f>
        <v>mar</v>
      </c>
      <c r="C3618" s="16">
        <f>(WEEKNUM(DATA[[#This Row],[Fecha]],2))</f>
        <v>10</v>
      </c>
      <c r="D3618" s="30">
        <v>45358</v>
      </c>
      <c r="E3618" s="102">
        <f>YEAR(DATA[[#This Row],[Fecha]])</f>
        <v>2024</v>
      </c>
      <c r="F3618" s="74" t="s">
        <v>58</v>
      </c>
      <c r="G3618" s="32" t="s">
        <v>52</v>
      </c>
      <c r="H3618" s="35" t="s">
        <v>162</v>
      </c>
      <c r="I3618" s="32" t="s">
        <v>166</v>
      </c>
      <c r="J3618" s="19">
        <v>1.2906500000000001</v>
      </c>
    </row>
    <row r="3619" spans="1:11">
      <c r="A3619" s="18" t="s">
        <v>20</v>
      </c>
      <c r="B3619" s="5" t="str">
        <f>TEXT(DATA[[#This Row],[Fecha]],"mmm")</f>
        <v>mar</v>
      </c>
      <c r="C3619" s="16">
        <f>(WEEKNUM(DATA[[#This Row],[Fecha]],2))</f>
        <v>10</v>
      </c>
      <c r="D3619" s="30">
        <v>45358</v>
      </c>
      <c r="E3619" s="102">
        <f>YEAR(DATA[[#This Row],[Fecha]])</f>
        <v>2024</v>
      </c>
      <c r="F3619" s="74" t="s">
        <v>58</v>
      </c>
      <c r="G3619" s="32" t="s">
        <v>52</v>
      </c>
      <c r="H3619" s="35" t="s">
        <v>162</v>
      </c>
      <c r="I3619" s="32" t="s">
        <v>166</v>
      </c>
      <c r="J3619" s="19">
        <v>0.85799999999999998</v>
      </c>
    </row>
    <row r="3620" spans="1:11">
      <c r="A3620" s="18" t="s">
        <v>22</v>
      </c>
      <c r="B3620" s="5" t="str">
        <f>TEXT(DATA[[#This Row],[Fecha]],"mmm")</f>
        <v>mar</v>
      </c>
      <c r="C3620" s="16">
        <f>(WEEKNUM(DATA[[#This Row],[Fecha]],2))</f>
        <v>10</v>
      </c>
      <c r="D3620" s="30">
        <v>45358</v>
      </c>
      <c r="E3620" s="102">
        <f>YEAR(DATA[[#This Row],[Fecha]])</f>
        <v>2024</v>
      </c>
      <c r="F3620" s="74" t="s">
        <v>58</v>
      </c>
      <c r="G3620" s="32" t="s">
        <v>74</v>
      </c>
      <c r="H3620" s="35" t="s">
        <v>135</v>
      </c>
      <c r="I3620" s="32" t="s">
        <v>166</v>
      </c>
      <c r="J3620" s="19">
        <v>5.0133333000000002E-2</v>
      </c>
    </row>
    <row r="3621" spans="1:11">
      <c r="A3621" s="18" t="s">
        <v>20</v>
      </c>
      <c r="B3621" s="5" t="str">
        <f>TEXT(DATA[[#This Row],[Fecha]],"mmm")</f>
        <v>mar</v>
      </c>
      <c r="C3621" s="16">
        <f>(WEEKNUM(DATA[[#This Row],[Fecha]],2))</f>
        <v>10</v>
      </c>
      <c r="D3621" s="30">
        <v>45359</v>
      </c>
      <c r="E3621" s="102">
        <f>YEAR(DATA[[#This Row],[Fecha]])</f>
        <v>2024</v>
      </c>
      <c r="F3621" s="74" t="s">
        <v>335</v>
      </c>
      <c r="G3621" s="32" t="s">
        <v>482</v>
      </c>
      <c r="H3621" s="35" t="s">
        <v>150</v>
      </c>
      <c r="I3621" s="32" t="s">
        <v>57</v>
      </c>
      <c r="J3621" s="19">
        <v>11.387700000000001</v>
      </c>
      <c r="K3621" s="29" t="s">
        <v>793</v>
      </c>
    </row>
    <row r="3622" spans="1:11">
      <c r="A3622" s="18" t="s">
        <v>20</v>
      </c>
      <c r="B3622" s="5" t="str">
        <f>TEXT(DATA[[#This Row],[Fecha]],"mmm")</f>
        <v>mar</v>
      </c>
      <c r="C3622" s="16">
        <f>(WEEKNUM(DATA[[#This Row],[Fecha]],2))</f>
        <v>10</v>
      </c>
      <c r="D3622" s="30">
        <v>45359</v>
      </c>
      <c r="E3622" s="102">
        <f>YEAR(DATA[[#This Row],[Fecha]])</f>
        <v>2024</v>
      </c>
      <c r="F3622" s="74" t="s">
        <v>58</v>
      </c>
      <c r="G3622" s="32" t="s">
        <v>52</v>
      </c>
      <c r="H3622" s="35" t="s">
        <v>431</v>
      </c>
      <c r="I3622" s="32" t="s">
        <v>56</v>
      </c>
      <c r="J3622" s="19">
        <v>10.15875</v>
      </c>
      <c r="K3622" s="29" t="s">
        <v>794</v>
      </c>
    </row>
    <row r="3623" spans="1:11">
      <c r="A3623" s="18" t="s">
        <v>20</v>
      </c>
      <c r="B3623" s="5" t="str">
        <f>TEXT(DATA[[#This Row],[Fecha]],"mmm")</f>
        <v>mar</v>
      </c>
      <c r="C3623" s="16">
        <f>(WEEKNUM(DATA[[#This Row],[Fecha]],2))</f>
        <v>10</v>
      </c>
      <c r="D3623" s="30">
        <v>45359</v>
      </c>
      <c r="E3623" s="102">
        <f>YEAR(DATA[[#This Row],[Fecha]])</f>
        <v>2024</v>
      </c>
      <c r="F3623" s="74" t="s">
        <v>335</v>
      </c>
      <c r="G3623" s="32" t="s">
        <v>482</v>
      </c>
      <c r="H3623" s="35" t="s">
        <v>150</v>
      </c>
      <c r="I3623" s="32" t="s">
        <v>166</v>
      </c>
      <c r="J3623" s="19">
        <v>7.3022333330000002</v>
      </c>
    </row>
    <row r="3624" spans="1:11">
      <c r="A3624" s="18" t="s">
        <v>20</v>
      </c>
      <c r="B3624" s="5" t="str">
        <f>TEXT(DATA[[#This Row],[Fecha]],"mmm")</f>
        <v>mar</v>
      </c>
      <c r="C3624" s="16">
        <f>(WEEKNUM(DATA[[#This Row],[Fecha]],2))</f>
        <v>10</v>
      </c>
      <c r="D3624" s="30">
        <v>45359</v>
      </c>
      <c r="E3624" s="102">
        <f>YEAR(DATA[[#This Row],[Fecha]])</f>
        <v>2024</v>
      </c>
      <c r="F3624" s="74" t="s">
        <v>335</v>
      </c>
      <c r="G3624" s="32" t="s">
        <v>482</v>
      </c>
      <c r="H3624" s="35" t="s">
        <v>150</v>
      </c>
      <c r="I3624" s="32" t="s">
        <v>166</v>
      </c>
      <c r="J3624" s="19">
        <v>6.6697499999999996</v>
      </c>
    </row>
    <row r="3625" spans="1:11">
      <c r="A3625" s="18" t="s">
        <v>22</v>
      </c>
      <c r="B3625" s="5" t="str">
        <f>TEXT(DATA[[#This Row],[Fecha]],"mmm")</f>
        <v>mar</v>
      </c>
      <c r="C3625" s="16">
        <f>(WEEKNUM(DATA[[#This Row],[Fecha]],2))</f>
        <v>10</v>
      </c>
      <c r="D3625" s="30">
        <v>45359</v>
      </c>
      <c r="E3625" s="102">
        <f>YEAR(DATA[[#This Row],[Fecha]])</f>
        <v>2024</v>
      </c>
      <c r="F3625" s="74" t="s">
        <v>58</v>
      </c>
      <c r="G3625" s="32" t="s">
        <v>65</v>
      </c>
      <c r="H3625" s="35" t="s">
        <v>435</v>
      </c>
      <c r="I3625" s="32" t="s">
        <v>166</v>
      </c>
      <c r="J3625" s="19">
        <v>6.3285833330000001</v>
      </c>
    </row>
    <row r="3626" spans="1:11">
      <c r="A3626" s="18" t="s">
        <v>20</v>
      </c>
      <c r="B3626" s="5" t="str">
        <f>TEXT(DATA[[#This Row],[Fecha]],"mmm")</f>
        <v>mar</v>
      </c>
      <c r="C3626" s="16">
        <f>(WEEKNUM(DATA[[#This Row],[Fecha]],2))</f>
        <v>10</v>
      </c>
      <c r="D3626" s="30">
        <v>45359</v>
      </c>
      <c r="E3626" s="102">
        <f>YEAR(DATA[[#This Row],[Fecha]])</f>
        <v>2024</v>
      </c>
      <c r="F3626" s="74" t="s">
        <v>398</v>
      </c>
      <c r="G3626" s="32" t="s">
        <v>64</v>
      </c>
      <c r="H3626" s="35" t="s">
        <v>477</v>
      </c>
      <c r="I3626" s="32" t="s">
        <v>166</v>
      </c>
      <c r="J3626" s="19">
        <v>4.0943666670000001</v>
      </c>
    </row>
    <row r="3627" spans="1:11">
      <c r="A3627" s="18" t="s">
        <v>20</v>
      </c>
      <c r="B3627" s="5" t="str">
        <f>TEXT(DATA[[#This Row],[Fecha]],"mmm")</f>
        <v>mar</v>
      </c>
      <c r="C3627" s="16">
        <f>(WEEKNUM(DATA[[#This Row],[Fecha]],2))</f>
        <v>10</v>
      </c>
      <c r="D3627" s="30">
        <v>45359</v>
      </c>
      <c r="E3627" s="102">
        <f>YEAR(DATA[[#This Row],[Fecha]])</f>
        <v>2024</v>
      </c>
      <c r="F3627" s="74" t="s">
        <v>58</v>
      </c>
      <c r="G3627" s="32" t="s">
        <v>70</v>
      </c>
      <c r="H3627" s="35" t="s">
        <v>84</v>
      </c>
      <c r="I3627" s="32" t="s">
        <v>166</v>
      </c>
      <c r="J3627" s="19">
        <v>4.0016666670000003</v>
      </c>
    </row>
    <row r="3628" spans="1:11">
      <c r="A3628" s="18" t="s">
        <v>22</v>
      </c>
      <c r="B3628" s="5" t="str">
        <f>TEXT(DATA[[#This Row],[Fecha]],"mmm")</f>
        <v>mar</v>
      </c>
      <c r="C3628" s="16">
        <f>(WEEKNUM(DATA[[#This Row],[Fecha]],2))</f>
        <v>10</v>
      </c>
      <c r="D3628" s="30">
        <v>45359</v>
      </c>
      <c r="E3628" s="102">
        <f>YEAR(DATA[[#This Row],[Fecha]])</f>
        <v>2024</v>
      </c>
      <c r="F3628" s="74" t="s">
        <v>58</v>
      </c>
      <c r="G3628" s="32" t="s">
        <v>65</v>
      </c>
      <c r="H3628" s="35" t="s">
        <v>435</v>
      </c>
      <c r="I3628" s="32" t="s">
        <v>166</v>
      </c>
      <c r="J3628" s="19">
        <v>2.9259499999999998</v>
      </c>
    </row>
    <row r="3629" spans="1:11">
      <c r="A3629" s="18" t="s">
        <v>22</v>
      </c>
      <c r="B3629" s="5" t="str">
        <f>TEXT(DATA[[#This Row],[Fecha]],"mmm")</f>
        <v>mar</v>
      </c>
      <c r="C3629" s="16">
        <f>(WEEKNUM(DATA[[#This Row],[Fecha]],2))</f>
        <v>10</v>
      </c>
      <c r="D3629" s="30">
        <v>45359</v>
      </c>
      <c r="E3629" s="102">
        <f>YEAR(DATA[[#This Row],[Fecha]])</f>
        <v>2024</v>
      </c>
      <c r="F3629" s="74" t="s">
        <v>58</v>
      </c>
      <c r="G3629" s="32" t="s">
        <v>65</v>
      </c>
      <c r="H3629" s="35" t="s">
        <v>435</v>
      </c>
      <c r="I3629" s="32" t="s">
        <v>166</v>
      </c>
      <c r="J3629" s="19">
        <v>2.6758000000000002</v>
      </c>
    </row>
    <row r="3630" spans="1:11">
      <c r="A3630" s="18" t="s">
        <v>22</v>
      </c>
      <c r="B3630" s="5" t="str">
        <f>TEXT(DATA[[#This Row],[Fecha]],"mmm")</f>
        <v>mar</v>
      </c>
      <c r="C3630" s="16">
        <f>(WEEKNUM(DATA[[#This Row],[Fecha]],2))</f>
        <v>10</v>
      </c>
      <c r="D3630" s="30">
        <v>45359</v>
      </c>
      <c r="E3630" s="102">
        <f>YEAR(DATA[[#This Row],[Fecha]])</f>
        <v>2024</v>
      </c>
      <c r="F3630" s="74" t="s">
        <v>58</v>
      </c>
      <c r="G3630" s="32" t="s">
        <v>65</v>
      </c>
      <c r="H3630" s="35" t="s">
        <v>89</v>
      </c>
      <c r="I3630" s="32" t="s">
        <v>166</v>
      </c>
      <c r="J3630" s="19">
        <v>2.476066667</v>
      </c>
    </row>
    <row r="3631" spans="1:11">
      <c r="A3631" s="18" t="s">
        <v>22</v>
      </c>
      <c r="B3631" s="5" t="str">
        <f>TEXT(DATA[[#This Row],[Fecha]],"mmm")</f>
        <v>mar</v>
      </c>
      <c r="C3631" s="16">
        <f>(WEEKNUM(DATA[[#This Row],[Fecha]],2))</f>
        <v>10</v>
      </c>
      <c r="D3631" s="30">
        <v>45359</v>
      </c>
      <c r="E3631" s="102">
        <f>YEAR(DATA[[#This Row],[Fecha]])</f>
        <v>2024</v>
      </c>
      <c r="F3631" s="74" t="s">
        <v>58</v>
      </c>
      <c r="G3631" s="32" t="s">
        <v>65</v>
      </c>
      <c r="H3631" s="35" t="s">
        <v>69</v>
      </c>
      <c r="I3631" s="32" t="s">
        <v>166</v>
      </c>
      <c r="J3631" s="19">
        <v>1.625683333</v>
      </c>
    </row>
    <row r="3632" spans="1:11">
      <c r="A3632" s="18" t="s">
        <v>22</v>
      </c>
      <c r="B3632" s="5" t="str">
        <f>TEXT(DATA[[#This Row],[Fecha]],"mmm")</f>
        <v>mar</v>
      </c>
      <c r="C3632" s="16">
        <f>(WEEKNUM(DATA[[#This Row],[Fecha]],2))</f>
        <v>10</v>
      </c>
      <c r="D3632" s="30">
        <v>45359</v>
      </c>
      <c r="E3632" s="102">
        <f>YEAR(DATA[[#This Row],[Fecha]])</f>
        <v>2024</v>
      </c>
      <c r="F3632" s="74" t="s">
        <v>58</v>
      </c>
      <c r="G3632" s="32" t="s">
        <v>65</v>
      </c>
      <c r="H3632" s="35" t="s">
        <v>429</v>
      </c>
      <c r="I3632" s="32" t="s">
        <v>166</v>
      </c>
      <c r="J3632" s="19">
        <v>1.6256166670000001</v>
      </c>
    </row>
    <row r="3633" spans="1:11">
      <c r="A3633" s="18" t="s">
        <v>22</v>
      </c>
      <c r="B3633" s="5" t="str">
        <f>TEXT(DATA[[#This Row],[Fecha]],"mmm")</f>
        <v>mar</v>
      </c>
      <c r="C3633" s="16">
        <f>(WEEKNUM(DATA[[#This Row],[Fecha]],2))</f>
        <v>10</v>
      </c>
      <c r="D3633" s="30">
        <v>45359</v>
      </c>
      <c r="E3633" s="102">
        <f>YEAR(DATA[[#This Row],[Fecha]])</f>
        <v>2024</v>
      </c>
      <c r="F3633" s="74" t="s">
        <v>58</v>
      </c>
      <c r="G3633" s="32" t="s">
        <v>65</v>
      </c>
      <c r="H3633" s="35" t="s">
        <v>435</v>
      </c>
      <c r="I3633" s="32" t="s">
        <v>166</v>
      </c>
      <c r="J3633" s="19">
        <v>1.551066667</v>
      </c>
    </row>
    <row r="3634" spans="1:11">
      <c r="A3634" s="18" t="s">
        <v>22</v>
      </c>
      <c r="B3634" s="5" t="str">
        <f>TEXT(DATA[[#This Row],[Fecha]],"mmm")</f>
        <v>mar</v>
      </c>
      <c r="C3634" s="16">
        <f>(WEEKNUM(DATA[[#This Row],[Fecha]],2))</f>
        <v>10</v>
      </c>
      <c r="D3634" s="30">
        <v>45359</v>
      </c>
      <c r="E3634" s="102">
        <f>YEAR(DATA[[#This Row],[Fecha]])</f>
        <v>2024</v>
      </c>
      <c r="F3634" s="74" t="s">
        <v>58</v>
      </c>
      <c r="G3634" s="32" t="s">
        <v>65</v>
      </c>
      <c r="H3634" s="35" t="s">
        <v>429</v>
      </c>
      <c r="I3634" s="32" t="s">
        <v>166</v>
      </c>
      <c r="J3634" s="19">
        <v>1.4753499999999999</v>
      </c>
    </row>
    <row r="3635" spans="1:11">
      <c r="A3635" s="18" t="s">
        <v>20</v>
      </c>
      <c r="B3635" s="5" t="str">
        <f>TEXT(DATA[[#This Row],[Fecha]],"mmm")</f>
        <v>mar</v>
      </c>
      <c r="C3635" s="16">
        <f>(WEEKNUM(DATA[[#This Row],[Fecha]],2))</f>
        <v>10</v>
      </c>
      <c r="D3635" s="30">
        <v>45359</v>
      </c>
      <c r="E3635" s="102">
        <f>YEAR(DATA[[#This Row],[Fecha]])</f>
        <v>2024</v>
      </c>
      <c r="F3635" s="74" t="s">
        <v>58</v>
      </c>
      <c r="G3635" s="32" t="s">
        <v>52</v>
      </c>
      <c r="H3635" s="35" t="s">
        <v>162</v>
      </c>
      <c r="I3635" s="32" t="s">
        <v>166</v>
      </c>
      <c r="J3635" s="19">
        <v>1.300883333</v>
      </c>
    </row>
    <row r="3636" spans="1:11">
      <c r="A3636" s="18" t="s">
        <v>22</v>
      </c>
      <c r="B3636" s="5" t="str">
        <f>TEXT(DATA[[#This Row],[Fecha]],"mmm")</f>
        <v>mar</v>
      </c>
      <c r="C3636" s="16">
        <f>(WEEKNUM(DATA[[#This Row],[Fecha]],2))</f>
        <v>10</v>
      </c>
      <c r="D3636" s="30">
        <v>45359</v>
      </c>
      <c r="E3636" s="102">
        <f>YEAR(DATA[[#This Row],[Fecha]])</f>
        <v>2024</v>
      </c>
      <c r="F3636" s="74" t="s">
        <v>58</v>
      </c>
      <c r="G3636" s="32" t="s">
        <v>65</v>
      </c>
      <c r="H3636" s="35" t="s">
        <v>69</v>
      </c>
      <c r="I3636" s="32" t="s">
        <v>166</v>
      </c>
      <c r="J3636" s="19">
        <v>1.3003833330000001</v>
      </c>
    </row>
    <row r="3637" spans="1:11">
      <c r="A3637" s="18" t="s">
        <v>22</v>
      </c>
      <c r="B3637" s="5" t="str">
        <f>TEXT(DATA[[#This Row],[Fecha]],"mmm")</f>
        <v>mar</v>
      </c>
      <c r="C3637" s="16">
        <f>(WEEKNUM(DATA[[#This Row],[Fecha]],2))</f>
        <v>10</v>
      </c>
      <c r="D3637" s="30">
        <v>45359</v>
      </c>
      <c r="E3637" s="102">
        <f>YEAR(DATA[[#This Row],[Fecha]])</f>
        <v>2024</v>
      </c>
      <c r="F3637" s="74" t="s">
        <v>58</v>
      </c>
      <c r="G3637" s="32" t="s">
        <v>65</v>
      </c>
      <c r="H3637" s="35" t="s">
        <v>429</v>
      </c>
      <c r="I3637" s="32" t="s">
        <v>166</v>
      </c>
      <c r="J3637" s="19">
        <v>1.0256666670000001</v>
      </c>
    </row>
    <row r="3638" spans="1:11">
      <c r="A3638" s="18" t="s">
        <v>20</v>
      </c>
      <c r="B3638" s="5" t="str">
        <f>TEXT(DATA[[#This Row],[Fecha]],"mmm")</f>
        <v>mar</v>
      </c>
      <c r="C3638" s="16">
        <f>(WEEKNUM(DATA[[#This Row],[Fecha]],2))</f>
        <v>10</v>
      </c>
      <c r="D3638" s="30">
        <v>45359</v>
      </c>
      <c r="E3638" s="102">
        <f>YEAR(DATA[[#This Row],[Fecha]])</f>
        <v>2024</v>
      </c>
      <c r="F3638" s="74" t="s">
        <v>58</v>
      </c>
      <c r="G3638" s="32" t="s">
        <v>52</v>
      </c>
      <c r="H3638" s="35" t="s">
        <v>162</v>
      </c>
      <c r="I3638" s="32" t="s">
        <v>166</v>
      </c>
      <c r="J3638" s="19">
        <v>0.91720000000000002</v>
      </c>
    </row>
    <row r="3639" spans="1:11">
      <c r="A3639" s="18" t="s">
        <v>22</v>
      </c>
      <c r="B3639" s="5" t="str">
        <f>TEXT(DATA[[#This Row],[Fecha]],"mmm")</f>
        <v>mar</v>
      </c>
      <c r="C3639" s="16">
        <f>(WEEKNUM(DATA[[#This Row],[Fecha]],2))</f>
        <v>10</v>
      </c>
      <c r="D3639" s="30">
        <v>45359</v>
      </c>
      <c r="E3639" s="102">
        <f>YEAR(DATA[[#This Row],[Fecha]])</f>
        <v>2024</v>
      </c>
      <c r="F3639" s="74" t="s">
        <v>58</v>
      </c>
      <c r="G3639" s="32" t="s">
        <v>65</v>
      </c>
      <c r="H3639" s="35" t="s">
        <v>429</v>
      </c>
      <c r="I3639" s="32" t="s">
        <v>166</v>
      </c>
      <c r="J3639" s="19">
        <v>0.67544999999999999</v>
      </c>
    </row>
    <row r="3640" spans="1:11">
      <c r="A3640" s="18" t="s">
        <v>22</v>
      </c>
      <c r="B3640" s="5" t="str">
        <f>TEXT(DATA[[#This Row],[Fecha]],"mmm")</f>
        <v>mar</v>
      </c>
      <c r="C3640" s="16">
        <f>(WEEKNUM(DATA[[#This Row],[Fecha]],2))</f>
        <v>10</v>
      </c>
      <c r="D3640" s="30">
        <v>45359</v>
      </c>
      <c r="E3640" s="102">
        <f>YEAR(DATA[[#This Row],[Fecha]])</f>
        <v>2024</v>
      </c>
      <c r="F3640" s="74" t="s">
        <v>58</v>
      </c>
      <c r="G3640" s="32" t="s">
        <v>65</v>
      </c>
      <c r="H3640" s="35" t="s">
        <v>69</v>
      </c>
      <c r="I3640" s="32" t="s">
        <v>166</v>
      </c>
      <c r="J3640" s="19">
        <v>0.65026666700000002</v>
      </c>
    </row>
    <row r="3641" spans="1:11">
      <c r="A3641" s="18" t="s">
        <v>22</v>
      </c>
      <c r="B3641" s="5" t="str">
        <f>TEXT(DATA[[#This Row],[Fecha]],"mmm")</f>
        <v>mar</v>
      </c>
      <c r="C3641" s="16">
        <f>(WEEKNUM(DATA[[#This Row],[Fecha]],2))</f>
        <v>10</v>
      </c>
      <c r="D3641" s="30">
        <v>45359</v>
      </c>
      <c r="E3641" s="102">
        <f>YEAR(DATA[[#This Row],[Fecha]])</f>
        <v>2024</v>
      </c>
      <c r="F3641" s="74" t="s">
        <v>58</v>
      </c>
      <c r="G3641" s="32" t="s">
        <v>65</v>
      </c>
      <c r="H3641" s="35" t="s">
        <v>69</v>
      </c>
      <c r="I3641" s="32" t="s">
        <v>166</v>
      </c>
      <c r="J3641" s="19">
        <v>0.100066667</v>
      </c>
    </row>
    <row r="3642" spans="1:11">
      <c r="A3642" s="18" t="s">
        <v>20</v>
      </c>
      <c r="B3642" s="5" t="str">
        <f>TEXT(DATA[[#This Row],[Fecha]],"mmm")</f>
        <v>mar</v>
      </c>
      <c r="C3642" s="16">
        <f>(WEEKNUM(DATA[[#This Row],[Fecha]],2))</f>
        <v>10</v>
      </c>
      <c r="D3642" s="30">
        <v>45360</v>
      </c>
      <c r="E3642" s="102">
        <f>YEAR(DATA[[#This Row],[Fecha]])</f>
        <v>2024</v>
      </c>
      <c r="F3642" s="74" t="s">
        <v>398</v>
      </c>
      <c r="G3642" s="32" t="s">
        <v>75</v>
      </c>
      <c r="H3642" s="35" t="s">
        <v>786</v>
      </c>
      <c r="I3642" s="32" t="s">
        <v>56</v>
      </c>
      <c r="J3642" s="19">
        <v>45</v>
      </c>
      <c r="K3642" s="29" t="s">
        <v>788</v>
      </c>
    </row>
    <row r="3643" spans="1:11">
      <c r="A3643" s="18" t="s">
        <v>20</v>
      </c>
      <c r="B3643" s="5" t="str">
        <f>TEXT(DATA[[#This Row],[Fecha]],"mmm")</f>
        <v>mar</v>
      </c>
      <c r="C3643" s="16">
        <f>(WEEKNUM(DATA[[#This Row],[Fecha]],2))</f>
        <v>10</v>
      </c>
      <c r="D3643" s="30">
        <v>45360</v>
      </c>
      <c r="E3643" s="102">
        <f>YEAR(DATA[[#This Row],[Fecha]])</f>
        <v>2024</v>
      </c>
      <c r="F3643" s="74" t="s">
        <v>398</v>
      </c>
      <c r="G3643" s="32" t="s">
        <v>75</v>
      </c>
      <c r="H3643" s="35" t="s">
        <v>786</v>
      </c>
      <c r="I3643" s="32" t="s">
        <v>56</v>
      </c>
      <c r="J3643" s="19">
        <v>39.768766669999998</v>
      </c>
      <c r="K3643" s="29" t="s">
        <v>788</v>
      </c>
    </row>
    <row r="3644" spans="1:11">
      <c r="A3644" s="18" t="s">
        <v>19</v>
      </c>
      <c r="B3644" s="5" t="str">
        <f>TEXT(DATA[[#This Row],[Fecha]],"mmm")</f>
        <v>mar</v>
      </c>
      <c r="C3644" s="16">
        <f>(WEEKNUM(DATA[[#This Row],[Fecha]],2))</f>
        <v>10</v>
      </c>
      <c r="D3644" s="30">
        <v>45360</v>
      </c>
      <c r="E3644" s="102">
        <f>YEAR(DATA[[#This Row],[Fecha]])</f>
        <v>2024</v>
      </c>
      <c r="F3644" s="74" t="s">
        <v>58</v>
      </c>
      <c r="G3644" s="32" t="s">
        <v>65</v>
      </c>
      <c r="H3644" s="35" t="s">
        <v>435</v>
      </c>
      <c r="I3644" s="32" t="s">
        <v>56</v>
      </c>
      <c r="J3644" s="19">
        <v>14.622999999999999</v>
      </c>
      <c r="K3644" s="29" t="s">
        <v>792</v>
      </c>
    </row>
    <row r="3645" spans="1:11">
      <c r="A3645" s="18" t="s">
        <v>19</v>
      </c>
      <c r="B3645" s="5" t="str">
        <f>TEXT(DATA[[#This Row],[Fecha]],"mmm")</f>
        <v>mar</v>
      </c>
      <c r="C3645" s="16">
        <f>(WEEKNUM(DATA[[#This Row],[Fecha]],2))</f>
        <v>10</v>
      </c>
      <c r="D3645" s="30">
        <v>45360</v>
      </c>
      <c r="E3645" s="102">
        <f>YEAR(DATA[[#This Row],[Fecha]])</f>
        <v>2024</v>
      </c>
      <c r="F3645" s="74" t="s">
        <v>58</v>
      </c>
      <c r="G3645" s="32" t="s">
        <v>65</v>
      </c>
      <c r="H3645" s="35" t="s">
        <v>435</v>
      </c>
      <c r="I3645" s="32" t="s">
        <v>166</v>
      </c>
      <c r="J3645" s="19">
        <v>7.0510166669999998</v>
      </c>
    </row>
    <row r="3646" spans="1:11">
      <c r="A3646" s="18" t="s">
        <v>19</v>
      </c>
      <c r="B3646" s="5" t="str">
        <f>TEXT(DATA[[#This Row],[Fecha]],"mmm")</f>
        <v>mar</v>
      </c>
      <c r="C3646" s="16">
        <f>(WEEKNUM(DATA[[#This Row],[Fecha]],2))</f>
        <v>10</v>
      </c>
      <c r="D3646" s="30">
        <v>45360</v>
      </c>
      <c r="E3646" s="102">
        <f>YEAR(DATA[[#This Row],[Fecha]])</f>
        <v>2024</v>
      </c>
      <c r="F3646" s="74" t="s">
        <v>58</v>
      </c>
      <c r="G3646" s="32" t="s">
        <v>65</v>
      </c>
      <c r="H3646" s="35" t="s">
        <v>435</v>
      </c>
      <c r="I3646" s="32" t="s">
        <v>166</v>
      </c>
      <c r="J3646" s="19">
        <v>3.9468166669999998</v>
      </c>
    </row>
    <row r="3647" spans="1:11">
      <c r="A3647" s="18" t="s">
        <v>19</v>
      </c>
      <c r="B3647" s="5" t="str">
        <f>TEXT(DATA[[#This Row],[Fecha]],"mmm")</f>
        <v>mar</v>
      </c>
      <c r="C3647" s="16">
        <f>(WEEKNUM(DATA[[#This Row],[Fecha]],2))</f>
        <v>10</v>
      </c>
      <c r="D3647" s="30">
        <v>45360</v>
      </c>
      <c r="E3647" s="102">
        <f>YEAR(DATA[[#This Row],[Fecha]])</f>
        <v>2024</v>
      </c>
      <c r="F3647" s="74" t="s">
        <v>58</v>
      </c>
      <c r="G3647" s="32" t="s">
        <v>65</v>
      </c>
      <c r="H3647" s="35" t="s">
        <v>429</v>
      </c>
      <c r="I3647" s="32" t="s">
        <v>166</v>
      </c>
      <c r="J3647" s="19">
        <v>3.6086833330000001</v>
      </c>
    </row>
    <row r="3648" spans="1:11">
      <c r="A3648" s="18" t="s">
        <v>20</v>
      </c>
      <c r="B3648" s="5" t="str">
        <f>TEXT(DATA[[#This Row],[Fecha]],"mmm")</f>
        <v>mar</v>
      </c>
      <c r="C3648" s="16">
        <f>(WEEKNUM(DATA[[#This Row],[Fecha]],2))</f>
        <v>10</v>
      </c>
      <c r="D3648" s="30">
        <v>45360</v>
      </c>
      <c r="E3648" s="102">
        <f>YEAR(DATA[[#This Row],[Fecha]])</f>
        <v>2024</v>
      </c>
      <c r="F3648" s="74" t="s">
        <v>58</v>
      </c>
      <c r="G3648" s="32" t="s">
        <v>62</v>
      </c>
      <c r="H3648" s="35" t="s">
        <v>307</v>
      </c>
      <c r="I3648" s="32" t="s">
        <v>166</v>
      </c>
      <c r="J3648" s="19">
        <v>3.5349333330000001</v>
      </c>
    </row>
    <row r="3649" spans="1:11">
      <c r="A3649" s="18" t="s">
        <v>19</v>
      </c>
      <c r="B3649" s="5" t="str">
        <f>TEXT(DATA[[#This Row],[Fecha]],"mmm")</f>
        <v>mar</v>
      </c>
      <c r="C3649" s="16">
        <f>(WEEKNUM(DATA[[#This Row],[Fecha]],2))</f>
        <v>10</v>
      </c>
      <c r="D3649" s="30">
        <v>45360</v>
      </c>
      <c r="E3649" s="102">
        <f>YEAR(DATA[[#This Row],[Fecha]])</f>
        <v>2024</v>
      </c>
      <c r="F3649" s="74" t="s">
        <v>58</v>
      </c>
      <c r="G3649" s="32" t="s">
        <v>65</v>
      </c>
      <c r="H3649" s="35" t="s">
        <v>435</v>
      </c>
      <c r="I3649" s="32" t="s">
        <v>166</v>
      </c>
      <c r="J3649" s="19">
        <v>2.8777166670000001</v>
      </c>
    </row>
    <row r="3650" spans="1:11">
      <c r="A3650" s="18" t="s">
        <v>19</v>
      </c>
      <c r="B3650" s="5" t="str">
        <f>TEXT(DATA[[#This Row],[Fecha]],"mmm")</f>
        <v>mar</v>
      </c>
      <c r="C3650" s="16">
        <f>(WEEKNUM(DATA[[#This Row],[Fecha]],2))</f>
        <v>10</v>
      </c>
      <c r="D3650" s="30">
        <v>45360</v>
      </c>
      <c r="E3650" s="102">
        <f>YEAR(DATA[[#This Row],[Fecha]])</f>
        <v>2024</v>
      </c>
      <c r="F3650" s="74" t="s">
        <v>58</v>
      </c>
      <c r="G3650" s="32" t="s">
        <v>65</v>
      </c>
      <c r="H3650" s="35" t="s">
        <v>435</v>
      </c>
      <c r="I3650" s="32" t="s">
        <v>166</v>
      </c>
      <c r="J3650" s="19">
        <v>2.2465833329999998</v>
      </c>
    </row>
    <row r="3651" spans="1:11">
      <c r="A3651" s="18" t="s">
        <v>19</v>
      </c>
      <c r="B3651" s="5" t="str">
        <f>TEXT(DATA[[#This Row],[Fecha]],"mmm")</f>
        <v>mar</v>
      </c>
      <c r="C3651" s="16">
        <f>(WEEKNUM(DATA[[#This Row],[Fecha]],2))</f>
        <v>10</v>
      </c>
      <c r="D3651" s="30">
        <v>45360</v>
      </c>
      <c r="E3651" s="102">
        <f>YEAR(DATA[[#This Row],[Fecha]])</f>
        <v>2024</v>
      </c>
      <c r="F3651" s="74" t="s">
        <v>58</v>
      </c>
      <c r="G3651" s="32" t="s">
        <v>65</v>
      </c>
      <c r="H3651" s="35" t="s">
        <v>435</v>
      </c>
      <c r="I3651" s="32" t="s">
        <v>166</v>
      </c>
      <c r="J3651" s="19">
        <v>1.9649833329999999</v>
      </c>
    </row>
    <row r="3652" spans="1:11">
      <c r="A3652" s="18" t="s">
        <v>19</v>
      </c>
      <c r="B3652" s="5" t="str">
        <f>TEXT(DATA[[#This Row],[Fecha]],"mmm")</f>
        <v>mar</v>
      </c>
      <c r="C3652" s="16">
        <f>(WEEKNUM(DATA[[#This Row],[Fecha]],2))</f>
        <v>10</v>
      </c>
      <c r="D3652" s="30">
        <v>45360</v>
      </c>
      <c r="E3652" s="102">
        <f>YEAR(DATA[[#This Row],[Fecha]])</f>
        <v>2024</v>
      </c>
      <c r="F3652" s="74" t="s">
        <v>58</v>
      </c>
      <c r="G3652" s="32" t="s">
        <v>65</v>
      </c>
      <c r="H3652" s="35" t="s">
        <v>435</v>
      </c>
      <c r="I3652" s="32" t="s">
        <v>166</v>
      </c>
      <c r="J3652" s="19">
        <v>1.940833333</v>
      </c>
    </row>
    <row r="3653" spans="1:11">
      <c r="A3653" s="18" t="s">
        <v>19</v>
      </c>
      <c r="B3653" s="5" t="str">
        <f>TEXT(DATA[[#This Row],[Fecha]],"mmm")</f>
        <v>mar</v>
      </c>
      <c r="C3653" s="16">
        <f>(WEEKNUM(DATA[[#This Row],[Fecha]],2))</f>
        <v>10</v>
      </c>
      <c r="D3653" s="30">
        <v>45360</v>
      </c>
      <c r="E3653" s="102">
        <f>YEAR(DATA[[#This Row],[Fecha]])</f>
        <v>2024</v>
      </c>
      <c r="F3653" s="74" t="s">
        <v>58</v>
      </c>
      <c r="G3653" s="32" t="s">
        <v>65</v>
      </c>
      <c r="H3653" s="35" t="s">
        <v>435</v>
      </c>
      <c r="I3653" s="32" t="s">
        <v>166</v>
      </c>
      <c r="J3653" s="19">
        <v>1.5148333329999999</v>
      </c>
    </row>
    <row r="3654" spans="1:11">
      <c r="A3654" s="18" t="s">
        <v>19</v>
      </c>
      <c r="B3654" s="5" t="str">
        <f>TEXT(DATA[[#This Row],[Fecha]],"mmm")</f>
        <v>mar</v>
      </c>
      <c r="C3654" s="16">
        <f>(WEEKNUM(DATA[[#This Row],[Fecha]],2))</f>
        <v>10</v>
      </c>
      <c r="D3654" s="30">
        <v>45360</v>
      </c>
      <c r="E3654" s="102">
        <f>YEAR(DATA[[#This Row],[Fecha]])</f>
        <v>2024</v>
      </c>
      <c r="F3654" s="74" t="s">
        <v>58</v>
      </c>
      <c r="G3654" s="32" t="s">
        <v>65</v>
      </c>
      <c r="H3654" s="35" t="s">
        <v>435</v>
      </c>
      <c r="I3654" s="32" t="s">
        <v>166</v>
      </c>
      <c r="J3654" s="19">
        <v>0.59893333299999996</v>
      </c>
    </row>
    <row r="3655" spans="1:11">
      <c r="A3655" s="18" t="s">
        <v>20</v>
      </c>
      <c r="B3655" s="5" t="str">
        <f>TEXT(DATA[[#This Row],[Fecha]],"mmm")</f>
        <v>mar</v>
      </c>
      <c r="C3655" s="16">
        <f>(WEEKNUM(DATA[[#This Row],[Fecha]],2))</f>
        <v>10</v>
      </c>
      <c r="D3655" s="30">
        <v>45360</v>
      </c>
      <c r="E3655" s="102">
        <f>YEAR(DATA[[#This Row],[Fecha]])</f>
        <v>2024</v>
      </c>
      <c r="F3655" s="74" t="s">
        <v>58</v>
      </c>
      <c r="G3655" s="32" t="s">
        <v>52</v>
      </c>
      <c r="H3655" s="35" t="s">
        <v>162</v>
      </c>
      <c r="I3655" s="32" t="s">
        <v>166</v>
      </c>
      <c r="J3655" s="19">
        <v>0.21679999999999999</v>
      </c>
    </row>
    <row r="3656" spans="1:11">
      <c r="A3656" s="18" t="s">
        <v>20</v>
      </c>
      <c r="B3656" s="5" t="str">
        <f>TEXT(DATA[[#This Row],[Fecha]],"mmm")</f>
        <v>mar</v>
      </c>
      <c r="C3656" s="16">
        <f>(WEEKNUM(DATA[[#This Row],[Fecha]],2))</f>
        <v>10</v>
      </c>
      <c r="D3656" s="30">
        <v>45360</v>
      </c>
      <c r="E3656" s="102">
        <f>YEAR(DATA[[#This Row],[Fecha]])</f>
        <v>2024</v>
      </c>
      <c r="F3656" s="74" t="s">
        <v>58</v>
      </c>
      <c r="G3656" s="32" t="s">
        <v>52</v>
      </c>
      <c r="H3656" s="35" t="s">
        <v>162</v>
      </c>
      <c r="I3656" s="32" t="s">
        <v>166</v>
      </c>
      <c r="J3656" s="19">
        <v>4.9950000000000001E-2</v>
      </c>
    </row>
    <row r="3657" spans="1:11">
      <c r="A3657" s="18" t="s">
        <v>20</v>
      </c>
      <c r="B3657" s="5" t="str">
        <f>TEXT(DATA[[#This Row],[Fecha]],"mmm")</f>
        <v>mar</v>
      </c>
      <c r="C3657" s="16">
        <f>(WEEKNUM(DATA[[#This Row],[Fecha]],2))</f>
        <v>11</v>
      </c>
      <c r="D3657" s="30">
        <v>45362</v>
      </c>
      <c r="E3657" s="102">
        <f>YEAR(DATA[[#This Row],[Fecha]])</f>
        <v>2024</v>
      </c>
      <c r="F3657" s="31" t="s">
        <v>398</v>
      </c>
      <c r="G3657" s="32" t="s">
        <v>75</v>
      </c>
      <c r="H3657" s="35" t="s">
        <v>786</v>
      </c>
      <c r="I3657" s="32" t="s">
        <v>56</v>
      </c>
      <c r="J3657" s="19">
        <v>59.46</v>
      </c>
      <c r="K3657" s="29" t="s">
        <v>803</v>
      </c>
    </row>
    <row r="3658" spans="1:11">
      <c r="A3658" s="18" t="s">
        <v>20</v>
      </c>
      <c r="B3658" s="5" t="str">
        <f>TEXT(DATA[[#This Row],[Fecha]],"mmm")</f>
        <v>mar</v>
      </c>
      <c r="C3658" s="16">
        <f>(WEEKNUM(DATA[[#This Row],[Fecha]],2))</f>
        <v>11</v>
      </c>
      <c r="D3658" s="30">
        <v>45362</v>
      </c>
      <c r="E3658" s="102">
        <f>YEAR(DATA[[#This Row],[Fecha]])</f>
        <v>2024</v>
      </c>
      <c r="F3658" s="31" t="s">
        <v>398</v>
      </c>
      <c r="G3658" s="32" t="s">
        <v>70</v>
      </c>
      <c r="H3658" s="35" t="s">
        <v>84</v>
      </c>
      <c r="I3658" s="32" t="s">
        <v>56</v>
      </c>
      <c r="J3658" s="19">
        <v>31.28</v>
      </c>
      <c r="K3658" s="29" t="s">
        <v>804</v>
      </c>
    </row>
    <row r="3659" spans="1:11">
      <c r="A3659" s="18" t="s">
        <v>20</v>
      </c>
      <c r="B3659" s="5" t="str">
        <f>TEXT(DATA[[#This Row],[Fecha]],"mmm")</f>
        <v>mar</v>
      </c>
      <c r="C3659" s="16">
        <f>(WEEKNUM(DATA[[#This Row],[Fecha]],2))</f>
        <v>11</v>
      </c>
      <c r="D3659" s="30">
        <v>45362</v>
      </c>
      <c r="E3659" s="102">
        <f>YEAR(DATA[[#This Row],[Fecha]])</f>
        <v>2024</v>
      </c>
      <c r="F3659" s="31" t="s">
        <v>398</v>
      </c>
      <c r="G3659" s="32" t="s">
        <v>77</v>
      </c>
      <c r="H3659" s="35" t="s">
        <v>311</v>
      </c>
      <c r="I3659" s="32" t="s">
        <v>56</v>
      </c>
      <c r="J3659" s="19">
        <v>27.5</v>
      </c>
      <c r="K3659" s="29" t="s">
        <v>799</v>
      </c>
    </row>
    <row r="3660" spans="1:11">
      <c r="A3660" s="18" t="s">
        <v>20</v>
      </c>
      <c r="B3660" s="5" t="str">
        <f>TEXT(DATA[[#This Row],[Fecha]],"mmm")</f>
        <v>mar</v>
      </c>
      <c r="C3660" s="16">
        <f>(WEEKNUM(DATA[[#This Row],[Fecha]],2))</f>
        <v>11</v>
      </c>
      <c r="D3660" s="30">
        <v>45362</v>
      </c>
      <c r="E3660" s="102">
        <f>YEAR(DATA[[#This Row],[Fecha]])</f>
        <v>2024</v>
      </c>
      <c r="F3660" s="31" t="s">
        <v>398</v>
      </c>
      <c r="G3660" s="32" t="s">
        <v>75</v>
      </c>
      <c r="H3660" s="35" t="s">
        <v>786</v>
      </c>
      <c r="I3660" s="32" t="s">
        <v>56</v>
      </c>
      <c r="J3660" s="19">
        <v>25.19</v>
      </c>
      <c r="K3660" s="29" t="s">
        <v>803</v>
      </c>
    </row>
    <row r="3661" spans="1:11">
      <c r="A3661" s="18" t="s">
        <v>20</v>
      </c>
      <c r="B3661" s="5" t="str">
        <f>TEXT(DATA[[#This Row],[Fecha]],"mmm")</f>
        <v>mar</v>
      </c>
      <c r="C3661" s="16">
        <f>(WEEKNUM(DATA[[#This Row],[Fecha]],2))</f>
        <v>11</v>
      </c>
      <c r="D3661" s="30">
        <v>45362</v>
      </c>
      <c r="E3661" s="102">
        <f>YEAR(DATA[[#This Row],[Fecha]])</f>
        <v>2024</v>
      </c>
      <c r="F3661" s="31" t="s">
        <v>398</v>
      </c>
      <c r="G3661" s="32" t="s">
        <v>75</v>
      </c>
      <c r="H3661" s="35" t="s">
        <v>786</v>
      </c>
      <c r="I3661" s="32" t="s">
        <v>56</v>
      </c>
      <c r="J3661" s="19">
        <v>23.26</v>
      </c>
      <c r="K3661" s="29" t="s">
        <v>803</v>
      </c>
    </row>
    <row r="3662" spans="1:11">
      <c r="A3662" s="18" t="s">
        <v>22</v>
      </c>
      <c r="B3662" s="5" t="str">
        <f>TEXT(DATA[[#This Row],[Fecha]],"mmm")</f>
        <v>mar</v>
      </c>
      <c r="C3662" s="16">
        <f>(WEEKNUM(DATA[[#This Row],[Fecha]],2))</f>
        <v>11</v>
      </c>
      <c r="D3662" s="30">
        <v>45362</v>
      </c>
      <c r="E3662" s="102">
        <f>YEAR(DATA[[#This Row],[Fecha]])</f>
        <v>2024</v>
      </c>
      <c r="F3662" s="31" t="s">
        <v>398</v>
      </c>
      <c r="G3662" s="32" t="s">
        <v>70</v>
      </c>
      <c r="H3662" s="35" t="s">
        <v>84</v>
      </c>
      <c r="I3662" s="32" t="s">
        <v>57</v>
      </c>
      <c r="J3662" s="19">
        <v>21.69</v>
      </c>
      <c r="K3662" s="29" t="s">
        <v>797</v>
      </c>
    </row>
    <row r="3663" spans="1:11">
      <c r="A3663" s="18" t="s">
        <v>20</v>
      </c>
      <c r="B3663" s="5" t="str">
        <f>TEXT(DATA[[#This Row],[Fecha]],"mmm")</f>
        <v>mar</v>
      </c>
      <c r="C3663" s="16">
        <f>(WEEKNUM(DATA[[#This Row],[Fecha]],2))</f>
        <v>11</v>
      </c>
      <c r="D3663" s="30">
        <v>45362</v>
      </c>
      <c r="E3663" s="102">
        <f>YEAR(DATA[[#This Row],[Fecha]])</f>
        <v>2024</v>
      </c>
      <c r="F3663" s="31" t="s">
        <v>398</v>
      </c>
      <c r="G3663" s="32" t="s">
        <v>70</v>
      </c>
      <c r="H3663" s="35" t="s">
        <v>84</v>
      </c>
      <c r="I3663" s="32" t="s">
        <v>56</v>
      </c>
      <c r="J3663" s="19">
        <v>9.59</v>
      </c>
      <c r="K3663" s="29" t="s">
        <v>804</v>
      </c>
    </row>
    <row r="3664" spans="1:11">
      <c r="A3664" s="18" t="s">
        <v>20</v>
      </c>
      <c r="B3664" s="5" t="str">
        <f>TEXT(DATA[[#This Row],[Fecha]],"mmm")</f>
        <v>mar</v>
      </c>
      <c r="C3664" s="16">
        <f>(WEEKNUM(DATA[[#This Row],[Fecha]],2))</f>
        <v>11</v>
      </c>
      <c r="D3664" s="30">
        <v>45362</v>
      </c>
      <c r="E3664" s="102">
        <f>YEAR(DATA[[#This Row],[Fecha]])</f>
        <v>2024</v>
      </c>
      <c r="F3664" s="31" t="s">
        <v>335</v>
      </c>
      <c r="G3664" s="32" t="s">
        <v>52</v>
      </c>
      <c r="H3664" s="35" t="s">
        <v>159</v>
      </c>
      <c r="I3664" s="32" t="s">
        <v>166</v>
      </c>
      <c r="J3664" s="19">
        <v>9.5399999999999991</v>
      </c>
    </row>
    <row r="3665" spans="1:11">
      <c r="A3665" s="18" t="s">
        <v>20</v>
      </c>
      <c r="B3665" s="5" t="str">
        <f>TEXT(DATA[[#This Row],[Fecha]],"mmm")</f>
        <v>mar</v>
      </c>
      <c r="C3665" s="16">
        <f>(WEEKNUM(DATA[[#This Row],[Fecha]],2))</f>
        <v>11</v>
      </c>
      <c r="D3665" s="30">
        <v>45362</v>
      </c>
      <c r="E3665" s="102">
        <f>YEAR(DATA[[#This Row],[Fecha]])</f>
        <v>2024</v>
      </c>
      <c r="F3665" s="31" t="s">
        <v>335</v>
      </c>
      <c r="G3665" s="32" t="s">
        <v>77</v>
      </c>
      <c r="H3665" s="35" t="s">
        <v>311</v>
      </c>
      <c r="I3665" s="32" t="s">
        <v>166</v>
      </c>
      <c r="J3665" s="19">
        <v>8.76</v>
      </c>
    </row>
    <row r="3666" spans="1:11">
      <c r="A3666" s="18" t="s">
        <v>22</v>
      </c>
      <c r="B3666" s="5" t="str">
        <f>TEXT(DATA[[#This Row],[Fecha]],"mmm")</f>
        <v>mar</v>
      </c>
      <c r="C3666" s="16">
        <f>(WEEKNUM(DATA[[#This Row],[Fecha]],2))</f>
        <v>11</v>
      </c>
      <c r="D3666" s="30">
        <v>45362</v>
      </c>
      <c r="E3666" s="102">
        <f>YEAR(DATA[[#This Row],[Fecha]])</f>
        <v>2024</v>
      </c>
      <c r="F3666" s="31" t="s">
        <v>398</v>
      </c>
      <c r="G3666" s="32" t="s">
        <v>70</v>
      </c>
      <c r="H3666" s="35" t="s">
        <v>84</v>
      </c>
      <c r="I3666" s="32" t="s">
        <v>166</v>
      </c>
      <c r="J3666" s="19">
        <v>7.72</v>
      </c>
    </row>
    <row r="3667" spans="1:11">
      <c r="A3667" s="18" t="s">
        <v>20</v>
      </c>
      <c r="B3667" s="5" t="str">
        <f>TEXT(DATA[[#This Row],[Fecha]],"mmm")</f>
        <v>mar</v>
      </c>
      <c r="C3667" s="16">
        <f>(WEEKNUM(DATA[[#This Row],[Fecha]],2))</f>
        <v>11</v>
      </c>
      <c r="D3667" s="30">
        <v>45362</v>
      </c>
      <c r="E3667" s="102">
        <f>YEAR(DATA[[#This Row],[Fecha]])</f>
        <v>2024</v>
      </c>
      <c r="F3667" s="31" t="s">
        <v>335</v>
      </c>
      <c r="G3667" s="32" t="s">
        <v>77</v>
      </c>
      <c r="H3667" s="35" t="s">
        <v>311</v>
      </c>
      <c r="I3667" s="32" t="s">
        <v>166</v>
      </c>
      <c r="J3667" s="19">
        <v>5.04</v>
      </c>
    </row>
    <row r="3668" spans="1:11">
      <c r="A3668" s="18" t="s">
        <v>20</v>
      </c>
      <c r="B3668" s="5" t="str">
        <f>TEXT(DATA[[#This Row],[Fecha]],"mmm")</f>
        <v>mar</v>
      </c>
      <c r="C3668" s="16">
        <f>(WEEKNUM(DATA[[#This Row],[Fecha]],2))</f>
        <v>11</v>
      </c>
      <c r="D3668" s="30">
        <v>45362</v>
      </c>
      <c r="E3668" s="102">
        <f>YEAR(DATA[[#This Row],[Fecha]])</f>
        <v>2024</v>
      </c>
      <c r="F3668" s="31" t="s">
        <v>335</v>
      </c>
      <c r="G3668" s="32" t="s">
        <v>77</v>
      </c>
      <c r="H3668" s="35" t="s">
        <v>311</v>
      </c>
      <c r="I3668" s="32" t="s">
        <v>166</v>
      </c>
      <c r="J3668" s="19">
        <v>5.0199999999999996</v>
      </c>
    </row>
    <row r="3669" spans="1:11">
      <c r="A3669" s="18" t="s">
        <v>20</v>
      </c>
      <c r="B3669" s="5" t="str">
        <f>TEXT(DATA[[#This Row],[Fecha]],"mmm")</f>
        <v>mar</v>
      </c>
      <c r="C3669" s="16">
        <f>(WEEKNUM(DATA[[#This Row],[Fecha]],2))</f>
        <v>11</v>
      </c>
      <c r="D3669" s="30">
        <v>45362</v>
      </c>
      <c r="E3669" s="102">
        <f>YEAR(DATA[[#This Row],[Fecha]])</f>
        <v>2024</v>
      </c>
      <c r="F3669" s="31" t="s">
        <v>335</v>
      </c>
      <c r="G3669" s="32" t="s">
        <v>77</v>
      </c>
      <c r="H3669" s="35" t="s">
        <v>311</v>
      </c>
      <c r="I3669" s="32" t="s">
        <v>166</v>
      </c>
      <c r="J3669" s="19">
        <v>4.6500000000000004</v>
      </c>
    </row>
    <row r="3670" spans="1:11">
      <c r="A3670" s="18" t="s">
        <v>20</v>
      </c>
      <c r="B3670" s="5" t="str">
        <f>TEXT(DATA[[#This Row],[Fecha]],"mmm")</f>
        <v>mar</v>
      </c>
      <c r="C3670" s="16">
        <f>(WEEKNUM(DATA[[#This Row],[Fecha]],2))</f>
        <v>11</v>
      </c>
      <c r="D3670" s="30">
        <v>45362</v>
      </c>
      <c r="E3670" s="102">
        <f>YEAR(DATA[[#This Row],[Fecha]])</f>
        <v>2024</v>
      </c>
      <c r="F3670" s="31" t="s">
        <v>335</v>
      </c>
      <c r="G3670" s="32" t="s">
        <v>77</v>
      </c>
      <c r="H3670" s="35" t="s">
        <v>311</v>
      </c>
      <c r="I3670" s="32" t="s">
        <v>166</v>
      </c>
      <c r="J3670" s="19">
        <v>3.71</v>
      </c>
    </row>
    <row r="3671" spans="1:11">
      <c r="A3671" s="18" t="s">
        <v>20</v>
      </c>
      <c r="B3671" s="5" t="str">
        <f>TEXT(DATA[[#This Row],[Fecha]],"mmm")</f>
        <v>mar</v>
      </c>
      <c r="C3671" s="16">
        <f>(WEEKNUM(DATA[[#This Row],[Fecha]],2))</f>
        <v>11</v>
      </c>
      <c r="D3671" s="30">
        <v>45362</v>
      </c>
      <c r="E3671" s="102">
        <f>YEAR(DATA[[#This Row],[Fecha]])</f>
        <v>2024</v>
      </c>
      <c r="F3671" s="31" t="s">
        <v>335</v>
      </c>
      <c r="G3671" s="32" t="s">
        <v>52</v>
      </c>
      <c r="H3671" s="35" t="s">
        <v>162</v>
      </c>
      <c r="I3671" s="32" t="s">
        <v>166</v>
      </c>
      <c r="J3671" s="19">
        <v>1.06</v>
      </c>
    </row>
    <row r="3672" spans="1:11">
      <c r="A3672" s="18" t="s">
        <v>20</v>
      </c>
      <c r="B3672" s="5" t="str">
        <f>TEXT(DATA[[#This Row],[Fecha]],"mmm")</f>
        <v>mar</v>
      </c>
      <c r="C3672" s="16">
        <f>(WEEKNUM(DATA[[#This Row],[Fecha]],2))</f>
        <v>11</v>
      </c>
      <c r="D3672" s="30">
        <v>45362</v>
      </c>
      <c r="E3672" s="102">
        <f>YEAR(DATA[[#This Row],[Fecha]])</f>
        <v>2024</v>
      </c>
      <c r="F3672" s="31" t="s">
        <v>335</v>
      </c>
      <c r="G3672" s="32" t="s">
        <v>52</v>
      </c>
      <c r="H3672" s="35" t="s">
        <v>162</v>
      </c>
      <c r="I3672" s="32" t="s">
        <v>166</v>
      </c>
      <c r="J3672" s="19">
        <v>0.75</v>
      </c>
    </row>
    <row r="3673" spans="1:11">
      <c r="A3673" s="18" t="s">
        <v>22</v>
      </c>
      <c r="B3673" s="5" t="str">
        <f>TEXT(DATA[[#This Row],[Fecha]],"mmm")</f>
        <v>mar</v>
      </c>
      <c r="C3673" s="16">
        <f>(WEEKNUM(DATA[[#This Row],[Fecha]],2))</f>
        <v>11</v>
      </c>
      <c r="D3673" s="30">
        <v>45362</v>
      </c>
      <c r="E3673" s="102">
        <f>YEAR(DATA[[#This Row],[Fecha]])</f>
        <v>2024</v>
      </c>
      <c r="F3673" s="31" t="s">
        <v>398</v>
      </c>
      <c r="G3673" s="32" t="s">
        <v>70</v>
      </c>
      <c r="H3673" s="35" t="s">
        <v>84</v>
      </c>
      <c r="I3673" s="32" t="s">
        <v>166</v>
      </c>
      <c r="J3673" s="19">
        <v>0.55000000000000004</v>
      </c>
    </row>
    <row r="3674" spans="1:11">
      <c r="A3674" s="18" t="s">
        <v>20</v>
      </c>
      <c r="B3674" s="5" t="str">
        <f>TEXT(DATA[[#This Row],[Fecha]],"mmm")</f>
        <v>mar</v>
      </c>
      <c r="C3674" s="16">
        <f>(WEEKNUM(DATA[[#This Row],[Fecha]],2))</f>
        <v>11</v>
      </c>
      <c r="D3674" s="30">
        <v>45362</v>
      </c>
      <c r="E3674" s="102">
        <f>YEAR(DATA[[#This Row],[Fecha]])</f>
        <v>2024</v>
      </c>
      <c r="F3674" s="31" t="s">
        <v>335</v>
      </c>
      <c r="G3674" s="32" t="s">
        <v>52</v>
      </c>
      <c r="H3674" s="35" t="s">
        <v>162</v>
      </c>
      <c r="I3674" s="32" t="s">
        <v>166</v>
      </c>
      <c r="J3674" s="19">
        <v>0.16</v>
      </c>
    </row>
    <row r="3675" spans="1:11">
      <c r="A3675" s="18" t="s">
        <v>20</v>
      </c>
      <c r="B3675" s="5" t="str">
        <f>TEXT(DATA[[#This Row],[Fecha]],"mmm")</f>
        <v>mar</v>
      </c>
      <c r="C3675" s="16">
        <f>(WEEKNUM(DATA[[#This Row],[Fecha]],2))</f>
        <v>11</v>
      </c>
      <c r="D3675" s="30">
        <v>45363</v>
      </c>
      <c r="E3675" s="102">
        <f>YEAR(DATA[[#This Row],[Fecha]])</f>
        <v>2024</v>
      </c>
      <c r="F3675" s="31" t="s">
        <v>398</v>
      </c>
      <c r="G3675" s="32" t="s">
        <v>77</v>
      </c>
      <c r="H3675" s="35" t="s">
        <v>795</v>
      </c>
      <c r="I3675" s="32" t="s">
        <v>57</v>
      </c>
      <c r="J3675" s="19">
        <v>45</v>
      </c>
      <c r="K3675" s="29" t="s">
        <v>802</v>
      </c>
    </row>
    <row r="3676" spans="1:11">
      <c r="A3676" s="18" t="s">
        <v>20</v>
      </c>
      <c r="B3676" s="5" t="str">
        <f>TEXT(DATA[[#This Row],[Fecha]],"mmm")</f>
        <v>mar</v>
      </c>
      <c r="C3676" s="16">
        <f>(WEEKNUM(DATA[[#This Row],[Fecha]],2))</f>
        <v>11</v>
      </c>
      <c r="D3676" s="30">
        <v>45363</v>
      </c>
      <c r="E3676" s="102">
        <f>YEAR(DATA[[#This Row],[Fecha]])</f>
        <v>2024</v>
      </c>
      <c r="F3676" s="31" t="s">
        <v>335</v>
      </c>
      <c r="G3676" s="32" t="s">
        <v>70</v>
      </c>
      <c r="H3676" s="35" t="s">
        <v>244</v>
      </c>
      <c r="I3676" s="32" t="s">
        <v>56</v>
      </c>
      <c r="J3676" s="19">
        <v>35.369999999999997</v>
      </c>
      <c r="K3676" s="29" t="s">
        <v>804</v>
      </c>
    </row>
    <row r="3677" spans="1:11">
      <c r="A3677" s="18" t="s">
        <v>20</v>
      </c>
      <c r="B3677" s="5" t="str">
        <f>TEXT(DATA[[#This Row],[Fecha]],"mmm")</f>
        <v>mar</v>
      </c>
      <c r="C3677" s="16">
        <f>(WEEKNUM(DATA[[#This Row],[Fecha]],2))</f>
        <v>11</v>
      </c>
      <c r="D3677" s="30">
        <v>45363</v>
      </c>
      <c r="E3677" s="102">
        <f>YEAR(DATA[[#This Row],[Fecha]])</f>
        <v>2024</v>
      </c>
      <c r="F3677" s="31" t="s">
        <v>58</v>
      </c>
      <c r="G3677" s="32" t="s">
        <v>70</v>
      </c>
      <c r="H3677" s="35" t="s">
        <v>244</v>
      </c>
      <c r="I3677" s="32" t="s">
        <v>56</v>
      </c>
      <c r="J3677" s="19">
        <v>32.49</v>
      </c>
      <c r="K3677" s="29" t="s">
        <v>804</v>
      </c>
    </row>
    <row r="3678" spans="1:11">
      <c r="A3678" s="18" t="s">
        <v>19</v>
      </c>
      <c r="B3678" s="5" t="str">
        <f>TEXT(DATA[[#This Row],[Fecha]],"mmm")</f>
        <v>mar</v>
      </c>
      <c r="C3678" s="16">
        <f>(WEEKNUM(DATA[[#This Row],[Fecha]],2))</f>
        <v>11</v>
      </c>
      <c r="D3678" s="30">
        <v>45363</v>
      </c>
      <c r="E3678" s="102">
        <f>YEAR(DATA[[#This Row],[Fecha]])</f>
        <v>2024</v>
      </c>
      <c r="F3678" s="31" t="s">
        <v>398</v>
      </c>
      <c r="G3678" s="32" t="s">
        <v>70</v>
      </c>
      <c r="H3678" s="35" t="s">
        <v>84</v>
      </c>
      <c r="I3678" s="32" t="s">
        <v>57</v>
      </c>
      <c r="J3678" s="19">
        <v>21.18</v>
      </c>
      <c r="K3678" s="29" t="s">
        <v>801</v>
      </c>
    </row>
    <row r="3679" spans="1:11">
      <c r="A3679" s="18" t="s">
        <v>20</v>
      </c>
      <c r="B3679" s="5" t="str">
        <f>TEXT(DATA[[#This Row],[Fecha]],"mmm")</f>
        <v>mar</v>
      </c>
      <c r="C3679" s="16">
        <f>(WEEKNUM(DATA[[#This Row],[Fecha]],2))</f>
        <v>11</v>
      </c>
      <c r="D3679" s="30">
        <v>45363</v>
      </c>
      <c r="E3679" s="102">
        <f>YEAR(DATA[[#This Row],[Fecha]])</f>
        <v>2024</v>
      </c>
      <c r="F3679" s="31" t="s">
        <v>58</v>
      </c>
      <c r="G3679" s="32" t="s">
        <v>70</v>
      </c>
      <c r="H3679" s="35" t="s">
        <v>244</v>
      </c>
      <c r="I3679" s="32" t="s">
        <v>56</v>
      </c>
      <c r="J3679" s="19">
        <v>9.85</v>
      </c>
      <c r="K3679" s="29" t="s">
        <v>804</v>
      </c>
    </row>
    <row r="3680" spans="1:11">
      <c r="A3680" s="18" t="s">
        <v>20</v>
      </c>
      <c r="B3680" s="5" t="str">
        <f>TEXT(DATA[[#This Row],[Fecha]],"mmm")</f>
        <v>mar</v>
      </c>
      <c r="C3680" s="16">
        <f>(WEEKNUM(DATA[[#This Row],[Fecha]],2))</f>
        <v>11</v>
      </c>
      <c r="D3680" s="30">
        <v>45363</v>
      </c>
      <c r="E3680" s="102">
        <f>YEAR(DATA[[#This Row],[Fecha]])</f>
        <v>2024</v>
      </c>
      <c r="F3680" s="31" t="s">
        <v>398</v>
      </c>
      <c r="G3680" s="32" t="s">
        <v>77</v>
      </c>
      <c r="H3680" s="35" t="s">
        <v>795</v>
      </c>
      <c r="I3680" s="32" t="s">
        <v>166</v>
      </c>
      <c r="J3680" s="19">
        <v>9.1</v>
      </c>
    </row>
    <row r="3681" spans="1:11">
      <c r="A3681" s="18" t="s">
        <v>19</v>
      </c>
      <c r="B3681" s="5" t="str">
        <f>TEXT(DATA[[#This Row],[Fecha]],"mmm")</f>
        <v>mar</v>
      </c>
      <c r="C3681" s="16">
        <f>(WEEKNUM(DATA[[#This Row],[Fecha]],2))</f>
        <v>11</v>
      </c>
      <c r="D3681" s="30">
        <v>45363</v>
      </c>
      <c r="E3681" s="102">
        <f>YEAR(DATA[[#This Row],[Fecha]])</f>
        <v>2024</v>
      </c>
      <c r="F3681" s="31" t="s">
        <v>398</v>
      </c>
      <c r="G3681" s="32" t="s">
        <v>70</v>
      </c>
      <c r="H3681" s="35" t="s">
        <v>84</v>
      </c>
      <c r="I3681" s="32" t="s">
        <v>166</v>
      </c>
      <c r="J3681" s="19">
        <v>4.9000000000000004</v>
      </c>
    </row>
    <row r="3682" spans="1:11">
      <c r="A3682" s="18" t="s">
        <v>20</v>
      </c>
      <c r="B3682" s="5" t="str">
        <f>TEXT(DATA[[#This Row],[Fecha]],"mmm")</f>
        <v>mar</v>
      </c>
      <c r="C3682" s="16">
        <f>(WEEKNUM(DATA[[#This Row],[Fecha]],2))</f>
        <v>11</v>
      </c>
      <c r="D3682" s="30">
        <v>45363</v>
      </c>
      <c r="E3682" s="102">
        <f>YEAR(DATA[[#This Row],[Fecha]])</f>
        <v>2024</v>
      </c>
      <c r="F3682" s="31" t="s">
        <v>58</v>
      </c>
      <c r="G3682" s="32" t="s">
        <v>482</v>
      </c>
      <c r="H3682" s="35" t="s">
        <v>150</v>
      </c>
      <c r="I3682" s="32" t="s">
        <v>166</v>
      </c>
      <c r="J3682" s="19">
        <v>4.63</v>
      </c>
    </row>
    <row r="3683" spans="1:11">
      <c r="A3683" s="18" t="s">
        <v>20</v>
      </c>
      <c r="B3683" s="5" t="str">
        <f>TEXT(DATA[[#This Row],[Fecha]],"mmm")</f>
        <v>mar</v>
      </c>
      <c r="C3683" s="16">
        <f>(WEEKNUM(DATA[[#This Row],[Fecha]],2))</f>
        <v>11</v>
      </c>
      <c r="D3683" s="30">
        <v>45363</v>
      </c>
      <c r="E3683" s="102">
        <f>YEAR(DATA[[#This Row],[Fecha]])</f>
        <v>2024</v>
      </c>
      <c r="F3683" s="31" t="s">
        <v>398</v>
      </c>
      <c r="G3683" s="32" t="s">
        <v>62</v>
      </c>
      <c r="H3683" s="35" t="s">
        <v>63</v>
      </c>
      <c r="I3683" s="32" t="s">
        <v>166</v>
      </c>
      <c r="J3683" s="19">
        <v>4.32</v>
      </c>
    </row>
    <row r="3684" spans="1:11">
      <c r="A3684" s="18" t="s">
        <v>20</v>
      </c>
      <c r="B3684" s="5" t="str">
        <f>TEXT(DATA[[#This Row],[Fecha]],"mmm")</f>
        <v>mar</v>
      </c>
      <c r="C3684" s="16">
        <f>(WEEKNUM(DATA[[#This Row],[Fecha]],2))</f>
        <v>11</v>
      </c>
      <c r="D3684" s="30">
        <v>45363</v>
      </c>
      <c r="E3684" s="102">
        <f>YEAR(DATA[[#This Row],[Fecha]])</f>
        <v>2024</v>
      </c>
      <c r="F3684" s="31" t="s">
        <v>58</v>
      </c>
      <c r="G3684" s="32" t="s">
        <v>76</v>
      </c>
      <c r="H3684" s="35" t="s">
        <v>796</v>
      </c>
      <c r="I3684" s="32" t="s">
        <v>166</v>
      </c>
      <c r="J3684" s="19">
        <v>2.31</v>
      </c>
    </row>
    <row r="3685" spans="1:11">
      <c r="A3685" s="18" t="s">
        <v>20</v>
      </c>
      <c r="B3685" s="5" t="str">
        <f>TEXT(DATA[[#This Row],[Fecha]],"mmm")</f>
        <v>mar</v>
      </c>
      <c r="C3685" s="16">
        <f>(WEEKNUM(DATA[[#This Row],[Fecha]],2))</f>
        <v>11</v>
      </c>
      <c r="D3685" s="30">
        <v>45363</v>
      </c>
      <c r="E3685" s="102">
        <f>YEAR(DATA[[#This Row],[Fecha]])</f>
        <v>2024</v>
      </c>
      <c r="F3685" s="31" t="s">
        <v>58</v>
      </c>
      <c r="G3685" s="32" t="s">
        <v>70</v>
      </c>
      <c r="H3685" s="35" t="s">
        <v>84</v>
      </c>
      <c r="I3685" s="32" t="s">
        <v>166</v>
      </c>
      <c r="J3685" s="19">
        <v>0.77</v>
      </c>
    </row>
    <row r="3686" spans="1:11">
      <c r="A3686" s="18" t="s">
        <v>20</v>
      </c>
      <c r="B3686" s="5" t="str">
        <f>TEXT(DATA[[#This Row],[Fecha]],"mmm")</f>
        <v>mar</v>
      </c>
      <c r="C3686" s="16">
        <f>(WEEKNUM(DATA[[#This Row],[Fecha]],2))</f>
        <v>11</v>
      </c>
      <c r="D3686" s="30">
        <v>45363</v>
      </c>
      <c r="E3686" s="102">
        <f>YEAR(DATA[[#This Row],[Fecha]])</f>
        <v>2024</v>
      </c>
      <c r="F3686" s="31" t="s">
        <v>335</v>
      </c>
      <c r="G3686" s="32" t="s">
        <v>52</v>
      </c>
      <c r="H3686" s="35" t="s">
        <v>162</v>
      </c>
      <c r="I3686" s="32" t="s">
        <v>166</v>
      </c>
      <c r="J3686" s="19">
        <v>0.49</v>
      </c>
    </row>
    <row r="3687" spans="1:11">
      <c r="A3687" s="18" t="s">
        <v>20</v>
      </c>
      <c r="B3687" s="5" t="str">
        <f>TEXT(DATA[[#This Row],[Fecha]],"mmm")</f>
        <v>mar</v>
      </c>
      <c r="C3687" s="16">
        <f>(WEEKNUM(DATA[[#This Row],[Fecha]],2))</f>
        <v>11</v>
      </c>
      <c r="D3687" s="30">
        <v>45363</v>
      </c>
      <c r="E3687" s="102">
        <f>YEAR(DATA[[#This Row],[Fecha]])</f>
        <v>2024</v>
      </c>
      <c r="F3687" s="31" t="s">
        <v>335</v>
      </c>
      <c r="G3687" s="32" t="s">
        <v>52</v>
      </c>
      <c r="H3687" s="35" t="s">
        <v>162</v>
      </c>
      <c r="I3687" s="32" t="s">
        <v>166</v>
      </c>
      <c r="J3687" s="19">
        <v>0.47</v>
      </c>
    </row>
    <row r="3688" spans="1:11">
      <c r="A3688" s="18" t="s">
        <v>19</v>
      </c>
      <c r="B3688" s="5" t="str">
        <f>TEXT(DATA[[#This Row],[Fecha]],"mmm")</f>
        <v>mar</v>
      </c>
      <c r="C3688" s="16">
        <f>(WEEKNUM(DATA[[#This Row],[Fecha]],2))</f>
        <v>11</v>
      </c>
      <c r="D3688" s="30">
        <v>45364</v>
      </c>
      <c r="E3688" s="102">
        <f>YEAR(DATA[[#This Row],[Fecha]])</f>
        <v>2024</v>
      </c>
      <c r="F3688" s="31" t="s">
        <v>398</v>
      </c>
      <c r="G3688" s="32" t="s">
        <v>76</v>
      </c>
      <c r="H3688" s="35" t="s">
        <v>352</v>
      </c>
      <c r="I3688" s="32" t="s">
        <v>56</v>
      </c>
      <c r="J3688" s="19">
        <v>22.28</v>
      </c>
      <c r="K3688" s="29" t="s">
        <v>805</v>
      </c>
    </row>
    <row r="3689" spans="1:11">
      <c r="A3689" s="18" t="s">
        <v>20</v>
      </c>
      <c r="B3689" s="5" t="str">
        <f>TEXT(DATA[[#This Row],[Fecha]],"mmm")</f>
        <v>mar</v>
      </c>
      <c r="C3689" s="16">
        <f>(WEEKNUM(DATA[[#This Row],[Fecha]],2))</f>
        <v>11</v>
      </c>
      <c r="D3689" s="30">
        <v>45364</v>
      </c>
      <c r="E3689" s="102">
        <f>YEAR(DATA[[#This Row],[Fecha]])</f>
        <v>2024</v>
      </c>
      <c r="F3689" s="31" t="s">
        <v>398</v>
      </c>
      <c r="G3689" s="32" t="s">
        <v>482</v>
      </c>
      <c r="H3689" s="35" t="s">
        <v>150</v>
      </c>
      <c r="I3689" s="32" t="s">
        <v>166</v>
      </c>
      <c r="J3689" s="19">
        <v>8.75</v>
      </c>
    </row>
    <row r="3690" spans="1:11">
      <c r="A3690" s="18" t="s">
        <v>20</v>
      </c>
      <c r="B3690" s="5" t="str">
        <f>TEXT(DATA[[#This Row],[Fecha]],"mmm")</f>
        <v>mar</v>
      </c>
      <c r="C3690" s="16">
        <f>(WEEKNUM(DATA[[#This Row],[Fecha]],2))</f>
        <v>11</v>
      </c>
      <c r="D3690" s="30">
        <v>45364</v>
      </c>
      <c r="E3690" s="102">
        <f>YEAR(DATA[[#This Row],[Fecha]])</f>
        <v>2024</v>
      </c>
      <c r="F3690" s="31" t="s">
        <v>335</v>
      </c>
      <c r="G3690" s="32" t="s">
        <v>76</v>
      </c>
      <c r="H3690" s="35" t="s">
        <v>596</v>
      </c>
      <c r="I3690" s="32" t="s">
        <v>166</v>
      </c>
      <c r="J3690" s="19">
        <v>7.94</v>
      </c>
    </row>
    <row r="3691" spans="1:11">
      <c r="A3691" s="18" t="s">
        <v>19</v>
      </c>
      <c r="B3691" s="5" t="str">
        <f>TEXT(DATA[[#This Row],[Fecha]],"mmm")</f>
        <v>mar</v>
      </c>
      <c r="C3691" s="16">
        <f>(WEEKNUM(DATA[[#This Row],[Fecha]],2))</f>
        <v>11</v>
      </c>
      <c r="D3691" s="30">
        <v>45364</v>
      </c>
      <c r="E3691" s="102">
        <f>YEAR(DATA[[#This Row],[Fecha]])</f>
        <v>2024</v>
      </c>
      <c r="F3691" s="31" t="s">
        <v>398</v>
      </c>
      <c r="G3691" s="32" t="s">
        <v>60</v>
      </c>
      <c r="H3691" s="35" t="s">
        <v>299</v>
      </c>
      <c r="I3691" s="32" t="s">
        <v>166</v>
      </c>
      <c r="J3691" s="19">
        <v>6.73</v>
      </c>
    </row>
    <row r="3692" spans="1:11">
      <c r="A3692" s="18" t="s">
        <v>19</v>
      </c>
      <c r="B3692" s="5" t="str">
        <f>TEXT(DATA[[#This Row],[Fecha]],"mmm")</f>
        <v>mar</v>
      </c>
      <c r="C3692" s="16">
        <f>(WEEKNUM(DATA[[#This Row],[Fecha]],2))</f>
        <v>11</v>
      </c>
      <c r="D3692" s="30">
        <v>45364</v>
      </c>
      <c r="E3692" s="102">
        <f>YEAR(DATA[[#This Row],[Fecha]])</f>
        <v>2024</v>
      </c>
      <c r="F3692" s="31" t="s">
        <v>398</v>
      </c>
      <c r="G3692" s="32" t="s">
        <v>76</v>
      </c>
      <c r="H3692" s="35" t="s">
        <v>352</v>
      </c>
      <c r="I3692" s="32" t="s">
        <v>166</v>
      </c>
      <c r="J3692" s="19">
        <v>6.47</v>
      </c>
    </row>
    <row r="3693" spans="1:11">
      <c r="A3693" s="18" t="s">
        <v>20</v>
      </c>
      <c r="B3693" s="5" t="str">
        <f>TEXT(DATA[[#This Row],[Fecha]],"mmm")</f>
        <v>mar</v>
      </c>
      <c r="C3693" s="16">
        <f>(WEEKNUM(DATA[[#This Row],[Fecha]],2))</f>
        <v>11</v>
      </c>
      <c r="D3693" s="30">
        <v>45364</v>
      </c>
      <c r="E3693" s="102">
        <f>YEAR(DATA[[#This Row],[Fecha]])</f>
        <v>2024</v>
      </c>
      <c r="F3693" s="31" t="s">
        <v>398</v>
      </c>
      <c r="G3693" s="32" t="s">
        <v>482</v>
      </c>
      <c r="H3693" s="35" t="s">
        <v>150</v>
      </c>
      <c r="I3693" s="32" t="s">
        <v>166</v>
      </c>
      <c r="J3693" s="19">
        <v>4.8899999999999997</v>
      </c>
    </row>
    <row r="3694" spans="1:11">
      <c r="A3694" s="18" t="s">
        <v>20</v>
      </c>
      <c r="B3694" s="5" t="str">
        <f>TEXT(DATA[[#This Row],[Fecha]],"mmm")</f>
        <v>mar</v>
      </c>
      <c r="C3694" s="16">
        <f>(WEEKNUM(DATA[[#This Row],[Fecha]],2))</f>
        <v>11</v>
      </c>
      <c r="D3694" s="30">
        <v>45364</v>
      </c>
      <c r="E3694" s="102">
        <f>YEAR(DATA[[#This Row],[Fecha]])</f>
        <v>2024</v>
      </c>
      <c r="F3694" s="31" t="s">
        <v>335</v>
      </c>
      <c r="G3694" s="32" t="s">
        <v>76</v>
      </c>
      <c r="H3694" s="35" t="s">
        <v>596</v>
      </c>
      <c r="I3694" s="32" t="s">
        <v>166</v>
      </c>
      <c r="J3694" s="19">
        <v>4.67</v>
      </c>
    </row>
    <row r="3695" spans="1:11">
      <c r="A3695" s="18" t="s">
        <v>19</v>
      </c>
      <c r="B3695" s="5" t="str">
        <f>TEXT(DATA[[#This Row],[Fecha]],"mmm")</f>
        <v>mar</v>
      </c>
      <c r="C3695" s="16">
        <f>(WEEKNUM(DATA[[#This Row],[Fecha]],2))</f>
        <v>11</v>
      </c>
      <c r="D3695" s="30">
        <v>45364</v>
      </c>
      <c r="E3695" s="102">
        <f>YEAR(DATA[[#This Row],[Fecha]])</f>
        <v>2024</v>
      </c>
      <c r="F3695" s="31" t="s">
        <v>398</v>
      </c>
      <c r="G3695" s="32" t="s">
        <v>60</v>
      </c>
      <c r="H3695" s="35" t="s">
        <v>299</v>
      </c>
      <c r="I3695" s="32" t="s">
        <v>166</v>
      </c>
      <c r="J3695" s="19">
        <v>3.88</v>
      </c>
    </row>
    <row r="3696" spans="1:11">
      <c r="A3696" s="18" t="s">
        <v>22</v>
      </c>
      <c r="B3696" s="5" t="str">
        <f>TEXT(DATA[[#This Row],[Fecha]],"mmm")</f>
        <v>mar</v>
      </c>
      <c r="C3696" s="16">
        <f>(WEEKNUM(DATA[[#This Row],[Fecha]],2))</f>
        <v>11</v>
      </c>
      <c r="D3696" s="30">
        <v>45364</v>
      </c>
      <c r="E3696" s="102">
        <f>YEAR(DATA[[#This Row],[Fecha]])</f>
        <v>2024</v>
      </c>
      <c r="F3696" s="31" t="s">
        <v>398</v>
      </c>
      <c r="G3696" s="32" t="s">
        <v>76</v>
      </c>
      <c r="H3696" s="35" t="s">
        <v>304</v>
      </c>
      <c r="I3696" s="32" t="s">
        <v>166</v>
      </c>
      <c r="J3696" s="19">
        <v>3.4</v>
      </c>
    </row>
    <row r="3697" spans="1:11">
      <c r="A3697" s="18" t="s">
        <v>19</v>
      </c>
      <c r="B3697" s="5" t="str">
        <f>TEXT(DATA[[#This Row],[Fecha]],"mmm")</f>
        <v>mar</v>
      </c>
      <c r="C3697" s="16">
        <f>(WEEKNUM(DATA[[#This Row],[Fecha]],2))</f>
        <v>11</v>
      </c>
      <c r="D3697" s="30">
        <v>45364</v>
      </c>
      <c r="E3697" s="102">
        <f>YEAR(DATA[[#This Row],[Fecha]])</f>
        <v>2024</v>
      </c>
      <c r="F3697" s="31" t="s">
        <v>398</v>
      </c>
      <c r="G3697" s="32" t="s">
        <v>60</v>
      </c>
      <c r="H3697" s="35" t="s">
        <v>299</v>
      </c>
      <c r="I3697" s="32" t="s">
        <v>166</v>
      </c>
      <c r="J3697" s="19">
        <v>2.39</v>
      </c>
    </row>
    <row r="3698" spans="1:11">
      <c r="A3698" s="18" t="s">
        <v>22</v>
      </c>
      <c r="B3698" s="5" t="str">
        <f>TEXT(DATA[[#This Row],[Fecha]],"mmm")</f>
        <v>mar</v>
      </c>
      <c r="C3698" s="16">
        <f>(WEEKNUM(DATA[[#This Row],[Fecha]],2))</f>
        <v>11</v>
      </c>
      <c r="D3698" s="30">
        <v>45364</v>
      </c>
      <c r="E3698" s="102">
        <f>YEAR(DATA[[#This Row],[Fecha]])</f>
        <v>2024</v>
      </c>
      <c r="F3698" s="31" t="s">
        <v>398</v>
      </c>
      <c r="G3698" s="32" t="s">
        <v>78</v>
      </c>
      <c r="H3698" s="35" t="s">
        <v>296</v>
      </c>
      <c r="I3698" s="32" t="s">
        <v>166</v>
      </c>
      <c r="J3698" s="19">
        <v>2.15</v>
      </c>
    </row>
    <row r="3699" spans="1:11">
      <c r="A3699" s="18" t="s">
        <v>22</v>
      </c>
      <c r="B3699" s="5" t="str">
        <f>TEXT(DATA[[#This Row],[Fecha]],"mmm")</f>
        <v>mar</v>
      </c>
      <c r="C3699" s="16">
        <f>(WEEKNUM(DATA[[#This Row],[Fecha]],2))</f>
        <v>11</v>
      </c>
      <c r="D3699" s="30">
        <v>45364</v>
      </c>
      <c r="E3699" s="102">
        <f>YEAR(DATA[[#This Row],[Fecha]])</f>
        <v>2024</v>
      </c>
      <c r="F3699" s="31" t="s">
        <v>398</v>
      </c>
      <c r="G3699" s="32" t="s">
        <v>78</v>
      </c>
      <c r="H3699" s="35" t="s">
        <v>296</v>
      </c>
      <c r="I3699" s="32" t="s">
        <v>166</v>
      </c>
      <c r="J3699" s="19">
        <v>2</v>
      </c>
    </row>
    <row r="3700" spans="1:11">
      <c r="A3700" s="18" t="s">
        <v>22</v>
      </c>
      <c r="B3700" s="5" t="str">
        <f>TEXT(DATA[[#This Row],[Fecha]],"mmm")</f>
        <v>mar</v>
      </c>
      <c r="C3700" s="16">
        <f>(WEEKNUM(DATA[[#This Row],[Fecha]],2))</f>
        <v>11</v>
      </c>
      <c r="D3700" s="30">
        <v>45364</v>
      </c>
      <c r="E3700" s="102">
        <f>YEAR(DATA[[#This Row],[Fecha]])</f>
        <v>2024</v>
      </c>
      <c r="F3700" s="31" t="s">
        <v>398</v>
      </c>
      <c r="G3700" s="32" t="s">
        <v>78</v>
      </c>
      <c r="H3700" s="35" t="s">
        <v>296</v>
      </c>
      <c r="I3700" s="32" t="s">
        <v>166</v>
      </c>
      <c r="J3700" s="19">
        <v>1.68</v>
      </c>
    </row>
    <row r="3701" spans="1:11">
      <c r="A3701" s="18" t="s">
        <v>19</v>
      </c>
      <c r="B3701" s="5" t="str">
        <f>TEXT(DATA[[#This Row],[Fecha]],"mmm")</f>
        <v>mar</v>
      </c>
      <c r="C3701" s="16">
        <f>(WEEKNUM(DATA[[#This Row],[Fecha]],2))</f>
        <v>11</v>
      </c>
      <c r="D3701" s="30">
        <v>45364</v>
      </c>
      <c r="E3701" s="102">
        <f>YEAR(DATA[[#This Row],[Fecha]])</f>
        <v>2024</v>
      </c>
      <c r="F3701" s="31" t="s">
        <v>398</v>
      </c>
      <c r="G3701" s="32" t="s">
        <v>60</v>
      </c>
      <c r="H3701" s="35" t="s">
        <v>299</v>
      </c>
      <c r="I3701" s="32" t="s">
        <v>166</v>
      </c>
      <c r="J3701" s="19">
        <v>1.63</v>
      </c>
    </row>
    <row r="3702" spans="1:11">
      <c r="A3702" s="18" t="s">
        <v>19</v>
      </c>
      <c r="B3702" s="5" t="str">
        <f>TEXT(DATA[[#This Row],[Fecha]],"mmm")</f>
        <v>mar</v>
      </c>
      <c r="C3702" s="16">
        <f>(WEEKNUM(DATA[[#This Row],[Fecha]],2))</f>
        <v>11</v>
      </c>
      <c r="D3702" s="30">
        <v>45364</v>
      </c>
      <c r="E3702" s="102">
        <f>YEAR(DATA[[#This Row],[Fecha]])</f>
        <v>2024</v>
      </c>
      <c r="F3702" s="31" t="s">
        <v>398</v>
      </c>
      <c r="G3702" s="32" t="s">
        <v>76</v>
      </c>
      <c r="H3702" s="35" t="s">
        <v>352</v>
      </c>
      <c r="I3702" s="32" t="s">
        <v>166</v>
      </c>
      <c r="J3702" s="19">
        <v>1.25</v>
      </c>
    </row>
    <row r="3703" spans="1:11">
      <c r="A3703" s="18" t="s">
        <v>20</v>
      </c>
      <c r="B3703" s="5" t="str">
        <f>TEXT(DATA[[#This Row],[Fecha]],"mmm")</f>
        <v>mar</v>
      </c>
      <c r="C3703" s="16">
        <f>(WEEKNUM(DATA[[#This Row],[Fecha]],2))</f>
        <v>11</v>
      </c>
      <c r="D3703" s="30">
        <v>45364</v>
      </c>
      <c r="E3703" s="102">
        <f>YEAR(DATA[[#This Row],[Fecha]])</f>
        <v>2024</v>
      </c>
      <c r="F3703" s="31" t="s">
        <v>335</v>
      </c>
      <c r="G3703" s="32" t="s">
        <v>52</v>
      </c>
      <c r="H3703" s="35" t="s">
        <v>162</v>
      </c>
      <c r="I3703" s="32" t="s">
        <v>166</v>
      </c>
      <c r="J3703" s="19">
        <v>0.95</v>
      </c>
    </row>
    <row r="3704" spans="1:11">
      <c r="A3704" s="18" t="s">
        <v>22</v>
      </c>
      <c r="B3704" s="5" t="str">
        <f>TEXT(DATA[[#This Row],[Fecha]],"mmm")</f>
        <v>mar</v>
      </c>
      <c r="C3704" s="16">
        <f>(WEEKNUM(DATA[[#This Row],[Fecha]],2))</f>
        <v>11</v>
      </c>
      <c r="D3704" s="30">
        <v>45364</v>
      </c>
      <c r="E3704" s="102">
        <f>YEAR(DATA[[#This Row],[Fecha]])</f>
        <v>2024</v>
      </c>
      <c r="F3704" s="31" t="s">
        <v>398</v>
      </c>
      <c r="G3704" s="32" t="s">
        <v>78</v>
      </c>
      <c r="H3704" s="35" t="s">
        <v>296</v>
      </c>
      <c r="I3704" s="32" t="s">
        <v>166</v>
      </c>
      <c r="J3704" s="19">
        <v>0.75</v>
      </c>
    </row>
    <row r="3705" spans="1:11">
      <c r="A3705" s="18" t="s">
        <v>20</v>
      </c>
      <c r="B3705" s="5" t="str">
        <f>TEXT(DATA[[#This Row],[Fecha]],"mmm")</f>
        <v>mar</v>
      </c>
      <c r="C3705" s="16">
        <f>(WEEKNUM(DATA[[#This Row],[Fecha]],2))</f>
        <v>11</v>
      </c>
      <c r="D3705" s="30">
        <v>45364</v>
      </c>
      <c r="E3705" s="102">
        <f>YEAR(DATA[[#This Row],[Fecha]])</f>
        <v>2024</v>
      </c>
      <c r="F3705" s="31" t="s">
        <v>398</v>
      </c>
      <c r="G3705" s="32" t="s">
        <v>62</v>
      </c>
      <c r="H3705" s="35" t="s">
        <v>307</v>
      </c>
      <c r="I3705" s="32" t="s">
        <v>166</v>
      </c>
      <c r="J3705" s="19">
        <v>0.45</v>
      </c>
    </row>
    <row r="3706" spans="1:11">
      <c r="A3706" s="18" t="s">
        <v>20</v>
      </c>
      <c r="B3706" s="5" t="str">
        <f>TEXT(DATA[[#This Row],[Fecha]],"mmm")</f>
        <v>mar</v>
      </c>
      <c r="C3706" s="16">
        <f>(WEEKNUM(DATA[[#This Row],[Fecha]],2))</f>
        <v>11</v>
      </c>
      <c r="D3706" s="30">
        <v>45364</v>
      </c>
      <c r="E3706" s="102">
        <f>YEAR(DATA[[#This Row],[Fecha]])</f>
        <v>2024</v>
      </c>
      <c r="F3706" s="31" t="s">
        <v>335</v>
      </c>
      <c r="G3706" s="32" t="s">
        <v>52</v>
      </c>
      <c r="H3706" s="35" t="s">
        <v>162</v>
      </c>
      <c r="I3706" s="32" t="s">
        <v>166</v>
      </c>
      <c r="J3706" s="19">
        <v>0.38</v>
      </c>
    </row>
    <row r="3707" spans="1:11">
      <c r="A3707" s="18" t="s">
        <v>22</v>
      </c>
      <c r="B3707" s="5" t="str">
        <f>TEXT(DATA[[#This Row],[Fecha]],"mmm")</f>
        <v>mar</v>
      </c>
      <c r="C3707" s="16">
        <f>(WEEKNUM(DATA[[#This Row],[Fecha]],2))</f>
        <v>11</v>
      </c>
      <c r="D3707" s="30">
        <v>45364</v>
      </c>
      <c r="E3707" s="102">
        <f>YEAR(DATA[[#This Row],[Fecha]])</f>
        <v>2024</v>
      </c>
      <c r="F3707" s="31" t="s">
        <v>398</v>
      </c>
      <c r="G3707" s="32" t="s">
        <v>78</v>
      </c>
      <c r="H3707" s="35" t="s">
        <v>296</v>
      </c>
      <c r="I3707" s="32" t="s">
        <v>166</v>
      </c>
      <c r="J3707" s="19">
        <v>0.38</v>
      </c>
    </row>
    <row r="3708" spans="1:11">
      <c r="A3708" s="18" t="s">
        <v>19</v>
      </c>
      <c r="B3708" s="5" t="str">
        <f>TEXT(DATA[[#This Row],[Fecha]],"mmm")</f>
        <v>mar</v>
      </c>
      <c r="C3708" s="16">
        <f>(WEEKNUM(DATA[[#This Row],[Fecha]],2))</f>
        <v>11</v>
      </c>
      <c r="D3708" s="30">
        <v>45364</v>
      </c>
      <c r="E3708" s="102">
        <f>YEAR(DATA[[#This Row],[Fecha]])</f>
        <v>2024</v>
      </c>
      <c r="F3708" s="31" t="s">
        <v>398</v>
      </c>
      <c r="G3708" s="32" t="s">
        <v>76</v>
      </c>
      <c r="H3708" s="35" t="s">
        <v>352</v>
      </c>
      <c r="I3708" s="32" t="s">
        <v>166</v>
      </c>
      <c r="J3708" s="19">
        <v>0.13</v>
      </c>
    </row>
    <row r="3709" spans="1:11">
      <c r="A3709" s="18" t="s">
        <v>20</v>
      </c>
      <c r="B3709" s="5" t="str">
        <f>TEXT(DATA[[#This Row],[Fecha]],"mmm")</f>
        <v>mar</v>
      </c>
      <c r="C3709" s="16">
        <f>(WEEKNUM(DATA[[#This Row],[Fecha]],2))</f>
        <v>11</v>
      </c>
      <c r="D3709" s="30">
        <v>45365</v>
      </c>
      <c r="E3709" s="102">
        <f>YEAR(DATA[[#This Row],[Fecha]])</f>
        <v>2024</v>
      </c>
      <c r="F3709" s="31" t="s">
        <v>398</v>
      </c>
      <c r="G3709" s="32" t="s">
        <v>482</v>
      </c>
      <c r="H3709" s="35" t="s">
        <v>104</v>
      </c>
      <c r="I3709" s="32" t="s">
        <v>57</v>
      </c>
      <c r="J3709" s="19">
        <v>24.86</v>
      </c>
      <c r="K3709" s="29" t="s">
        <v>798</v>
      </c>
    </row>
    <row r="3710" spans="1:11">
      <c r="A3710" s="18" t="s">
        <v>20</v>
      </c>
      <c r="B3710" s="5" t="str">
        <f>TEXT(DATA[[#This Row],[Fecha]],"mmm")</f>
        <v>mar</v>
      </c>
      <c r="C3710" s="16">
        <f>(WEEKNUM(DATA[[#This Row],[Fecha]],2))</f>
        <v>11</v>
      </c>
      <c r="D3710" s="30">
        <v>45365</v>
      </c>
      <c r="E3710" s="102">
        <f>YEAR(DATA[[#This Row],[Fecha]])</f>
        <v>2024</v>
      </c>
      <c r="F3710" s="31" t="s">
        <v>398</v>
      </c>
      <c r="G3710" s="32" t="s">
        <v>482</v>
      </c>
      <c r="H3710" s="35" t="s">
        <v>150</v>
      </c>
      <c r="I3710" s="32" t="s">
        <v>57</v>
      </c>
      <c r="J3710" s="19">
        <v>21.1</v>
      </c>
      <c r="K3710" s="29" t="s">
        <v>798</v>
      </c>
    </row>
    <row r="3711" spans="1:11">
      <c r="A3711" s="18" t="s">
        <v>20</v>
      </c>
      <c r="B3711" s="5" t="str">
        <f>TEXT(DATA[[#This Row],[Fecha]],"mmm")</f>
        <v>mar</v>
      </c>
      <c r="C3711" s="16">
        <f>(WEEKNUM(DATA[[#This Row],[Fecha]],2))</f>
        <v>11</v>
      </c>
      <c r="D3711" s="30">
        <v>45365</v>
      </c>
      <c r="E3711" s="102">
        <f>YEAR(DATA[[#This Row],[Fecha]])</f>
        <v>2024</v>
      </c>
      <c r="F3711" s="31" t="s">
        <v>398</v>
      </c>
      <c r="G3711" s="32" t="s">
        <v>70</v>
      </c>
      <c r="H3711" s="35" t="s">
        <v>84</v>
      </c>
      <c r="I3711" s="32" t="s">
        <v>56</v>
      </c>
      <c r="J3711" s="19">
        <v>20.81</v>
      </c>
      <c r="K3711" s="29" t="s">
        <v>804</v>
      </c>
    </row>
    <row r="3712" spans="1:11">
      <c r="A3712" s="18" t="s">
        <v>20</v>
      </c>
      <c r="B3712" s="5" t="str">
        <f>TEXT(DATA[[#This Row],[Fecha]],"mmm")</f>
        <v>mar</v>
      </c>
      <c r="C3712" s="16">
        <f>(WEEKNUM(DATA[[#This Row],[Fecha]],2))</f>
        <v>11</v>
      </c>
      <c r="D3712" s="30">
        <v>45365</v>
      </c>
      <c r="E3712" s="102">
        <f>YEAR(DATA[[#This Row],[Fecha]])</f>
        <v>2024</v>
      </c>
      <c r="F3712" s="31" t="s">
        <v>58</v>
      </c>
      <c r="G3712" s="32" t="s">
        <v>52</v>
      </c>
      <c r="H3712" s="35" t="s">
        <v>195</v>
      </c>
      <c r="I3712" s="32" t="s">
        <v>166</v>
      </c>
      <c r="J3712" s="19">
        <v>6.42</v>
      </c>
    </row>
    <row r="3713" spans="1:11">
      <c r="A3713" s="18" t="s">
        <v>20</v>
      </c>
      <c r="B3713" s="5" t="str">
        <f>TEXT(DATA[[#This Row],[Fecha]],"mmm")</f>
        <v>mar</v>
      </c>
      <c r="C3713" s="16">
        <f>(WEEKNUM(DATA[[#This Row],[Fecha]],2))</f>
        <v>11</v>
      </c>
      <c r="D3713" s="30">
        <v>45365</v>
      </c>
      <c r="E3713" s="102">
        <f>YEAR(DATA[[#This Row],[Fecha]])</f>
        <v>2024</v>
      </c>
      <c r="F3713" s="31" t="s">
        <v>398</v>
      </c>
      <c r="G3713" s="32" t="s">
        <v>70</v>
      </c>
      <c r="H3713" s="35" t="s">
        <v>84</v>
      </c>
      <c r="I3713" s="32" t="s">
        <v>166</v>
      </c>
      <c r="J3713" s="19">
        <v>4.09</v>
      </c>
    </row>
    <row r="3714" spans="1:11">
      <c r="A3714" s="18" t="s">
        <v>20</v>
      </c>
      <c r="B3714" s="5" t="str">
        <f>TEXT(DATA[[#This Row],[Fecha]],"mmm")</f>
        <v>mar</v>
      </c>
      <c r="C3714" s="16">
        <f>(WEEKNUM(DATA[[#This Row],[Fecha]],2))</f>
        <v>11</v>
      </c>
      <c r="D3714" s="30">
        <v>45365</v>
      </c>
      <c r="E3714" s="102">
        <f>YEAR(DATA[[#This Row],[Fecha]])</f>
        <v>2024</v>
      </c>
      <c r="F3714" s="31" t="s">
        <v>398</v>
      </c>
      <c r="G3714" s="32" t="s">
        <v>482</v>
      </c>
      <c r="H3714" s="35" t="s">
        <v>150</v>
      </c>
      <c r="I3714" s="32" t="s">
        <v>166</v>
      </c>
      <c r="J3714" s="19">
        <v>3.27</v>
      </c>
    </row>
    <row r="3715" spans="1:11">
      <c r="A3715" s="18" t="s">
        <v>20</v>
      </c>
      <c r="B3715" s="5" t="str">
        <f>TEXT(DATA[[#This Row],[Fecha]],"mmm")</f>
        <v>mar</v>
      </c>
      <c r="C3715" s="16">
        <f>(WEEKNUM(DATA[[#This Row],[Fecha]],2))</f>
        <v>11</v>
      </c>
      <c r="D3715" s="30">
        <v>45365</v>
      </c>
      <c r="E3715" s="102">
        <f>YEAR(DATA[[#This Row],[Fecha]])</f>
        <v>2024</v>
      </c>
      <c r="F3715" s="31" t="s">
        <v>335</v>
      </c>
      <c r="G3715" s="32" t="s">
        <v>52</v>
      </c>
      <c r="H3715" s="35" t="s">
        <v>162</v>
      </c>
      <c r="I3715" s="32" t="s">
        <v>166</v>
      </c>
      <c r="J3715" s="19">
        <v>1.76</v>
      </c>
    </row>
    <row r="3716" spans="1:11">
      <c r="A3716" s="18" t="s">
        <v>20</v>
      </c>
      <c r="B3716" s="5" t="str">
        <f>TEXT(DATA[[#This Row],[Fecha]],"mmm")</f>
        <v>mar</v>
      </c>
      <c r="C3716" s="16">
        <f>(WEEKNUM(DATA[[#This Row],[Fecha]],2))</f>
        <v>11</v>
      </c>
      <c r="D3716" s="30">
        <v>45365</v>
      </c>
      <c r="E3716" s="102">
        <f>YEAR(DATA[[#This Row],[Fecha]])</f>
        <v>2024</v>
      </c>
      <c r="F3716" s="31" t="s">
        <v>335</v>
      </c>
      <c r="G3716" s="32" t="s">
        <v>52</v>
      </c>
      <c r="H3716" s="35" t="s">
        <v>162</v>
      </c>
      <c r="I3716" s="32" t="s">
        <v>166</v>
      </c>
      <c r="J3716" s="19">
        <v>0.22</v>
      </c>
    </row>
    <row r="3717" spans="1:11">
      <c r="A3717" s="18" t="s">
        <v>20</v>
      </c>
      <c r="B3717" s="5" t="str">
        <f>TEXT(DATA[[#This Row],[Fecha]],"mmm")</f>
        <v>mar</v>
      </c>
      <c r="C3717" s="16">
        <f>(WEEKNUM(DATA[[#This Row],[Fecha]],2))</f>
        <v>11</v>
      </c>
      <c r="D3717" s="30">
        <v>45365</v>
      </c>
      <c r="E3717" s="102">
        <f>YEAR(DATA[[#This Row],[Fecha]])</f>
        <v>2024</v>
      </c>
      <c r="F3717" s="31" t="s">
        <v>335</v>
      </c>
      <c r="G3717" s="32" t="s">
        <v>52</v>
      </c>
      <c r="H3717" s="35" t="s">
        <v>162</v>
      </c>
      <c r="I3717" s="32" t="s">
        <v>166</v>
      </c>
      <c r="J3717" s="19">
        <v>0.15</v>
      </c>
    </row>
    <row r="3718" spans="1:11">
      <c r="A3718" s="18" t="s">
        <v>20</v>
      </c>
      <c r="B3718" s="5" t="str">
        <f>TEXT(DATA[[#This Row],[Fecha]],"mmm")</f>
        <v>mar</v>
      </c>
      <c r="C3718" s="16">
        <f>(WEEKNUM(DATA[[#This Row],[Fecha]],2))</f>
        <v>11</v>
      </c>
      <c r="D3718" s="30">
        <v>45366</v>
      </c>
      <c r="E3718" s="102">
        <f>YEAR(DATA[[#This Row],[Fecha]])</f>
        <v>2024</v>
      </c>
      <c r="F3718" s="31" t="s">
        <v>398</v>
      </c>
      <c r="G3718" s="32" t="s">
        <v>482</v>
      </c>
      <c r="H3718" s="35" t="s">
        <v>150</v>
      </c>
      <c r="I3718" s="32" t="s">
        <v>57</v>
      </c>
      <c r="J3718" s="19">
        <v>13.99</v>
      </c>
      <c r="K3718" s="29" t="s">
        <v>800</v>
      </c>
    </row>
    <row r="3719" spans="1:11">
      <c r="A3719" s="18" t="s">
        <v>20</v>
      </c>
      <c r="B3719" s="5" t="str">
        <f>TEXT(DATA[[#This Row],[Fecha]],"mmm")</f>
        <v>mar</v>
      </c>
      <c r="C3719" s="16">
        <f>(WEEKNUM(DATA[[#This Row],[Fecha]],2))</f>
        <v>11</v>
      </c>
      <c r="D3719" s="30">
        <v>45366</v>
      </c>
      <c r="E3719" s="102">
        <f>YEAR(DATA[[#This Row],[Fecha]])</f>
        <v>2024</v>
      </c>
      <c r="F3719" s="31" t="s">
        <v>398</v>
      </c>
      <c r="G3719" s="32" t="s">
        <v>482</v>
      </c>
      <c r="H3719" s="35" t="s">
        <v>150</v>
      </c>
      <c r="I3719" s="32" t="s">
        <v>57</v>
      </c>
      <c r="J3719" s="19">
        <v>11.48</v>
      </c>
      <c r="K3719" s="29" t="s">
        <v>800</v>
      </c>
    </row>
    <row r="3720" spans="1:11">
      <c r="A3720" s="18" t="s">
        <v>20</v>
      </c>
      <c r="B3720" s="5" t="str">
        <f>TEXT(DATA[[#This Row],[Fecha]],"mmm")</f>
        <v>mar</v>
      </c>
      <c r="C3720" s="16">
        <f>(WEEKNUM(DATA[[#This Row],[Fecha]],2))</f>
        <v>11</v>
      </c>
      <c r="D3720" s="30">
        <v>45366</v>
      </c>
      <c r="E3720" s="102">
        <f>YEAR(DATA[[#This Row],[Fecha]])</f>
        <v>2024</v>
      </c>
      <c r="F3720" s="31" t="s">
        <v>398</v>
      </c>
      <c r="G3720" s="32" t="s">
        <v>482</v>
      </c>
      <c r="H3720" s="35" t="s">
        <v>150</v>
      </c>
      <c r="I3720" s="32" t="s">
        <v>166</v>
      </c>
      <c r="J3720" s="19">
        <v>5.75</v>
      </c>
    </row>
    <row r="3721" spans="1:11">
      <c r="A3721" s="18" t="s">
        <v>20</v>
      </c>
      <c r="B3721" s="5" t="str">
        <f>TEXT(DATA[[#This Row],[Fecha]],"mmm")</f>
        <v>mar</v>
      </c>
      <c r="C3721" s="16">
        <f>(WEEKNUM(DATA[[#This Row],[Fecha]],2))</f>
        <v>11</v>
      </c>
      <c r="D3721" s="30">
        <v>45366</v>
      </c>
      <c r="E3721" s="102">
        <f>YEAR(DATA[[#This Row],[Fecha]])</f>
        <v>2024</v>
      </c>
      <c r="F3721" s="31" t="s">
        <v>335</v>
      </c>
      <c r="G3721" s="32" t="s">
        <v>76</v>
      </c>
      <c r="H3721" s="35" t="s">
        <v>99</v>
      </c>
      <c r="I3721" s="32" t="s">
        <v>166</v>
      </c>
      <c r="J3721" s="19">
        <v>2.81</v>
      </c>
    </row>
    <row r="3722" spans="1:11">
      <c r="A3722" s="18" t="s">
        <v>20</v>
      </c>
      <c r="B3722" s="5" t="str">
        <f>TEXT(DATA[[#This Row],[Fecha]],"mmm")</f>
        <v>mar</v>
      </c>
      <c r="C3722" s="16">
        <f>(WEEKNUM(DATA[[#This Row],[Fecha]],2))</f>
        <v>11</v>
      </c>
      <c r="D3722" s="30">
        <v>45366</v>
      </c>
      <c r="E3722" s="102">
        <f>YEAR(DATA[[#This Row],[Fecha]])</f>
        <v>2024</v>
      </c>
      <c r="F3722" s="31" t="s">
        <v>335</v>
      </c>
      <c r="G3722" s="32" t="s">
        <v>64</v>
      </c>
      <c r="H3722" s="35" t="s">
        <v>477</v>
      </c>
      <c r="I3722" s="32" t="s">
        <v>166</v>
      </c>
      <c r="J3722" s="19">
        <v>1.83</v>
      </c>
    </row>
    <row r="3723" spans="1:11">
      <c r="A3723" s="18" t="s">
        <v>20</v>
      </c>
      <c r="B3723" s="5" t="str">
        <f>TEXT(DATA[[#This Row],[Fecha]],"mmm")</f>
        <v>mar</v>
      </c>
      <c r="C3723" s="16">
        <f>(WEEKNUM(DATA[[#This Row],[Fecha]],2))</f>
        <v>11</v>
      </c>
      <c r="D3723" s="30">
        <v>45366</v>
      </c>
      <c r="E3723" s="102">
        <f>YEAR(DATA[[#This Row],[Fecha]])</f>
        <v>2024</v>
      </c>
      <c r="F3723" s="31" t="s">
        <v>335</v>
      </c>
      <c r="G3723" s="32" t="s">
        <v>76</v>
      </c>
      <c r="H3723" s="35" t="s">
        <v>796</v>
      </c>
      <c r="I3723" s="32" t="s">
        <v>166</v>
      </c>
      <c r="J3723" s="19">
        <v>0.86</v>
      </c>
    </row>
    <row r="3724" spans="1:11">
      <c r="A3724" s="18" t="s">
        <v>20</v>
      </c>
      <c r="B3724" s="5" t="str">
        <f>TEXT(DATA[[#This Row],[Fecha]],"mmm")</f>
        <v>mar</v>
      </c>
      <c r="C3724" s="16">
        <f>(WEEKNUM(DATA[[#This Row],[Fecha]],2))</f>
        <v>11</v>
      </c>
      <c r="D3724" s="30">
        <v>45366</v>
      </c>
      <c r="E3724" s="102">
        <f>YEAR(DATA[[#This Row],[Fecha]])</f>
        <v>2024</v>
      </c>
      <c r="F3724" s="31" t="s">
        <v>335</v>
      </c>
      <c r="G3724" s="32" t="s">
        <v>52</v>
      </c>
      <c r="H3724" s="35" t="s">
        <v>162</v>
      </c>
      <c r="I3724" s="32" t="s">
        <v>166</v>
      </c>
      <c r="J3724" s="19">
        <v>0.79</v>
      </c>
    </row>
    <row r="3725" spans="1:11">
      <c r="A3725" s="18" t="s">
        <v>20</v>
      </c>
      <c r="B3725" s="5" t="str">
        <f>TEXT(DATA[[#This Row],[Fecha]],"mmm")</f>
        <v>mar</v>
      </c>
      <c r="C3725" s="16">
        <f>(WEEKNUM(DATA[[#This Row],[Fecha]],2))</f>
        <v>11</v>
      </c>
      <c r="D3725" s="30">
        <v>45366</v>
      </c>
      <c r="E3725" s="102">
        <f>YEAR(DATA[[#This Row],[Fecha]])</f>
        <v>2024</v>
      </c>
      <c r="F3725" s="31" t="s">
        <v>335</v>
      </c>
      <c r="G3725" s="32" t="s">
        <v>64</v>
      </c>
      <c r="H3725" s="35" t="s">
        <v>477</v>
      </c>
      <c r="I3725" s="32" t="s">
        <v>166</v>
      </c>
      <c r="J3725" s="19">
        <v>0.33</v>
      </c>
    </row>
    <row r="3726" spans="1:11">
      <c r="A3726" s="18" t="s">
        <v>20</v>
      </c>
      <c r="B3726" s="5" t="str">
        <f>TEXT(DATA[[#This Row],[Fecha]],"mmm")</f>
        <v>mar</v>
      </c>
      <c r="C3726" s="16">
        <f>(WEEKNUM(DATA[[#This Row],[Fecha]],2))</f>
        <v>11</v>
      </c>
      <c r="D3726" s="30">
        <v>45366</v>
      </c>
      <c r="E3726" s="102">
        <f>YEAR(DATA[[#This Row],[Fecha]])</f>
        <v>2024</v>
      </c>
      <c r="F3726" s="31" t="s">
        <v>335</v>
      </c>
      <c r="G3726" s="32" t="s">
        <v>52</v>
      </c>
      <c r="H3726" s="35" t="s">
        <v>162</v>
      </c>
      <c r="I3726" s="32" t="s">
        <v>166</v>
      </c>
      <c r="J3726" s="19">
        <v>0.27</v>
      </c>
    </row>
    <row r="3727" spans="1:11">
      <c r="A3727" s="18" t="s">
        <v>22</v>
      </c>
      <c r="B3727" s="5" t="str">
        <f>TEXT(DATA[[#This Row],[Fecha]],"mmm")</f>
        <v>mar</v>
      </c>
      <c r="C3727" s="16">
        <f>(WEEKNUM(DATA[[#This Row],[Fecha]],2))</f>
        <v>11</v>
      </c>
      <c r="D3727" s="30">
        <v>45367</v>
      </c>
      <c r="E3727" s="102">
        <f>YEAR(DATA[[#This Row],[Fecha]])</f>
        <v>2024</v>
      </c>
      <c r="F3727" s="31" t="s">
        <v>398</v>
      </c>
      <c r="G3727" s="32" t="s">
        <v>79</v>
      </c>
      <c r="H3727" s="35" t="s">
        <v>516</v>
      </c>
      <c r="I3727" s="32" t="s">
        <v>166</v>
      </c>
      <c r="J3727" s="19">
        <v>9.1999999999999993</v>
      </c>
    </row>
    <row r="3728" spans="1:11">
      <c r="A3728" s="18" t="s">
        <v>22</v>
      </c>
      <c r="B3728" s="5" t="str">
        <f>TEXT(DATA[[#This Row],[Fecha]],"mmm")</f>
        <v>mar</v>
      </c>
      <c r="C3728" s="16">
        <f>(WEEKNUM(DATA[[#This Row],[Fecha]],2))</f>
        <v>11</v>
      </c>
      <c r="D3728" s="30">
        <v>45367</v>
      </c>
      <c r="E3728" s="102">
        <f>YEAR(DATA[[#This Row],[Fecha]])</f>
        <v>2024</v>
      </c>
      <c r="F3728" s="31" t="s">
        <v>398</v>
      </c>
      <c r="G3728" s="32" t="s">
        <v>79</v>
      </c>
      <c r="H3728" s="35" t="s">
        <v>600</v>
      </c>
      <c r="I3728" s="32" t="s">
        <v>166</v>
      </c>
      <c r="J3728" s="19">
        <v>7.65</v>
      </c>
    </row>
    <row r="3729" spans="1:11">
      <c r="A3729" s="18" t="s">
        <v>22</v>
      </c>
      <c r="B3729" s="5" t="str">
        <f>TEXT(DATA[[#This Row],[Fecha]],"mmm")</f>
        <v>mar</v>
      </c>
      <c r="C3729" s="16">
        <f>(WEEKNUM(DATA[[#This Row],[Fecha]],2))</f>
        <v>11</v>
      </c>
      <c r="D3729" s="30">
        <v>45367</v>
      </c>
      <c r="E3729" s="102">
        <f>YEAR(DATA[[#This Row],[Fecha]])</f>
        <v>2024</v>
      </c>
      <c r="F3729" s="31" t="s">
        <v>398</v>
      </c>
      <c r="G3729" s="32" t="s">
        <v>79</v>
      </c>
      <c r="H3729" s="35" t="s">
        <v>101</v>
      </c>
      <c r="I3729" s="32" t="s">
        <v>166</v>
      </c>
      <c r="J3729" s="19">
        <v>3.5</v>
      </c>
    </row>
    <row r="3730" spans="1:11">
      <c r="A3730" s="18" t="s">
        <v>22</v>
      </c>
      <c r="B3730" s="5" t="str">
        <f>TEXT(DATA[[#This Row],[Fecha]],"mmm")</f>
        <v>mar</v>
      </c>
      <c r="C3730" s="16">
        <f>(WEEKNUM(DATA[[#This Row],[Fecha]],2))</f>
        <v>11</v>
      </c>
      <c r="D3730" s="30">
        <v>45367</v>
      </c>
      <c r="E3730" s="102">
        <f>YEAR(DATA[[#This Row],[Fecha]])</f>
        <v>2024</v>
      </c>
      <c r="F3730" s="31" t="s">
        <v>398</v>
      </c>
      <c r="G3730" s="32" t="s">
        <v>76</v>
      </c>
      <c r="H3730" s="35" t="s">
        <v>304</v>
      </c>
      <c r="I3730" s="32" t="s">
        <v>166</v>
      </c>
      <c r="J3730" s="19">
        <v>3.2</v>
      </c>
    </row>
    <row r="3731" spans="1:11">
      <c r="A3731" s="18" t="s">
        <v>20</v>
      </c>
      <c r="B3731" s="5" t="str">
        <f>TEXT(DATA[[#This Row],[Fecha]],"mmm")</f>
        <v>mar</v>
      </c>
      <c r="C3731" s="16">
        <f>(WEEKNUM(DATA[[#This Row],[Fecha]],2))</f>
        <v>12</v>
      </c>
      <c r="D3731" s="30">
        <v>45369</v>
      </c>
      <c r="E3731" s="102">
        <f>YEAR(DATA[[#This Row],[Fecha]])</f>
        <v>2024</v>
      </c>
      <c r="F3731" s="31" t="s">
        <v>398</v>
      </c>
      <c r="G3731" s="32" t="s">
        <v>70</v>
      </c>
      <c r="H3731" s="35" t="s">
        <v>84</v>
      </c>
      <c r="I3731" s="32" t="s">
        <v>56</v>
      </c>
      <c r="J3731" s="19">
        <v>48.95</v>
      </c>
      <c r="K3731" s="29" t="s">
        <v>808</v>
      </c>
    </row>
    <row r="3732" spans="1:11">
      <c r="A3732" s="18" t="s">
        <v>20</v>
      </c>
      <c r="B3732" s="5" t="str">
        <f>TEXT(DATA[[#This Row],[Fecha]],"mmm")</f>
        <v>mar</v>
      </c>
      <c r="C3732" s="16">
        <f>(WEEKNUM(DATA[[#This Row],[Fecha]],2))</f>
        <v>12</v>
      </c>
      <c r="D3732" s="30">
        <v>45369</v>
      </c>
      <c r="E3732" s="102">
        <f>YEAR(DATA[[#This Row],[Fecha]])</f>
        <v>2024</v>
      </c>
      <c r="F3732" s="31" t="s">
        <v>398</v>
      </c>
      <c r="G3732" s="32" t="s">
        <v>70</v>
      </c>
      <c r="H3732" s="35" t="s">
        <v>84</v>
      </c>
      <c r="I3732" s="32" t="s">
        <v>56</v>
      </c>
      <c r="J3732" s="19">
        <v>38.19</v>
      </c>
      <c r="K3732" s="29" t="s">
        <v>808</v>
      </c>
    </row>
    <row r="3733" spans="1:11">
      <c r="A3733" s="18" t="s">
        <v>20</v>
      </c>
      <c r="B3733" s="5" t="str">
        <f>TEXT(DATA[[#This Row],[Fecha]],"mmm")</f>
        <v>mar</v>
      </c>
      <c r="C3733" s="16">
        <f>(WEEKNUM(DATA[[#This Row],[Fecha]],2))</f>
        <v>12</v>
      </c>
      <c r="D3733" s="30">
        <v>45369</v>
      </c>
      <c r="E3733" s="102">
        <f>YEAR(DATA[[#This Row],[Fecha]])</f>
        <v>2024</v>
      </c>
      <c r="F3733" s="31" t="s">
        <v>58</v>
      </c>
      <c r="G3733" s="32" t="s">
        <v>70</v>
      </c>
      <c r="H3733" s="35" t="s">
        <v>84</v>
      </c>
      <c r="I3733" s="32" t="s">
        <v>56</v>
      </c>
      <c r="J3733" s="19">
        <v>32.04</v>
      </c>
      <c r="K3733" s="29" t="s">
        <v>808</v>
      </c>
    </row>
    <row r="3734" spans="1:11">
      <c r="A3734" s="18" t="s">
        <v>20</v>
      </c>
      <c r="B3734" s="5" t="str">
        <f>TEXT(DATA[[#This Row],[Fecha]],"mmm")</f>
        <v>mar</v>
      </c>
      <c r="C3734" s="16">
        <f>(WEEKNUM(DATA[[#This Row],[Fecha]],2))</f>
        <v>12</v>
      </c>
      <c r="D3734" s="30">
        <v>45369</v>
      </c>
      <c r="E3734" s="102">
        <f>YEAR(DATA[[#This Row],[Fecha]])</f>
        <v>2024</v>
      </c>
      <c r="F3734" s="31" t="s">
        <v>398</v>
      </c>
      <c r="G3734" s="32" t="s">
        <v>70</v>
      </c>
      <c r="H3734" s="35" t="s">
        <v>607</v>
      </c>
      <c r="I3734" s="32" t="s">
        <v>56</v>
      </c>
      <c r="J3734" s="19">
        <v>30</v>
      </c>
      <c r="K3734" s="29" t="s">
        <v>808</v>
      </c>
    </row>
    <row r="3735" spans="1:11">
      <c r="A3735" s="18" t="s">
        <v>20</v>
      </c>
      <c r="B3735" s="5" t="str">
        <f>TEXT(DATA[[#This Row],[Fecha]],"mmm")</f>
        <v>mar</v>
      </c>
      <c r="C3735" s="16">
        <f>(WEEKNUM(DATA[[#This Row],[Fecha]],2))</f>
        <v>12</v>
      </c>
      <c r="D3735" s="30">
        <v>45369</v>
      </c>
      <c r="E3735" s="102">
        <f>YEAR(DATA[[#This Row],[Fecha]])</f>
        <v>2024</v>
      </c>
      <c r="F3735" s="31" t="s">
        <v>398</v>
      </c>
      <c r="G3735" s="32" t="s">
        <v>70</v>
      </c>
      <c r="H3735" s="35" t="s">
        <v>84</v>
      </c>
      <c r="I3735" s="32" t="s">
        <v>56</v>
      </c>
      <c r="J3735" s="19">
        <v>28.39</v>
      </c>
      <c r="K3735" s="29" t="s">
        <v>808</v>
      </c>
    </row>
    <row r="3736" spans="1:11">
      <c r="A3736" s="18" t="s">
        <v>20</v>
      </c>
      <c r="B3736" s="5" t="str">
        <f>TEXT(DATA[[#This Row],[Fecha]],"mmm")</f>
        <v>mar</v>
      </c>
      <c r="C3736" s="16">
        <f>(WEEKNUM(DATA[[#This Row],[Fecha]],2))</f>
        <v>12</v>
      </c>
      <c r="D3736" s="30">
        <v>45369</v>
      </c>
      <c r="E3736" s="102">
        <f>YEAR(DATA[[#This Row],[Fecha]])</f>
        <v>2024</v>
      </c>
      <c r="F3736" s="31" t="s">
        <v>398</v>
      </c>
      <c r="G3736" s="32" t="s">
        <v>70</v>
      </c>
      <c r="H3736" s="35" t="s">
        <v>84</v>
      </c>
      <c r="I3736" s="32" t="s">
        <v>56</v>
      </c>
      <c r="J3736" s="19">
        <v>25</v>
      </c>
      <c r="K3736" s="29" t="s">
        <v>808</v>
      </c>
    </row>
    <row r="3737" spans="1:11">
      <c r="A3737" s="18" t="s">
        <v>20</v>
      </c>
      <c r="B3737" s="5" t="str">
        <f>TEXT(DATA[[#This Row],[Fecha]],"mmm")</f>
        <v>mar</v>
      </c>
      <c r="C3737" s="16">
        <f>(WEEKNUM(DATA[[#This Row],[Fecha]],2))</f>
        <v>12</v>
      </c>
      <c r="D3737" s="30">
        <v>45369</v>
      </c>
      <c r="E3737" s="102">
        <f>YEAR(DATA[[#This Row],[Fecha]])</f>
        <v>2024</v>
      </c>
      <c r="F3737" s="31" t="s">
        <v>398</v>
      </c>
      <c r="G3737" s="32" t="s">
        <v>70</v>
      </c>
      <c r="H3737" s="35" t="s">
        <v>84</v>
      </c>
      <c r="I3737" s="32" t="s">
        <v>56</v>
      </c>
      <c r="J3737" s="19">
        <v>23.86</v>
      </c>
      <c r="K3737" s="29" t="s">
        <v>808</v>
      </c>
    </row>
    <row r="3738" spans="1:11">
      <c r="A3738" s="18" t="s">
        <v>20</v>
      </c>
      <c r="B3738" s="5" t="str">
        <f>TEXT(DATA[[#This Row],[Fecha]],"mmm")</f>
        <v>mar</v>
      </c>
      <c r="C3738" s="16">
        <f>(WEEKNUM(DATA[[#This Row],[Fecha]],2))</f>
        <v>12</v>
      </c>
      <c r="D3738" s="30">
        <v>45369</v>
      </c>
      <c r="E3738" s="102">
        <f>YEAR(DATA[[#This Row],[Fecha]])</f>
        <v>2024</v>
      </c>
      <c r="F3738" s="31" t="s">
        <v>58</v>
      </c>
      <c r="G3738" s="32" t="s">
        <v>70</v>
      </c>
      <c r="H3738" s="35" t="s">
        <v>84</v>
      </c>
      <c r="I3738" s="32" t="s">
        <v>56</v>
      </c>
      <c r="J3738" s="19">
        <v>16.32</v>
      </c>
      <c r="K3738" s="29" t="s">
        <v>808</v>
      </c>
    </row>
    <row r="3739" spans="1:11">
      <c r="A3739" s="18" t="s">
        <v>20</v>
      </c>
      <c r="B3739" s="5" t="str">
        <f>TEXT(DATA[[#This Row],[Fecha]],"mmm")</f>
        <v>mar</v>
      </c>
      <c r="C3739" s="16">
        <f>(WEEKNUM(DATA[[#This Row],[Fecha]],2))</f>
        <v>12</v>
      </c>
      <c r="D3739" s="30">
        <v>45369</v>
      </c>
      <c r="E3739" s="102">
        <f>YEAR(DATA[[#This Row],[Fecha]])</f>
        <v>2024</v>
      </c>
      <c r="F3739" s="31" t="s">
        <v>398</v>
      </c>
      <c r="G3739" s="32" t="s">
        <v>70</v>
      </c>
      <c r="H3739" s="35" t="s">
        <v>84</v>
      </c>
      <c r="I3739" s="32" t="s">
        <v>56</v>
      </c>
      <c r="J3739" s="19">
        <v>14.41</v>
      </c>
      <c r="K3739" s="29" t="s">
        <v>808</v>
      </c>
    </row>
    <row r="3740" spans="1:11">
      <c r="A3740" s="18" t="s">
        <v>20</v>
      </c>
      <c r="B3740" s="5" t="str">
        <f>TEXT(DATA[[#This Row],[Fecha]],"mmm")</f>
        <v>mar</v>
      </c>
      <c r="C3740" s="16">
        <f>(WEEKNUM(DATA[[#This Row],[Fecha]],2))</f>
        <v>12</v>
      </c>
      <c r="D3740" s="30">
        <v>45369</v>
      </c>
      <c r="E3740" s="102">
        <f>YEAR(DATA[[#This Row],[Fecha]])</f>
        <v>2024</v>
      </c>
      <c r="F3740" s="31" t="s">
        <v>398</v>
      </c>
      <c r="G3740" s="32" t="s">
        <v>70</v>
      </c>
      <c r="H3740" s="35" t="s">
        <v>607</v>
      </c>
      <c r="I3740" s="32" t="s">
        <v>56</v>
      </c>
      <c r="J3740" s="19">
        <v>13.93</v>
      </c>
      <c r="K3740" s="29" t="s">
        <v>808</v>
      </c>
    </row>
    <row r="3741" spans="1:11">
      <c r="A3741" s="18" t="s">
        <v>22</v>
      </c>
      <c r="B3741" s="5" t="str">
        <f>TEXT(DATA[[#This Row],[Fecha]],"mmm")</f>
        <v>mar</v>
      </c>
      <c r="C3741" s="16">
        <f>(WEEKNUM(DATA[[#This Row],[Fecha]],2))</f>
        <v>12</v>
      </c>
      <c r="D3741" s="30">
        <v>45369</v>
      </c>
      <c r="E3741" s="102">
        <f>YEAR(DATA[[#This Row],[Fecha]])</f>
        <v>2024</v>
      </c>
      <c r="F3741" s="31" t="s">
        <v>398</v>
      </c>
      <c r="G3741" s="32" t="s">
        <v>78</v>
      </c>
      <c r="H3741" s="35" t="s">
        <v>296</v>
      </c>
      <c r="I3741" s="32" t="s">
        <v>56</v>
      </c>
      <c r="J3741" s="19">
        <v>10.76</v>
      </c>
      <c r="K3741" s="29" t="s">
        <v>809</v>
      </c>
    </row>
    <row r="3742" spans="1:11">
      <c r="A3742" s="18" t="s">
        <v>22</v>
      </c>
      <c r="B3742" s="5" t="str">
        <f>TEXT(DATA[[#This Row],[Fecha]],"mmm")</f>
        <v>mar</v>
      </c>
      <c r="C3742" s="16">
        <f>(WEEKNUM(DATA[[#This Row],[Fecha]],2))</f>
        <v>12</v>
      </c>
      <c r="D3742" s="30">
        <v>45369</v>
      </c>
      <c r="E3742" s="102">
        <f>YEAR(DATA[[#This Row],[Fecha]])</f>
        <v>2024</v>
      </c>
      <c r="F3742" s="31" t="s">
        <v>398</v>
      </c>
      <c r="G3742" s="32" t="s">
        <v>78</v>
      </c>
      <c r="H3742" s="35" t="s">
        <v>296</v>
      </c>
      <c r="I3742" s="32" t="s">
        <v>166</v>
      </c>
      <c r="J3742" s="19">
        <v>8.3000000000000007</v>
      </c>
      <c r="K3742" s="29" t="s">
        <v>809</v>
      </c>
    </row>
    <row r="3743" spans="1:11">
      <c r="A3743" s="18" t="s">
        <v>22</v>
      </c>
      <c r="B3743" s="5" t="str">
        <f>TEXT(DATA[[#This Row],[Fecha]],"mmm")</f>
        <v>mar</v>
      </c>
      <c r="C3743" s="16">
        <f>(WEEKNUM(DATA[[#This Row],[Fecha]],2))</f>
        <v>12</v>
      </c>
      <c r="D3743" s="30">
        <v>45369</v>
      </c>
      <c r="E3743" s="102">
        <f>YEAR(DATA[[#This Row],[Fecha]])</f>
        <v>2024</v>
      </c>
      <c r="F3743" s="31" t="s">
        <v>398</v>
      </c>
      <c r="G3743" s="32" t="s">
        <v>78</v>
      </c>
      <c r="H3743" s="35" t="s">
        <v>296</v>
      </c>
      <c r="I3743" s="32" t="s">
        <v>166</v>
      </c>
      <c r="J3743" s="19">
        <v>6.77</v>
      </c>
      <c r="K3743" s="29" t="s">
        <v>809</v>
      </c>
    </row>
    <row r="3744" spans="1:11">
      <c r="A3744" s="18" t="s">
        <v>22</v>
      </c>
      <c r="B3744" s="5" t="str">
        <f>TEXT(DATA[[#This Row],[Fecha]],"mmm")</f>
        <v>mar</v>
      </c>
      <c r="C3744" s="16">
        <f>(WEEKNUM(DATA[[#This Row],[Fecha]],2))</f>
        <v>12</v>
      </c>
      <c r="D3744" s="30">
        <v>45369</v>
      </c>
      <c r="E3744" s="102">
        <f>YEAR(DATA[[#This Row],[Fecha]])</f>
        <v>2024</v>
      </c>
      <c r="F3744" s="31" t="s">
        <v>398</v>
      </c>
      <c r="G3744" s="32" t="s">
        <v>78</v>
      </c>
      <c r="H3744" s="35" t="s">
        <v>296</v>
      </c>
      <c r="I3744" s="32" t="s">
        <v>166</v>
      </c>
      <c r="J3744" s="19">
        <v>5.05</v>
      </c>
      <c r="K3744" s="29" t="s">
        <v>809</v>
      </c>
    </row>
    <row r="3745" spans="1:11">
      <c r="A3745" s="18" t="s">
        <v>22</v>
      </c>
      <c r="B3745" s="5" t="str">
        <f>TEXT(DATA[[#This Row],[Fecha]],"mmm")</f>
        <v>mar</v>
      </c>
      <c r="C3745" s="16">
        <f>(WEEKNUM(DATA[[#This Row],[Fecha]],2))</f>
        <v>12</v>
      </c>
      <c r="D3745" s="30">
        <v>45369</v>
      </c>
      <c r="E3745" s="102">
        <f>YEAR(DATA[[#This Row],[Fecha]])</f>
        <v>2024</v>
      </c>
      <c r="F3745" s="31" t="s">
        <v>398</v>
      </c>
      <c r="G3745" s="32" t="s">
        <v>78</v>
      </c>
      <c r="H3745" s="35" t="s">
        <v>296</v>
      </c>
      <c r="I3745" s="32" t="s">
        <v>166</v>
      </c>
      <c r="J3745" s="19">
        <v>4.03</v>
      </c>
      <c r="K3745" s="29" t="s">
        <v>809</v>
      </c>
    </row>
    <row r="3746" spans="1:11">
      <c r="A3746" s="18" t="s">
        <v>22</v>
      </c>
      <c r="B3746" s="5" t="str">
        <f>TEXT(DATA[[#This Row],[Fecha]],"mmm")</f>
        <v>mar</v>
      </c>
      <c r="C3746" s="16">
        <f>(WEEKNUM(DATA[[#This Row],[Fecha]],2))</f>
        <v>12</v>
      </c>
      <c r="D3746" s="30">
        <v>45369</v>
      </c>
      <c r="E3746" s="102">
        <f>YEAR(DATA[[#This Row],[Fecha]])</f>
        <v>2024</v>
      </c>
      <c r="F3746" s="31" t="s">
        <v>398</v>
      </c>
      <c r="G3746" s="32" t="s">
        <v>78</v>
      </c>
      <c r="H3746" s="35" t="s">
        <v>296</v>
      </c>
      <c r="I3746" s="32" t="s">
        <v>166</v>
      </c>
      <c r="J3746" s="19">
        <v>3.2</v>
      </c>
      <c r="K3746" s="29" t="s">
        <v>809</v>
      </c>
    </row>
    <row r="3747" spans="1:11">
      <c r="A3747" s="18" t="s">
        <v>22</v>
      </c>
      <c r="B3747" s="5" t="str">
        <f>TEXT(DATA[[#This Row],[Fecha]],"mmm")</f>
        <v>mar</v>
      </c>
      <c r="C3747" s="16">
        <f>(WEEKNUM(DATA[[#This Row],[Fecha]],2))</f>
        <v>12</v>
      </c>
      <c r="D3747" s="30">
        <v>45369</v>
      </c>
      <c r="E3747" s="102">
        <f>YEAR(DATA[[#This Row],[Fecha]])</f>
        <v>2024</v>
      </c>
      <c r="F3747" s="31" t="s">
        <v>398</v>
      </c>
      <c r="G3747" s="32" t="s">
        <v>76</v>
      </c>
      <c r="H3747" s="35" t="s">
        <v>304</v>
      </c>
      <c r="I3747" s="32" t="s">
        <v>166</v>
      </c>
      <c r="J3747" s="19">
        <v>2.39</v>
      </c>
    </row>
    <row r="3748" spans="1:11">
      <c r="A3748" s="18" t="s">
        <v>20</v>
      </c>
      <c r="B3748" s="5" t="str">
        <f>TEXT(DATA[[#This Row],[Fecha]],"mmm")</f>
        <v>mar</v>
      </c>
      <c r="C3748" s="16">
        <f>(WEEKNUM(DATA[[#This Row],[Fecha]],2))</f>
        <v>12</v>
      </c>
      <c r="D3748" s="30">
        <v>45369</v>
      </c>
      <c r="E3748" s="102">
        <f>YEAR(DATA[[#This Row],[Fecha]])</f>
        <v>2024</v>
      </c>
      <c r="F3748" s="31" t="s">
        <v>335</v>
      </c>
      <c r="G3748" s="32" t="s">
        <v>53</v>
      </c>
      <c r="H3748" s="35" t="s">
        <v>170</v>
      </c>
      <c r="I3748" s="32" t="s">
        <v>166</v>
      </c>
      <c r="J3748" s="19">
        <v>2.21</v>
      </c>
    </row>
    <row r="3749" spans="1:11">
      <c r="A3749" s="18" t="s">
        <v>20</v>
      </c>
      <c r="B3749" s="5" t="str">
        <f>TEXT(DATA[[#This Row],[Fecha]],"mmm")</f>
        <v>mar</v>
      </c>
      <c r="C3749" s="16">
        <f>(WEEKNUM(DATA[[#This Row],[Fecha]],2))</f>
        <v>12</v>
      </c>
      <c r="D3749" s="30">
        <v>45369</v>
      </c>
      <c r="E3749" s="102">
        <f>YEAR(DATA[[#This Row],[Fecha]])</f>
        <v>2024</v>
      </c>
      <c r="F3749" s="31" t="s">
        <v>335</v>
      </c>
      <c r="G3749" s="32" t="s">
        <v>53</v>
      </c>
      <c r="H3749" s="35" t="s">
        <v>387</v>
      </c>
      <c r="I3749" s="32" t="s">
        <v>166</v>
      </c>
      <c r="J3749" s="19">
        <v>2.12</v>
      </c>
    </row>
    <row r="3750" spans="1:11">
      <c r="A3750" s="18" t="s">
        <v>22</v>
      </c>
      <c r="B3750" s="5" t="str">
        <f>TEXT(DATA[[#This Row],[Fecha]],"mmm")</f>
        <v>mar</v>
      </c>
      <c r="C3750" s="16">
        <f>(WEEKNUM(DATA[[#This Row],[Fecha]],2))</f>
        <v>12</v>
      </c>
      <c r="D3750" s="30">
        <v>45369</v>
      </c>
      <c r="E3750" s="102">
        <f>YEAR(DATA[[#This Row],[Fecha]])</f>
        <v>2024</v>
      </c>
      <c r="F3750" s="31" t="s">
        <v>398</v>
      </c>
      <c r="G3750" s="32" t="s">
        <v>65</v>
      </c>
      <c r="H3750" s="35" t="s">
        <v>89</v>
      </c>
      <c r="I3750" s="32" t="s">
        <v>166</v>
      </c>
      <c r="J3750" s="19">
        <v>2.02</v>
      </c>
    </row>
    <row r="3751" spans="1:11">
      <c r="A3751" s="18" t="s">
        <v>22</v>
      </c>
      <c r="B3751" s="5" t="str">
        <f>TEXT(DATA[[#This Row],[Fecha]],"mmm")</f>
        <v>mar</v>
      </c>
      <c r="C3751" s="16">
        <f>(WEEKNUM(DATA[[#This Row],[Fecha]],2))</f>
        <v>12</v>
      </c>
      <c r="D3751" s="30">
        <v>45369</v>
      </c>
      <c r="E3751" s="102">
        <f>YEAR(DATA[[#This Row],[Fecha]])</f>
        <v>2024</v>
      </c>
      <c r="F3751" s="31" t="s">
        <v>398</v>
      </c>
      <c r="G3751" s="32" t="s">
        <v>78</v>
      </c>
      <c r="H3751" s="35" t="s">
        <v>296</v>
      </c>
      <c r="I3751" s="32" t="s">
        <v>166</v>
      </c>
      <c r="J3751" s="19">
        <v>1.95</v>
      </c>
      <c r="K3751" s="29" t="s">
        <v>809</v>
      </c>
    </row>
    <row r="3752" spans="1:11">
      <c r="A3752" s="18" t="s">
        <v>22</v>
      </c>
      <c r="B3752" s="5" t="str">
        <f>TEXT(DATA[[#This Row],[Fecha]],"mmm")</f>
        <v>mar</v>
      </c>
      <c r="C3752" s="16">
        <f>(WEEKNUM(DATA[[#This Row],[Fecha]],2))</f>
        <v>12</v>
      </c>
      <c r="D3752" s="30">
        <v>45369</v>
      </c>
      <c r="E3752" s="102">
        <f>YEAR(DATA[[#This Row],[Fecha]])</f>
        <v>2024</v>
      </c>
      <c r="F3752" s="31" t="s">
        <v>398</v>
      </c>
      <c r="G3752" s="32" t="s">
        <v>65</v>
      </c>
      <c r="H3752" s="35" t="s">
        <v>89</v>
      </c>
      <c r="I3752" s="32" t="s">
        <v>166</v>
      </c>
      <c r="J3752" s="19">
        <v>1.93</v>
      </c>
    </row>
    <row r="3753" spans="1:11">
      <c r="A3753" s="18" t="s">
        <v>22</v>
      </c>
      <c r="B3753" s="5" t="str">
        <f>TEXT(DATA[[#This Row],[Fecha]],"mmm")</f>
        <v>mar</v>
      </c>
      <c r="C3753" s="16">
        <f>(WEEKNUM(DATA[[#This Row],[Fecha]],2))</f>
        <v>12</v>
      </c>
      <c r="D3753" s="30">
        <v>45369</v>
      </c>
      <c r="E3753" s="102">
        <f>YEAR(DATA[[#This Row],[Fecha]])</f>
        <v>2024</v>
      </c>
      <c r="F3753" s="31" t="s">
        <v>398</v>
      </c>
      <c r="G3753" s="32" t="s">
        <v>78</v>
      </c>
      <c r="H3753" s="35" t="s">
        <v>296</v>
      </c>
      <c r="I3753" s="32" t="s">
        <v>166</v>
      </c>
      <c r="J3753" s="19">
        <v>1.65</v>
      </c>
      <c r="K3753" s="29" t="s">
        <v>809</v>
      </c>
    </row>
    <row r="3754" spans="1:11">
      <c r="A3754" s="18" t="s">
        <v>22</v>
      </c>
      <c r="B3754" s="5" t="str">
        <f>TEXT(DATA[[#This Row],[Fecha]],"mmm")</f>
        <v>mar</v>
      </c>
      <c r="C3754" s="16">
        <f>(WEEKNUM(DATA[[#This Row],[Fecha]],2))</f>
        <v>12</v>
      </c>
      <c r="D3754" s="30">
        <v>45369</v>
      </c>
      <c r="E3754" s="102">
        <f>YEAR(DATA[[#This Row],[Fecha]])</f>
        <v>2024</v>
      </c>
      <c r="F3754" s="31" t="s">
        <v>398</v>
      </c>
      <c r="G3754" s="32" t="s">
        <v>78</v>
      </c>
      <c r="H3754" s="35" t="s">
        <v>296</v>
      </c>
      <c r="I3754" s="32" t="s">
        <v>166</v>
      </c>
      <c r="J3754" s="19">
        <v>1.4</v>
      </c>
      <c r="K3754" s="29" t="s">
        <v>809</v>
      </c>
    </row>
    <row r="3755" spans="1:11">
      <c r="A3755" s="18" t="s">
        <v>20</v>
      </c>
      <c r="B3755" s="5" t="str">
        <f>TEXT(DATA[[#This Row],[Fecha]],"mmm")</f>
        <v>mar</v>
      </c>
      <c r="C3755" s="16">
        <f>(WEEKNUM(DATA[[#This Row],[Fecha]],2))</f>
        <v>12</v>
      </c>
      <c r="D3755" s="30">
        <v>45369</v>
      </c>
      <c r="E3755" s="102">
        <f>YEAR(DATA[[#This Row],[Fecha]])</f>
        <v>2024</v>
      </c>
      <c r="F3755" s="31" t="s">
        <v>335</v>
      </c>
      <c r="G3755" s="32" t="s">
        <v>583</v>
      </c>
      <c r="H3755" s="35" t="s">
        <v>588</v>
      </c>
      <c r="I3755" s="32" t="s">
        <v>166</v>
      </c>
      <c r="J3755" s="19">
        <v>0.33</v>
      </c>
    </row>
    <row r="3756" spans="1:11">
      <c r="A3756" s="18" t="s">
        <v>20</v>
      </c>
      <c r="B3756" s="5" t="str">
        <f>TEXT(DATA[[#This Row],[Fecha]],"mmm")</f>
        <v>mar</v>
      </c>
      <c r="C3756" s="16">
        <f>(WEEKNUM(DATA[[#This Row],[Fecha]],2))</f>
        <v>12</v>
      </c>
      <c r="D3756" s="30">
        <v>45369</v>
      </c>
      <c r="E3756" s="102">
        <f>YEAR(DATA[[#This Row],[Fecha]])</f>
        <v>2024</v>
      </c>
      <c r="F3756" s="31" t="s">
        <v>58</v>
      </c>
      <c r="G3756" s="32" t="s">
        <v>76</v>
      </c>
      <c r="H3756" s="35" t="s">
        <v>108</v>
      </c>
      <c r="I3756" s="32" t="s">
        <v>166</v>
      </c>
      <c r="J3756" s="19">
        <v>0.22</v>
      </c>
    </row>
    <row r="3757" spans="1:11">
      <c r="A3757" s="18" t="s">
        <v>22</v>
      </c>
      <c r="B3757" s="5" t="str">
        <f>TEXT(DATA[[#This Row],[Fecha]],"mmm")</f>
        <v>mar</v>
      </c>
      <c r="C3757" s="16">
        <f>(WEEKNUM(DATA[[#This Row],[Fecha]],2))</f>
        <v>12</v>
      </c>
      <c r="D3757" s="30">
        <v>45370</v>
      </c>
      <c r="E3757" s="102">
        <f>YEAR(DATA[[#This Row],[Fecha]])</f>
        <v>2024</v>
      </c>
      <c r="F3757" s="31" t="s">
        <v>58</v>
      </c>
      <c r="G3757" s="32" t="s">
        <v>60</v>
      </c>
      <c r="H3757" s="35" t="s">
        <v>483</v>
      </c>
      <c r="I3757" s="32" t="s">
        <v>56</v>
      </c>
      <c r="J3757" s="19">
        <v>17.760000000000002</v>
      </c>
      <c r="K3757" s="29" t="s">
        <v>811</v>
      </c>
    </row>
    <row r="3758" spans="1:11">
      <c r="A3758" s="18" t="s">
        <v>20</v>
      </c>
      <c r="B3758" s="5" t="str">
        <f>TEXT(DATA[[#This Row],[Fecha]],"mmm")</f>
        <v>mar</v>
      </c>
      <c r="C3758" s="16">
        <f>(WEEKNUM(DATA[[#This Row],[Fecha]],2))</f>
        <v>12</v>
      </c>
      <c r="D3758" s="30">
        <v>45370</v>
      </c>
      <c r="E3758" s="102">
        <f>YEAR(DATA[[#This Row],[Fecha]])</f>
        <v>2024</v>
      </c>
      <c r="F3758" s="31" t="s">
        <v>398</v>
      </c>
      <c r="G3758" s="32" t="s">
        <v>482</v>
      </c>
      <c r="H3758" s="35" t="s">
        <v>652</v>
      </c>
      <c r="I3758" s="32" t="s">
        <v>57</v>
      </c>
      <c r="J3758" s="19">
        <v>16.63</v>
      </c>
      <c r="K3758" s="29" t="s">
        <v>810</v>
      </c>
    </row>
    <row r="3759" spans="1:11">
      <c r="A3759" s="18" t="s">
        <v>22</v>
      </c>
      <c r="B3759" s="5" t="str">
        <f>TEXT(DATA[[#This Row],[Fecha]],"mmm")</f>
        <v>mar</v>
      </c>
      <c r="C3759" s="16">
        <f>(WEEKNUM(DATA[[#This Row],[Fecha]],2))</f>
        <v>12</v>
      </c>
      <c r="D3759" s="30">
        <v>45370</v>
      </c>
      <c r="E3759" s="102">
        <f>YEAR(DATA[[#This Row],[Fecha]])</f>
        <v>2024</v>
      </c>
      <c r="F3759" s="31" t="s">
        <v>398</v>
      </c>
      <c r="G3759" s="32" t="s">
        <v>78</v>
      </c>
      <c r="H3759" s="35" t="s">
        <v>567</v>
      </c>
      <c r="I3759" s="32" t="s">
        <v>56</v>
      </c>
      <c r="J3759" s="19">
        <v>13.35</v>
      </c>
      <c r="K3759" s="29" t="s">
        <v>809</v>
      </c>
    </row>
    <row r="3760" spans="1:11">
      <c r="A3760" s="18" t="s">
        <v>22</v>
      </c>
      <c r="B3760" s="5" t="str">
        <f>TEXT(DATA[[#This Row],[Fecha]],"mmm")</f>
        <v>mar</v>
      </c>
      <c r="C3760" s="16">
        <f>(WEEKNUM(DATA[[#This Row],[Fecha]],2))</f>
        <v>12</v>
      </c>
      <c r="D3760" s="30">
        <v>45370</v>
      </c>
      <c r="E3760" s="102">
        <f>YEAR(DATA[[#This Row],[Fecha]])</f>
        <v>2024</v>
      </c>
      <c r="F3760" s="31" t="s">
        <v>58</v>
      </c>
      <c r="G3760" s="32" t="s">
        <v>79</v>
      </c>
      <c r="H3760" s="35" t="s">
        <v>110</v>
      </c>
      <c r="I3760" s="32" t="s">
        <v>166</v>
      </c>
      <c r="J3760" s="19">
        <v>9.2799999999999994</v>
      </c>
    </row>
    <row r="3761" spans="1:11">
      <c r="A3761" s="18" t="s">
        <v>20</v>
      </c>
      <c r="B3761" s="5" t="str">
        <f>TEXT(DATA[[#This Row],[Fecha]],"mmm")</f>
        <v>mar</v>
      </c>
      <c r="C3761" s="16">
        <f>(WEEKNUM(DATA[[#This Row],[Fecha]],2))</f>
        <v>12</v>
      </c>
      <c r="D3761" s="30">
        <v>45370</v>
      </c>
      <c r="E3761" s="102">
        <f>YEAR(DATA[[#This Row],[Fecha]])</f>
        <v>2024</v>
      </c>
      <c r="F3761" s="31" t="s">
        <v>335</v>
      </c>
      <c r="G3761" s="32" t="s">
        <v>53</v>
      </c>
      <c r="H3761" s="35" t="s">
        <v>387</v>
      </c>
      <c r="I3761" s="32" t="s">
        <v>166</v>
      </c>
      <c r="J3761" s="19">
        <v>8.08</v>
      </c>
    </row>
    <row r="3762" spans="1:11">
      <c r="A3762" s="18" t="s">
        <v>22</v>
      </c>
      <c r="B3762" s="5" t="str">
        <f>TEXT(DATA[[#This Row],[Fecha]],"mmm")</f>
        <v>mar</v>
      </c>
      <c r="C3762" s="16">
        <f>(WEEKNUM(DATA[[#This Row],[Fecha]],2))</f>
        <v>12</v>
      </c>
      <c r="D3762" s="30">
        <v>45370</v>
      </c>
      <c r="E3762" s="102">
        <f>YEAR(DATA[[#This Row],[Fecha]])</f>
        <v>2024</v>
      </c>
      <c r="F3762" s="31" t="s">
        <v>58</v>
      </c>
      <c r="G3762" s="32" t="s">
        <v>78</v>
      </c>
      <c r="H3762" s="35" t="s">
        <v>296</v>
      </c>
      <c r="I3762" s="32" t="s">
        <v>166</v>
      </c>
      <c r="J3762" s="19">
        <v>8.08</v>
      </c>
      <c r="K3762" s="29" t="s">
        <v>809</v>
      </c>
    </row>
    <row r="3763" spans="1:11">
      <c r="A3763" s="18" t="s">
        <v>20</v>
      </c>
      <c r="B3763" s="5" t="str">
        <f>TEXT(DATA[[#This Row],[Fecha]],"mmm")</f>
        <v>mar</v>
      </c>
      <c r="C3763" s="16">
        <f>(WEEKNUM(DATA[[#This Row],[Fecha]],2))</f>
        <v>12</v>
      </c>
      <c r="D3763" s="30">
        <v>45370</v>
      </c>
      <c r="E3763" s="102">
        <f>YEAR(DATA[[#This Row],[Fecha]])</f>
        <v>2024</v>
      </c>
      <c r="F3763" s="31" t="s">
        <v>398</v>
      </c>
      <c r="G3763" s="32" t="s">
        <v>482</v>
      </c>
      <c r="H3763" s="35" t="s">
        <v>150</v>
      </c>
      <c r="I3763" s="32" t="s">
        <v>166</v>
      </c>
      <c r="J3763" s="19">
        <v>7.9</v>
      </c>
    </row>
    <row r="3764" spans="1:11">
      <c r="A3764" s="18" t="s">
        <v>20</v>
      </c>
      <c r="B3764" s="5" t="str">
        <f>TEXT(DATA[[#This Row],[Fecha]],"mmm")</f>
        <v>mar</v>
      </c>
      <c r="C3764" s="16">
        <f>(WEEKNUM(DATA[[#This Row],[Fecha]],2))</f>
        <v>12</v>
      </c>
      <c r="D3764" s="30">
        <v>45370</v>
      </c>
      <c r="E3764" s="102">
        <f>YEAR(DATA[[#This Row],[Fecha]])</f>
        <v>2024</v>
      </c>
      <c r="F3764" s="31" t="s">
        <v>398</v>
      </c>
      <c r="G3764" s="32" t="s">
        <v>583</v>
      </c>
      <c r="H3764" s="35" t="s">
        <v>588</v>
      </c>
      <c r="I3764" s="32" t="s">
        <v>166</v>
      </c>
      <c r="J3764" s="19">
        <v>6.91</v>
      </c>
    </row>
    <row r="3765" spans="1:11">
      <c r="A3765" s="18" t="s">
        <v>22</v>
      </c>
      <c r="B3765" s="5" t="str">
        <f>TEXT(DATA[[#This Row],[Fecha]],"mmm")</f>
        <v>mar</v>
      </c>
      <c r="C3765" s="16">
        <f>(WEEKNUM(DATA[[#This Row],[Fecha]],2))</f>
        <v>12</v>
      </c>
      <c r="D3765" s="30">
        <v>45370</v>
      </c>
      <c r="E3765" s="102">
        <f>YEAR(DATA[[#This Row],[Fecha]])</f>
        <v>2024</v>
      </c>
      <c r="F3765" s="31" t="s">
        <v>58</v>
      </c>
      <c r="G3765" s="32" t="s">
        <v>78</v>
      </c>
      <c r="H3765" s="35" t="s">
        <v>296</v>
      </c>
      <c r="I3765" s="32" t="s">
        <v>166</v>
      </c>
      <c r="J3765" s="19">
        <v>6.68</v>
      </c>
      <c r="K3765" s="29" t="s">
        <v>809</v>
      </c>
    </row>
    <row r="3766" spans="1:11">
      <c r="A3766" s="18" t="s">
        <v>22</v>
      </c>
      <c r="B3766" s="5" t="str">
        <f>TEXT(DATA[[#This Row],[Fecha]],"mmm")</f>
        <v>mar</v>
      </c>
      <c r="C3766" s="16">
        <f>(WEEKNUM(DATA[[#This Row],[Fecha]],2))</f>
        <v>12</v>
      </c>
      <c r="D3766" s="30">
        <v>45370</v>
      </c>
      <c r="E3766" s="102">
        <f>YEAR(DATA[[#This Row],[Fecha]])</f>
        <v>2024</v>
      </c>
      <c r="F3766" s="31" t="s">
        <v>58</v>
      </c>
      <c r="G3766" s="32" t="s">
        <v>78</v>
      </c>
      <c r="H3766" s="35" t="s">
        <v>296</v>
      </c>
      <c r="I3766" s="32" t="s">
        <v>166</v>
      </c>
      <c r="J3766" s="19">
        <v>6.58</v>
      </c>
      <c r="K3766" s="29" t="s">
        <v>809</v>
      </c>
    </row>
    <row r="3767" spans="1:11">
      <c r="A3767" s="18" t="s">
        <v>22</v>
      </c>
      <c r="B3767" s="5" t="str">
        <f>TEXT(DATA[[#This Row],[Fecha]],"mmm")</f>
        <v>mar</v>
      </c>
      <c r="C3767" s="16">
        <f>(WEEKNUM(DATA[[#This Row],[Fecha]],2))</f>
        <v>12</v>
      </c>
      <c r="D3767" s="30">
        <v>45370</v>
      </c>
      <c r="E3767" s="102">
        <f>YEAR(DATA[[#This Row],[Fecha]])</f>
        <v>2024</v>
      </c>
      <c r="F3767" s="31" t="s">
        <v>58</v>
      </c>
      <c r="G3767" s="32" t="s">
        <v>78</v>
      </c>
      <c r="H3767" s="35" t="s">
        <v>296</v>
      </c>
      <c r="I3767" s="32" t="s">
        <v>166</v>
      </c>
      <c r="J3767" s="19">
        <v>5.95</v>
      </c>
      <c r="K3767" s="29" t="s">
        <v>809</v>
      </c>
    </row>
    <row r="3768" spans="1:11">
      <c r="A3768" s="18" t="s">
        <v>22</v>
      </c>
      <c r="B3768" s="5" t="str">
        <f>TEXT(DATA[[#This Row],[Fecha]],"mmm")</f>
        <v>mar</v>
      </c>
      <c r="C3768" s="16">
        <f>(WEEKNUM(DATA[[#This Row],[Fecha]],2))</f>
        <v>12</v>
      </c>
      <c r="D3768" s="30">
        <v>45370</v>
      </c>
      <c r="E3768" s="102">
        <f>YEAR(DATA[[#This Row],[Fecha]])</f>
        <v>2024</v>
      </c>
      <c r="F3768" s="31" t="s">
        <v>398</v>
      </c>
      <c r="G3768" s="32" t="s">
        <v>60</v>
      </c>
      <c r="H3768" s="35" t="s">
        <v>299</v>
      </c>
      <c r="I3768" s="32" t="s">
        <v>166</v>
      </c>
      <c r="J3768" s="19">
        <v>5.75</v>
      </c>
    </row>
    <row r="3769" spans="1:11">
      <c r="A3769" s="18" t="s">
        <v>22</v>
      </c>
      <c r="B3769" s="5" t="str">
        <f>TEXT(DATA[[#This Row],[Fecha]],"mmm")</f>
        <v>mar</v>
      </c>
      <c r="C3769" s="16">
        <f>(WEEKNUM(DATA[[#This Row],[Fecha]],2))</f>
        <v>12</v>
      </c>
      <c r="D3769" s="30">
        <v>45370</v>
      </c>
      <c r="E3769" s="102">
        <f>YEAR(DATA[[#This Row],[Fecha]])</f>
        <v>2024</v>
      </c>
      <c r="F3769" s="31" t="s">
        <v>398</v>
      </c>
      <c r="G3769" s="32" t="s">
        <v>76</v>
      </c>
      <c r="H3769" s="35" t="s">
        <v>304</v>
      </c>
      <c r="I3769" s="32" t="s">
        <v>166</v>
      </c>
      <c r="J3769" s="19">
        <v>3.83</v>
      </c>
    </row>
    <row r="3770" spans="1:11">
      <c r="A3770" s="18" t="s">
        <v>22</v>
      </c>
      <c r="B3770" s="5" t="str">
        <f>TEXT(DATA[[#This Row],[Fecha]],"mmm")</f>
        <v>mar</v>
      </c>
      <c r="C3770" s="16">
        <f>(WEEKNUM(DATA[[#This Row],[Fecha]],2))</f>
        <v>12</v>
      </c>
      <c r="D3770" s="30">
        <v>45370</v>
      </c>
      <c r="E3770" s="102">
        <f>YEAR(DATA[[#This Row],[Fecha]])</f>
        <v>2024</v>
      </c>
      <c r="F3770" s="31" t="s">
        <v>58</v>
      </c>
      <c r="G3770" s="32" t="s">
        <v>78</v>
      </c>
      <c r="H3770" s="35" t="s">
        <v>296</v>
      </c>
      <c r="I3770" s="32" t="s">
        <v>166</v>
      </c>
      <c r="J3770" s="19">
        <v>3.7</v>
      </c>
      <c r="K3770" s="29" t="s">
        <v>809</v>
      </c>
    </row>
    <row r="3771" spans="1:11">
      <c r="A3771" s="18" t="s">
        <v>22</v>
      </c>
      <c r="B3771" s="5" t="str">
        <f>TEXT(DATA[[#This Row],[Fecha]],"mmm")</f>
        <v>mar</v>
      </c>
      <c r="C3771" s="16">
        <f>(WEEKNUM(DATA[[#This Row],[Fecha]],2))</f>
        <v>12</v>
      </c>
      <c r="D3771" s="30">
        <v>45370</v>
      </c>
      <c r="E3771" s="102">
        <f>YEAR(DATA[[#This Row],[Fecha]])</f>
        <v>2024</v>
      </c>
      <c r="F3771" s="31" t="s">
        <v>58</v>
      </c>
      <c r="G3771" s="32" t="s">
        <v>78</v>
      </c>
      <c r="H3771" s="35" t="s">
        <v>296</v>
      </c>
      <c r="I3771" s="32" t="s">
        <v>166</v>
      </c>
      <c r="J3771" s="19">
        <v>3.3</v>
      </c>
      <c r="K3771" s="29" t="s">
        <v>809</v>
      </c>
    </row>
    <row r="3772" spans="1:11">
      <c r="A3772" s="18" t="s">
        <v>22</v>
      </c>
      <c r="B3772" s="5" t="str">
        <f>TEXT(DATA[[#This Row],[Fecha]],"mmm")</f>
        <v>mar</v>
      </c>
      <c r="C3772" s="16">
        <f>(WEEKNUM(DATA[[#This Row],[Fecha]],2))</f>
        <v>12</v>
      </c>
      <c r="D3772" s="30">
        <v>45370</v>
      </c>
      <c r="E3772" s="102">
        <f>YEAR(DATA[[#This Row],[Fecha]])</f>
        <v>2024</v>
      </c>
      <c r="F3772" s="31" t="s">
        <v>58</v>
      </c>
      <c r="G3772" s="32" t="s">
        <v>79</v>
      </c>
      <c r="H3772" s="35" t="s">
        <v>110</v>
      </c>
      <c r="I3772" s="32" t="s">
        <v>166</v>
      </c>
      <c r="J3772" s="19">
        <v>3.18</v>
      </c>
    </row>
    <row r="3773" spans="1:11">
      <c r="A3773" s="18" t="s">
        <v>20</v>
      </c>
      <c r="B3773" s="5" t="str">
        <f>TEXT(DATA[[#This Row],[Fecha]],"mmm")</f>
        <v>mar</v>
      </c>
      <c r="C3773" s="16">
        <f>(WEEKNUM(DATA[[#This Row],[Fecha]],2))</f>
        <v>12</v>
      </c>
      <c r="D3773" s="30">
        <v>45370</v>
      </c>
      <c r="E3773" s="102">
        <f>YEAR(DATA[[#This Row],[Fecha]])</f>
        <v>2024</v>
      </c>
      <c r="F3773" s="31" t="s">
        <v>58</v>
      </c>
      <c r="G3773" s="32" t="s">
        <v>583</v>
      </c>
      <c r="H3773" s="35" t="s">
        <v>588</v>
      </c>
      <c r="I3773" s="32" t="s">
        <v>166</v>
      </c>
      <c r="J3773" s="19">
        <v>1.87</v>
      </c>
    </row>
    <row r="3774" spans="1:11">
      <c r="A3774" s="18" t="s">
        <v>22</v>
      </c>
      <c r="B3774" s="5" t="str">
        <f>TEXT(DATA[[#This Row],[Fecha]],"mmm")</f>
        <v>mar</v>
      </c>
      <c r="C3774" s="16">
        <f>(WEEKNUM(DATA[[#This Row],[Fecha]],2))</f>
        <v>12</v>
      </c>
      <c r="D3774" s="30">
        <v>45370</v>
      </c>
      <c r="E3774" s="102">
        <f>YEAR(DATA[[#This Row],[Fecha]])</f>
        <v>2024</v>
      </c>
      <c r="F3774" s="31" t="s">
        <v>58</v>
      </c>
      <c r="G3774" s="32" t="s">
        <v>79</v>
      </c>
      <c r="H3774" s="35" t="s">
        <v>110</v>
      </c>
      <c r="I3774" s="32" t="s">
        <v>166</v>
      </c>
      <c r="J3774" s="19">
        <v>1.55</v>
      </c>
    </row>
    <row r="3775" spans="1:11">
      <c r="A3775" s="18" t="s">
        <v>22</v>
      </c>
      <c r="B3775" s="5" t="str">
        <f>TEXT(DATA[[#This Row],[Fecha]],"mmm")</f>
        <v>mar</v>
      </c>
      <c r="C3775" s="16">
        <f>(WEEKNUM(DATA[[#This Row],[Fecha]],2))</f>
        <v>12</v>
      </c>
      <c r="D3775" s="30">
        <v>45370</v>
      </c>
      <c r="E3775" s="102">
        <f>YEAR(DATA[[#This Row],[Fecha]])</f>
        <v>2024</v>
      </c>
      <c r="F3775" s="31" t="s">
        <v>398</v>
      </c>
      <c r="G3775" s="32" t="s">
        <v>78</v>
      </c>
      <c r="H3775" s="35" t="s">
        <v>296</v>
      </c>
      <c r="I3775" s="32" t="s">
        <v>166</v>
      </c>
      <c r="J3775" s="19">
        <v>1.33</v>
      </c>
      <c r="K3775" s="29" t="s">
        <v>809</v>
      </c>
    </row>
    <row r="3776" spans="1:11">
      <c r="A3776" s="18" t="s">
        <v>22</v>
      </c>
      <c r="B3776" s="5" t="str">
        <f>TEXT(DATA[[#This Row],[Fecha]],"mmm")</f>
        <v>mar</v>
      </c>
      <c r="C3776" s="16">
        <f>(WEEKNUM(DATA[[#This Row],[Fecha]],2))</f>
        <v>12</v>
      </c>
      <c r="D3776" s="30">
        <v>45370</v>
      </c>
      <c r="E3776" s="102">
        <f>YEAR(DATA[[#This Row],[Fecha]])</f>
        <v>2024</v>
      </c>
      <c r="F3776" s="31" t="s">
        <v>58</v>
      </c>
      <c r="G3776" s="32" t="s">
        <v>60</v>
      </c>
      <c r="H3776" s="35" t="s">
        <v>483</v>
      </c>
      <c r="I3776" s="32" t="s">
        <v>166</v>
      </c>
      <c r="J3776" s="19">
        <v>1.33</v>
      </c>
    </row>
    <row r="3777" spans="1:11">
      <c r="A3777" s="18" t="s">
        <v>20</v>
      </c>
      <c r="B3777" s="5" t="str">
        <f>TEXT(DATA[[#This Row],[Fecha]],"mmm")</f>
        <v>mar</v>
      </c>
      <c r="C3777" s="16">
        <f>(WEEKNUM(DATA[[#This Row],[Fecha]],2))</f>
        <v>12</v>
      </c>
      <c r="D3777" s="30">
        <v>45370</v>
      </c>
      <c r="E3777" s="102">
        <f>YEAR(DATA[[#This Row],[Fecha]])</f>
        <v>2024</v>
      </c>
      <c r="F3777" s="31" t="s">
        <v>398</v>
      </c>
      <c r="G3777" s="32" t="s">
        <v>52</v>
      </c>
      <c r="H3777" s="35" t="s">
        <v>162</v>
      </c>
      <c r="I3777" s="32" t="s">
        <v>166</v>
      </c>
      <c r="J3777" s="19">
        <v>1.1599999999999999</v>
      </c>
    </row>
    <row r="3778" spans="1:11">
      <c r="A3778" s="18" t="s">
        <v>22</v>
      </c>
      <c r="B3778" s="5" t="str">
        <f>TEXT(DATA[[#This Row],[Fecha]],"mmm")</f>
        <v>mar</v>
      </c>
      <c r="C3778" s="16">
        <f>(WEEKNUM(DATA[[#This Row],[Fecha]],2))</f>
        <v>12</v>
      </c>
      <c r="D3778" s="30">
        <v>45370</v>
      </c>
      <c r="E3778" s="102">
        <f>YEAR(DATA[[#This Row],[Fecha]])</f>
        <v>2024</v>
      </c>
      <c r="F3778" s="31" t="s">
        <v>58</v>
      </c>
      <c r="G3778" s="32" t="s">
        <v>78</v>
      </c>
      <c r="H3778" s="35" t="s">
        <v>296</v>
      </c>
      <c r="I3778" s="32" t="s">
        <v>166</v>
      </c>
      <c r="J3778" s="19">
        <v>1.05</v>
      </c>
      <c r="K3778" s="29" t="s">
        <v>809</v>
      </c>
    </row>
    <row r="3779" spans="1:11">
      <c r="A3779" s="18" t="s">
        <v>22</v>
      </c>
      <c r="B3779" s="5" t="str">
        <f>TEXT(DATA[[#This Row],[Fecha]],"mmm")</f>
        <v>mar</v>
      </c>
      <c r="C3779" s="16">
        <f>(WEEKNUM(DATA[[#This Row],[Fecha]],2))</f>
        <v>12</v>
      </c>
      <c r="D3779" s="30">
        <v>45370</v>
      </c>
      <c r="E3779" s="102">
        <f>YEAR(DATA[[#This Row],[Fecha]])</f>
        <v>2024</v>
      </c>
      <c r="F3779" s="31" t="s">
        <v>58</v>
      </c>
      <c r="G3779" s="32" t="s">
        <v>60</v>
      </c>
      <c r="H3779" s="35" t="s">
        <v>483</v>
      </c>
      <c r="I3779" s="32" t="s">
        <v>166</v>
      </c>
      <c r="J3779" s="19">
        <v>0.85</v>
      </c>
    </row>
    <row r="3780" spans="1:11">
      <c r="A3780" s="18" t="s">
        <v>22</v>
      </c>
      <c r="B3780" s="5" t="str">
        <f>TEXT(DATA[[#This Row],[Fecha]],"mmm")</f>
        <v>mar</v>
      </c>
      <c r="C3780" s="16">
        <f>(WEEKNUM(DATA[[#This Row],[Fecha]],2))</f>
        <v>12</v>
      </c>
      <c r="D3780" s="30">
        <v>45370</v>
      </c>
      <c r="E3780" s="102">
        <f>YEAR(DATA[[#This Row],[Fecha]])</f>
        <v>2024</v>
      </c>
      <c r="F3780" s="31" t="s">
        <v>398</v>
      </c>
      <c r="G3780" s="32" t="s">
        <v>78</v>
      </c>
      <c r="H3780" s="35" t="s">
        <v>296</v>
      </c>
      <c r="I3780" s="32" t="s">
        <v>166</v>
      </c>
      <c r="J3780" s="19">
        <v>0.6</v>
      </c>
      <c r="K3780" s="29" t="s">
        <v>809</v>
      </c>
    </row>
    <row r="3781" spans="1:11">
      <c r="A3781" s="18" t="s">
        <v>20</v>
      </c>
      <c r="B3781" s="5" t="str">
        <f>TEXT(DATA[[#This Row],[Fecha]],"mmm")</f>
        <v>mar</v>
      </c>
      <c r="C3781" s="16">
        <f>(WEEKNUM(DATA[[#This Row],[Fecha]],2))</f>
        <v>12</v>
      </c>
      <c r="D3781" s="30">
        <v>45370</v>
      </c>
      <c r="E3781" s="102">
        <f>YEAR(DATA[[#This Row],[Fecha]])</f>
        <v>2024</v>
      </c>
      <c r="F3781" s="31" t="s">
        <v>398</v>
      </c>
      <c r="G3781" s="32" t="s">
        <v>52</v>
      </c>
      <c r="H3781" s="35" t="s">
        <v>162</v>
      </c>
      <c r="I3781" s="32" t="s">
        <v>166</v>
      </c>
      <c r="J3781" s="19">
        <v>0.59</v>
      </c>
    </row>
    <row r="3782" spans="1:11">
      <c r="A3782" s="18" t="s">
        <v>22</v>
      </c>
      <c r="B3782" s="5" t="str">
        <f>TEXT(DATA[[#This Row],[Fecha]],"mmm")</f>
        <v>mar</v>
      </c>
      <c r="C3782" s="16">
        <f>(WEEKNUM(DATA[[#This Row],[Fecha]],2))</f>
        <v>12</v>
      </c>
      <c r="D3782" s="30">
        <v>45370</v>
      </c>
      <c r="E3782" s="102">
        <f>YEAR(DATA[[#This Row],[Fecha]])</f>
        <v>2024</v>
      </c>
      <c r="F3782" s="31" t="s">
        <v>398</v>
      </c>
      <c r="G3782" s="32" t="s">
        <v>78</v>
      </c>
      <c r="H3782" s="35" t="s">
        <v>296</v>
      </c>
      <c r="I3782" s="32" t="s">
        <v>166</v>
      </c>
      <c r="J3782" s="19">
        <v>0.43</v>
      </c>
      <c r="K3782" s="29" t="s">
        <v>809</v>
      </c>
    </row>
    <row r="3783" spans="1:11">
      <c r="A3783" s="18" t="s">
        <v>22</v>
      </c>
      <c r="B3783" s="5" t="str">
        <f>TEXT(DATA[[#This Row],[Fecha]],"mmm")</f>
        <v>mar</v>
      </c>
      <c r="C3783" s="16">
        <f>(WEEKNUM(DATA[[#This Row],[Fecha]],2))</f>
        <v>12</v>
      </c>
      <c r="D3783" s="30">
        <v>45370</v>
      </c>
      <c r="E3783" s="102">
        <f>YEAR(DATA[[#This Row],[Fecha]])</f>
        <v>2024</v>
      </c>
      <c r="F3783" s="31" t="s">
        <v>58</v>
      </c>
      <c r="G3783" s="32" t="s">
        <v>79</v>
      </c>
      <c r="H3783" s="35" t="s">
        <v>110</v>
      </c>
      <c r="I3783" s="32" t="s">
        <v>166</v>
      </c>
      <c r="J3783" s="19">
        <v>0.38</v>
      </c>
    </row>
    <row r="3784" spans="1:11">
      <c r="A3784" s="18" t="s">
        <v>22</v>
      </c>
      <c r="B3784" s="5" t="str">
        <f>TEXT(DATA[[#This Row],[Fecha]],"mmm")</f>
        <v>mar</v>
      </c>
      <c r="C3784" s="16">
        <f>(WEEKNUM(DATA[[#This Row],[Fecha]],2))</f>
        <v>12</v>
      </c>
      <c r="D3784" s="30">
        <v>45370</v>
      </c>
      <c r="E3784" s="102">
        <f>YEAR(DATA[[#This Row],[Fecha]])</f>
        <v>2024</v>
      </c>
      <c r="F3784" s="31" t="s">
        <v>58</v>
      </c>
      <c r="G3784" s="32" t="s">
        <v>78</v>
      </c>
      <c r="H3784" s="35" t="s">
        <v>296</v>
      </c>
      <c r="I3784" s="32" t="s">
        <v>166</v>
      </c>
      <c r="J3784" s="19">
        <v>0.25</v>
      </c>
      <c r="K3784" s="29" t="s">
        <v>809</v>
      </c>
    </row>
    <row r="3785" spans="1:11">
      <c r="A3785" s="18" t="s">
        <v>20</v>
      </c>
      <c r="B3785" s="5" t="str">
        <f>TEXT(DATA[[#This Row],[Fecha]],"mmm")</f>
        <v>mar</v>
      </c>
      <c r="C3785" s="16">
        <f>(WEEKNUM(DATA[[#This Row],[Fecha]],2))</f>
        <v>12</v>
      </c>
      <c r="D3785" s="30">
        <v>45370</v>
      </c>
      <c r="E3785" s="102">
        <f>YEAR(DATA[[#This Row],[Fecha]])</f>
        <v>2024</v>
      </c>
      <c r="F3785" s="31" t="s">
        <v>398</v>
      </c>
      <c r="G3785" s="32" t="s">
        <v>52</v>
      </c>
      <c r="H3785" s="35" t="s">
        <v>162</v>
      </c>
      <c r="I3785" s="32" t="s">
        <v>166</v>
      </c>
      <c r="J3785" s="19">
        <v>0.24</v>
      </c>
    </row>
    <row r="3786" spans="1:11">
      <c r="A3786" s="18" t="s">
        <v>22</v>
      </c>
      <c r="B3786" s="5" t="str">
        <f>TEXT(DATA[[#This Row],[Fecha]],"mmm")</f>
        <v>mar</v>
      </c>
      <c r="C3786" s="16">
        <f>(WEEKNUM(DATA[[#This Row],[Fecha]],2))</f>
        <v>12</v>
      </c>
      <c r="D3786" s="30">
        <v>45370</v>
      </c>
      <c r="E3786" s="102">
        <f>YEAR(DATA[[#This Row],[Fecha]])</f>
        <v>2024</v>
      </c>
      <c r="F3786" s="31" t="s">
        <v>398</v>
      </c>
      <c r="G3786" s="32" t="s">
        <v>78</v>
      </c>
      <c r="H3786" s="35" t="s">
        <v>296</v>
      </c>
      <c r="I3786" s="32" t="s">
        <v>166</v>
      </c>
      <c r="J3786" s="19">
        <v>0.23</v>
      </c>
      <c r="K3786" s="29" t="s">
        <v>809</v>
      </c>
    </row>
    <row r="3787" spans="1:11">
      <c r="A3787" s="18" t="s">
        <v>22</v>
      </c>
      <c r="B3787" s="5" t="str">
        <f>TEXT(DATA[[#This Row],[Fecha]],"mmm")</f>
        <v>mar</v>
      </c>
      <c r="C3787" s="16">
        <f>(WEEKNUM(DATA[[#This Row],[Fecha]],2))</f>
        <v>12</v>
      </c>
      <c r="D3787" s="30">
        <v>45370</v>
      </c>
      <c r="E3787" s="102">
        <f>YEAR(DATA[[#This Row],[Fecha]])</f>
        <v>2024</v>
      </c>
      <c r="F3787" s="31" t="s">
        <v>398</v>
      </c>
      <c r="G3787" s="32" t="s">
        <v>60</v>
      </c>
      <c r="H3787" s="35" t="s">
        <v>299</v>
      </c>
      <c r="I3787" s="32" t="s">
        <v>166</v>
      </c>
      <c r="J3787" s="19">
        <v>0.15</v>
      </c>
    </row>
    <row r="3788" spans="1:11">
      <c r="A3788" s="18" t="s">
        <v>20</v>
      </c>
      <c r="B3788" s="5" t="str">
        <f>TEXT(DATA[[#This Row],[Fecha]],"mmm")</f>
        <v>mar</v>
      </c>
      <c r="C3788" s="16">
        <f>(WEEKNUM(DATA[[#This Row],[Fecha]],2))</f>
        <v>12</v>
      </c>
      <c r="D3788" s="30">
        <v>45371</v>
      </c>
      <c r="E3788" s="102">
        <f>YEAR(DATA[[#This Row],[Fecha]])</f>
        <v>2024</v>
      </c>
      <c r="F3788" s="31" t="s">
        <v>398</v>
      </c>
      <c r="G3788" s="32" t="s">
        <v>70</v>
      </c>
      <c r="H3788" s="35" t="s">
        <v>84</v>
      </c>
      <c r="I3788" s="32" t="s">
        <v>56</v>
      </c>
      <c r="J3788" s="19">
        <v>60</v>
      </c>
      <c r="K3788" s="29" t="s">
        <v>808</v>
      </c>
    </row>
    <row r="3789" spans="1:11">
      <c r="A3789" s="18" t="s">
        <v>20</v>
      </c>
      <c r="B3789" s="5" t="str">
        <f>TEXT(DATA[[#This Row],[Fecha]],"mmm")</f>
        <v>mar</v>
      </c>
      <c r="C3789" s="16">
        <f>(WEEKNUM(DATA[[#This Row],[Fecha]],2))</f>
        <v>12</v>
      </c>
      <c r="D3789" s="30">
        <v>45371</v>
      </c>
      <c r="E3789" s="102">
        <f>YEAR(DATA[[#This Row],[Fecha]])</f>
        <v>2024</v>
      </c>
      <c r="F3789" s="31" t="s">
        <v>335</v>
      </c>
      <c r="G3789" s="32" t="s">
        <v>70</v>
      </c>
      <c r="H3789" s="35" t="s">
        <v>84</v>
      </c>
      <c r="I3789" s="32" t="s">
        <v>56</v>
      </c>
      <c r="J3789" s="19">
        <v>60</v>
      </c>
      <c r="K3789" s="29" t="s">
        <v>808</v>
      </c>
    </row>
    <row r="3790" spans="1:11">
      <c r="A3790" s="18" t="s">
        <v>20</v>
      </c>
      <c r="B3790" s="5" t="str">
        <f>TEXT(DATA[[#This Row],[Fecha]],"mmm")</f>
        <v>mar</v>
      </c>
      <c r="C3790" s="16">
        <f>(WEEKNUM(DATA[[#This Row],[Fecha]],2))</f>
        <v>12</v>
      </c>
      <c r="D3790" s="30">
        <v>45371</v>
      </c>
      <c r="E3790" s="102">
        <f>YEAR(DATA[[#This Row],[Fecha]])</f>
        <v>2024</v>
      </c>
      <c r="F3790" s="31" t="s">
        <v>398</v>
      </c>
      <c r="G3790" s="32" t="s">
        <v>70</v>
      </c>
      <c r="H3790" s="35" t="s">
        <v>84</v>
      </c>
      <c r="I3790" s="32" t="s">
        <v>56</v>
      </c>
      <c r="J3790" s="19">
        <v>55.15</v>
      </c>
      <c r="K3790" s="29" t="s">
        <v>808</v>
      </c>
    </row>
    <row r="3791" spans="1:11">
      <c r="A3791" s="18" t="s">
        <v>20</v>
      </c>
      <c r="B3791" s="5" t="str">
        <f>TEXT(DATA[[#This Row],[Fecha]],"mmm")</f>
        <v>mar</v>
      </c>
      <c r="C3791" s="16">
        <f>(WEEKNUM(DATA[[#This Row],[Fecha]],2))</f>
        <v>12</v>
      </c>
      <c r="D3791" s="30">
        <v>45371</v>
      </c>
      <c r="E3791" s="102">
        <f>YEAR(DATA[[#This Row],[Fecha]])</f>
        <v>2024</v>
      </c>
      <c r="F3791" s="31" t="s">
        <v>398</v>
      </c>
      <c r="G3791" s="32" t="s">
        <v>70</v>
      </c>
      <c r="H3791" s="35" t="s">
        <v>84</v>
      </c>
      <c r="I3791" s="32" t="s">
        <v>56</v>
      </c>
      <c r="J3791" s="19">
        <v>50.49</v>
      </c>
      <c r="K3791" s="29" t="s">
        <v>808</v>
      </c>
    </row>
    <row r="3792" spans="1:11">
      <c r="A3792" s="18" t="s">
        <v>20</v>
      </c>
      <c r="B3792" s="5" t="str">
        <f>TEXT(DATA[[#This Row],[Fecha]],"mmm")</f>
        <v>mar</v>
      </c>
      <c r="C3792" s="16">
        <f>(WEEKNUM(DATA[[#This Row],[Fecha]],2))</f>
        <v>12</v>
      </c>
      <c r="D3792" s="30">
        <v>45371</v>
      </c>
      <c r="E3792" s="102">
        <f>YEAR(DATA[[#This Row],[Fecha]])</f>
        <v>2024</v>
      </c>
      <c r="F3792" s="31" t="s">
        <v>335</v>
      </c>
      <c r="G3792" s="32" t="s">
        <v>70</v>
      </c>
      <c r="H3792" s="35" t="s">
        <v>84</v>
      </c>
      <c r="I3792" s="32" t="s">
        <v>56</v>
      </c>
      <c r="J3792" s="19">
        <v>43.75</v>
      </c>
      <c r="K3792" s="29" t="s">
        <v>808</v>
      </c>
    </row>
    <row r="3793" spans="1:11">
      <c r="A3793" s="18" t="s">
        <v>20</v>
      </c>
      <c r="B3793" s="5" t="str">
        <f>TEXT(DATA[[#This Row],[Fecha]],"mmm")</f>
        <v>mar</v>
      </c>
      <c r="C3793" s="16">
        <f>(WEEKNUM(DATA[[#This Row],[Fecha]],2))</f>
        <v>12</v>
      </c>
      <c r="D3793" s="30">
        <v>45371</v>
      </c>
      <c r="E3793" s="102">
        <f>YEAR(DATA[[#This Row],[Fecha]])</f>
        <v>2024</v>
      </c>
      <c r="F3793" s="31" t="s">
        <v>398</v>
      </c>
      <c r="G3793" s="32" t="s">
        <v>70</v>
      </c>
      <c r="H3793" s="35" t="s">
        <v>84</v>
      </c>
      <c r="I3793" s="32" t="s">
        <v>56</v>
      </c>
      <c r="J3793" s="19">
        <v>37.33</v>
      </c>
      <c r="K3793" s="29" t="s">
        <v>808</v>
      </c>
    </row>
    <row r="3794" spans="1:11">
      <c r="A3794" s="18" t="s">
        <v>20</v>
      </c>
      <c r="B3794" s="5" t="str">
        <f>TEXT(DATA[[#This Row],[Fecha]],"mmm")</f>
        <v>mar</v>
      </c>
      <c r="C3794" s="16">
        <f>(WEEKNUM(DATA[[#This Row],[Fecha]],2))</f>
        <v>12</v>
      </c>
      <c r="D3794" s="30">
        <v>45371</v>
      </c>
      <c r="E3794" s="102">
        <f>YEAR(DATA[[#This Row],[Fecha]])</f>
        <v>2024</v>
      </c>
      <c r="F3794" s="31" t="s">
        <v>335</v>
      </c>
      <c r="G3794" s="32" t="s">
        <v>70</v>
      </c>
      <c r="H3794" s="35" t="s">
        <v>84</v>
      </c>
      <c r="I3794" s="32" t="s">
        <v>56</v>
      </c>
      <c r="J3794" s="19">
        <v>28.57</v>
      </c>
      <c r="K3794" s="29" t="s">
        <v>808</v>
      </c>
    </row>
    <row r="3795" spans="1:11">
      <c r="A3795" s="18" t="s">
        <v>20</v>
      </c>
      <c r="B3795" s="5" t="str">
        <f>TEXT(DATA[[#This Row],[Fecha]],"mmm")</f>
        <v>mar</v>
      </c>
      <c r="C3795" s="16">
        <f>(WEEKNUM(DATA[[#This Row],[Fecha]],2))</f>
        <v>12</v>
      </c>
      <c r="D3795" s="30">
        <v>45371</v>
      </c>
      <c r="E3795" s="102">
        <f>YEAR(DATA[[#This Row],[Fecha]])</f>
        <v>2024</v>
      </c>
      <c r="F3795" s="31" t="s">
        <v>335</v>
      </c>
      <c r="G3795" s="32" t="s">
        <v>76</v>
      </c>
      <c r="H3795" s="35" t="s">
        <v>237</v>
      </c>
      <c r="I3795" s="32" t="s">
        <v>57</v>
      </c>
      <c r="J3795" s="19">
        <v>15.25</v>
      </c>
      <c r="K3795" s="29" t="s">
        <v>641</v>
      </c>
    </row>
    <row r="3796" spans="1:11">
      <c r="A3796" s="18" t="s">
        <v>20</v>
      </c>
      <c r="B3796" s="5" t="str">
        <f>TEXT(DATA[[#This Row],[Fecha]],"mmm")</f>
        <v>mar</v>
      </c>
      <c r="C3796" s="16">
        <f>(WEEKNUM(DATA[[#This Row],[Fecha]],2))</f>
        <v>12</v>
      </c>
      <c r="D3796" s="30">
        <v>45371</v>
      </c>
      <c r="E3796" s="102">
        <f>YEAR(DATA[[#This Row],[Fecha]])</f>
        <v>2024</v>
      </c>
      <c r="F3796" s="31" t="s">
        <v>398</v>
      </c>
      <c r="G3796" s="32" t="s">
        <v>76</v>
      </c>
      <c r="H3796" s="35" t="s">
        <v>352</v>
      </c>
      <c r="I3796" s="32" t="s">
        <v>56</v>
      </c>
      <c r="J3796" s="19">
        <v>12.46</v>
      </c>
      <c r="K3796" s="29" t="s">
        <v>812</v>
      </c>
    </row>
    <row r="3797" spans="1:11">
      <c r="A3797" s="18" t="s">
        <v>20</v>
      </c>
      <c r="B3797" s="5" t="str">
        <f>TEXT(DATA[[#This Row],[Fecha]],"mmm")</f>
        <v>mar</v>
      </c>
      <c r="C3797" s="16">
        <f>(WEEKNUM(DATA[[#This Row],[Fecha]],2))</f>
        <v>12</v>
      </c>
      <c r="D3797" s="30">
        <v>45371</v>
      </c>
      <c r="E3797" s="102">
        <f>YEAR(DATA[[#This Row],[Fecha]])</f>
        <v>2024</v>
      </c>
      <c r="F3797" s="31" t="s">
        <v>398</v>
      </c>
      <c r="G3797" s="32" t="s">
        <v>70</v>
      </c>
      <c r="H3797" s="35" t="s">
        <v>84</v>
      </c>
      <c r="I3797" s="32" t="s">
        <v>56</v>
      </c>
      <c r="J3797" s="19">
        <v>6.37</v>
      </c>
      <c r="K3797" s="29" t="s">
        <v>808</v>
      </c>
    </row>
    <row r="3798" spans="1:11">
      <c r="A3798" s="18" t="s">
        <v>20</v>
      </c>
      <c r="B3798" s="5" t="str">
        <f>TEXT(DATA[[#This Row],[Fecha]],"mmm")</f>
        <v>mar</v>
      </c>
      <c r="C3798" s="16">
        <f>(WEEKNUM(DATA[[#This Row],[Fecha]],2))</f>
        <v>12</v>
      </c>
      <c r="D3798" s="30">
        <v>45371</v>
      </c>
      <c r="E3798" s="102">
        <f>YEAR(DATA[[#This Row],[Fecha]])</f>
        <v>2024</v>
      </c>
      <c r="F3798" s="31" t="s">
        <v>335</v>
      </c>
      <c r="G3798" s="32" t="s">
        <v>76</v>
      </c>
      <c r="H3798" s="35" t="s">
        <v>352</v>
      </c>
      <c r="I3798" s="32" t="s">
        <v>166</v>
      </c>
      <c r="J3798" s="19">
        <v>1.1000000000000001</v>
      </c>
    </row>
    <row r="3799" spans="1:11">
      <c r="A3799" s="18" t="s">
        <v>20</v>
      </c>
      <c r="B3799" s="5" t="str">
        <f>TEXT(DATA[[#This Row],[Fecha]],"mmm")</f>
        <v>mar</v>
      </c>
      <c r="C3799" s="16">
        <f>(WEEKNUM(DATA[[#This Row],[Fecha]],2))</f>
        <v>12</v>
      </c>
      <c r="D3799" s="30">
        <v>45371</v>
      </c>
      <c r="E3799" s="102">
        <f>YEAR(DATA[[#This Row],[Fecha]])</f>
        <v>2024</v>
      </c>
      <c r="F3799" s="31" t="s">
        <v>398</v>
      </c>
      <c r="G3799" s="32" t="s">
        <v>70</v>
      </c>
      <c r="H3799" s="35" t="s">
        <v>84</v>
      </c>
      <c r="I3799" s="32" t="s">
        <v>56</v>
      </c>
      <c r="J3799" s="19">
        <v>0.46</v>
      </c>
      <c r="K3799" s="29" t="s">
        <v>808</v>
      </c>
    </row>
    <row r="3800" spans="1:11">
      <c r="A3800" s="18" t="s">
        <v>19</v>
      </c>
      <c r="B3800" s="5" t="str">
        <f>TEXT(DATA[[#This Row],[Fecha]],"mmm")</f>
        <v>mar</v>
      </c>
      <c r="C3800" s="16">
        <f>(WEEKNUM(DATA[[#This Row],[Fecha]],2))</f>
        <v>12</v>
      </c>
      <c r="D3800" s="30">
        <v>45372</v>
      </c>
      <c r="E3800" s="102">
        <f>YEAR(DATA[[#This Row],[Fecha]])</f>
        <v>2024</v>
      </c>
      <c r="F3800" s="31" t="s">
        <v>398</v>
      </c>
      <c r="G3800" s="32" t="s">
        <v>64</v>
      </c>
      <c r="H3800" s="35" t="s">
        <v>490</v>
      </c>
      <c r="I3800" s="32" t="s">
        <v>57</v>
      </c>
      <c r="J3800" s="19">
        <v>42.62</v>
      </c>
      <c r="K3800" s="29" t="s">
        <v>814</v>
      </c>
    </row>
    <row r="3801" spans="1:11">
      <c r="A3801" s="18" t="s">
        <v>19</v>
      </c>
      <c r="B3801" s="5" t="str">
        <f>TEXT(DATA[[#This Row],[Fecha]],"mmm")</f>
        <v>mar</v>
      </c>
      <c r="C3801" s="16">
        <f>(WEEKNUM(DATA[[#This Row],[Fecha]],2))</f>
        <v>12</v>
      </c>
      <c r="D3801" s="30">
        <v>45372</v>
      </c>
      <c r="E3801" s="102">
        <f>YEAR(DATA[[#This Row],[Fecha]])</f>
        <v>2024</v>
      </c>
      <c r="F3801" s="31" t="s">
        <v>398</v>
      </c>
      <c r="G3801" s="32" t="s">
        <v>64</v>
      </c>
      <c r="H3801" s="35" t="s">
        <v>490</v>
      </c>
      <c r="I3801" s="32" t="s">
        <v>57</v>
      </c>
      <c r="J3801" s="19">
        <v>37.4</v>
      </c>
      <c r="K3801" s="29" t="s">
        <v>814</v>
      </c>
    </row>
    <row r="3802" spans="1:11">
      <c r="A3802" s="18" t="s">
        <v>22</v>
      </c>
      <c r="B3802" s="5" t="str">
        <f>TEXT(DATA[[#This Row],[Fecha]],"mmm")</f>
        <v>mar</v>
      </c>
      <c r="C3802" s="16">
        <f>(WEEKNUM(DATA[[#This Row],[Fecha]],2))</f>
        <v>12</v>
      </c>
      <c r="D3802" s="30">
        <v>45372</v>
      </c>
      <c r="E3802" s="102">
        <f>YEAR(DATA[[#This Row],[Fecha]])</f>
        <v>2024</v>
      </c>
      <c r="F3802" s="31" t="s">
        <v>58</v>
      </c>
      <c r="G3802" s="32" t="s">
        <v>59</v>
      </c>
      <c r="H3802" s="35" t="s">
        <v>546</v>
      </c>
      <c r="I3802" s="32" t="s">
        <v>56</v>
      </c>
      <c r="J3802" s="19">
        <v>21.36</v>
      </c>
      <c r="K3802" s="29" t="s">
        <v>809</v>
      </c>
    </row>
    <row r="3803" spans="1:11">
      <c r="A3803" s="18" t="s">
        <v>22</v>
      </c>
      <c r="B3803" s="5" t="str">
        <f>TEXT(DATA[[#This Row],[Fecha]],"mmm")</f>
        <v>mar</v>
      </c>
      <c r="C3803" s="16">
        <f>(WEEKNUM(DATA[[#This Row],[Fecha]],2))</f>
        <v>12</v>
      </c>
      <c r="D3803" s="30">
        <v>45372</v>
      </c>
      <c r="E3803" s="102">
        <f>YEAR(DATA[[#This Row],[Fecha]])</f>
        <v>2024</v>
      </c>
      <c r="F3803" s="31" t="s">
        <v>58</v>
      </c>
      <c r="G3803" s="32" t="s">
        <v>59</v>
      </c>
      <c r="H3803" s="35" t="s">
        <v>546</v>
      </c>
      <c r="I3803" s="32" t="s">
        <v>56</v>
      </c>
      <c r="J3803" s="19">
        <v>12.9</v>
      </c>
      <c r="K3803" s="29" t="s">
        <v>809</v>
      </c>
    </row>
    <row r="3804" spans="1:11">
      <c r="A3804" s="18" t="s">
        <v>20</v>
      </c>
      <c r="B3804" s="5" t="str">
        <f>TEXT(DATA[[#This Row],[Fecha]],"mmm")</f>
        <v>mar</v>
      </c>
      <c r="C3804" s="16">
        <f>(WEEKNUM(DATA[[#This Row],[Fecha]],2))</f>
        <v>12</v>
      </c>
      <c r="D3804" s="30">
        <v>45372</v>
      </c>
      <c r="E3804" s="102">
        <f>YEAR(DATA[[#This Row],[Fecha]])</f>
        <v>2024</v>
      </c>
      <c r="F3804" s="31" t="s">
        <v>335</v>
      </c>
      <c r="G3804" s="32" t="s">
        <v>70</v>
      </c>
      <c r="H3804" s="35" t="s">
        <v>84</v>
      </c>
      <c r="I3804" s="32" t="s">
        <v>56</v>
      </c>
      <c r="J3804" s="19">
        <v>11.56</v>
      </c>
      <c r="K3804" s="29" t="s">
        <v>808</v>
      </c>
    </row>
    <row r="3805" spans="1:11">
      <c r="A3805" s="18" t="s">
        <v>20</v>
      </c>
      <c r="B3805" s="5" t="str">
        <f>TEXT(DATA[[#This Row],[Fecha]],"mmm")</f>
        <v>mar</v>
      </c>
      <c r="C3805" s="16">
        <f>(WEEKNUM(DATA[[#This Row],[Fecha]],2))</f>
        <v>12</v>
      </c>
      <c r="D3805" s="30">
        <v>45372</v>
      </c>
      <c r="E3805" s="102">
        <f>YEAR(DATA[[#This Row],[Fecha]])</f>
        <v>2024</v>
      </c>
      <c r="F3805" s="31" t="s">
        <v>398</v>
      </c>
      <c r="G3805" s="32" t="s">
        <v>70</v>
      </c>
      <c r="H3805" s="35" t="s">
        <v>84</v>
      </c>
      <c r="I3805" s="32" t="s">
        <v>56</v>
      </c>
      <c r="J3805" s="19">
        <v>9.66</v>
      </c>
      <c r="K3805" s="29" t="s">
        <v>808</v>
      </c>
    </row>
    <row r="3806" spans="1:11">
      <c r="A3806" s="18" t="s">
        <v>20</v>
      </c>
      <c r="B3806" s="5" t="str">
        <f>TEXT(DATA[[#This Row],[Fecha]],"mmm")</f>
        <v>mar</v>
      </c>
      <c r="C3806" s="16">
        <f>(WEEKNUM(DATA[[#This Row],[Fecha]],2))</f>
        <v>12</v>
      </c>
      <c r="D3806" s="30">
        <v>45372</v>
      </c>
      <c r="E3806" s="102">
        <f>YEAR(DATA[[#This Row],[Fecha]])</f>
        <v>2024</v>
      </c>
      <c r="F3806" s="31" t="s">
        <v>58</v>
      </c>
      <c r="G3806" s="32" t="s">
        <v>70</v>
      </c>
      <c r="H3806" s="35" t="s">
        <v>84</v>
      </c>
      <c r="I3806" s="32" t="s">
        <v>56</v>
      </c>
      <c r="J3806" s="19">
        <v>9.41</v>
      </c>
      <c r="K3806" s="29" t="s">
        <v>808</v>
      </c>
    </row>
    <row r="3807" spans="1:11">
      <c r="A3807" s="18" t="s">
        <v>20</v>
      </c>
      <c r="B3807" s="5" t="str">
        <f>TEXT(DATA[[#This Row],[Fecha]],"mmm")</f>
        <v>mar</v>
      </c>
      <c r="C3807" s="16">
        <f>(WEEKNUM(DATA[[#This Row],[Fecha]],2))</f>
        <v>12</v>
      </c>
      <c r="D3807" s="30">
        <v>45372</v>
      </c>
      <c r="E3807" s="102">
        <f>YEAR(DATA[[#This Row],[Fecha]])</f>
        <v>2024</v>
      </c>
      <c r="F3807" s="31" t="s">
        <v>58</v>
      </c>
      <c r="G3807" s="32" t="s">
        <v>482</v>
      </c>
      <c r="H3807" s="35" t="s">
        <v>806</v>
      </c>
      <c r="I3807" s="32" t="s">
        <v>166</v>
      </c>
      <c r="J3807" s="19">
        <v>9.34</v>
      </c>
    </row>
    <row r="3808" spans="1:11">
      <c r="A3808" s="18" t="s">
        <v>20</v>
      </c>
      <c r="B3808" s="5" t="str">
        <f>TEXT(DATA[[#This Row],[Fecha]],"mmm")</f>
        <v>mar</v>
      </c>
      <c r="C3808" s="16">
        <f>(WEEKNUM(DATA[[#This Row],[Fecha]],2))</f>
        <v>12</v>
      </c>
      <c r="D3808" s="30">
        <v>45372</v>
      </c>
      <c r="E3808" s="102">
        <f>YEAR(DATA[[#This Row],[Fecha]])</f>
        <v>2024</v>
      </c>
      <c r="F3808" s="31" t="s">
        <v>335</v>
      </c>
      <c r="G3808" s="32" t="s">
        <v>70</v>
      </c>
      <c r="H3808" s="35" t="s">
        <v>84</v>
      </c>
      <c r="I3808" s="32" t="s">
        <v>56</v>
      </c>
      <c r="J3808" s="19">
        <v>9.1199999999999992</v>
      </c>
      <c r="K3808" s="29" t="s">
        <v>808</v>
      </c>
    </row>
    <row r="3809" spans="1:11">
      <c r="A3809" s="18" t="s">
        <v>20</v>
      </c>
      <c r="B3809" s="5" t="str">
        <f>TEXT(DATA[[#This Row],[Fecha]],"mmm")</f>
        <v>mar</v>
      </c>
      <c r="C3809" s="16">
        <f>(WEEKNUM(DATA[[#This Row],[Fecha]],2))</f>
        <v>12</v>
      </c>
      <c r="D3809" s="30">
        <v>45372</v>
      </c>
      <c r="E3809" s="102">
        <f>YEAR(DATA[[#This Row],[Fecha]])</f>
        <v>2024</v>
      </c>
      <c r="F3809" s="31" t="s">
        <v>58</v>
      </c>
      <c r="G3809" s="32" t="s">
        <v>64</v>
      </c>
      <c r="H3809" s="35" t="s">
        <v>477</v>
      </c>
      <c r="I3809" s="32" t="s">
        <v>166</v>
      </c>
      <c r="J3809" s="19">
        <v>6.92</v>
      </c>
    </row>
    <row r="3810" spans="1:11">
      <c r="A3810" s="18" t="s">
        <v>20</v>
      </c>
      <c r="B3810" s="5" t="str">
        <f>TEXT(DATA[[#This Row],[Fecha]],"mmm")</f>
        <v>mar</v>
      </c>
      <c r="C3810" s="16">
        <f>(WEEKNUM(DATA[[#This Row],[Fecha]],2))</f>
        <v>12</v>
      </c>
      <c r="D3810" s="30">
        <v>45372</v>
      </c>
      <c r="E3810" s="102">
        <f>YEAR(DATA[[#This Row],[Fecha]])</f>
        <v>2024</v>
      </c>
      <c r="F3810" s="31" t="s">
        <v>398</v>
      </c>
      <c r="G3810" s="32" t="s">
        <v>76</v>
      </c>
      <c r="H3810" s="35" t="s">
        <v>610</v>
      </c>
      <c r="I3810" s="32" t="s">
        <v>166</v>
      </c>
      <c r="J3810" s="19">
        <v>6.41</v>
      </c>
    </row>
    <row r="3811" spans="1:11">
      <c r="A3811" s="18" t="s">
        <v>20</v>
      </c>
      <c r="B3811" s="5" t="str">
        <f>TEXT(DATA[[#This Row],[Fecha]],"mmm")</f>
        <v>mar</v>
      </c>
      <c r="C3811" s="16">
        <f>(WEEKNUM(DATA[[#This Row],[Fecha]],2))</f>
        <v>12</v>
      </c>
      <c r="D3811" s="30">
        <v>45372</v>
      </c>
      <c r="E3811" s="102">
        <f>YEAR(DATA[[#This Row],[Fecha]])</f>
        <v>2024</v>
      </c>
      <c r="F3811" s="31" t="s">
        <v>335</v>
      </c>
      <c r="G3811" s="32" t="s">
        <v>64</v>
      </c>
      <c r="H3811" s="35" t="s">
        <v>477</v>
      </c>
      <c r="I3811" s="32" t="s">
        <v>166</v>
      </c>
      <c r="J3811" s="19">
        <v>5.77</v>
      </c>
    </row>
    <row r="3812" spans="1:11">
      <c r="A3812" s="18" t="s">
        <v>19</v>
      </c>
      <c r="B3812" s="5" t="str">
        <f>TEXT(DATA[[#This Row],[Fecha]],"mmm")</f>
        <v>mar</v>
      </c>
      <c r="C3812" s="16">
        <f>(WEEKNUM(DATA[[#This Row],[Fecha]],2))</f>
        <v>12</v>
      </c>
      <c r="D3812" s="30">
        <v>45372</v>
      </c>
      <c r="E3812" s="102">
        <f>YEAR(DATA[[#This Row],[Fecha]])</f>
        <v>2024</v>
      </c>
      <c r="F3812" s="31" t="s">
        <v>398</v>
      </c>
      <c r="G3812" s="32" t="s">
        <v>64</v>
      </c>
      <c r="H3812" s="35" t="s">
        <v>478</v>
      </c>
      <c r="I3812" s="32" t="s">
        <v>166</v>
      </c>
      <c r="J3812" s="19">
        <v>5.0999999999999996</v>
      </c>
    </row>
    <row r="3813" spans="1:11">
      <c r="A3813" s="18" t="s">
        <v>19</v>
      </c>
      <c r="B3813" s="5" t="str">
        <f>TEXT(DATA[[#This Row],[Fecha]],"mmm")</f>
        <v>mar</v>
      </c>
      <c r="C3813" s="16">
        <f>(WEEKNUM(DATA[[#This Row],[Fecha]],2))</f>
        <v>12</v>
      </c>
      <c r="D3813" s="30">
        <v>45372</v>
      </c>
      <c r="E3813" s="102">
        <f>YEAR(DATA[[#This Row],[Fecha]])</f>
        <v>2024</v>
      </c>
      <c r="F3813" s="31" t="s">
        <v>398</v>
      </c>
      <c r="G3813" s="32" t="s">
        <v>64</v>
      </c>
      <c r="H3813" s="35" t="s">
        <v>490</v>
      </c>
      <c r="I3813" s="32" t="s">
        <v>166</v>
      </c>
      <c r="J3813" s="19">
        <v>5.04</v>
      </c>
    </row>
    <row r="3814" spans="1:11">
      <c r="A3814" s="18" t="s">
        <v>20</v>
      </c>
      <c r="B3814" s="5" t="str">
        <f>TEXT(DATA[[#This Row],[Fecha]],"mmm")</f>
        <v>mar</v>
      </c>
      <c r="C3814" s="16">
        <f>(WEEKNUM(DATA[[#This Row],[Fecha]],2))</f>
        <v>12</v>
      </c>
      <c r="D3814" s="30">
        <v>45372</v>
      </c>
      <c r="E3814" s="102">
        <f>YEAR(DATA[[#This Row],[Fecha]])</f>
        <v>2024</v>
      </c>
      <c r="F3814" s="31" t="s">
        <v>335</v>
      </c>
      <c r="G3814" s="32" t="s">
        <v>64</v>
      </c>
      <c r="H3814" s="35" t="s">
        <v>477</v>
      </c>
      <c r="I3814" s="32" t="s">
        <v>166</v>
      </c>
      <c r="J3814" s="19">
        <v>4.71</v>
      </c>
    </row>
    <row r="3815" spans="1:11">
      <c r="A3815" s="18" t="s">
        <v>20</v>
      </c>
      <c r="B3815" s="5" t="str">
        <f>TEXT(DATA[[#This Row],[Fecha]],"mmm")</f>
        <v>mar</v>
      </c>
      <c r="C3815" s="16">
        <f>(WEEKNUM(DATA[[#This Row],[Fecha]],2))</f>
        <v>12</v>
      </c>
      <c r="D3815" s="30">
        <v>45372</v>
      </c>
      <c r="E3815" s="102">
        <f>YEAR(DATA[[#This Row],[Fecha]])</f>
        <v>2024</v>
      </c>
      <c r="F3815" s="31" t="s">
        <v>58</v>
      </c>
      <c r="G3815" s="32" t="s">
        <v>482</v>
      </c>
      <c r="H3815" s="35" t="s">
        <v>150</v>
      </c>
      <c r="I3815" s="32" t="s">
        <v>166</v>
      </c>
      <c r="J3815" s="19">
        <v>4.67</v>
      </c>
    </row>
    <row r="3816" spans="1:11">
      <c r="A3816" s="18" t="s">
        <v>22</v>
      </c>
      <c r="B3816" s="5" t="str">
        <f>TEXT(DATA[[#This Row],[Fecha]],"mmm")</f>
        <v>mar</v>
      </c>
      <c r="C3816" s="16">
        <f>(WEEKNUM(DATA[[#This Row],[Fecha]],2))</f>
        <v>12</v>
      </c>
      <c r="D3816" s="30">
        <v>45372</v>
      </c>
      <c r="E3816" s="102">
        <f>YEAR(DATA[[#This Row],[Fecha]])</f>
        <v>2024</v>
      </c>
      <c r="F3816" s="31" t="s">
        <v>398</v>
      </c>
      <c r="G3816" s="32" t="s">
        <v>70</v>
      </c>
      <c r="H3816" s="35" t="s">
        <v>84</v>
      </c>
      <c r="I3816" s="32" t="s">
        <v>166</v>
      </c>
      <c r="J3816" s="19">
        <v>4.6500000000000004</v>
      </c>
    </row>
    <row r="3817" spans="1:11">
      <c r="A3817" s="18" t="s">
        <v>19</v>
      </c>
      <c r="B3817" s="5" t="str">
        <f>TEXT(DATA[[#This Row],[Fecha]],"mmm")</f>
        <v>mar</v>
      </c>
      <c r="C3817" s="16">
        <f>(WEEKNUM(DATA[[#This Row],[Fecha]],2))</f>
        <v>12</v>
      </c>
      <c r="D3817" s="30">
        <v>45372</v>
      </c>
      <c r="E3817" s="102">
        <f>YEAR(DATA[[#This Row],[Fecha]])</f>
        <v>2024</v>
      </c>
      <c r="F3817" s="31" t="s">
        <v>398</v>
      </c>
      <c r="G3817" s="32" t="s">
        <v>64</v>
      </c>
      <c r="H3817" s="35" t="s">
        <v>478</v>
      </c>
      <c r="I3817" s="32" t="s">
        <v>166</v>
      </c>
      <c r="J3817" s="19">
        <v>3.97</v>
      </c>
    </row>
    <row r="3818" spans="1:11">
      <c r="A3818" s="18" t="s">
        <v>19</v>
      </c>
      <c r="B3818" s="5" t="str">
        <f>TEXT(DATA[[#This Row],[Fecha]],"mmm")</f>
        <v>mar</v>
      </c>
      <c r="C3818" s="16">
        <f>(WEEKNUM(DATA[[#This Row],[Fecha]],2))</f>
        <v>12</v>
      </c>
      <c r="D3818" s="30">
        <v>45372</v>
      </c>
      <c r="E3818" s="102">
        <f>YEAR(DATA[[#This Row],[Fecha]])</f>
        <v>2024</v>
      </c>
      <c r="F3818" s="31" t="s">
        <v>398</v>
      </c>
      <c r="G3818" s="32" t="s">
        <v>64</v>
      </c>
      <c r="H3818" s="35" t="s">
        <v>478</v>
      </c>
      <c r="I3818" s="32" t="s">
        <v>166</v>
      </c>
      <c r="J3818" s="19">
        <v>3.81</v>
      </c>
    </row>
    <row r="3819" spans="1:11">
      <c r="A3819" s="18" t="s">
        <v>22</v>
      </c>
      <c r="B3819" s="5" t="str">
        <f>TEXT(DATA[[#This Row],[Fecha]],"mmm")</f>
        <v>mar</v>
      </c>
      <c r="C3819" s="16">
        <f>(WEEKNUM(DATA[[#This Row],[Fecha]],2))</f>
        <v>12</v>
      </c>
      <c r="D3819" s="30">
        <v>45372</v>
      </c>
      <c r="E3819" s="102">
        <f>YEAR(DATA[[#This Row],[Fecha]])</f>
        <v>2024</v>
      </c>
      <c r="F3819" s="31" t="s">
        <v>398</v>
      </c>
      <c r="G3819" s="32" t="s">
        <v>76</v>
      </c>
      <c r="H3819" s="35" t="s">
        <v>304</v>
      </c>
      <c r="I3819" s="32" t="s">
        <v>166</v>
      </c>
      <c r="J3819" s="19">
        <v>3.35</v>
      </c>
    </row>
    <row r="3820" spans="1:11">
      <c r="A3820" s="18" t="s">
        <v>22</v>
      </c>
      <c r="B3820" s="5" t="str">
        <f>TEXT(DATA[[#This Row],[Fecha]],"mmm")</f>
        <v>mar</v>
      </c>
      <c r="C3820" s="16">
        <f>(WEEKNUM(DATA[[#This Row],[Fecha]],2))</f>
        <v>12</v>
      </c>
      <c r="D3820" s="30">
        <v>45372</v>
      </c>
      <c r="E3820" s="102">
        <f>YEAR(DATA[[#This Row],[Fecha]])</f>
        <v>2024</v>
      </c>
      <c r="F3820" s="31" t="s">
        <v>398</v>
      </c>
      <c r="G3820" s="32" t="s">
        <v>59</v>
      </c>
      <c r="H3820" s="35" t="s">
        <v>296</v>
      </c>
      <c r="I3820" s="32" t="s">
        <v>166</v>
      </c>
      <c r="J3820" s="19">
        <v>3.2</v>
      </c>
      <c r="K3820" s="29" t="s">
        <v>809</v>
      </c>
    </row>
    <row r="3821" spans="1:11">
      <c r="A3821" s="18" t="s">
        <v>22</v>
      </c>
      <c r="B3821" s="5" t="str">
        <f>TEXT(DATA[[#This Row],[Fecha]],"mmm")</f>
        <v>mar</v>
      </c>
      <c r="C3821" s="16">
        <f>(WEEKNUM(DATA[[#This Row],[Fecha]],2))</f>
        <v>12</v>
      </c>
      <c r="D3821" s="30">
        <v>45372</v>
      </c>
      <c r="E3821" s="102">
        <f>YEAR(DATA[[#This Row],[Fecha]])</f>
        <v>2024</v>
      </c>
      <c r="F3821" s="31" t="s">
        <v>398</v>
      </c>
      <c r="G3821" s="32" t="s">
        <v>76</v>
      </c>
      <c r="H3821" s="35" t="s">
        <v>296</v>
      </c>
      <c r="I3821" s="32" t="s">
        <v>166</v>
      </c>
      <c r="J3821" s="19">
        <v>3</v>
      </c>
    </row>
    <row r="3822" spans="1:11">
      <c r="A3822" s="18" t="s">
        <v>20</v>
      </c>
      <c r="B3822" s="5" t="str">
        <f>TEXT(DATA[[#This Row],[Fecha]],"mmm")</f>
        <v>mar</v>
      </c>
      <c r="C3822" s="16">
        <f>(WEEKNUM(DATA[[#This Row],[Fecha]],2))</f>
        <v>12</v>
      </c>
      <c r="D3822" s="30">
        <v>45372</v>
      </c>
      <c r="E3822" s="102">
        <f>YEAR(DATA[[#This Row],[Fecha]])</f>
        <v>2024</v>
      </c>
      <c r="F3822" s="31" t="s">
        <v>335</v>
      </c>
      <c r="G3822" s="32" t="s">
        <v>64</v>
      </c>
      <c r="H3822" s="35" t="s">
        <v>477</v>
      </c>
      <c r="I3822" s="32" t="s">
        <v>166</v>
      </c>
      <c r="J3822" s="19">
        <v>2.82</v>
      </c>
    </row>
    <row r="3823" spans="1:11">
      <c r="A3823" s="18" t="s">
        <v>22</v>
      </c>
      <c r="B3823" s="5" t="str">
        <f>TEXT(DATA[[#This Row],[Fecha]],"mmm")</f>
        <v>mar</v>
      </c>
      <c r="C3823" s="16">
        <f>(WEEKNUM(DATA[[#This Row],[Fecha]],2))</f>
        <v>12</v>
      </c>
      <c r="D3823" s="30">
        <v>45372</v>
      </c>
      <c r="E3823" s="102">
        <f>YEAR(DATA[[#This Row],[Fecha]])</f>
        <v>2024</v>
      </c>
      <c r="F3823" s="31" t="s">
        <v>398</v>
      </c>
      <c r="G3823" s="32" t="s">
        <v>64</v>
      </c>
      <c r="H3823" s="35" t="s">
        <v>158</v>
      </c>
      <c r="I3823" s="32" t="s">
        <v>166</v>
      </c>
      <c r="J3823" s="19">
        <v>2.8</v>
      </c>
    </row>
    <row r="3824" spans="1:11">
      <c r="A3824" s="18" t="s">
        <v>20</v>
      </c>
      <c r="B3824" s="5" t="str">
        <f>TEXT(DATA[[#This Row],[Fecha]],"mmm")</f>
        <v>mar</v>
      </c>
      <c r="C3824" s="16">
        <f>(WEEKNUM(DATA[[#This Row],[Fecha]],2))</f>
        <v>12</v>
      </c>
      <c r="D3824" s="30">
        <v>45372</v>
      </c>
      <c r="E3824" s="102">
        <f>YEAR(DATA[[#This Row],[Fecha]])</f>
        <v>2024</v>
      </c>
      <c r="F3824" s="31" t="s">
        <v>58</v>
      </c>
      <c r="G3824" s="32" t="s">
        <v>482</v>
      </c>
      <c r="H3824" s="35" t="s">
        <v>806</v>
      </c>
      <c r="I3824" s="32" t="s">
        <v>166</v>
      </c>
      <c r="J3824" s="19">
        <v>2.4300000000000002</v>
      </c>
    </row>
    <row r="3825" spans="1:11">
      <c r="A3825" s="18" t="s">
        <v>20</v>
      </c>
      <c r="B3825" s="5" t="str">
        <f>TEXT(DATA[[#This Row],[Fecha]],"mmm")</f>
        <v>mar</v>
      </c>
      <c r="C3825" s="16">
        <f>(WEEKNUM(DATA[[#This Row],[Fecha]],2))</f>
        <v>12</v>
      </c>
      <c r="D3825" s="30">
        <v>45372</v>
      </c>
      <c r="E3825" s="102">
        <f>YEAR(DATA[[#This Row],[Fecha]])</f>
        <v>2024</v>
      </c>
      <c r="F3825" s="31" t="s">
        <v>335</v>
      </c>
      <c r="G3825" s="32" t="s">
        <v>64</v>
      </c>
      <c r="H3825" s="35" t="s">
        <v>477</v>
      </c>
      <c r="I3825" s="32" t="s">
        <v>166</v>
      </c>
      <c r="J3825" s="19">
        <v>2.42</v>
      </c>
    </row>
    <row r="3826" spans="1:11">
      <c r="A3826" s="18" t="s">
        <v>22</v>
      </c>
      <c r="B3826" s="5" t="str">
        <f>TEXT(DATA[[#This Row],[Fecha]],"mmm")</f>
        <v>mar</v>
      </c>
      <c r="C3826" s="16">
        <f>(WEEKNUM(DATA[[#This Row],[Fecha]],2))</f>
        <v>12</v>
      </c>
      <c r="D3826" s="30">
        <v>45372</v>
      </c>
      <c r="E3826" s="102">
        <f>YEAR(DATA[[#This Row],[Fecha]])</f>
        <v>2024</v>
      </c>
      <c r="F3826" s="31" t="s">
        <v>58</v>
      </c>
      <c r="G3826" s="32" t="s">
        <v>59</v>
      </c>
      <c r="H3826" s="35" t="s">
        <v>546</v>
      </c>
      <c r="I3826" s="32" t="s">
        <v>166</v>
      </c>
      <c r="J3826" s="19">
        <v>2.2999999999999998</v>
      </c>
    </row>
    <row r="3827" spans="1:11">
      <c r="A3827" s="18" t="s">
        <v>22</v>
      </c>
      <c r="B3827" s="5" t="str">
        <f>TEXT(DATA[[#This Row],[Fecha]],"mmm")</f>
        <v>mar</v>
      </c>
      <c r="C3827" s="16">
        <f>(WEEKNUM(DATA[[#This Row],[Fecha]],2))</f>
        <v>12</v>
      </c>
      <c r="D3827" s="30">
        <v>45372</v>
      </c>
      <c r="E3827" s="102">
        <f>YEAR(DATA[[#This Row],[Fecha]])</f>
        <v>2024</v>
      </c>
      <c r="F3827" s="31" t="s">
        <v>398</v>
      </c>
      <c r="G3827" s="32" t="s">
        <v>59</v>
      </c>
      <c r="H3827" s="35" t="s">
        <v>296</v>
      </c>
      <c r="I3827" s="32" t="s">
        <v>166</v>
      </c>
      <c r="J3827" s="19">
        <v>2.25</v>
      </c>
      <c r="K3827" s="29" t="s">
        <v>809</v>
      </c>
    </row>
    <row r="3828" spans="1:11">
      <c r="A3828" s="18" t="s">
        <v>20</v>
      </c>
      <c r="B3828" s="5" t="str">
        <f>TEXT(DATA[[#This Row],[Fecha]],"mmm")</f>
        <v>mar</v>
      </c>
      <c r="C3828" s="16">
        <f>(WEEKNUM(DATA[[#This Row],[Fecha]],2))</f>
        <v>12</v>
      </c>
      <c r="D3828" s="30">
        <v>45372</v>
      </c>
      <c r="E3828" s="102">
        <f>YEAR(DATA[[#This Row],[Fecha]])</f>
        <v>2024</v>
      </c>
      <c r="F3828" s="31" t="s">
        <v>335</v>
      </c>
      <c r="G3828" s="32" t="s">
        <v>76</v>
      </c>
      <c r="H3828" s="35" t="s">
        <v>296</v>
      </c>
      <c r="I3828" s="32" t="s">
        <v>166</v>
      </c>
      <c r="J3828" s="19">
        <v>2.16</v>
      </c>
    </row>
    <row r="3829" spans="1:11">
      <c r="A3829" s="18" t="s">
        <v>20</v>
      </c>
      <c r="B3829" s="5" t="str">
        <f>TEXT(DATA[[#This Row],[Fecha]],"mmm")</f>
        <v>mar</v>
      </c>
      <c r="C3829" s="16">
        <f>(WEEKNUM(DATA[[#This Row],[Fecha]],2))</f>
        <v>12</v>
      </c>
      <c r="D3829" s="30">
        <v>45372</v>
      </c>
      <c r="E3829" s="102">
        <f>YEAR(DATA[[#This Row],[Fecha]])</f>
        <v>2024</v>
      </c>
      <c r="F3829" s="31" t="s">
        <v>335</v>
      </c>
      <c r="G3829" s="32" t="s">
        <v>64</v>
      </c>
      <c r="H3829" s="35" t="s">
        <v>477</v>
      </c>
      <c r="I3829" s="32" t="s">
        <v>166</v>
      </c>
      <c r="J3829" s="19">
        <v>2</v>
      </c>
    </row>
    <row r="3830" spans="1:11">
      <c r="A3830" s="18" t="s">
        <v>19</v>
      </c>
      <c r="B3830" s="5" t="str">
        <f>TEXT(DATA[[#This Row],[Fecha]],"mmm")</f>
        <v>mar</v>
      </c>
      <c r="C3830" s="16">
        <f>(WEEKNUM(DATA[[#This Row],[Fecha]],2))</f>
        <v>12</v>
      </c>
      <c r="D3830" s="30">
        <v>45372</v>
      </c>
      <c r="E3830" s="102">
        <f>YEAR(DATA[[#This Row],[Fecha]])</f>
        <v>2024</v>
      </c>
      <c r="F3830" s="31" t="s">
        <v>398</v>
      </c>
      <c r="G3830" s="32" t="s">
        <v>64</v>
      </c>
      <c r="H3830" s="35" t="s">
        <v>478</v>
      </c>
      <c r="I3830" s="32" t="s">
        <v>166</v>
      </c>
      <c r="J3830" s="19">
        <v>1.1599999999999999</v>
      </c>
    </row>
    <row r="3831" spans="1:11">
      <c r="A3831" s="18" t="s">
        <v>19</v>
      </c>
      <c r="B3831" s="5" t="str">
        <f>TEXT(DATA[[#This Row],[Fecha]],"mmm")</f>
        <v>mar</v>
      </c>
      <c r="C3831" s="16">
        <f>(WEEKNUM(DATA[[#This Row],[Fecha]],2))</f>
        <v>12</v>
      </c>
      <c r="D3831" s="30">
        <v>45372</v>
      </c>
      <c r="E3831" s="102">
        <f>YEAR(DATA[[#This Row],[Fecha]])</f>
        <v>2024</v>
      </c>
      <c r="F3831" s="31" t="s">
        <v>398</v>
      </c>
      <c r="G3831" s="32" t="s">
        <v>64</v>
      </c>
      <c r="H3831" s="35" t="s">
        <v>478</v>
      </c>
      <c r="I3831" s="32" t="s">
        <v>166</v>
      </c>
      <c r="J3831" s="19">
        <v>1.0900000000000001</v>
      </c>
    </row>
    <row r="3832" spans="1:11">
      <c r="A3832" s="18" t="s">
        <v>22</v>
      </c>
      <c r="B3832" s="5" t="str">
        <f>TEXT(DATA[[#This Row],[Fecha]],"mmm")</f>
        <v>mar</v>
      </c>
      <c r="C3832" s="16">
        <f>(WEEKNUM(DATA[[#This Row],[Fecha]],2))</f>
        <v>12</v>
      </c>
      <c r="D3832" s="30">
        <v>45372</v>
      </c>
      <c r="E3832" s="102">
        <f>YEAR(DATA[[#This Row],[Fecha]])</f>
        <v>2024</v>
      </c>
      <c r="F3832" s="31" t="s">
        <v>398</v>
      </c>
      <c r="G3832" s="32" t="s">
        <v>59</v>
      </c>
      <c r="H3832" s="35" t="s">
        <v>296</v>
      </c>
      <c r="I3832" s="32" t="s">
        <v>166</v>
      </c>
      <c r="J3832" s="19">
        <v>1</v>
      </c>
      <c r="K3832" s="29" t="s">
        <v>809</v>
      </c>
    </row>
    <row r="3833" spans="1:11">
      <c r="A3833" s="18" t="s">
        <v>22</v>
      </c>
      <c r="B3833" s="5" t="str">
        <f>TEXT(DATA[[#This Row],[Fecha]],"mmm")</f>
        <v>mar</v>
      </c>
      <c r="C3833" s="16">
        <f>(WEEKNUM(DATA[[#This Row],[Fecha]],2))</f>
        <v>12</v>
      </c>
      <c r="D3833" s="30">
        <v>45372</v>
      </c>
      <c r="E3833" s="102">
        <f>YEAR(DATA[[#This Row],[Fecha]])</f>
        <v>2024</v>
      </c>
      <c r="F3833" s="31" t="s">
        <v>398</v>
      </c>
      <c r="G3833" s="32" t="s">
        <v>65</v>
      </c>
      <c r="H3833" s="35" t="s">
        <v>296</v>
      </c>
      <c r="I3833" s="32" t="s">
        <v>166</v>
      </c>
      <c r="J3833" s="19">
        <v>1</v>
      </c>
    </row>
    <row r="3834" spans="1:11">
      <c r="A3834" s="18" t="s">
        <v>20</v>
      </c>
      <c r="B3834" s="5" t="str">
        <f>TEXT(DATA[[#This Row],[Fecha]],"mmm")</f>
        <v>mar</v>
      </c>
      <c r="C3834" s="16">
        <f>(WEEKNUM(DATA[[#This Row],[Fecha]],2))</f>
        <v>12</v>
      </c>
      <c r="D3834" s="30">
        <v>45372</v>
      </c>
      <c r="E3834" s="102">
        <f>YEAR(DATA[[#This Row],[Fecha]])</f>
        <v>2024</v>
      </c>
      <c r="F3834" s="31" t="s">
        <v>335</v>
      </c>
      <c r="G3834" s="32" t="s">
        <v>77</v>
      </c>
      <c r="H3834" s="35" t="s">
        <v>129</v>
      </c>
      <c r="I3834" s="32" t="s">
        <v>166</v>
      </c>
      <c r="J3834" s="19">
        <v>0.72</v>
      </c>
    </row>
    <row r="3835" spans="1:11">
      <c r="A3835" s="18" t="s">
        <v>20</v>
      </c>
      <c r="B3835" s="5" t="str">
        <f>TEXT(DATA[[#This Row],[Fecha]],"mmm")</f>
        <v>mar</v>
      </c>
      <c r="C3835" s="16">
        <f>(WEEKNUM(DATA[[#This Row],[Fecha]],2))</f>
        <v>12</v>
      </c>
      <c r="D3835" s="30">
        <v>45372</v>
      </c>
      <c r="E3835" s="102">
        <f>YEAR(DATA[[#This Row],[Fecha]])</f>
        <v>2024</v>
      </c>
      <c r="F3835" s="31" t="s">
        <v>398</v>
      </c>
      <c r="G3835" s="32" t="s">
        <v>52</v>
      </c>
      <c r="H3835" s="35" t="s">
        <v>162</v>
      </c>
      <c r="I3835" s="32" t="s">
        <v>166</v>
      </c>
      <c r="J3835" s="19">
        <v>0.3</v>
      </c>
    </row>
    <row r="3836" spans="1:11">
      <c r="A3836" s="18" t="s">
        <v>19</v>
      </c>
      <c r="B3836" s="5" t="str">
        <f>TEXT(DATA[[#This Row],[Fecha]],"mmm")</f>
        <v>mar</v>
      </c>
      <c r="C3836" s="16">
        <f>(WEEKNUM(DATA[[#This Row],[Fecha]],2))</f>
        <v>12</v>
      </c>
      <c r="D3836" s="30">
        <v>45372</v>
      </c>
      <c r="E3836" s="102">
        <f>YEAR(DATA[[#This Row],[Fecha]])</f>
        <v>2024</v>
      </c>
      <c r="F3836" s="31" t="s">
        <v>398</v>
      </c>
      <c r="G3836" s="32" t="s">
        <v>64</v>
      </c>
      <c r="H3836" s="35" t="s">
        <v>478</v>
      </c>
      <c r="I3836" s="32" t="s">
        <v>166</v>
      </c>
      <c r="J3836" s="19">
        <v>0.23</v>
      </c>
    </row>
    <row r="3837" spans="1:11">
      <c r="A3837" s="18" t="s">
        <v>20</v>
      </c>
      <c r="B3837" s="5" t="str">
        <f>TEXT(DATA[[#This Row],[Fecha]],"mmm")</f>
        <v>mar</v>
      </c>
      <c r="C3837" s="16">
        <f>(WEEKNUM(DATA[[#This Row],[Fecha]],2))</f>
        <v>12</v>
      </c>
      <c r="D3837" s="30">
        <v>45372</v>
      </c>
      <c r="E3837" s="102">
        <f>YEAR(DATA[[#This Row],[Fecha]])</f>
        <v>2024</v>
      </c>
      <c r="F3837" s="31" t="s">
        <v>398</v>
      </c>
      <c r="G3837" s="32" t="s">
        <v>52</v>
      </c>
      <c r="H3837" s="35" t="s">
        <v>162</v>
      </c>
      <c r="I3837" s="32" t="s">
        <v>166</v>
      </c>
      <c r="J3837" s="19">
        <v>0.23</v>
      </c>
    </row>
    <row r="3838" spans="1:11">
      <c r="A3838" s="18" t="s">
        <v>22</v>
      </c>
      <c r="B3838" s="5" t="str">
        <f>TEXT(DATA[[#This Row],[Fecha]],"mmm")</f>
        <v>mar</v>
      </c>
      <c r="C3838" s="16">
        <f>(WEEKNUM(DATA[[#This Row],[Fecha]],2))</f>
        <v>12</v>
      </c>
      <c r="D3838" s="30">
        <v>45372</v>
      </c>
      <c r="E3838" s="102">
        <f>YEAR(DATA[[#This Row],[Fecha]])</f>
        <v>2024</v>
      </c>
      <c r="F3838" s="31" t="s">
        <v>398</v>
      </c>
      <c r="G3838" s="32" t="s">
        <v>59</v>
      </c>
      <c r="H3838" s="35" t="s">
        <v>296</v>
      </c>
      <c r="I3838" s="32" t="s">
        <v>166</v>
      </c>
      <c r="J3838" s="19">
        <v>0.2</v>
      </c>
      <c r="K3838" s="29" t="s">
        <v>809</v>
      </c>
    </row>
    <row r="3839" spans="1:11">
      <c r="A3839" s="18" t="s">
        <v>22</v>
      </c>
      <c r="B3839" s="5" t="str">
        <f>TEXT(DATA[[#This Row],[Fecha]],"mmm")</f>
        <v>mar</v>
      </c>
      <c r="C3839" s="16">
        <f>(WEEKNUM(DATA[[#This Row],[Fecha]],2))</f>
        <v>12</v>
      </c>
      <c r="D3839" s="30">
        <v>45373</v>
      </c>
      <c r="E3839" s="102">
        <f>YEAR(DATA[[#This Row],[Fecha]])</f>
        <v>2024</v>
      </c>
      <c r="F3839" s="31" t="s">
        <v>58</v>
      </c>
      <c r="G3839" s="32" t="s">
        <v>78</v>
      </c>
      <c r="H3839" s="35" t="s">
        <v>296</v>
      </c>
      <c r="I3839" s="32" t="s">
        <v>56</v>
      </c>
      <c r="J3839" s="19">
        <v>43.93</v>
      </c>
      <c r="K3839" s="29" t="s">
        <v>809</v>
      </c>
    </row>
    <row r="3840" spans="1:11">
      <c r="A3840" s="18" t="s">
        <v>22</v>
      </c>
      <c r="B3840" s="5" t="str">
        <f>TEXT(DATA[[#This Row],[Fecha]],"mmm")</f>
        <v>mar</v>
      </c>
      <c r="C3840" s="16">
        <f>(WEEKNUM(DATA[[#This Row],[Fecha]],2))</f>
        <v>12</v>
      </c>
      <c r="D3840" s="30">
        <v>45373</v>
      </c>
      <c r="E3840" s="102">
        <f>YEAR(DATA[[#This Row],[Fecha]])</f>
        <v>2024</v>
      </c>
      <c r="F3840" s="31" t="s">
        <v>58</v>
      </c>
      <c r="G3840" s="32" t="s">
        <v>65</v>
      </c>
      <c r="H3840" s="35" t="s">
        <v>609</v>
      </c>
      <c r="I3840" s="32" t="s">
        <v>56</v>
      </c>
      <c r="J3840" s="19">
        <v>25.41</v>
      </c>
      <c r="K3840" s="29" t="s">
        <v>813</v>
      </c>
    </row>
    <row r="3841" spans="1:11">
      <c r="A3841" s="18" t="s">
        <v>22</v>
      </c>
      <c r="B3841" s="5" t="str">
        <f>TEXT(DATA[[#This Row],[Fecha]],"mmm")</f>
        <v>mar</v>
      </c>
      <c r="C3841" s="16">
        <f>(WEEKNUM(DATA[[#This Row],[Fecha]],2))</f>
        <v>12</v>
      </c>
      <c r="D3841" s="30">
        <v>45373</v>
      </c>
      <c r="E3841" s="102">
        <f>YEAR(DATA[[#This Row],[Fecha]])</f>
        <v>2024</v>
      </c>
      <c r="F3841" s="31" t="s">
        <v>58</v>
      </c>
      <c r="G3841" s="32" t="s">
        <v>65</v>
      </c>
      <c r="H3841" s="35" t="s">
        <v>609</v>
      </c>
      <c r="I3841" s="32" t="s">
        <v>56</v>
      </c>
      <c r="J3841" s="19">
        <v>14.65</v>
      </c>
      <c r="K3841" s="29" t="s">
        <v>813</v>
      </c>
    </row>
    <row r="3842" spans="1:11">
      <c r="A3842" s="18" t="s">
        <v>22</v>
      </c>
      <c r="B3842" s="5" t="str">
        <f>TEXT(DATA[[#This Row],[Fecha]],"mmm")</f>
        <v>mar</v>
      </c>
      <c r="C3842" s="16">
        <f>(WEEKNUM(DATA[[#This Row],[Fecha]],2))</f>
        <v>12</v>
      </c>
      <c r="D3842" s="30">
        <v>45373</v>
      </c>
      <c r="E3842" s="102">
        <f>YEAR(DATA[[#This Row],[Fecha]])</f>
        <v>2024</v>
      </c>
      <c r="F3842" s="31" t="s">
        <v>58</v>
      </c>
      <c r="G3842" s="32" t="s">
        <v>78</v>
      </c>
      <c r="H3842" s="35" t="s">
        <v>296</v>
      </c>
      <c r="I3842" s="32" t="s">
        <v>56</v>
      </c>
      <c r="J3842" s="19">
        <v>11.6</v>
      </c>
      <c r="K3842" s="29" t="s">
        <v>809</v>
      </c>
    </row>
    <row r="3843" spans="1:11">
      <c r="A3843" s="18" t="s">
        <v>20</v>
      </c>
      <c r="B3843" s="5" t="str">
        <f>TEXT(DATA[[#This Row],[Fecha]],"mmm")</f>
        <v>mar</v>
      </c>
      <c r="C3843" s="16">
        <f>(WEEKNUM(DATA[[#This Row],[Fecha]],2))</f>
        <v>12</v>
      </c>
      <c r="D3843" s="30">
        <v>45373</v>
      </c>
      <c r="E3843" s="102">
        <f>YEAR(DATA[[#This Row],[Fecha]])</f>
        <v>2024</v>
      </c>
      <c r="F3843" s="31" t="s">
        <v>58</v>
      </c>
      <c r="G3843" s="32" t="s">
        <v>482</v>
      </c>
      <c r="H3843" s="35" t="s">
        <v>806</v>
      </c>
      <c r="I3843" s="32" t="s">
        <v>166</v>
      </c>
      <c r="J3843" s="19">
        <v>9.9499999999999993</v>
      </c>
    </row>
    <row r="3844" spans="1:11">
      <c r="A3844" s="18" t="s">
        <v>20</v>
      </c>
      <c r="B3844" s="5" t="str">
        <f>TEXT(DATA[[#This Row],[Fecha]],"mmm")</f>
        <v>mar</v>
      </c>
      <c r="C3844" s="16">
        <f>(WEEKNUM(DATA[[#This Row],[Fecha]],2))</f>
        <v>12</v>
      </c>
      <c r="D3844" s="30">
        <v>45373</v>
      </c>
      <c r="E3844" s="102">
        <f>YEAR(DATA[[#This Row],[Fecha]])</f>
        <v>2024</v>
      </c>
      <c r="F3844" s="31" t="s">
        <v>335</v>
      </c>
      <c r="G3844" s="32" t="s">
        <v>64</v>
      </c>
      <c r="H3844" s="35" t="s">
        <v>807</v>
      </c>
      <c r="I3844" s="32" t="s">
        <v>166</v>
      </c>
      <c r="J3844" s="19">
        <v>6.47</v>
      </c>
    </row>
    <row r="3845" spans="1:11">
      <c r="A3845" s="18" t="s">
        <v>22</v>
      </c>
      <c r="B3845" s="5" t="str">
        <f>TEXT(DATA[[#This Row],[Fecha]],"mmm")</f>
        <v>mar</v>
      </c>
      <c r="C3845" s="16">
        <f>(WEEKNUM(DATA[[#This Row],[Fecha]],2))</f>
        <v>12</v>
      </c>
      <c r="D3845" s="30">
        <v>45373</v>
      </c>
      <c r="E3845" s="102">
        <f>YEAR(DATA[[#This Row],[Fecha]])</f>
        <v>2024</v>
      </c>
      <c r="F3845" s="31" t="s">
        <v>58</v>
      </c>
      <c r="G3845" s="32" t="s">
        <v>78</v>
      </c>
      <c r="H3845" s="35" t="s">
        <v>296</v>
      </c>
      <c r="I3845" s="32" t="s">
        <v>166</v>
      </c>
      <c r="J3845" s="19">
        <v>6.36</v>
      </c>
      <c r="K3845" s="29" t="s">
        <v>809</v>
      </c>
    </row>
    <row r="3846" spans="1:11">
      <c r="A3846" s="18" t="s">
        <v>20</v>
      </c>
      <c r="B3846" s="5" t="str">
        <f>TEXT(DATA[[#This Row],[Fecha]],"mmm")</f>
        <v>mar</v>
      </c>
      <c r="C3846" s="16">
        <f>(WEEKNUM(DATA[[#This Row],[Fecha]],2))</f>
        <v>12</v>
      </c>
      <c r="D3846" s="30">
        <v>45373</v>
      </c>
      <c r="E3846" s="102">
        <f>YEAR(DATA[[#This Row],[Fecha]])</f>
        <v>2024</v>
      </c>
      <c r="F3846" s="31" t="s">
        <v>398</v>
      </c>
      <c r="G3846" s="32" t="s">
        <v>75</v>
      </c>
      <c r="H3846" s="35" t="s">
        <v>155</v>
      </c>
      <c r="I3846" s="32" t="s">
        <v>166</v>
      </c>
      <c r="J3846" s="19">
        <v>6.18</v>
      </c>
    </row>
    <row r="3847" spans="1:11">
      <c r="A3847" s="18" t="s">
        <v>19</v>
      </c>
      <c r="B3847" s="5" t="str">
        <f>TEXT(DATA[[#This Row],[Fecha]],"mmm")</f>
        <v>mar</v>
      </c>
      <c r="C3847" s="16">
        <f>(WEEKNUM(DATA[[#This Row],[Fecha]],2))</f>
        <v>12</v>
      </c>
      <c r="D3847" s="30">
        <v>45373</v>
      </c>
      <c r="E3847" s="102">
        <f>YEAR(DATA[[#This Row],[Fecha]])</f>
        <v>2024</v>
      </c>
      <c r="F3847" s="31" t="s">
        <v>398</v>
      </c>
      <c r="G3847" s="32" t="s">
        <v>59</v>
      </c>
      <c r="H3847" s="35" t="s">
        <v>484</v>
      </c>
      <c r="I3847" s="32" t="s">
        <v>166</v>
      </c>
      <c r="J3847" s="19">
        <v>5.68</v>
      </c>
    </row>
    <row r="3848" spans="1:11">
      <c r="A3848" s="18" t="s">
        <v>22</v>
      </c>
      <c r="B3848" s="5" t="str">
        <f>TEXT(DATA[[#This Row],[Fecha]],"mmm")</f>
        <v>mar</v>
      </c>
      <c r="C3848" s="16">
        <f>(WEEKNUM(DATA[[#This Row],[Fecha]],2))</f>
        <v>12</v>
      </c>
      <c r="D3848" s="30">
        <v>45373</v>
      </c>
      <c r="E3848" s="102">
        <f>YEAR(DATA[[#This Row],[Fecha]])</f>
        <v>2024</v>
      </c>
      <c r="F3848" s="31" t="s">
        <v>58</v>
      </c>
      <c r="G3848" s="32" t="s">
        <v>78</v>
      </c>
      <c r="H3848" s="35" t="s">
        <v>296</v>
      </c>
      <c r="I3848" s="32" t="s">
        <v>166</v>
      </c>
      <c r="J3848" s="19">
        <v>4.83</v>
      </c>
      <c r="K3848" s="29" t="s">
        <v>809</v>
      </c>
    </row>
    <row r="3849" spans="1:11">
      <c r="A3849" s="18" t="s">
        <v>22</v>
      </c>
      <c r="B3849" s="5" t="str">
        <f>TEXT(DATA[[#This Row],[Fecha]],"mmm")</f>
        <v>mar</v>
      </c>
      <c r="C3849" s="16">
        <f>(WEEKNUM(DATA[[#This Row],[Fecha]],2))</f>
        <v>12</v>
      </c>
      <c r="D3849" s="30">
        <v>45373</v>
      </c>
      <c r="E3849" s="102">
        <f>YEAR(DATA[[#This Row],[Fecha]])</f>
        <v>2024</v>
      </c>
      <c r="F3849" s="31" t="s">
        <v>58</v>
      </c>
      <c r="G3849" s="32" t="s">
        <v>78</v>
      </c>
      <c r="H3849" s="35" t="s">
        <v>296</v>
      </c>
      <c r="I3849" s="32" t="s">
        <v>166</v>
      </c>
      <c r="J3849" s="19">
        <v>4.7</v>
      </c>
      <c r="K3849" s="29" t="s">
        <v>809</v>
      </c>
    </row>
    <row r="3850" spans="1:11">
      <c r="A3850" s="18" t="s">
        <v>20</v>
      </c>
      <c r="B3850" s="5" t="str">
        <f>TEXT(DATA[[#This Row],[Fecha]],"mmm")</f>
        <v>mar</v>
      </c>
      <c r="C3850" s="16">
        <f>(WEEKNUM(DATA[[#This Row],[Fecha]],2))</f>
        <v>12</v>
      </c>
      <c r="D3850" s="30">
        <v>45373</v>
      </c>
      <c r="E3850" s="102">
        <f>YEAR(DATA[[#This Row],[Fecha]])</f>
        <v>2024</v>
      </c>
      <c r="F3850" s="31" t="s">
        <v>58</v>
      </c>
      <c r="G3850" s="32" t="s">
        <v>64</v>
      </c>
      <c r="H3850" s="35" t="s">
        <v>477</v>
      </c>
      <c r="I3850" s="32" t="s">
        <v>166</v>
      </c>
      <c r="J3850" s="19">
        <v>4.5</v>
      </c>
    </row>
    <row r="3851" spans="1:11">
      <c r="A3851" s="18" t="s">
        <v>22</v>
      </c>
      <c r="B3851" s="5" t="str">
        <f>TEXT(DATA[[#This Row],[Fecha]],"mmm")</f>
        <v>mar</v>
      </c>
      <c r="C3851" s="16">
        <f>(WEEKNUM(DATA[[#This Row],[Fecha]],2))</f>
        <v>12</v>
      </c>
      <c r="D3851" s="30">
        <v>45373</v>
      </c>
      <c r="E3851" s="102">
        <f>YEAR(DATA[[#This Row],[Fecha]])</f>
        <v>2024</v>
      </c>
      <c r="F3851" s="31" t="s">
        <v>58</v>
      </c>
      <c r="G3851" s="32" t="s">
        <v>78</v>
      </c>
      <c r="H3851" s="35" t="s">
        <v>296</v>
      </c>
      <c r="I3851" s="32" t="s">
        <v>166</v>
      </c>
      <c r="J3851" s="19">
        <v>3.8</v>
      </c>
      <c r="K3851" s="29" t="s">
        <v>809</v>
      </c>
    </row>
    <row r="3852" spans="1:11">
      <c r="A3852" s="18" t="s">
        <v>22</v>
      </c>
      <c r="B3852" s="5" t="str">
        <f>TEXT(DATA[[#This Row],[Fecha]],"mmm")</f>
        <v>mar</v>
      </c>
      <c r="C3852" s="16">
        <f>(WEEKNUM(DATA[[#This Row],[Fecha]],2))</f>
        <v>12</v>
      </c>
      <c r="D3852" s="30">
        <v>45373</v>
      </c>
      <c r="E3852" s="102">
        <f>YEAR(DATA[[#This Row],[Fecha]])</f>
        <v>2024</v>
      </c>
      <c r="F3852" s="31" t="s">
        <v>58</v>
      </c>
      <c r="G3852" s="32" t="s">
        <v>78</v>
      </c>
      <c r="H3852" s="35" t="s">
        <v>296</v>
      </c>
      <c r="I3852" s="32" t="s">
        <v>166</v>
      </c>
      <c r="J3852" s="19">
        <v>3.45</v>
      </c>
      <c r="K3852" s="29" t="s">
        <v>809</v>
      </c>
    </row>
    <row r="3853" spans="1:11">
      <c r="A3853" s="18" t="s">
        <v>22</v>
      </c>
      <c r="B3853" s="5" t="str">
        <f>TEXT(DATA[[#This Row],[Fecha]],"mmm")</f>
        <v>mar</v>
      </c>
      <c r="C3853" s="16">
        <f>(WEEKNUM(DATA[[#This Row],[Fecha]],2))</f>
        <v>12</v>
      </c>
      <c r="D3853" s="30">
        <v>45373</v>
      </c>
      <c r="E3853" s="102">
        <f>YEAR(DATA[[#This Row],[Fecha]])</f>
        <v>2024</v>
      </c>
      <c r="F3853" s="31" t="s">
        <v>398</v>
      </c>
      <c r="G3853" s="32" t="s">
        <v>65</v>
      </c>
      <c r="H3853" s="35" t="s">
        <v>69</v>
      </c>
      <c r="I3853" s="32" t="s">
        <v>166</v>
      </c>
      <c r="J3853" s="19">
        <v>3.2</v>
      </c>
    </row>
    <row r="3854" spans="1:11">
      <c r="A3854" s="18" t="s">
        <v>19</v>
      </c>
      <c r="B3854" s="5" t="str">
        <f>TEXT(DATA[[#This Row],[Fecha]],"mmm")</f>
        <v>mar</v>
      </c>
      <c r="C3854" s="16">
        <f>(WEEKNUM(DATA[[#This Row],[Fecha]],2))</f>
        <v>12</v>
      </c>
      <c r="D3854" s="30">
        <v>45373</v>
      </c>
      <c r="E3854" s="102">
        <f>YEAR(DATA[[#This Row],[Fecha]])</f>
        <v>2024</v>
      </c>
      <c r="F3854" s="31" t="s">
        <v>398</v>
      </c>
      <c r="G3854" s="32" t="s">
        <v>59</v>
      </c>
      <c r="H3854" s="35" t="s">
        <v>484</v>
      </c>
      <c r="I3854" s="32" t="s">
        <v>166</v>
      </c>
      <c r="J3854" s="19">
        <v>3.14</v>
      </c>
    </row>
    <row r="3855" spans="1:11">
      <c r="A3855" s="18" t="s">
        <v>22</v>
      </c>
      <c r="B3855" s="5" t="str">
        <f>TEXT(DATA[[#This Row],[Fecha]],"mmm")</f>
        <v>mar</v>
      </c>
      <c r="C3855" s="16">
        <f>(WEEKNUM(DATA[[#This Row],[Fecha]],2))</f>
        <v>12</v>
      </c>
      <c r="D3855" s="30">
        <v>45373</v>
      </c>
      <c r="E3855" s="102">
        <f>YEAR(DATA[[#This Row],[Fecha]])</f>
        <v>2024</v>
      </c>
      <c r="F3855" s="31" t="s">
        <v>398</v>
      </c>
      <c r="G3855" s="32" t="s">
        <v>76</v>
      </c>
      <c r="H3855" s="35" t="s">
        <v>304</v>
      </c>
      <c r="I3855" s="32" t="s">
        <v>166</v>
      </c>
      <c r="J3855" s="19">
        <v>2.73</v>
      </c>
    </row>
    <row r="3856" spans="1:11">
      <c r="A3856" s="18" t="s">
        <v>22</v>
      </c>
      <c r="B3856" s="5" t="str">
        <f>TEXT(DATA[[#This Row],[Fecha]],"mmm")</f>
        <v>mar</v>
      </c>
      <c r="C3856" s="16">
        <f>(WEEKNUM(DATA[[#This Row],[Fecha]],2))</f>
        <v>12</v>
      </c>
      <c r="D3856" s="30">
        <v>45373</v>
      </c>
      <c r="E3856" s="102">
        <f>YEAR(DATA[[#This Row],[Fecha]])</f>
        <v>2024</v>
      </c>
      <c r="F3856" s="31" t="s">
        <v>58</v>
      </c>
      <c r="G3856" s="32" t="s">
        <v>65</v>
      </c>
      <c r="H3856" s="35" t="s">
        <v>609</v>
      </c>
      <c r="I3856" s="32" t="s">
        <v>166</v>
      </c>
      <c r="J3856" s="19">
        <v>2.68</v>
      </c>
    </row>
    <row r="3857" spans="1:11">
      <c r="A3857" s="18" t="s">
        <v>22</v>
      </c>
      <c r="B3857" s="5" t="str">
        <f>TEXT(DATA[[#This Row],[Fecha]],"mmm")</f>
        <v>mar</v>
      </c>
      <c r="C3857" s="16">
        <f>(WEEKNUM(DATA[[#This Row],[Fecha]],2))</f>
        <v>12</v>
      </c>
      <c r="D3857" s="30">
        <v>45373</v>
      </c>
      <c r="E3857" s="102">
        <f>YEAR(DATA[[#This Row],[Fecha]])</f>
        <v>2024</v>
      </c>
      <c r="F3857" s="31" t="s">
        <v>58</v>
      </c>
      <c r="G3857" s="32" t="s">
        <v>78</v>
      </c>
      <c r="H3857" s="35" t="s">
        <v>296</v>
      </c>
      <c r="I3857" s="32" t="s">
        <v>166</v>
      </c>
      <c r="J3857" s="19">
        <v>2.5499999999999998</v>
      </c>
      <c r="K3857" s="29" t="s">
        <v>809</v>
      </c>
    </row>
    <row r="3858" spans="1:11">
      <c r="A3858" s="18" t="s">
        <v>22</v>
      </c>
      <c r="B3858" s="5" t="str">
        <f>TEXT(DATA[[#This Row],[Fecha]],"mmm")</f>
        <v>mar</v>
      </c>
      <c r="C3858" s="16">
        <f>(WEEKNUM(DATA[[#This Row],[Fecha]],2))</f>
        <v>12</v>
      </c>
      <c r="D3858" s="30">
        <v>45373</v>
      </c>
      <c r="E3858" s="102">
        <f>YEAR(DATA[[#This Row],[Fecha]])</f>
        <v>2024</v>
      </c>
      <c r="F3858" s="31" t="s">
        <v>58</v>
      </c>
      <c r="G3858" s="32" t="s">
        <v>78</v>
      </c>
      <c r="H3858" s="35" t="s">
        <v>296</v>
      </c>
      <c r="I3858" s="32" t="s">
        <v>166</v>
      </c>
      <c r="J3858" s="19">
        <v>2.5299999999999998</v>
      </c>
      <c r="K3858" s="29" t="s">
        <v>809</v>
      </c>
    </row>
    <row r="3859" spans="1:11">
      <c r="A3859" s="18" t="s">
        <v>22</v>
      </c>
      <c r="B3859" s="5" t="str">
        <f>TEXT(DATA[[#This Row],[Fecha]],"mmm")</f>
        <v>mar</v>
      </c>
      <c r="C3859" s="16">
        <f>(WEEKNUM(DATA[[#This Row],[Fecha]],2))</f>
        <v>12</v>
      </c>
      <c r="D3859" s="30">
        <v>45373</v>
      </c>
      <c r="E3859" s="102">
        <f>YEAR(DATA[[#This Row],[Fecha]])</f>
        <v>2024</v>
      </c>
      <c r="F3859" s="31" t="s">
        <v>58</v>
      </c>
      <c r="G3859" s="32" t="s">
        <v>78</v>
      </c>
      <c r="H3859" s="35" t="s">
        <v>296</v>
      </c>
      <c r="I3859" s="32" t="s">
        <v>166</v>
      </c>
      <c r="J3859" s="19">
        <v>1.78</v>
      </c>
      <c r="K3859" s="29" t="s">
        <v>809</v>
      </c>
    </row>
    <row r="3860" spans="1:11">
      <c r="A3860" s="18" t="s">
        <v>22</v>
      </c>
      <c r="B3860" s="5" t="str">
        <f>TEXT(DATA[[#This Row],[Fecha]],"mmm")</f>
        <v>mar</v>
      </c>
      <c r="C3860" s="16">
        <f>(WEEKNUM(DATA[[#This Row],[Fecha]],2))</f>
        <v>12</v>
      </c>
      <c r="D3860" s="30">
        <v>45373</v>
      </c>
      <c r="E3860" s="102">
        <f>YEAR(DATA[[#This Row],[Fecha]])</f>
        <v>2024</v>
      </c>
      <c r="F3860" s="31" t="s">
        <v>58</v>
      </c>
      <c r="G3860" s="32" t="s">
        <v>78</v>
      </c>
      <c r="H3860" s="35" t="s">
        <v>296</v>
      </c>
      <c r="I3860" s="32" t="s">
        <v>166</v>
      </c>
      <c r="J3860" s="19">
        <v>1.73</v>
      </c>
      <c r="K3860" s="29" t="s">
        <v>809</v>
      </c>
    </row>
    <row r="3861" spans="1:11">
      <c r="A3861" s="18" t="s">
        <v>22</v>
      </c>
      <c r="B3861" s="5" t="str">
        <f>TEXT(DATA[[#This Row],[Fecha]],"mmm")</f>
        <v>mar</v>
      </c>
      <c r="C3861" s="16">
        <f>(WEEKNUM(DATA[[#This Row],[Fecha]],2))</f>
        <v>12</v>
      </c>
      <c r="D3861" s="30">
        <v>45373</v>
      </c>
      <c r="E3861" s="102">
        <f>YEAR(DATA[[#This Row],[Fecha]])</f>
        <v>2024</v>
      </c>
      <c r="F3861" s="31" t="s">
        <v>398</v>
      </c>
      <c r="G3861" s="32" t="s">
        <v>78</v>
      </c>
      <c r="H3861" s="35" t="s">
        <v>296</v>
      </c>
      <c r="I3861" s="32" t="s">
        <v>166</v>
      </c>
      <c r="J3861" s="19">
        <v>1.73</v>
      </c>
      <c r="K3861" s="29" t="s">
        <v>809</v>
      </c>
    </row>
    <row r="3862" spans="1:11">
      <c r="A3862" s="18" t="s">
        <v>22</v>
      </c>
      <c r="B3862" s="5" t="str">
        <f>TEXT(DATA[[#This Row],[Fecha]],"mmm")</f>
        <v>mar</v>
      </c>
      <c r="C3862" s="16">
        <f>(WEEKNUM(DATA[[#This Row],[Fecha]],2))</f>
        <v>12</v>
      </c>
      <c r="D3862" s="30">
        <v>45373</v>
      </c>
      <c r="E3862" s="102">
        <f>YEAR(DATA[[#This Row],[Fecha]])</f>
        <v>2024</v>
      </c>
      <c r="F3862" s="31" t="s">
        <v>398</v>
      </c>
      <c r="G3862" s="32" t="s">
        <v>78</v>
      </c>
      <c r="H3862" s="35" t="s">
        <v>296</v>
      </c>
      <c r="I3862" s="32" t="s">
        <v>166</v>
      </c>
      <c r="J3862" s="19">
        <v>1.58</v>
      </c>
      <c r="K3862" s="29" t="s">
        <v>809</v>
      </c>
    </row>
    <row r="3863" spans="1:11">
      <c r="A3863" s="18" t="s">
        <v>22</v>
      </c>
      <c r="B3863" s="5" t="str">
        <f>TEXT(DATA[[#This Row],[Fecha]],"mmm")</f>
        <v>mar</v>
      </c>
      <c r="C3863" s="16">
        <f>(WEEKNUM(DATA[[#This Row],[Fecha]],2))</f>
        <v>12</v>
      </c>
      <c r="D3863" s="30">
        <v>45373</v>
      </c>
      <c r="E3863" s="102">
        <f>YEAR(DATA[[#This Row],[Fecha]])</f>
        <v>2024</v>
      </c>
      <c r="F3863" s="31" t="s">
        <v>398</v>
      </c>
      <c r="G3863" s="32" t="s">
        <v>65</v>
      </c>
      <c r="H3863" s="35" t="s">
        <v>69</v>
      </c>
      <c r="I3863" s="32" t="s">
        <v>166</v>
      </c>
      <c r="J3863" s="19">
        <v>1.03</v>
      </c>
    </row>
    <row r="3864" spans="1:11">
      <c r="A3864" s="18" t="s">
        <v>19</v>
      </c>
      <c r="B3864" s="5" t="str">
        <f>TEXT(DATA[[#This Row],[Fecha]],"mmm")</f>
        <v>mar</v>
      </c>
      <c r="C3864" s="16">
        <f>(WEEKNUM(DATA[[#This Row],[Fecha]],2))</f>
        <v>12</v>
      </c>
      <c r="D3864" s="30">
        <v>45373</v>
      </c>
      <c r="E3864" s="102">
        <f>YEAR(DATA[[#This Row],[Fecha]])</f>
        <v>2024</v>
      </c>
      <c r="F3864" s="31" t="s">
        <v>398</v>
      </c>
      <c r="G3864" s="32" t="s">
        <v>59</v>
      </c>
      <c r="H3864" s="35" t="s">
        <v>484</v>
      </c>
      <c r="I3864" s="32" t="s">
        <v>166</v>
      </c>
      <c r="J3864" s="19">
        <v>1.02</v>
      </c>
    </row>
    <row r="3865" spans="1:11">
      <c r="A3865" s="18" t="s">
        <v>19</v>
      </c>
      <c r="B3865" s="5" t="str">
        <f>TEXT(DATA[[#This Row],[Fecha]],"mmm")</f>
        <v>mar</v>
      </c>
      <c r="C3865" s="16">
        <f>(WEEKNUM(DATA[[#This Row],[Fecha]],2))</f>
        <v>12</v>
      </c>
      <c r="D3865" s="30">
        <v>45373</v>
      </c>
      <c r="E3865" s="102">
        <f>YEAR(DATA[[#This Row],[Fecha]])</f>
        <v>2024</v>
      </c>
      <c r="F3865" s="31" t="s">
        <v>398</v>
      </c>
      <c r="G3865" s="32" t="s">
        <v>59</v>
      </c>
      <c r="H3865" s="35" t="s">
        <v>484</v>
      </c>
      <c r="I3865" s="32" t="s">
        <v>166</v>
      </c>
      <c r="J3865" s="19">
        <v>1</v>
      </c>
    </row>
    <row r="3866" spans="1:11">
      <c r="A3866" s="18" t="s">
        <v>22</v>
      </c>
      <c r="B3866" s="5" t="str">
        <f>TEXT(DATA[[#This Row],[Fecha]],"mmm")</f>
        <v>mar</v>
      </c>
      <c r="C3866" s="16">
        <f>(WEEKNUM(DATA[[#This Row],[Fecha]],2))</f>
        <v>12</v>
      </c>
      <c r="D3866" s="30">
        <v>45373</v>
      </c>
      <c r="E3866" s="102">
        <f>YEAR(DATA[[#This Row],[Fecha]])</f>
        <v>2024</v>
      </c>
      <c r="F3866" s="31" t="s">
        <v>58</v>
      </c>
      <c r="G3866" s="32" t="s">
        <v>78</v>
      </c>
      <c r="H3866" s="35" t="s">
        <v>296</v>
      </c>
      <c r="I3866" s="32" t="s">
        <v>166</v>
      </c>
      <c r="J3866" s="19">
        <v>0.78</v>
      </c>
      <c r="K3866" s="29" t="s">
        <v>809</v>
      </c>
    </row>
    <row r="3867" spans="1:11">
      <c r="A3867" s="18" t="s">
        <v>22</v>
      </c>
      <c r="B3867" s="5" t="str">
        <f>TEXT(DATA[[#This Row],[Fecha]],"mmm")</f>
        <v>mar</v>
      </c>
      <c r="C3867" s="16">
        <f>(WEEKNUM(DATA[[#This Row],[Fecha]],2))</f>
        <v>12</v>
      </c>
      <c r="D3867" s="30">
        <v>45373</v>
      </c>
      <c r="E3867" s="102">
        <f>YEAR(DATA[[#This Row],[Fecha]])</f>
        <v>2024</v>
      </c>
      <c r="F3867" s="31" t="s">
        <v>58</v>
      </c>
      <c r="G3867" s="32" t="s">
        <v>78</v>
      </c>
      <c r="H3867" s="35" t="s">
        <v>296</v>
      </c>
      <c r="I3867" s="32" t="s">
        <v>166</v>
      </c>
      <c r="J3867" s="19">
        <v>0.45</v>
      </c>
      <c r="K3867" s="29" t="s">
        <v>809</v>
      </c>
    </row>
    <row r="3868" spans="1:11">
      <c r="A3868" s="18" t="s">
        <v>22</v>
      </c>
      <c r="B3868" s="5" t="str">
        <f>TEXT(DATA[[#This Row],[Fecha]],"mmm")</f>
        <v>mar</v>
      </c>
      <c r="C3868" s="16">
        <f>(WEEKNUM(DATA[[#This Row],[Fecha]],2))</f>
        <v>12</v>
      </c>
      <c r="D3868" s="30">
        <v>45373</v>
      </c>
      <c r="E3868" s="102">
        <f>YEAR(DATA[[#This Row],[Fecha]])</f>
        <v>2024</v>
      </c>
      <c r="F3868" s="31" t="s">
        <v>58</v>
      </c>
      <c r="G3868" s="32" t="s">
        <v>78</v>
      </c>
      <c r="H3868" s="35" t="s">
        <v>296</v>
      </c>
      <c r="I3868" s="32" t="s">
        <v>166</v>
      </c>
      <c r="J3868" s="19">
        <v>0.08</v>
      </c>
      <c r="K3868" s="29" t="s">
        <v>809</v>
      </c>
    </row>
    <row r="3869" spans="1:11">
      <c r="A3869" s="18" t="s">
        <v>19</v>
      </c>
      <c r="B3869" s="5" t="str">
        <f>TEXT(DATA[[#This Row],[Fecha]],"mmm")</f>
        <v>mar</v>
      </c>
      <c r="C3869" s="16">
        <f>(WEEKNUM(DATA[[#This Row],[Fecha]],2))</f>
        <v>12</v>
      </c>
      <c r="D3869" s="30">
        <v>45374</v>
      </c>
      <c r="E3869" s="102">
        <f>YEAR(DATA[[#This Row],[Fecha]])</f>
        <v>2024</v>
      </c>
      <c r="F3869" s="31" t="s">
        <v>398</v>
      </c>
      <c r="G3869" s="32" t="s">
        <v>59</v>
      </c>
      <c r="H3869" s="35" t="s">
        <v>66</v>
      </c>
      <c r="I3869" s="32" t="s">
        <v>166</v>
      </c>
      <c r="J3869" s="19">
        <v>7.05</v>
      </c>
    </row>
    <row r="3870" spans="1:11">
      <c r="A3870" s="18" t="s">
        <v>20</v>
      </c>
      <c r="B3870" s="5" t="str">
        <f>TEXT(DATA[[#This Row],[Fecha]],"mmm")</f>
        <v>mar</v>
      </c>
      <c r="C3870" s="16">
        <f>(WEEKNUM(DATA[[#This Row],[Fecha]],2))</f>
        <v>12</v>
      </c>
      <c r="D3870" s="30">
        <v>45374</v>
      </c>
      <c r="E3870" s="102">
        <f>YEAR(DATA[[#This Row],[Fecha]])</f>
        <v>2024</v>
      </c>
      <c r="F3870" s="31" t="s">
        <v>58</v>
      </c>
      <c r="G3870" s="32" t="s">
        <v>482</v>
      </c>
      <c r="H3870" s="35" t="s">
        <v>150</v>
      </c>
      <c r="I3870" s="32" t="s">
        <v>166</v>
      </c>
      <c r="J3870" s="19">
        <v>4.32</v>
      </c>
    </row>
    <row r="3871" spans="1:11">
      <c r="A3871" s="18" t="s">
        <v>20</v>
      </c>
      <c r="B3871" s="5" t="str">
        <f>TEXT(DATA[[#This Row],[Fecha]],"mmm")</f>
        <v>mar</v>
      </c>
      <c r="C3871" s="16">
        <f>(WEEKNUM(DATA[[#This Row],[Fecha]],2))</f>
        <v>12</v>
      </c>
      <c r="D3871" s="30">
        <v>45374</v>
      </c>
      <c r="E3871" s="102">
        <f>YEAR(DATA[[#This Row],[Fecha]])</f>
        <v>2024</v>
      </c>
      <c r="F3871" s="31" t="s">
        <v>58</v>
      </c>
      <c r="G3871" s="32" t="s">
        <v>62</v>
      </c>
      <c r="H3871" s="35" t="s">
        <v>63</v>
      </c>
      <c r="I3871" s="32" t="s">
        <v>166</v>
      </c>
      <c r="J3871" s="19">
        <v>4.1100000000000003</v>
      </c>
    </row>
    <row r="3872" spans="1:11">
      <c r="A3872" s="18" t="s">
        <v>20</v>
      </c>
      <c r="B3872" s="5" t="str">
        <f>TEXT(DATA[[#This Row],[Fecha]],"mmm")</f>
        <v>mar</v>
      </c>
      <c r="C3872" s="16">
        <f>(WEEKNUM(DATA[[#This Row],[Fecha]],2))</f>
        <v>12</v>
      </c>
      <c r="D3872" s="30">
        <v>45374</v>
      </c>
      <c r="E3872" s="102">
        <f>YEAR(DATA[[#This Row],[Fecha]])</f>
        <v>2024</v>
      </c>
      <c r="F3872" s="31" t="s">
        <v>58</v>
      </c>
      <c r="G3872" s="32" t="s">
        <v>482</v>
      </c>
      <c r="H3872" s="35" t="s">
        <v>150</v>
      </c>
      <c r="I3872" s="32" t="s">
        <v>166</v>
      </c>
      <c r="J3872" s="19">
        <v>3.07</v>
      </c>
    </row>
    <row r="3873" spans="1:11">
      <c r="A3873" s="18" t="s">
        <v>20</v>
      </c>
      <c r="B3873" s="5" t="str">
        <f>TEXT(DATA[[#This Row],[Fecha]],"mmm")</f>
        <v>mar</v>
      </c>
      <c r="C3873" s="16">
        <f>(WEEKNUM(DATA[[#This Row],[Fecha]],2))</f>
        <v>12</v>
      </c>
      <c r="D3873" s="30">
        <v>45374</v>
      </c>
      <c r="E3873" s="102">
        <f>YEAR(DATA[[#This Row],[Fecha]])</f>
        <v>2024</v>
      </c>
      <c r="F3873" s="31" t="s">
        <v>58</v>
      </c>
      <c r="G3873" s="32" t="s">
        <v>53</v>
      </c>
      <c r="H3873" s="35" t="s">
        <v>387</v>
      </c>
      <c r="I3873" s="32" t="s">
        <v>166</v>
      </c>
      <c r="J3873" s="19">
        <v>1.95</v>
      </c>
    </row>
    <row r="3874" spans="1:11">
      <c r="A3874" s="18" t="s">
        <v>19</v>
      </c>
      <c r="B3874" s="5" t="str">
        <f>TEXT(DATA[[#This Row],[Fecha]],"mmm")</f>
        <v>mar</v>
      </c>
      <c r="C3874" s="16">
        <f>(WEEKNUM(DATA[[#This Row],[Fecha]],2))</f>
        <v>12</v>
      </c>
      <c r="D3874" s="30">
        <v>45374</v>
      </c>
      <c r="E3874" s="102">
        <f>YEAR(DATA[[#This Row],[Fecha]])</f>
        <v>2024</v>
      </c>
      <c r="F3874" s="31" t="s">
        <v>398</v>
      </c>
      <c r="G3874" s="32" t="s">
        <v>59</v>
      </c>
      <c r="H3874" s="35" t="s">
        <v>66</v>
      </c>
      <c r="I3874" s="32" t="s">
        <v>166</v>
      </c>
      <c r="J3874" s="19">
        <v>0.33</v>
      </c>
    </row>
    <row r="3875" spans="1:11">
      <c r="A3875" s="18" t="s">
        <v>20</v>
      </c>
      <c r="B3875" s="5" t="str">
        <f>TEXT(DATA[[#This Row],[Fecha]],"mmm")</f>
        <v>mar</v>
      </c>
      <c r="C3875" s="16">
        <f>(WEEKNUM(DATA[[#This Row],[Fecha]],2))</f>
        <v>13</v>
      </c>
      <c r="D3875" s="82">
        <v>45376</v>
      </c>
      <c r="E3875" s="102">
        <f>YEAR(DATA[[#This Row],[Fecha]])</f>
        <v>2024</v>
      </c>
      <c r="F3875" s="31" t="s">
        <v>335</v>
      </c>
      <c r="G3875" s="32" t="s">
        <v>52</v>
      </c>
      <c r="H3875" s="83" t="s">
        <v>815</v>
      </c>
      <c r="I3875" s="32" t="s">
        <v>166</v>
      </c>
      <c r="J3875" s="19">
        <v>6.55</v>
      </c>
    </row>
    <row r="3876" spans="1:11">
      <c r="A3876" s="18" t="s">
        <v>20</v>
      </c>
      <c r="B3876" s="5" t="str">
        <f>TEXT(DATA[[#This Row],[Fecha]],"mmm")</f>
        <v>mar</v>
      </c>
      <c r="C3876" s="16">
        <f>(WEEKNUM(DATA[[#This Row],[Fecha]],2))</f>
        <v>13</v>
      </c>
      <c r="D3876" s="82">
        <v>45376</v>
      </c>
      <c r="E3876" s="102">
        <f>YEAR(DATA[[#This Row],[Fecha]])</f>
        <v>2024</v>
      </c>
      <c r="F3876" s="31" t="s">
        <v>398</v>
      </c>
      <c r="G3876" s="32" t="s">
        <v>482</v>
      </c>
      <c r="H3876" s="83" t="s">
        <v>150</v>
      </c>
      <c r="I3876" s="32" t="s">
        <v>166</v>
      </c>
      <c r="J3876" s="19">
        <v>6.54</v>
      </c>
    </row>
    <row r="3877" spans="1:11">
      <c r="A3877" s="18" t="s">
        <v>20</v>
      </c>
      <c r="B3877" s="5" t="str">
        <f>TEXT(DATA[[#This Row],[Fecha]],"mmm")</f>
        <v>mar</v>
      </c>
      <c r="C3877" s="16">
        <f>(WEEKNUM(DATA[[#This Row],[Fecha]],2))</f>
        <v>13</v>
      </c>
      <c r="D3877" s="82">
        <v>45376</v>
      </c>
      <c r="E3877" s="102">
        <f>YEAR(DATA[[#This Row],[Fecha]])</f>
        <v>2024</v>
      </c>
      <c r="F3877" s="31" t="s">
        <v>335</v>
      </c>
      <c r="G3877" s="32" t="s">
        <v>482</v>
      </c>
      <c r="H3877" s="83" t="s">
        <v>150</v>
      </c>
      <c r="I3877" s="32" t="s">
        <v>166</v>
      </c>
      <c r="J3877" s="19">
        <v>5.79</v>
      </c>
    </row>
    <row r="3878" spans="1:11">
      <c r="A3878" s="18" t="s">
        <v>20</v>
      </c>
      <c r="B3878" s="5" t="str">
        <f>TEXT(DATA[[#This Row],[Fecha]],"mmm")</f>
        <v>mar</v>
      </c>
      <c r="C3878" s="16">
        <f>(WEEKNUM(DATA[[#This Row],[Fecha]],2))</f>
        <v>13</v>
      </c>
      <c r="D3878" s="82">
        <v>45376</v>
      </c>
      <c r="E3878" s="102">
        <f>YEAR(DATA[[#This Row],[Fecha]])</f>
        <v>2024</v>
      </c>
      <c r="F3878" s="31" t="s">
        <v>335</v>
      </c>
      <c r="G3878" s="32" t="s">
        <v>75</v>
      </c>
      <c r="H3878" s="83" t="s">
        <v>96</v>
      </c>
      <c r="I3878" s="32" t="s">
        <v>166</v>
      </c>
      <c r="J3878" s="19">
        <v>5.37</v>
      </c>
    </row>
    <row r="3879" spans="1:11">
      <c r="A3879" s="18" t="s">
        <v>20</v>
      </c>
      <c r="B3879" s="5" t="str">
        <f>TEXT(DATA[[#This Row],[Fecha]],"mmm")</f>
        <v>mar</v>
      </c>
      <c r="C3879" s="16">
        <f>(WEEKNUM(DATA[[#This Row],[Fecha]],2))</f>
        <v>13</v>
      </c>
      <c r="D3879" s="82">
        <v>45376</v>
      </c>
      <c r="E3879" s="102">
        <f>YEAR(DATA[[#This Row],[Fecha]])</f>
        <v>2024</v>
      </c>
      <c r="F3879" s="31" t="s">
        <v>398</v>
      </c>
      <c r="G3879" s="32" t="s">
        <v>52</v>
      </c>
      <c r="H3879" s="83" t="s">
        <v>815</v>
      </c>
      <c r="I3879" s="32" t="s">
        <v>166</v>
      </c>
      <c r="J3879" s="19">
        <v>4.37</v>
      </c>
    </row>
    <row r="3880" spans="1:11">
      <c r="A3880" s="18" t="s">
        <v>20</v>
      </c>
      <c r="B3880" s="5" t="str">
        <f>TEXT(DATA[[#This Row],[Fecha]],"mmm")</f>
        <v>mar</v>
      </c>
      <c r="C3880" s="16">
        <f>(WEEKNUM(DATA[[#This Row],[Fecha]],2))</f>
        <v>13</v>
      </c>
      <c r="D3880" s="82">
        <v>45376</v>
      </c>
      <c r="E3880" s="102">
        <f>YEAR(DATA[[#This Row],[Fecha]])</f>
        <v>2024</v>
      </c>
      <c r="F3880" s="31" t="s">
        <v>335</v>
      </c>
      <c r="G3880" s="32" t="s">
        <v>482</v>
      </c>
      <c r="H3880" s="83" t="s">
        <v>150</v>
      </c>
      <c r="I3880" s="32" t="s">
        <v>166</v>
      </c>
      <c r="J3880" s="19">
        <v>4.0199999999999996</v>
      </c>
    </row>
    <row r="3881" spans="1:11">
      <c r="A3881" s="18" t="s">
        <v>20</v>
      </c>
      <c r="B3881" s="5" t="str">
        <f>TEXT(DATA[[#This Row],[Fecha]],"mmm")</f>
        <v>mar</v>
      </c>
      <c r="C3881" s="16">
        <f>(WEEKNUM(DATA[[#This Row],[Fecha]],2))</f>
        <v>13</v>
      </c>
      <c r="D3881" s="82">
        <v>45376</v>
      </c>
      <c r="E3881" s="102">
        <f>YEAR(DATA[[#This Row],[Fecha]])</f>
        <v>2024</v>
      </c>
      <c r="F3881" s="31" t="s">
        <v>335</v>
      </c>
      <c r="G3881" s="32" t="s">
        <v>482</v>
      </c>
      <c r="H3881" s="83" t="s">
        <v>150</v>
      </c>
      <c r="I3881" s="32" t="s">
        <v>166</v>
      </c>
      <c r="J3881" s="19">
        <v>3.02</v>
      </c>
    </row>
    <row r="3882" spans="1:11">
      <c r="A3882" s="18" t="s">
        <v>20</v>
      </c>
      <c r="B3882" s="5" t="str">
        <f>TEXT(DATA[[#This Row],[Fecha]],"mmm")</f>
        <v>mar</v>
      </c>
      <c r="C3882" s="16">
        <f>(WEEKNUM(DATA[[#This Row],[Fecha]],2))</f>
        <v>13</v>
      </c>
      <c r="D3882" s="82">
        <v>45376</v>
      </c>
      <c r="E3882" s="102">
        <f>YEAR(DATA[[#This Row],[Fecha]])</f>
        <v>2024</v>
      </c>
      <c r="F3882" s="31" t="s">
        <v>335</v>
      </c>
      <c r="G3882" s="32" t="s">
        <v>482</v>
      </c>
      <c r="H3882" s="83" t="s">
        <v>150</v>
      </c>
      <c r="I3882" s="32" t="s">
        <v>166</v>
      </c>
      <c r="J3882" s="19">
        <v>0.38</v>
      </c>
    </row>
    <row r="3883" spans="1:11">
      <c r="A3883" s="18" t="s">
        <v>20</v>
      </c>
      <c r="B3883" s="5" t="str">
        <f>TEXT(DATA[[#This Row],[Fecha]],"mmm")</f>
        <v>mar</v>
      </c>
      <c r="C3883" s="16">
        <f>(WEEKNUM(DATA[[#This Row],[Fecha]],2))</f>
        <v>13</v>
      </c>
      <c r="D3883" s="82">
        <v>45377</v>
      </c>
      <c r="E3883" s="102">
        <f>YEAR(DATA[[#This Row],[Fecha]])</f>
        <v>2024</v>
      </c>
      <c r="F3883" s="31" t="s">
        <v>398</v>
      </c>
      <c r="G3883" s="32" t="s">
        <v>70</v>
      </c>
      <c r="H3883" s="83" t="s">
        <v>84</v>
      </c>
      <c r="I3883" s="32" t="s">
        <v>56</v>
      </c>
      <c r="J3883" s="19">
        <v>43.19</v>
      </c>
      <c r="K3883" s="29" t="s">
        <v>816</v>
      </c>
    </row>
    <row r="3884" spans="1:11">
      <c r="A3884" s="18" t="s">
        <v>19</v>
      </c>
      <c r="B3884" s="5" t="str">
        <f>TEXT(DATA[[#This Row],[Fecha]],"mmm")</f>
        <v>mar</v>
      </c>
      <c r="C3884" s="16">
        <f>(WEEKNUM(DATA[[#This Row],[Fecha]],2))</f>
        <v>13</v>
      </c>
      <c r="D3884" s="82">
        <v>45377</v>
      </c>
      <c r="E3884" s="102">
        <f>YEAR(DATA[[#This Row],[Fecha]])</f>
        <v>2024</v>
      </c>
      <c r="F3884" s="31" t="s">
        <v>398</v>
      </c>
      <c r="G3884" s="32" t="s">
        <v>64</v>
      </c>
      <c r="H3884" s="83" t="s">
        <v>478</v>
      </c>
      <c r="I3884" s="32" t="s">
        <v>57</v>
      </c>
      <c r="J3884" s="19">
        <v>35.58</v>
      </c>
      <c r="K3884" s="29" t="s">
        <v>817</v>
      </c>
    </row>
    <row r="3885" spans="1:11">
      <c r="A3885" s="18" t="s">
        <v>20</v>
      </c>
      <c r="B3885" s="5" t="str">
        <f>TEXT(DATA[[#This Row],[Fecha]],"mmm")</f>
        <v>mar</v>
      </c>
      <c r="C3885" s="16">
        <f>(WEEKNUM(DATA[[#This Row],[Fecha]],2))</f>
        <v>13</v>
      </c>
      <c r="D3885" s="82">
        <v>45377</v>
      </c>
      <c r="E3885" s="102">
        <f>YEAR(DATA[[#This Row],[Fecha]])</f>
        <v>2024</v>
      </c>
      <c r="F3885" s="31" t="s">
        <v>398</v>
      </c>
      <c r="G3885" s="32" t="s">
        <v>70</v>
      </c>
      <c r="H3885" s="83" t="s">
        <v>84</v>
      </c>
      <c r="I3885" s="32" t="s">
        <v>56</v>
      </c>
      <c r="J3885" s="19">
        <v>35</v>
      </c>
      <c r="K3885" s="29" t="s">
        <v>816</v>
      </c>
    </row>
    <row r="3886" spans="1:11">
      <c r="A3886" s="18" t="s">
        <v>20</v>
      </c>
      <c r="B3886" s="5" t="str">
        <f>TEXT(DATA[[#This Row],[Fecha]],"mmm")</f>
        <v>mar</v>
      </c>
      <c r="C3886" s="16">
        <f>(WEEKNUM(DATA[[#This Row],[Fecha]],2))</f>
        <v>13</v>
      </c>
      <c r="D3886" s="82">
        <v>45377</v>
      </c>
      <c r="E3886" s="102">
        <f>YEAR(DATA[[#This Row],[Fecha]])</f>
        <v>2024</v>
      </c>
      <c r="F3886" s="31" t="s">
        <v>398</v>
      </c>
      <c r="G3886" s="32" t="s">
        <v>70</v>
      </c>
      <c r="H3886" s="83" t="s">
        <v>84</v>
      </c>
      <c r="I3886" s="32" t="s">
        <v>56</v>
      </c>
      <c r="J3886" s="19">
        <v>25</v>
      </c>
      <c r="K3886" s="29" t="s">
        <v>816</v>
      </c>
    </row>
    <row r="3887" spans="1:11">
      <c r="A3887" s="18" t="s">
        <v>20</v>
      </c>
      <c r="B3887" s="5" t="str">
        <f>TEXT(DATA[[#This Row],[Fecha]],"mmm")</f>
        <v>mar</v>
      </c>
      <c r="C3887" s="16">
        <f>(WEEKNUM(DATA[[#This Row],[Fecha]],2))</f>
        <v>13</v>
      </c>
      <c r="D3887" s="82">
        <v>45377</v>
      </c>
      <c r="E3887" s="102">
        <f>YEAR(DATA[[#This Row],[Fecha]])</f>
        <v>2024</v>
      </c>
      <c r="F3887" s="31" t="s">
        <v>398</v>
      </c>
      <c r="G3887" s="32" t="s">
        <v>70</v>
      </c>
      <c r="H3887" s="83" t="s">
        <v>84</v>
      </c>
      <c r="I3887" s="32" t="s">
        <v>56</v>
      </c>
      <c r="J3887" s="19">
        <v>19.7</v>
      </c>
      <c r="K3887" s="29" t="s">
        <v>816</v>
      </c>
    </row>
    <row r="3888" spans="1:11">
      <c r="A3888" s="18" t="s">
        <v>20</v>
      </c>
      <c r="B3888" s="5" t="str">
        <f>TEXT(DATA[[#This Row],[Fecha]],"mmm")</f>
        <v>mar</v>
      </c>
      <c r="C3888" s="16">
        <f>(WEEKNUM(DATA[[#This Row],[Fecha]],2))</f>
        <v>13</v>
      </c>
      <c r="D3888" s="82">
        <v>45377</v>
      </c>
      <c r="E3888" s="102">
        <f>YEAR(DATA[[#This Row],[Fecha]])</f>
        <v>2024</v>
      </c>
      <c r="F3888" s="31" t="s">
        <v>398</v>
      </c>
      <c r="G3888" s="32" t="s">
        <v>70</v>
      </c>
      <c r="H3888" s="83" t="s">
        <v>84</v>
      </c>
      <c r="I3888" s="32" t="s">
        <v>56</v>
      </c>
      <c r="J3888" s="19">
        <v>19.23</v>
      </c>
      <c r="K3888" s="29" t="s">
        <v>816</v>
      </c>
    </row>
    <row r="3889" spans="1:11">
      <c r="A3889" s="18" t="s">
        <v>20</v>
      </c>
      <c r="B3889" s="5" t="str">
        <f>TEXT(DATA[[#This Row],[Fecha]],"mmm")</f>
        <v>mar</v>
      </c>
      <c r="C3889" s="16">
        <f>(WEEKNUM(DATA[[#This Row],[Fecha]],2))</f>
        <v>13</v>
      </c>
      <c r="D3889" s="82">
        <v>45377</v>
      </c>
      <c r="E3889" s="102">
        <f>YEAR(DATA[[#This Row],[Fecha]])</f>
        <v>2024</v>
      </c>
      <c r="F3889" s="31" t="s">
        <v>398</v>
      </c>
      <c r="G3889" s="32" t="s">
        <v>70</v>
      </c>
      <c r="H3889" s="83" t="s">
        <v>84</v>
      </c>
      <c r="I3889" s="32" t="s">
        <v>56</v>
      </c>
      <c r="J3889" s="19">
        <v>17.12</v>
      </c>
      <c r="K3889" s="29" t="s">
        <v>816</v>
      </c>
    </row>
    <row r="3890" spans="1:11">
      <c r="A3890" s="18" t="s">
        <v>20</v>
      </c>
      <c r="B3890" s="5" t="str">
        <f>TEXT(DATA[[#This Row],[Fecha]],"mmm")</f>
        <v>mar</v>
      </c>
      <c r="C3890" s="16">
        <f>(WEEKNUM(DATA[[#This Row],[Fecha]],2))</f>
        <v>13</v>
      </c>
      <c r="D3890" s="82">
        <v>45377</v>
      </c>
      <c r="E3890" s="102">
        <f>YEAR(DATA[[#This Row],[Fecha]])</f>
        <v>2024</v>
      </c>
      <c r="F3890" s="31" t="s">
        <v>58</v>
      </c>
      <c r="G3890" s="32" t="s">
        <v>52</v>
      </c>
      <c r="H3890" s="83" t="s">
        <v>123</v>
      </c>
      <c r="I3890" s="32" t="s">
        <v>56</v>
      </c>
      <c r="J3890" s="19">
        <v>16.73</v>
      </c>
      <c r="K3890" s="29" t="s">
        <v>819</v>
      </c>
    </row>
    <row r="3891" spans="1:11">
      <c r="A3891" s="18" t="s">
        <v>22</v>
      </c>
      <c r="B3891" s="5" t="str">
        <f>TEXT(DATA[[#This Row],[Fecha]],"mmm")</f>
        <v>mar</v>
      </c>
      <c r="C3891" s="16">
        <f>(WEEKNUM(DATA[[#This Row],[Fecha]],2))</f>
        <v>13</v>
      </c>
      <c r="D3891" s="82">
        <v>45377</v>
      </c>
      <c r="E3891" s="102">
        <f>YEAR(DATA[[#This Row],[Fecha]])</f>
        <v>2024</v>
      </c>
      <c r="F3891" s="31" t="s">
        <v>398</v>
      </c>
      <c r="G3891" s="32" t="s">
        <v>76</v>
      </c>
      <c r="H3891" s="83" t="s">
        <v>237</v>
      </c>
      <c r="I3891" s="32" t="s">
        <v>56</v>
      </c>
      <c r="J3891" s="19">
        <v>14.64</v>
      </c>
      <c r="K3891" s="29" t="s">
        <v>823</v>
      </c>
    </row>
    <row r="3892" spans="1:11">
      <c r="A3892" s="18" t="s">
        <v>20</v>
      </c>
      <c r="B3892" s="5" t="str">
        <f>TEXT(DATA[[#This Row],[Fecha]],"mmm")</f>
        <v>mar</v>
      </c>
      <c r="C3892" s="16">
        <f>(WEEKNUM(DATA[[#This Row],[Fecha]],2))</f>
        <v>13</v>
      </c>
      <c r="D3892" s="82">
        <v>45377</v>
      </c>
      <c r="E3892" s="102">
        <f>YEAR(DATA[[#This Row],[Fecha]])</f>
        <v>2024</v>
      </c>
      <c r="F3892" s="31" t="s">
        <v>398</v>
      </c>
      <c r="G3892" s="32" t="s">
        <v>70</v>
      </c>
      <c r="H3892" s="83" t="s">
        <v>84</v>
      </c>
      <c r="I3892" s="32" t="s">
        <v>56</v>
      </c>
      <c r="J3892" s="19">
        <v>9.82</v>
      </c>
      <c r="K3892" s="29" t="s">
        <v>816</v>
      </c>
    </row>
    <row r="3893" spans="1:11">
      <c r="A3893" s="18" t="s">
        <v>20</v>
      </c>
      <c r="B3893" s="5" t="str">
        <f>TEXT(DATA[[#This Row],[Fecha]],"mmm")</f>
        <v>mar</v>
      </c>
      <c r="C3893" s="16">
        <f>(WEEKNUM(DATA[[#This Row],[Fecha]],2))</f>
        <v>13</v>
      </c>
      <c r="D3893" s="82">
        <v>45377</v>
      </c>
      <c r="E3893" s="102">
        <f>YEAR(DATA[[#This Row],[Fecha]])</f>
        <v>2024</v>
      </c>
      <c r="F3893" s="31" t="s">
        <v>398</v>
      </c>
      <c r="G3893" s="32" t="s">
        <v>482</v>
      </c>
      <c r="H3893" s="83" t="s">
        <v>150</v>
      </c>
      <c r="I3893" s="32" t="s">
        <v>166</v>
      </c>
      <c r="J3893" s="19">
        <v>8.52</v>
      </c>
    </row>
    <row r="3894" spans="1:11">
      <c r="A3894" s="18" t="s">
        <v>19</v>
      </c>
      <c r="B3894" s="5" t="str">
        <f>TEXT(DATA[[#This Row],[Fecha]],"mmm")</f>
        <v>mar</v>
      </c>
      <c r="C3894" s="16">
        <f>(WEEKNUM(DATA[[#This Row],[Fecha]],2))</f>
        <v>13</v>
      </c>
      <c r="D3894" s="82">
        <v>45377</v>
      </c>
      <c r="E3894" s="102">
        <f>YEAR(DATA[[#This Row],[Fecha]])</f>
        <v>2024</v>
      </c>
      <c r="F3894" s="31" t="s">
        <v>398</v>
      </c>
      <c r="G3894" s="32" t="s">
        <v>64</v>
      </c>
      <c r="H3894" s="83" t="s">
        <v>478</v>
      </c>
      <c r="I3894" s="32" t="s">
        <v>166</v>
      </c>
      <c r="J3894" s="19">
        <v>7.97</v>
      </c>
    </row>
    <row r="3895" spans="1:11">
      <c r="A3895" s="18" t="s">
        <v>20</v>
      </c>
      <c r="B3895" s="5" t="str">
        <f>TEXT(DATA[[#This Row],[Fecha]],"mmm")</f>
        <v>mar</v>
      </c>
      <c r="C3895" s="16">
        <f>(WEEKNUM(DATA[[#This Row],[Fecha]],2))</f>
        <v>13</v>
      </c>
      <c r="D3895" s="82">
        <v>45377</v>
      </c>
      <c r="E3895" s="102">
        <f>YEAR(DATA[[#This Row],[Fecha]])</f>
        <v>2024</v>
      </c>
      <c r="F3895" s="31" t="s">
        <v>58</v>
      </c>
      <c r="G3895" s="32" t="s">
        <v>70</v>
      </c>
      <c r="H3895" s="83" t="s">
        <v>84</v>
      </c>
      <c r="I3895" s="32" t="s">
        <v>166</v>
      </c>
      <c r="J3895" s="19">
        <v>6.45</v>
      </c>
    </row>
    <row r="3896" spans="1:11">
      <c r="A3896" s="18" t="s">
        <v>22</v>
      </c>
      <c r="B3896" s="5" t="str">
        <f>TEXT(DATA[[#This Row],[Fecha]],"mmm")</f>
        <v>mar</v>
      </c>
      <c r="C3896" s="16">
        <f>(WEEKNUM(DATA[[#This Row],[Fecha]],2))</f>
        <v>13</v>
      </c>
      <c r="D3896" s="82">
        <v>45377</v>
      </c>
      <c r="E3896" s="102">
        <f>YEAR(DATA[[#This Row],[Fecha]])</f>
        <v>2024</v>
      </c>
      <c r="F3896" s="31" t="s">
        <v>398</v>
      </c>
      <c r="G3896" s="32" t="s">
        <v>71</v>
      </c>
      <c r="H3896" s="83" t="s">
        <v>194</v>
      </c>
      <c r="I3896" s="32" t="s">
        <v>166</v>
      </c>
      <c r="J3896" s="19">
        <v>6.05</v>
      </c>
    </row>
    <row r="3897" spans="1:11">
      <c r="A3897" s="18" t="s">
        <v>22</v>
      </c>
      <c r="B3897" s="5" t="str">
        <f>TEXT(DATA[[#This Row],[Fecha]],"mmm")</f>
        <v>mar</v>
      </c>
      <c r="C3897" s="16">
        <f>(WEEKNUM(DATA[[#This Row],[Fecha]],2))</f>
        <v>13</v>
      </c>
      <c r="D3897" s="82">
        <v>45377</v>
      </c>
      <c r="E3897" s="102">
        <f>YEAR(DATA[[#This Row],[Fecha]])</f>
        <v>2024</v>
      </c>
      <c r="F3897" s="31" t="s">
        <v>398</v>
      </c>
      <c r="G3897" s="32" t="s">
        <v>76</v>
      </c>
      <c r="H3897" s="83" t="s">
        <v>352</v>
      </c>
      <c r="I3897" s="32" t="s">
        <v>166</v>
      </c>
      <c r="J3897" s="19">
        <v>4.55</v>
      </c>
    </row>
    <row r="3898" spans="1:11">
      <c r="A3898" s="18" t="s">
        <v>22</v>
      </c>
      <c r="B3898" s="5" t="str">
        <f>TEXT(DATA[[#This Row],[Fecha]],"mmm")</f>
        <v>mar</v>
      </c>
      <c r="C3898" s="16">
        <f>(WEEKNUM(DATA[[#This Row],[Fecha]],2))</f>
        <v>13</v>
      </c>
      <c r="D3898" s="82">
        <v>45377</v>
      </c>
      <c r="E3898" s="102">
        <f>YEAR(DATA[[#This Row],[Fecha]])</f>
        <v>2024</v>
      </c>
      <c r="F3898" s="31" t="s">
        <v>398</v>
      </c>
      <c r="G3898" s="32" t="s">
        <v>76</v>
      </c>
      <c r="H3898" s="83" t="s">
        <v>304</v>
      </c>
      <c r="I3898" s="32" t="s">
        <v>166</v>
      </c>
      <c r="J3898" s="19">
        <v>2.71</v>
      </c>
    </row>
    <row r="3899" spans="1:11">
      <c r="A3899" s="18" t="s">
        <v>22</v>
      </c>
      <c r="B3899" s="5" t="str">
        <f>TEXT(DATA[[#This Row],[Fecha]],"mmm")</f>
        <v>mar</v>
      </c>
      <c r="C3899" s="16">
        <f>(WEEKNUM(DATA[[#This Row],[Fecha]],2))</f>
        <v>13</v>
      </c>
      <c r="D3899" s="82">
        <v>45377</v>
      </c>
      <c r="E3899" s="102">
        <f>YEAR(DATA[[#This Row],[Fecha]])</f>
        <v>2024</v>
      </c>
      <c r="F3899" s="31" t="s">
        <v>398</v>
      </c>
      <c r="G3899" s="32" t="s">
        <v>76</v>
      </c>
      <c r="H3899" s="83" t="s">
        <v>304</v>
      </c>
      <c r="I3899" s="32" t="s">
        <v>166</v>
      </c>
      <c r="J3899" s="19">
        <v>1.65</v>
      </c>
    </row>
    <row r="3900" spans="1:11">
      <c r="A3900" s="18" t="s">
        <v>22</v>
      </c>
      <c r="B3900" s="5" t="str">
        <f>TEXT(DATA[[#This Row],[Fecha]],"mmm")</f>
        <v>mar</v>
      </c>
      <c r="C3900" s="16">
        <f>(WEEKNUM(DATA[[#This Row],[Fecha]],2))</f>
        <v>13</v>
      </c>
      <c r="D3900" s="82">
        <v>45377</v>
      </c>
      <c r="E3900" s="102">
        <f>YEAR(DATA[[#This Row],[Fecha]])</f>
        <v>2024</v>
      </c>
      <c r="F3900" s="31" t="s">
        <v>398</v>
      </c>
      <c r="G3900" s="32" t="s">
        <v>60</v>
      </c>
      <c r="H3900" s="83" t="s">
        <v>299</v>
      </c>
      <c r="I3900" s="32" t="s">
        <v>166</v>
      </c>
      <c r="J3900" s="19">
        <v>1.35</v>
      </c>
    </row>
    <row r="3901" spans="1:11">
      <c r="A3901" s="18" t="s">
        <v>20</v>
      </c>
      <c r="B3901" s="5" t="str">
        <f>TEXT(DATA[[#This Row],[Fecha]],"mmm")</f>
        <v>mar</v>
      </c>
      <c r="C3901" s="16">
        <f>(WEEKNUM(DATA[[#This Row],[Fecha]],2))</f>
        <v>13</v>
      </c>
      <c r="D3901" s="82">
        <v>45377</v>
      </c>
      <c r="E3901" s="102">
        <f>YEAR(DATA[[#This Row],[Fecha]])</f>
        <v>2024</v>
      </c>
      <c r="F3901" s="31" t="s">
        <v>58</v>
      </c>
      <c r="G3901" s="32" t="s">
        <v>52</v>
      </c>
      <c r="H3901" s="83" t="s">
        <v>162</v>
      </c>
      <c r="I3901" s="32" t="s">
        <v>166</v>
      </c>
      <c r="J3901" s="19">
        <v>1.27</v>
      </c>
    </row>
    <row r="3902" spans="1:11">
      <c r="A3902" s="18" t="s">
        <v>19</v>
      </c>
      <c r="B3902" s="5" t="str">
        <f>TEXT(DATA[[#This Row],[Fecha]],"mmm")</f>
        <v>mar</v>
      </c>
      <c r="C3902" s="16">
        <f>(WEEKNUM(DATA[[#This Row],[Fecha]],2))</f>
        <v>13</v>
      </c>
      <c r="D3902" s="82">
        <v>45377</v>
      </c>
      <c r="E3902" s="102">
        <f>YEAR(DATA[[#This Row],[Fecha]])</f>
        <v>2024</v>
      </c>
      <c r="F3902" s="31" t="s">
        <v>398</v>
      </c>
      <c r="G3902" s="32" t="s">
        <v>64</v>
      </c>
      <c r="H3902" s="83" t="s">
        <v>478</v>
      </c>
      <c r="I3902" s="32" t="s">
        <v>166</v>
      </c>
      <c r="J3902" s="19">
        <v>1.1599999999999999</v>
      </c>
    </row>
    <row r="3903" spans="1:11">
      <c r="A3903" s="18" t="s">
        <v>22</v>
      </c>
      <c r="B3903" s="5" t="str">
        <f>TEXT(DATA[[#This Row],[Fecha]],"mmm")</f>
        <v>mar</v>
      </c>
      <c r="C3903" s="16">
        <f>(WEEKNUM(DATA[[#This Row],[Fecha]],2))</f>
        <v>13</v>
      </c>
      <c r="D3903" s="82">
        <v>45377</v>
      </c>
      <c r="E3903" s="102">
        <f>YEAR(DATA[[#This Row],[Fecha]])</f>
        <v>2024</v>
      </c>
      <c r="F3903" s="31" t="s">
        <v>398</v>
      </c>
      <c r="G3903" s="32" t="s">
        <v>71</v>
      </c>
      <c r="H3903" s="83" t="s">
        <v>194</v>
      </c>
      <c r="I3903" s="32" t="s">
        <v>166</v>
      </c>
      <c r="J3903" s="19">
        <v>1.08</v>
      </c>
    </row>
    <row r="3904" spans="1:11">
      <c r="A3904" s="18" t="s">
        <v>19</v>
      </c>
      <c r="B3904" s="5" t="str">
        <f>TEXT(DATA[[#This Row],[Fecha]],"mmm")</f>
        <v>mar</v>
      </c>
      <c r="C3904" s="16">
        <f>(WEEKNUM(DATA[[#This Row],[Fecha]],2))</f>
        <v>13</v>
      </c>
      <c r="D3904" s="82">
        <v>45377</v>
      </c>
      <c r="E3904" s="102">
        <f>YEAR(DATA[[#This Row],[Fecha]])</f>
        <v>2024</v>
      </c>
      <c r="F3904" s="31" t="s">
        <v>398</v>
      </c>
      <c r="G3904" s="32" t="s">
        <v>64</v>
      </c>
      <c r="H3904" s="83" t="s">
        <v>478</v>
      </c>
      <c r="I3904" s="32" t="s">
        <v>166</v>
      </c>
      <c r="J3904" s="19">
        <v>1.04</v>
      </c>
    </row>
    <row r="3905" spans="1:11">
      <c r="A3905" s="18" t="s">
        <v>20</v>
      </c>
      <c r="B3905" s="5" t="str">
        <f>TEXT(DATA[[#This Row],[Fecha]],"mmm")</f>
        <v>mar</v>
      </c>
      <c r="C3905" s="16">
        <f>(WEEKNUM(DATA[[#This Row],[Fecha]],2))</f>
        <v>13</v>
      </c>
      <c r="D3905" s="82">
        <v>45377</v>
      </c>
      <c r="E3905" s="102">
        <f>YEAR(DATA[[#This Row],[Fecha]])</f>
        <v>2024</v>
      </c>
      <c r="F3905" s="31" t="s">
        <v>58</v>
      </c>
      <c r="G3905" s="32" t="s">
        <v>52</v>
      </c>
      <c r="H3905" s="83" t="s">
        <v>162</v>
      </c>
      <c r="I3905" s="32" t="s">
        <v>166</v>
      </c>
      <c r="J3905" s="19">
        <v>0.99</v>
      </c>
    </row>
    <row r="3906" spans="1:11">
      <c r="A3906" s="18" t="s">
        <v>22</v>
      </c>
      <c r="B3906" s="5" t="str">
        <f>TEXT(DATA[[#This Row],[Fecha]],"mmm")</f>
        <v>mar</v>
      </c>
      <c r="C3906" s="16">
        <f>(WEEKNUM(DATA[[#This Row],[Fecha]],2))</f>
        <v>13</v>
      </c>
      <c r="D3906" s="82">
        <v>45377</v>
      </c>
      <c r="E3906" s="102">
        <f>YEAR(DATA[[#This Row],[Fecha]])</f>
        <v>2024</v>
      </c>
      <c r="F3906" s="31" t="s">
        <v>398</v>
      </c>
      <c r="G3906" s="32" t="s">
        <v>60</v>
      </c>
      <c r="H3906" s="83" t="s">
        <v>299</v>
      </c>
      <c r="I3906" s="32" t="s">
        <v>166</v>
      </c>
      <c r="J3906" s="19">
        <v>0.8</v>
      </c>
    </row>
    <row r="3907" spans="1:11">
      <c r="A3907" s="18" t="s">
        <v>20</v>
      </c>
      <c r="B3907" s="5" t="str">
        <f>TEXT(DATA[[#This Row],[Fecha]],"mmm")</f>
        <v>mar</v>
      </c>
      <c r="C3907" s="16">
        <f>(WEEKNUM(DATA[[#This Row],[Fecha]],2))</f>
        <v>13</v>
      </c>
      <c r="D3907" s="82">
        <v>45377</v>
      </c>
      <c r="E3907" s="102">
        <f>YEAR(DATA[[#This Row],[Fecha]])</f>
        <v>2024</v>
      </c>
      <c r="F3907" s="31" t="s">
        <v>398</v>
      </c>
      <c r="G3907" s="32" t="s">
        <v>70</v>
      </c>
      <c r="H3907" s="83" t="s">
        <v>84</v>
      </c>
      <c r="I3907" s="32" t="s">
        <v>166</v>
      </c>
      <c r="J3907" s="19">
        <v>0.56999999999999995</v>
      </c>
    </row>
    <row r="3908" spans="1:11">
      <c r="A3908" s="18" t="s">
        <v>19</v>
      </c>
      <c r="B3908" s="5" t="str">
        <f>TEXT(DATA[[#This Row],[Fecha]],"mmm")</f>
        <v>mar</v>
      </c>
      <c r="C3908" s="16">
        <f>(WEEKNUM(DATA[[#This Row],[Fecha]],2))</f>
        <v>13</v>
      </c>
      <c r="D3908" s="82">
        <v>45377</v>
      </c>
      <c r="E3908" s="102">
        <f>YEAR(DATA[[#This Row],[Fecha]])</f>
        <v>2024</v>
      </c>
      <c r="F3908" s="31" t="s">
        <v>398</v>
      </c>
      <c r="G3908" s="32" t="s">
        <v>64</v>
      </c>
      <c r="H3908" s="83" t="s">
        <v>478</v>
      </c>
      <c r="I3908" s="32" t="s">
        <v>166</v>
      </c>
      <c r="J3908" s="19">
        <v>0.32</v>
      </c>
    </row>
    <row r="3909" spans="1:11">
      <c r="A3909" s="18" t="s">
        <v>22</v>
      </c>
      <c r="B3909" s="5" t="str">
        <f>TEXT(DATA[[#This Row],[Fecha]],"mmm")</f>
        <v>mar</v>
      </c>
      <c r="C3909" s="16">
        <f>(WEEKNUM(DATA[[#This Row],[Fecha]],2))</f>
        <v>13</v>
      </c>
      <c r="D3909" s="82">
        <v>45377</v>
      </c>
      <c r="E3909" s="102">
        <f>YEAR(DATA[[#This Row],[Fecha]])</f>
        <v>2024</v>
      </c>
      <c r="F3909" s="31" t="s">
        <v>398</v>
      </c>
      <c r="G3909" s="32" t="s">
        <v>76</v>
      </c>
      <c r="H3909" s="83" t="s">
        <v>237</v>
      </c>
      <c r="I3909" s="32" t="s">
        <v>166</v>
      </c>
      <c r="J3909" s="19">
        <v>0.2</v>
      </c>
    </row>
    <row r="3910" spans="1:11">
      <c r="A3910" s="18" t="s">
        <v>22</v>
      </c>
      <c r="B3910" s="5" t="str">
        <f>TEXT(DATA[[#This Row],[Fecha]],"mmm")</f>
        <v>mar</v>
      </c>
      <c r="C3910" s="16">
        <f>(WEEKNUM(DATA[[#This Row],[Fecha]],2))</f>
        <v>13</v>
      </c>
      <c r="D3910" s="82">
        <v>45377</v>
      </c>
      <c r="E3910" s="102">
        <f>YEAR(DATA[[#This Row],[Fecha]])</f>
        <v>2024</v>
      </c>
      <c r="F3910" s="31" t="s">
        <v>398</v>
      </c>
      <c r="G3910" s="32" t="s">
        <v>71</v>
      </c>
      <c r="H3910" s="83" t="s">
        <v>194</v>
      </c>
      <c r="I3910" s="32" t="s">
        <v>166</v>
      </c>
      <c r="J3910" s="19">
        <v>0.15</v>
      </c>
    </row>
    <row r="3911" spans="1:11">
      <c r="A3911" s="18" t="s">
        <v>22</v>
      </c>
      <c r="B3911" s="5" t="str">
        <f>TEXT(DATA[[#This Row],[Fecha]],"mmm")</f>
        <v>mar</v>
      </c>
      <c r="C3911" s="16">
        <f>(WEEKNUM(DATA[[#This Row],[Fecha]],2))</f>
        <v>13</v>
      </c>
      <c r="D3911" s="82">
        <v>45377</v>
      </c>
      <c r="E3911" s="102">
        <f>YEAR(DATA[[#This Row],[Fecha]])</f>
        <v>2024</v>
      </c>
      <c r="F3911" s="31" t="s">
        <v>398</v>
      </c>
      <c r="G3911" s="32" t="s">
        <v>71</v>
      </c>
      <c r="H3911" s="83" t="s">
        <v>194</v>
      </c>
      <c r="I3911" s="32" t="s">
        <v>166</v>
      </c>
      <c r="J3911" s="19">
        <v>0.1</v>
      </c>
    </row>
    <row r="3912" spans="1:11">
      <c r="A3912" s="18" t="s">
        <v>20</v>
      </c>
      <c r="B3912" s="5" t="str">
        <f>TEXT(DATA[[#This Row],[Fecha]],"mmm")</f>
        <v>mar</v>
      </c>
      <c r="C3912" s="16">
        <f>(WEEKNUM(DATA[[#This Row],[Fecha]],2))</f>
        <v>13</v>
      </c>
      <c r="D3912" s="82">
        <v>45377</v>
      </c>
      <c r="E3912" s="102">
        <f>YEAR(DATA[[#This Row],[Fecha]])</f>
        <v>2024</v>
      </c>
      <c r="F3912" s="31" t="s">
        <v>58</v>
      </c>
      <c r="G3912" s="32" t="s">
        <v>52</v>
      </c>
      <c r="H3912" s="83" t="s">
        <v>162</v>
      </c>
      <c r="I3912" s="32" t="s">
        <v>166</v>
      </c>
      <c r="J3912" s="19">
        <v>0.1</v>
      </c>
    </row>
    <row r="3913" spans="1:11">
      <c r="A3913" s="18" t="s">
        <v>20</v>
      </c>
      <c r="B3913" s="5" t="str">
        <f>TEXT(DATA[[#This Row],[Fecha]],"mmm")</f>
        <v>mar</v>
      </c>
      <c r="C3913" s="16">
        <f>(WEEKNUM(DATA[[#This Row],[Fecha]],2))</f>
        <v>13</v>
      </c>
      <c r="D3913" s="82">
        <v>45378</v>
      </c>
      <c r="E3913" s="102">
        <f>YEAR(DATA[[#This Row],[Fecha]])</f>
        <v>2024</v>
      </c>
      <c r="F3913" s="31" t="s">
        <v>58</v>
      </c>
      <c r="G3913" s="32" t="s">
        <v>70</v>
      </c>
      <c r="H3913" s="83" t="s">
        <v>84</v>
      </c>
      <c r="I3913" s="32" t="s">
        <v>56</v>
      </c>
      <c r="J3913" s="19">
        <v>32.729999999999997</v>
      </c>
      <c r="K3913" s="29" t="s">
        <v>820</v>
      </c>
    </row>
    <row r="3914" spans="1:11">
      <c r="A3914" s="18" t="s">
        <v>20</v>
      </c>
      <c r="B3914" s="5" t="str">
        <f>TEXT(DATA[[#This Row],[Fecha]],"mmm")</f>
        <v>mar</v>
      </c>
      <c r="C3914" s="16">
        <f>(WEEKNUM(DATA[[#This Row],[Fecha]],2))</f>
        <v>13</v>
      </c>
      <c r="D3914" s="82">
        <v>45378</v>
      </c>
      <c r="E3914" s="102">
        <f>YEAR(DATA[[#This Row],[Fecha]])</f>
        <v>2024</v>
      </c>
      <c r="F3914" s="31" t="s">
        <v>398</v>
      </c>
      <c r="G3914" s="32" t="s">
        <v>482</v>
      </c>
      <c r="H3914" s="83" t="s">
        <v>176</v>
      </c>
      <c r="I3914" s="32" t="s">
        <v>57</v>
      </c>
      <c r="J3914" s="19">
        <v>30.84</v>
      </c>
      <c r="K3914" s="29" t="s">
        <v>821</v>
      </c>
    </row>
    <row r="3915" spans="1:11">
      <c r="A3915" s="18" t="s">
        <v>20</v>
      </c>
      <c r="B3915" s="5" t="str">
        <f>TEXT(DATA[[#This Row],[Fecha]],"mmm")</f>
        <v>mar</v>
      </c>
      <c r="C3915" s="16">
        <f>(WEEKNUM(DATA[[#This Row],[Fecha]],2))</f>
        <v>13</v>
      </c>
      <c r="D3915" s="82">
        <v>45378</v>
      </c>
      <c r="E3915" s="102">
        <f>YEAR(DATA[[#This Row],[Fecha]])</f>
        <v>2024</v>
      </c>
      <c r="F3915" s="31" t="s">
        <v>58</v>
      </c>
      <c r="G3915" s="32" t="s">
        <v>70</v>
      </c>
      <c r="H3915" s="83" t="s">
        <v>84</v>
      </c>
      <c r="I3915" s="32" t="s">
        <v>56</v>
      </c>
      <c r="J3915" s="19">
        <v>26.93</v>
      </c>
      <c r="K3915" s="29" t="s">
        <v>820</v>
      </c>
    </row>
    <row r="3916" spans="1:11">
      <c r="A3916" s="18" t="s">
        <v>20</v>
      </c>
      <c r="B3916" s="5" t="str">
        <f>TEXT(DATA[[#This Row],[Fecha]],"mmm")</f>
        <v>mar</v>
      </c>
      <c r="C3916" s="16">
        <f>(WEEKNUM(DATA[[#This Row],[Fecha]],2))</f>
        <v>13</v>
      </c>
      <c r="D3916" s="82">
        <v>45378</v>
      </c>
      <c r="E3916" s="102">
        <f>YEAR(DATA[[#This Row],[Fecha]])</f>
        <v>2024</v>
      </c>
      <c r="F3916" s="31" t="s">
        <v>58</v>
      </c>
      <c r="G3916" s="32" t="s">
        <v>70</v>
      </c>
      <c r="H3916" s="83" t="s">
        <v>84</v>
      </c>
      <c r="I3916" s="32" t="s">
        <v>56</v>
      </c>
      <c r="J3916" s="19">
        <v>22.29</v>
      </c>
      <c r="K3916" s="29" t="s">
        <v>820</v>
      </c>
    </row>
    <row r="3917" spans="1:11">
      <c r="A3917" s="18" t="s">
        <v>22</v>
      </c>
      <c r="B3917" s="5" t="str">
        <f>TEXT(DATA[[#This Row],[Fecha]],"mmm")</f>
        <v>mar</v>
      </c>
      <c r="C3917" s="16">
        <f>(WEEKNUM(DATA[[#This Row],[Fecha]],2))</f>
        <v>13</v>
      </c>
      <c r="D3917" s="82">
        <v>45378</v>
      </c>
      <c r="E3917" s="102">
        <f>YEAR(DATA[[#This Row],[Fecha]])</f>
        <v>2024</v>
      </c>
      <c r="F3917" s="31" t="s">
        <v>398</v>
      </c>
      <c r="G3917" s="32" t="s">
        <v>78</v>
      </c>
      <c r="H3917" s="83" t="s">
        <v>296</v>
      </c>
      <c r="I3917" s="32" t="s">
        <v>56</v>
      </c>
      <c r="J3917" s="19">
        <v>18.61</v>
      </c>
      <c r="K3917" s="29" t="s">
        <v>825</v>
      </c>
    </row>
    <row r="3918" spans="1:11">
      <c r="A3918" s="18" t="s">
        <v>20</v>
      </c>
      <c r="B3918" s="5" t="str">
        <f>TEXT(DATA[[#This Row],[Fecha]],"mmm")</f>
        <v>mar</v>
      </c>
      <c r="C3918" s="16">
        <f>(WEEKNUM(DATA[[#This Row],[Fecha]],2))</f>
        <v>13</v>
      </c>
      <c r="D3918" s="82">
        <v>45378</v>
      </c>
      <c r="E3918" s="102">
        <f>YEAR(DATA[[#This Row],[Fecha]])</f>
        <v>2024</v>
      </c>
      <c r="F3918" s="31" t="s">
        <v>398</v>
      </c>
      <c r="G3918" s="32" t="s">
        <v>482</v>
      </c>
      <c r="H3918" s="83" t="s">
        <v>176</v>
      </c>
      <c r="I3918" s="32" t="s">
        <v>57</v>
      </c>
      <c r="J3918" s="19">
        <v>16.96</v>
      </c>
      <c r="K3918" s="29" t="s">
        <v>821</v>
      </c>
    </row>
    <row r="3919" spans="1:11">
      <c r="A3919" s="18" t="s">
        <v>19</v>
      </c>
      <c r="B3919" s="5" t="str">
        <f>TEXT(DATA[[#This Row],[Fecha]],"mmm")</f>
        <v>mar</v>
      </c>
      <c r="C3919" s="16">
        <f>(WEEKNUM(DATA[[#This Row],[Fecha]],2))</f>
        <v>13</v>
      </c>
      <c r="D3919" s="82">
        <v>45378</v>
      </c>
      <c r="E3919" s="102">
        <f>YEAR(DATA[[#This Row],[Fecha]])</f>
        <v>2024</v>
      </c>
      <c r="F3919" s="31" t="s">
        <v>398</v>
      </c>
      <c r="G3919" s="32" t="s">
        <v>71</v>
      </c>
      <c r="H3919" s="83" t="s">
        <v>194</v>
      </c>
      <c r="I3919" s="32" t="s">
        <v>166</v>
      </c>
      <c r="J3919" s="19">
        <v>8.9499999999999993</v>
      </c>
    </row>
    <row r="3920" spans="1:11">
      <c r="A3920" s="18" t="s">
        <v>20</v>
      </c>
      <c r="B3920" s="5" t="str">
        <f>TEXT(DATA[[#This Row],[Fecha]],"mmm")</f>
        <v>mar</v>
      </c>
      <c r="C3920" s="16">
        <f>(WEEKNUM(DATA[[#This Row],[Fecha]],2))</f>
        <v>13</v>
      </c>
      <c r="D3920" s="82">
        <v>45378</v>
      </c>
      <c r="E3920" s="102">
        <f>YEAR(DATA[[#This Row],[Fecha]])</f>
        <v>2024</v>
      </c>
      <c r="F3920" s="31" t="s">
        <v>398</v>
      </c>
      <c r="G3920" s="32" t="s">
        <v>70</v>
      </c>
      <c r="H3920" s="83" t="s">
        <v>84</v>
      </c>
      <c r="I3920" s="32" t="s">
        <v>166</v>
      </c>
      <c r="J3920" s="19">
        <v>5.97</v>
      </c>
    </row>
    <row r="3921" spans="1:11">
      <c r="A3921" s="18" t="s">
        <v>20</v>
      </c>
      <c r="B3921" s="5" t="str">
        <f>TEXT(DATA[[#This Row],[Fecha]],"mmm")</f>
        <v>mar</v>
      </c>
      <c r="C3921" s="16">
        <f>(WEEKNUM(DATA[[#This Row],[Fecha]],2))</f>
        <v>13</v>
      </c>
      <c r="D3921" s="82">
        <v>45378</v>
      </c>
      <c r="E3921" s="102">
        <f>YEAR(DATA[[#This Row],[Fecha]])</f>
        <v>2024</v>
      </c>
      <c r="F3921" s="31" t="s">
        <v>58</v>
      </c>
      <c r="G3921" s="32" t="s">
        <v>70</v>
      </c>
      <c r="H3921" s="83" t="s">
        <v>134</v>
      </c>
      <c r="I3921" s="32" t="s">
        <v>166</v>
      </c>
      <c r="J3921" s="19">
        <v>4.91</v>
      </c>
    </row>
    <row r="3922" spans="1:11">
      <c r="A3922" s="18" t="s">
        <v>20</v>
      </c>
      <c r="B3922" s="5" t="str">
        <f>TEXT(DATA[[#This Row],[Fecha]],"mmm")</f>
        <v>mar</v>
      </c>
      <c r="C3922" s="16">
        <f>(WEEKNUM(DATA[[#This Row],[Fecha]],2))</f>
        <v>13</v>
      </c>
      <c r="D3922" s="82">
        <v>45378</v>
      </c>
      <c r="E3922" s="102">
        <f>YEAR(DATA[[#This Row],[Fecha]])</f>
        <v>2024</v>
      </c>
      <c r="F3922" s="31" t="s">
        <v>335</v>
      </c>
      <c r="G3922" s="32" t="s">
        <v>482</v>
      </c>
      <c r="H3922" s="83" t="s">
        <v>150</v>
      </c>
      <c r="I3922" s="32" t="s">
        <v>166</v>
      </c>
      <c r="J3922" s="19">
        <v>3.76</v>
      </c>
    </row>
    <row r="3923" spans="1:11">
      <c r="A3923" s="18" t="s">
        <v>22</v>
      </c>
      <c r="B3923" s="5" t="str">
        <f>TEXT(DATA[[#This Row],[Fecha]],"mmm")</f>
        <v>mar</v>
      </c>
      <c r="C3923" s="16">
        <f>(WEEKNUM(DATA[[#This Row],[Fecha]],2))</f>
        <v>13</v>
      </c>
      <c r="D3923" s="82">
        <v>45378</v>
      </c>
      <c r="E3923" s="102">
        <f>YEAR(DATA[[#This Row],[Fecha]])</f>
        <v>2024</v>
      </c>
      <c r="F3923" s="31" t="s">
        <v>398</v>
      </c>
      <c r="G3923" s="32" t="s">
        <v>59</v>
      </c>
      <c r="H3923" s="83" t="s">
        <v>487</v>
      </c>
      <c r="I3923" s="32" t="s">
        <v>166</v>
      </c>
      <c r="J3923" s="19">
        <v>3.65</v>
      </c>
    </row>
    <row r="3924" spans="1:11">
      <c r="A3924" s="18" t="s">
        <v>20</v>
      </c>
      <c r="B3924" s="5" t="str">
        <f>TEXT(DATA[[#This Row],[Fecha]],"mmm")</f>
        <v>mar</v>
      </c>
      <c r="C3924" s="16">
        <f>(WEEKNUM(DATA[[#This Row],[Fecha]],2))</f>
        <v>13</v>
      </c>
      <c r="D3924" s="82">
        <v>45378</v>
      </c>
      <c r="E3924" s="102">
        <f>YEAR(DATA[[#This Row],[Fecha]])</f>
        <v>2024</v>
      </c>
      <c r="F3924" s="31" t="s">
        <v>58</v>
      </c>
      <c r="G3924" s="32" t="s">
        <v>70</v>
      </c>
      <c r="H3924" s="83" t="s">
        <v>134</v>
      </c>
      <c r="I3924" s="32" t="s">
        <v>166</v>
      </c>
      <c r="J3924" s="19">
        <v>3.39</v>
      </c>
    </row>
    <row r="3925" spans="1:11">
      <c r="A3925" s="18" t="s">
        <v>22</v>
      </c>
      <c r="B3925" s="5" t="str">
        <f>TEXT(DATA[[#This Row],[Fecha]],"mmm")</f>
        <v>mar</v>
      </c>
      <c r="C3925" s="16">
        <f>(WEEKNUM(DATA[[#This Row],[Fecha]],2))</f>
        <v>13</v>
      </c>
      <c r="D3925" s="82">
        <v>45378</v>
      </c>
      <c r="E3925" s="102">
        <f>YEAR(DATA[[#This Row],[Fecha]])</f>
        <v>2024</v>
      </c>
      <c r="F3925" s="31" t="s">
        <v>398</v>
      </c>
      <c r="G3925" s="32" t="s">
        <v>76</v>
      </c>
      <c r="H3925" s="83" t="s">
        <v>304</v>
      </c>
      <c r="I3925" s="32" t="s">
        <v>166</v>
      </c>
      <c r="J3925" s="19">
        <v>2.95</v>
      </c>
    </row>
    <row r="3926" spans="1:11">
      <c r="A3926" s="18" t="s">
        <v>20</v>
      </c>
      <c r="B3926" s="5" t="str">
        <f>TEXT(DATA[[#This Row],[Fecha]],"mmm")</f>
        <v>mar</v>
      </c>
      <c r="C3926" s="16">
        <f>(WEEKNUM(DATA[[#This Row],[Fecha]],2))</f>
        <v>13</v>
      </c>
      <c r="D3926" s="82">
        <v>45378</v>
      </c>
      <c r="E3926" s="102">
        <f>YEAR(DATA[[#This Row],[Fecha]])</f>
        <v>2024</v>
      </c>
      <c r="F3926" s="31" t="s">
        <v>58</v>
      </c>
      <c r="G3926" s="32" t="s">
        <v>70</v>
      </c>
      <c r="H3926" s="83" t="s">
        <v>134</v>
      </c>
      <c r="I3926" s="32" t="s">
        <v>166</v>
      </c>
      <c r="J3926" s="19">
        <v>2.02</v>
      </c>
    </row>
    <row r="3927" spans="1:11">
      <c r="A3927" s="18" t="s">
        <v>19</v>
      </c>
      <c r="B3927" s="5" t="str">
        <f>TEXT(DATA[[#This Row],[Fecha]],"mmm")</f>
        <v>mar</v>
      </c>
      <c r="C3927" s="16">
        <f>(WEEKNUM(DATA[[#This Row],[Fecha]],2))</f>
        <v>13</v>
      </c>
      <c r="D3927" s="82">
        <v>45378</v>
      </c>
      <c r="E3927" s="102">
        <f>YEAR(DATA[[#This Row],[Fecha]])</f>
        <v>2024</v>
      </c>
      <c r="F3927" s="31" t="s">
        <v>398</v>
      </c>
      <c r="G3927" s="32" t="s">
        <v>71</v>
      </c>
      <c r="H3927" s="83" t="s">
        <v>194</v>
      </c>
      <c r="I3927" s="32" t="s">
        <v>166</v>
      </c>
      <c r="J3927" s="19">
        <v>1.81</v>
      </c>
    </row>
    <row r="3928" spans="1:11">
      <c r="A3928" s="18" t="s">
        <v>20</v>
      </c>
      <c r="B3928" s="5" t="str">
        <f>TEXT(DATA[[#This Row],[Fecha]],"mmm")</f>
        <v>mar</v>
      </c>
      <c r="C3928" s="16">
        <f>(WEEKNUM(DATA[[#This Row],[Fecha]],2))</f>
        <v>13</v>
      </c>
      <c r="D3928" s="82">
        <v>45378</v>
      </c>
      <c r="E3928" s="102">
        <f>YEAR(DATA[[#This Row],[Fecha]])</f>
        <v>2024</v>
      </c>
      <c r="F3928" s="31" t="s">
        <v>58</v>
      </c>
      <c r="G3928" s="32" t="s">
        <v>52</v>
      </c>
      <c r="H3928" s="83" t="s">
        <v>162</v>
      </c>
      <c r="I3928" s="32" t="s">
        <v>166</v>
      </c>
      <c r="J3928" s="19">
        <v>0.83</v>
      </c>
    </row>
    <row r="3929" spans="1:11">
      <c r="A3929" s="18" t="s">
        <v>20</v>
      </c>
      <c r="B3929" s="5" t="str">
        <f>TEXT(DATA[[#This Row],[Fecha]],"mmm")</f>
        <v>mar</v>
      </c>
      <c r="C3929" s="16">
        <f>(WEEKNUM(DATA[[#This Row],[Fecha]],2))</f>
        <v>13</v>
      </c>
      <c r="D3929" s="82">
        <v>45378</v>
      </c>
      <c r="E3929" s="102">
        <f>YEAR(DATA[[#This Row],[Fecha]])</f>
        <v>2024</v>
      </c>
      <c r="F3929" s="31" t="s">
        <v>58</v>
      </c>
      <c r="G3929" s="32" t="s">
        <v>52</v>
      </c>
      <c r="H3929" s="83" t="s">
        <v>162</v>
      </c>
      <c r="I3929" s="32" t="s">
        <v>166</v>
      </c>
      <c r="J3929" s="19">
        <v>0.19</v>
      </c>
    </row>
    <row r="3930" spans="1:11">
      <c r="A3930" s="18" t="s">
        <v>20</v>
      </c>
      <c r="B3930" s="5" t="str">
        <f>TEXT(DATA[[#This Row],[Fecha]],"mmm")</f>
        <v>mar</v>
      </c>
      <c r="C3930" s="16">
        <f>(WEEKNUM(DATA[[#This Row],[Fecha]],2))</f>
        <v>13</v>
      </c>
      <c r="D3930" s="82">
        <v>45379</v>
      </c>
      <c r="E3930" s="102">
        <f>YEAR(DATA[[#This Row],[Fecha]])</f>
        <v>2024</v>
      </c>
      <c r="F3930" s="31" t="s">
        <v>335</v>
      </c>
      <c r="G3930" s="32" t="s">
        <v>70</v>
      </c>
      <c r="H3930" s="83" t="s">
        <v>84</v>
      </c>
      <c r="I3930" s="32" t="s">
        <v>56</v>
      </c>
      <c r="J3930" s="19">
        <v>28.64</v>
      </c>
      <c r="K3930" s="29" t="s">
        <v>822</v>
      </c>
    </row>
    <row r="3931" spans="1:11">
      <c r="A3931" s="18" t="s">
        <v>22</v>
      </c>
      <c r="B3931" s="5" t="str">
        <f>TEXT(DATA[[#This Row],[Fecha]],"mmm")</f>
        <v>mar</v>
      </c>
      <c r="C3931" s="16">
        <f>(WEEKNUM(DATA[[#This Row],[Fecha]],2))</f>
        <v>13</v>
      </c>
      <c r="D3931" s="82">
        <v>45379</v>
      </c>
      <c r="E3931" s="102">
        <f>YEAR(DATA[[#This Row],[Fecha]])</f>
        <v>2024</v>
      </c>
      <c r="F3931" s="31" t="s">
        <v>398</v>
      </c>
      <c r="G3931" s="32" t="s">
        <v>78</v>
      </c>
      <c r="H3931" s="83" t="s">
        <v>296</v>
      </c>
      <c r="I3931" s="32" t="s">
        <v>56</v>
      </c>
      <c r="J3931" s="19">
        <v>23.46</v>
      </c>
      <c r="K3931" s="29" t="s">
        <v>824</v>
      </c>
    </row>
    <row r="3932" spans="1:11">
      <c r="A3932" s="18" t="s">
        <v>19</v>
      </c>
      <c r="B3932" s="5" t="str">
        <f>TEXT(DATA[[#This Row],[Fecha]],"mmm")</f>
        <v>mar</v>
      </c>
      <c r="C3932" s="16">
        <f>(WEEKNUM(DATA[[#This Row],[Fecha]],2))</f>
        <v>13</v>
      </c>
      <c r="D3932" s="82">
        <v>45379</v>
      </c>
      <c r="E3932" s="102">
        <f>YEAR(DATA[[#This Row],[Fecha]])</f>
        <v>2024</v>
      </c>
      <c r="F3932" s="31" t="s">
        <v>398</v>
      </c>
      <c r="G3932" s="32" t="s">
        <v>605</v>
      </c>
      <c r="H3932" s="83" t="s">
        <v>773</v>
      </c>
      <c r="I3932" s="32" t="s">
        <v>56</v>
      </c>
      <c r="J3932" s="19">
        <v>14.51</v>
      </c>
      <c r="K3932" s="29" t="s">
        <v>818</v>
      </c>
    </row>
    <row r="3933" spans="1:11">
      <c r="A3933" s="18" t="s">
        <v>19</v>
      </c>
      <c r="B3933" s="5" t="str">
        <f>TEXT(DATA[[#This Row],[Fecha]],"mmm")</f>
        <v>mar</v>
      </c>
      <c r="C3933" s="16">
        <f>(WEEKNUM(DATA[[#This Row],[Fecha]],2))</f>
        <v>13</v>
      </c>
      <c r="D3933" s="82">
        <v>45379</v>
      </c>
      <c r="E3933" s="102">
        <f>YEAR(DATA[[#This Row],[Fecha]])</f>
        <v>2024</v>
      </c>
      <c r="F3933" s="31" t="s">
        <v>398</v>
      </c>
      <c r="G3933" s="32" t="s">
        <v>65</v>
      </c>
      <c r="H3933" s="83" t="s">
        <v>429</v>
      </c>
      <c r="I3933" s="32" t="s">
        <v>166</v>
      </c>
      <c r="J3933" s="19">
        <v>9.75</v>
      </c>
    </row>
    <row r="3934" spans="1:11">
      <c r="A3934" s="18" t="s">
        <v>22</v>
      </c>
      <c r="B3934" s="5" t="str">
        <f>TEXT(DATA[[#This Row],[Fecha]],"mmm")</f>
        <v>mar</v>
      </c>
      <c r="C3934" s="16">
        <f>(WEEKNUM(DATA[[#This Row],[Fecha]],2))</f>
        <v>13</v>
      </c>
      <c r="D3934" s="82">
        <v>45379</v>
      </c>
      <c r="E3934" s="102">
        <f>YEAR(DATA[[#This Row],[Fecha]])</f>
        <v>2024</v>
      </c>
      <c r="F3934" s="31" t="s">
        <v>398</v>
      </c>
      <c r="G3934" s="32" t="s">
        <v>78</v>
      </c>
      <c r="H3934" s="83" t="s">
        <v>567</v>
      </c>
      <c r="I3934" s="32" t="s">
        <v>166</v>
      </c>
      <c r="J3934" s="19">
        <v>9.26</v>
      </c>
    </row>
    <row r="3935" spans="1:11">
      <c r="A3935" s="18" t="s">
        <v>20</v>
      </c>
      <c r="B3935" s="5" t="str">
        <f>TEXT(DATA[[#This Row],[Fecha]],"mmm")</f>
        <v>mar</v>
      </c>
      <c r="C3935" s="16">
        <f>(WEEKNUM(DATA[[#This Row],[Fecha]],2))</f>
        <v>13</v>
      </c>
      <c r="D3935" s="82">
        <v>45379</v>
      </c>
      <c r="E3935" s="102">
        <f>YEAR(DATA[[#This Row],[Fecha]])</f>
        <v>2024</v>
      </c>
      <c r="F3935" s="31" t="s">
        <v>58</v>
      </c>
      <c r="G3935" s="32" t="s">
        <v>52</v>
      </c>
      <c r="H3935" s="83" t="s">
        <v>195</v>
      </c>
      <c r="I3935" s="32" t="s">
        <v>166</v>
      </c>
      <c r="J3935" s="19">
        <v>8.65</v>
      </c>
    </row>
    <row r="3936" spans="1:11">
      <c r="A3936" s="18" t="s">
        <v>19</v>
      </c>
      <c r="B3936" s="5" t="str">
        <f>TEXT(DATA[[#This Row],[Fecha]],"mmm")</f>
        <v>mar</v>
      </c>
      <c r="C3936" s="16">
        <f>(WEEKNUM(DATA[[#This Row],[Fecha]],2))</f>
        <v>13</v>
      </c>
      <c r="D3936" s="82">
        <v>45379</v>
      </c>
      <c r="E3936" s="102">
        <f>YEAR(DATA[[#This Row],[Fecha]])</f>
        <v>2024</v>
      </c>
      <c r="F3936" s="31" t="s">
        <v>398</v>
      </c>
      <c r="G3936" s="32" t="s">
        <v>65</v>
      </c>
      <c r="H3936" s="83" t="s">
        <v>429</v>
      </c>
      <c r="I3936" s="32" t="s">
        <v>166</v>
      </c>
      <c r="J3936" s="19">
        <v>8.19</v>
      </c>
    </row>
    <row r="3937" spans="1:10">
      <c r="A3937" s="18" t="s">
        <v>19</v>
      </c>
      <c r="B3937" s="5" t="str">
        <f>TEXT(DATA[[#This Row],[Fecha]],"mmm")</f>
        <v>mar</v>
      </c>
      <c r="C3937" s="16">
        <f>(WEEKNUM(DATA[[#This Row],[Fecha]],2))</f>
        <v>13</v>
      </c>
      <c r="D3937" s="82">
        <v>45379</v>
      </c>
      <c r="E3937" s="102">
        <f>YEAR(DATA[[#This Row],[Fecha]])</f>
        <v>2024</v>
      </c>
      <c r="F3937" s="31" t="s">
        <v>398</v>
      </c>
      <c r="G3937" s="32" t="s">
        <v>605</v>
      </c>
      <c r="H3937" s="83" t="s">
        <v>773</v>
      </c>
      <c r="I3937" s="32" t="s">
        <v>166</v>
      </c>
      <c r="J3937" s="19">
        <v>7.6</v>
      </c>
    </row>
    <row r="3938" spans="1:10">
      <c r="A3938" s="18" t="s">
        <v>22</v>
      </c>
      <c r="B3938" s="5" t="str">
        <f>TEXT(DATA[[#This Row],[Fecha]],"mmm")</f>
        <v>mar</v>
      </c>
      <c r="C3938" s="16">
        <f>(WEEKNUM(DATA[[#This Row],[Fecha]],2))</f>
        <v>13</v>
      </c>
      <c r="D3938" s="82">
        <v>45379</v>
      </c>
      <c r="E3938" s="102">
        <f>YEAR(DATA[[#This Row],[Fecha]])</f>
        <v>2024</v>
      </c>
      <c r="F3938" s="31" t="s">
        <v>398</v>
      </c>
      <c r="G3938" s="32" t="s">
        <v>65</v>
      </c>
      <c r="H3938" s="83" t="s">
        <v>69</v>
      </c>
      <c r="I3938" s="32" t="s">
        <v>166</v>
      </c>
      <c r="J3938" s="19">
        <v>5.73</v>
      </c>
    </row>
    <row r="3939" spans="1:10">
      <c r="A3939" s="18" t="s">
        <v>22</v>
      </c>
      <c r="B3939" s="5" t="str">
        <f>TEXT(DATA[[#This Row],[Fecha]],"mmm")</f>
        <v>mar</v>
      </c>
      <c r="C3939" s="16">
        <f>(WEEKNUM(DATA[[#This Row],[Fecha]],2))</f>
        <v>13</v>
      </c>
      <c r="D3939" s="82">
        <v>45379</v>
      </c>
      <c r="E3939" s="102">
        <f>YEAR(DATA[[#This Row],[Fecha]])</f>
        <v>2024</v>
      </c>
      <c r="F3939" s="31" t="s">
        <v>398</v>
      </c>
      <c r="G3939" s="32" t="s">
        <v>78</v>
      </c>
      <c r="H3939" s="83" t="s">
        <v>567</v>
      </c>
      <c r="I3939" s="32" t="s">
        <v>166</v>
      </c>
      <c r="J3939" s="19">
        <v>5.0999999999999996</v>
      </c>
    </row>
    <row r="3940" spans="1:10">
      <c r="A3940" s="18" t="s">
        <v>20</v>
      </c>
      <c r="B3940" s="5" t="str">
        <f>TEXT(DATA[[#This Row],[Fecha]],"mmm")</f>
        <v>mar</v>
      </c>
      <c r="C3940" s="16">
        <f>(WEEKNUM(DATA[[#This Row],[Fecha]],2))</f>
        <v>13</v>
      </c>
      <c r="D3940" s="82">
        <v>45379</v>
      </c>
      <c r="E3940" s="102">
        <f>YEAR(DATA[[#This Row],[Fecha]])</f>
        <v>2024</v>
      </c>
      <c r="F3940" s="31" t="s">
        <v>335</v>
      </c>
      <c r="G3940" s="32" t="s">
        <v>482</v>
      </c>
      <c r="H3940" s="83" t="s">
        <v>150</v>
      </c>
      <c r="I3940" s="32" t="s">
        <v>166</v>
      </c>
      <c r="J3940" s="19">
        <v>4.74</v>
      </c>
    </row>
    <row r="3941" spans="1:10">
      <c r="A3941" s="18" t="s">
        <v>20</v>
      </c>
      <c r="B3941" s="5" t="str">
        <f>TEXT(DATA[[#This Row],[Fecha]],"mmm")</f>
        <v>mar</v>
      </c>
      <c r="C3941" s="16">
        <f>(WEEKNUM(DATA[[#This Row],[Fecha]],2))</f>
        <v>13</v>
      </c>
      <c r="D3941" s="82">
        <v>45379</v>
      </c>
      <c r="E3941" s="102">
        <f>YEAR(DATA[[#This Row],[Fecha]])</f>
        <v>2024</v>
      </c>
      <c r="F3941" s="31" t="s">
        <v>398</v>
      </c>
      <c r="G3941" s="32" t="s">
        <v>482</v>
      </c>
      <c r="H3941" s="83" t="s">
        <v>150</v>
      </c>
      <c r="I3941" s="32" t="s">
        <v>166</v>
      </c>
      <c r="J3941" s="19">
        <v>4.6500000000000004</v>
      </c>
    </row>
    <row r="3942" spans="1:10">
      <c r="A3942" s="18" t="s">
        <v>20</v>
      </c>
      <c r="B3942" s="5" t="str">
        <f>TEXT(DATA[[#This Row],[Fecha]],"mmm")</f>
        <v>mar</v>
      </c>
      <c r="C3942" s="16">
        <f>(WEEKNUM(DATA[[#This Row],[Fecha]],2))</f>
        <v>13</v>
      </c>
      <c r="D3942" s="82">
        <v>45379</v>
      </c>
      <c r="E3942" s="102">
        <f>YEAR(DATA[[#This Row],[Fecha]])</f>
        <v>2024</v>
      </c>
      <c r="F3942" s="31" t="s">
        <v>398</v>
      </c>
      <c r="G3942" s="32" t="s">
        <v>64</v>
      </c>
      <c r="H3942" s="83" t="s">
        <v>477</v>
      </c>
      <c r="I3942" s="32" t="s">
        <v>166</v>
      </c>
      <c r="J3942" s="19">
        <v>4.25</v>
      </c>
    </row>
    <row r="3943" spans="1:10">
      <c r="A3943" s="18" t="s">
        <v>20</v>
      </c>
      <c r="B3943" s="5" t="str">
        <f>TEXT(DATA[[#This Row],[Fecha]],"mmm")</f>
        <v>mar</v>
      </c>
      <c r="C3943" s="16">
        <f>(WEEKNUM(DATA[[#This Row],[Fecha]],2))</f>
        <v>13</v>
      </c>
      <c r="D3943" s="82">
        <v>45379</v>
      </c>
      <c r="E3943" s="102">
        <f>YEAR(DATA[[#This Row],[Fecha]])</f>
        <v>2024</v>
      </c>
      <c r="F3943" s="31" t="s">
        <v>398</v>
      </c>
      <c r="G3943" s="32" t="s">
        <v>52</v>
      </c>
      <c r="H3943" s="83" t="s">
        <v>183</v>
      </c>
      <c r="I3943" s="32" t="s">
        <v>166</v>
      </c>
      <c r="J3943" s="19">
        <v>3.89</v>
      </c>
    </row>
    <row r="3944" spans="1:10">
      <c r="A3944" s="18" t="s">
        <v>19</v>
      </c>
      <c r="B3944" s="5" t="str">
        <f>TEXT(DATA[[#This Row],[Fecha]],"mmm")</f>
        <v>mar</v>
      </c>
      <c r="C3944" s="16">
        <f>(WEEKNUM(DATA[[#This Row],[Fecha]],2))</f>
        <v>13</v>
      </c>
      <c r="D3944" s="82">
        <v>45379</v>
      </c>
      <c r="E3944" s="102">
        <f>YEAR(DATA[[#This Row],[Fecha]])</f>
        <v>2024</v>
      </c>
      <c r="F3944" s="31" t="s">
        <v>398</v>
      </c>
      <c r="G3944" s="32" t="s">
        <v>65</v>
      </c>
      <c r="H3944" s="83" t="s">
        <v>429</v>
      </c>
      <c r="I3944" s="32" t="s">
        <v>166</v>
      </c>
      <c r="J3944" s="19">
        <v>3.85</v>
      </c>
    </row>
    <row r="3945" spans="1:10">
      <c r="A3945" s="18" t="s">
        <v>20</v>
      </c>
      <c r="B3945" s="5" t="str">
        <f>TEXT(DATA[[#This Row],[Fecha]],"mmm")</f>
        <v>mar</v>
      </c>
      <c r="C3945" s="16">
        <f>(WEEKNUM(DATA[[#This Row],[Fecha]],2))</f>
        <v>13</v>
      </c>
      <c r="D3945" s="82">
        <v>45379</v>
      </c>
      <c r="E3945" s="102">
        <f>YEAR(DATA[[#This Row],[Fecha]])</f>
        <v>2024</v>
      </c>
      <c r="F3945" s="31" t="s">
        <v>335</v>
      </c>
      <c r="G3945" s="32" t="s">
        <v>482</v>
      </c>
      <c r="H3945" s="83" t="s">
        <v>150</v>
      </c>
      <c r="I3945" s="32" t="s">
        <v>166</v>
      </c>
      <c r="J3945" s="19">
        <v>3.28</v>
      </c>
    </row>
    <row r="3946" spans="1:10">
      <c r="A3946" s="18" t="s">
        <v>19</v>
      </c>
      <c r="B3946" s="5" t="str">
        <f>TEXT(DATA[[#This Row],[Fecha]],"mmm")</f>
        <v>mar</v>
      </c>
      <c r="C3946" s="16">
        <f>(WEEKNUM(DATA[[#This Row],[Fecha]],2))</f>
        <v>13</v>
      </c>
      <c r="D3946" s="82">
        <v>45379</v>
      </c>
      <c r="E3946" s="102">
        <f>YEAR(DATA[[#This Row],[Fecha]])</f>
        <v>2024</v>
      </c>
      <c r="F3946" s="31" t="s">
        <v>398</v>
      </c>
      <c r="G3946" s="32" t="s">
        <v>65</v>
      </c>
      <c r="H3946" s="83" t="s">
        <v>429</v>
      </c>
      <c r="I3946" s="32" t="s">
        <v>166</v>
      </c>
      <c r="J3946" s="19">
        <v>2.8</v>
      </c>
    </row>
    <row r="3947" spans="1:10">
      <c r="A3947" s="18" t="s">
        <v>20</v>
      </c>
      <c r="B3947" s="5" t="str">
        <f>TEXT(DATA[[#This Row],[Fecha]],"mmm")</f>
        <v>mar</v>
      </c>
      <c r="C3947" s="16">
        <f>(WEEKNUM(DATA[[#This Row],[Fecha]],2))</f>
        <v>13</v>
      </c>
      <c r="D3947" s="82">
        <v>45379</v>
      </c>
      <c r="E3947" s="102">
        <f>YEAR(DATA[[#This Row],[Fecha]])</f>
        <v>2024</v>
      </c>
      <c r="F3947" s="31" t="s">
        <v>58</v>
      </c>
      <c r="G3947" s="32" t="s">
        <v>70</v>
      </c>
      <c r="H3947" s="83" t="s">
        <v>134</v>
      </c>
      <c r="I3947" s="32" t="s">
        <v>166</v>
      </c>
      <c r="J3947" s="19">
        <v>2.5499999999999998</v>
      </c>
    </row>
    <row r="3948" spans="1:10">
      <c r="A3948" s="18" t="s">
        <v>22</v>
      </c>
      <c r="B3948" s="5" t="str">
        <f>TEXT(DATA[[#This Row],[Fecha]],"mmm")</f>
        <v>mar</v>
      </c>
      <c r="C3948" s="16">
        <f>(WEEKNUM(DATA[[#This Row],[Fecha]],2))</f>
        <v>13</v>
      </c>
      <c r="D3948" s="82">
        <v>45379</v>
      </c>
      <c r="E3948" s="102">
        <f>YEAR(DATA[[#This Row],[Fecha]])</f>
        <v>2024</v>
      </c>
      <c r="F3948" s="31" t="s">
        <v>398</v>
      </c>
      <c r="G3948" s="32" t="s">
        <v>78</v>
      </c>
      <c r="H3948" s="83" t="s">
        <v>296</v>
      </c>
      <c r="I3948" s="32" t="s">
        <v>166</v>
      </c>
      <c r="J3948" s="19">
        <v>2.33</v>
      </c>
    </row>
    <row r="3949" spans="1:10">
      <c r="A3949" s="18" t="s">
        <v>19</v>
      </c>
      <c r="B3949" s="5" t="str">
        <f>TEXT(DATA[[#This Row],[Fecha]],"mmm")</f>
        <v>mar</v>
      </c>
      <c r="C3949" s="16">
        <f>(WEEKNUM(DATA[[#This Row],[Fecha]],2))</f>
        <v>13</v>
      </c>
      <c r="D3949" s="82">
        <v>45379</v>
      </c>
      <c r="E3949" s="102">
        <f>YEAR(DATA[[#This Row],[Fecha]])</f>
        <v>2024</v>
      </c>
      <c r="F3949" s="31" t="s">
        <v>398</v>
      </c>
      <c r="G3949" s="32" t="s">
        <v>65</v>
      </c>
      <c r="H3949" s="83" t="s">
        <v>429</v>
      </c>
      <c r="I3949" s="32" t="s">
        <v>166</v>
      </c>
      <c r="J3949" s="19">
        <v>2.2599999999999998</v>
      </c>
    </row>
    <row r="3950" spans="1:10">
      <c r="A3950" s="18" t="s">
        <v>22</v>
      </c>
      <c r="B3950" s="5" t="str">
        <f>TEXT(DATA[[#This Row],[Fecha]],"mmm")</f>
        <v>mar</v>
      </c>
      <c r="C3950" s="16">
        <f>(WEEKNUM(DATA[[#This Row],[Fecha]],2))</f>
        <v>13</v>
      </c>
      <c r="D3950" s="82">
        <v>45379</v>
      </c>
      <c r="E3950" s="102">
        <f>YEAR(DATA[[#This Row],[Fecha]])</f>
        <v>2024</v>
      </c>
      <c r="F3950" s="31" t="s">
        <v>398</v>
      </c>
      <c r="G3950" s="32" t="s">
        <v>65</v>
      </c>
      <c r="H3950" s="83" t="s">
        <v>69</v>
      </c>
      <c r="I3950" s="32" t="s">
        <v>166</v>
      </c>
      <c r="J3950" s="19">
        <v>2.2000000000000002</v>
      </c>
    </row>
    <row r="3951" spans="1:10">
      <c r="A3951" s="18" t="s">
        <v>22</v>
      </c>
      <c r="B3951" s="5" t="str">
        <f>TEXT(DATA[[#This Row],[Fecha]],"mmm")</f>
        <v>mar</v>
      </c>
      <c r="C3951" s="16">
        <f>(WEEKNUM(DATA[[#This Row],[Fecha]],2))</f>
        <v>13</v>
      </c>
      <c r="D3951" s="82">
        <v>45379</v>
      </c>
      <c r="E3951" s="102">
        <f>YEAR(DATA[[#This Row],[Fecha]])</f>
        <v>2024</v>
      </c>
      <c r="F3951" s="31" t="s">
        <v>398</v>
      </c>
      <c r="G3951" s="32" t="s">
        <v>65</v>
      </c>
      <c r="H3951" s="83" t="s">
        <v>89</v>
      </c>
      <c r="I3951" s="32" t="s">
        <v>166</v>
      </c>
      <c r="J3951" s="19">
        <v>1.8</v>
      </c>
    </row>
    <row r="3952" spans="1:10">
      <c r="A3952" s="18" t="s">
        <v>22</v>
      </c>
      <c r="B3952" s="5" t="str">
        <f>TEXT(DATA[[#This Row],[Fecha]],"mmm")</f>
        <v>mar</v>
      </c>
      <c r="C3952" s="16">
        <f>(WEEKNUM(DATA[[#This Row],[Fecha]],2))</f>
        <v>13</v>
      </c>
      <c r="D3952" s="82">
        <v>45379</v>
      </c>
      <c r="E3952" s="102">
        <f>YEAR(DATA[[#This Row],[Fecha]])</f>
        <v>2024</v>
      </c>
      <c r="F3952" s="31" t="s">
        <v>398</v>
      </c>
      <c r="G3952" s="32" t="s">
        <v>76</v>
      </c>
      <c r="H3952" s="83" t="s">
        <v>596</v>
      </c>
      <c r="I3952" s="32" t="s">
        <v>166</v>
      </c>
      <c r="J3952" s="19">
        <v>1.73</v>
      </c>
    </row>
    <row r="3953" spans="1:11">
      <c r="A3953" s="18" t="s">
        <v>22</v>
      </c>
      <c r="B3953" s="5" t="str">
        <f>TEXT(DATA[[#This Row],[Fecha]],"mmm")</f>
        <v>mar</v>
      </c>
      <c r="C3953" s="16">
        <f>(WEEKNUM(DATA[[#This Row],[Fecha]],2))</f>
        <v>13</v>
      </c>
      <c r="D3953" s="82">
        <v>45379</v>
      </c>
      <c r="E3953" s="102">
        <f>YEAR(DATA[[#This Row],[Fecha]])</f>
        <v>2024</v>
      </c>
      <c r="F3953" s="31" t="s">
        <v>398</v>
      </c>
      <c r="G3953" s="32" t="s">
        <v>76</v>
      </c>
      <c r="H3953" s="83" t="s">
        <v>263</v>
      </c>
      <c r="I3953" s="32" t="s">
        <v>166</v>
      </c>
      <c r="J3953" s="19">
        <v>1.73</v>
      </c>
    </row>
    <row r="3954" spans="1:11">
      <c r="A3954" s="18" t="s">
        <v>22</v>
      </c>
      <c r="B3954" s="5" t="str">
        <f>TEXT(DATA[[#This Row],[Fecha]],"mmm")</f>
        <v>mar</v>
      </c>
      <c r="C3954" s="16">
        <f>(WEEKNUM(DATA[[#This Row],[Fecha]],2))</f>
        <v>13</v>
      </c>
      <c r="D3954" s="82">
        <v>45379</v>
      </c>
      <c r="E3954" s="102">
        <f>YEAR(DATA[[#This Row],[Fecha]])</f>
        <v>2024</v>
      </c>
      <c r="F3954" s="31" t="s">
        <v>398</v>
      </c>
      <c r="G3954" s="32" t="s">
        <v>65</v>
      </c>
      <c r="H3954" s="83" t="s">
        <v>69</v>
      </c>
      <c r="I3954" s="32" t="s">
        <v>166</v>
      </c>
      <c r="J3954" s="19">
        <v>1.55</v>
      </c>
    </row>
    <row r="3955" spans="1:11">
      <c r="A3955" s="18" t="s">
        <v>20</v>
      </c>
      <c r="B3955" s="5" t="str">
        <f>TEXT(DATA[[#This Row],[Fecha]],"mmm")</f>
        <v>mar</v>
      </c>
      <c r="C3955" s="16">
        <f>(WEEKNUM(DATA[[#This Row],[Fecha]],2))</f>
        <v>13</v>
      </c>
      <c r="D3955" s="82">
        <v>45379</v>
      </c>
      <c r="E3955" s="102">
        <f>YEAR(DATA[[#This Row],[Fecha]])</f>
        <v>2024</v>
      </c>
      <c r="F3955" s="31" t="s">
        <v>58</v>
      </c>
      <c r="G3955" s="32" t="s">
        <v>52</v>
      </c>
      <c r="H3955" s="83" t="s">
        <v>162</v>
      </c>
      <c r="I3955" s="32" t="s">
        <v>166</v>
      </c>
      <c r="J3955" s="19">
        <v>1.51</v>
      </c>
    </row>
    <row r="3956" spans="1:11">
      <c r="A3956" s="18" t="s">
        <v>19</v>
      </c>
      <c r="B3956" s="5" t="str">
        <f>TEXT(DATA[[#This Row],[Fecha]],"mmm")</f>
        <v>mar</v>
      </c>
      <c r="C3956" s="16">
        <f>(WEEKNUM(DATA[[#This Row],[Fecha]],2))</f>
        <v>13</v>
      </c>
      <c r="D3956" s="82">
        <v>45379</v>
      </c>
      <c r="E3956" s="102">
        <f>YEAR(DATA[[#This Row],[Fecha]])</f>
        <v>2024</v>
      </c>
      <c r="F3956" s="31" t="s">
        <v>398</v>
      </c>
      <c r="G3956" s="32" t="s">
        <v>65</v>
      </c>
      <c r="H3956" s="83" t="s">
        <v>69</v>
      </c>
      <c r="I3956" s="32" t="s">
        <v>166</v>
      </c>
      <c r="J3956" s="19">
        <v>1.31</v>
      </c>
    </row>
    <row r="3957" spans="1:11">
      <c r="A3957" s="18" t="s">
        <v>20</v>
      </c>
      <c r="B3957" s="5" t="str">
        <f>TEXT(DATA[[#This Row],[Fecha]],"mmm")</f>
        <v>mar</v>
      </c>
      <c r="C3957" s="16">
        <f>(WEEKNUM(DATA[[#This Row],[Fecha]],2))</f>
        <v>13</v>
      </c>
      <c r="D3957" s="82">
        <v>45379</v>
      </c>
      <c r="E3957" s="102">
        <f>YEAR(DATA[[#This Row],[Fecha]])</f>
        <v>2024</v>
      </c>
      <c r="F3957" s="31" t="s">
        <v>58</v>
      </c>
      <c r="G3957" s="32" t="s">
        <v>52</v>
      </c>
      <c r="H3957" s="83" t="s">
        <v>162</v>
      </c>
      <c r="I3957" s="32" t="s">
        <v>166</v>
      </c>
      <c r="J3957" s="19">
        <v>1.2</v>
      </c>
    </row>
    <row r="3958" spans="1:11">
      <c r="A3958" s="18" t="s">
        <v>19</v>
      </c>
      <c r="B3958" s="5" t="str">
        <f>TEXT(DATA[[#This Row],[Fecha]],"mmm")</f>
        <v>mar</v>
      </c>
      <c r="C3958" s="16">
        <f>(WEEKNUM(DATA[[#This Row],[Fecha]],2))</f>
        <v>13</v>
      </c>
      <c r="D3958" s="82">
        <v>45379</v>
      </c>
      <c r="E3958" s="102">
        <f>YEAR(DATA[[#This Row],[Fecha]])</f>
        <v>2024</v>
      </c>
      <c r="F3958" s="31" t="s">
        <v>398</v>
      </c>
      <c r="G3958" s="32" t="s">
        <v>65</v>
      </c>
      <c r="H3958" s="83" t="s">
        <v>69</v>
      </c>
      <c r="I3958" s="32" t="s">
        <v>166</v>
      </c>
      <c r="J3958" s="19">
        <v>1.17</v>
      </c>
    </row>
    <row r="3959" spans="1:11">
      <c r="A3959" s="18" t="s">
        <v>22</v>
      </c>
      <c r="B3959" s="5" t="str">
        <f>TEXT(DATA[[#This Row],[Fecha]],"mmm")</f>
        <v>mar</v>
      </c>
      <c r="C3959" s="16">
        <f>(WEEKNUM(DATA[[#This Row],[Fecha]],2))</f>
        <v>13</v>
      </c>
      <c r="D3959" s="82">
        <v>45379</v>
      </c>
      <c r="E3959" s="102">
        <f>YEAR(DATA[[#This Row],[Fecha]])</f>
        <v>2024</v>
      </c>
      <c r="F3959" s="31" t="s">
        <v>398</v>
      </c>
      <c r="G3959" s="32" t="s">
        <v>76</v>
      </c>
      <c r="H3959" s="83" t="s">
        <v>586</v>
      </c>
      <c r="I3959" s="32" t="s">
        <v>166</v>
      </c>
      <c r="J3959" s="19">
        <v>1.1299999999999999</v>
      </c>
    </row>
    <row r="3960" spans="1:11">
      <c r="A3960" s="18" t="s">
        <v>19</v>
      </c>
      <c r="B3960" s="5" t="str">
        <f>TEXT(DATA[[#This Row],[Fecha]],"mmm")</f>
        <v>mar</v>
      </c>
      <c r="C3960" s="16">
        <f>(WEEKNUM(DATA[[#This Row],[Fecha]],2))</f>
        <v>13</v>
      </c>
      <c r="D3960" s="82">
        <v>45379</v>
      </c>
      <c r="E3960" s="102">
        <f>YEAR(DATA[[#This Row],[Fecha]])</f>
        <v>2024</v>
      </c>
      <c r="F3960" s="31" t="s">
        <v>398</v>
      </c>
      <c r="G3960" s="32" t="s">
        <v>65</v>
      </c>
      <c r="H3960" s="83" t="s">
        <v>69</v>
      </c>
      <c r="I3960" s="32" t="s">
        <v>166</v>
      </c>
      <c r="J3960" s="19">
        <v>1.04</v>
      </c>
    </row>
    <row r="3961" spans="1:11">
      <c r="A3961" s="18" t="s">
        <v>19</v>
      </c>
      <c r="B3961" s="5" t="str">
        <f>TEXT(DATA[[#This Row],[Fecha]],"mmm")</f>
        <v>mar</v>
      </c>
      <c r="C3961" s="16">
        <f>(WEEKNUM(DATA[[#This Row],[Fecha]],2))</f>
        <v>13</v>
      </c>
      <c r="D3961" s="82">
        <v>45379</v>
      </c>
      <c r="E3961" s="102">
        <f>YEAR(DATA[[#This Row],[Fecha]])</f>
        <v>2024</v>
      </c>
      <c r="F3961" s="31" t="s">
        <v>398</v>
      </c>
      <c r="G3961" s="32" t="s">
        <v>65</v>
      </c>
      <c r="H3961" s="83" t="s">
        <v>69</v>
      </c>
      <c r="I3961" s="32" t="s">
        <v>166</v>
      </c>
      <c r="J3961" s="19">
        <v>0.78</v>
      </c>
    </row>
    <row r="3962" spans="1:11">
      <c r="A3962" s="18" t="s">
        <v>20</v>
      </c>
      <c r="B3962" s="5" t="str">
        <f>TEXT(DATA[[#This Row],[Fecha]],"mmm")</f>
        <v>mar</v>
      </c>
      <c r="C3962" s="16">
        <f>(WEEKNUM(DATA[[#This Row],[Fecha]],2))</f>
        <v>13</v>
      </c>
      <c r="D3962" s="82">
        <v>45379</v>
      </c>
      <c r="E3962" s="102">
        <f>YEAR(DATA[[#This Row],[Fecha]])</f>
        <v>2024</v>
      </c>
      <c r="F3962" s="31" t="s">
        <v>58</v>
      </c>
      <c r="G3962" s="32" t="s">
        <v>52</v>
      </c>
      <c r="H3962" s="83" t="s">
        <v>162</v>
      </c>
      <c r="I3962" s="32" t="s">
        <v>166</v>
      </c>
      <c r="J3962" s="19">
        <v>0.75</v>
      </c>
    </row>
    <row r="3963" spans="1:11">
      <c r="A3963" s="18" t="s">
        <v>19</v>
      </c>
      <c r="B3963" s="5" t="str">
        <f>TEXT(DATA[[#This Row],[Fecha]],"mmm")</f>
        <v>mar</v>
      </c>
      <c r="C3963" s="16">
        <f>(WEEKNUM(DATA[[#This Row],[Fecha]],2))</f>
        <v>13</v>
      </c>
      <c r="D3963" s="82">
        <v>45379</v>
      </c>
      <c r="E3963" s="102">
        <f>YEAR(DATA[[#This Row],[Fecha]])</f>
        <v>2024</v>
      </c>
      <c r="F3963" s="31" t="s">
        <v>398</v>
      </c>
      <c r="G3963" s="32" t="s">
        <v>65</v>
      </c>
      <c r="H3963" s="83" t="s">
        <v>429</v>
      </c>
      <c r="I3963" s="32" t="s">
        <v>166</v>
      </c>
      <c r="J3963" s="19">
        <v>0.18</v>
      </c>
    </row>
    <row r="3964" spans="1:11">
      <c r="A3964" s="18" t="s">
        <v>19</v>
      </c>
      <c r="B3964" s="5" t="str">
        <f>TEXT(DATA[[#This Row],[Fecha]],"mmm")</f>
        <v>mar</v>
      </c>
      <c r="C3964" s="16">
        <f>(WEEKNUM(DATA[[#This Row],[Fecha]],2))</f>
        <v>13</v>
      </c>
      <c r="D3964" s="82">
        <v>45379</v>
      </c>
      <c r="E3964" s="102">
        <f>YEAR(DATA[[#This Row],[Fecha]])</f>
        <v>2024</v>
      </c>
      <c r="F3964" s="31" t="s">
        <v>398</v>
      </c>
      <c r="G3964" s="32" t="s">
        <v>605</v>
      </c>
      <c r="H3964" s="83" t="s">
        <v>773</v>
      </c>
      <c r="I3964" s="32" t="s">
        <v>166</v>
      </c>
      <c r="J3964" s="19">
        <v>0.18</v>
      </c>
    </row>
    <row r="3965" spans="1:11">
      <c r="A3965" s="18" t="s">
        <v>20</v>
      </c>
      <c r="B3965" s="5" t="str">
        <f>TEXT(DATA[[#This Row],[Fecha]],"mmm")</f>
        <v>mar</v>
      </c>
      <c r="C3965" s="16">
        <f>(WEEKNUM(DATA[[#This Row],[Fecha]],2))</f>
        <v>13</v>
      </c>
      <c r="D3965" s="82">
        <v>45379</v>
      </c>
      <c r="E3965" s="102">
        <f>YEAR(DATA[[#This Row],[Fecha]])</f>
        <v>2024</v>
      </c>
      <c r="F3965" s="31" t="s">
        <v>58</v>
      </c>
      <c r="G3965" s="32" t="s">
        <v>52</v>
      </c>
      <c r="H3965" s="83" t="s">
        <v>162</v>
      </c>
      <c r="I3965" s="32" t="s">
        <v>166</v>
      </c>
      <c r="J3965" s="19">
        <v>0.11</v>
      </c>
    </row>
    <row r="3966" spans="1:11">
      <c r="A3966" s="18" t="s">
        <v>22</v>
      </c>
      <c r="B3966" s="5" t="str">
        <f>TEXT(DATA[[#This Row],[Fecha]],"mmm")</f>
        <v>abr</v>
      </c>
      <c r="C3966" s="16">
        <f>(WEEKNUM(DATA[[#This Row],[Fecha]],2))</f>
        <v>14</v>
      </c>
      <c r="D3966" s="30">
        <v>45383</v>
      </c>
      <c r="E3966" s="102">
        <f>YEAR(DATA[[#This Row],[Fecha]])</f>
        <v>2024</v>
      </c>
      <c r="F3966" s="31" t="s">
        <v>398</v>
      </c>
      <c r="G3966" s="32" t="s">
        <v>76</v>
      </c>
      <c r="H3966" s="35" t="s">
        <v>90</v>
      </c>
      <c r="I3966" s="32" t="s">
        <v>57</v>
      </c>
      <c r="J3966" s="19">
        <v>11.65</v>
      </c>
      <c r="K3966" s="29" t="s">
        <v>832</v>
      </c>
    </row>
    <row r="3967" spans="1:11">
      <c r="A3967" s="18" t="s">
        <v>20</v>
      </c>
      <c r="B3967" s="5" t="str">
        <f>TEXT(DATA[[#This Row],[Fecha]],"mmm")</f>
        <v>abr</v>
      </c>
      <c r="C3967" s="16">
        <f>(WEEKNUM(DATA[[#This Row],[Fecha]],2))</f>
        <v>14</v>
      </c>
      <c r="D3967" s="30">
        <v>45383</v>
      </c>
      <c r="E3967" s="102">
        <f>YEAR(DATA[[#This Row],[Fecha]])</f>
        <v>2024</v>
      </c>
      <c r="F3967" s="31" t="s">
        <v>398</v>
      </c>
      <c r="G3967" s="32" t="s">
        <v>482</v>
      </c>
      <c r="H3967" s="35" t="s">
        <v>150</v>
      </c>
      <c r="I3967" s="32" t="s">
        <v>166</v>
      </c>
      <c r="J3967" s="19">
        <v>8.2799999999999994</v>
      </c>
    </row>
    <row r="3968" spans="1:11">
      <c r="A3968" s="18" t="s">
        <v>20</v>
      </c>
      <c r="B3968" s="5" t="str">
        <f>TEXT(DATA[[#This Row],[Fecha]],"mmm")</f>
        <v>abr</v>
      </c>
      <c r="C3968" s="16">
        <f>(WEEKNUM(DATA[[#This Row],[Fecha]],2))</f>
        <v>14</v>
      </c>
      <c r="D3968" s="30">
        <v>45383</v>
      </c>
      <c r="E3968" s="102">
        <f>YEAR(DATA[[#This Row],[Fecha]])</f>
        <v>2024</v>
      </c>
      <c r="F3968" s="31" t="s">
        <v>398</v>
      </c>
      <c r="G3968" s="32" t="s">
        <v>53</v>
      </c>
      <c r="H3968" s="35" t="s">
        <v>599</v>
      </c>
      <c r="I3968" s="32" t="s">
        <v>166</v>
      </c>
      <c r="J3968" s="19">
        <v>6.1</v>
      </c>
    </row>
    <row r="3969" spans="1:11">
      <c r="A3969" s="18" t="s">
        <v>20</v>
      </c>
      <c r="B3969" s="5" t="str">
        <f>TEXT(DATA[[#This Row],[Fecha]],"mmm")</f>
        <v>abr</v>
      </c>
      <c r="C3969" s="16">
        <f>(WEEKNUM(DATA[[#This Row],[Fecha]],2))</f>
        <v>14</v>
      </c>
      <c r="D3969" s="30">
        <v>45383</v>
      </c>
      <c r="E3969" s="102">
        <f>YEAR(DATA[[#This Row],[Fecha]])</f>
        <v>2024</v>
      </c>
      <c r="F3969" s="31" t="s">
        <v>398</v>
      </c>
      <c r="G3969" s="32" t="s">
        <v>482</v>
      </c>
      <c r="H3969" s="35" t="s">
        <v>150</v>
      </c>
      <c r="I3969" s="32" t="s">
        <v>166</v>
      </c>
      <c r="J3969" s="19">
        <v>3.63</v>
      </c>
    </row>
    <row r="3970" spans="1:11">
      <c r="A3970" s="18" t="s">
        <v>20</v>
      </c>
      <c r="B3970" s="5" t="str">
        <f>TEXT(DATA[[#This Row],[Fecha]],"mmm")</f>
        <v>abr</v>
      </c>
      <c r="C3970" s="16">
        <f>(WEEKNUM(DATA[[#This Row],[Fecha]],2))</f>
        <v>14</v>
      </c>
      <c r="D3970" s="30">
        <v>45383</v>
      </c>
      <c r="E3970" s="102">
        <f>YEAR(DATA[[#This Row],[Fecha]])</f>
        <v>2024</v>
      </c>
      <c r="F3970" s="31" t="s">
        <v>398</v>
      </c>
      <c r="G3970" s="32" t="s">
        <v>70</v>
      </c>
      <c r="H3970" s="35" t="s">
        <v>134</v>
      </c>
      <c r="I3970" s="32" t="s">
        <v>166</v>
      </c>
      <c r="J3970" s="19">
        <v>3.29</v>
      </c>
    </row>
    <row r="3971" spans="1:11">
      <c r="A3971" s="18" t="s">
        <v>20</v>
      </c>
      <c r="B3971" s="5" t="str">
        <f>TEXT(DATA[[#This Row],[Fecha]],"mmm")</f>
        <v>abr</v>
      </c>
      <c r="C3971" s="16">
        <f>(WEEKNUM(DATA[[#This Row],[Fecha]],2))</f>
        <v>14</v>
      </c>
      <c r="D3971" s="30">
        <v>45383</v>
      </c>
      <c r="E3971" s="102">
        <f>YEAR(DATA[[#This Row],[Fecha]])</f>
        <v>2024</v>
      </c>
      <c r="F3971" s="31" t="s">
        <v>398</v>
      </c>
      <c r="G3971" s="32" t="s">
        <v>52</v>
      </c>
      <c r="H3971" s="35" t="s">
        <v>162</v>
      </c>
      <c r="I3971" s="32" t="s">
        <v>166</v>
      </c>
      <c r="J3971" s="19">
        <v>2.12</v>
      </c>
    </row>
    <row r="3972" spans="1:11">
      <c r="A3972" s="18" t="s">
        <v>20</v>
      </c>
      <c r="B3972" s="5" t="str">
        <f>TEXT(DATA[[#This Row],[Fecha]],"mmm")</f>
        <v>abr</v>
      </c>
      <c r="C3972" s="16">
        <f>(WEEKNUM(DATA[[#This Row],[Fecha]],2))</f>
        <v>14</v>
      </c>
      <c r="D3972" s="30">
        <v>45383</v>
      </c>
      <c r="E3972" s="102">
        <f>YEAR(DATA[[#This Row],[Fecha]])</f>
        <v>2024</v>
      </c>
      <c r="F3972" s="31" t="s">
        <v>398</v>
      </c>
      <c r="G3972" s="32" t="s">
        <v>52</v>
      </c>
      <c r="H3972" s="35" t="s">
        <v>162</v>
      </c>
      <c r="I3972" s="32" t="s">
        <v>166</v>
      </c>
      <c r="J3972" s="19">
        <v>1.39</v>
      </c>
    </row>
    <row r="3973" spans="1:11">
      <c r="A3973" s="18" t="s">
        <v>20</v>
      </c>
      <c r="B3973" s="5" t="str">
        <f>TEXT(DATA[[#This Row],[Fecha]],"mmm")</f>
        <v>abr</v>
      </c>
      <c r="C3973" s="16">
        <f>(WEEKNUM(DATA[[#This Row],[Fecha]],2))</f>
        <v>14</v>
      </c>
      <c r="D3973" s="30">
        <v>45383</v>
      </c>
      <c r="E3973" s="102">
        <f>YEAR(DATA[[#This Row],[Fecha]])</f>
        <v>2024</v>
      </c>
      <c r="F3973" s="31" t="s">
        <v>398</v>
      </c>
      <c r="G3973" s="32" t="s">
        <v>70</v>
      </c>
      <c r="H3973" s="35" t="s">
        <v>134</v>
      </c>
      <c r="I3973" s="32" t="s">
        <v>166</v>
      </c>
      <c r="J3973" s="19">
        <v>1.26</v>
      </c>
    </row>
    <row r="3974" spans="1:11">
      <c r="A3974" s="18" t="s">
        <v>22</v>
      </c>
      <c r="B3974" s="5" t="str">
        <f>TEXT(DATA[[#This Row],[Fecha]],"mmm")</f>
        <v>abr</v>
      </c>
      <c r="C3974" s="16">
        <f>(WEEKNUM(DATA[[#This Row],[Fecha]],2))</f>
        <v>14</v>
      </c>
      <c r="D3974" s="30">
        <v>45383</v>
      </c>
      <c r="E3974" s="102">
        <f>YEAR(DATA[[#This Row],[Fecha]])</f>
        <v>2024</v>
      </c>
      <c r="F3974" s="31" t="s">
        <v>398</v>
      </c>
      <c r="G3974" s="32" t="s">
        <v>76</v>
      </c>
      <c r="H3974" s="35" t="s">
        <v>304</v>
      </c>
      <c r="I3974" s="32" t="s">
        <v>166</v>
      </c>
      <c r="J3974" s="19">
        <v>1.2</v>
      </c>
    </row>
    <row r="3975" spans="1:11">
      <c r="A3975" s="18" t="s">
        <v>20</v>
      </c>
      <c r="B3975" s="5" t="str">
        <f>TEXT(DATA[[#This Row],[Fecha]],"mmm")</f>
        <v>abr</v>
      </c>
      <c r="C3975" s="16">
        <f>(WEEKNUM(DATA[[#This Row],[Fecha]],2))</f>
        <v>14</v>
      </c>
      <c r="D3975" s="30">
        <v>45383</v>
      </c>
      <c r="E3975" s="102">
        <f>YEAR(DATA[[#This Row],[Fecha]])</f>
        <v>2024</v>
      </c>
      <c r="F3975" s="31" t="s">
        <v>398</v>
      </c>
      <c r="G3975" s="32" t="s">
        <v>52</v>
      </c>
      <c r="H3975" s="35" t="s">
        <v>162</v>
      </c>
      <c r="I3975" s="32" t="s">
        <v>166</v>
      </c>
      <c r="J3975" s="19">
        <v>0.88</v>
      </c>
    </row>
    <row r="3976" spans="1:11">
      <c r="A3976" s="18" t="s">
        <v>20</v>
      </c>
      <c r="B3976" s="5" t="str">
        <f>TEXT(DATA[[#This Row],[Fecha]],"mmm")</f>
        <v>abr</v>
      </c>
      <c r="C3976" s="16">
        <f>(WEEKNUM(DATA[[#This Row],[Fecha]],2))</f>
        <v>14</v>
      </c>
      <c r="D3976" s="30">
        <v>45383</v>
      </c>
      <c r="E3976" s="102">
        <f>YEAR(DATA[[#This Row],[Fecha]])</f>
        <v>2024</v>
      </c>
      <c r="F3976" s="31" t="s">
        <v>398</v>
      </c>
      <c r="G3976" s="32" t="s">
        <v>52</v>
      </c>
      <c r="H3976" s="35" t="s">
        <v>162</v>
      </c>
      <c r="I3976" s="32" t="s">
        <v>166</v>
      </c>
      <c r="J3976" s="19">
        <v>0.19</v>
      </c>
    </row>
    <row r="3977" spans="1:11">
      <c r="A3977" s="18" t="s">
        <v>20</v>
      </c>
      <c r="B3977" s="5" t="str">
        <f>TEXT(DATA[[#This Row],[Fecha]],"mmm")</f>
        <v>abr</v>
      </c>
      <c r="C3977" s="16">
        <f>(WEEKNUM(DATA[[#This Row],[Fecha]],2))</f>
        <v>14</v>
      </c>
      <c r="D3977" s="30">
        <v>45384</v>
      </c>
      <c r="E3977" s="102">
        <f>YEAR(DATA[[#This Row],[Fecha]])</f>
        <v>2024</v>
      </c>
      <c r="F3977" s="31" t="s">
        <v>398</v>
      </c>
      <c r="G3977" s="32" t="s">
        <v>59</v>
      </c>
      <c r="H3977" s="35" t="s">
        <v>103</v>
      </c>
      <c r="I3977" s="32" t="s">
        <v>56</v>
      </c>
      <c r="J3977" s="19">
        <v>26.58</v>
      </c>
      <c r="K3977" s="29" t="s">
        <v>842</v>
      </c>
    </row>
    <row r="3978" spans="1:11">
      <c r="A3978" s="18" t="s">
        <v>20</v>
      </c>
      <c r="B3978" s="5" t="str">
        <f>TEXT(DATA[[#This Row],[Fecha]],"mmm")</f>
        <v>abr</v>
      </c>
      <c r="C3978" s="16">
        <f>(WEEKNUM(DATA[[#This Row],[Fecha]],2))</f>
        <v>14</v>
      </c>
      <c r="D3978" s="30">
        <v>45384</v>
      </c>
      <c r="E3978" s="102">
        <f>YEAR(DATA[[#This Row],[Fecha]])</f>
        <v>2024</v>
      </c>
      <c r="F3978" s="31" t="s">
        <v>58</v>
      </c>
      <c r="G3978" s="32" t="s">
        <v>482</v>
      </c>
      <c r="H3978" s="35" t="s">
        <v>364</v>
      </c>
      <c r="I3978" s="32" t="s">
        <v>56</v>
      </c>
      <c r="J3978" s="19">
        <v>25.75</v>
      </c>
      <c r="K3978" s="29" t="s">
        <v>841</v>
      </c>
    </row>
    <row r="3979" spans="1:11">
      <c r="A3979" s="18" t="s">
        <v>20</v>
      </c>
      <c r="B3979" s="5" t="str">
        <f>TEXT(DATA[[#This Row],[Fecha]],"mmm")</f>
        <v>abr</v>
      </c>
      <c r="C3979" s="16">
        <f>(WEEKNUM(DATA[[#This Row],[Fecha]],2))</f>
        <v>14</v>
      </c>
      <c r="D3979" s="30">
        <v>45384</v>
      </c>
      <c r="E3979" s="102">
        <f>YEAR(DATA[[#This Row],[Fecha]])</f>
        <v>2024</v>
      </c>
      <c r="F3979" s="31" t="s">
        <v>398</v>
      </c>
      <c r="G3979" s="32" t="s">
        <v>59</v>
      </c>
      <c r="H3979" s="35" t="s">
        <v>103</v>
      </c>
      <c r="I3979" s="32" t="s">
        <v>56</v>
      </c>
      <c r="J3979" s="19">
        <v>25.01</v>
      </c>
      <c r="K3979" s="29" t="s">
        <v>842</v>
      </c>
    </row>
    <row r="3980" spans="1:11">
      <c r="A3980" s="18" t="s">
        <v>20</v>
      </c>
      <c r="B3980" s="5" t="str">
        <f>TEXT(DATA[[#This Row],[Fecha]],"mmm")</f>
        <v>abr</v>
      </c>
      <c r="C3980" s="16">
        <f>(WEEKNUM(DATA[[#This Row],[Fecha]],2))</f>
        <v>14</v>
      </c>
      <c r="D3980" s="30">
        <v>45384</v>
      </c>
      <c r="E3980" s="102">
        <f>YEAR(DATA[[#This Row],[Fecha]])</f>
        <v>2024</v>
      </c>
      <c r="F3980" s="31" t="s">
        <v>398</v>
      </c>
      <c r="G3980" s="32" t="s">
        <v>59</v>
      </c>
      <c r="H3980" s="35" t="s">
        <v>103</v>
      </c>
      <c r="I3980" s="32" t="s">
        <v>56</v>
      </c>
      <c r="J3980" s="19">
        <v>18.739999999999998</v>
      </c>
      <c r="K3980" s="29" t="s">
        <v>842</v>
      </c>
    </row>
    <row r="3981" spans="1:11">
      <c r="A3981" s="18" t="s">
        <v>19</v>
      </c>
      <c r="B3981" s="5" t="str">
        <f>TEXT(DATA[[#This Row],[Fecha]],"mmm")</f>
        <v>abr</v>
      </c>
      <c r="C3981" s="16">
        <f>(WEEKNUM(DATA[[#This Row],[Fecha]],2))</f>
        <v>14</v>
      </c>
      <c r="D3981" s="30">
        <v>45384</v>
      </c>
      <c r="E3981" s="102">
        <f>YEAR(DATA[[#This Row],[Fecha]])</f>
        <v>2024</v>
      </c>
      <c r="F3981" s="31" t="s">
        <v>398</v>
      </c>
      <c r="G3981" s="32" t="s">
        <v>80</v>
      </c>
      <c r="H3981" s="35" t="s">
        <v>827</v>
      </c>
      <c r="I3981" s="32" t="s">
        <v>57</v>
      </c>
      <c r="J3981" s="19">
        <v>17.41</v>
      </c>
      <c r="K3981" s="29" t="s">
        <v>838</v>
      </c>
    </row>
    <row r="3982" spans="1:11">
      <c r="A3982" s="18" t="s">
        <v>20</v>
      </c>
      <c r="B3982" s="5" t="str">
        <f>TEXT(DATA[[#This Row],[Fecha]],"mmm")</f>
        <v>abr</v>
      </c>
      <c r="C3982" s="16">
        <f>(WEEKNUM(DATA[[#This Row],[Fecha]],2))</f>
        <v>14</v>
      </c>
      <c r="D3982" s="30">
        <v>45384</v>
      </c>
      <c r="E3982" s="102">
        <f>YEAR(DATA[[#This Row],[Fecha]])</f>
        <v>2024</v>
      </c>
      <c r="F3982" s="31" t="s">
        <v>398</v>
      </c>
      <c r="G3982" s="32" t="s">
        <v>59</v>
      </c>
      <c r="H3982" s="35" t="s">
        <v>103</v>
      </c>
      <c r="I3982" s="32" t="s">
        <v>56</v>
      </c>
      <c r="J3982" s="19">
        <v>14.81</v>
      </c>
      <c r="K3982" s="29" t="s">
        <v>842</v>
      </c>
    </row>
    <row r="3983" spans="1:11">
      <c r="A3983" s="18" t="s">
        <v>20</v>
      </c>
      <c r="B3983" s="5" t="str">
        <f>TEXT(DATA[[#This Row],[Fecha]],"mmm")</f>
        <v>abr</v>
      </c>
      <c r="C3983" s="16">
        <f>(WEEKNUM(DATA[[#This Row],[Fecha]],2))</f>
        <v>14</v>
      </c>
      <c r="D3983" s="30">
        <v>45384</v>
      </c>
      <c r="E3983" s="102">
        <f>YEAR(DATA[[#This Row],[Fecha]])</f>
        <v>2024</v>
      </c>
      <c r="F3983" s="31" t="s">
        <v>58</v>
      </c>
      <c r="G3983" s="32" t="s">
        <v>482</v>
      </c>
      <c r="H3983" s="35" t="s">
        <v>364</v>
      </c>
      <c r="I3983" s="32" t="s">
        <v>56</v>
      </c>
      <c r="J3983" s="19">
        <v>13.49</v>
      </c>
      <c r="K3983" s="29" t="s">
        <v>841</v>
      </c>
    </row>
    <row r="3984" spans="1:11">
      <c r="A3984" s="18" t="s">
        <v>20</v>
      </c>
      <c r="B3984" s="5" t="str">
        <f>TEXT(DATA[[#This Row],[Fecha]],"mmm")</f>
        <v>abr</v>
      </c>
      <c r="C3984" s="16">
        <f>(WEEKNUM(DATA[[#This Row],[Fecha]],2))</f>
        <v>14</v>
      </c>
      <c r="D3984" s="30">
        <v>45384</v>
      </c>
      <c r="E3984" s="102">
        <f>YEAR(DATA[[#This Row],[Fecha]])</f>
        <v>2024</v>
      </c>
      <c r="F3984" s="31" t="s">
        <v>398</v>
      </c>
      <c r="G3984" s="32" t="s">
        <v>59</v>
      </c>
      <c r="H3984" s="35" t="s">
        <v>103</v>
      </c>
      <c r="I3984" s="32" t="s">
        <v>56</v>
      </c>
      <c r="J3984" s="19">
        <v>12.09</v>
      </c>
      <c r="K3984" s="29" t="s">
        <v>842</v>
      </c>
    </row>
    <row r="3985" spans="1:11">
      <c r="A3985" s="18" t="s">
        <v>20</v>
      </c>
      <c r="B3985" s="5" t="str">
        <f>TEXT(DATA[[#This Row],[Fecha]],"mmm")</f>
        <v>abr</v>
      </c>
      <c r="C3985" s="16">
        <f>(WEEKNUM(DATA[[#This Row],[Fecha]],2))</f>
        <v>14</v>
      </c>
      <c r="D3985" s="30">
        <v>45384</v>
      </c>
      <c r="E3985" s="102">
        <f>YEAR(DATA[[#This Row],[Fecha]])</f>
        <v>2024</v>
      </c>
      <c r="F3985" s="31" t="s">
        <v>398</v>
      </c>
      <c r="G3985" s="32" t="s">
        <v>59</v>
      </c>
      <c r="H3985" s="35" t="s">
        <v>103</v>
      </c>
      <c r="I3985" s="32" t="s">
        <v>56</v>
      </c>
      <c r="J3985" s="19">
        <v>10.23</v>
      </c>
      <c r="K3985" s="29" t="s">
        <v>842</v>
      </c>
    </row>
    <row r="3986" spans="1:11">
      <c r="A3986" s="18" t="s">
        <v>20</v>
      </c>
      <c r="B3986" s="5" t="str">
        <f>TEXT(DATA[[#This Row],[Fecha]],"mmm")</f>
        <v>abr</v>
      </c>
      <c r="C3986" s="16">
        <f>(WEEKNUM(DATA[[#This Row],[Fecha]],2))</f>
        <v>14</v>
      </c>
      <c r="D3986" s="30">
        <v>45384</v>
      </c>
      <c r="E3986" s="102">
        <f>YEAR(DATA[[#This Row],[Fecha]])</f>
        <v>2024</v>
      </c>
      <c r="F3986" s="31" t="s">
        <v>58</v>
      </c>
      <c r="G3986" s="32" t="s">
        <v>482</v>
      </c>
      <c r="H3986" s="35" t="s">
        <v>652</v>
      </c>
      <c r="I3986" s="32" t="s">
        <v>166</v>
      </c>
      <c r="J3986" s="19">
        <v>6.05</v>
      </c>
    </row>
    <row r="3987" spans="1:11">
      <c r="A3987" s="18" t="s">
        <v>20</v>
      </c>
      <c r="B3987" s="5" t="str">
        <f>TEXT(DATA[[#This Row],[Fecha]],"mmm")</f>
        <v>abr</v>
      </c>
      <c r="C3987" s="16">
        <f>(WEEKNUM(DATA[[#This Row],[Fecha]],2))</f>
        <v>14</v>
      </c>
      <c r="D3987" s="30">
        <v>45384</v>
      </c>
      <c r="E3987" s="102">
        <f>YEAR(DATA[[#This Row],[Fecha]])</f>
        <v>2024</v>
      </c>
      <c r="F3987" s="31" t="s">
        <v>398</v>
      </c>
      <c r="G3987" s="32" t="s">
        <v>59</v>
      </c>
      <c r="H3987" s="35" t="s">
        <v>829</v>
      </c>
      <c r="I3987" s="32" t="s">
        <v>166</v>
      </c>
      <c r="J3987" s="19">
        <v>3.67</v>
      </c>
    </row>
    <row r="3988" spans="1:11">
      <c r="A3988" s="18" t="s">
        <v>19</v>
      </c>
      <c r="B3988" s="5" t="str">
        <f>TEXT(DATA[[#This Row],[Fecha]],"mmm")</f>
        <v>abr</v>
      </c>
      <c r="C3988" s="16">
        <f>(WEEKNUM(DATA[[#This Row],[Fecha]],2))</f>
        <v>14</v>
      </c>
      <c r="D3988" s="30">
        <v>45384</v>
      </c>
      <c r="E3988" s="102">
        <f>YEAR(DATA[[#This Row],[Fecha]])</f>
        <v>2024</v>
      </c>
      <c r="F3988" s="31" t="s">
        <v>398</v>
      </c>
      <c r="G3988" s="32" t="s">
        <v>60</v>
      </c>
      <c r="H3988" s="35" t="s">
        <v>299</v>
      </c>
      <c r="I3988" s="32" t="s">
        <v>166</v>
      </c>
      <c r="J3988" s="19">
        <v>3.29</v>
      </c>
    </row>
    <row r="3989" spans="1:11">
      <c r="A3989" s="18" t="s">
        <v>20</v>
      </c>
      <c r="B3989" s="5" t="str">
        <f>TEXT(DATA[[#This Row],[Fecha]],"mmm")</f>
        <v>abr</v>
      </c>
      <c r="C3989" s="16">
        <f>(WEEKNUM(DATA[[#This Row],[Fecha]],2))</f>
        <v>14</v>
      </c>
      <c r="D3989" s="30">
        <v>45384</v>
      </c>
      <c r="E3989" s="102">
        <f>YEAR(DATA[[#This Row],[Fecha]])</f>
        <v>2024</v>
      </c>
      <c r="F3989" s="31" t="s">
        <v>58</v>
      </c>
      <c r="G3989" s="32" t="s">
        <v>77</v>
      </c>
      <c r="H3989" s="35" t="s">
        <v>320</v>
      </c>
      <c r="I3989" s="32" t="s">
        <v>166</v>
      </c>
      <c r="J3989" s="19">
        <v>2.64</v>
      </c>
    </row>
    <row r="3990" spans="1:11">
      <c r="A3990" s="18" t="s">
        <v>19</v>
      </c>
      <c r="B3990" s="5" t="str">
        <f>TEXT(DATA[[#This Row],[Fecha]],"mmm")</f>
        <v>abr</v>
      </c>
      <c r="C3990" s="16">
        <f>(WEEKNUM(DATA[[#This Row],[Fecha]],2))</f>
        <v>14</v>
      </c>
      <c r="D3990" s="30">
        <v>45384</v>
      </c>
      <c r="E3990" s="102">
        <f>YEAR(DATA[[#This Row],[Fecha]])</f>
        <v>2024</v>
      </c>
      <c r="F3990" s="31" t="s">
        <v>398</v>
      </c>
      <c r="G3990" s="32" t="s">
        <v>60</v>
      </c>
      <c r="H3990" s="35" t="s">
        <v>299</v>
      </c>
      <c r="I3990" s="32" t="s">
        <v>166</v>
      </c>
      <c r="J3990" s="19">
        <v>2.34</v>
      </c>
    </row>
    <row r="3991" spans="1:11">
      <c r="A3991" s="18" t="s">
        <v>20</v>
      </c>
      <c r="B3991" s="5" t="str">
        <f>TEXT(DATA[[#This Row],[Fecha]],"mmm")</f>
        <v>abr</v>
      </c>
      <c r="C3991" s="16">
        <f>(WEEKNUM(DATA[[#This Row],[Fecha]],2))</f>
        <v>14</v>
      </c>
      <c r="D3991" s="30">
        <v>45384</v>
      </c>
      <c r="E3991" s="102">
        <f>YEAR(DATA[[#This Row],[Fecha]])</f>
        <v>2024</v>
      </c>
      <c r="F3991" s="31" t="s">
        <v>58</v>
      </c>
      <c r="G3991" s="32" t="s">
        <v>62</v>
      </c>
      <c r="H3991" s="35" t="s">
        <v>307</v>
      </c>
      <c r="I3991" s="32" t="s">
        <v>166</v>
      </c>
      <c r="J3991" s="19">
        <v>1.98</v>
      </c>
    </row>
    <row r="3992" spans="1:11">
      <c r="A3992" s="18" t="s">
        <v>22</v>
      </c>
      <c r="B3992" s="5" t="str">
        <f>TEXT(DATA[[#This Row],[Fecha]],"mmm")</f>
        <v>abr</v>
      </c>
      <c r="C3992" s="16">
        <f>(WEEKNUM(DATA[[#This Row],[Fecha]],2))</f>
        <v>14</v>
      </c>
      <c r="D3992" s="30">
        <v>45384</v>
      </c>
      <c r="E3992" s="102">
        <f>YEAR(DATA[[#This Row],[Fecha]])</f>
        <v>2024</v>
      </c>
      <c r="F3992" s="31" t="s">
        <v>398</v>
      </c>
      <c r="G3992" s="32" t="s">
        <v>76</v>
      </c>
      <c r="H3992" s="35" t="s">
        <v>304</v>
      </c>
      <c r="I3992" s="32" t="s">
        <v>166</v>
      </c>
      <c r="J3992" s="19">
        <v>1.98</v>
      </c>
    </row>
    <row r="3993" spans="1:11">
      <c r="A3993" s="18" t="s">
        <v>22</v>
      </c>
      <c r="B3993" s="5" t="str">
        <f>TEXT(DATA[[#This Row],[Fecha]],"mmm")</f>
        <v>abr</v>
      </c>
      <c r="C3993" s="16">
        <f>(WEEKNUM(DATA[[#This Row],[Fecha]],2))</f>
        <v>14</v>
      </c>
      <c r="D3993" s="30">
        <v>45384</v>
      </c>
      <c r="E3993" s="102">
        <f>YEAR(DATA[[#This Row],[Fecha]])</f>
        <v>2024</v>
      </c>
      <c r="F3993" s="31" t="s">
        <v>398</v>
      </c>
      <c r="G3993" s="32" t="s">
        <v>78</v>
      </c>
      <c r="H3993" s="35" t="s">
        <v>296</v>
      </c>
      <c r="I3993" s="32" t="s">
        <v>166</v>
      </c>
      <c r="J3993" s="19">
        <v>1.88</v>
      </c>
    </row>
    <row r="3994" spans="1:11">
      <c r="A3994" s="18" t="s">
        <v>22</v>
      </c>
      <c r="B3994" s="5" t="str">
        <f>TEXT(DATA[[#This Row],[Fecha]],"mmm")</f>
        <v>abr</v>
      </c>
      <c r="C3994" s="16">
        <f>(WEEKNUM(DATA[[#This Row],[Fecha]],2))</f>
        <v>14</v>
      </c>
      <c r="D3994" s="30">
        <v>45384</v>
      </c>
      <c r="E3994" s="102">
        <f>YEAR(DATA[[#This Row],[Fecha]])</f>
        <v>2024</v>
      </c>
      <c r="F3994" s="31" t="s">
        <v>398</v>
      </c>
      <c r="G3994" s="32" t="s">
        <v>78</v>
      </c>
      <c r="H3994" s="35" t="s">
        <v>296</v>
      </c>
      <c r="I3994" s="32" t="s">
        <v>166</v>
      </c>
      <c r="J3994" s="19">
        <v>1.8</v>
      </c>
    </row>
    <row r="3995" spans="1:11">
      <c r="A3995" s="18" t="s">
        <v>22</v>
      </c>
      <c r="B3995" s="5" t="str">
        <f>TEXT(DATA[[#This Row],[Fecha]],"mmm")</f>
        <v>abr</v>
      </c>
      <c r="C3995" s="16">
        <f>(WEEKNUM(DATA[[#This Row],[Fecha]],2))</f>
        <v>14</v>
      </c>
      <c r="D3995" s="30">
        <v>45384</v>
      </c>
      <c r="E3995" s="102">
        <f>YEAR(DATA[[#This Row],[Fecha]])</f>
        <v>2024</v>
      </c>
      <c r="F3995" s="31" t="s">
        <v>398</v>
      </c>
      <c r="G3995" s="32" t="s">
        <v>78</v>
      </c>
      <c r="H3995" s="35" t="s">
        <v>296</v>
      </c>
      <c r="I3995" s="32" t="s">
        <v>166</v>
      </c>
      <c r="J3995" s="19">
        <v>1.5</v>
      </c>
    </row>
    <row r="3996" spans="1:11">
      <c r="A3996" s="18" t="s">
        <v>20</v>
      </c>
      <c r="B3996" s="5" t="str">
        <f>TEXT(DATA[[#This Row],[Fecha]],"mmm")</f>
        <v>abr</v>
      </c>
      <c r="C3996" s="16">
        <f>(WEEKNUM(DATA[[#This Row],[Fecha]],2))</f>
        <v>14</v>
      </c>
      <c r="D3996" s="30">
        <v>45384</v>
      </c>
      <c r="E3996" s="102">
        <f>YEAR(DATA[[#This Row],[Fecha]])</f>
        <v>2024</v>
      </c>
      <c r="F3996" s="31" t="s">
        <v>398</v>
      </c>
      <c r="G3996" s="32" t="s">
        <v>52</v>
      </c>
      <c r="H3996" s="35" t="s">
        <v>162</v>
      </c>
      <c r="I3996" s="32" t="s">
        <v>166</v>
      </c>
      <c r="J3996" s="19">
        <v>0.9</v>
      </c>
    </row>
    <row r="3997" spans="1:11">
      <c r="A3997" s="18" t="s">
        <v>20</v>
      </c>
      <c r="B3997" s="5" t="str">
        <f>TEXT(DATA[[#This Row],[Fecha]],"mmm")</f>
        <v>abr</v>
      </c>
      <c r="C3997" s="16">
        <f>(WEEKNUM(DATA[[#This Row],[Fecha]],2))</f>
        <v>14</v>
      </c>
      <c r="D3997" s="30">
        <v>45384</v>
      </c>
      <c r="E3997" s="102">
        <f>YEAR(DATA[[#This Row],[Fecha]])</f>
        <v>2024</v>
      </c>
      <c r="F3997" s="31" t="s">
        <v>58</v>
      </c>
      <c r="G3997" s="32" t="s">
        <v>62</v>
      </c>
      <c r="H3997" s="35" t="s">
        <v>307</v>
      </c>
      <c r="I3997" s="32" t="s">
        <v>166</v>
      </c>
      <c r="J3997" s="19">
        <v>0.57999999999999996</v>
      </c>
    </row>
    <row r="3998" spans="1:11">
      <c r="A3998" s="18" t="s">
        <v>22</v>
      </c>
      <c r="B3998" s="5" t="str">
        <f>TEXT(DATA[[#This Row],[Fecha]],"mmm")</f>
        <v>abr</v>
      </c>
      <c r="C3998" s="16">
        <f>(WEEKNUM(DATA[[#This Row],[Fecha]],2))</f>
        <v>14</v>
      </c>
      <c r="D3998" s="30">
        <v>45384</v>
      </c>
      <c r="E3998" s="102">
        <f>YEAR(DATA[[#This Row],[Fecha]])</f>
        <v>2024</v>
      </c>
      <c r="F3998" s="31" t="s">
        <v>398</v>
      </c>
      <c r="G3998" s="32" t="s">
        <v>78</v>
      </c>
      <c r="H3998" s="35" t="s">
        <v>296</v>
      </c>
      <c r="I3998" s="32" t="s">
        <v>166</v>
      </c>
      <c r="J3998" s="19">
        <v>0.53</v>
      </c>
    </row>
    <row r="3999" spans="1:11">
      <c r="A3999" s="18" t="s">
        <v>22</v>
      </c>
      <c r="B3999" s="5" t="str">
        <f>TEXT(DATA[[#This Row],[Fecha]],"mmm")</f>
        <v>abr</v>
      </c>
      <c r="C3999" s="16">
        <f>(WEEKNUM(DATA[[#This Row],[Fecha]],2))</f>
        <v>14</v>
      </c>
      <c r="D3999" s="30">
        <v>45384</v>
      </c>
      <c r="E3999" s="102">
        <f>YEAR(DATA[[#This Row],[Fecha]])</f>
        <v>2024</v>
      </c>
      <c r="F3999" s="31" t="s">
        <v>398</v>
      </c>
      <c r="G3999" s="32" t="s">
        <v>78</v>
      </c>
      <c r="H3999" s="35" t="s">
        <v>296</v>
      </c>
      <c r="I3999" s="32" t="s">
        <v>166</v>
      </c>
      <c r="J3999" s="19">
        <v>0.45</v>
      </c>
    </row>
    <row r="4000" spans="1:11">
      <c r="A4000" s="18" t="s">
        <v>19</v>
      </c>
      <c r="B4000" s="5" t="str">
        <f>TEXT(DATA[[#This Row],[Fecha]],"mmm")</f>
        <v>abr</v>
      </c>
      <c r="C4000" s="16">
        <f>(WEEKNUM(DATA[[#This Row],[Fecha]],2))</f>
        <v>14</v>
      </c>
      <c r="D4000" s="30">
        <v>45384</v>
      </c>
      <c r="E4000" s="102">
        <f>YEAR(DATA[[#This Row],[Fecha]])</f>
        <v>2024</v>
      </c>
      <c r="F4000" s="31" t="s">
        <v>398</v>
      </c>
      <c r="G4000" s="32" t="s">
        <v>80</v>
      </c>
      <c r="H4000" s="35" t="s">
        <v>827</v>
      </c>
      <c r="I4000" s="32" t="s">
        <v>166</v>
      </c>
      <c r="J4000" s="19">
        <v>0.22</v>
      </c>
    </row>
    <row r="4001" spans="1:11">
      <c r="A4001" s="18" t="s">
        <v>20</v>
      </c>
      <c r="B4001" s="5" t="str">
        <f>TEXT(DATA[[#This Row],[Fecha]],"mmm")</f>
        <v>abr</v>
      </c>
      <c r="C4001" s="16">
        <f>(WEEKNUM(DATA[[#This Row],[Fecha]],2))</f>
        <v>14</v>
      </c>
      <c r="D4001" s="30">
        <v>45384</v>
      </c>
      <c r="E4001" s="102">
        <f>YEAR(DATA[[#This Row],[Fecha]])</f>
        <v>2024</v>
      </c>
      <c r="F4001" s="31" t="s">
        <v>398</v>
      </c>
      <c r="G4001" s="32" t="s">
        <v>52</v>
      </c>
      <c r="H4001" s="35" t="s">
        <v>162</v>
      </c>
      <c r="I4001" s="32" t="s">
        <v>166</v>
      </c>
      <c r="J4001" s="19">
        <v>0.2</v>
      </c>
    </row>
    <row r="4002" spans="1:11">
      <c r="A4002" s="18" t="s">
        <v>20</v>
      </c>
      <c r="B4002" s="5" t="str">
        <f>TEXT(DATA[[#This Row],[Fecha]],"mmm")</f>
        <v>abr</v>
      </c>
      <c r="C4002" s="16">
        <f>(WEEKNUM(DATA[[#This Row],[Fecha]],2))</f>
        <v>14</v>
      </c>
      <c r="D4002" s="30">
        <v>45384</v>
      </c>
      <c r="E4002" s="102">
        <f>YEAR(DATA[[#This Row],[Fecha]])</f>
        <v>2024</v>
      </c>
      <c r="F4002" s="31" t="s">
        <v>398</v>
      </c>
      <c r="G4002" s="32" t="s">
        <v>52</v>
      </c>
      <c r="H4002" s="35" t="s">
        <v>162</v>
      </c>
      <c r="I4002" s="32" t="s">
        <v>166</v>
      </c>
      <c r="J4002" s="19">
        <v>0.16</v>
      </c>
    </row>
    <row r="4003" spans="1:11">
      <c r="A4003" s="18" t="s">
        <v>20</v>
      </c>
      <c r="B4003" s="5" t="str">
        <f>TEXT(DATA[[#This Row],[Fecha]],"mmm")</f>
        <v>abr</v>
      </c>
      <c r="C4003" s="16">
        <f>(WEEKNUM(DATA[[#This Row],[Fecha]],2))</f>
        <v>14</v>
      </c>
      <c r="D4003" s="30">
        <v>45384</v>
      </c>
      <c r="E4003" s="102">
        <f>YEAR(DATA[[#This Row],[Fecha]])</f>
        <v>2024</v>
      </c>
      <c r="F4003" s="31" t="s">
        <v>398</v>
      </c>
      <c r="G4003" s="32" t="s">
        <v>52</v>
      </c>
      <c r="H4003" s="35" t="s">
        <v>162</v>
      </c>
      <c r="I4003" s="32" t="s">
        <v>166</v>
      </c>
      <c r="J4003" s="19">
        <v>0.12</v>
      </c>
    </row>
    <row r="4004" spans="1:11">
      <c r="A4004" s="18" t="s">
        <v>22</v>
      </c>
      <c r="B4004" s="5" t="str">
        <f>TEXT(DATA[[#This Row],[Fecha]],"mmm")</f>
        <v>abr</v>
      </c>
      <c r="C4004" s="16">
        <f>(WEEKNUM(DATA[[#This Row],[Fecha]],2))</f>
        <v>14</v>
      </c>
      <c r="D4004" s="30">
        <v>45385</v>
      </c>
      <c r="E4004" s="102">
        <f>YEAR(DATA[[#This Row],[Fecha]])</f>
        <v>2024</v>
      </c>
      <c r="F4004" s="31" t="s">
        <v>398</v>
      </c>
      <c r="G4004" s="32" t="s">
        <v>65</v>
      </c>
      <c r="H4004" s="35" t="s">
        <v>609</v>
      </c>
      <c r="I4004" s="32" t="s">
        <v>57</v>
      </c>
      <c r="J4004" s="19">
        <v>22.96</v>
      </c>
      <c r="K4004" s="29" t="s">
        <v>834</v>
      </c>
    </row>
    <row r="4005" spans="1:11">
      <c r="A4005" s="18" t="s">
        <v>22</v>
      </c>
      <c r="B4005" s="5" t="str">
        <f>TEXT(DATA[[#This Row],[Fecha]],"mmm")</f>
        <v>abr</v>
      </c>
      <c r="C4005" s="16">
        <f>(WEEKNUM(DATA[[#This Row],[Fecha]],2))</f>
        <v>14</v>
      </c>
      <c r="D4005" s="30">
        <v>45385</v>
      </c>
      <c r="E4005" s="102">
        <f>YEAR(DATA[[#This Row],[Fecha]])</f>
        <v>2024</v>
      </c>
      <c r="F4005" s="31" t="s">
        <v>58</v>
      </c>
      <c r="G4005" s="32" t="s">
        <v>78</v>
      </c>
      <c r="H4005" s="35" t="s">
        <v>296</v>
      </c>
      <c r="I4005" s="32" t="s">
        <v>56</v>
      </c>
      <c r="J4005" s="19">
        <v>19.04</v>
      </c>
      <c r="K4005" s="29" t="s">
        <v>837</v>
      </c>
    </row>
    <row r="4006" spans="1:11">
      <c r="A4006" s="18" t="s">
        <v>22</v>
      </c>
      <c r="B4006" s="5" t="str">
        <f>TEXT(DATA[[#This Row],[Fecha]],"mmm")</f>
        <v>abr</v>
      </c>
      <c r="C4006" s="16">
        <f>(WEEKNUM(DATA[[#This Row],[Fecha]],2))</f>
        <v>14</v>
      </c>
      <c r="D4006" s="30">
        <v>45385</v>
      </c>
      <c r="E4006" s="102">
        <f>YEAR(DATA[[#This Row],[Fecha]])</f>
        <v>2024</v>
      </c>
      <c r="F4006" s="31" t="s">
        <v>58</v>
      </c>
      <c r="G4006" s="32" t="s">
        <v>65</v>
      </c>
      <c r="H4006" s="35" t="s">
        <v>609</v>
      </c>
      <c r="I4006" s="32" t="s">
        <v>57</v>
      </c>
      <c r="J4006" s="19">
        <v>12.57</v>
      </c>
      <c r="K4006" s="29" t="s">
        <v>834</v>
      </c>
    </row>
    <row r="4007" spans="1:11">
      <c r="A4007" s="18" t="s">
        <v>19</v>
      </c>
      <c r="B4007" s="5" t="str">
        <f>TEXT(DATA[[#This Row],[Fecha]],"mmm")</f>
        <v>abr</v>
      </c>
      <c r="C4007" s="16">
        <f>(WEEKNUM(DATA[[#This Row],[Fecha]],2))</f>
        <v>14</v>
      </c>
      <c r="D4007" s="30">
        <v>45385</v>
      </c>
      <c r="E4007" s="102">
        <f>YEAR(DATA[[#This Row],[Fecha]])</f>
        <v>2024</v>
      </c>
      <c r="F4007" s="31" t="s">
        <v>826</v>
      </c>
      <c r="G4007" s="32" t="s">
        <v>70</v>
      </c>
      <c r="H4007" s="35" t="s">
        <v>84</v>
      </c>
      <c r="I4007" s="32" t="s">
        <v>166</v>
      </c>
      <c r="J4007" s="19">
        <v>5.86</v>
      </c>
    </row>
    <row r="4008" spans="1:11">
      <c r="A4008" s="18" t="s">
        <v>20</v>
      </c>
      <c r="B4008" s="5" t="str">
        <f>TEXT(DATA[[#This Row],[Fecha]],"mmm")</f>
        <v>abr</v>
      </c>
      <c r="C4008" s="16">
        <f>(WEEKNUM(DATA[[#This Row],[Fecha]],2))</f>
        <v>14</v>
      </c>
      <c r="D4008" s="30">
        <v>45385</v>
      </c>
      <c r="E4008" s="102">
        <f>YEAR(DATA[[#This Row],[Fecha]])</f>
        <v>2024</v>
      </c>
      <c r="F4008" s="31" t="s">
        <v>58</v>
      </c>
      <c r="G4008" s="32" t="s">
        <v>76</v>
      </c>
      <c r="H4008" s="35" t="s">
        <v>102</v>
      </c>
      <c r="I4008" s="32" t="s">
        <v>166</v>
      </c>
      <c r="J4008" s="19">
        <v>5.07</v>
      </c>
    </row>
    <row r="4009" spans="1:11">
      <c r="A4009" s="18" t="s">
        <v>20</v>
      </c>
      <c r="B4009" s="5" t="str">
        <f>TEXT(DATA[[#This Row],[Fecha]],"mmm")</f>
        <v>abr</v>
      </c>
      <c r="C4009" s="16">
        <f>(WEEKNUM(DATA[[#This Row],[Fecha]],2))</f>
        <v>14</v>
      </c>
      <c r="D4009" s="30">
        <v>45385</v>
      </c>
      <c r="E4009" s="102">
        <f>YEAR(DATA[[#This Row],[Fecha]])</f>
        <v>2024</v>
      </c>
      <c r="F4009" s="31" t="s">
        <v>58</v>
      </c>
      <c r="G4009" s="32" t="s">
        <v>62</v>
      </c>
      <c r="H4009" s="35" t="s">
        <v>307</v>
      </c>
      <c r="I4009" s="32" t="s">
        <v>166</v>
      </c>
      <c r="J4009" s="19">
        <v>4.01</v>
      </c>
    </row>
    <row r="4010" spans="1:11">
      <c r="A4010" s="18" t="s">
        <v>22</v>
      </c>
      <c r="B4010" s="5" t="str">
        <f>TEXT(DATA[[#This Row],[Fecha]],"mmm")</f>
        <v>abr</v>
      </c>
      <c r="C4010" s="16">
        <f>(WEEKNUM(DATA[[#This Row],[Fecha]],2))</f>
        <v>14</v>
      </c>
      <c r="D4010" s="30">
        <v>45385</v>
      </c>
      <c r="E4010" s="102">
        <f>YEAR(DATA[[#This Row],[Fecha]])</f>
        <v>2024</v>
      </c>
      <c r="F4010" s="31" t="s">
        <v>398</v>
      </c>
      <c r="G4010" s="32" t="s">
        <v>76</v>
      </c>
      <c r="H4010" s="35" t="s">
        <v>304</v>
      </c>
      <c r="I4010" s="32" t="s">
        <v>166</v>
      </c>
      <c r="J4010" s="19">
        <v>3.5</v>
      </c>
    </row>
    <row r="4011" spans="1:11">
      <c r="A4011" s="18" t="s">
        <v>22</v>
      </c>
      <c r="B4011" s="5" t="str">
        <f>TEXT(DATA[[#This Row],[Fecha]],"mmm")</f>
        <v>abr</v>
      </c>
      <c r="C4011" s="16">
        <f>(WEEKNUM(DATA[[#This Row],[Fecha]],2))</f>
        <v>14</v>
      </c>
      <c r="D4011" s="30">
        <v>45385</v>
      </c>
      <c r="E4011" s="102">
        <f>YEAR(DATA[[#This Row],[Fecha]])</f>
        <v>2024</v>
      </c>
      <c r="F4011" s="31" t="s">
        <v>398</v>
      </c>
      <c r="G4011" s="32" t="s">
        <v>65</v>
      </c>
      <c r="H4011" s="35" t="s">
        <v>609</v>
      </c>
      <c r="I4011" s="32" t="s">
        <v>166</v>
      </c>
      <c r="J4011" s="19">
        <v>2.6</v>
      </c>
    </row>
    <row r="4012" spans="1:11">
      <c r="A4012" s="18" t="s">
        <v>20</v>
      </c>
      <c r="B4012" s="5" t="str">
        <f>TEXT(DATA[[#This Row],[Fecha]],"mmm")</f>
        <v>abr</v>
      </c>
      <c r="C4012" s="16">
        <f>(WEEKNUM(DATA[[#This Row],[Fecha]],2))</f>
        <v>14</v>
      </c>
      <c r="D4012" s="30">
        <v>45385</v>
      </c>
      <c r="E4012" s="102">
        <f>YEAR(DATA[[#This Row],[Fecha]])</f>
        <v>2024</v>
      </c>
      <c r="F4012" s="31" t="s">
        <v>58</v>
      </c>
      <c r="G4012" s="32" t="s">
        <v>76</v>
      </c>
      <c r="H4012" s="35" t="s">
        <v>108</v>
      </c>
      <c r="I4012" s="32" t="s">
        <v>166</v>
      </c>
      <c r="J4012" s="19">
        <v>2.13</v>
      </c>
    </row>
    <row r="4013" spans="1:11">
      <c r="A4013" s="18" t="s">
        <v>22</v>
      </c>
      <c r="B4013" s="5" t="str">
        <f>TEXT(DATA[[#This Row],[Fecha]],"mmm")</f>
        <v>abr</v>
      </c>
      <c r="C4013" s="16">
        <f>(WEEKNUM(DATA[[#This Row],[Fecha]],2))</f>
        <v>14</v>
      </c>
      <c r="D4013" s="30">
        <v>45385</v>
      </c>
      <c r="E4013" s="102">
        <f>YEAR(DATA[[#This Row],[Fecha]])</f>
        <v>2024</v>
      </c>
      <c r="F4013" s="31" t="s">
        <v>58</v>
      </c>
      <c r="G4013" s="32" t="s">
        <v>65</v>
      </c>
      <c r="H4013" s="35" t="s">
        <v>609</v>
      </c>
      <c r="I4013" s="32" t="s">
        <v>166</v>
      </c>
      <c r="J4013" s="19">
        <v>1.64</v>
      </c>
    </row>
    <row r="4014" spans="1:11">
      <c r="A4014" s="18" t="s">
        <v>20</v>
      </c>
      <c r="B4014" s="5" t="str">
        <f>TEXT(DATA[[#This Row],[Fecha]],"mmm")</f>
        <v>abr</v>
      </c>
      <c r="C4014" s="16">
        <f>(WEEKNUM(DATA[[#This Row],[Fecha]],2))</f>
        <v>14</v>
      </c>
      <c r="D4014" s="30">
        <v>45385</v>
      </c>
      <c r="E4014" s="102">
        <f>YEAR(DATA[[#This Row],[Fecha]])</f>
        <v>2024</v>
      </c>
      <c r="F4014" s="31" t="s">
        <v>58</v>
      </c>
      <c r="G4014" s="32" t="s">
        <v>76</v>
      </c>
      <c r="H4014" s="35" t="s">
        <v>102</v>
      </c>
      <c r="I4014" s="32" t="s">
        <v>166</v>
      </c>
      <c r="J4014" s="19">
        <v>1.37</v>
      </c>
    </row>
    <row r="4015" spans="1:11">
      <c r="A4015" s="18" t="s">
        <v>22</v>
      </c>
      <c r="B4015" s="5" t="str">
        <f>TEXT(DATA[[#This Row],[Fecha]],"mmm")</f>
        <v>abr</v>
      </c>
      <c r="C4015" s="16">
        <f>(WEEKNUM(DATA[[#This Row],[Fecha]],2))</f>
        <v>14</v>
      </c>
      <c r="D4015" s="30">
        <v>45385</v>
      </c>
      <c r="E4015" s="102">
        <f>YEAR(DATA[[#This Row],[Fecha]])</f>
        <v>2024</v>
      </c>
      <c r="F4015" s="31" t="s">
        <v>58</v>
      </c>
      <c r="G4015" s="32" t="s">
        <v>65</v>
      </c>
      <c r="H4015" s="35" t="s">
        <v>609</v>
      </c>
      <c r="I4015" s="32" t="s">
        <v>166</v>
      </c>
      <c r="J4015" s="19">
        <v>1.35</v>
      </c>
    </row>
    <row r="4016" spans="1:11">
      <c r="A4016" s="18" t="s">
        <v>22</v>
      </c>
      <c r="B4016" s="5" t="str">
        <f>TEXT(DATA[[#This Row],[Fecha]],"mmm")</f>
        <v>abr</v>
      </c>
      <c r="C4016" s="16">
        <f>(WEEKNUM(DATA[[#This Row],[Fecha]],2))</f>
        <v>14</v>
      </c>
      <c r="D4016" s="30">
        <v>45385</v>
      </c>
      <c r="E4016" s="102">
        <f>YEAR(DATA[[#This Row],[Fecha]])</f>
        <v>2024</v>
      </c>
      <c r="F4016" s="31" t="s">
        <v>58</v>
      </c>
      <c r="G4016" s="32" t="s">
        <v>59</v>
      </c>
      <c r="H4016" s="35" t="s">
        <v>487</v>
      </c>
      <c r="I4016" s="32" t="s">
        <v>166</v>
      </c>
      <c r="J4016" s="19">
        <v>1.1100000000000001</v>
      </c>
    </row>
    <row r="4017" spans="1:11">
      <c r="A4017" s="18" t="s">
        <v>22</v>
      </c>
      <c r="B4017" s="5" t="str">
        <f>TEXT(DATA[[#This Row],[Fecha]],"mmm")</f>
        <v>abr</v>
      </c>
      <c r="C4017" s="16">
        <f>(WEEKNUM(DATA[[#This Row],[Fecha]],2))</f>
        <v>14</v>
      </c>
      <c r="D4017" s="30">
        <v>45385</v>
      </c>
      <c r="E4017" s="102">
        <f>YEAR(DATA[[#This Row],[Fecha]])</f>
        <v>2024</v>
      </c>
      <c r="F4017" s="31" t="s">
        <v>398</v>
      </c>
      <c r="G4017" s="32" t="s">
        <v>59</v>
      </c>
      <c r="H4017" s="35" t="s">
        <v>487</v>
      </c>
      <c r="I4017" s="32" t="s">
        <v>166</v>
      </c>
      <c r="J4017" s="19">
        <v>0.95</v>
      </c>
    </row>
    <row r="4018" spans="1:11">
      <c r="A4018" s="18" t="s">
        <v>22</v>
      </c>
      <c r="B4018" s="5" t="str">
        <f>TEXT(DATA[[#This Row],[Fecha]],"mmm")</f>
        <v>abr</v>
      </c>
      <c r="C4018" s="16">
        <f>(WEEKNUM(DATA[[#This Row],[Fecha]],2))</f>
        <v>14</v>
      </c>
      <c r="D4018" s="30">
        <v>45385</v>
      </c>
      <c r="E4018" s="102">
        <f>YEAR(DATA[[#This Row],[Fecha]])</f>
        <v>2024</v>
      </c>
      <c r="F4018" s="31" t="s">
        <v>398</v>
      </c>
      <c r="G4018" s="32" t="s">
        <v>65</v>
      </c>
      <c r="H4018" s="35" t="s">
        <v>609</v>
      </c>
      <c r="I4018" s="32" t="s">
        <v>166</v>
      </c>
      <c r="J4018" s="19">
        <v>0.85</v>
      </c>
    </row>
    <row r="4019" spans="1:11">
      <c r="A4019" s="18" t="s">
        <v>22</v>
      </c>
      <c r="B4019" s="5" t="str">
        <f>TEXT(DATA[[#This Row],[Fecha]],"mmm")</f>
        <v>abr</v>
      </c>
      <c r="C4019" s="16">
        <f>(WEEKNUM(DATA[[#This Row],[Fecha]],2))</f>
        <v>14</v>
      </c>
      <c r="D4019" s="30">
        <v>45385</v>
      </c>
      <c r="E4019" s="102">
        <f>YEAR(DATA[[#This Row],[Fecha]])</f>
        <v>2024</v>
      </c>
      <c r="F4019" s="31" t="s">
        <v>58</v>
      </c>
      <c r="G4019" s="32" t="s">
        <v>78</v>
      </c>
      <c r="H4019" s="35" t="s">
        <v>296</v>
      </c>
      <c r="I4019" s="32" t="s">
        <v>166</v>
      </c>
      <c r="J4019" s="19">
        <v>0.45</v>
      </c>
    </row>
    <row r="4020" spans="1:11">
      <c r="A4020" s="18" t="s">
        <v>22</v>
      </c>
      <c r="B4020" s="5" t="str">
        <f>TEXT(DATA[[#This Row],[Fecha]],"mmm")</f>
        <v>abr</v>
      </c>
      <c r="C4020" s="16">
        <f>(WEEKNUM(DATA[[#This Row],[Fecha]],2))</f>
        <v>14</v>
      </c>
      <c r="D4020" s="30">
        <v>45385</v>
      </c>
      <c r="E4020" s="102">
        <f>YEAR(DATA[[#This Row],[Fecha]])</f>
        <v>2024</v>
      </c>
      <c r="F4020" s="31" t="s">
        <v>398</v>
      </c>
      <c r="G4020" s="32" t="s">
        <v>65</v>
      </c>
      <c r="H4020" s="35" t="s">
        <v>609</v>
      </c>
      <c r="I4020" s="32" t="s">
        <v>166</v>
      </c>
      <c r="J4020" s="19">
        <v>0.15</v>
      </c>
    </row>
    <row r="4021" spans="1:11">
      <c r="A4021" s="18" t="s">
        <v>22</v>
      </c>
      <c r="B4021" s="5" t="str">
        <f>TEXT(DATA[[#This Row],[Fecha]],"mmm")</f>
        <v>abr</v>
      </c>
      <c r="C4021" s="16">
        <f>(WEEKNUM(DATA[[#This Row],[Fecha]],2))</f>
        <v>14</v>
      </c>
      <c r="D4021" s="30">
        <v>45385</v>
      </c>
      <c r="E4021" s="102">
        <f>YEAR(DATA[[#This Row],[Fecha]])</f>
        <v>2024</v>
      </c>
      <c r="F4021" s="31" t="s">
        <v>58</v>
      </c>
      <c r="G4021" s="32" t="s">
        <v>65</v>
      </c>
      <c r="H4021" s="35" t="s">
        <v>609</v>
      </c>
      <c r="I4021" s="32" t="s">
        <v>166</v>
      </c>
      <c r="J4021" s="19">
        <v>0.05</v>
      </c>
    </row>
    <row r="4022" spans="1:11">
      <c r="A4022" s="18" t="s">
        <v>19</v>
      </c>
      <c r="B4022" s="5" t="str">
        <f>TEXT(DATA[[#This Row],[Fecha]],"mmm")</f>
        <v>abr</v>
      </c>
      <c r="C4022" s="16">
        <f>(WEEKNUM(DATA[[#This Row],[Fecha]],2))</f>
        <v>14</v>
      </c>
      <c r="D4022" s="30">
        <v>45386</v>
      </c>
      <c r="E4022" s="102">
        <f>YEAR(DATA[[#This Row],[Fecha]])</f>
        <v>2024</v>
      </c>
      <c r="F4022" s="31" t="s">
        <v>58</v>
      </c>
      <c r="G4022" s="32" t="s">
        <v>605</v>
      </c>
      <c r="H4022" s="35" t="s">
        <v>614</v>
      </c>
      <c r="I4022" s="32" t="s">
        <v>166</v>
      </c>
      <c r="J4022" s="19">
        <v>7.06</v>
      </c>
    </row>
    <row r="4023" spans="1:11">
      <c r="A4023" s="18" t="s">
        <v>19</v>
      </c>
      <c r="B4023" s="5" t="str">
        <f>TEXT(DATA[[#This Row],[Fecha]],"mmm")</f>
        <v>abr</v>
      </c>
      <c r="C4023" s="16">
        <f>(WEEKNUM(DATA[[#This Row],[Fecha]],2))</f>
        <v>14</v>
      </c>
      <c r="D4023" s="30">
        <v>45386</v>
      </c>
      <c r="E4023" s="102">
        <f>YEAR(DATA[[#This Row],[Fecha]])</f>
        <v>2024</v>
      </c>
      <c r="F4023" s="31" t="s">
        <v>58</v>
      </c>
      <c r="G4023" s="32" t="s">
        <v>65</v>
      </c>
      <c r="H4023" s="35" t="s">
        <v>89</v>
      </c>
      <c r="I4023" s="32" t="s">
        <v>166</v>
      </c>
      <c r="J4023" s="19">
        <v>6.64</v>
      </c>
    </row>
    <row r="4024" spans="1:11">
      <c r="A4024" s="18" t="s">
        <v>19</v>
      </c>
      <c r="B4024" s="5" t="str">
        <f>TEXT(DATA[[#This Row],[Fecha]],"mmm")</f>
        <v>abr</v>
      </c>
      <c r="C4024" s="16">
        <f>(WEEKNUM(DATA[[#This Row],[Fecha]],2))</f>
        <v>14</v>
      </c>
      <c r="D4024" s="30">
        <v>45386</v>
      </c>
      <c r="E4024" s="102">
        <f>YEAR(DATA[[#This Row],[Fecha]])</f>
        <v>2024</v>
      </c>
      <c r="F4024" s="31" t="s">
        <v>58</v>
      </c>
      <c r="G4024" s="32" t="s">
        <v>65</v>
      </c>
      <c r="H4024" s="35" t="s">
        <v>429</v>
      </c>
      <c r="I4024" s="32" t="s">
        <v>166</v>
      </c>
      <c r="J4024" s="19">
        <v>5.97</v>
      </c>
    </row>
    <row r="4025" spans="1:11">
      <c r="A4025" s="18" t="s">
        <v>19</v>
      </c>
      <c r="B4025" s="5" t="str">
        <f>TEXT(DATA[[#This Row],[Fecha]],"mmm")</f>
        <v>abr</v>
      </c>
      <c r="C4025" s="16">
        <f>(WEEKNUM(DATA[[#This Row],[Fecha]],2))</f>
        <v>14</v>
      </c>
      <c r="D4025" s="30">
        <v>45386</v>
      </c>
      <c r="E4025" s="102">
        <f>YEAR(DATA[[#This Row],[Fecha]])</f>
        <v>2024</v>
      </c>
      <c r="F4025" s="31" t="s">
        <v>398</v>
      </c>
      <c r="G4025" s="32" t="s">
        <v>60</v>
      </c>
      <c r="H4025" s="35" t="s">
        <v>299</v>
      </c>
      <c r="I4025" s="32" t="s">
        <v>166</v>
      </c>
      <c r="J4025" s="19">
        <v>3.58</v>
      </c>
    </row>
    <row r="4026" spans="1:11">
      <c r="A4026" s="18" t="s">
        <v>19</v>
      </c>
      <c r="B4026" s="5" t="str">
        <f>TEXT(DATA[[#This Row],[Fecha]],"mmm")</f>
        <v>abr</v>
      </c>
      <c r="C4026" s="16">
        <f>(WEEKNUM(DATA[[#This Row],[Fecha]],2))</f>
        <v>14</v>
      </c>
      <c r="D4026" s="30">
        <v>45386</v>
      </c>
      <c r="E4026" s="102">
        <f>YEAR(DATA[[#This Row],[Fecha]])</f>
        <v>2024</v>
      </c>
      <c r="F4026" s="31" t="s">
        <v>398</v>
      </c>
      <c r="G4026" s="32" t="s">
        <v>60</v>
      </c>
      <c r="H4026" s="35" t="s">
        <v>299</v>
      </c>
      <c r="I4026" s="32" t="s">
        <v>166</v>
      </c>
      <c r="J4026" s="19">
        <v>3.42</v>
      </c>
    </row>
    <row r="4027" spans="1:11">
      <c r="A4027" s="18" t="s">
        <v>22</v>
      </c>
      <c r="B4027" s="5" t="str">
        <f>TEXT(DATA[[#This Row],[Fecha]],"mmm")</f>
        <v>abr</v>
      </c>
      <c r="C4027" s="16">
        <f>(WEEKNUM(DATA[[#This Row],[Fecha]],2))</f>
        <v>14</v>
      </c>
      <c r="D4027" s="30">
        <v>45386</v>
      </c>
      <c r="E4027" s="102">
        <f>YEAR(DATA[[#This Row],[Fecha]])</f>
        <v>2024</v>
      </c>
      <c r="F4027" s="31" t="s">
        <v>398</v>
      </c>
      <c r="G4027" s="32" t="s">
        <v>76</v>
      </c>
      <c r="H4027" s="35" t="s">
        <v>304</v>
      </c>
      <c r="I4027" s="32" t="s">
        <v>166</v>
      </c>
      <c r="J4027" s="19">
        <v>2.5</v>
      </c>
    </row>
    <row r="4028" spans="1:11">
      <c r="A4028" s="18" t="s">
        <v>19</v>
      </c>
      <c r="B4028" s="5" t="str">
        <f>TEXT(DATA[[#This Row],[Fecha]],"mmm")</f>
        <v>abr</v>
      </c>
      <c r="C4028" s="16">
        <f>(WEEKNUM(DATA[[#This Row],[Fecha]],2))</f>
        <v>14</v>
      </c>
      <c r="D4028" s="30">
        <v>45386</v>
      </c>
      <c r="E4028" s="102">
        <f>YEAR(DATA[[#This Row],[Fecha]])</f>
        <v>2024</v>
      </c>
      <c r="F4028" s="31" t="s">
        <v>58</v>
      </c>
      <c r="G4028" s="32" t="s">
        <v>605</v>
      </c>
      <c r="H4028" s="35" t="s">
        <v>614</v>
      </c>
      <c r="I4028" s="32" t="s">
        <v>166</v>
      </c>
      <c r="J4028" s="19">
        <v>1.94</v>
      </c>
    </row>
    <row r="4029" spans="1:11">
      <c r="A4029" s="18" t="s">
        <v>19</v>
      </c>
      <c r="B4029" s="5" t="str">
        <f>TEXT(DATA[[#This Row],[Fecha]],"mmm")</f>
        <v>abr</v>
      </c>
      <c r="C4029" s="16">
        <f>(WEEKNUM(DATA[[#This Row],[Fecha]],2))</f>
        <v>14</v>
      </c>
      <c r="D4029" s="30">
        <v>45386</v>
      </c>
      <c r="E4029" s="102">
        <f>YEAR(DATA[[#This Row],[Fecha]])</f>
        <v>2024</v>
      </c>
      <c r="F4029" s="31" t="s">
        <v>58</v>
      </c>
      <c r="G4029" s="32" t="s">
        <v>65</v>
      </c>
      <c r="H4029" s="35" t="s">
        <v>429</v>
      </c>
      <c r="I4029" s="32" t="s">
        <v>166</v>
      </c>
      <c r="J4029" s="19">
        <v>1.69</v>
      </c>
    </row>
    <row r="4030" spans="1:11">
      <c r="A4030" s="18" t="s">
        <v>19</v>
      </c>
      <c r="B4030" s="5" t="str">
        <f>TEXT(DATA[[#This Row],[Fecha]],"mmm")</f>
        <v>abr</v>
      </c>
      <c r="C4030" s="16">
        <f>(WEEKNUM(DATA[[#This Row],[Fecha]],2))</f>
        <v>14</v>
      </c>
      <c r="D4030" s="30">
        <v>45386</v>
      </c>
      <c r="E4030" s="102">
        <f>YEAR(DATA[[#This Row],[Fecha]])</f>
        <v>2024</v>
      </c>
      <c r="F4030" s="31" t="s">
        <v>58</v>
      </c>
      <c r="G4030" s="32" t="s">
        <v>65</v>
      </c>
      <c r="H4030" s="35" t="s">
        <v>429</v>
      </c>
      <c r="I4030" s="32" t="s">
        <v>166</v>
      </c>
      <c r="J4030" s="19">
        <v>0.16</v>
      </c>
    </row>
    <row r="4031" spans="1:11">
      <c r="A4031" s="18" t="s">
        <v>19</v>
      </c>
      <c r="B4031" s="5" t="str">
        <f>TEXT(DATA[[#This Row],[Fecha]],"mmm")</f>
        <v>abr</v>
      </c>
      <c r="C4031" s="16">
        <f>(WEEKNUM(DATA[[#This Row],[Fecha]],2))</f>
        <v>14</v>
      </c>
      <c r="D4031" s="30">
        <v>45386</v>
      </c>
      <c r="E4031" s="102">
        <f>YEAR(DATA[[#This Row],[Fecha]])</f>
        <v>2024</v>
      </c>
      <c r="F4031" s="31" t="s">
        <v>58</v>
      </c>
      <c r="G4031" s="32" t="s">
        <v>65</v>
      </c>
      <c r="H4031" s="35" t="s">
        <v>89</v>
      </c>
      <c r="I4031" s="32" t="s">
        <v>166</v>
      </c>
      <c r="J4031" s="19">
        <v>0.11</v>
      </c>
    </row>
    <row r="4032" spans="1:11">
      <c r="A4032" s="18" t="s">
        <v>22</v>
      </c>
      <c r="B4032" s="5" t="str">
        <f>TEXT(DATA[[#This Row],[Fecha]],"mmm")</f>
        <v>abr</v>
      </c>
      <c r="C4032" s="16">
        <f>(WEEKNUM(DATA[[#This Row],[Fecha]],2))</f>
        <v>14</v>
      </c>
      <c r="D4032" s="30">
        <v>45387</v>
      </c>
      <c r="E4032" s="102">
        <f>YEAR(DATA[[#This Row],[Fecha]])</f>
        <v>2024</v>
      </c>
      <c r="F4032" s="31" t="s">
        <v>398</v>
      </c>
      <c r="G4032" s="32" t="s">
        <v>65</v>
      </c>
      <c r="H4032" s="35" t="s">
        <v>609</v>
      </c>
      <c r="I4032" s="32" t="s">
        <v>56</v>
      </c>
      <c r="J4032" s="19">
        <v>11.93</v>
      </c>
      <c r="K4032" s="29" t="s">
        <v>839</v>
      </c>
    </row>
    <row r="4033" spans="1:11">
      <c r="A4033" s="18" t="s">
        <v>22</v>
      </c>
      <c r="B4033" s="5" t="str">
        <f>TEXT(DATA[[#This Row],[Fecha]],"mmm")</f>
        <v>abr</v>
      </c>
      <c r="C4033" s="16">
        <f>(WEEKNUM(DATA[[#This Row],[Fecha]],2))</f>
        <v>14</v>
      </c>
      <c r="D4033" s="30">
        <v>45387</v>
      </c>
      <c r="E4033" s="102">
        <f>YEAR(DATA[[#This Row],[Fecha]])</f>
        <v>2024</v>
      </c>
      <c r="F4033" s="31" t="s">
        <v>398</v>
      </c>
      <c r="G4033" s="32" t="s">
        <v>65</v>
      </c>
      <c r="H4033" s="35" t="s">
        <v>609</v>
      </c>
      <c r="I4033" s="32" t="s">
        <v>56</v>
      </c>
      <c r="J4033" s="19">
        <v>11.53</v>
      </c>
      <c r="K4033" s="29" t="s">
        <v>839</v>
      </c>
    </row>
    <row r="4034" spans="1:11">
      <c r="A4034" s="18" t="s">
        <v>22</v>
      </c>
      <c r="B4034" s="5" t="str">
        <f>TEXT(DATA[[#This Row],[Fecha]],"mmm")</f>
        <v>abr</v>
      </c>
      <c r="C4034" s="16">
        <f>(WEEKNUM(DATA[[#This Row],[Fecha]],2))</f>
        <v>14</v>
      </c>
      <c r="D4034" s="30">
        <v>45387</v>
      </c>
      <c r="E4034" s="102">
        <f>YEAR(DATA[[#This Row],[Fecha]])</f>
        <v>2024</v>
      </c>
      <c r="F4034" s="31" t="s">
        <v>58</v>
      </c>
      <c r="G4034" s="32" t="s">
        <v>65</v>
      </c>
      <c r="H4034" s="35" t="s">
        <v>69</v>
      </c>
      <c r="I4034" s="32" t="s">
        <v>56</v>
      </c>
      <c r="J4034" s="19">
        <v>11.3</v>
      </c>
      <c r="K4034" s="29" t="s">
        <v>840</v>
      </c>
    </row>
    <row r="4035" spans="1:11">
      <c r="A4035" s="18" t="s">
        <v>22</v>
      </c>
      <c r="B4035" s="5" t="str">
        <f>TEXT(DATA[[#This Row],[Fecha]],"mmm")</f>
        <v>abr</v>
      </c>
      <c r="C4035" s="16">
        <f>(WEEKNUM(DATA[[#This Row],[Fecha]],2))</f>
        <v>14</v>
      </c>
      <c r="D4035" s="30">
        <v>45387</v>
      </c>
      <c r="E4035" s="102">
        <f>YEAR(DATA[[#This Row],[Fecha]])</f>
        <v>2024</v>
      </c>
      <c r="F4035" s="31" t="s">
        <v>398</v>
      </c>
      <c r="G4035" s="32" t="s">
        <v>65</v>
      </c>
      <c r="H4035" s="35" t="s">
        <v>609</v>
      </c>
      <c r="I4035" s="32" t="s">
        <v>56</v>
      </c>
      <c r="J4035" s="19">
        <v>10.43</v>
      </c>
      <c r="K4035" s="29" t="s">
        <v>839</v>
      </c>
    </row>
    <row r="4036" spans="1:11">
      <c r="A4036" s="18" t="s">
        <v>22</v>
      </c>
      <c r="B4036" s="5" t="str">
        <f>TEXT(DATA[[#This Row],[Fecha]],"mmm")</f>
        <v>abr</v>
      </c>
      <c r="C4036" s="16">
        <f>(WEEKNUM(DATA[[#This Row],[Fecha]],2))</f>
        <v>14</v>
      </c>
      <c r="D4036" s="30">
        <v>45387</v>
      </c>
      <c r="E4036" s="102">
        <f>YEAR(DATA[[#This Row],[Fecha]])</f>
        <v>2024</v>
      </c>
      <c r="F4036" s="31" t="s">
        <v>58</v>
      </c>
      <c r="G4036" s="32" t="s">
        <v>71</v>
      </c>
      <c r="H4036" s="35" t="s">
        <v>346</v>
      </c>
      <c r="I4036" s="32" t="s">
        <v>166</v>
      </c>
      <c r="J4036" s="19">
        <v>9.1300000000000008</v>
      </c>
    </row>
    <row r="4037" spans="1:11">
      <c r="A4037" s="18" t="s">
        <v>22</v>
      </c>
      <c r="B4037" s="5" t="str">
        <f>TEXT(DATA[[#This Row],[Fecha]],"mmm")</f>
        <v>abr</v>
      </c>
      <c r="C4037" s="16">
        <f>(WEEKNUM(DATA[[#This Row],[Fecha]],2))</f>
        <v>14</v>
      </c>
      <c r="D4037" s="30">
        <v>45387</v>
      </c>
      <c r="E4037" s="102">
        <f>YEAR(DATA[[#This Row],[Fecha]])</f>
        <v>2024</v>
      </c>
      <c r="F4037" s="31" t="s">
        <v>58</v>
      </c>
      <c r="G4037" s="32" t="s">
        <v>65</v>
      </c>
      <c r="H4037" s="35" t="s">
        <v>89</v>
      </c>
      <c r="I4037" s="32" t="s">
        <v>166</v>
      </c>
      <c r="J4037" s="19">
        <v>8.3800000000000008</v>
      </c>
    </row>
    <row r="4038" spans="1:11">
      <c r="A4038" s="18" t="s">
        <v>19</v>
      </c>
      <c r="B4038" s="5" t="str">
        <f>TEXT(DATA[[#This Row],[Fecha]],"mmm")</f>
        <v>abr</v>
      </c>
      <c r="C4038" s="16">
        <f>(WEEKNUM(DATA[[#This Row],[Fecha]],2))</f>
        <v>14</v>
      </c>
      <c r="D4038" s="30">
        <v>45387</v>
      </c>
      <c r="E4038" s="102">
        <f>YEAR(DATA[[#This Row],[Fecha]])</f>
        <v>2024</v>
      </c>
      <c r="F4038" s="31" t="s">
        <v>398</v>
      </c>
      <c r="G4038" s="32" t="s">
        <v>53</v>
      </c>
      <c r="H4038" s="35" t="s">
        <v>519</v>
      </c>
      <c r="I4038" s="32" t="s">
        <v>166</v>
      </c>
      <c r="J4038" s="19">
        <v>6.45</v>
      </c>
    </row>
    <row r="4039" spans="1:11">
      <c r="A4039" s="18" t="s">
        <v>22</v>
      </c>
      <c r="B4039" s="5" t="str">
        <f>TEXT(DATA[[#This Row],[Fecha]],"mmm")</f>
        <v>abr</v>
      </c>
      <c r="C4039" s="16">
        <f>(WEEKNUM(DATA[[#This Row],[Fecha]],2))</f>
        <v>14</v>
      </c>
      <c r="D4039" s="30">
        <v>45387</v>
      </c>
      <c r="E4039" s="102">
        <f>YEAR(DATA[[#This Row],[Fecha]])</f>
        <v>2024</v>
      </c>
      <c r="F4039" s="31" t="s">
        <v>58</v>
      </c>
      <c r="G4039" s="32" t="s">
        <v>65</v>
      </c>
      <c r="H4039" s="35" t="s">
        <v>89</v>
      </c>
      <c r="I4039" s="32" t="s">
        <v>166</v>
      </c>
      <c r="J4039" s="19">
        <v>5.28</v>
      </c>
    </row>
    <row r="4040" spans="1:11">
      <c r="A4040" s="18" t="s">
        <v>22</v>
      </c>
      <c r="B4040" s="5" t="str">
        <f>TEXT(DATA[[#This Row],[Fecha]],"mmm")</f>
        <v>abr</v>
      </c>
      <c r="C4040" s="16">
        <f>(WEEKNUM(DATA[[#This Row],[Fecha]],2))</f>
        <v>14</v>
      </c>
      <c r="D4040" s="30">
        <v>45387</v>
      </c>
      <c r="E4040" s="102">
        <f>YEAR(DATA[[#This Row],[Fecha]])</f>
        <v>2024</v>
      </c>
      <c r="F4040" s="31" t="s">
        <v>398</v>
      </c>
      <c r="G4040" s="32" t="s">
        <v>65</v>
      </c>
      <c r="H4040" s="35" t="s">
        <v>609</v>
      </c>
      <c r="I4040" s="32" t="s">
        <v>166</v>
      </c>
      <c r="J4040" s="19">
        <v>4.68</v>
      </c>
    </row>
    <row r="4041" spans="1:11">
      <c r="A4041" s="18" t="s">
        <v>22</v>
      </c>
      <c r="B4041" s="5" t="str">
        <f>TEXT(DATA[[#This Row],[Fecha]],"mmm")</f>
        <v>abr</v>
      </c>
      <c r="C4041" s="16">
        <f>(WEEKNUM(DATA[[#This Row],[Fecha]],2))</f>
        <v>14</v>
      </c>
      <c r="D4041" s="30">
        <v>45387</v>
      </c>
      <c r="E4041" s="102">
        <f>YEAR(DATA[[#This Row],[Fecha]])</f>
        <v>2024</v>
      </c>
      <c r="F4041" s="31" t="s">
        <v>398</v>
      </c>
      <c r="G4041" s="32" t="s">
        <v>78</v>
      </c>
      <c r="H4041" s="35" t="s">
        <v>300</v>
      </c>
      <c r="I4041" s="32" t="s">
        <v>166</v>
      </c>
      <c r="J4041" s="19">
        <v>3.18</v>
      </c>
    </row>
    <row r="4042" spans="1:11">
      <c r="A4042" s="18" t="s">
        <v>22</v>
      </c>
      <c r="B4042" s="5" t="str">
        <f>TEXT(DATA[[#This Row],[Fecha]],"mmm")</f>
        <v>abr</v>
      </c>
      <c r="C4042" s="16">
        <f>(WEEKNUM(DATA[[#This Row],[Fecha]],2))</f>
        <v>14</v>
      </c>
      <c r="D4042" s="30">
        <v>45387</v>
      </c>
      <c r="E4042" s="102">
        <f>YEAR(DATA[[#This Row],[Fecha]])</f>
        <v>2024</v>
      </c>
      <c r="F4042" s="31" t="s">
        <v>398</v>
      </c>
      <c r="G4042" s="32" t="s">
        <v>76</v>
      </c>
      <c r="H4042" s="35" t="s">
        <v>304</v>
      </c>
      <c r="I4042" s="32" t="s">
        <v>166</v>
      </c>
      <c r="J4042" s="19">
        <v>2.78</v>
      </c>
    </row>
    <row r="4043" spans="1:11">
      <c r="A4043" s="18" t="s">
        <v>22</v>
      </c>
      <c r="B4043" s="5" t="str">
        <f>TEXT(DATA[[#This Row],[Fecha]],"mmm")</f>
        <v>abr</v>
      </c>
      <c r="C4043" s="16">
        <f>(WEEKNUM(DATA[[#This Row],[Fecha]],2))</f>
        <v>14</v>
      </c>
      <c r="D4043" s="30">
        <v>45387</v>
      </c>
      <c r="E4043" s="102">
        <f>YEAR(DATA[[#This Row],[Fecha]])</f>
        <v>2024</v>
      </c>
      <c r="F4043" s="31" t="s">
        <v>398</v>
      </c>
      <c r="G4043" s="32" t="s">
        <v>78</v>
      </c>
      <c r="H4043" s="35" t="s">
        <v>300</v>
      </c>
      <c r="I4043" s="32" t="s">
        <v>166</v>
      </c>
      <c r="J4043" s="19">
        <v>2.6</v>
      </c>
    </row>
    <row r="4044" spans="1:11">
      <c r="A4044" s="18" t="s">
        <v>22</v>
      </c>
      <c r="B4044" s="5" t="str">
        <f>TEXT(DATA[[#This Row],[Fecha]],"mmm")</f>
        <v>abr</v>
      </c>
      <c r="C4044" s="16">
        <f>(WEEKNUM(DATA[[#This Row],[Fecha]],2))</f>
        <v>14</v>
      </c>
      <c r="D4044" s="30">
        <v>45387</v>
      </c>
      <c r="E4044" s="102">
        <f>YEAR(DATA[[#This Row],[Fecha]])</f>
        <v>2024</v>
      </c>
      <c r="F4044" s="31" t="s">
        <v>58</v>
      </c>
      <c r="G4044" s="32" t="s">
        <v>65</v>
      </c>
      <c r="H4044" s="35" t="s">
        <v>69</v>
      </c>
      <c r="I4044" s="32" t="s">
        <v>166</v>
      </c>
      <c r="J4044" s="19">
        <v>2.23</v>
      </c>
    </row>
    <row r="4045" spans="1:11">
      <c r="A4045" s="18" t="s">
        <v>22</v>
      </c>
      <c r="B4045" s="5" t="str">
        <f>TEXT(DATA[[#This Row],[Fecha]],"mmm")</f>
        <v>abr</v>
      </c>
      <c r="C4045" s="16">
        <f>(WEEKNUM(DATA[[#This Row],[Fecha]],2))</f>
        <v>14</v>
      </c>
      <c r="D4045" s="30">
        <v>45387</v>
      </c>
      <c r="E4045" s="102">
        <f>YEAR(DATA[[#This Row],[Fecha]])</f>
        <v>2024</v>
      </c>
      <c r="F4045" s="31" t="s">
        <v>58</v>
      </c>
      <c r="G4045" s="32" t="s">
        <v>65</v>
      </c>
      <c r="H4045" s="35" t="s">
        <v>69</v>
      </c>
      <c r="I4045" s="32" t="s">
        <v>166</v>
      </c>
      <c r="J4045" s="19">
        <v>1.75</v>
      </c>
    </row>
    <row r="4046" spans="1:11">
      <c r="A4046" s="18" t="s">
        <v>22</v>
      </c>
      <c r="B4046" s="5" t="str">
        <f>TEXT(DATA[[#This Row],[Fecha]],"mmm")</f>
        <v>abr</v>
      </c>
      <c r="C4046" s="16">
        <f>(WEEKNUM(DATA[[#This Row],[Fecha]],2))</f>
        <v>14</v>
      </c>
      <c r="D4046" s="30">
        <v>45387</v>
      </c>
      <c r="E4046" s="102">
        <f>YEAR(DATA[[#This Row],[Fecha]])</f>
        <v>2024</v>
      </c>
      <c r="F4046" s="31" t="s">
        <v>398</v>
      </c>
      <c r="G4046" s="32" t="s">
        <v>65</v>
      </c>
      <c r="H4046" s="35" t="s">
        <v>609</v>
      </c>
      <c r="I4046" s="32" t="s">
        <v>166</v>
      </c>
      <c r="J4046" s="19">
        <v>1.73</v>
      </c>
    </row>
    <row r="4047" spans="1:11">
      <c r="A4047" s="18" t="s">
        <v>22</v>
      </c>
      <c r="B4047" s="5" t="str">
        <f>TEXT(DATA[[#This Row],[Fecha]],"mmm")</f>
        <v>abr</v>
      </c>
      <c r="C4047" s="16">
        <f>(WEEKNUM(DATA[[#This Row],[Fecha]],2))</f>
        <v>14</v>
      </c>
      <c r="D4047" s="30">
        <v>45387</v>
      </c>
      <c r="E4047" s="102">
        <f>YEAR(DATA[[#This Row],[Fecha]])</f>
        <v>2024</v>
      </c>
      <c r="F4047" s="31" t="s">
        <v>398</v>
      </c>
      <c r="G4047" s="32" t="s">
        <v>65</v>
      </c>
      <c r="H4047" s="35" t="s">
        <v>89</v>
      </c>
      <c r="I4047" s="32" t="s">
        <v>166</v>
      </c>
      <c r="J4047" s="19">
        <v>1.62</v>
      </c>
    </row>
    <row r="4048" spans="1:11">
      <c r="A4048" s="18" t="s">
        <v>22</v>
      </c>
      <c r="B4048" s="5" t="str">
        <f>TEXT(DATA[[#This Row],[Fecha]],"mmm")</f>
        <v>abr</v>
      </c>
      <c r="C4048" s="16">
        <f>(WEEKNUM(DATA[[#This Row],[Fecha]],2))</f>
        <v>14</v>
      </c>
      <c r="D4048" s="30">
        <v>45387</v>
      </c>
      <c r="E4048" s="102">
        <f>YEAR(DATA[[#This Row],[Fecha]])</f>
        <v>2024</v>
      </c>
      <c r="F4048" s="31" t="s">
        <v>398</v>
      </c>
      <c r="G4048" s="32" t="s">
        <v>65</v>
      </c>
      <c r="H4048" s="35" t="s">
        <v>609</v>
      </c>
      <c r="I4048" s="32" t="s">
        <v>166</v>
      </c>
      <c r="J4048" s="19">
        <v>1.6</v>
      </c>
    </row>
    <row r="4049" spans="1:11">
      <c r="A4049" s="18" t="s">
        <v>22</v>
      </c>
      <c r="B4049" s="5" t="str">
        <f>TEXT(DATA[[#This Row],[Fecha]],"mmm")</f>
        <v>abr</v>
      </c>
      <c r="C4049" s="16">
        <f>(WEEKNUM(DATA[[#This Row],[Fecha]],2))</f>
        <v>14</v>
      </c>
      <c r="D4049" s="30">
        <v>45387</v>
      </c>
      <c r="E4049" s="102">
        <f>YEAR(DATA[[#This Row],[Fecha]])</f>
        <v>2024</v>
      </c>
      <c r="F4049" s="31" t="s">
        <v>58</v>
      </c>
      <c r="G4049" s="32" t="s">
        <v>78</v>
      </c>
      <c r="H4049" s="35" t="s">
        <v>296</v>
      </c>
      <c r="I4049" s="32" t="s">
        <v>166</v>
      </c>
      <c r="J4049" s="19">
        <v>1.43</v>
      </c>
    </row>
    <row r="4050" spans="1:11">
      <c r="A4050" s="18" t="s">
        <v>22</v>
      </c>
      <c r="B4050" s="5" t="str">
        <f>TEXT(DATA[[#This Row],[Fecha]],"mmm")</f>
        <v>abr</v>
      </c>
      <c r="C4050" s="16">
        <f>(WEEKNUM(DATA[[#This Row],[Fecha]],2))</f>
        <v>14</v>
      </c>
      <c r="D4050" s="30">
        <v>45387</v>
      </c>
      <c r="E4050" s="102">
        <f>YEAR(DATA[[#This Row],[Fecha]])</f>
        <v>2024</v>
      </c>
      <c r="F4050" s="31" t="s">
        <v>398</v>
      </c>
      <c r="G4050" s="32" t="s">
        <v>78</v>
      </c>
      <c r="H4050" s="35" t="s">
        <v>296</v>
      </c>
      <c r="I4050" s="32" t="s">
        <v>166</v>
      </c>
      <c r="J4050" s="19">
        <v>1.2</v>
      </c>
    </row>
    <row r="4051" spans="1:11">
      <c r="A4051" s="18" t="s">
        <v>22</v>
      </c>
      <c r="B4051" s="5" t="str">
        <f>TEXT(DATA[[#This Row],[Fecha]],"mmm")</f>
        <v>abr</v>
      </c>
      <c r="C4051" s="16">
        <f>(WEEKNUM(DATA[[#This Row],[Fecha]],2))</f>
        <v>14</v>
      </c>
      <c r="D4051" s="30">
        <v>45387</v>
      </c>
      <c r="E4051" s="102">
        <f>YEAR(DATA[[#This Row],[Fecha]])</f>
        <v>2024</v>
      </c>
      <c r="F4051" s="31" t="s">
        <v>398</v>
      </c>
      <c r="G4051" s="32" t="s">
        <v>78</v>
      </c>
      <c r="H4051" s="35" t="s">
        <v>296</v>
      </c>
      <c r="I4051" s="32" t="s">
        <v>166</v>
      </c>
      <c r="J4051" s="19">
        <v>1.1499999999999999</v>
      </c>
    </row>
    <row r="4052" spans="1:11">
      <c r="A4052" s="18" t="s">
        <v>22</v>
      </c>
      <c r="B4052" s="5" t="str">
        <f>TEXT(DATA[[#This Row],[Fecha]],"mmm")</f>
        <v>abr</v>
      </c>
      <c r="C4052" s="16">
        <f>(WEEKNUM(DATA[[#This Row],[Fecha]],2))</f>
        <v>14</v>
      </c>
      <c r="D4052" s="30">
        <v>45387</v>
      </c>
      <c r="E4052" s="102">
        <f>YEAR(DATA[[#This Row],[Fecha]])</f>
        <v>2024</v>
      </c>
      <c r="F4052" s="31" t="s">
        <v>58</v>
      </c>
      <c r="G4052" s="32" t="s">
        <v>65</v>
      </c>
      <c r="H4052" s="35" t="s">
        <v>69</v>
      </c>
      <c r="I4052" s="32" t="s">
        <v>166</v>
      </c>
      <c r="J4052" s="19">
        <v>1.08</v>
      </c>
    </row>
    <row r="4053" spans="1:11">
      <c r="A4053" s="18" t="s">
        <v>22</v>
      </c>
      <c r="B4053" s="5" t="str">
        <f>TEXT(DATA[[#This Row],[Fecha]],"mmm")</f>
        <v>abr</v>
      </c>
      <c r="C4053" s="16">
        <f>(WEEKNUM(DATA[[#This Row],[Fecha]],2))</f>
        <v>14</v>
      </c>
      <c r="D4053" s="30">
        <v>45387</v>
      </c>
      <c r="E4053" s="102">
        <f>YEAR(DATA[[#This Row],[Fecha]])</f>
        <v>2024</v>
      </c>
      <c r="F4053" s="31" t="s">
        <v>58</v>
      </c>
      <c r="G4053" s="32" t="s">
        <v>65</v>
      </c>
      <c r="H4053" s="35" t="s">
        <v>89</v>
      </c>
      <c r="I4053" s="32" t="s">
        <v>166</v>
      </c>
      <c r="J4053" s="19">
        <v>0.9</v>
      </c>
    </row>
    <row r="4054" spans="1:11">
      <c r="A4054" s="18" t="s">
        <v>22</v>
      </c>
      <c r="B4054" s="5" t="str">
        <f>TEXT(DATA[[#This Row],[Fecha]],"mmm")</f>
        <v>abr</v>
      </c>
      <c r="C4054" s="16">
        <f>(WEEKNUM(DATA[[#This Row],[Fecha]],2))</f>
        <v>14</v>
      </c>
      <c r="D4054" s="30">
        <v>45387</v>
      </c>
      <c r="E4054" s="102">
        <f>YEAR(DATA[[#This Row],[Fecha]])</f>
        <v>2024</v>
      </c>
      <c r="F4054" s="31" t="s">
        <v>398</v>
      </c>
      <c r="G4054" s="32" t="s">
        <v>78</v>
      </c>
      <c r="H4054" s="35" t="s">
        <v>296</v>
      </c>
      <c r="I4054" s="32" t="s">
        <v>166</v>
      </c>
      <c r="J4054" s="19">
        <v>0.63</v>
      </c>
    </row>
    <row r="4055" spans="1:11">
      <c r="A4055" s="18" t="s">
        <v>22</v>
      </c>
      <c r="B4055" s="5" t="str">
        <f>TEXT(DATA[[#This Row],[Fecha]],"mmm")</f>
        <v>abr</v>
      </c>
      <c r="C4055" s="16">
        <f>(WEEKNUM(DATA[[#This Row],[Fecha]],2))</f>
        <v>14</v>
      </c>
      <c r="D4055" s="30">
        <v>45387</v>
      </c>
      <c r="E4055" s="102">
        <f>YEAR(DATA[[#This Row],[Fecha]])</f>
        <v>2024</v>
      </c>
      <c r="F4055" s="31" t="s">
        <v>398</v>
      </c>
      <c r="G4055" s="32" t="s">
        <v>78</v>
      </c>
      <c r="H4055" s="35" t="s">
        <v>300</v>
      </c>
      <c r="I4055" s="32" t="s">
        <v>166</v>
      </c>
      <c r="J4055" s="19">
        <v>0.53</v>
      </c>
    </row>
    <row r="4056" spans="1:11">
      <c r="A4056" s="18" t="s">
        <v>22</v>
      </c>
      <c r="B4056" s="5" t="str">
        <f>TEXT(DATA[[#This Row],[Fecha]],"mmm")</f>
        <v>abr</v>
      </c>
      <c r="C4056" s="16">
        <f>(WEEKNUM(DATA[[#This Row],[Fecha]],2))</f>
        <v>14</v>
      </c>
      <c r="D4056" s="30">
        <v>45387</v>
      </c>
      <c r="E4056" s="102">
        <f>YEAR(DATA[[#This Row],[Fecha]])</f>
        <v>2024</v>
      </c>
      <c r="F4056" s="31" t="s">
        <v>58</v>
      </c>
      <c r="G4056" s="32" t="s">
        <v>65</v>
      </c>
      <c r="H4056" s="35" t="s">
        <v>89</v>
      </c>
      <c r="I4056" s="32" t="s">
        <v>166</v>
      </c>
      <c r="J4056" s="19">
        <v>0.53</v>
      </c>
    </row>
    <row r="4057" spans="1:11">
      <c r="A4057" s="18" t="s">
        <v>22</v>
      </c>
      <c r="B4057" s="5" t="str">
        <f>TEXT(DATA[[#This Row],[Fecha]],"mmm")</f>
        <v>abr</v>
      </c>
      <c r="C4057" s="16">
        <f>(WEEKNUM(DATA[[#This Row],[Fecha]],2))</f>
        <v>14</v>
      </c>
      <c r="D4057" s="30">
        <v>45387</v>
      </c>
      <c r="E4057" s="102">
        <f>YEAR(DATA[[#This Row],[Fecha]])</f>
        <v>2024</v>
      </c>
      <c r="F4057" s="31" t="s">
        <v>398</v>
      </c>
      <c r="G4057" s="32" t="s">
        <v>65</v>
      </c>
      <c r="H4057" s="35" t="s">
        <v>609</v>
      </c>
      <c r="I4057" s="32" t="s">
        <v>166</v>
      </c>
      <c r="J4057" s="19">
        <v>0.45</v>
      </c>
    </row>
    <row r="4058" spans="1:11">
      <c r="A4058" s="18" t="s">
        <v>22</v>
      </c>
      <c r="B4058" s="5" t="str">
        <f>TEXT(DATA[[#This Row],[Fecha]],"mmm")</f>
        <v>abr</v>
      </c>
      <c r="C4058" s="16">
        <f>(WEEKNUM(DATA[[#This Row],[Fecha]],2))</f>
        <v>14</v>
      </c>
      <c r="D4058" s="30">
        <v>45387</v>
      </c>
      <c r="E4058" s="102">
        <f>YEAR(DATA[[#This Row],[Fecha]])</f>
        <v>2024</v>
      </c>
      <c r="F4058" s="31" t="s">
        <v>398</v>
      </c>
      <c r="G4058" s="32" t="s">
        <v>65</v>
      </c>
      <c r="H4058" s="35" t="s">
        <v>89</v>
      </c>
      <c r="I4058" s="32" t="s">
        <v>166</v>
      </c>
      <c r="J4058" s="19">
        <v>0.45</v>
      </c>
    </row>
    <row r="4059" spans="1:11">
      <c r="A4059" s="18" t="s">
        <v>22</v>
      </c>
      <c r="B4059" s="5" t="str">
        <f>TEXT(DATA[[#This Row],[Fecha]],"mmm")</f>
        <v>abr</v>
      </c>
      <c r="C4059" s="16">
        <f>(WEEKNUM(DATA[[#This Row],[Fecha]],2))</f>
        <v>14</v>
      </c>
      <c r="D4059" s="30">
        <v>45387</v>
      </c>
      <c r="E4059" s="102">
        <f>YEAR(DATA[[#This Row],[Fecha]])</f>
        <v>2024</v>
      </c>
      <c r="F4059" s="31" t="s">
        <v>398</v>
      </c>
      <c r="G4059" s="32" t="s">
        <v>53</v>
      </c>
      <c r="H4059" s="35" t="s">
        <v>828</v>
      </c>
      <c r="I4059" s="32" t="s">
        <v>166</v>
      </c>
      <c r="J4059" s="19">
        <v>0.2</v>
      </c>
    </row>
    <row r="4060" spans="1:11">
      <c r="A4060" s="18" t="s">
        <v>19</v>
      </c>
      <c r="B4060" s="5" t="str">
        <f>TEXT(DATA[[#This Row],[Fecha]],"mmm")</f>
        <v>abr</v>
      </c>
      <c r="C4060" s="16">
        <f>(WEEKNUM(DATA[[#This Row],[Fecha]],2))</f>
        <v>14</v>
      </c>
      <c r="D4060" s="30">
        <v>45388</v>
      </c>
      <c r="E4060" s="102">
        <f>YEAR(DATA[[#This Row],[Fecha]])</f>
        <v>2024</v>
      </c>
      <c r="F4060" s="31" t="s">
        <v>58</v>
      </c>
      <c r="G4060" s="32" t="s">
        <v>76</v>
      </c>
      <c r="H4060" s="35" t="s">
        <v>90</v>
      </c>
      <c r="I4060" s="32" t="s">
        <v>57</v>
      </c>
      <c r="J4060" s="19">
        <v>45.9</v>
      </c>
      <c r="K4060" s="29" t="s">
        <v>835</v>
      </c>
    </row>
    <row r="4061" spans="1:11">
      <c r="A4061" s="18" t="s">
        <v>19</v>
      </c>
      <c r="B4061" s="5" t="str">
        <f>TEXT(DATA[[#This Row],[Fecha]],"mmm")</f>
        <v>abr</v>
      </c>
      <c r="C4061" s="16">
        <f>(WEEKNUM(DATA[[#This Row],[Fecha]],2))</f>
        <v>14</v>
      </c>
      <c r="D4061" s="30">
        <v>45388</v>
      </c>
      <c r="E4061" s="102">
        <f>YEAR(DATA[[#This Row],[Fecha]])</f>
        <v>2024</v>
      </c>
      <c r="F4061" s="31" t="s">
        <v>58</v>
      </c>
      <c r="G4061" s="32" t="s">
        <v>76</v>
      </c>
      <c r="H4061" s="35" t="s">
        <v>288</v>
      </c>
      <c r="I4061" s="32" t="s">
        <v>56</v>
      </c>
      <c r="J4061" s="19">
        <v>30.98</v>
      </c>
      <c r="K4061" s="29" t="s">
        <v>833</v>
      </c>
    </row>
    <row r="4062" spans="1:11">
      <c r="A4062" s="18" t="s">
        <v>19</v>
      </c>
      <c r="B4062" s="5" t="str">
        <f>TEXT(DATA[[#This Row],[Fecha]],"mmm")</f>
        <v>abr</v>
      </c>
      <c r="C4062" s="16">
        <f>(WEEKNUM(DATA[[#This Row],[Fecha]],2))</f>
        <v>14</v>
      </c>
      <c r="D4062" s="30">
        <v>45388</v>
      </c>
      <c r="E4062" s="102">
        <f>YEAR(DATA[[#This Row],[Fecha]])</f>
        <v>2024</v>
      </c>
      <c r="F4062" s="31" t="s">
        <v>58</v>
      </c>
      <c r="G4062" s="32" t="s">
        <v>65</v>
      </c>
      <c r="H4062" s="35" t="s">
        <v>418</v>
      </c>
      <c r="I4062" s="32" t="s">
        <v>56</v>
      </c>
      <c r="J4062" s="19">
        <v>19.8</v>
      </c>
      <c r="K4062" s="29" t="s">
        <v>836</v>
      </c>
    </row>
    <row r="4063" spans="1:11">
      <c r="A4063" s="18" t="s">
        <v>19</v>
      </c>
      <c r="B4063" s="5" t="str">
        <f>TEXT(DATA[[#This Row],[Fecha]],"mmm")</f>
        <v>abr</v>
      </c>
      <c r="C4063" s="16">
        <f>(WEEKNUM(DATA[[#This Row],[Fecha]],2))</f>
        <v>14</v>
      </c>
      <c r="D4063" s="30">
        <v>45388</v>
      </c>
      <c r="E4063" s="102">
        <f>YEAR(DATA[[#This Row],[Fecha]])</f>
        <v>2024</v>
      </c>
      <c r="F4063" s="31" t="s">
        <v>58</v>
      </c>
      <c r="G4063" s="32" t="s">
        <v>60</v>
      </c>
      <c r="H4063" s="35" t="s">
        <v>299</v>
      </c>
      <c r="I4063" s="32" t="s">
        <v>57</v>
      </c>
      <c r="J4063" s="19">
        <v>15.08</v>
      </c>
      <c r="K4063" s="29" t="s">
        <v>830</v>
      </c>
    </row>
    <row r="4064" spans="1:11">
      <c r="A4064" s="18" t="s">
        <v>19</v>
      </c>
      <c r="B4064" s="5" t="str">
        <f>TEXT(DATA[[#This Row],[Fecha]],"mmm")</f>
        <v>abr</v>
      </c>
      <c r="C4064" s="16">
        <f>(WEEKNUM(DATA[[#This Row],[Fecha]],2))</f>
        <v>14</v>
      </c>
      <c r="D4064" s="30">
        <v>45388</v>
      </c>
      <c r="E4064" s="102">
        <f>YEAR(DATA[[#This Row],[Fecha]])</f>
        <v>2024</v>
      </c>
      <c r="F4064" s="31" t="s">
        <v>58</v>
      </c>
      <c r="G4064" s="32" t="s">
        <v>70</v>
      </c>
      <c r="H4064" s="35" t="s">
        <v>295</v>
      </c>
      <c r="I4064" s="32" t="s">
        <v>57</v>
      </c>
      <c r="J4064" s="19">
        <v>11.88</v>
      </c>
      <c r="K4064" s="29" t="s">
        <v>831</v>
      </c>
    </row>
    <row r="4065" spans="1:10">
      <c r="A4065" s="18" t="s">
        <v>22</v>
      </c>
      <c r="B4065" s="5" t="str">
        <f>TEXT(DATA[[#This Row],[Fecha]],"mmm")</f>
        <v>abr</v>
      </c>
      <c r="C4065" s="16">
        <f>(WEEKNUM(DATA[[#This Row],[Fecha]],2))</f>
        <v>14</v>
      </c>
      <c r="D4065" s="30">
        <v>45388</v>
      </c>
      <c r="E4065" s="102">
        <f>YEAR(DATA[[#This Row],[Fecha]])</f>
        <v>2024</v>
      </c>
      <c r="F4065" s="31" t="s">
        <v>398</v>
      </c>
      <c r="G4065" s="32" t="s">
        <v>65</v>
      </c>
      <c r="H4065" s="35" t="s">
        <v>89</v>
      </c>
      <c r="I4065" s="32" t="s">
        <v>166</v>
      </c>
      <c r="J4065" s="19">
        <v>8.15</v>
      </c>
    </row>
    <row r="4066" spans="1:10">
      <c r="A4066" s="18" t="s">
        <v>19</v>
      </c>
      <c r="B4066" s="5" t="str">
        <f>TEXT(DATA[[#This Row],[Fecha]],"mmm")</f>
        <v>abr</v>
      </c>
      <c r="C4066" s="16">
        <f>(WEEKNUM(DATA[[#This Row],[Fecha]],2))</f>
        <v>14</v>
      </c>
      <c r="D4066" s="30">
        <v>45388</v>
      </c>
      <c r="E4066" s="102">
        <f>YEAR(DATA[[#This Row],[Fecha]])</f>
        <v>2024</v>
      </c>
      <c r="F4066" s="31" t="s">
        <v>58</v>
      </c>
      <c r="G4066" s="32" t="s">
        <v>65</v>
      </c>
      <c r="H4066" s="35" t="s">
        <v>418</v>
      </c>
      <c r="I4066" s="32" t="s">
        <v>166</v>
      </c>
      <c r="J4066" s="19">
        <v>7.88</v>
      </c>
    </row>
    <row r="4067" spans="1:10">
      <c r="A4067" s="18" t="s">
        <v>22</v>
      </c>
      <c r="B4067" s="5" t="str">
        <f>TEXT(DATA[[#This Row],[Fecha]],"mmm")</f>
        <v>abr</v>
      </c>
      <c r="C4067" s="16">
        <f>(WEEKNUM(DATA[[#This Row],[Fecha]],2))</f>
        <v>14</v>
      </c>
      <c r="D4067" s="30">
        <v>45388</v>
      </c>
      <c r="E4067" s="102">
        <f>YEAR(DATA[[#This Row],[Fecha]])</f>
        <v>2024</v>
      </c>
      <c r="F4067" s="31" t="s">
        <v>398</v>
      </c>
      <c r="G4067" s="32" t="s">
        <v>65</v>
      </c>
      <c r="H4067" s="35" t="s">
        <v>89</v>
      </c>
      <c r="I4067" s="32" t="s">
        <v>166</v>
      </c>
      <c r="J4067" s="19">
        <v>7.73</v>
      </c>
    </row>
    <row r="4068" spans="1:10">
      <c r="A4068" s="18" t="s">
        <v>19</v>
      </c>
      <c r="B4068" s="5" t="str">
        <f>TEXT(DATA[[#This Row],[Fecha]],"mmm")</f>
        <v>abr</v>
      </c>
      <c r="C4068" s="16">
        <f>(WEEKNUM(DATA[[#This Row],[Fecha]],2))</f>
        <v>14</v>
      </c>
      <c r="D4068" s="30">
        <v>45388</v>
      </c>
      <c r="E4068" s="102">
        <f>YEAR(DATA[[#This Row],[Fecha]])</f>
        <v>2024</v>
      </c>
      <c r="F4068" s="31" t="s">
        <v>58</v>
      </c>
      <c r="G4068" s="32" t="s">
        <v>65</v>
      </c>
      <c r="H4068" s="35" t="s">
        <v>435</v>
      </c>
      <c r="I4068" s="32" t="s">
        <v>166</v>
      </c>
      <c r="J4068" s="19">
        <v>5.79</v>
      </c>
    </row>
    <row r="4069" spans="1:10">
      <c r="A4069" s="18" t="s">
        <v>22</v>
      </c>
      <c r="B4069" s="5" t="str">
        <f>TEXT(DATA[[#This Row],[Fecha]],"mmm")</f>
        <v>abr</v>
      </c>
      <c r="C4069" s="16">
        <f>(WEEKNUM(DATA[[#This Row],[Fecha]],2))</f>
        <v>14</v>
      </c>
      <c r="D4069" s="30">
        <v>45388</v>
      </c>
      <c r="E4069" s="102">
        <f>YEAR(DATA[[#This Row],[Fecha]])</f>
        <v>2024</v>
      </c>
      <c r="F4069" s="31" t="s">
        <v>398</v>
      </c>
      <c r="G4069" s="32" t="s">
        <v>78</v>
      </c>
      <c r="H4069" s="35" t="s">
        <v>296</v>
      </c>
      <c r="I4069" s="32" t="s">
        <v>166</v>
      </c>
      <c r="J4069" s="19">
        <v>5.53</v>
      </c>
    </row>
    <row r="4070" spans="1:10">
      <c r="A4070" s="18" t="s">
        <v>19</v>
      </c>
      <c r="B4070" s="5" t="str">
        <f>TEXT(DATA[[#This Row],[Fecha]],"mmm")</f>
        <v>abr</v>
      </c>
      <c r="C4070" s="16">
        <f>(WEEKNUM(DATA[[#This Row],[Fecha]],2))</f>
        <v>14</v>
      </c>
      <c r="D4070" s="30">
        <v>45388</v>
      </c>
      <c r="E4070" s="102">
        <f>YEAR(DATA[[#This Row],[Fecha]])</f>
        <v>2024</v>
      </c>
      <c r="F4070" s="31" t="s">
        <v>58</v>
      </c>
      <c r="G4070" s="32" t="s">
        <v>65</v>
      </c>
      <c r="H4070" s="35" t="s">
        <v>435</v>
      </c>
      <c r="I4070" s="32" t="s">
        <v>166</v>
      </c>
      <c r="J4070" s="19">
        <v>2.96</v>
      </c>
    </row>
    <row r="4071" spans="1:10">
      <c r="A4071" s="18" t="s">
        <v>19</v>
      </c>
      <c r="B4071" s="5" t="str">
        <f>TEXT(DATA[[#This Row],[Fecha]],"mmm")</f>
        <v>abr</v>
      </c>
      <c r="C4071" s="16">
        <f>(WEEKNUM(DATA[[#This Row],[Fecha]],2))</f>
        <v>14</v>
      </c>
      <c r="D4071" s="30">
        <v>45388</v>
      </c>
      <c r="E4071" s="102">
        <f>YEAR(DATA[[#This Row],[Fecha]])</f>
        <v>2024</v>
      </c>
      <c r="F4071" s="31" t="s">
        <v>58</v>
      </c>
      <c r="G4071" s="32" t="s">
        <v>65</v>
      </c>
      <c r="H4071" s="35" t="s">
        <v>435</v>
      </c>
      <c r="I4071" s="32" t="s">
        <v>166</v>
      </c>
      <c r="J4071" s="19">
        <v>2.4300000000000002</v>
      </c>
    </row>
    <row r="4072" spans="1:10">
      <c r="A4072" s="18" t="s">
        <v>19</v>
      </c>
      <c r="B4072" s="5" t="str">
        <f>TEXT(DATA[[#This Row],[Fecha]],"mmm")</f>
        <v>abr</v>
      </c>
      <c r="C4072" s="16">
        <f>(WEEKNUM(DATA[[#This Row],[Fecha]],2))</f>
        <v>14</v>
      </c>
      <c r="D4072" s="30">
        <v>45388</v>
      </c>
      <c r="E4072" s="102">
        <f>YEAR(DATA[[#This Row],[Fecha]])</f>
        <v>2024</v>
      </c>
      <c r="F4072" s="31" t="s">
        <v>58</v>
      </c>
      <c r="G4072" s="32" t="s">
        <v>65</v>
      </c>
      <c r="H4072" s="35" t="s">
        <v>435</v>
      </c>
      <c r="I4072" s="32" t="s">
        <v>166</v>
      </c>
      <c r="J4072" s="19">
        <v>1.99</v>
      </c>
    </row>
    <row r="4073" spans="1:10">
      <c r="A4073" s="18" t="s">
        <v>22</v>
      </c>
      <c r="B4073" s="5" t="str">
        <f>TEXT(DATA[[#This Row],[Fecha]],"mmm")</f>
        <v>abr</v>
      </c>
      <c r="C4073" s="16">
        <f>(WEEKNUM(DATA[[#This Row],[Fecha]],2))</f>
        <v>14</v>
      </c>
      <c r="D4073" s="30">
        <v>45388</v>
      </c>
      <c r="E4073" s="102">
        <f>YEAR(DATA[[#This Row],[Fecha]])</f>
        <v>2024</v>
      </c>
      <c r="F4073" s="31" t="s">
        <v>398</v>
      </c>
      <c r="G4073" s="32" t="s">
        <v>76</v>
      </c>
      <c r="H4073" s="35" t="s">
        <v>304</v>
      </c>
      <c r="I4073" s="32" t="s">
        <v>166</v>
      </c>
      <c r="J4073" s="19">
        <v>1.93</v>
      </c>
    </row>
    <row r="4074" spans="1:10">
      <c r="A4074" s="18" t="s">
        <v>22</v>
      </c>
      <c r="B4074" s="5" t="str">
        <f>TEXT(DATA[[#This Row],[Fecha]],"mmm")</f>
        <v>abr</v>
      </c>
      <c r="C4074" s="16">
        <f>(WEEKNUM(DATA[[#This Row],[Fecha]],2))</f>
        <v>14</v>
      </c>
      <c r="D4074" s="30">
        <v>45388</v>
      </c>
      <c r="E4074" s="102">
        <f>YEAR(DATA[[#This Row],[Fecha]])</f>
        <v>2024</v>
      </c>
      <c r="F4074" s="31" t="s">
        <v>398</v>
      </c>
      <c r="G4074" s="32" t="s">
        <v>78</v>
      </c>
      <c r="H4074" s="35" t="s">
        <v>296</v>
      </c>
      <c r="I4074" s="32" t="s">
        <v>166</v>
      </c>
      <c r="J4074" s="19">
        <v>1.8</v>
      </c>
    </row>
    <row r="4075" spans="1:10">
      <c r="A4075" s="18" t="s">
        <v>19</v>
      </c>
      <c r="B4075" s="5" t="str">
        <f>TEXT(DATA[[#This Row],[Fecha]],"mmm")</f>
        <v>abr</v>
      </c>
      <c r="C4075" s="16">
        <f>(WEEKNUM(DATA[[#This Row],[Fecha]],2))</f>
        <v>14</v>
      </c>
      <c r="D4075" s="30">
        <v>45388</v>
      </c>
      <c r="E4075" s="102">
        <f>YEAR(DATA[[#This Row],[Fecha]])</f>
        <v>2024</v>
      </c>
      <c r="F4075" s="31" t="s">
        <v>58</v>
      </c>
      <c r="G4075" s="32" t="s">
        <v>65</v>
      </c>
      <c r="H4075" s="35" t="s">
        <v>435</v>
      </c>
      <c r="I4075" s="32" t="s">
        <v>166</v>
      </c>
      <c r="J4075" s="19">
        <v>1.73</v>
      </c>
    </row>
    <row r="4076" spans="1:10">
      <c r="A4076" s="18" t="s">
        <v>19</v>
      </c>
      <c r="B4076" s="5" t="str">
        <f>TEXT(DATA[[#This Row],[Fecha]],"mmm")</f>
        <v>abr</v>
      </c>
      <c r="C4076" s="16">
        <f>(WEEKNUM(DATA[[#This Row],[Fecha]],2))</f>
        <v>14</v>
      </c>
      <c r="D4076" s="30">
        <v>45388</v>
      </c>
      <c r="E4076" s="102">
        <f>YEAR(DATA[[#This Row],[Fecha]])</f>
        <v>2024</v>
      </c>
      <c r="F4076" s="31" t="s">
        <v>58</v>
      </c>
      <c r="G4076" s="32" t="s">
        <v>65</v>
      </c>
      <c r="H4076" s="35" t="s">
        <v>435</v>
      </c>
      <c r="I4076" s="32" t="s">
        <v>166</v>
      </c>
      <c r="J4076" s="19">
        <v>1.1599999999999999</v>
      </c>
    </row>
    <row r="4077" spans="1:10">
      <c r="A4077" s="18" t="s">
        <v>19</v>
      </c>
      <c r="B4077" s="5" t="str">
        <f>TEXT(DATA[[#This Row],[Fecha]],"mmm")</f>
        <v>abr</v>
      </c>
      <c r="C4077" s="16">
        <f>(WEEKNUM(DATA[[#This Row],[Fecha]],2))</f>
        <v>14</v>
      </c>
      <c r="D4077" s="30">
        <v>45388</v>
      </c>
      <c r="E4077" s="102">
        <f>YEAR(DATA[[#This Row],[Fecha]])</f>
        <v>2024</v>
      </c>
      <c r="F4077" s="31" t="s">
        <v>58</v>
      </c>
      <c r="G4077" s="32" t="s">
        <v>65</v>
      </c>
      <c r="H4077" s="35" t="s">
        <v>435</v>
      </c>
      <c r="I4077" s="32" t="s">
        <v>166</v>
      </c>
      <c r="J4077" s="19">
        <v>1.07</v>
      </c>
    </row>
    <row r="4078" spans="1:10">
      <c r="A4078" s="18" t="s">
        <v>19</v>
      </c>
      <c r="B4078" s="5" t="str">
        <f>TEXT(DATA[[#This Row],[Fecha]],"mmm")</f>
        <v>abr</v>
      </c>
      <c r="C4078" s="16">
        <f>(WEEKNUM(DATA[[#This Row],[Fecha]],2))</f>
        <v>14</v>
      </c>
      <c r="D4078" s="30">
        <v>45388</v>
      </c>
      <c r="E4078" s="102">
        <f>YEAR(DATA[[#This Row],[Fecha]])</f>
        <v>2024</v>
      </c>
      <c r="F4078" s="31" t="s">
        <v>58</v>
      </c>
      <c r="G4078" s="32" t="s">
        <v>76</v>
      </c>
      <c r="H4078" s="35" t="s">
        <v>90</v>
      </c>
      <c r="I4078" s="32" t="s">
        <v>166</v>
      </c>
      <c r="J4078" s="19">
        <v>0.95</v>
      </c>
    </row>
    <row r="4079" spans="1:10">
      <c r="A4079" s="18" t="s">
        <v>19</v>
      </c>
      <c r="B4079" s="5" t="str">
        <f>TEXT(DATA[[#This Row],[Fecha]],"mmm")</f>
        <v>abr</v>
      </c>
      <c r="C4079" s="16">
        <f>(WEEKNUM(DATA[[#This Row],[Fecha]],2))</f>
        <v>14</v>
      </c>
      <c r="D4079" s="30">
        <v>45388</v>
      </c>
      <c r="E4079" s="102">
        <f>YEAR(DATA[[#This Row],[Fecha]])</f>
        <v>2024</v>
      </c>
      <c r="F4079" s="31" t="s">
        <v>58</v>
      </c>
      <c r="G4079" s="32" t="s">
        <v>76</v>
      </c>
      <c r="H4079" s="35" t="s">
        <v>288</v>
      </c>
      <c r="I4079" s="32" t="s">
        <v>166</v>
      </c>
      <c r="J4079" s="19">
        <v>0.73</v>
      </c>
    </row>
    <row r="4080" spans="1:10">
      <c r="A4080" s="18" t="s">
        <v>19</v>
      </c>
      <c r="B4080" s="5" t="str">
        <f>TEXT(DATA[[#This Row],[Fecha]],"mmm")</f>
        <v>abr</v>
      </c>
      <c r="C4080" s="16">
        <f>(WEEKNUM(DATA[[#This Row],[Fecha]],2))</f>
        <v>14</v>
      </c>
      <c r="D4080" s="30">
        <v>45388</v>
      </c>
      <c r="E4080" s="102">
        <f>YEAR(DATA[[#This Row],[Fecha]])</f>
        <v>2024</v>
      </c>
      <c r="F4080" s="31" t="s">
        <v>58</v>
      </c>
      <c r="G4080" s="32" t="s">
        <v>65</v>
      </c>
      <c r="H4080" s="35" t="s">
        <v>435</v>
      </c>
      <c r="I4080" s="32" t="s">
        <v>166</v>
      </c>
      <c r="J4080" s="19">
        <v>0.4</v>
      </c>
    </row>
    <row r="4081" spans="1:11">
      <c r="A4081" s="18" t="s">
        <v>19</v>
      </c>
      <c r="B4081" s="5" t="str">
        <f>TEXT(DATA[[#This Row],[Fecha]],"mmm")</f>
        <v>abr</v>
      </c>
      <c r="C4081" s="16">
        <f>(WEEKNUM(DATA[[#This Row],[Fecha]],2))</f>
        <v>14</v>
      </c>
      <c r="D4081" s="30">
        <v>45388</v>
      </c>
      <c r="E4081" s="102">
        <f>YEAR(DATA[[#This Row],[Fecha]])</f>
        <v>2024</v>
      </c>
      <c r="F4081" s="31" t="s">
        <v>58</v>
      </c>
      <c r="G4081" s="32" t="s">
        <v>70</v>
      </c>
      <c r="H4081" s="35" t="s">
        <v>295</v>
      </c>
      <c r="I4081" s="32" t="s">
        <v>166</v>
      </c>
      <c r="J4081" s="19">
        <v>0.2</v>
      </c>
    </row>
    <row r="4082" spans="1:11">
      <c r="A4082" s="18" t="s">
        <v>19</v>
      </c>
      <c r="B4082" s="5" t="str">
        <f>TEXT(DATA[[#This Row],[Fecha]],"mmm")</f>
        <v>abr</v>
      </c>
      <c r="C4082" s="16">
        <f>(WEEKNUM(DATA[[#This Row],[Fecha]],2))</f>
        <v>14</v>
      </c>
      <c r="D4082" s="30">
        <v>45388</v>
      </c>
      <c r="E4082" s="102">
        <f>YEAR(DATA[[#This Row],[Fecha]])</f>
        <v>2024</v>
      </c>
      <c r="F4082" s="31" t="s">
        <v>58</v>
      </c>
      <c r="G4082" s="32" t="s">
        <v>65</v>
      </c>
      <c r="H4082" s="35" t="s">
        <v>435</v>
      </c>
      <c r="I4082" s="32" t="s">
        <v>166</v>
      </c>
      <c r="J4082" s="19">
        <v>7.0000000000000007E-2</v>
      </c>
    </row>
    <row r="4083" spans="1:11">
      <c r="A4083" s="18" t="s">
        <v>20</v>
      </c>
      <c r="B4083" s="5" t="str">
        <f>TEXT(DATA[[#This Row],[Fecha]],"mmm")</f>
        <v>abr</v>
      </c>
      <c r="C4083" s="16">
        <f>(WEEKNUM(DATA[[#This Row],[Fecha]],2))</f>
        <v>15</v>
      </c>
      <c r="D4083" s="30">
        <v>45390</v>
      </c>
      <c r="E4083" s="102">
        <f>YEAR(DATA[[#This Row],[Fecha]])</f>
        <v>2024</v>
      </c>
      <c r="F4083" s="31" t="s">
        <v>398</v>
      </c>
      <c r="G4083" s="32" t="s">
        <v>70</v>
      </c>
      <c r="H4083" s="35" t="s">
        <v>84</v>
      </c>
      <c r="I4083" s="32" t="s">
        <v>56</v>
      </c>
      <c r="J4083" s="19">
        <v>57.77</v>
      </c>
      <c r="K4083" s="29" t="s">
        <v>847</v>
      </c>
    </row>
    <row r="4084" spans="1:11">
      <c r="A4084" s="18" t="s">
        <v>20</v>
      </c>
      <c r="B4084" s="5" t="str">
        <f>TEXT(DATA[[#This Row],[Fecha]],"mmm")</f>
        <v>abr</v>
      </c>
      <c r="C4084" s="16">
        <f>(WEEKNUM(DATA[[#This Row],[Fecha]],2))</f>
        <v>15</v>
      </c>
      <c r="D4084" s="30">
        <v>45390</v>
      </c>
      <c r="E4084" s="102">
        <f>YEAR(DATA[[#This Row],[Fecha]])</f>
        <v>2024</v>
      </c>
      <c r="F4084" s="31" t="s">
        <v>398</v>
      </c>
      <c r="G4084" s="32" t="s">
        <v>70</v>
      </c>
      <c r="H4084" s="35" t="s">
        <v>84</v>
      </c>
      <c r="I4084" s="32" t="s">
        <v>56</v>
      </c>
      <c r="J4084" s="19">
        <v>44.51</v>
      </c>
      <c r="K4084" s="29" t="s">
        <v>847</v>
      </c>
    </row>
    <row r="4085" spans="1:11">
      <c r="A4085" s="18" t="s">
        <v>20</v>
      </c>
      <c r="B4085" s="5" t="str">
        <f>TEXT(DATA[[#This Row],[Fecha]],"mmm")</f>
        <v>abr</v>
      </c>
      <c r="C4085" s="16">
        <f>(WEEKNUM(DATA[[#This Row],[Fecha]],2))</f>
        <v>15</v>
      </c>
      <c r="D4085" s="30">
        <v>45390</v>
      </c>
      <c r="E4085" s="102">
        <f>YEAR(DATA[[#This Row],[Fecha]])</f>
        <v>2024</v>
      </c>
      <c r="F4085" s="31" t="s">
        <v>398</v>
      </c>
      <c r="G4085" s="32" t="s">
        <v>70</v>
      </c>
      <c r="H4085" s="35" t="s">
        <v>84</v>
      </c>
      <c r="I4085" s="32" t="s">
        <v>56</v>
      </c>
      <c r="J4085" s="19">
        <v>43.09</v>
      </c>
      <c r="K4085" s="29" t="s">
        <v>847</v>
      </c>
    </row>
    <row r="4086" spans="1:11">
      <c r="A4086" s="18" t="s">
        <v>20</v>
      </c>
      <c r="B4086" s="5" t="str">
        <f>TEXT(DATA[[#This Row],[Fecha]],"mmm")</f>
        <v>abr</v>
      </c>
      <c r="C4086" s="16">
        <f>(WEEKNUM(DATA[[#This Row],[Fecha]],2))</f>
        <v>15</v>
      </c>
      <c r="D4086" s="30">
        <v>45390</v>
      </c>
      <c r="E4086" s="102">
        <f>YEAR(DATA[[#This Row],[Fecha]])</f>
        <v>2024</v>
      </c>
      <c r="F4086" s="31" t="s">
        <v>398</v>
      </c>
      <c r="G4086" s="32" t="s">
        <v>70</v>
      </c>
      <c r="H4086" s="35" t="s">
        <v>84</v>
      </c>
      <c r="I4086" s="32" t="s">
        <v>56</v>
      </c>
      <c r="J4086" s="19">
        <v>39.700000000000003</v>
      </c>
      <c r="K4086" s="29" t="s">
        <v>847</v>
      </c>
    </row>
    <row r="4087" spans="1:11">
      <c r="A4087" s="18" t="s">
        <v>20</v>
      </c>
      <c r="B4087" s="5" t="str">
        <f>TEXT(DATA[[#This Row],[Fecha]],"mmm")</f>
        <v>abr</v>
      </c>
      <c r="C4087" s="16">
        <f>(WEEKNUM(DATA[[#This Row],[Fecha]],2))</f>
        <v>15</v>
      </c>
      <c r="D4087" s="30">
        <v>45390</v>
      </c>
      <c r="E4087" s="102">
        <f>YEAR(DATA[[#This Row],[Fecha]])</f>
        <v>2024</v>
      </c>
      <c r="F4087" s="31" t="s">
        <v>398</v>
      </c>
      <c r="G4087" s="32" t="s">
        <v>482</v>
      </c>
      <c r="H4087" s="35" t="s">
        <v>325</v>
      </c>
      <c r="I4087" s="32" t="s">
        <v>56</v>
      </c>
      <c r="J4087" s="19">
        <v>25.11</v>
      </c>
      <c r="K4087" s="29" t="s">
        <v>848</v>
      </c>
    </row>
    <row r="4088" spans="1:11">
      <c r="A4088" s="18" t="s">
        <v>20</v>
      </c>
      <c r="B4088" s="5" t="str">
        <f>TEXT(DATA[[#This Row],[Fecha]],"mmm")</f>
        <v>abr</v>
      </c>
      <c r="C4088" s="16">
        <f>(WEEKNUM(DATA[[#This Row],[Fecha]],2))</f>
        <v>15</v>
      </c>
      <c r="D4088" s="30">
        <v>45390</v>
      </c>
      <c r="E4088" s="102">
        <f>YEAR(DATA[[#This Row],[Fecha]])</f>
        <v>2024</v>
      </c>
      <c r="F4088" s="31" t="s">
        <v>398</v>
      </c>
      <c r="G4088" s="32" t="s">
        <v>70</v>
      </c>
      <c r="H4088" s="35" t="s">
        <v>84</v>
      </c>
      <c r="I4088" s="32" t="s">
        <v>56</v>
      </c>
      <c r="J4088" s="19">
        <v>23.97</v>
      </c>
      <c r="K4088" s="29" t="s">
        <v>847</v>
      </c>
    </row>
    <row r="4089" spans="1:11">
      <c r="A4089" s="18" t="s">
        <v>22</v>
      </c>
      <c r="B4089" s="5" t="str">
        <f>TEXT(DATA[[#This Row],[Fecha]],"mmm")</f>
        <v>abr</v>
      </c>
      <c r="C4089" s="16">
        <f>(WEEKNUM(DATA[[#This Row],[Fecha]],2))</f>
        <v>15</v>
      </c>
      <c r="D4089" s="30">
        <v>45390</v>
      </c>
      <c r="E4089" s="102">
        <f>YEAR(DATA[[#This Row],[Fecha]])</f>
        <v>2024</v>
      </c>
      <c r="F4089" s="31" t="s">
        <v>398</v>
      </c>
      <c r="G4089" s="32" t="s">
        <v>76</v>
      </c>
      <c r="H4089" s="35" t="s">
        <v>352</v>
      </c>
      <c r="I4089" s="32" t="s">
        <v>56</v>
      </c>
      <c r="J4089" s="19">
        <v>20.81</v>
      </c>
      <c r="K4089" s="29" t="s">
        <v>857</v>
      </c>
    </row>
    <row r="4090" spans="1:11">
      <c r="A4090" s="18" t="s">
        <v>20</v>
      </c>
      <c r="B4090" s="5" t="str">
        <f>TEXT(DATA[[#This Row],[Fecha]],"mmm")</f>
        <v>abr</v>
      </c>
      <c r="C4090" s="16">
        <f>(WEEKNUM(DATA[[#This Row],[Fecha]],2))</f>
        <v>15</v>
      </c>
      <c r="D4090" s="30">
        <v>45390</v>
      </c>
      <c r="E4090" s="102">
        <f>YEAR(DATA[[#This Row],[Fecha]])</f>
        <v>2024</v>
      </c>
      <c r="F4090" s="31" t="s">
        <v>398</v>
      </c>
      <c r="G4090" s="32" t="s">
        <v>70</v>
      </c>
      <c r="H4090" s="35" t="s">
        <v>84</v>
      </c>
      <c r="I4090" s="32" t="s">
        <v>56</v>
      </c>
      <c r="J4090" s="19">
        <v>15</v>
      </c>
      <c r="K4090" s="29" t="s">
        <v>847</v>
      </c>
    </row>
    <row r="4091" spans="1:11">
      <c r="A4091" s="18" t="s">
        <v>20</v>
      </c>
      <c r="B4091" s="5" t="str">
        <f>TEXT(DATA[[#This Row],[Fecha]],"mmm")</f>
        <v>abr</v>
      </c>
      <c r="C4091" s="16">
        <f>(WEEKNUM(DATA[[#This Row],[Fecha]],2))</f>
        <v>15</v>
      </c>
      <c r="D4091" s="30">
        <v>45390</v>
      </c>
      <c r="E4091" s="102">
        <f>YEAR(DATA[[#This Row],[Fecha]])</f>
        <v>2024</v>
      </c>
      <c r="F4091" s="31" t="s">
        <v>398</v>
      </c>
      <c r="G4091" s="32" t="s">
        <v>70</v>
      </c>
      <c r="H4091" s="35" t="s">
        <v>84</v>
      </c>
      <c r="I4091" s="32" t="s">
        <v>56</v>
      </c>
      <c r="J4091" s="19">
        <v>14.92</v>
      </c>
      <c r="K4091" s="29" t="s">
        <v>847</v>
      </c>
    </row>
    <row r="4092" spans="1:11">
      <c r="A4092" s="18" t="s">
        <v>20</v>
      </c>
      <c r="B4092" s="5" t="str">
        <f>TEXT(DATA[[#This Row],[Fecha]],"mmm")</f>
        <v>abr</v>
      </c>
      <c r="C4092" s="16">
        <f>(WEEKNUM(DATA[[#This Row],[Fecha]],2))</f>
        <v>15</v>
      </c>
      <c r="D4092" s="30">
        <v>45390</v>
      </c>
      <c r="E4092" s="102">
        <f>YEAR(DATA[[#This Row],[Fecha]])</f>
        <v>2024</v>
      </c>
      <c r="F4092" s="31" t="s">
        <v>398</v>
      </c>
      <c r="G4092" s="32" t="s">
        <v>482</v>
      </c>
      <c r="H4092" s="35" t="s">
        <v>325</v>
      </c>
      <c r="I4092" s="32" t="s">
        <v>56</v>
      </c>
      <c r="J4092" s="19">
        <v>13.22</v>
      </c>
      <c r="K4092" s="29" t="s">
        <v>848</v>
      </c>
    </row>
    <row r="4093" spans="1:11">
      <c r="A4093" s="18" t="s">
        <v>22</v>
      </c>
      <c r="B4093" s="5" t="str">
        <f>TEXT(DATA[[#This Row],[Fecha]],"mmm")</f>
        <v>abr</v>
      </c>
      <c r="C4093" s="16">
        <f>(WEEKNUM(DATA[[#This Row],[Fecha]],2))</f>
        <v>15</v>
      </c>
      <c r="D4093" s="30">
        <v>45390</v>
      </c>
      <c r="E4093" s="102">
        <f>YEAR(DATA[[#This Row],[Fecha]])</f>
        <v>2024</v>
      </c>
      <c r="F4093" s="31" t="s">
        <v>398</v>
      </c>
      <c r="G4093" s="32" t="s">
        <v>76</v>
      </c>
      <c r="H4093" s="35" t="s">
        <v>352</v>
      </c>
      <c r="I4093" s="32" t="s">
        <v>56</v>
      </c>
      <c r="J4093" s="19">
        <v>10.81</v>
      </c>
      <c r="K4093" s="29" t="s">
        <v>857</v>
      </c>
    </row>
    <row r="4094" spans="1:11">
      <c r="A4094" s="18" t="s">
        <v>19</v>
      </c>
      <c r="B4094" s="5" t="str">
        <f>TEXT(DATA[[#This Row],[Fecha]],"mmm")</f>
        <v>abr</v>
      </c>
      <c r="C4094" s="16">
        <f>(WEEKNUM(DATA[[#This Row],[Fecha]],2))</f>
        <v>15</v>
      </c>
      <c r="D4094" s="30">
        <v>45390</v>
      </c>
      <c r="E4094" s="102">
        <f>YEAR(DATA[[#This Row],[Fecha]])</f>
        <v>2024</v>
      </c>
      <c r="F4094" s="31" t="s">
        <v>398</v>
      </c>
      <c r="G4094" s="32" t="s">
        <v>65</v>
      </c>
      <c r="H4094" s="35" t="s">
        <v>435</v>
      </c>
      <c r="I4094" s="32" t="s">
        <v>166</v>
      </c>
      <c r="J4094" s="19">
        <v>4.76</v>
      </c>
    </row>
    <row r="4095" spans="1:11">
      <c r="A4095" s="18" t="s">
        <v>20</v>
      </c>
      <c r="B4095" s="5" t="str">
        <f>TEXT(DATA[[#This Row],[Fecha]],"mmm")</f>
        <v>abr</v>
      </c>
      <c r="C4095" s="16">
        <f>(WEEKNUM(DATA[[#This Row],[Fecha]],2))</f>
        <v>15</v>
      </c>
      <c r="D4095" s="30">
        <v>45390</v>
      </c>
      <c r="E4095" s="102">
        <f>YEAR(DATA[[#This Row],[Fecha]])</f>
        <v>2024</v>
      </c>
      <c r="F4095" s="31" t="s">
        <v>398</v>
      </c>
      <c r="G4095" s="32" t="s">
        <v>482</v>
      </c>
      <c r="H4095" s="35" t="s">
        <v>150</v>
      </c>
      <c r="I4095" s="32" t="s">
        <v>166</v>
      </c>
      <c r="J4095" s="19">
        <v>2.84</v>
      </c>
    </row>
    <row r="4096" spans="1:11">
      <c r="A4096" s="18" t="s">
        <v>19</v>
      </c>
      <c r="B4096" s="5" t="str">
        <f>TEXT(DATA[[#This Row],[Fecha]],"mmm")</f>
        <v>abr</v>
      </c>
      <c r="C4096" s="16">
        <f>(WEEKNUM(DATA[[#This Row],[Fecha]],2))</f>
        <v>15</v>
      </c>
      <c r="D4096" s="30">
        <v>45390</v>
      </c>
      <c r="E4096" s="102">
        <f>YEAR(DATA[[#This Row],[Fecha]])</f>
        <v>2024</v>
      </c>
      <c r="F4096" s="31" t="s">
        <v>398</v>
      </c>
      <c r="G4096" s="32" t="s">
        <v>65</v>
      </c>
      <c r="H4096" s="35" t="s">
        <v>429</v>
      </c>
      <c r="I4096" s="32" t="s">
        <v>166</v>
      </c>
      <c r="J4096" s="19">
        <v>2.58</v>
      </c>
    </row>
    <row r="4097" spans="1:11">
      <c r="A4097" s="18" t="s">
        <v>22</v>
      </c>
      <c r="B4097" s="5" t="str">
        <f>TEXT(DATA[[#This Row],[Fecha]],"mmm")</f>
        <v>abr</v>
      </c>
      <c r="C4097" s="16">
        <f>(WEEKNUM(DATA[[#This Row],[Fecha]],2))</f>
        <v>15</v>
      </c>
      <c r="D4097" s="30">
        <v>45390</v>
      </c>
      <c r="E4097" s="102">
        <f>YEAR(DATA[[#This Row],[Fecha]])</f>
        <v>2024</v>
      </c>
      <c r="F4097" s="31" t="s">
        <v>398</v>
      </c>
      <c r="G4097" s="32" t="s">
        <v>76</v>
      </c>
      <c r="H4097" s="35" t="s">
        <v>304</v>
      </c>
      <c r="I4097" s="32" t="s">
        <v>166</v>
      </c>
      <c r="J4097" s="19">
        <v>2.23</v>
      </c>
    </row>
    <row r="4098" spans="1:11">
      <c r="A4098" s="18" t="s">
        <v>22</v>
      </c>
      <c r="B4098" s="5" t="str">
        <f>TEXT(DATA[[#This Row],[Fecha]],"mmm")</f>
        <v>abr</v>
      </c>
      <c r="C4098" s="16">
        <f>(WEEKNUM(DATA[[#This Row],[Fecha]],2))</f>
        <v>15</v>
      </c>
      <c r="D4098" s="30">
        <v>45390</v>
      </c>
      <c r="E4098" s="102">
        <f>YEAR(DATA[[#This Row],[Fecha]])</f>
        <v>2024</v>
      </c>
      <c r="F4098" s="31" t="s">
        <v>398</v>
      </c>
      <c r="G4098" s="32" t="s">
        <v>78</v>
      </c>
      <c r="H4098" s="35" t="s">
        <v>296</v>
      </c>
      <c r="I4098" s="32" t="s">
        <v>166</v>
      </c>
      <c r="J4098" s="19">
        <v>2.08</v>
      </c>
    </row>
    <row r="4099" spans="1:11">
      <c r="A4099" s="18" t="s">
        <v>19</v>
      </c>
      <c r="B4099" s="5" t="str">
        <f>TEXT(DATA[[#This Row],[Fecha]],"mmm")</f>
        <v>abr</v>
      </c>
      <c r="C4099" s="16">
        <f>(WEEKNUM(DATA[[#This Row],[Fecha]],2))</f>
        <v>15</v>
      </c>
      <c r="D4099" s="30">
        <v>45390</v>
      </c>
      <c r="E4099" s="102">
        <f>YEAR(DATA[[#This Row],[Fecha]])</f>
        <v>2024</v>
      </c>
      <c r="F4099" s="31" t="s">
        <v>398</v>
      </c>
      <c r="G4099" s="32" t="s">
        <v>65</v>
      </c>
      <c r="H4099" s="35" t="s">
        <v>89</v>
      </c>
      <c r="I4099" s="32" t="s">
        <v>166</v>
      </c>
      <c r="J4099" s="19">
        <v>1.91</v>
      </c>
    </row>
    <row r="4100" spans="1:11">
      <c r="A4100" s="18" t="s">
        <v>19</v>
      </c>
      <c r="B4100" s="5" t="str">
        <f>TEXT(DATA[[#This Row],[Fecha]],"mmm")</f>
        <v>abr</v>
      </c>
      <c r="C4100" s="16">
        <f>(WEEKNUM(DATA[[#This Row],[Fecha]],2))</f>
        <v>15</v>
      </c>
      <c r="D4100" s="30">
        <v>45390</v>
      </c>
      <c r="E4100" s="102">
        <f>YEAR(DATA[[#This Row],[Fecha]])</f>
        <v>2024</v>
      </c>
      <c r="F4100" s="31" t="s">
        <v>398</v>
      </c>
      <c r="G4100" s="32" t="s">
        <v>65</v>
      </c>
      <c r="H4100" s="35" t="s">
        <v>69</v>
      </c>
      <c r="I4100" s="32" t="s">
        <v>166</v>
      </c>
      <c r="J4100" s="19">
        <v>1.43</v>
      </c>
    </row>
    <row r="4101" spans="1:11">
      <c r="A4101" s="18" t="s">
        <v>22</v>
      </c>
      <c r="B4101" s="5" t="str">
        <f>TEXT(DATA[[#This Row],[Fecha]],"mmm")</f>
        <v>abr</v>
      </c>
      <c r="C4101" s="16">
        <f>(WEEKNUM(DATA[[#This Row],[Fecha]],2))</f>
        <v>15</v>
      </c>
      <c r="D4101" s="30">
        <v>45390</v>
      </c>
      <c r="E4101" s="102">
        <f>YEAR(DATA[[#This Row],[Fecha]])</f>
        <v>2024</v>
      </c>
      <c r="F4101" s="31" t="s">
        <v>398</v>
      </c>
      <c r="G4101" s="32" t="s">
        <v>78</v>
      </c>
      <c r="H4101" s="35" t="s">
        <v>296</v>
      </c>
      <c r="I4101" s="32" t="s">
        <v>166</v>
      </c>
      <c r="J4101" s="19">
        <v>0.57999999999999996</v>
      </c>
    </row>
    <row r="4102" spans="1:11">
      <c r="A4102" s="18" t="s">
        <v>19</v>
      </c>
      <c r="B4102" s="5" t="str">
        <f>TEXT(DATA[[#This Row],[Fecha]],"mmm")</f>
        <v>abr</v>
      </c>
      <c r="C4102" s="16">
        <f>(WEEKNUM(DATA[[#This Row],[Fecha]],2))</f>
        <v>15</v>
      </c>
      <c r="D4102" s="30">
        <v>45390</v>
      </c>
      <c r="E4102" s="102">
        <f>YEAR(DATA[[#This Row],[Fecha]])</f>
        <v>2024</v>
      </c>
      <c r="F4102" s="31" t="s">
        <v>398</v>
      </c>
      <c r="G4102" s="32" t="s">
        <v>65</v>
      </c>
      <c r="H4102" s="35" t="s">
        <v>429</v>
      </c>
      <c r="I4102" s="32" t="s">
        <v>166</v>
      </c>
      <c r="J4102" s="19">
        <v>0.56000000000000005</v>
      </c>
    </row>
    <row r="4103" spans="1:11">
      <c r="A4103" s="18" t="s">
        <v>22</v>
      </c>
      <c r="B4103" s="5" t="str">
        <f>TEXT(DATA[[#This Row],[Fecha]],"mmm")</f>
        <v>abr</v>
      </c>
      <c r="C4103" s="16">
        <f>(WEEKNUM(DATA[[#This Row],[Fecha]],2))</f>
        <v>15</v>
      </c>
      <c r="D4103" s="30">
        <v>45390</v>
      </c>
      <c r="E4103" s="102">
        <f>YEAR(DATA[[#This Row],[Fecha]])</f>
        <v>2024</v>
      </c>
      <c r="F4103" s="31" t="s">
        <v>398</v>
      </c>
      <c r="G4103" s="32" t="s">
        <v>78</v>
      </c>
      <c r="H4103" s="35" t="s">
        <v>296</v>
      </c>
      <c r="I4103" s="32" t="s">
        <v>166</v>
      </c>
      <c r="J4103" s="19">
        <v>0.28000000000000003</v>
      </c>
    </row>
    <row r="4104" spans="1:11">
      <c r="A4104" s="18" t="s">
        <v>22</v>
      </c>
      <c r="B4104" s="5" t="str">
        <f>TEXT(DATA[[#This Row],[Fecha]],"mmm")</f>
        <v>abr</v>
      </c>
      <c r="C4104" s="16">
        <f>(WEEKNUM(DATA[[#This Row],[Fecha]],2))</f>
        <v>15</v>
      </c>
      <c r="D4104" s="30">
        <v>45390</v>
      </c>
      <c r="E4104" s="102">
        <f>YEAR(DATA[[#This Row],[Fecha]])</f>
        <v>2024</v>
      </c>
      <c r="F4104" s="31" t="s">
        <v>398</v>
      </c>
      <c r="G4104" s="32" t="s">
        <v>76</v>
      </c>
      <c r="H4104" s="35" t="s">
        <v>352</v>
      </c>
      <c r="I4104" s="32" t="s">
        <v>166</v>
      </c>
      <c r="J4104" s="19">
        <v>0.22</v>
      </c>
    </row>
    <row r="4105" spans="1:11">
      <c r="A4105" s="18" t="s">
        <v>22</v>
      </c>
      <c r="B4105" s="5" t="str">
        <f>TEXT(DATA[[#This Row],[Fecha]],"mmm")</f>
        <v>abr</v>
      </c>
      <c r="C4105" s="16">
        <f>(WEEKNUM(DATA[[#This Row],[Fecha]],2))</f>
        <v>15</v>
      </c>
      <c r="D4105" s="30">
        <v>45390</v>
      </c>
      <c r="E4105" s="102">
        <f>YEAR(DATA[[#This Row],[Fecha]])</f>
        <v>2024</v>
      </c>
      <c r="F4105" s="31" t="s">
        <v>398</v>
      </c>
      <c r="G4105" s="32" t="s">
        <v>78</v>
      </c>
      <c r="H4105" s="35" t="s">
        <v>296</v>
      </c>
      <c r="I4105" s="32" t="s">
        <v>166</v>
      </c>
      <c r="J4105" s="19">
        <v>0.1</v>
      </c>
    </row>
    <row r="4106" spans="1:11">
      <c r="A4106" s="18" t="s">
        <v>20</v>
      </c>
      <c r="B4106" s="5" t="str">
        <f>TEXT(DATA[[#This Row],[Fecha]],"mmm")</f>
        <v>abr</v>
      </c>
      <c r="C4106" s="16">
        <f>(WEEKNUM(DATA[[#This Row],[Fecha]],2))</f>
        <v>15</v>
      </c>
      <c r="D4106" s="30">
        <v>45391</v>
      </c>
      <c r="E4106" s="102">
        <f>YEAR(DATA[[#This Row],[Fecha]])</f>
        <v>2024</v>
      </c>
      <c r="F4106" s="31" t="s">
        <v>398</v>
      </c>
      <c r="G4106" s="32" t="s">
        <v>52</v>
      </c>
      <c r="H4106" s="35" t="s">
        <v>843</v>
      </c>
      <c r="I4106" s="32" t="s">
        <v>56</v>
      </c>
      <c r="J4106" s="19">
        <v>24.75</v>
      </c>
      <c r="K4106" s="29" t="s">
        <v>849</v>
      </c>
    </row>
    <row r="4107" spans="1:11">
      <c r="A4107" s="18" t="s">
        <v>22</v>
      </c>
      <c r="B4107" s="5" t="str">
        <f>TEXT(DATA[[#This Row],[Fecha]],"mmm")</f>
        <v>abr</v>
      </c>
      <c r="C4107" s="16">
        <f>(WEEKNUM(DATA[[#This Row],[Fecha]],2))</f>
        <v>15</v>
      </c>
      <c r="D4107" s="30">
        <v>45391</v>
      </c>
      <c r="E4107" s="102">
        <f>YEAR(DATA[[#This Row],[Fecha]])</f>
        <v>2024</v>
      </c>
      <c r="F4107" s="31" t="s">
        <v>58</v>
      </c>
      <c r="G4107" s="32" t="s">
        <v>53</v>
      </c>
      <c r="H4107" s="35" t="s">
        <v>525</v>
      </c>
      <c r="I4107" s="32" t="s">
        <v>57</v>
      </c>
      <c r="J4107" s="19">
        <v>22.53</v>
      </c>
      <c r="K4107" s="29" t="s">
        <v>858</v>
      </c>
    </row>
    <row r="4108" spans="1:11">
      <c r="A4108" s="18" t="s">
        <v>20</v>
      </c>
      <c r="B4108" s="5" t="str">
        <f>TEXT(DATA[[#This Row],[Fecha]],"mmm")</f>
        <v>abr</v>
      </c>
      <c r="C4108" s="16">
        <f>(WEEKNUM(DATA[[#This Row],[Fecha]],2))</f>
        <v>15</v>
      </c>
      <c r="D4108" s="30">
        <v>45391</v>
      </c>
      <c r="E4108" s="102">
        <f>YEAR(DATA[[#This Row],[Fecha]])</f>
        <v>2024</v>
      </c>
      <c r="F4108" s="31" t="s">
        <v>398</v>
      </c>
      <c r="G4108" s="32" t="s">
        <v>482</v>
      </c>
      <c r="H4108" s="35" t="s">
        <v>150</v>
      </c>
      <c r="I4108" s="32" t="s">
        <v>166</v>
      </c>
      <c r="J4108" s="19">
        <v>5.97</v>
      </c>
    </row>
    <row r="4109" spans="1:11">
      <c r="A4109" s="18" t="s">
        <v>22</v>
      </c>
      <c r="B4109" s="5" t="str">
        <f>TEXT(DATA[[#This Row],[Fecha]],"mmm")</f>
        <v>abr</v>
      </c>
      <c r="C4109" s="16">
        <f>(WEEKNUM(DATA[[#This Row],[Fecha]],2))</f>
        <v>15</v>
      </c>
      <c r="D4109" s="30">
        <v>45391</v>
      </c>
      <c r="E4109" s="102">
        <f>YEAR(DATA[[#This Row],[Fecha]])</f>
        <v>2024</v>
      </c>
      <c r="F4109" s="31" t="s">
        <v>58</v>
      </c>
      <c r="G4109" s="32" t="s">
        <v>76</v>
      </c>
      <c r="H4109" s="35" t="s">
        <v>845</v>
      </c>
      <c r="I4109" s="32" t="s">
        <v>166</v>
      </c>
      <c r="J4109" s="19">
        <v>4.9000000000000004</v>
      </c>
    </row>
    <row r="4110" spans="1:11">
      <c r="A4110" s="18" t="s">
        <v>19</v>
      </c>
      <c r="B4110" s="5" t="str">
        <f>TEXT(DATA[[#This Row],[Fecha]],"mmm")</f>
        <v>abr</v>
      </c>
      <c r="C4110" s="16">
        <f>(WEEKNUM(DATA[[#This Row],[Fecha]],2))</f>
        <v>15</v>
      </c>
      <c r="D4110" s="30">
        <v>45391</v>
      </c>
      <c r="E4110" s="102">
        <f>YEAR(DATA[[#This Row],[Fecha]])</f>
        <v>2024</v>
      </c>
      <c r="F4110" s="31" t="s">
        <v>398</v>
      </c>
      <c r="G4110" s="32" t="s">
        <v>60</v>
      </c>
      <c r="H4110" s="35" t="s">
        <v>299</v>
      </c>
      <c r="I4110" s="32" t="s">
        <v>166</v>
      </c>
      <c r="J4110" s="19">
        <v>4.0599999999999996</v>
      </c>
    </row>
    <row r="4111" spans="1:11">
      <c r="A4111" s="18" t="s">
        <v>19</v>
      </c>
      <c r="B4111" s="5" t="str">
        <f>TEXT(DATA[[#This Row],[Fecha]],"mmm")</f>
        <v>abr</v>
      </c>
      <c r="C4111" s="16">
        <f>(WEEKNUM(DATA[[#This Row],[Fecha]],2))</f>
        <v>15</v>
      </c>
      <c r="D4111" s="30">
        <v>45391</v>
      </c>
      <c r="E4111" s="102">
        <f>YEAR(DATA[[#This Row],[Fecha]])</f>
        <v>2024</v>
      </c>
      <c r="F4111" s="31" t="s">
        <v>398</v>
      </c>
      <c r="G4111" s="32" t="s">
        <v>65</v>
      </c>
      <c r="H4111" s="35" t="s">
        <v>89</v>
      </c>
      <c r="I4111" s="32" t="s">
        <v>166</v>
      </c>
      <c r="J4111" s="19">
        <v>3.83</v>
      </c>
    </row>
    <row r="4112" spans="1:11">
      <c r="A4112" s="18" t="s">
        <v>22</v>
      </c>
      <c r="B4112" s="5" t="str">
        <f>TEXT(DATA[[#This Row],[Fecha]],"mmm")</f>
        <v>abr</v>
      </c>
      <c r="C4112" s="16">
        <f>(WEEKNUM(DATA[[#This Row],[Fecha]],2))</f>
        <v>15</v>
      </c>
      <c r="D4112" s="30">
        <v>45391</v>
      </c>
      <c r="E4112" s="102">
        <f>YEAR(DATA[[#This Row],[Fecha]])</f>
        <v>2024</v>
      </c>
      <c r="F4112" s="31" t="s">
        <v>398</v>
      </c>
      <c r="G4112" s="32" t="s">
        <v>76</v>
      </c>
      <c r="H4112" s="35" t="s">
        <v>304</v>
      </c>
      <c r="I4112" s="32" t="s">
        <v>166</v>
      </c>
      <c r="J4112" s="19">
        <v>3.35</v>
      </c>
    </row>
    <row r="4113" spans="1:11">
      <c r="A4113" s="18" t="s">
        <v>22</v>
      </c>
      <c r="B4113" s="5" t="str">
        <f>TEXT(DATA[[#This Row],[Fecha]],"mmm")</f>
        <v>abr</v>
      </c>
      <c r="C4113" s="16">
        <f>(WEEKNUM(DATA[[#This Row],[Fecha]],2))</f>
        <v>15</v>
      </c>
      <c r="D4113" s="30">
        <v>45391</v>
      </c>
      <c r="E4113" s="102">
        <f>YEAR(DATA[[#This Row],[Fecha]])</f>
        <v>2024</v>
      </c>
      <c r="F4113" s="31" t="s">
        <v>398</v>
      </c>
      <c r="G4113" s="32" t="s">
        <v>76</v>
      </c>
      <c r="H4113" s="35" t="s">
        <v>304</v>
      </c>
      <c r="I4113" s="32" t="s">
        <v>166</v>
      </c>
      <c r="J4113" s="19">
        <v>2.65</v>
      </c>
    </row>
    <row r="4114" spans="1:11">
      <c r="A4114" s="18" t="s">
        <v>19</v>
      </c>
      <c r="B4114" s="5" t="str">
        <f>TEXT(DATA[[#This Row],[Fecha]],"mmm")</f>
        <v>abr</v>
      </c>
      <c r="C4114" s="16">
        <f>(WEEKNUM(DATA[[#This Row],[Fecha]],2))</f>
        <v>15</v>
      </c>
      <c r="D4114" s="30">
        <v>45391</v>
      </c>
      <c r="E4114" s="102">
        <f>YEAR(DATA[[#This Row],[Fecha]])</f>
        <v>2024</v>
      </c>
      <c r="F4114" s="31" t="s">
        <v>398</v>
      </c>
      <c r="G4114" s="32" t="s">
        <v>65</v>
      </c>
      <c r="H4114" s="35" t="s">
        <v>89</v>
      </c>
      <c r="I4114" s="32" t="s">
        <v>166</v>
      </c>
      <c r="J4114" s="19">
        <v>1.99</v>
      </c>
    </row>
    <row r="4115" spans="1:11">
      <c r="A4115" s="18" t="s">
        <v>20</v>
      </c>
      <c r="B4115" s="5" t="str">
        <f>TEXT(DATA[[#This Row],[Fecha]],"mmm")</f>
        <v>abr</v>
      </c>
      <c r="C4115" s="16">
        <f>(WEEKNUM(DATA[[#This Row],[Fecha]],2))</f>
        <v>15</v>
      </c>
      <c r="D4115" s="30">
        <v>45391</v>
      </c>
      <c r="E4115" s="102">
        <f>YEAR(DATA[[#This Row],[Fecha]])</f>
        <v>2024</v>
      </c>
      <c r="F4115" s="31" t="s">
        <v>398</v>
      </c>
      <c r="G4115" s="32" t="s">
        <v>52</v>
      </c>
      <c r="H4115" s="35" t="s">
        <v>844</v>
      </c>
      <c r="I4115" s="32" t="s">
        <v>166</v>
      </c>
      <c r="J4115" s="19">
        <v>1.49</v>
      </c>
    </row>
    <row r="4116" spans="1:11">
      <c r="A4116" s="18" t="s">
        <v>19</v>
      </c>
      <c r="B4116" s="5" t="str">
        <f>TEXT(DATA[[#This Row],[Fecha]],"mmm")</f>
        <v>abr</v>
      </c>
      <c r="C4116" s="16">
        <f>(WEEKNUM(DATA[[#This Row],[Fecha]],2))</f>
        <v>15</v>
      </c>
      <c r="D4116" s="30">
        <v>45391</v>
      </c>
      <c r="E4116" s="102">
        <f>YEAR(DATA[[#This Row],[Fecha]])</f>
        <v>2024</v>
      </c>
      <c r="F4116" s="31" t="s">
        <v>398</v>
      </c>
      <c r="G4116" s="32" t="s">
        <v>65</v>
      </c>
      <c r="H4116" s="35" t="s">
        <v>89</v>
      </c>
      <c r="I4116" s="32" t="s">
        <v>166</v>
      </c>
      <c r="J4116" s="19">
        <v>1.0900000000000001</v>
      </c>
    </row>
    <row r="4117" spans="1:11">
      <c r="A4117" s="18" t="s">
        <v>20</v>
      </c>
      <c r="B4117" s="5" t="str">
        <f>TEXT(DATA[[#This Row],[Fecha]],"mmm")</f>
        <v>abr</v>
      </c>
      <c r="C4117" s="16">
        <f>(WEEKNUM(DATA[[#This Row],[Fecha]],2))</f>
        <v>15</v>
      </c>
      <c r="D4117" s="30">
        <v>45391</v>
      </c>
      <c r="E4117" s="102">
        <f>YEAR(DATA[[#This Row],[Fecha]])</f>
        <v>2024</v>
      </c>
      <c r="F4117" s="31" t="s">
        <v>58</v>
      </c>
      <c r="G4117" s="32" t="s">
        <v>70</v>
      </c>
      <c r="H4117" s="35" t="s">
        <v>134</v>
      </c>
      <c r="I4117" s="32" t="s">
        <v>166</v>
      </c>
      <c r="J4117" s="19">
        <v>1.03</v>
      </c>
    </row>
    <row r="4118" spans="1:11">
      <c r="A4118" s="18" t="s">
        <v>19</v>
      </c>
      <c r="B4118" s="5" t="str">
        <f>TEXT(DATA[[#This Row],[Fecha]],"mmm")</f>
        <v>abr</v>
      </c>
      <c r="C4118" s="16">
        <f>(WEEKNUM(DATA[[#This Row],[Fecha]],2))</f>
        <v>15</v>
      </c>
      <c r="D4118" s="30">
        <v>45391</v>
      </c>
      <c r="E4118" s="102">
        <f>YEAR(DATA[[#This Row],[Fecha]])</f>
        <v>2024</v>
      </c>
      <c r="F4118" s="31" t="s">
        <v>398</v>
      </c>
      <c r="G4118" s="32" t="s">
        <v>60</v>
      </c>
      <c r="H4118" s="35" t="s">
        <v>299</v>
      </c>
      <c r="I4118" s="32" t="s">
        <v>166</v>
      </c>
      <c r="J4118" s="19">
        <v>0.9</v>
      </c>
    </row>
    <row r="4119" spans="1:11">
      <c r="A4119" s="18" t="s">
        <v>20</v>
      </c>
      <c r="B4119" s="5" t="str">
        <f>TEXT(DATA[[#This Row],[Fecha]],"mmm")</f>
        <v>abr</v>
      </c>
      <c r="C4119" s="16">
        <f>(WEEKNUM(DATA[[#This Row],[Fecha]],2))</f>
        <v>15</v>
      </c>
      <c r="D4119" s="30">
        <v>45391</v>
      </c>
      <c r="E4119" s="102">
        <f>YEAR(DATA[[#This Row],[Fecha]])</f>
        <v>2024</v>
      </c>
      <c r="F4119" s="31" t="s">
        <v>58</v>
      </c>
      <c r="G4119" s="32" t="s">
        <v>70</v>
      </c>
      <c r="H4119" s="35" t="s">
        <v>134</v>
      </c>
      <c r="I4119" s="32" t="s">
        <v>166</v>
      </c>
      <c r="J4119" s="19">
        <v>0.82</v>
      </c>
    </row>
    <row r="4120" spans="1:11">
      <c r="A4120" s="18" t="s">
        <v>19</v>
      </c>
      <c r="B4120" s="5" t="str">
        <f>TEXT(DATA[[#This Row],[Fecha]],"mmm")</f>
        <v>abr</v>
      </c>
      <c r="C4120" s="16">
        <f>(WEEKNUM(DATA[[#This Row],[Fecha]],2))</f>
        <v>15</v>
      </c>
      <c r="D4120" s="30">
        <v>45391</v>
      </c>
      <c r="E4120" s="102">
        <f>YEAR(DATA[[#This Row],[Fecha]])</f>
        <v>2024</v>
      </c>
      <c r="F4120" s="31" t="s">
        <v>398</v>
      </c>
      <c r="G4120" s="32" t="s">
        <v>60</v>
      </c>
      <c r="H4120" s="35" t="s">
        <v>299</v>
      </c>
      <c r="I4120" s="32" t="s">
        <v>166</v>
      </c>
      <c r="J4120" s="19">
        <v>0.64</v>
      </c>
    </row>
    <row r="4121" spans="1:11">
      <c r="A4121" s="18" t="s">
        <v>19</v>
      </c>
      <c r="B4121" s="5" t="str">
        <f>TEXT(DATA[[#This Row],[Fecha]],"mmm")</f>
        <v>abr</v>
      </c>
      <c r="C4121" s="16">
        <f>(WEEKNUM(DATA[[#This Row],[Fecha]],2))</f>
        <v>15</v>
      </c>
      <c r="D4121" s="30">
        <v>45391</v>
      </c>
      <c r="E4121" s="102">
        <f>YEAR(DATA[[#This Row],[Fecha]])</f>
        <v>2024</v>
      </c>
      <c r="F4121" s="31" t="s">
        <v>398</v>
      </c>
      <c r="G4121" s="32" t="s">
        <v>65</v>
      </c>
      <c r="H4121" s="35" t="s">
        <v>89</v>
      </c>
      <c r="I4121" s="32" t="s">
        <v>166</v>
      </c>
      <c r="J4121" s="19">
        <v>0.63</v>
      </c>
    </row>
    <row r="4122" spans="1:11">
      <c r="A4122" s="18" t="s">
        <v>20</v>
      </c>
      <c r="B4122" s="5" t="str">
        <f>TEXT(DATA[[#This Row],[Fecha]],"mmm")</f>
        <v>abr</v>
      </c>
      <c r="C4122" s="16">
        <f>(WEEKNUM(DATA[[#This Row],[Fecha]],2))</f>
        <v>15</v>
      </c>
      <c r="D4122" s="30">
        <v>45391</v>
      </c>
      <c r="E4122" s="102">
        <f>YEAR(DATA[[#This Row],[Fecha]])</f>
        <v>2024</v>
      </c>
      <c r="F4122" s="31" t="s">
        <v>58</v>
      </c>
      <c r="G4122" s="32" t="s">
        <v>52</v>
      </c>
      <c r="H4122" s="35" t="s">
        <v>162</v>
      </c>
      <c r="I4122" s="32" t="s">
        <v>166</v>
      </c>
      <c r="J4122" s="19">
        <v>0.53</v>
      </c>
    </row>
    <row r="4123" spans="1:11">
      <c r="A4123" s="18" t="s">
        <v>19</v>
      </c>
      <c r="B4123" s="5" t="str">
        <f>TEXT(DATA[[#This Row],[Fecha]],"mmm")</f>
        <v>abr</v>
      </c>
      <c r="C4123" s="16">
        <f>(WEEKNUM(DATA[[#This Row],[Fecha]],2))</f>
        <v>15</v>
      </c>
      <c r="D4123" s="30">
        <v>45391</v>
      </c>
      <c r="E4123" s="102">
        <f>YEAR(DATA[[#This Row],[Fecha]])</f>
        <v>2024</v>
      </c>
      <c r="F4123" s="31" t="s">
        <v>398</v>
      </c>
      <c r="G4123" s="32" t="s">
        <v>65</v>
      </c>
      <c r="H4123" s="35" t="s">
        <v>89</v>
      </c>
      <c r="I4123" s="32" t="s">
        <v>166</v>
      </c>
      <c r="J4123" s="19">
        <v>0.35</v>
      </c>
    </row>
    <row r="4124" spans="1:11">
      <c r="A4124" s="18" t="s">
        <v>20</v>
      </c>
      <c r="B4124" s="5" t="str">
        <f>TEXT(DATA[[#This Row],[Fecha]],"mmm")</f>
        <v>abr</v>
      </c>
      <c r="C4124" s="16">
        <f>(WEEKNUM(DATA[[#This Row],[Fecha]],2))</f>
        <v>15</v>
      </c>
      <c r="D4124" s="30">
        <v>45391</v>
      </c>
      <c r="E4124" s="102">
        <f>YEAR(DATA[[#This Row],[Fecha]])</f>
        <v>2024</v>
      </c>
      <c r="F4124" s="31" t="s">
        <v>58</v>
      </c>
      <c r="G4124" s="32" t="s">
        <v>52</v>
      </c>
      <c r="H4124" s="35" t="s">
        <v>162</v>
      </c>
      <c r="I4124" s="32" t="s">
        <v>166</v>
      </c>
      <c r="J4124" s="19">
        <v>0.22</v>
      </c>
    </row>
    <row r="4125" spans="1:11">
      <c r="A4125" s="18" t="s">
        <v>22</v>
      </c>
      <c r="B4125" s="5" t="str">
        <f>TEXT(DATA[[#This Row],[Fecha]],"mmm")</f>
        <v>abr</v>
      </c>
      <c r="C4125" s="16">
        <f>(WEEKNUM(DATA[[#This Row],[Fecha]],2))</f>
        <v>15</v>
      </c>
      <c r="D4125" s="30">
        <v>45391</v>
      </c>
      <c r="E4125" s="102">
        <f>YEAR(DATA[[#This Row],[Fecha]])</f>
        <v>2024</v>
      </c>
      <c r="F4125" s="31" t="s">
        <v>398</v>
      </c>
      <c r="G4125" s="32" t="s">
        <v>76</v>
      </c>
      <c r="H4125" s="35" t="s">
        <v>304</v>
      </c>
      <c r="I4125" s="32" t="s">
        <v>166</v>
      </c>
      <c r="J4125" s="19">
        <v>0.2</v>
      </c>
    </row>
    <row r="4126" spans="1:11">
      <c r="A4126" s="18" t="s">
        <v>19</v>
      </c>
      <c r="B4126" s="5" t="str">
        <f>TEXT(DATA[[#This Row],[Fecha]],"mmm")</f>
        <v>abr</v>
      </c>
      <c r="C4126" s="16">
        <f>(WEEKNUM(DATA[[#This Row],[Fecha]],2))</f>
        <v>15</v>
      </c>
      <c r="D4126" s="30">
        <v>45392</v>
      </c>
      <c r="E4126" s="102">
        <f>YEAR(DATA[[#This Row],[Fecha]])</f>
        <v>2024</v>
      </c>
      <c r="F4126" s="31" t="s">
        <v>398</v>
      </c>
      <c r="G4126" s="32" t="s">
        <v>76</v>
      </c>
      <c r="H4126" s="35" t="s">
        <v>288</v>
      </c>
      <c r="I4126" s="32" t="s">
        <v>57</v>
      </c>
      <c r="J4126" s="19">
        <v>47.69</v>
      </c>
      <c r="K4126" s="29" t="s">
        <v>853</v>
      </c>
    </row>
    <row r="4127" spans="1:11">
      <c r="A4127" s="18" t="s">
        <v>20</v>
      </c>
      <c r="B4127" s="5" t="str">
        <f>TEXT(DATA[[#This Row],[Fecha]],"mmm")</f>
        <v>abr</v>
      </c>
      <c r="C4127" s="16">
        <f>(WEEKNUM(DATA[[#This Row],[Fecha]],2))</f>
        <v>15</v>
      </c>
      <c r="D4127" s="30">
        <v>45392</v>
      </c>
      <c r="E4127" s="102">
        <f>YEAR(DATA[[#This Row],[Fecha]])</f>
        <v>2024</v>
      </c>
      <c r="F4127" s="31" t="s">
        <v>398</v>
      </c>
      <c r="G4127" s="32" t="s">
        <v>70</v>
      </c>
      <c r="H4127" s="35" t="s">
        <v>84</v>
      </c>
      <c r="I4127" s="32" t="s">
        <v>56</v>
      </c>
      <c r="J4127" s="19">
        <v>35.409999999999997</v>
      </c>
      <c r="K4127" s="29" t="s">
        <v>847</v>
      </c>
    </row>
    <row r="4128" spans="1:11">
      <c r="A4128" s="18" t="s">
        <v>20</v>
      </c>
      <c r="B4128" s="5" t="str">
        <f>TEXT(DATA[[#This Row],[Fecha]],"mmm")</f>
        <v>abr</v>
      </c>
      <c r="C4128" s="16">
        <f>(WEEKNUM(DATA[[#This Row],[Fecha]],2))</f>
        <v>15</v>
      </c>
      <c r="D4128" s="30">
        <v>45392</v>
      </c>
      <c r="E4128" s="102">
        <f>YEAR(DATA[[#This Row],[Fecha]])</f>
        <v>2024</v>
      </c>
      <c r="F4128" s="31" t="s">
        <v>398</v>
      </c>
      <c r="G4128" s="32" t="s">
        <v>70</v>
      </c>
      <c r="H4128" s="35" t="s">
        <v>84</v>
      </c>
      <c r="I4128" s="32" t="s">
        <v>56</v>
      </c>
      <c r="J4128" s="19">
        <v>31.71</v>
      </c>
      <c r="K4128" s="29" t="s">
        <v>847</v>
      </c>
    </row>
    <row r="4129" spans="1:11">
      <c r="A4129" s="18" t="s">
        <v>20</v>
      </c>
      <c r="B4129" s="5" t="str">
        <f>TEXT(DATA[[#This Row],[Fecha]],"mmm")</f>
        <v>abr</v>
      </c>
      <c r="C4129" s="16">
        <f>(WEEKNUM(DATA[[#This Row],[Fecha]],2))</f>
        <v>15</v>
      </c>
      <c r="D4129" s="30">
        <v>45392</v>
      </c>
      <c r="E4129" s="102">
        <f>YEAR(DATA[[#This Row],[Fecha]])</f>
        <v>2024</v>
      </c>
      <c r="F4129" s="31" t="s">
        <v>398</v>
      </c>
      <c r="G4129" s="32" t="s">
        <v>70</v>
      </c>
      <c r="H4129" s="35" t="s">
        <v>84</v>
      </c>
      <c r="I4129" s="32" t="s">
        <v>56</v>
      </c>
      <c r="J4129" s="19">
        <v>29.98</v>
      </c>
      <c r="K4129" s="29" t="s">
        <v>847</v>
      </c>
    </row>
    <row r="4130" spans="1:11">
      <c r="A4130" s="18" t="s">
        <v>19</v>
      </c>
      <c r="B4130" s="5" t="str">
        <f>TEXT(DATA[[#This Row],[Fecha]],"mmm")</f>
        <v>abr</v>
      </c>
      <c r="C4130" s="16">
        <f>(WEEKNUM(DATA[[#This Row],[Fecha]],2))</f>
        <v>15</v>
      </c>
      <c r="D4130" s="30">
        <v>45392</v>
      </c>
      <c r="E4130" s="102">
        <f>YEAR(DATA[[#This Row],[Fecha]])</f>
        <v>2024</v>
      </c>
      <c r="F4130" s="31" t="s">
        <v>398</v>
      </c>
      <c r="G4130" s="32" t="s">
        <v>60</v>
      </c>
      <c r="H4130" s="35" t="s">
        <v>299</v>
      </c>
      <c r="I4130" s="32" t="s">
        <v>57</v>
      </c>
      <c r="J4130" s="19">
        <v>24.55</v>
      </c>
      <c r="K4130" s="29" t="s">
        <v>854</v>
      </c>
    </row>
    <row r="4131" spans="1:11">
      <c r="A4131" s="18" t="s">
        <v>20</v>
      </c>
      <c r="B4131" s="5" t="str">
        <f>TEXT(DATA[[#This Row],[Fecha]],"mmm")</f>
        <v>abr</v>
      </c>
      <c r="C4131" s="16">
        <f>(WEEKNUM(DATA[[#This Row],[Fecha]],2))</f>
        <v>15</v>
      </c>
      <c r="D4131" s="30">
        <v>45392</v>
      </c>
      <c r="E4131" s="102">
        <f>YEAR(DATA[[#This Row],[Fecha]])</f>
        <v>2024</v>
      </c>
      <c r="F4131" s="31" t="s">
        <v>398</v>
      </c>
      <c r="G4131" s="32" t="s">
        <v>70</v>
      </c>
      <c r="H4131" s="35" t="s">
        <v>84</v>
      </c>
      <c r="I4131" s="32" t="s">
        <v>56</v>
      </c>
      <c r="J4131" s="19">
        <v>23.71</v>
      </c>
      <c r="K4131" s="29" t="s">
        <v>847</v>
      </c>
    </row>
    <row r="4132" spans="1:11">
      <c r="A4132" s="18" t="s">
        <v>19</v>
      </c>
      <c r="B4132" s="5" t="str">
        <f>TEXT(DATA[[#This Row],[Fecha]],"mmm")</f>
        <v>abr</v>
      </c>
      <c r="C4132" s="16">
        <f>(WEEKNUM(DATA[[#This Row],[Fecha]],2))</f>
        <v>15</v>
      </c>
      <c r="D4132" s="30">
        <v>45392</v>
      </c>
      <c r="E4132" s="102">
        <f>YEAR(DATA[[#This Row],[Fecha]])</f>
        <v>2024</v>
      </c>
      <c r="F4132" s="31" t="s">
        <v>398</v>
      </c>
      <c r="G4132" s="32" t="s">
        <v>64</v>
      </c>
      <c r="H4132" s="35" t="s">
        <v>340</v>
      </c>
      <c r="I4132" s="32" t="s">
        <v>56</v>
      </c>
      <c r="J4132" s="19">
        <v>16.2</v>
      </c>
      <c r="K4132" s="29" t="s">
        <v>855</v>
      </c>
    </row>
    <row r="4133" spans="1:11">
      <c r="A4133" s="18" t="s">
        <v>20</v>
      </c>
      <c r="B4133" s="5" t="str">
        <f>TEXT(DATA[[#This Row],[Fecha]],"mmm")</f>
        <v>abr</v>
      </c>
      <c r="C4133" s="16">
        <f>(WEEKNUM(DATA[[#This Row],[Fecha]],2))</f>
        <v>15</v>
      </c>
      <c r="D4133" s="30">
        <v>45392</v>
      </c>
      <c r="E4133" s="102">
        <f>YEAR(DATA[[#This Row],[Fecha]])</f>
        <v>2024</v>
      </c>
      <c r="F4133" s="31" t="s">
        <v>398</v>
      </c>
      <c r="G4133" s="32" t="s">
        <v>70</v>
      </c>
      <c r="H4133" s="35" t="s">
        <v>84</v>
      </c>
      <c r="I4133" s="32" t="s">
        <v>56</v>
      </c>
      <c r="J4133" s="19">
        <v>15.72</v>
      </c>
      <c r="K4133" s="29" t="s">
        <v>847</v>
      </c>
    </row>
    <row r="4134" spans="1:11">
      <c r="A4134" s="18" t="s">
        <v>22</v>
      </c>
      <c r="B4134" s="5" t="str">
        <f>TEXT(DATA[[#This Row],[Fecha]],"mmm")</f>
        <v>abr</v>
      </c>
      <c r="C4134" s="16">
        <f>(WEEKNUM(DATA[[#This Row],[Fecha]],2))</f>
        <v>15</v>
      </c>
      <c r="D4134" s="30">
        <v>45392</v>
      </c>
      <c r="E4134" s="102">
        <f>YEAR(DATA[[#This Row],[Fecha]])</f>
        <v>2024</v>
      </c>
      <c r="F4134" s="31" t="s">
        <v>58</v>
      </c>
      <c r="G4134" s="32" t="s">
        <v>53</v>
      </c>
      <c r="H4134" s="35" t="s">
        <v>525</v>
      </c>
      <c r="I4134" s="32" t="s">
        <v>57</v>
      </c>
      <c r="J4134" s="19">
        <v>15.49</v>
      </c>
      <c r="K4134" s="29" t="s">
        <v>859</v>
      </c>
    </row>
    <row r="4135" spans="1:11">
      <c r="A4135" s="18" t="s">
        <v>20</v>
      </c>
      <c r="B4135" s="5" t="str">
        <f>TEXT(DATA[[#This Row],[Fecha]],"mmm")</f>
        <v>abr</v>
      </c>
      <c r="C4135" s="16">
        <f>(WEEKNUM(DATA[[#This Row],[Fecha]],2))</f>
        <v>15</v>
      </c>
      <c r="D4135" s="30">
        <v>45392</v>
      </c>
      <c r="E4135" s="102">
        <f>YEAR(DATA[[#This Row],[Fecha]])</f>
        <v>2024</v>
      </c>
      <c r="F4135" s="31" t="s">
        <v>58</v>
      </c>
      <c r="G4135" s="32" t="s">
        <v>70</v>
      </c>
      <c r="H4135" s="35" t="s">
        <v>84</v>
      </c>
      <c r="I4135" s="32" t="s">
        <v>56</v>
      </c>
      <c r="J4135" s="19">
        <v>13.87</v>
      </c>
      <c r="K4135" s="29" t="s">
        <v>850</v>
      </c>
    </row>
    <row r="4136" spans="1:11">
      <c r="A4136" s="18" t="s">
        <v>20</v>
      </c>
      <c r="B4136" s="5" t="str">
        <f>TEXT(DATA[[#This Row],[Fecha]],"mmm")</f>
        <v>abr</v>
      </c>
      <c r="C4136" s="16">
        <f>(WEEKNUM(DATA[[#This Row],[Fecha]],2))</f>
        <v>15</v>
      </c>
      <c r="D4136" s="30">
        <v>45392</v>
      </c>
      <c r="E4136" s="102">
        <f>YEAR(DATA[[#This Row],[Fecha]])</f>
        <v>2024</v>
      </c>
      <c r="F4136" s="31" t="s">
        <v>58</v>
      </c>
      <c r="G4136" s="32" t="s">
        <v>70</v>
      </c>
      <c r="H4136" s="35" t="s">
        <v>84</v>
      </c>
      <c r="I4136" s="32" t="s">
        <v>56</v>
      </c>
      <c r="J4136" s="19">
        <v>10.119999999999999</v>
      </c>
      <c r="K4136" s="29" t="s">
        <v>850</v>
      </c>
    </row>
    <row r="4137" spans="1:11">
      <c r="A4137" s="18" t="s">
        <v>19</v>
      </c>
      <c r="B4137" s="5" t="str">
        <f>TEXT(DATA[[#This Row],[Fecha]],"mmm")</f>
        <v>abr</v>
      </c>
      <c r="C4137" s="16">
        <f>(WEEKNUM(DATA[[#This Row],[Fecha]],2))</f>
        <v>15</v>
      </c>
      <c r="D4137" s="30">
        <v>45392</v>
      </c>
      <c r="E4137" s="102">
        <f>YEAR(DATA[[#This Row],[Fecha]])</f>
        <v>2024</v>
      </c>
      <c r="F4137" s="31" t="s">
        <v>398</v>
      </c>
      <c r="G4137" s="32" t="s">
        <v>60</v>
      </c>
      <c r="H4137" s="35" t="s">
        <v>299</v>
      </c>
      <c r="I4137" s="32" t="s">
        <v>57</v>
      </c>
      <c r="J4137" s="19">
        <v>9.93</v>
      </c>
      <c r="K4137" s="29" t="s">
        <v>854</v>
      </c>
    </row>
    <row r="4138" spans="1:11">
      <c r="A4138" s="18" t="s">
        <v>20</v>
      </c>
      <c r="B4138" s="5" t="str">
        <f>TEXT(DATA[[#This Row],[Fecha]],"mmm")</f>
        <v>abr</v>
      </c>
      <c r="C4138" s="16">
        <f>(WEEKNUM(DATA[[#This Row],[Fecha]],2))</f>
        <v>15</v>
      </c>
      <c r="D4138" s="30">
        <v>45392</v>
      </c>
      <c r="E4138" s="102">
        <f>YEAR(DATA[[#This Row],[Fecha]])</f>
        <v>2024</v>
      </c>
      <c r="F4138" s="31" t="s">
        <v>58</v>
      </c>
      <c r="G4138" s="32" t="s">
        <v>70</v>
      </c>
      <c r="H4138" s="35" t="s">
        <v>84</v>
      </c>
      <c r="I4138" s="32" t="s">
        <v>166</v>
      </c>
      <c r="J4138" s="19">
        <v>9.23</v>
      </c>
    </row>
    <row r="4139" spans="1:11">
      <c r="A4139" s="18" t="s">
        <v>20</v>
      </c>
      <c r="B4139" s="5" t="str">
        <f>TEXT(DATA[[#This Row],[Fecha]],"mmm")</f>
        <v>abr</v>
      </c>
      <c r="C4139" s="16">
        <f>(WEEKNUM(DATA[[#This Row],[Fecha]],2))</f>
        <v>15</v>
      </c>
      <c r="D4139" s="30">
        <v>45392</v>
      </c>
      <c r="E4139" s="102">
        <f>YEAR(DATA[[#This Row],[Fecha]])</f>
        <v>2024</v>
      </c>
      <c r="F4139" s="31" t="s">
        <v>398</v>
      </c>
      <c r="G4139" s="32" t="s">
        <v>70</v>
      </c>
      <c r="H4139" s="35" t="s">
        <v>84</v>
      </c>
      <c r="I4139" s="32" t="s">
        <v>166</v>
      </c>
      <c r="J4139" s="19">
        <v>7.65</v>
      </c>
    </row>
    <row r="4140" spans="1:11">
      <c r="A4140" s="18" t="s">
        <v>22</v>
      </c>
      <c r="B4140" s="5" t="str">
        <f>TEXT(DATA[[#This Row],[Fecha]],"mmm")</f>
        <v>abr</v>
      </c>
      <c r="C4140" s="16">
        <f>(WEEKNUM(DATA[[#This Row],[Fecha]],2))</f>
        <v>15</v>
      </c>
      <c r="D4140" s="30">
        <v>45392</v>
      </c>
      <c r="E4140" s="102">
        <f>YEAR(DATA[[#This Row],[Fecha]])</f>
        <v>2024</v>
      </c>
      <c r="F4140" s="31" t="s">
        <v>58</v>
      </c>
      <c r="G4140" s="32" t="s">
        <v>65</v>
      </c>
      <c r="H4140" s="35" t="s">
        <v>609</v>
      </c>
      <c r="I4140" s="32" t="s">
        <v>166</v>
      </c>
      <c r="J4140" s="19">
        <v>6.95</v>
      </c>
    </row>
    <row r="4141" spans="1:11">
      <c r="A4141" s="18" t="s">
        <v>19</v>
      </c>
      <c r="B4141" s="5" t="str">
        <f>TEXT(DATA[[#This Row],[Fecha]],"mmm")</f>
        <v>abr</v>
      </c>
      <c r="C4141" s="16">
        <f>(WEEKNUM(DATA[[#This Row],[Fecha]],2))</f>
        <v>15</v>
      </c>
      <c r="D4141" s="30">
        <v>45392</v>
      </c>
      <c r="E4141" s="102">
        <f>YEAR(DATA[[#This Row],[Fecha]])</f>
        <v>2024</v>
      </c>
      <c r="F4141" s="31" t="s">
        <v>398</v>
      </c>
      <c r="G4141" s="32" t="s">
        <v>76</v>
      </c>
      <c r="H4141" s="35" t="s">
        <v>288</v>
      </c>
      <c r="I4141" s="32" t="s">
        <v>166</v>
      </c>
      <c r="J4141" s="19">
        <v>5</v>
      </c>
    </row>
    <row r="4142" spans="1:11">
      <c r="A4142" s="18" t="s">
        <v>20</v>
      </c>
      <c r="B4142" s="5" t="str">
        <f>TEXT(DATA[[#This Row],[Fecha]],"mmm")</f>
        <v>abr</v>
      </c>
      <c r="C4142" s="16">
        <f>(WEEKNUM(DATA[[#This Row],[Fecha]],2))</f>
        <v>15</v>
      </c>
      <c r="D4142" s="30">
        <v>45392</v>
      </c>
      <c r="E4142" s="102">
        <f>YEAR(DATA[[#This Row],[Fecha]])</f>
        <v>2024</v>
      </c>
      <c r="F4142" s="31" t="s">
        <v>58</v>
      </c>
      <c r="G4142" s="32" t="s">
        <v>59</v>
      </c>
      <c r="H4142" s="35" t="s">
        <v>597</v>
      </c>
      <c r="I4142" s="32" t="s">
        <v>166</v>
      </c>
      <c r="J4142" s="19">
        <v>4.05</v>
      </c>
    </row>
    <row r="4143" spans="1:11">
      <c r="A4143" s="18" t="s">
        <v>20</v>
      </c>
      <c r="B4143" s="5" t="str">
        <f>TEXT(DATA[[#This Row],[Fecha]],"mmm")</f>
        <v>abr</v>
      </c>
      <c r="C4143" s="16">
        <f>(WEEKNUM(DATA[[#This Row],[Fecha]],2))</f>
        <v>15</v>
      </c>
      <c r="D4143" s="30">
        <v>45392</v>
      </c>
      <c r="E4143" s="102">
        <f>YEAR(DATA[[#This Row],[Fecha]])</f>
        <v>2024</v>
      </c>
      <c r="F4143" s="31" t="s">
        <v>58</v>
      </c>
      <c r="G4143" s="32" t="s">
        <v>70</v>
      </c>
      <c r="H4143" s="35" t="s">
        <v>134</v>
      </c>
      <c r="I4143" s="32" t="s">
        <v>166</v>
      </c>
      <c r="J4143" s="19">
        <v>2.2599999999999998</v>
      </c>
    </row>
    <row r="4144" spans="1:11">
      <c r="A4144" s="18" t="s">
        <v>22</v>
      </c>
      <c r="B4144" s="5" t="str">
        <f>TEXT(DATA[[#This Row],[Fecha]],"mmm")</f>
        <v>abr</v>
      </c>
      <c r="C4144" s="16">
        <f>(WEEKNUM(DATA[[#This Row],[Fecha]],2))</f>
        <v>15</v>
      </c>
      <c r="D4144" s="30">
        <v>45392</v>
      </c>
      <c r="E4144" s="102">
        <f>YEAR(DATA[[#This Row],[Fecha]])</f>
        <v>2024</v>
      </c>
      <c r="F4144" s="31" t="s">
        <v>58</v>
      </c>
      <c r="G4144" s="32" t="s">
        <v>65</v>
      </c>
      <c r="H4144" s="35" t="s">
        <v>609</v>
      </c>
      <c r="I4144" s="32" t="s">
        <v>166</v>
      </c>
      <c r="J4144" s="19">
        <v>2.1800000000000002</v>
      </c>
    </row>
    <row r="4145" spans="1:11">
      <c r="A4145" s="18" t="s">
        <v>20</v>
      </c>
      <c r="B4145" s="5" t="str">
        <f>TEXT(DATA[[#This Row],[Fecha]],"mmm")</f>
        <v>abr</v>
      </c>
      <c r="C4145" s="16">
        <f>(WEEKNUM(DATA[[#This Row],[Fecha]],2))</f>
        <v>15</v>
      </c>
      <c r="D4145" s="30">
        <v>45392</v>
      </c>
      <c r="E4145" s="102">
        <f>YEAR(DATA[[#This Row],[Fecha]])</f>
        <v>2024</v>
      </c>
      <c r="F4145" s="31" t="s">
        <v>58</v>
      </c>
      <c r="G4145" s="32" t="s">
        <v>52</v>
      </c>
      <c r="H4145" s="35" t="s">
        <v>162</v>
      </c>
      <c r="I4145" s="32" t="s">
        <v>166</v>
      </c>
      <c r="J4145" s="19">
        <v>2.15</v>
      </c>
    </row>
    <row r="4146" spans="1:11">
      <c r="A4146" s="18" t="s">
        <v>20</v>
      </c>
      <c r="B4146" s="5" t="str">
        <f>TEXT(DATA[[#This Row],[Fecha]],"mmm")</f>
        <v>abr</v>
      </c>
      <c r="C4146" s="16">
        <f>(WEEKNUM(DATA[[#This Row],[Fecha]],2))</f>
        <v>15</v>
      </c>
      <c r="D4146" s="30">
        <v>45392</v>
      </c>
      <c r="E4146" s="102">
        <f>YEAR(DATA[[#This Row],[Fecha]])</f>
        <v>2024</v>
      </c>
      <c r="F4146" s="31" t="s">
        <v>398</v>
      </c>
      <c r="G4146" s="32" t="s">
        <v>62</v>
      </c>
      <c r="H4146" s="35" t="s">
        <v>307</v>
      </c>
      <c r="I4146" s="32" t="s">
        <v>166</v>
      </c>
      <c r="J4146" s="19">
        <v>2.02</v>
      </c>
    </row>
    <row r="4147" spans="1:11">
      <c r="A4147" s="18" t="s">
        <v>20</v>
      </c>
      <c r="B4147" s="5" t="str">
        <f>TEXT(DATA[[#This Row],[Fecha]],"mmm")</f>
        <v>abr</v>
      </c>
      <c r="C4147" s="16">
        <f>(WEEKNUM(DATA[[#This Row],[Fecha]],2))</f>
        <v>15</v>
      </c>
      <c r="D4147" s="30">
        <v>45392</v>
      </c>
      <c r="E4147" s="102">
        <f>YEAR(DATA[[#This Row],[Fecha]])</f>
        <v>2024</v>
      </c>
      <c r="F4147" s="31" t="s">
        <v>58</v>
      </c>
      <c r="G4147" s="32" t="s">
        <v>52</v>
      </c>
      <c r="H4147" s="35" t="s">
        <v>162</v>
      </c>
      <c r="I4147" s="32" t="s">
        <v>166</v>
      </c>
      <c r="J4147" s="19">
        <v>1.9</v>
      </c>
    </row>
    <row r="4148" spans="1:11">
      <c r="A4148" s="18" t="s">
        <v>19</v>
      </c>
      <c r="B4148" s="5" t="str">
        <f>TEXT(DATA[[#This Row],[Fecha]],"mmm")</f>
        <v>abr</v>
      </c>
      <c r="C4148" s="16">
        <f>(WEEKNUM(DATA[[#This Row],[Fecha]],2))</f>
        <v>15</v>
      </c>
      <c r="D4148" s="30">
        <v>45392</v>
      </c>
      <c r="E4148" s="102">
        <f>YEAR(DATA[[#This Row],[Fecha]])</f>
        <v>2024</v>
      </c>
      <c r="F4148" s="31" t="s">
        <v>398</v>
      </c>
      <c r="G4148" s="32" t="s">
        <v>65</v>
      </c>
      <c r="H4148" s="35" t="s">
        <v>89</v>
      </c>
      <c r="I4148" s="32" t="s">
        <v>166</v>
      </c>
      <c r="J4148" s="19">
        <v>1.86</v>
      </c>
    </row>
    <row r="4149" spans="1:11">
      <c r="A4149" s="18" t="s">
        <v>19</v>
      </c>
      <c r="B4149" s="5" t="str">
        <f>TEXT(DATA[[#This Row],[Fecha]],"mmm")</f>
        <v>abr</v>
      </c>
      <c r="C4149" s="16">
        <f>(WEEKNUM(DATA[[#This Row],[Fecha]],2))</f>
        <v>15</v>
      </c>
      <c r="D4149" s="30">
        <v>45392</v>
      </c>
      <c r="E4149" s="102">
        <f>YEAR(DATA[[#This Row],[Fecha]])</f>
        <v>2024</v>
      </c>
      <c r="F4149" s="31" t="s">
        <v>398</v>
      </c>
      <c r="G4149" s="32" t="s">
        <v>60</v>
      </c>
      <c r="H4149" s="35" t="s">
        <v>299</v>
      </c>
      <c r="I4149" s="32" t="s">
        <v>166</v>
      </c>
      <c r="J4149" s="19">
        <v>1.26</v>
      </c>
    </row>
    <row r="4150" spans="1:11">
      <c r="A4150" s="18" t="s">
        <v>22</v>
      </c>
      <c r="B4150" s="5" t="str">
        <f>TEXT(DATA[[#This Row],[Fecha]],"mmm")</f>
        <v>abr</v>
      </c>
      <c r="C4150" s="16">
        <f>(WEEKNUM(DATA[[#This Row],[Fecha]],2))</f>
        <v>15</v>
      </c>
      <c r="D4150" s="30">
        <v>45392</v>
      </c>
      <c r="E4150" s="102">
        <f>YEAR(DATA[[#This Row],[Fecha]])</f>
        <v>2024</v>
      </c>
      <c r="F4150" s="31" t="s">
        <v>58</v>
      </c>
      <c r="G4150" s="32" t="s">
        <v>65</v>
      </c>
      <c r="H4150" s="35" t="s">
        <v>609</v>
      </c>
      <c r="I4150" s="32" t="s">
        <v>166</v>
      </c>
      <c r="J4150" s="19">
        <v>1.05</v>
      </c>
    </row>
    <row r="4151" spans="1:11">
      <c r="A4151" s="18" t="s">
        <v>22</v>
      </c>
      <c r="B4151" s="5" t="str">
        <f>TEXT(DATA[[#This Row],[Fecha]],"mmm")</f>
        <v>abr</v>
      </c>
      <c r="C4151" s="16">
        <f>(WEEKNUM(DATA[[#This Row],[Fecha]],2))</f>
        <v>15</v>
      </c>
      <c r="D4151" s="30">
        <v>45392</v>
      </c>
      <c r="E4151" s="102">
        <f>YEAR(DATA[[#This Row],[Fecha]])</f>
        <v>2024</v>
      </c>
      <c r="F4151" s="31" t="s">
        <v>398</v>
      </c>
      <c r="G4151" s="32" t="s">
        <v>76</v>
      </c>
      <c r="H4151" s="35" t="s">
        <v>304</v>
      </c>
      <c r="I4151" s="32" t="s">
        <v>166</v>
      </c>
      <c r="J4151" s="19">
        <v>1.03</v>
      </c>
    </row>
    <row r="4152" spans="1:11">
      <c r="A4152" s="18" t="s">
        <v>19</v>
      </c>
      <c r="B4152" s="5" t="str">
        <f>TEXT(DATA[[#This Row],[Fecha]],"mmm")</f>
        <v>abr</v>
      </c>
      <c r="C4152" s="16">
        <f>(WEEKNUM(DATA[[#This Row],[Fecha]],2))</f>
        <v>15</v>
      </c>
      <c r="D4152" s="30">
        <v>45392</v>
      </c>
      <c r="E4152" s="102">
        <f>YEAR(DATA[[#This Row],[Fecha]])</f>
        <v>2024</v>
      </c>
      <c r="F4152" s="31" t="s">
        <v>398</v>
      </c>
      <c r="G4152" s="32" t="s">
        <v>64</v>
      </c>
      <c r="H4152" s="35" t="s">
        <v>340</v>
      </c>
      <c r="I4152" s="32" t="s">
        <v>166</v>
      </c>
      <c r="J4152" s="19">
        <v>0.79</v>
      </c>
    </row>
    <row r="4153" spans="1:11">
      <c r="A4153" s="18" t="s">
        <v>19</v>
      </c>
      <c r="B4153" s="5" t="str">
        <f>TEXT(DATA[[#This Row],[Fecha]],"mmm")</f>
        <v>abr</v>
      </c>
      <c r="C4153" s="16">
        <f>(WEEKNUM(DATA[[#This Row],[Fecha]],2))</f>
        <v>15</v>
      </c>
      <c r="D4153" s="30">
        <v>45392</v>
      </c>
      <c r="E4153" s="102">
        <f>YEAR(DATA[[#This Row],[Fecha]])</f>
        <v>2024</v>
      </c>
      <c r="F4153" s="31" t="s">
        <v>398</v>
      </c>
      <c r="G4153" s="32" t="s">
        <v>76</v>
      </c>
      <c r="H4153" s="35" t="s">
        <v>288</v>
      </c>
      <c r="I4153" s="32" t="s">
        <v>166</v>
      </c>
      <c r="J4153" s="19">
        <v>0.32</v>
      </c>
    </row>
    <row r="4154" spans="1:11">
      <c r="A4154" s="18" t="s">
        <v>19</v>
      </c>
      <c r="B4154" s="5" t="str">
        <f>TEXT(DATA[[#This Row],[Fecha]],"mmm")</f>
        <v>abr</v>
      </c>
      <c r="C4154" s="16">
        <f>(WEEKNUM(DATA[[#This Row],[Fecha]],2))</f>
        <v>15</v>
      </c>
      <c r="D4154" s="30">
        <v>45392</v>
      </c>
      <c r="E4154" s="102">
        <f>YEAR(DATA[[#This Row],[Fecha]])</f>
        <v>2024</v>
      </c>
      <c r="F4154" s="31" t="s">
        <v>398</v>
      </c>
      <c r="G4154" s="32" t="s">
        <v>60</v>
      </c>
      <c r="H4154" s="35" t="s">
        <v>299</v>
      </c>
      <c r="I4154" s="32" t="s">
        <v>166</v>
      </c>
      <c r="J4154" s="19">
        <v>0.14000000000000001</v>
      </c>
    </row>
    <row r="4155" spans="1:11">
      <c r="A4155" s="18" t="s">
        <v>22</v>
      </c>
      <c r="B4155" s="5" t="str">
        <f>TEXT(DATA[[#This Row],[Fecha]],"mmm")</f>
        <v>abr</v>
      </c>
      <c r="C4155" s="16">
        <f>(WEEKNUM(DATA[[#This Row],[Fecha]],2))</f>
        <v>15</v>
      </c>
      <c r="D4155" s="30">
        <v>45393</v>
      </c>
      <c r="E4155" s="102">
        <f>YEAR(DATA[[#This Row],[Fecha]])</f>
        <v>2024</v>
      </c>
      <c r="F4155" s="31" t="s">
        <v>398</v>
      </c>
      <c r="G4155" s="32" t="s">
        <v>76</v>
      </c>
      <c r="H4155" s="35" t="s">
        <v>303</v>
      </c>
      <c r="I4155" s="32" t="s">
        <v>56</v>
      </c>
      <c r="J4155" s="19">
        <v>60</v>
      </c>
      <c r="K4155" s="29" t="s">
        <v>860</v>
      </c>
    </row>
    <row r="4156" spans="1:11">
      <c r="A4156" s="18" t="s">
        <v>22</v>
      </c>
      <c r="B4156" s="5" t="str">
        <f>TEXT(DATA[[#This Row],[Fecha]],"mmm")</f>
        <v>abr</v>
      </c>
      <c r="C4156" s="16">
        <f>(WEEKNUM(DATA[[#This Row],[Fecha]],2))</f>
        <v>15</v>
      </c>
      <c r="D4156" s="30">
        <v>45393</v>
      </c>
      <c r="E4156" s="102">
        <f>YEAR(DATA[[#This Row],[Fecha]])</f>
        <v>2024</v>
      </c>
      <c r="F4156" s="31" t="s">
        <v>58</v>
      </c>
      <c r="G4156" s="32" t="s">
        <v>76</v>
      </c>
      <c r="H4156" s="35" t="s">
        <v>120</v>
      </c>
      <c r="I4156" s="32" t="s">
        <v>56</v>
      </c>
      <c r="J4156" s="19">
        <v>51.17</v>
      </c>
      <c r="K4156" s="29" t="s">
        <v>861</v>
      </c>
    </row>
    <row r="4157" spans="1:11">
      <c r="A4157" s="18" t="s">
        <v>22</v>
      </c>
      <c r="B4157" s="5" t="str">
        <f>TEXT(DATA[[#This Row],[Fecha]],"mmm")</f>
        <v>abr</v>
      </c>
      <c r="C4157" s="16">
        <f>(WEEKNUM(DATA[[#This Row],[Fecha]],2))</f>
        <v>15</v>
      </c>
      <c r="D4157" s="30">
        <v>45393</v>
      </c>
      <c r="E4157" s="102">
        <f>YEAR(DATA[[#This Row],[Fecha]])</f>
        <v>2024</v>
      </c>
      <c r="F4157" s="31" t="s">
        <v>58</v>
      </c>
      <c r="G4157" s="32" t="s">
        <v>76</v>
      </c>
      <c r="H4157" s="35" t="s">
        <v>120</v>
      </c>
      <c r="I4157" s="32" t="s">
        <v>56</v>
      </c>
      <c r="J4157" s="19">
        <v>45</v>
      </c>
      <c r="K4157" s="29" t="s">
        <v>861</v>
      </c>
    </row>
    <row r="4158" spans="1:11">
      <c r="A4158" s="18" t="s">
        <v>22</v>
      </c>
      <c r="B4158" s="5" t="str">
        <f>TEXT(DATA[[#This Row],[Fecha]],"mmm")</f>
        <v>abr</v>
      </c>
      <c r="C4158" s="16">
        <f>(WEEKNUM(DATA[[#This Row],[Fecha]],2))</f>
        <v>15</v>
      </c>
      <c r="D4158" s="30">
        <v>45393</v>
      </c>
      <c r="E4158" s="102">
        <f>YEAR(DATA[[#This Row],[Fecha]])</f>
        <v>2024</v>
      </c>
      <c r="F4158" s="31" t="s">
        <v>398</v>
      </c>
      <c r="G4158" s="32" t="s">
        <v>76</v>
      </c>
      <c r="H4158" s="35" t="s">
        <v>303</v>
      </c>
      <c r="I4158" s="32" t="s">
        <v>56</v>
      </c>
      <c r="J4158" s="19">
        <v>30.59</v>
      </c>
      <c r="K4158" s="29" t="s">
        <v>860</v>
      </c>
    </row>
    <row r="4159" spans="1:11">
      <c r="A4159" s="18" t="s">
        <v>22</v>
      </c>
      <c r="B4159" s="5" t="str">
        <f>TEXT(DATA[[#This Row],[Fecha]],"mmm")</f>
        <v>abr</v>
      </c>
      <c r="C4159" s="16">
        <f>(WEEKNUM(DATA[[#This Row],[Fecha]],2))</f>
        <v>15</v>
      </c>
      <c r="D4159" s="30">
        <v>45393</v>
      </c>
      <c r="E4159" s="102">
        <f>YEAR(DATA[[#This Row],[Fecha]])</f>
        <v>2024</v>
      </c>
      <c r="F4159" s="31" t="s">
        <v>58</v>
      </c>
      <c r="G4159" s="32" t="s">
        <v>76</v>
      </c>
      <c r="H4159" s="35" t="s">
        <v>711</v>
      </c>
      <c r="I4159" s="32" t="s">
        <v>56</v>
      </c>
      <c r="J4159" s="19">
        <v>29.72</v>
      </c>
      <c r="K4159" s="29" t="s">
        <v>862</v>
      </c>
    </row>
    <row r="4160" spans="1:11">
      <c r="A4160" s="18" t="s">
        <v>22</v>
      </c>
      <c r="B4160" s="5" t="str">
        <f>TEXT(DATA[[#This Row],[Fecha]],"mmm")</f>
        <v>abr</v>
      </c>
      <c r="C4160" s="16">
        <f>(WEEKNUM(DATA[[#This Row],[Fecha]],2))</f>
        <v>15</v>
      </c>
      <c r="D4160" s="30">
        <v>45393</v>
      </c>
      <c r="E4160" s="102">
        <f>YEAR(DATA[[#This Row],[Fecha]])</f>
        <v>2024</v>
      </c>
      <c r="F4160" s="31" t="s">
        <v>398</v>
      </c>
      <c r="G4160" s="32" t="s">
        <v>76</v>
      </c>
      <c r="H4160" s="35" t="s">
        <v>303</v>
      </c>
      <c r="I4160" s="32" t="s">
        <v>56</v>
      </c>
      <c r="J4160" s="19">
        <v>13.99</v>
      </c>
      <c r="K4160" s="29" t="s">
        <v>860</v>
      </c>
    </row>
    <row r="4161" spans="1:11">
      <c r="A4161" s="18" t="s">
        <v>22</v>
      </c>
      <c r="B4161" s="5" t="str">
        <f>TEXT(DATA[[#This Row],[Fecha]],"mmm")</f>
        <v>abr</v>
      </c>
      <c r="C4161" s="16">
        <f>(WEEKNUM(DATA[[#This Row],[Fecha]],2))</f>
        <v>15</v>
      </c>
      <c r="D4161" s="30">
        <v>45393</v>
      </c>
      <c r="E4161" s="102">
        <f>YEAR(DATA[[#This Row],[Fecha]])</f>
        <v>2024</v>
      </c>
      <c r="F4161" s="31" t="s">
        <v>58</v>
      </c>
      <c r="G4161" s="32" t="s">
        <v>76</v>
      </c>
      <c r="H4161" s="35" t="s">
        <v>120</v>
      </c>
      <c r="I4161" s="32" t="s">
        <v>56</v>
      </c>
      <c r="J4161" s="19">
        <v>12.13</v>
      </c>
      <c r="K4161" s="29" t="s">
        <v>861</v>
      </c>
    </row>
    <row r="4162" spans="1:11">
      <c r="A4162" s="18" t="s">
        <v>22</v>
      </c>
      <c r="B4162" s="5" t="str">
        <f>TEXT(DATA[[#This Row],[Fecha]],"mmm")</f>
        <v>abr</v>
      </c>
      <c r="C4162" s="16">
        <f>(WEEKNUM(DATA[[#This Row],[Fecha]],2))</f>
        <v>15</v>
      </c>
      <c r="D4162" s="30">
        <v>45393</v>
      </c>
      <c r="E4162" s="102">
        <f>YEAR(DATA[[#This Row],[Fecha]])</f>
        <v>2024</v>
      </c>
      <c r="F4162" s="31" t="s">
        <v>58</v>
      </c>
      <c r="G4162" s="32" t="s">
        <v>76</v>
      </c>
      <c r="H4162" s="35" t="s">
        <v>711</v>
      </c>
      <c r="I4162" s="32" t="s">
        <v>56</v>
      </c>
      <c r="J4162" s="19">
        <v>10.62</v>
      </c>
      <c r="K4162" s="29" t="s">
        <v>862</v>
      </c>
    </row>
    <row r="4163" spans="1:11">
      <c r="A4163" s="18" t="s">
        <v>22</v>
      </c>
      <c r="B4163" s="5" t="str">
        <f>TEXT(DATA[[#This Row],[Fecha]],"mmm")</f>
        <v>abr</v>
      </c>
      <c r="C4163" s="16">
        <f>(WEEKNUM(DATA[[#This Row],[Fecha]],2))</f>
        <v>15</v>
      </c>
      <c r="D4163" s="30">
        <v>45393</v>
      </c>
      <c r="E4163" s="102">
        <f>YEAR(DATA[[#This Row],[Fecha]])</f>
        <v>2024</v>
      </c>
      <c r="F4163" s="31" t="s">
        <v>58</v>
      </c>
      <c r="G4163" s="32" t="s">
        <v>76</v>
      </c>
      <c r="H4163" s="35" t="s">
        <v>120</v>
      </c>
      <c r="I4163" s="32" t="s">
        <v>56</v>
      </c>
      <c r="J4163" s="19">
        <v>10.49</v>
      </c>
      <c r="K4163" s="29" t="s">
        <v>861</v>
      </c>
    </row>
    <row r="4164" spans="1:11">
      <c r="A4164" s="18" t="s">
        <v>22</v>
      </c>
      <c r="B4164" s="5" t="str">
        <f>TEXT(DATA[[#This Row],[Fecha]],"mmm")</f>
        <v>abr</v>
      </c>
      <c r="C4164" s="16">
        <f>(WEEKNUM(DATA[[#This Row],[Fecha]],2))</f>
        <v>15</v>
      </c>
      <c r="D4164" s="30">
        <v>45393</v>
      </c>
      <c r="E4164" s="102">
        <f>YEAR(DATA[[#This Row],[Fecha]])</f>
        <v>2024</v>
      </c>
      <c r="F4164" s="31" t="s">
        <v>58</v>
      </c>
      <c r="G4164" s="32" t="s">
        <v>76</v>
      </c>
      <c r="H4164" s="35" t="s">
        <v>120</v>
      </c>
      <c r="I4164" s="32" t="s">
        <v>56</v>
      </c>
      <c r="J4164" s="19">
        <v>9.99</v>
      </c>
      <c r="K4164" s="29" t="s">
        <v>861</v>
      </c>
    </row>
    <row r="4165" spans="1:11">
      <c r="A4165" s="18" t="s">
        <v>22</v>
      </c>
      <c r="B4165" s="5" t="str">
        <f>TEXT(DATA[[#This Row],[Fecha]],"mmm")</f>
        <v>abr</v>
      </c>
      <c r="C4165" s="16">
        <f>(WEEKNUM(DATA[[#This Row],[Fecha]],2))</f>
        <v>15</v>
      </c>
      <c r="D4165" s="30">
        <v>45393</v>
      </c>
      <c r="E4165" s="102">
        <f>YEAR(DATA[[#This Row],[Fecha]])</f>
        <v>2024</v>
      </c>
      <c r="F4165" s="31" t="s">
        <v>58</v>
      </c>
      <c r="G4165" s="32" t="s">
        <v>76</v>
      </c>
      <c r="H4165" s="35" t="s">
        <v>693</v>
      </c>
      <c r="I4165" s="32" t="s">
        <v>166</v>
      </c>
      <c r="J4165" s="19">
        <v>8.84</v>
      </c>
    </row>
    <row r="4166" spans="1:11">
      <c r="A4166" s="18" t="s">
        <v>22</v>
      </c>
      <c r="B4166" s="5" t="str">
        <f>TEXT(DATA[[#This Row],[Fecha]],"mmm")</f>
        <v>abr</v>
      </c>
      <c r="C4166" s="16">
        <f>(WEEKNUM(DATA[[#This Row],[Fecha]],2))</f>
        <v>15</v>
      </c>
      <c r="D4166" s="30">
        <v>45393</v>
      </c>
      <c r="E4166" s="102">
        <f>YEAR(DATA[[#This Row],[Fecha]])</f>
        <v>2024</v>
      </c>
      <c r="F4166" s="31" t="s">
        <v>58</v>
      </c>
      <c r="G4166" s="32" t="s">
        <v>76</v>
      </c>
      <c r="H4166" s="35" t="s">
        <v>120</v>
      </c>
      <c r="I4166" s="32" t="s">
        <v>166</v>
      </c>
      <c r="J4166" s="19">
        <v>8.42</v>
      </c>
    </row>
    <row r="4167" spans="1:11">
      <c r="A4167" s="18" t="s">
        <v>22</v>
      </c>
      <c r="B4167" s="5" t="str">
        <f>TEXT(DATA[[#This Row],[Fecha]],"mmm")</f>
        <v>abr</v>
      </c>
      <c r="C4167" s="16">
        <f>(WEEKNUM(DATA[[#This Row],[Fecha]],2))</f>
        <v>15</v>
      </c>
      <c r="D4167" s="30">
        <v>45393</v>
      </c>
      <c r="E4167" s="102">
        <f>YEAR(DATA[[#This Row],[Fecha]])</f>
        <v>2024</v>
      </c>
      <c r="F4167" s="31" t="s">
        <v>398</v>
      </c>
      <c r="G4167" s="32" t="s">
        <v>76</v>
      </c>
      <c r="H4167" s="35" t="s">
        <v>303</v>
      </c>
      <c r="I4167" s="32" t="s">
        <v>166</v>
      </c>
      <c r="J4167" s="19">
        <v>6.8</v>
      </c>
    </row>
    <row r="4168" spans="1:11">
      <c r="A4168" s="18" t="s">
        <v>19</v>
      </c>
      <c r="B4168" s="5" t="str">
        <f>TEXT(DATA[[#This Row],[Fecha]],"mmm")</f>
        <v>abr</v>
      </c>
      <c r="C4168" s="16">
        <f>(WEEKNUM(DATA[[#This Row],[Fecha]],2))</f>
        <v>15</v>
      </c>
      <c r="D4168" s="30">
        <v>45393</v>
      </c>
      <c r="E4168" s="102">
        <f>YEAR(DATA[[#This Row],[Fecha]])</f>
        <v>2024</v>
      </c>
      <c r="F4168" s="31" t="s">
        <v>398</v>
      </c>
      <c r="G4168" s="32" t="s">
        <v>65</v>
      </c>
      <c r="H4168" s="35" t="s">
        <v>429</v>
      </c>
      <c r="I4168" s="32" t="s">
        <v>166</v>
      </c>
      <c r="J4168" s="19">
        <v>6.08</v>
      </c>
    </row>
    <row r="4169" spans="1:11">
      <c r="A4169" s="18" t="s">
        <v>19</v>
      </c>
      <c r="B4169" s="5" t="str">
        <f>TEXT(DATA[[#This Row],[Fecha]],"mmm")</f>
        <v>abr</v>
      </c>
      <c r="C4169" s="16">
        <f>(WEEKNUM(DATA[[#This Row],[Fecha]],2))</f>
        <v>15</v>
      </c>
      <c r="D4169" s="30">
        <v>45393</v>
      </c>
      <c r="E4169" s="102">
        <f>YEAR(DATA[[#This Row],[Fecha]])</f>
        <v>2024</v>
      </c>
      <c r="F4169" s="31" t="s">
        <v>398</v>
      </c>
      <c r="G4169" s="32" t="s">
        <v>60</v>
      </c>
      <c r="H4169" s="35" t="s">
        <v>299</v>
      </c>
      <c r="I4169" s="32" t="s">
        <v>166</v>
      </c>
      <c r="J4169" s="19">
        <v>5.87</v>
      </c>
    </row>
    <row r="4170" spans="1:11">
      <c r="A4170" s="18" t="s">
        <v>19</v>
      </c>
      <c r="B4170" s="5" t="str">
        <f>TEXT(DATA[[#This Row],[Fecha]],"mmm")</f>
        <v>abr</v>
      </c>
      <c r="C4170" s="16">
        <f>(WEEKNUM(DATA[[#This Row],[Fecha]],2))</f>
        <v>15</v>
      </c>
      <c r="D4170" s="30">
        <v>45393</v>
      </c>
      <c r="E4170" s="102">
        <f>YEAR(DATA[[#This Row],[Fecha]])</f>
        <v>2024</v>
      </c>
      <c r="F4170" s="31" t="s">
        <v>398</v>
      </c>
      <c r="G4170" s="32" t="s">
        <v>65</v>
      </c>
      <c r="H4170" s="35" t="s">
        <v>429</v>
      </c>
      <c r="I4170" s="32" t="s">
        <v>166</v>
      </c>
      <c r="J4170" s="19">
        <v>4.9800000000000004</v>
      </c>
    </row>
    <row r="4171" spans="1:11">
      <c r="A4171" s="18" t="s">
        <v>20</v>
      </c>
      <c r="B4171" s="5" t="str">
        <f>TEXT(DATA[[#This Row],[Fecha]],"mmm")</f>
        <v>abr</v>
      </c>
      <c r="C4171" s="16">
        <f>(WEEKNUM(DATA[[#This Row],[Fecha]],2))</f>
        <v>15</v>
      </c>
      <c r="D4171" s="30">
        <v>45393</v>
      </c>
      <c r="E4171" s="102">
        <f>YEAR(DATA[[#This Row],[Fecha]])</f>
        <v>2024</v>
      </c>
      <c r="F4171" s="31" t="s">
        <v>58</v>
      </c>
      <c r="G4171" s="32" t="s">
        <v>76</v>
      </c>
      <c r="H4171" s="35" t="s">
        <v>596</v>
      </c>
      <c r="I4171" s="32" t="s">
        <v>166</v>
      </c>
      <c r="J4171" s="19">
        <v>4.78</v>
      </c>
    </row>
    <row r="4172" spans="1:11">
      <c r="A4172" s="18" t="s">
        <v>19</v>
      </c>
      <c r="B4172" s="5" t="str">
        <f>TEXT(DATA[[#This Row],[Fecha]],"mmm")</f>
        <v>abr</v>
      </c>
      <c r="C4172" s="16">
        <f>(WEEKNUM(DATA[[#This Row],[Fecha]],2))</f>
        <v>15</v>
      </c>
      <c r="D4172" s="30">
        <v>45393</v>
      </c>
      <c r="E4172" s="102">
        <f>YEAR(DATA[[#This Row],[Fecha]])</f>
        <v>2024</v>
      </c>
      <c r="F4172" s="31" t="s">
        <v>398</v>
      </c>
      <c r="G4172" s="32" t="s">
        <v>65</v>
      </c>
      <c r="H4172" s="35" t="s">
        <v>69</v>
      </c>
      <c r="I4172" s="32" t="s">
        <v>166</v>
      </c>
      <c r="J4172" s="19">
        <v>4.66</v>
      </c>
    </row>
    <row r="4173" spans="1:11">
      <c r="A4173" s="18" t="s">
        <v>22</v>
      </c>
      <c r="B4173" s="5" t="str">
        <f>TEXT(DATA[[#This Row],[Fecha]],"mmm")</f>
        <v>abr</v>
      </c>
      <c r="C4173" s="16">
        <f>(WEEKNUM(DATA[[#This Row],[Fecha]],2))</f>
        <v>15</v>
      </c>
      <c r="D4173" s="30">
        <v>45393</v>
      </c>
      <c r="E4173" s="102">
        <f>YEAR(DATA[[#This Row],[Fecha]])</f>
        <v>2024</v>
      </c>
      <c r="F4173" s="31" t="s">
        <v>58</v>
      </c>
      <c r="G4173" s="32" t="s">
        <v>76</v>
      </c>
      <c r="H4173" s="35" t="s">
        <v>693</v>
      </c>
      <c r="I4173" s="32" t="s">
        <v>166</v>
      </c>
      <c r="J4173" s="19">
        <v>4.42</v>
      </c>
    </row>
    <row r="4174" spans="1:11">
      <c r="A4174" s="18" t="s">
        <v>22</v>
      </c>
      <c r="B4174" s="5" t="str">
        <f>TEXT(DATA[[#This Row],[Fecha]],"mmm")</f>
        <v>abr</v>
      </c>
      <c r="C4174" s="16">
        <f>(WEEKNUM(DATA[[#This Row],[Fecha]],2))</f>
        <v>15</v>
      </c>
      <c r="D4174" s="30">
        <v>45393</v>
      </c>
      <c r="E4174" s="102">
        <f>YEAR(DATA[[#This Row],[Fecha]])</f>
        <v>2024</v>
      </c>
      <c r="F4174" s="31" t="s">
        <v>398</v>
      </c>
      <c r="G4174" s="32" t="s">
        <v>65</v>
      </c>
      <c r="H4174" s="35" t="s">
        <v>89</v>
      </c>
      <c r="I4174" s="32" t="s">
        <v>166</v>
      </c>
      <c r="J4174" s="19">
        <v>4.2</v>
      </c>
    </row>
    <row r="4175" spans="1:11">
      <c r="A4175" s="18" t="s">
        <v>20</v>
      </c>
      <c r="B4175" s="5" t="str">
        <f>TEXT(DATA[[#This Row],[Fecha]],"mmm")</f>
        <v>abr</v>
      </c>
      <c r="C4175" s="16">
        <f>(WEEKNUM(DATA[[#This Row],[Fecha]],2))</f>
        <v>15</v>
      </c>
      <c r="D4175" s="30">
        <v>45393</v>
      </c>
      <c r="E4175" s="102">
        <f>YEAR(DATA[[#This Row],[Fecha]])</f>
        <v>2024</v>
      </c>
      <c r="F4175" s="31" t="s">
        <v>58</v>
      </c>
      <c r="G4175" s="32" t="s">
        <v>482</v>
      </c>
      <c r="H4175" s="35" t="s">
        <v>176</v>
      </c>
      <c r="I4175" s="32" t="s">
        <v>166</v>
      </c>
      <c r="J4175" s="19">
        <v>3.44</v>
      </c>
    </row>
    <row r="4176" spans="1:11">
      <c r="A4176" s="18" t="s">
        <v>19</v>
      </c>
      <c r="B4176" s="5" t="str">
        <f>TEXT(DATA[[#This Row],[Fecha]],"mmm")</f>
        <v>abr</v>
      </c>
      <c r="C4176" s="16">
        <f>(WEEKNUM(DATA[[#This Row],[Fecha]],2))</f>
        <v>15</v>
      </c>
      <c r="D4176" s="30">
        <v>45393</v>
      </c>
      <c r="E4176" s="102">
        <f>YEAR(DATA[[#This Row],[Fecha]])</f>
        <v>2024</v>
      </c>
      <c r="F4176" s="31" t="s">
        <v>398</v>
      </c>
      <c r="G4176" s="32" t="s">
        <v>60</v>
      </c>
      <c r="H4176" s="35" t="s">
        <v>299</v>
      </c>
      <c r="I4176" s="32" t="s">
        <v>166</v>
      </c>
      <c r="J4176" s="19">
        <v>3.33</v>
      </c>
    </row>
    <row r="4177" spans="1:10">
      <c r="A4177" s="18" t="s">
        <v>22</v>
      </c>
      <c r="B4177" s="5" t="str">
        <f>TEXT(DATA[[#This Row],[Fecha]],"mmm")</f>
        <v>abr</v>
      </c>
      <c r="C4177" s="16">
        <f>(WEEKNUM(DATA[[#This Row],[Fecha]],2))</f>
        <v>15</v>
      </c>
      <c r="D4177" s="30">
        <v>45393</v>
      </c>
      <c r="E4177" s="102">
        <f>YEAR(DATA[[#This Row],[Fecha]])</f>
        <v>2024</v>
      </c>
      <c r="F4177" s="31" t="s">
        <v>398</v>
      </c>
      <c r="G4177" s="32" t="s">
        <v>78</v>
      </c>
      <c r="H4177" s="35" t="s">
        <v>296</v>
      </c>
      <c r="I4177" s="32" t="s">
        <v>166</v>
      </c>
      <c r="J4177" s="19">
        <v>2.98</v>
      </c>
    </row>
    <row r="4178" spans="1:10">
      <c r="A4178" s="18" t="s">
        <v>20</v>
      </c>
      <c r="B4178" s="5" t="str">
        <f>TEXT(DATA[[#This Row],[Fecha]],"mmm")</f>
        <v>abr</v>
      </c>
      <c r="C4178" s="16">
        <f>(WEEKNUM(DATA[[#This Row],[Fecha]],2))</f>
        <v>15</v>
      </c>
      <c r="D4178" s="30">
        <v>45393</v>
      </c>
      <c r="E4178" s="102">
        <f>YEAR(DATA[[#This Row],[Fecha]])</f>
        <v>2024</v>
      </c>
      <c r="F4178" s="31" t="s">
        <v>58</v>
      </c>
      <c r="G4178" s="32" t="s">
        <v>70</v>
      </c>
      <c r="H4178" s="35" t="s">
        <v>134</v>
      </c>
      <c r="I4178" s="32" t="s">
        <v>166</v>
      </c>
      <c r="J4178" s="19">
        <v>2.92</v>
      </c>
    </row>
    <row r="4179" spans="1:10">
      <c r="A4179" s="18" t="s">
        <v>19</v>
      </c>
      <c r="B4179" s="5" t="str">
        <f>TEXT(DATA[[#This Row],[Fecha]],"mmm")</f>
        <v>abr</v>
      </c>
      <c r="C4179" s="16">
        <f>(WEEKNUM(DATA[[#This Row],[Fecha]],2))</f>
        <v>15</v>
      </c>
      <c r="D4179" s="30">
        <v>45393</v>
      </c>
      <c r="E4179" s="102">
        <f>YEAR(DATA[[#This Row],[Fecha]])</f>
        <v>2024</v>
      </c>
      <c r="F4179" s="31" t="s">
        <v>398</v>
      </c>
      <c r="G4179" s="32" t="s">
        <v>65</v>
      </c>
      <c r="H4179" s="35" t="s">
        <v>429</v>
      </c>
      <c r="I4179" s="32" t="s">
        <v>166</v>
      </c>
      <c r="J4179" s="19">
        <v>2.77</v>
      </c>
    </row>
    <row r="4180" spans="1:10">
      <c r="A4180" s="18" t="s">
        <v>20</v>
      </c>
      <c r="B4180" s="5" t="str">
        <f>TEXT(DATA[[#This Row],[Fecha]],"mmm")</f>
        <v>abr</v>
      </c>
      <c r="C4180" s="16">
        <f>(WEEKNUM(DATA[[#This Row],[Fecha]],2))</f>
        <v>15</v>
      </c>
      <c r="D4180" s="30">
        <v>45393</v>
      </c>
      <c r="E4180" s="102">
        <f>YEAR(DATA[[#This Row],[Fecha]])</f>
        <v>2024</v>
      </c>
      <c r="F4180" s="31" t="s">
        <v>58</v>
      </c>
      <c r="G4180" s="32" t="s">
        <v>70</v>
      </c>
      <c r="H4180" s="35" t="s">
        <v>278</v>
      </c>
      <c r="I4180" s="32" t="s">
        <v>166</v>
      </c>
      <c r="J4180" s="19">
        <v>2.66</v>
      </c>
    </row>
    <row r="4181" spans="1:10">
      <c r="A4181" s="18" t="s">
        <v>22</v>
      </c>
      <c r="B4181" s="5" t="str">
        <f>TEXT(DATA[[#This Row],[Fecha]],"mmm")</f>
        <v>abr</v>
      </c>
      <c r="C4181" s="16">
        <f>(WEEKNUM(DATA[[#This Row],[Fecha]],2))</f>
        <v>15</v>
      </c>
      <c r="D4181" s="30">
        <v>45393</v>
      </c>
      <c r="E4181" s="102">
        <f>YEAR(DATA[[#This Row],[Fecha]])</f>
        <v>2024</v>
      </c>
      <c r="F4181" s="31" t="s">
        <v>58</v>
      </c>
      <c r="G4181" s="32" t="s">
        <v>76</v>
      </c>
      <c r="H4181" s="35" t="s">
        <v>120</v>
      </c>
      <c r="I4181" s="32" t="s">
        <v>166</v>
      </c>
      <c r="J4181" s="19">
        <v>2.5</v>
      </c>
    </row>
    <row r="4182" spans="1:10">
      <c r="A4182" s="18" t="s">
        <v>19</v>
      </c>
      <c r="B4182" s="5" t="str">
        <f>TEXT(DATA[[#This Row],[Fecha]],"mmm")</f>
        <v>abr</v>
      </c>
      <c r="C4182" s="16">
        <f>(WEEKNUM(DATA[[#This Row],[Fecha]],2))</f>
        <v>15</v>
      </c>
      <c r="D4182" s="30">
        <v>45393</v>
      </c>
      <c r="E4182" s="102">
        <f>YEAR(DATA[[#This Row],[Fecha]])</f>
        <v>2024</v>
      </c>
      <c r="F4182" s="31" t="s">
        <v>398</v>
      </c>
      <c r="G4182" s="32" t="s">
        <v>65</v>
      </c>
      <c r="H4182" s="35" t="s">
        <v>89</v>
      </c>
      <c r="I4182" s="32" t="s">
        <v>166</v>
      </c>
      <c r="J4182" s="19">
        <v>2.35</v>
      </c>
    </row>
    <row r="4183" spans="1:10">
      <c r="A4183" s="18" t="s">
        <v>22</v>
      </c>
      <c r="B4183" s="5" t="str">
        <f>TEXT(DATA[[#This Row],[Fecha]],"mmm")</f>
        <v>abr</v>
      </c>
      <c r="C4183" s="16">
        <f>(WEEKNUM(DATA[[#This Row],[Fecha]],2))</f>
        <v>15</v>
      </c>
      <c r="D4183" s="30">
        <v>45393</v>
      </c>
      <c r="E4183" s="102">
        <f>YEAR(DATA[[#This Row],[Fecha]])</f>
        <v>2024</v>
      </c>
      <c r="F4183" s="31" t="s">
        <v>58</v>
      </c>
      <c r="G4183" s="32" t="s">
        <v>76</v>
      </c>
      <c r="H4183" s="35" t="s">
        <v>846</v>
      </c>
      <c r="I4183" s="32" t="s">
        <v>166</v>
      </c>
      <c r="J4183" s="19">
        <v>2.34</v>
      </c>
    </row>
    <row r="4184" spans="1:10">
      <c r="A4184" s="18" t="s">
        <v>22</v>
      </c>
      <c r="B4184" s="5" t="str">
        <f>TEXT(DATA[[#This Row],[Fecha]],"mmm")</f>
        <v>abr</v>
      </c>
      <c r="C4184" s="16">
        <f>(WEEKNUM(DATA[[#This Row],[Fecha]],2))</f>
        <v>15</v>
      </c>
      <c r="D4184" s="30">
        <v>45393</v>
      </c>
      <c r="E4184" s="102">
        <f>YEAR(DATA[[#This Row],[Fecha]])</f>
        <v>2024</v>
      </c>
      <c r="F4184" s="31" t="s">
        <v>398</v>
      </c>
      <c r="G4184" s="32" t="s">
        <v>65</v>
      </c>
      <c r="H4184" s="35" t="s">
        <v>89</v>
      </c>
      <c r="I4184" s="32" t="s">
        <v>166</v>
      </c>
      <c r="J4184" s="19">
        <v>2.25</v>
      </c>
    </row>
    <row r="4185" spans="1:10">
      <c r="A4185" s="18" t="s">
        <v>22</v>
      </c>
      <c r="B4185" s="5" t="str">
        <f>TEXT(DATA[[#This Row],[Fecha]],"mmm")</f>
        <v>abr</v>
      </c>
      <c r="C4185" s="16">
        <f>(WEEKNUM(DATA[[#This Row],[Fecha]],2))</f>
        <v>15</v>
      </c>
      <c r="D4185" s="30">
        <v>45393</v>
      </c>
      <c r="E4185" s="102">
        <f>YEAR(DATA[[#This Row],[Fecha]])</f>
        <v>2024</v>
      </c>
      <c r="F4185" s="31" t="s">
        <v>398</v>
      </c>
      <c r="G4185" s="32" t="s">
        <v>76</v>
      </c>
      <c r="H4185" s="35" t="s">
        <v>304</v>
      </c>
      <c r="I4185" s="32" t="s">
        <v>166</v>
      </c>
      <c r="J4185" s="19">
        <v>2.21</v>
      </c>
    </row>
    <row r="4186" spans="1:10">
      <c r="A4186" s="18" t="s">
        <v>19</v>
      </c>
      <c r="B4186" s="5" t="str">
        <f>TEXT(DATA[[#This Row],[Fecha]],"mmm")</f>
        <v>abr</v>
      </c>
      <c r="C4186" s="16">
        <f>(WEEKNUM(DATA[[#This Row],[Fecha]],2))</f>
        <v>15</v>
      </c>
      <c r="D4186" s="30">
        <v>45393</v>
      </c>
      <c r="E4186" s="102">
        <f>YEAR(DATA[[#This Row],[Fecha]])</f>
        <v>2024</v>
      </c>
      <c r="F4186" s="31" t="s">
        <v>398</v>
      </c>
      <c r="G4186" s="32" t="s">
        <v>65</v>
      </c>
      <c r="H4186" s="35" t="s">
        <v>429</v>
      </c>
      <c r="I4186" s="32" t="s">
        <v>166</v>
      </c>
      <c r="J4186" s="19">
        <v>2.15</v>
      </c>
    </row>
    <row r="4187" spans="1:10">
      <c r="A4187" s="18" t="s">
        <v>22</v>
      </c>
      <c r="B4187" s="5" t="str">
        <f>TEXT(DATA[[#This Row],[Fecha]],"mmm")</f>
        <v>abr</v>
      </c>
      <c r="C4187" s="16">
        <f>(WEEKNUM(DATA[[#This Row],[Fecha]],2))</f>
        <v>15</v>
      </c>
      <c r="D4187" s="30">
        <v>45393</v>
      </c>
      <c r="E4187" s="102">
        <f>YEAR(DATA[[#This Row],[Fecha]])</f>
        <v>2024</v>
      </c>
      <c r="F4187" s="31" t="s">
        <v>398</v>
      </c>
      <c r="G4187" s="32" t="s">
        <v>76</v>
      </c>
      <c r="H4187" s="35" t="s">
        <v>303</v>
      </c>
      <c r="I4187" s="32" t="s">
        <v>166</v>
      </c>
      <c r="J4187" s="19">
        <v>2.0299999999999998</v>
      </c>
    </row>
    <row r="4188" spans="1:10">
      <c r="A4188" s="18" t="s">
        <v>19</v>
      </c>
      <c r="B4188" s="5" t="str">
        <f>TEXT(DATA[[#This Row],[Fecha]],"mmm")</f>
        <v>abr</v>
      </c>
      <c r="C4188" s="16">
        <f>(WEEKNUM(DATA[[#This Row],[Fecha]],2))</f>
        <v>15</v>
      </c>
      <c r="D4188" s="30">
        <v>45393</v>
      </c>
      <c r="E4188" s="102">
        <f>YEAR(DATA[[#This Row],[Fecha]])</f>
        <v>2024</v>
      </c>
      <c r="F4188" s="31" t="s">
        <v>398</v>
      </c>
      <c r="G4188" s="32" t="s">
        <v>65</v>
      </c>
      <c r="H4188" s="35" t="s">
        <v>69</v>
      </c>
      <c r="I4188" s="32" t="s">
        <v>166</v>
      </c>
      <c r="J4188" s="19">
        <v>1.68</v>
      </c>
    </row>
    <row r="4189" spans="1:10">
      <c r="A4189" s="18" t="s">
        <v>20</v>
      </c>
      <c r="B4189" s="5" t="str">
        <f>TEXT(DATA[[#This Row],[Fecha]],"mmm")</f>
        <v>abr</v>
      </c>
      <c r="C4189" s="16">
        <f>(WEEKNUM(DATA[[#This Row],[Fecha]],2))</f>
        <v>15</v>
      </c>
      <c r="D4189" s="30">
        <v>45393</v>
      </c>
      <c r="E4189" s="102">
        <f>YEAR(DATA[[#This Row],[Fecha]])</f>
        <v>2024</v>
      </c>
      <c r="F4189" s="31" t="s">
        <v>398</v>
      </c>
      <c r="G4189" s="32" t="s">
        <v>77</v>
      </c>
      <c r="H4189" s="35" t="s">
        <v>129</v>
      </c>
      <c r="I4189" s="32" t="s">
        <v>166</v>
      </c>
      <c r="J4189" s="19">
        <v>1.47</v>
      </c>
    </row>
    <row r="4190" spans="1:10">
      <c r="A4190" s="18" t="s">
        <v>19</v>
      </c>
      <c r="B4190" s="5" t="str">
        <f>TEXT(DATA[[#This Row],[Fecha]],"mmm")</f>
        <v>abr</v>
      </c>
      <c r="C4190" s="16">
        <f>(WEEKNUM(DATA[[#This Row],[Fecha]],2))</f>
        <v>15</v>
      </c>
      <c r="D4190" s="30">
        <v>45393</v>
      </c>
      <c r="E4190" s="102">
        <f>YEAR(DATA[[#This Row],[Fecha]])</f>
        <v>2024</v>
      </c>
      <c r="F4190" s="31" t="s">
        <v>398</v>
      </c>
      <c r="G4190" s="32" t="s">
        <v>65</v>
      </c>
      <c r="H4190" s="35" t="s">
        <v>429</v>
      </c>
      <c r="I4190" s="32" t="s">
        <v>166</v>
      </c>
      <c r="J4190" s="19">
        <v>1.39</v>
      </c>
    </row>
    <row r="4191" spans="1:10">
      <c r="A4191" s="18" t="s">
        <v>22</v>
      </c>
      <c r="B4191" s="5" t="str">
        <f>TEXT(DATA[[#This Row],[Fecha]],"mmm")</f>
        <v>abr</v>
      </c>
      <c r="C4191" s="16">
        <f>(WEEKNUM(DATA[[#This Row],[Fecha]],2))</f>
        <v>15</v>
      </c>
      <c r="D4191" s="30">
        <v>45393</v>
      </c>
      <c r="E4191" s="102">
        <f>YEAR(DATA[[#This Row],[Fecha]])</f>
        <v>2024</v>
      </c>
      <c r="F4191" s="31" t="s">
        <v>58</v>
      </c>
      <c r="G4191" s="32" t="s">
        <v>76</v>
      </c>
      <c r="H4191" s="35" t="s">
        <v>693</v>
      </c>
      <c r="I4191" s="32" t="s">
        <v>166</v>
      </c>
      <c r="J4191" s="19">
        <v>1.33</v>
      </c>
    </row>
    <row r="4192" spans="1:10">
      <c r="A4192" s="18" t="s">
        <v>22</v>
      </c>
      <c r="B4192" s="5" t="str">
        <f>TEXT(DATA[[#This Row],[Fecha]],"mmm")</f>
        <v>abr</v>
      </c>
      <c r="C4192" s="16">
        <f>(WEEKNUM(DATA[[#This Row],[Fecha]],2))</f>
        <v>15</v>
      </c>
      <c r="D4192" s="30">
        <v>45393</v>
      </c>
      <c r="E4192" s="102">
        <f>YEAR(DATA[[#This Row],[Fecha]])</f>
        <v>2024</v>
      </c>
      <c r="F4192" s="31" t="s">
        <v>58</v>
      </c>
      <c r="G4192" s="32" t="s">
        <v>76</v>
      </c>
      <c r="H4192" s="35" t="s">
        <v>303</v>
      </c>
      <c r="I4192" s="32" t="s">
        <v>166</v>
      </c>
      <c r="J4192" s="19">
        <v>1.25</v>
      </c>
    </row>
    <row r="4193" spans="1:10">
      <c r="A4193" s="18" t="s">
        <v>19</v>
      </c>
      <c r="B4193" s="5" t="str">
        <f>TEXT(DATA[[#This Row],[Fecha]],"mmm")</f>
        <v>abr</v>
      </c>
      <c r="C4193" s="16">
        <f>(WEEKNUM(DATA[[#This Row],[Fecha]],2))</f>
        <v>15</v>
      </c>
      <c r="D4193" s="30">
        <v>45393</v>
      </c>
      <c r="E4193" s="102">
        <f>YEAR(DATA[[#This Row],[Fecha]])</f>
        <v>2024</v>
      </c>
      <c r="F4193" s="31" t="s">
        <v>398</v>
      </c>
      <c r="G4193" s="32" t="s">
        <v>65</v>
      </c>
      <c r="H4193" s="35" t="s">
        <v>429</v>
      </c>
      <c r="I4193" s="32" t="s">
        <v>166</v>
      </c>
      <c r="J4193" s="19">
        <v>1.1000000000000001</v>
      </c>
    </row>
    <row r="4194" spans="1:10">
      <c r="A4194" s="18" t="s">
        <v>22</v>
      </c>
      <c r="B4194" s="5" t="str">
        <f>TEXT(DATA[[#This Row],[Fecha]],"mmm")</f>
        <v>abr</v>
      </c>
      <c r="C4194" s="16">
        <f>(WEEKNUM(DATA[[#This Row],[Fecha]],2))</f>
        <v>15</v>
      </c>
      <c r="D4194" s="30">
        <v>45393</v>
      </c>
      <c r="E4194" s="102">
        <f>YEAR(DATA[[#This Row],[Fecha]])</f>
        <v>2024</v>
      </c>
      <c r="F4194" s="31" t="s">
        <v>398</v>
      </c>
      <c r="G4194" s="32" t="s">
        <v>76</v>
      </c>
      <c r="H4194" s="35" t="s">
        <v>304</v>
      </c>
      <c r="I4194" s="32" t="s">
        <v>166</v>
      </c>
      <c r="J4194" s="19">
        <v>1.07</v>
      </c>
    </row>
    <row r="4195" spans="1:10">
      <c r="A4195" s="18" t="s">
        <v>19</v>
      </c>
      <c r="B4195" s="5" t="str">
        <f>TEXT(DATA[[#This Row],[Fecha]],"mmm")</f>
        <v>abr</v>
      </c>
      <c r="C4195" s="16">
        <f>(WEEKNUM(DATA[[#This Row],[Fecha]],2))</f>
        <v>15</v>
      </c>
      <c r="D4195" s="30">
        <v>45393</v>
      </c>
      <c r="E4195" s="102">
        <f>YEAR(DATA[[#This Row],[Fecha]])</f>
        <v>2024</v>
      </c>
      <c r="F4195" s="31" t="s">
        <v>398</v>
      </c>
      <c r="G4195" s="32" t="s">
        <v>65</v>
      </c>
      <c r="H4195" s="35" t="s">
        <v>429</v>
      </c>
      <c r="I4195" s="32" t="s">
        <v>166</v>
      </c>
      <c r="J4195" s="19">
        <v>0.86</v>
      </c>
    </row>
    <row r="4196" spans="1:10">
      <c r="A4196" s="18" t="s">
        <v>22</v>
      </c>
      <c r="B4196" s="5" t="str">
        <f>TEXT(DATA[[#This Row],[Fecha]],"mmm")</f>
        <v>abr</v>
      </c>
      <c r="C4196" s="16">
        <f>(WEEKNUM(DATA[[#This Row],[Fecha]],2))</f>
        <v>15</v>
      </c>
      <c r="D4196" s="30">
        <v>45393</v>
      </c>
      <c r="E4196" s="102">
        <f>YEAR(DATA[[#This Row],[Fecha]])</f>
        <v>2024</v>
      </c>
      <c r="F4196" s="31" t="s">
        <v>398</v>
      </c>
      <c r="G4196" s="32" t="s">
        <v>76</v>
      </c>
      <c r="H4196" s="35" t="s">
        <v>303</v>
      </c>
      <c r="I4196" s="32" t="s">
        <v>166</v>
      </c>
      <c r="J4196" s="19">
        <v>0.8</v>
      </c>
    </row>
    <row r="4197" spans="1:10">
      <c r="A4197" s="18" t="s">
        <v>22</v>
      </c>
      <c r="B4197" s="5" t="str">
        <f>TEXT(DATA[[#This Row],[Fecha]],"mmm")</f>
        <v>abr</v>
      </c>
      <c r="C4197" s="16">
        <f>(WEEKNUM(DATA[[#This Row],[Fecha]],2))</f>
        <v>15</v>
      </c>
      <c r="D4197" s="30">
        <v>45393</v>
      </c>
      <c r="E4197" s="102">
        <f>YEAR(DATA[[#This Row],[Fecha]])</f>
        <v>2024</v>
      </c>
      <c r="F4197" s="31" t="s">
        <v>58</v>
      </c>
      <c r="G4197" s="32" t="s">
        <v>76</v>
      </c>
      <c r="H4197" s="35" t="s">
        <v>693</v>
      </c>
      <c r="I4197" s="32" t="s">
        <v>166</v>
      </c>
      <c r="J4197" s="19">
        <v>0.78</v>
      </c>
    </row>
    <row r="4198" spans="1:10">
      <c r="A4198" s="18" t="s">
        <v>19</v>
      </c>
      <c r="B4198" s="5" t="str">
        <f>TEXT(DATA[[#This Row],[Fecha]],"mmm")</f>
        <v>abr</v>
      </c>
      <c r="C4198" s="16">
        <f>(WEEKNUM(DATA[[#This Row],[Fecha]],2))</f>
        <v>15</v>
      </c>
      <c r="D4198" s="30">
        <v>45393</v>
      </c>
      <c r="E4198" s="102">
        <f>YEAR(DATA[[#This Row],[Fecha]])</f>
        <v>2024</v>
      </c>
      <c r="F4198" s="31" t="s">
        <v>398</v>
      </c>
      <c r="G4198" s="32" t="s">
        <v>65</v>
      </c>
      <c r="H4198" s="35" t="s">
        <v>69</v>
      </c>
      <c r="I4198" s="32" t="s">
        <v>166</v>
      </c>
      <c r="J4198" s="19">
        <v>0.71</v>
      </c>
    </row>
    <row r="4199" spans="1:10">
      <c r="A4199" s="18" t="s">
        <v>22</v>
      </c>
      <c r="B4199" s="5" t="str">
        <f>TEXT(DATA[[#This Row],[Fecha]],"mmm")</f>
        <v>abr</v>
      </c>
      <c r="C4199" s="16">
        <f>(WEEKNUM(DATA[[#This Row],[Fecha]],2))</f>
        <v>15</v>
      </c>
      <c r="D4199" s="30">
        <v>45393</v>
      </c>
      <c r="E4199" s="102">
        <f>YEAR(DATA[[#This Row],[Fecha]])</f>
        <v>2024</v>
      </c>
      <c r="F4199" s="31" t="s">
        <v>58</v>
      </c>
      <c r="G4199" s="32" t="s">
        <v>76</v>
      </c>
      <c r="H4199" s="35" t="s">
        <v>120</v>
      </c>
      <c r="I4199" s="32" t="s">
        <v>166</v>
      </c>
      <c r="J4199" s="19">
        <v>0.71</v>
      </c>
    </row>
    <row r="4200" spans="1:10">
      <c r="A4200" s="18" t="s">
        <v>20</v>
      </c>
      <c r="B4200" s="5" t="str">
        <f>TEXT(DATA[[#This Row],[Fecha]],"mmm")</f>
        <v>abr</v>
      </c>
      <c r="C4200" s="16">
        <f>(WEEKNUM(DATA[[#This Row],[Fecha]],2))</f>
        <v>15</v>
      </c>
      <c r="D4200" s="30">
        <v>45393</v>
      </c>
      <c r="E4200" s="102">
        <f>YEAR(DATA[[#This Row],[Fecha]])</f>
        <v>2024</v>
      </c>
      <c r="F4200" s="31" t="s">
        <v>58</v>
      </c>
      <c r="G4200" s="32" t="s">
        <v>52</v>
      </c>
      <c r="H4200" s="35" t="s">
        <v>162</v>
      </c>
      <c r="I4200" s="32" t="s">
        <v>166</v>
      </c>
      <c r="J4200" s="19">
        <v>0.56000000000000005</v>
      </c>
    </row>
    <row r="4201" spans="1:10">
      <c r="A4201" s="18" t="s">
        <v>19</v>
      </c>
      <c r="B4201" s="5" t="str">
        <f>TEXT(DATA[[#This Row],[Fecha]],"mmm")</f>
        <v>abr</v>
      </c>
      <c r="C4201" s="16">
        <f>(WEEKNUM(DATA[[#This Row],[Fecha]],2))</f>
        <v>15</v>
      </c>
      <c r="D4201" s="30">
        <v>45393</v>
      </c>
      <c r="E4201" s="102">
        <f>YEAR(DATA[[#This Row],[Fecha]])</f>
        <v>2024</v>
      </c>
      <c r="F4201" s="31" t="s">
        <v>398</v>
      </c>
      <c r="G4201" s="32" t="s">
        <v>60</v>
      </c>
      <c r="H4201" s="35" t="s">
        <v>299</v>
      </c>
      <c r="I4201" s="32" t="s">
        <v>166</v>
      </c>
      <c r="J4201" s="19">
        <v>0.4</v>
      </c>
    </row>
    <row r="4202" spans="1:10">
      <c r="A4202" s="18" t="s">
        <v>22</v>
      </c>
      <c r="B4202" s="5" t="str">
        <f>TEXT(DATA[[#This Row],[Fecha]],"mmm")</f>
        <v>abr</v>
      </c>
      <c r="C4202" s="16">
        <f>(WEEKNUM(DATA[[#This Row],[Fecha]],2))</f>
        <v>15</v>
      </c>
      <c r="D4202" s="30">
        <v>45393</v>
      </c>
      <c r="E4202" s="102">
        <f>YEAR(DATA[[#This Row],[Fecha]])</f>
        <v>2024</v>
      </c>
      <c r="F4202" s="31" t="s">
        <v>58</v>
      </c>
      <c r="G4202" s="32" t="s">
        <v>76</v>
      </c>
      <c r="H4202" s="35" t="s">
        <v>120</v>
      </c>
      <c r="I4202" s="32" t="s">
        <v>166</v>
      </c>
      <c r="J4202" s="19">
        <v>0.37</v>
      </c>
    </row>
    <row r="4203" spans="1:10">
      <c r="A4203" s="18" t="s">
        <v>22</v>
      </c>
      <c r="B4203" s="5" t="str">
        <f>TEXT(DATA[[#This Row],[Fecha]],"mmm")</f>
        <v>abr</v>
      </c>
      <c r="C4203" s="16">
        <f>(WEEKNUM(DATA[[#This Row],[Fecha]],2))</f>
        <v>15</v>
      </c>
      <c r="D4203" s="30">
        <v>45393</v>
      </c>
      <c r="E4203" s="102">
        <f>YEAR(DATA[[#This Row],[Fecha]])</f>
        <v>2024</v>
      </c>
      <c r="F4203" s="31" t="s">
        <v>58</v>
      </c>
      <c r="G4203" s="32" t="s">
        <v>76</v>
      </c>
      <c r="H4203" s="35" t="s">
        <v>711</v>
      </c>
      <c r="I4203" s="32" t="s">
        <v>166</v>
      </c>
      <c r="J4203" s="19">
        <v>0.35</v>
      </c>
    </row>
    <row r="4204" spans="1:10">
      <c r="A4204" s="18" t="s">
        <v>19</v>
      </c>
      <c r="B4204" s="5" t="str">
        <f>TEXT(DATA[[#This Row],[Fecha]],"mmm")</f>
        <v>abr</v>
      </c>
      <c r="C4204" s="16">
        <f>(WEEKNUM(DATA[[#This Row],[Fecha]],2))</f>
        <v>15</v>
      </c>
      <c r="D4204" s="30">
        <v>45393</v>
      </c>
      <c r="E4204" s="102">
        <f>YEAR(DATA[[#This Row],[Fecha]])</f>
        <v>2024</v>
      </c>
      <c r="F4204" s="31" t="s">
        <v>398</v>
      </c>
      <c r="G4204" s="32" t="s">
        <v>65</v>
      </c>
      <c r="H4204" s="35" t="s">
        <v>89</v>
      </c>
      <c r="I4204" s="32" t="s">
        <v>166</v>
      </c>
      <c r="J4204" s="19">
        <v>0.31</v>
      </c>
    </row>
    <row r="4205" spans="1:10">
      <c r="A4205" s="18" t="s">
        <v>20</v>
      </c>
      <c r="B4205" s="5" t="str">
        <f>TEXT(DATA[[#This Row],[Fecha]],"mmm")</f>
        <v>abr</v>
      </c>
      <c r="C4205" s="16">
        <f>(WEEKNUM(DATA[[#This Row],[Fecha]],2))</f>
        <v>15</v>
      </c>
      <c r="D4205" s="30">
        <v>45393</v>
      </c>
      <c r="E4205" s="102">
        <f>YEAR(DATA[[#This Row],[Fecha]])</f>
        <v>2024</v>
      </c>
      <c r="F4205" s="31" t="s">
        <v>58</v>
      </c>
      <c r="G4205" s="32" t="s">
        <v>76</v>
      </c>
      <c r="H4205" s="35" t="s">
        <v>596</v>
      </c>
      <c r="I4205" s="32" t="s">
        <v>166</v>
      </c>
      <c r="J4205" s="19">
        <v>0.13</v>
      </c>
    </row>
    <row r="4206" spans="1:10">
      <c r="A4206" s="18" t="s">
        <v>20</v>
      </c>
      <c r="B4206" s="5" t="str">
        <f>TEXT(DATA[[#This Row],[Fecha]],"mmm")</f>
        <v>abr</v>
      </c>
      <c r="C4206" s="16">
        <f>(WEEKNUM(DATA[[#This Row],[Fecha]],2))</f>
        <v>15</v>
      </c>
      <c r="D4206" s="30">
        <v>45393</v>
      </c>
      <c r="E4206" s="102">
        <f>YEAR(DATA[[#This Row],[Fecha]])</f>
        <v>2024</v>
      </c>
      <c r="F4206" s="31" t="s">
        <v>58</v>
      </c>
      <c r="G4206" s="32" t="s">
        <v>52</v>
      </c>
      <c r="H4206" s="35" t="s">
        <v>162</v>
      </c>
      <c r="I4206" s="32" t="s">
        <v>166</v>
      </c>
      <c r="J4206" s="19">
        <v>0.12</v>
      </c>
    </row>
    <row r="4207" spans="1:10">
      <c r="A4207" s="18" t="s">
        <v>22</v>
      </c>
      <c r="B4207" s="5" t="str">
        <f>TEXT(DATA[[#This Row],[Fecha]],"mmm")</f>
        <v>abr</v>
      </c>
      <c r="C4207" s="16">
        <f>(WEEKNUM(DATA[[#This Row],[Fecha]],2))</f>
        <v>15</v>
      </c>
      <c r="D4207" s="30">
        <v>45393</v>
      </c>
      <c r="E4207" s="102">
        <f>YEAR(DATA[[#This Row],[Fecha]])</f>
        <v>2024</v>
      </c>
      <c r="F4207" s="31" t="s">
        <v>58</v>
      </c>
      <c r="G4207" s="32" t="s">
        <v>76</v>
      </c>
      <c r="H4207" s="35" t="s">
        <v>303</v>
      </c>
      <c r="I4207" s="32" t="s">
        <v>166</v>
      </c>
      <c r="J4207" s="19">
        <v>7.0000000000000007E-2</v>
      </c>
    </row>
    <row r="4208" spans="1:10">
      <c r="A4208" s="18" t="s">
        <v>22</v>
      </c>
      <c r="B4208" s="5" t="str">
        <f>TEXT(DATA[[#This Row],[Fecha]],"mmm")</f>
        <v>abr</v>
      </c>
      <c r="C4208" s="16">
        <f>(WEEKNUM(DATA[[#This Row],[Fecha]],2))</f>
        <v>15</v>
      </c>
      <c r="D4208" s="30">
        <v>45393</v>
      </c>
      <c r="E4208" s="102">
        <f>YEAR(DATA[[#This Row],[Fecha]])</f>
        <v>2024</v>
      </c>
      <c r="F4208" s="31" t="s">
        <v>398</v>
      </c>
      <c r="G4208" s="32" t="s">
        <v>76</v>
      </c>
      <c r="H4208" s="35" t="s">
        <v>303</v>
      </c>
      <c r="I4208" s="32" t="s">
        <v>166</v>
      </c>
      <c r="J4208" s="19">
        <v>0.05</v>
      </c>
    </row>
    <row r="4209" spans="1:11">
      <c r="A4209" s="18" t="s">
        <v>19</v>
      </c>
      <c r="B4209" s="5" t="str">
        <f>TEXT(DATA[[#This Row],[Fecha]],"mmm")</f>
        <v>abr</v>
      </c>
      <c r="C4209" s="16">
        <f>(WEEKNUM(DATA[[#This Row],[Fecha]],2))</f>
        <v>15</v>
      </c>
      <c r="D4209" s="30">
        <v>45394</v>
      </c>
      <c r="E4209" s="102">
        <f>YEAR(DATA[[#This Row],[Fecha]])</f>
        <v>2024</v>
      </c>
      <c r="F4209" s="31" t="s">
        <v>398</v>
      </c>
      <c r="G4209" s="32" t="s">
        <v>64</v>
      </c>
      <c r="H4209" s="35" t="s">
        <v>478</v>
      </c>
      <c r="I4209" s="32" t="s">
        <v>57</v>
      </c>
      <c r="J4209" s="19">
        <v>49.44</v>
      </c>
      <c r="K4209" s="29" t="s">
        <v>856</v>
      </c>
    </row>
    <row r="4210" spans="1:11">
      <c r="A4210" s="18" t="s">
        <v>20</v>
      </c>
      <c r="B4210" s="5" t="str">
        <f>TEXT(DATA[[#This Row],[Fecha]],"mmm")</f>
        <v>abr</v>
      </c>
      <c r="C4210" s="16">
        <f>(WEEKNUM(DATA[[#This Row],[Fecha]],2))</f>
        <v>15</v>
      </c>
      <c r="D4210" s="30">
        <v>45394</v>
      </c>
      <c r="E4210" s="102">
        <f>YEAR(DATA[[#This Row],[Fecha]])</f>
        <v>2024</v>
      </c>
      <c r="F4210" s="31" t="s">
        <v>398</v>
      </c>
      <c r="G4210" s="32" t="s">
        <v>52</v>
      </c>
      <c r="H4210" s="35" t="s">
        <v>195</v>
      </c>
      <c r="I4210" s="32" t="s">
        <v>56</v>
      </c>
      <c r="J4210" s="19">
        <v>39.04</v>
      </c>
      <c r="K4210" s="29" t="s">
        <v>851</v>
      </c>
    </row>
    <row r="4211" spans="1:11">
      <c r="A4211" s="18" t="s">
        <v>20</v>
      </c>
      <c r="B4211" s="5" t="str">
        <f>TEXT(DATA[[#This Row],[Fecha]],"mmm")</f>
        <v>abr</v>
      </c>
      <c r="C4211" s="16">
        <f>(WEEKNUM(DATA[[#This Row],[Fecha]],2))</f>
        <v>15</v>
      </c>
      <c r="D4211" s="30">
        <v>45394</v>
      </c>
      <c r="E4211" s="102">
        <f>YEAR(DATA[[#This Row],[Fecha]])</f>
        <v>2024</v>
      </c>
      <c r="F4211" s="31" t="s">
        <v>398</v>
      </c>
      <c r="G4211" s="32" t="s">
        <v>76</v>
      </c>
      <c r="H4211" s="35" t="s">
        <v>102</v>
      </c>
      <c r="I4211" s="32" t="s">
        <v>57</v>
      </c>
      <c r="J4211" s="19">
        <v>31.05</v>
      </c>
      <c r="K4211" s="29" t="s">
        <v>852</v>
      </c>
    </row>
    <row r="4212" spans="1:11">
      <c r="A4212" s="18" t="s">
        <v>20</v>
      </c>
      <c r="B4212" s="5" t="str">
        <f>TEXT(DATA[[#This Row],[Fecha]],"mmm")</f>
        <v>abr</v>
      </c>
      <c r="C4212" s="16">
        <f>(WEEKNUM(DATA[[#This Row],[Fecha]],2))</f>
        <v>15</v>
      </c>
      <c r="D4212" s="30">
        <v>45394</v>
      </c>
      <c r="E4212" s="102">
        <f>YEAR(DATA[[#This Row],[Fecha]])</f>
        <v>2024</v>
      </c>
      <c r="F4212" s="31" t="s">
        <v>398</v>
      </c>
      <c r="G4212" s="32" t="s">
        <v>70</v>
      </c>
      <c r="H4212" s="35" t="s">
        <v>84</v>
      </c>
      <c r="I4212" s="32" t="s">
        <v>56</v>
      </c>
      <c r="J4212" s="19">
        <v>20.48</v>
      </c>
      <c r="K4212" s="29" t="s">
        <v>847</v>
      </c>
    </row>
    <row r="4213" spans="1:11">
      <c r="A4213" s="18" t="s">
        <v>20</v>
      </c>
      <c r="B4213" s="5" t="str">
        <f>TEXT(DATA[[#This Row],[Fecha]],"mmm")</f>
        <v>abr</v>
      </c>
      <c r="C4213" s="16">
        <f>(WEEKNUM(DATA[[#This Row],[Fecha]],2))</f>
        <v>15</v>
      </c>
      <c r="D4213" s="30">
        <v>45394</v>
      </c>
      <c r="E4213" s="102">
        <f>YEAR(DATA[[#This Row],[Fecha]])</f>
        <v>2024</v>
      </c>
      <c r="F4213" s="31" t="s">
        <v>398</v>
      </c>
      <c r="G4213" s="32" t="s">
        <v>70</v>
      </c>
      <c r="H4213" s="35" t="s">
        <v>84</v>
      </c>
      <c r="I4213" s="32" t="s">
        <v>56</v>
      </c>
      <c r="J4213" s="19">
        <v>18</v>
      </c>
      <c r="K4213" s="29" t="s">
        <v>847</v>
      </c>
    </row>
    <row r="4214" spans="1:11">
      <c r="A4214" s="18" t="s">
        <v>19</v>
      </c>
      <c r="B4214" s="5" t="str">
        <f>TEXT(DATA[[#This Row],[Fecha]],"mmm")</f>
        <v>abr</v>
      </c>
      <c r="C4214" s="16">
        <f>(WEEKNUM(DATA[[#This Row],[Fecha]],2))</f>
        <v>15</v>
      </c>
      <c r="D4214" s="30">
        <v>45394</v>
      </c>
      <c r="E4214" s="102">
        <f>YEAR(DATA[[#This Row],[Fecha]])</f>
        <v>2024</v>
      </c>
      <c r="F4214" s="31" t="s">
        <v>398</v>
      </c>
      <c r="G4214" s="32" t="s">
        <v>64</v>
      </c>
      <c r="H4214" s="35" t="s">
        <v>478</v>
      </c>
      <c r="I4214" s="32" t="s">
        <v>57</v>
      </c>
      <c r="J4214" s="19">
        <v>15.12</v>
      </c>
      <c r="K4214" s="29" t="s">
        <v>856</v>
      </c>
    </row>
    <row r="4215" spans="1:11">
      <c r="A4215" s="18" t="s">
        <v>20</v>
      </c>
      <c r="B4215" s="5" t="str">
        <f>TEXT(DATA[[#This Row],[Fecha]],"mmm")</f>
        <v>abr</v>
      </c>
      <c r="C4215" s="16">
        <f>(WEEKNUM(DATA[[#This Row],[Fecha]],2))</f>
        <v>15</v>
      </c>
      <c r="D4215" s="30">
        <v>45394</v>
      </c>
      <c r="E4215" s="102">
        <f>YEAR(DATA[[#This Row],[Fecha]])</f>
        <v>2024</v>
      </c>
      <c r="F4215" s="31" t="s">
        <v>398</v>
      </c>
      <c r="G4215" s="32" t="s">
        <v>70</v>
      </c>
      <c r="H4215" s="35" t="s">
        <v>84</v>
      </c>
      <c r="I4215" s="32" t="s">
        <v>56</v>
      </c>
      <c r="J4215" s="19">
        <v>11.19</v>
      </c>
      <c r="K4215" s="29" t="s">
        <v>847</v>
      </c>
    </row>
    <row r="4216" spans="1:11">
      <c r="A4216" s="18" t="s">
        <v>20</v>
      </c>
      <c r="B4216" s="5" t="str">
        <f>TEXT(DATA[[#This Row],[Fecha]],"mmm")</f>
        <v>abr</v>
      </c>
      <c r="C4216" s="16">
        <f>(WEEKNUM(DATA[[#This Row],[Fecha]],2))</f>
        <v>15</v>
      </c>
      <c r="D4216" s="30">
        <v>45394</v>
      </c>
      <c r="E4216" s="102">
        <f>YEAR(DATA[[#This Row],[Fecha]])</f>
        <v>2024</v>
      </c>
      <c r="F4216" s="31" t="s">
        <v>398</v>
      </c>
      <c r="G4216" s="32" t="s">
        <v>76</v>
      </c>
      <c r="H4216" s="35" t="s">
        <v>288</v>
      </c>
      <c r="I4216" s="32" t="s">
        <v>57</v>
      </c>
      <c r="J4216" s="19">
        <v>10.28</v>
      </c>
      <c r="K4216" s="29" t="s">
        <v>852</v>
      </c>
    </row>
    <row r="4217" spans="1:11">
      <c r="A4217" s="18" t="s">
        <v>19</v>
      </c>
      <c r="B4217" s="5" t="str">
        <f>TEXT(DATA[[#This Row],[Fecha]],"mmm")</f>
        <v>abr</v>
      </c>
      <c r="C4217" s="16">
        <f>(WEEKNUM(DATA[[#This Row],[Fecha]],2))</f>
        <v>15</v>
      </c>
      <c r="D4217" s="30">
        <v>45394</v>
      </c>
      <c r="E4217" s="102">
        <f>YEAR(DATA[[#This Row],[Fecha]])</f>
        <v>2024</v>
      </c>
      <c r="F4217" s="31" t="s">
        <v>398</v>
      </c>
      <c r="G4217" s="32" t="s">
        <v>60</v>
      </c>
      <c r="H4217" s="35" t="s">
        <v>299</v>
      </c>
      <c r="I4217" s="32" t="s">
        <v>166</v>
      </c>
      <c r="J4217" s="19">
        <v>7.84</v>
      </c>
    </row>
    <row r="4218" spans="1:11">
      <c r="A4218" s="18" t="s">
        <v>20</v>
      </c>
      <c r="B4218" s="5" t="str">
        <f>TEXT(DATA[[#This Row],[Fecha]],"mmm")</f>
        <v>abr</v>
      </c>
      <c r="C4218" s="16">
        <f>(WEEKNUM(DATA[[#This Row],[Fecha]],2))</f>
        <v>15</v>
      </c>
      <c r="D4218" s="30">
        <v>45394</v>
      </c>
      <c r="E4218" s="102">
        <f>YEAR(DATA[[#This Row],[Fecha]])</f>
        <v>2024</v>
      </c>
      <c r="F4218" s="31" t="s">
        <v>58</v>
      </c>
      <c r="G4218" s="32" t="s">
        <v>482</v>
      </c>
      <c r="H4218" s="35" t="s">
        <v>104</v>
      </c>
      <c r="I4218" s="32" t="s">
        <v>166</v>
      </c>
      <c r="J4218" s="19">
        <v>7.8</v>
      </c>
    </row>
    <row r="4219" spans="1:11">
      <c r="A4219" s="18" t="s">
        <v>20</v>
      </c>
      <c r="B4219" s="5" t="str">
        <f>TEXT(DATA[[#This Row],[Fecha]],"mmm")</f>
        <v>abr</v>
      </c>
      <c r="C4219" s="16">
        <f>(WEEKNUM(DATA[[#This Row],[Fecha]],2))</f>
        <v>15</v>
      </c>
      <c r="D4219" s="30">
        <v>45394</v>
      </c>
      <c r="E4219" s="102">
        <f>YEAR(DATA[[#This Row],[Fecha]])</f>
        <v>2024</v>
      </c>
      <c r="F4219" s="31" t="s">
        <v>398</v>
      </c>
      <c r="G4219" s="32" t="s">
        <v>70</v>
      </c>
      <c r="H4219" s="35" t="s">
        <v>84</v>
      </c>
      <c r="I4219" s="32" t="s">
        <v>166</v>
      </c>
      <c r="J4219" s="19">
        <v>5.19</v>
      </c>
    </row>
    <row r="4220" spans="1:11">
      <c r="A4220" s="18" t="s">
        <v>22</v>
      </c>
      <c r="B4220" s="5" t="str">
        <f>TEXT(DATA[[#This Row],[Fecha]],"mmm")</f>
        <v>abr</v>
      </c>
      <c r="C4220" s="16">
        <f>(WEEKNUM(DATA[[#This Row],[Fecha]],2))</f>
        <v>15</v>
      </c>
      <c r="D4220" s="30">
        <v>45394</v>
      </c>
      <c r="E4220" s="102">
        <f>YEAR(DATA[[#This Row],[Fecha]])</f>
        <v>2024</v>
      </c>
      <c r="F4220" s="31" t="s">
        <v>398</v>
      </c>
      <c r="G4220" s="32" t="s">
        <v>59</v>
      </c>
      <c r="H4220" s="35" t="s">
        <v>487</v>
      </c>
      <c r="I4220" s="32" t="s">
        <v>166</v>
      </c>
      <c r="J4220" s="19">
        <v>4.7</v>
      </c>
    </row>
    <row r="4221" spans="1:11">
      <c r="A4221" s="18" t="s">
        <v>22</v>
      </c>
      <c r="B4221" s="5" t="str">
        <f>TEXT(DATA[[#This Row],[Fecha]],"mmm")</f>
        <v>abr</v>
      </c>
      <c r="C4221" s="16">
        <f>(WEEKNUM(DATA[[#This Row],[Fecha]],2))</f>
        <v>15</v>
      </c>
      <c r="D4221" s="30">
        <v>45394</v>
      </c>
      <c r="E4221" s="102">
        <f>YEAR(DATA[[#This Row],[Fecha]])</f>
        <v>2024</v>
      </c>
      <c r="F4221" s="31" t="s">
        <v>398</v>
      </c>
      <c r="G4221" s="32" t="s">
        <v>76</v>
      </c>
      <c r="H4221" s="35" t="s">
        <v>304</v>
      </c>
      <c r="I4221" s="32" t="s">
        <v>166</v>
      </c>
      <c r="J4221" s="19">
        <v>2.1</v>
      </c>
    </row>
    <row r="4222" spans="1:11">
      <c r="A4222" s="18" t="s">
        <v>20</v>
      </c>
      <c r="B4222" s="5" t="str">
        <f>TEXT(DATA[[#This Row],[Fecha]],"mmm")</f>
        <v>abr</v>
      </c>
      <c r="C4222" s="16">
        <f>(WEEKNUM(DATA[[#This Row],[Fecha]],2))</f>
        <v>15</v>
      </c>
      <c r="D4222" s="30">
        <v>45394</v>
      </c>
      <c r="E4222" s="102">
        <f>YEAR(DATA[[#This Row],[Fecha]])</f>
        <v>2024</v>
      </c>
      <c r="F4222" s="31" t="s">
        <v>398</v>
      </c>
      <c r="G4222" s="32" t="s">
        <v>70</v>
      </c>
      <c r="H4222" s="35" t="s">
        <v>84</v>
      </c>
      <c r="I4222" s="32" t="s">
        <v>166</v>
      </c>
      <c r="J4222" s="19">
        <v>1.77</v>
      </c>
    </row>
    <row r="4223" spans="1:11">
      <c r="A4223" s="18" t="s">
        <v>22</v>
      </c>
      <c r="B4223" s="5" t="str">
        <f>TEXT(DATA[[#This Row],[Fecha]],"mmm")</f>
        <v>abr</v>
      </c>
      <c r="C4223" s="16">
        <f>(WEEKNUM(DATA[[#This Row],[Fecha]],2))</f>
        <v>15</v>
      </c>
      <c r="D4223" s="30">
        <v>45394</v>
      </c>
      <c r="E4223" s="102">
        <f>YEAR(DATA[[#This Row],[Fecha]])</f>
        <v>2024</v>
      </c>
      <c r="F4223" s="31" t="s">
        <v>58</v>
      </c>
      <c r="G4223" s="32" t="s">
        <v>60</v>
      </c>
      <c r="H4223" s="35" t="s">
        <v>299</v>
      </c>
      <c r="I4223" s="32" t="s">
        <v>166</v>
      </c>
      <c r="J4223" s="19">
        <v>1.7</v>
      </c>
    </row>
    <row r="4224" spans="1:11">
      <c r="A4224" s="18" t="s">
        <v>22</v>
      </c>
      <c r="B4224" s="5" t="str">
        <f>TEXT(DATA[[#This Row],[Fecha]],"mmm")</f>
        <v>abr</v>
      </c>
      <c r="C4224" s="16">
        <f>(WEEKNUM(DATA[[#This Row],[Fecha]],2))</f>
        <v>15</v>
      </c>
      <c r="D4224" s="30">
        <v>45394</v>
      </c>
      <c r="E4224" s="102">
        <f>YEAR(DATA[[#This Row],[Fecha]])</f>
        <v>2024</v>
      </c>
      <c r="F4224" s="31" t="s">
        <v>398</v>
      </c>
      <c r="G4224" s="32" t="s">
        <v>65</v>
      </c>
      <c r="H4224" s="35" t="s">
        <v>89</v>
      </c>
      <c r="I4224" s="32" t="s">
        <v>166</v>
      </c>
      <c r="J4224" s="19">
        <v>1.35</v>
      </c>
    </row>
    <row r="4225" spans="1:11">
      <c r="A4225" s="18" t="s">
        <v>22</v>
      </c>
      <c r="B4225" s="5" t="str">
        <f>TEXT(DATA[[#This Row],[Fecha]],"mmm")</f>
        <v>abr</v>
      </c>
      <c r="C4225" s="16">
        <f>(WEEKNUM(DATA[[#This Row],[Fecha]],2))</f>
        <v>15</v>
      </c>
      <c r="D4225" s="30">
        <v>45394</v>
      </c>
      <c r="E4225" s="102">
        <f>YEAR(DATA[[#This Row],[Fecha]])</f>
        <v>2024</v>
      </c>
      <c r="F4225" s="31" t="s">
        <v>58</v>
      </c>
      <c r="G4225" s="32" t="s">
        <v>60</v>
      </c>
      <c r="H4225" s="35" t="s">
        <v>299</v>
      </c>
      <c r="I4225" s="32" t="s">
        <v>166</v>
      </c>
      <c r="J4225" s="19">
        <v>1.3</v>
      </c>
    </row>
    <row r="4226" spans="1:11">
      <c r="A4226" s="18" t="s">
        <v>22</v>
      </c>
      <c r="B4226" s="5" t="str">
        <f>TEXT(DATA[[#This Row],[Fecha]],"mmm")</f>
        <v>abr</v>
      </c>
      <c r="C4226" s="16">
        <f>(WEEKNUM(DATA[[#This Row],[Fecha]],2))</f>
        <v>15</v>
      </c>
      <c r="D4226" s="30">
        <v>45394</v>
      </c>
      <c r="E4226" s="102">
        <f>YEAR(DATA[[#This Row],[Fecha]])</f>
        <v>2024</v>
      </c>
      <c r="F4226" s="31" t="s">
        <v>58</v>
      </c>
      <c r="G4226" s="32" t="s">
        <v>60</v>
      </c>
      <c r="H4226" s="35" t="s">
        <v>299</v>
      </c>
      <c r="I4226" s="32" t="s">
        <v>166</v>
      </c>
      <c r="J4226" s="19">
        <v>1.1499999999999999</v>
      </c>
    </row>
    <row r="4227" spans="1:11">
      <c r="A4227" s="18" t="s">
        <v>20</v>
      </c>
      <c r="B4227" s="5" t="str">
        <f>TEXT(DATA[[#This Row],[Fecha]],"mmm")</f>
        <v>abr</v>
      </c>
      <c r="C4227" s="16">
        <f>(WEEKNUM(DATA[[#This Row],[Fecha]],2))</f>
        <v>15</v>
      </c>
      <c r="D4227" s="30">
        <v>45394</v>
      </c>
      <c r="E4227" s="102">
        <f>YEAR(DATA[[#This Row],[Fecha]])</f>
        <v>2024</v>
      </c>
      <c r="F4227" s="31" t="s">
        <v>58</v>
      </c>
      <c r="G4227" s="32" t="s">
        <v>52</v>
      </c>
      <c r="H4227" s="35" t="s">
        <v>162</v>
      </c>
      <c r="I4227" s="32" t="s">
        <v>166</v>
      </c>
      <c r="J4227" s="19">
        <v>0.88</v>
      </c>
    </row>
    <row r="4228" spans="1:11">
      <c r="A4228" s="18" t="s">
        <v>20</v>
      </c>
      <c r="B4228" s="5" t="str">
        <f>TEXT(DATA[[#This Row],[Fecha]],"mmm")</f>
        <v>abr</v>
      </c>
      <c r="C4228" s="16">
        <f>(WEEKNUM(DATA[[#This Row],[Fecha]],2))</f>
        <v>15</v>
      </c>
      <c r="D4228" s="30">
        <v>45394</v>
      </c>
      <c r="E4228" s="102">
        <f>YEAR(DATA[[#This Row],[Fecha]])</f>
        <v>2024</v>
      </c>
      <c r="F4228" s="31" t="s">
        <v>398</v>
      </c>
      <c r="G4228" s="32" t="s">
        <v>70</v>
      </c>
      <c r="H4228" s="35" t="s">
        <v>84</v>
      </c>
      <c r="I4228" s="32" t="s">
        <v>166</v>
      </c>
      <c r="J4228" s="19">
        <v>0.76</v>
      </c>
    </row>
    <row r="4229" spans="1:11">
      <c r="A4229" s="18" t="s">
        <v>22</v>
      </c>
      <c r="B4229" s="5" t="str">
        <f>TEXT(DATA[[#This Row],[Fecha]],"mmm")</f>
        <v>abr</v>
      </c>
      <c r="C4229" s="16">
        <f>(WEEKNUM(DATA[[#This Row],[Fecha]],2))</f>
        <v>15</v>
      </c>
      <c r="D4229" s="30">
        <v>45394</v>
      </c>
      <c r="E4229" s="102">
        <f>YEAR(DATA[[#This Row],[Fecha]])</f>
        <v>2024</v>
      </c>
      <c r="F4229" s="31" t="s">
        <v>58</v>
      </c>
      <c r="G4229" s="32" t="s">
        <v>60</v>
      </c>
      <c r="H4229" s="35" t="s">
        <v>299</v>
      </c>
      <c r="I4229" s="32" t="s">
        <v>166</v>
      </c>
      <c r="J4229" s="19">
        <v>0.45</v>
      </c>
    </row>
    <row r="4230" spans="1:11">
      <c r="A4230" s="18" t="s">
        <v>20</v>
      </c>
      <c r="B4230" s="5" t="str">
        <f>TEXT(DATA[[#This Row],[Fecha]],"mmm")</f>
        <v>abr</v>
      </c>
      <c r="C4230" s="16">
        <f>(WEEKNUM(DATA[[#This Row],[Fecha]],2))</f>
        <v>15</v>
      </c>
      <c r="D4230" s="30">
        <v>45394</v>
      </c>
      <c r="E4230" s="102">
        <f>YEAR(DATA[[#This Row],[Fecha]])</f>
        <v>2024</v>
      </c>
      <c r="F4230" s="31" t="s">
        <v>58</v>
      </c>
      <c r="G4230" s="32" t="s">
        <v>52</v>
      </c>
      <c r="H4230" s="35" t="s">
        <v>162</v>
      </c>
      <c r="I4230" s="32" t="s">
        <v>166</v>
      </c>
      <c r="J4230" s="19">
        <v>0.3</v>
      </c>
    </row>
    <row r="4231" spans="1:11">
      <c r="A4231" s="18" t="s">
        <v>20</v>
      </c>
      <c r="B4231" s="5" t="str">
        <f>TEXT(DATA[[#This Row],[Fecha]],"mmm")</f>
        <v>abr</v>
      </c>
      <c r="C4231" s="16">
        <f>(WEEKNUM(DATA[[#This Row],[Fecha]],2))</f>
        <v>15</v>
      </c>
      <c r="D4231" s="30">
        <v>45395</v>
      </c>
      <c r="E4231" s="102">
        <f>YEAR(DATA[[#This Row],[Fecha]])</f>
        <v>2024</v>
      </c>
      <c r="F4231" s="31" t="s">
        <v>398</v>
      </c>
      <c r="G4231" s="32" t="s">
        <v>70</v>
      </c>
      <c r="H4231" s="35" t="s">
        <v>84</v>
      </c>
      <c r="I4231" s="32" t="s">
        <v>56</v>
      </c>
      <c r="J4231" s="19">
        <v>18</v>
      </c>
      <c r="K4231" s="29" t="s">
        <v>847</v>
      </c>
    </row>
    <row r="4232" spans="1:11">
      <c r="A4232" s="18" t="s">
        <v>20</v>
      </c>
      <c r="B4232" s="5" t="str">
        <f>TEXT(DATA[[#This Row],[Fecha]],"mmm")</f>
        <v>abr</v>
      </c>
      <c r="C4232" s="16">
        <f>(WEEKNUM(DATA[[#This Row],[Fecha]],2))</f>
        <v>15</v>
      </c>
      <c r="D4232" s="30">
        <v>45395</v>
      </c>
      <c r="E4232" s="102">
        <f>YEAR(DATA[[#This Row],[Fecha]])</f>
        <v>2024</v>
      </c>
      <c r="F4232" s="31" t="s">
        <v>398</v>
      </c>
      <c r="G4232" s="32" t="s">
        <v>70</v>
      </c>
      <c r="H4232" s="35" t="s">
        <v>84</v>
      </c>
      <c r="I4232" s="32" t="s">
        <v>166</v>
      </c>
      <c r="J4232" s="19">
        <v>5.0199999999999996</v>
      </c>
    </row>
    <row r="4233" spans="1:11">
      <c r="A4233" s="18" t="s">
        <v>20</v>
      </c>
      <c r="B4233" s="5" t="str">
        <f>TEXT(DATA[[#This Row],[Fecha]],"mmm")</f>
        <v>abr</v>
      </c>
      <c r="C4233" s="16">
        <f>(WEEKNUM(DATA[[#This Row],[Fecha]],2))</f>
        <v>15</v>
      </c>
      <c r="D4233" s="30">
        <v>45395</v>
      </c>
      <c r="E4233" s="102">
        <f>YEAR(DATA[[#This Row],[Fecha]])</f>
        <v>2024</v>
      </c>
      <c r="F4233" s="31" t="s">
        <v>398</v>
      </c>
      <c r="G4233" s="32" t="s">
        <v>70</v>
      </c>
      <c r="H4233" s="35" t="s">
        <v>84</v>
      </c>
      <c r="I4233" s="32" t="s">
        <v>166</v>
      </c>
      <c r="J4233" s="19">
        <v>4.3099999999999996</v>
      </c>
    </row>
    <row r="4234" spans="1:11">
      <c r="A4234" s="18" t="s">
        <v>20</v>
      </c>
      <c r="B4234" s="5" t="str">
        <f>TEXT(DATA[[#This Row],[Fecha]],"mmm")</f>
        <v>abr</v>
      </c>
      <c r="C4234" s="16">
        <f>(WEEKNUM(DATA[[#This Row],[Fecha]],2))</f>
        <v>15</v>
      </c>
      <c r="D4234" s="30">
        <v>45395</v>
      </c>
      <c r="E4234" s="102">
        <f>YEAR(DATA[[#This Row],[Fecha]])</f>
        <v>2024</v>
      </c>
      <c r="F4234" s="31" t="s">
        <v>58</v>
      </c>
      <c r="G4234" s="32" t="s">
        <v>70</v>
      </c>
      <c r="H4234" s="35" t="s">
        <v>134</v>
      </c>
      <c r="I4234" s="32" t="s">
        <v>166</v>
      </c>
      <c r="J4234" s="19">
        <v>2.65</v>
      </c>
    </row>
    <row r="4235" spans="1:11">
      <c r="A4235" s="18" t="s">
        <v>22</v>
      </c>
      <c r="B4235" s="5" t="str">
        <f>TEXT(DATA[[#This Row],[Fecha]],"mmm")</f>
        <v>abr</v>
      </c>
      <c r="C4235" s="16">
        <f>(WEEKNUM(DATA[[#This Row],[Fecha]],2))</f>
        <v>15</v>
      </c>
      <c r="D4235" s="30">
        <v>45395</v>
      </c>
      <c r="E4235" s="102">
        <f>YEAR(DATA[[#This Row],[Fecha]])</f>
        <v>2024</v>
      </c>
      <c r="F4235" s="31" t="s">
        <v>58</v>
      </c>
      <c r="G4235" s="32" t="s">
        <v>64</v>
      </c>
      <c r="H4235" s="35" t="s">
        <v>477</v>
      </c>
      <c r="I4235" s="32" t="s">
        <v>166</v>
      </c>
      <c r="J4235" s="19">
        <v>2.5499999999999998</v>
      </c>
    </row>
    <row r="4236" spans="1:11">
      <c r="A4236" s="18" t="s">
        <v>20</v>
      </c>
      <c r="B4236" s="5" t="str">
        <f>TEXT(DATA[[#This Row],[Fecha]],"mmm")</f>
        <v>abr</v>
      </c>
      <c r="C4236" s="16">
        <f>(WEEKNUM(DATA[[#This Row],[Fecha]],2))</f>
        <v>15</v>
      </c>
      <c r="D4236" s="30">
        <v>45395</v>
      </c>
      <c r="E4236" s="102">
        <f>YEAR(DATA[[#This Row],[Fecha]])</f>
        <v>2024</v>
      </c>
      <c r="F4236" s="31" t="s">
        <v>58</v>
      </c>
      <c r="G4236" s="32" t="s">
        <v>71</v>
      </c>
      <c r="H4236" s="35" t="s">
        <v>752</v>
      </c>
      <c r="I4236" s="32" t="s">
        <v>166</v>
      </c>
      <c r="J4236" s="19">
        <v>1.48</v>
      </c>
    </row>
    <row r="4237" spans="1:11">
      <c r="A4237" s="18" t="s">
        <v>20</v>
      </c>
      <c r="B4237" s="5" t="str">
        <f>TEXT(DATA[[#This Row],[Fecha]],"mmm")</f>
        <v>abr</v>
      </c>
      <c r="C4237" s="16">
        <f>(WEEKNUM(DATA[[#This Row],[Fecha]],2))</f>
        <v>15</v>
      </c>
      <c r="D4237" s="30">
        <v>45395</v>
      </c>
      <c r="E4237" s="102">
        <f>YEAR(DATA[[#This Row],[Fecha]])</f>
        <v>2024</v>
      </c>
      <c r="F4237" s="31" t="s">
        <v>58</v>
      </c>
      <c r="G4237" s="32" t="s">
        <v>52</v>
      </c>
      <c r="H4237" s="35" t="s">
        <v>162</v>
      </c>
      <c r="I4237" s="32" t="s">
        <v>166</v>
      </c>
      <c r="J4237" s="19">
        <v>1.3</v>
      </c>
    </row>
    <row r="4238" spans="1:11">
      <c r="A4238" s="18" t="s">
        <v>20</v>
      </c>
      <c r="B4238" s="5" t="str">
        <f>TEXT(DATA[[#This Row],[Fecha]],"mmm")</f>
        <v>abr</v>
      </c>
      <c r="C4238" s="16">
        <f>(WEEKNUM(DATA[[#This Row],[Fecha]],2))</f>
        <v>15</v>
      </c>
      <c r="D4238" s="30">
        <v>45395</v>
      </c>
      <c r="E4238" s="102">
        <f>YEAR(DATA[[#This Row],[Fecha]])</f>
        <v>2024</v>
      </c>
      <c r="F4238" s="31" t="s">
        <v>58</v>
      </c>
      <c r="G4238" s="32" t="s">
        <v>76</v>
      </c>
      <c r="H4238" s="35" t="s">
        <v>796</v>
      </c>
      <c r="I4238" s="32" t="s">
        <v>166</v>
      </c>
      <c r="J4238" s="19">
        <v>1.04</v>
      </c>
    </row>
    <row r="4239" spans="1:11">
      <c r="A4239" s="18" t="s">
        <v>20</v>
      </c>
      <c r="B4239" s="5" t="str">
        <f>TEXT(DATA[[#This Row],[Fecha]],"mmm")</f>
        <v>abr</v>
      </c>
      <c r="C4239" s="16">
        <f>(WEEKNUM(DATA[[#This Row],[Fecha]],2))</f>
        <v>15</v>
      </c>
      <c r="D4239" s="30">
        <v>45395</v>
      </c>
      <c r="E4239" s="102">
        <f>YEAR(DATA[[#This Row],[Fecha]])</f>
        <v>2024</v>
      </c>
      <c r="F4239" s="31" t="s">
        <v>58</v>
      </c>
      <c r="G4239" s="32" t="s">
        <v>52</v>
      </c>
      <c r="H4239" s="35" t="s">
        <v>162</v>
      </c>
      <c r="I4239" s="32" t="s">
        <v>166</v>
      </c>
      <c r="J4239" s="19">
        <v>0.19</v>
      </c>
    </row>
    <row r="4240" spans="1:11">
      <c r="A4240" s="18" t="s">
        <v>20</v>
      </c>
      <c r="B4240" s="5" t="str">
        <f>TEXT(DATA[[#This Row],[Fecha]],"mmm")</f>
        <v>abr</v>
      </c>
      <c r="C4240" s="16">
        <f>(WEEKNUM(DATA[[#This Row],[Fecha]],2))</f>
        <v>15</v>
      </c>
      <c r="D4240" s="30">
        <v>45395</v>
      </c>
      <c r="E4240" s="102">
        <f>YEAR(DATA[[#This Row],[Fecha]])</f>
        <v>2024</v>
      </c>
      <c r="F4240" s="31" t="s">
        <v>58</v>
      </c>
      <c r="G4240" s="32" t="s">
        <v>52</v>
      </c>
      <c r="H4240" s="35" t="s">
        <v>162</v>
      </c>
      <c r="I4240" s="32" t="s">
        <v>166</v>
      </c>
      <c r="J4240" s="19">
        <v>0.19</v>
      </c>
    </row>
    <row r="4241" spans="1:11">
      <c r="A4241" s="18" t="s">
        <v>20</v>
      </c>
      <c r="B4241" s="5" t="str">
        <f>TEXT(DATA[[#This Row],[Fecha]],"mmm")</f>
        <v>abr</v>
      </c>
      <c r="C4241" s="16">
        <f>(WEEKNUM(DATA[[#This Row],[Fecha]],2))</f>
        <v>16</v>
      </c>
      <c r="D4241" s="30">
        <v>45397</v>
      </c>
      <c r="E4241" s="102">
        <f>YEAR(DATA[[#This Row],[Fecha]])</f>
        <v>2024</v>
      </c>
      <c r="F4241" s="31" t="s">
        <v>398</v>
      </c>
      <c r="G4241" s="32" t="s">
        <v>482</v>
      </c>
      <c r="H4241" s="35" t="s">
        <v>104</v>
      </c>
      <c r="I4241" s="32" t="s">
        <v>56</v>
      </c>
      <c r="J4241" s="19">
        <v>24.88</v>
      </c>
      <c r="K4241" s="29" t="s">
        <v>871</v>
      </c>
    </row>
    <row r="4242" spans="1:11">
      <c r="A4242" s="18" t="s">
        <v>19</v>
      </c>
      <c r="B4242" s="5" t="str">
        <f>TEXT(DATA[[#This Row],[Fecha]],"mmm")</f>
        <v>abr</v>
      </c>
      <c r="C4242" s="16">
        <f>(WEEKNUM(DATA[[#This Row],[Fecha]],2))</f>
        <v>16</v>
      </c>
      <c r="D4242" s="30">
        <v>45397</v>
      </c>
      <c r="E4242" s="102">
        <f>YEAR(DATA[[#This Row],[Fecha]])</f>
        <v>2024</v>
      </c>
      <c r="F4242" s="31" t="s">
        <v>398</v>
      </c>
      <c r="G4242" s="32" t="s">
        <v>64</v>
      </c>
      <c r="H4242" s="35" t="s">
        <v>477</v>
      </c>
      <c r="I4242" s="32" t="s">
        <v>57</v>
      </c>
      <c r="J4242" s="19">
        <v>15.91</v>
      </c>
      <c r="K4242" s="29" t="s">
        <v>641</v>
      </c>
    </row>
    <row r="4243" spans="1:11">
      <c r="A4243" s="18" t="s">
        <v>19</v>
      </c>
      <c r="B4243" s="5" t="str">
        <f>TEXT(DATA[[#This Row],[Fecha]],"mmm")</f>
        <v>abr</v>
      </c>
      <c r="C4243" s="16">
        <f>(WEEKNUM(DATA[[#This Row],[Fecha]],2))</f>
        <v>16</v>
      </c>
      <c r="D4243" s="30">
        <v>45397</v>
      </c>
      <c r="E4243" s="102">
        <f>YEAR(DATA[[#This Row],[Fecha]])</f>
        <v>2024</v>
      </c>
      <c r="F4243" s="31" t="s">
        <v>58</v>
      </c>
      <c r="G4243" s="32" t="s">
        <v>65</v>
      </c>
      <c r="H4243" s="35" t="s">
        <v>435</v>
      </c>
      <c r="I4243" s="32" t="s">
        <v>56</v>
      </c>
      <c r="J4243" s="19">
        <v>15.35</v>
      </c>
      <c r="K4243" s="29" t="s">
        <v>872</v>
      </c>
    </row>
    <row r="4244" spans="1:11">
      <c r="A4244" s="18" t="s">
        <v>19</v>
      </c>
      <c r="B4244" s="5" t="str">
        <f>TEXT(DATA[[#This Row],[Fecha]],"mmm")</f>
        <v>abr</v>
      </c>
      <c r="C4244" s="16">
        <f>(WEEKNUM(DATA[[#This Row],[Fecha]],2))</f>
        <v>16</v>
      </c>
      <c r="D4244" s="30">
        <v>45397</v>
      </c>
      <c r="E4244" s="102">
        <f>YEAR(DATA[[#This Row],[Fecha]])</f>
        <v>2024</v>
      </c>
      <c r="F4244" s="31" t="s">
        <v>58</v>
      </c>
      <c r="G4244" s="32" t="s">
        <v>65</v>
      </c>
      <c r="H4244" s="35" t="s">
        <v>435</v>
      </c>
      <c r="I4244" s="32" t="s">
        <v>166</v>
      </c>
      <c r="J4244" s="19">
        <v>8.1300000000000008</v>
      </c>
    </row>
    <row r="4245" spans="1:11">
      <c r="A4245" s="18" t="s">
        <v>19</v>
      </c>
      <c r="B4245" s="5" t="str">
        <f>TEXT(DATA[[#This Row],[Fecha]],"mmm")</f>
        <v>abr</v>
      </c>
      <c r="C4245" s="16">
        <f>(WEEKNUM(DATA[[#This Row],[Fecha]],2))</f>
        <v>16</v>
      </c>
      <c r="D4245" s="30">
        <v>45397</v>
      </c>
      <c r="E4245" s="102">
        <f>YEAR(DATA[[#This Row],[Fecha]])</f>
        <v>2024</v>
      </c>
      <c r="F4245" s="31" t="s">
        <v>58</v>
      </c>
      <c r="G4245" s="32" t="s">
        <v>65</v>
      </c>
      <c r="H4245" s="35" t="s">
        <v>429</v>
      </c>
      <c r="I4245" s="32" t="s">
        <v>166</v>
      </c>
      <c r="J4245" s="19">
        <v>7.79</v>
      </c>
    </row>
    <row r="4246" spans="1:11">
      <c r="A4246" s="18" t="s">
        <v>20</v>
      </c>
      <c r="B4246" s="5" t="str">
        <f>TEXT(DATA[[#This Row],[Fecha]],"mmm")</f>
        <v>abr</v>
      </c>
      <c r="C4246" s="16">
        <f>(WEEKNUM(DATA[[#This Row],[Fecha]],2))</f>
        <v>16</v>
      </c>
      <c r="D4246" s="30">
        <v>45397</v>
      </c>
      <c r="E4246" s="102">
        <f>YEAR(DATA[[#This Row],[Fecha]])</f>
        <v>2024</v>
      </c>
      <c r="F4246" s="31" t="s">
        <v>398</v>
      </c>
      <c r="G4246" s="32" t="s">
        <v>482</v>
      </c>
      <c r="H4246" s="35" t="s">
        <v>104</v>
      </c>
      <c r="I4246" s="32" t="s">
        <v>166</v>
      </c>
      <c r="J4246" s="19">
        <v>7.67</v>
      </c>
    </row>
    <row r="4247" spans="1:11">
      <c r="A4247" s="18" t="s">
        <v>22</v>
      </c>
      <c r="B4247" s="5" t="str">
        <f>TEXT(DATA[[#This Row],[Fecha]],"mmm")</f>
        <v>abr</v>
      </c>
      <c r="C4247" s="16">
        <f>(WEEKNUM(DATA[[#This Row],[Fecha]],2))</f>
        <v>16</v>
      </c>
      <c r="D4247" s="30">
        <v>45397</v>
      </c>
      <c r="E4247" s="102">
        <f>YEAR(DATA[[#This Row],[Fecha]])</f>
        <v>2024</v>
      </c>
      <c r="F4247" s="31" t="s">
        <v>398</v>
      </c>
      <c r="G4247" s="32" t="s">
        <v>60</v>
      </c>
      <c r="H4247" s="35" t="s">
        <v>299</v>
      </c>
      <c r="I4247" s="32" t="s">
        <v>166</v>
      </c>
      <c r="J4247" s="19">
        <v>5.43</v>
      </c>
    </row>
    <row r="4248" spans="1:11">
      <c r="A4248" s="18" t="s">
        <v>22</v>
      </c>
      <c r="B4248" s="5" t="str">
        <f>TEXT(DATA[[#This Row],[Fecha]],"mmm")</f>
        <v>abr</v>
      </c>
      <c r="C4248" s="16">
        <f>(WEEKNUM(DATA[[#This Row],[Fecha]],2))</f>
        <v>16</v>
      </c>
      <c r="D4248" s="30">
        <v>45397</v>
      </c>
      <c r="E4248" s="102">
        <f>YEAR(DATA[[#This Row],[Fecha]])</f>
        <v>2024</v>
      </c>
      <c r="F4248" s="31" t="s">
        <v>398</v>
      </c>
      <c r="G4248" s="32" t="s">
        <v>60</v>
      </c>
      <c r="H4248" s="35" t="s">
        <v>299</v>
      </c>
      <c r="I4248" s="32" t="s">
        <v>166</v>
      </c>
      <c r="J4248" s="19">
        <v>5.28</v>
      </c>
    </row>
    <row r="4249" spans="1:11">
      <c r="A4249" s="18" t="s">
        <v>22</v>
      </c>
      <c r="B4249" s="5" t="str">
        <f>TEXT(DATA[[#This Row],[Fecha]],"mmm")</f>
        <v>abr</v>
      </c>
      <c r="C4249" s="16">
        <f>(WEEKNUM(DATA[[#This Row],[Fecha]],2))</f>
        <v>16</v>
      </c>
      <c r="D4249" s="30">
        <v>45397</v>
      </c>
      <c r="E4249" s="102">
        <f>YEAR(DATA[[#This Row],[Fecha]])</f>
        <v>2024</v>
      </c>
      <c r="F4249" s="31" t="s">
        <v>398</v>
      </c>
      <c r="G4249" s="32" t="s">
        <v>60</v>
      </c>
      <c r="H4249" s="35" t="s">
        <v>299</v>
      </c>
      <c r="I4249" s="32" t="s">
        <v>166</v>
      </c>
      <c r="J4249" s="19">
        <v>4.18</v>
      </c>
    </row>
    <row r="4250" spans="1:11">
      <c r="A4250" s="18" t="s">
        <v>19</v>
      </c>
      <c r="B4250" s="5" t="str">
        <f>TEXT(DATA[[#This Row],[Fecha]],"mmm")</f>
        <v>abr</v>
      </c>
      <c r="C4250" s="16">
        <f>(WEEKNUM(DATA[[#This Row],[Fecha]],2))</f>
        <v>16</v>
      </c>
      <c r="D4250" s="30">
        <v>45397</v>
      </c>
      <c r="E4250" s="102">
        <f>YEAR(DATA[[#This Row],[Fecha]])</f>
        <v>2024</v>
      </c>
      <c r="F4250" s="31" t="s">
        <v>58</v>
      </c>
      <c r="G4250" s="32" t="s">
        <v>65</v>
      </c>
      <c r="H4250" s="35" t="s">
        <v>435</v>
      </c>
      <c r="I4250" s="32" t="s">
        <v>166</v>
      </c>
      <c r="J4250" s="19">
        <v>3.61</v>
      </c>
    </row>
    <row r="4251" spans="1:11">
      <c r="A4251" s="18" t="s">
        <v>19</v>
      </c>
      <c r="B4251" s="5" t="str">
        <f>TEXT(DATA[[#This Row],[Fecha]],"mmm")</f>
        <v>abr</v>
      </c>
      <c r="C4251" s="16">
        <f>(WEEKNUM(DATA[[#This Row],[Fecha]],2))</f>
        <v>16</v>
      </c>
      <c r="D4251" s="30">
        <v>45397</v>
      </c>
      <c r="E4251" s="102">
        <f>YEAR(DATA[[#This Row],[Fecha]])</f>
        <v>2024</v>
      </c>
      <c r="F4251" s="31" t="s">
        <v>58</v>
      </c>
      <c r="G4251" s="32" t="s">
        <v>65</v>
      </c>
      <c r="H4251" s="35" t="s">
        <v>435</v>
      </c>
      <c r="I4251" s="32" t="s">
        <v>166</v>
      </c>
      <c r="J4251" s="19">
        <v>3.61</v>
      </c>
    </row>
    <row r="4252" spans="1:11">
      <c r="A4252" s="18" t="s">
        <v>19</v>
      </c>
      <c r="B4252" s="5" t="str">
        <f>TEXT(DATA[[#This Row],[Fecha]],"mmm")</f>
        <v>abr</v>
      </c>
      <c r="C4252" s="16">
        <f>(WEEKNUM(DATA[[#This Row],[Fecha]],2))</f>
        <v>16</v>
      </c>
      <c r="D4252" s="30">
        <v>45397</v>
      </c>
      <c r="E4252" s="102">
        <f>YEAR(DATA[[#This Row],[Fecha]])</f>
        <v>2024</v>
      </c>
      <c r="F4252" s="31" t="s">
        <v>58</v>
      </c>
      <c r="G4252" s="32" t="s">
        <v>65</v>
      </c>
      <c r="H4252" s="35" t="s">
        <v>435</v>
      </c>
      <c r="I4252" s="32" t="s">
        <v>166</v>
      </c>
      <c r="J4252" s="19">
        <v>3.34</v>
      </c>
    </row>
    <row r="4253" spans="1:11">
      <c r="A4253" s="18" t="s">
        <v>19</v>
      </c>
      <c r="B4253" s="5" t="str">
        <f>TEXT(DATA[[#This Row],[Fecha]],"mmm")</f>
        <v>abr</v>
      </c>
      <c r="C4253" s="16">
        <f>(WEEKNUM(DATA[[#This Row],[Fecha]],2))</f>
        <v>16</v>
      </c>
      <c r="D4253" s="30">
        <v>45397</v>
      </c>
      <c r="E4253" s="102">
        <f>YEAR(DATA[[#This Row],[Fecha]])</f>
        <v>2024</v>
      </c>
      <c r="F4253" s="31" t="s">
        <v>58</v>
      </c>
      <c r="G4253" s="32" t="s">
        <v>65</v>
      </c>
      <c r="H4253" s="35" t="s">
        <v>435</v>
      </c>
      <c r="I4253" s="32" t="s">
        <v>166</v>
      </c>
      <c r="J4253" s="19">
        <v>3.02</v>
      </c>
    </row>
    <row r="4254" spans="1:11">
      <c r="A4254" s="18" t="s">
        <v>19</v>
      </c>
      <c r="B4254" s="5" t="str">
        <f>TEXT(DATA[[#This Row],[Fecha]],"mmm")</f>
        <v>abr</v>
      </c>
      <c r="C4254" s="16">
        <f>(WEEKNUM(DATA[[#This Row],[Fecha]],2))</f>
        <v>16</v>
      </c>
      <c r="D4254" s="30">
        <v>45397</v>
      </c>
      <c r="E4254" s="102">
        <f>YEAR(DATA[[#This Row],[Fecha]])</f>
        <v>2024</v>
      </c>
      <c r="F4254" s="31" t="s">
        <v>58</v>
      </c>
      <c r="G4254" s="32" t="s">
        <v>65</v>
      </c>
      <c r="H4254" s="35" t="s">
        <v>435</v>
      </c>
      <c r="I4254" s="32" t="s">
        <v>166</v>
      </c>
      <c r="J4254" s="19">
        <v>2.1800000000000002</v>
      </c>
    </row>
    <row r="4255" spans="1:11">
      <c r="A4255" s="18" t="s">
        <v>19</v>
      </c>
      <c r="B4255" s="5" t="str">
        <f>TEXT(DATA[[#This Row],[Fecha]],"mmm")</f>
        <v>abr</v>
      </c>
      <c r="C4255" s="16">
        <f>(WEEKNUM(DATA[[#This Row],[Fecha]],2))</f>
        <v>16</v>
      </c>
      <c r="D4255" s="30">
        <v>45397</v>
      </c>
      <c r="E4255" s="102">
        <f>YEAR(DATA[[#This Row],[Fecha]])</f>
        <v>2024</v>
      </c>
      <c r="F4255" s="31" t="s">
        <v>58</v>
      </c>
      <c r="G4255" s="32" t="s">
        <v>65</v>
      </c>
      <c r="H4255" s="35" t="s">
        <v>435</v>
      </c>
      <c r="I4255" s="32" t="s">
        <v>166</v>
      </c>
      <c r="J4255" s="19">
        <v>1.98</v>
      </c>
    </row>
    <row r="4256" spans="1:11">
      <c r="A4256" s="18" t="s">
        <v>19</v>
      </c>
      <c r="B4256" s="5" t="str">
        <f>TEXT(DATA[[#This Row],[Fecha]],"mmm")</f>
        <v>abr</v>
      </c>
      <c r="C4256" s="16">
        <f>(WEEKNUM(DATA[[#This Row],[Fecha]],2))</f>
        <v>16</v>
      </c>
      <c r="D4256" s="30">
        <v>45397</v>
      </c>
      <c r="E4256" s="102">
        <f>YEAR(DATA[[#This Row],[Fecha]])</f>
        <v>2024</v>
      </c>
      <c r="F4256" s="31" t="s">
        <v>58</v>
      </c>
      <c r="G4256" s="32" t="s">
        <v>65</v>
      </c>
      <c r="H4256" s="35" t="s">
        <v>429</v>
      </c>
      <c r="I4256" s="32" t="s">
        <v>166</v>
      </c>
      <c r="J4256" s="19">
        <v>1.92</v>
      </c>
    </row>
    <row r="4257" spans="1:11">
      <c r="A4257" s="18" t="s">
        <v>19</v>
      </c>
      <c r="B4257" s="5" t="str">
        <f>TEXT(DATA[[#This Row],[Fecha]],"mmm")</f>
        <v>abr</v>
      </c>
      <c r="C4257" s="16">
        <f>(WEEKNUM(DATA[[#This Row],[Fecha]],2))</f>
        <v>16</v>
      </c>
      <c r="D4257" s="30">
        <v>45397</v>
      </c>
      <c r="E4257" s="102">
        <f>YEAR(DATA[[#This Row],[Fecha]])</f>
        <v>2024</v>
      </c>
      <c r="F4257" s="31" t="s">
        <v>58</v>
      </c>
      <c r="G4257" s="32" t="s">
        <v>65</v>
      </c>
      <c r="H4257" s="35" t="s">
        <v>435</v>
      </c>
      <c r="I4257" s="32" t="s">
        <v>166</v>
      </c>
      <c r="J4257" s="19">
        <v>1.84</v>
      </c>
    </row>
    <row r="4258" spans="1:11">
      <c r="A4258" s="18" t="s">
        <v>22</v>
      </c>
      <c r="B4258" s="5" t="str">
        <f>TEXT(DATA[[#This Row],[Fecha]],"mmm")</f>
        <v>abr</v>
      </c>
      <c r="C4258" s="16">
        <f>(WEEKNUM(DATA[[#This Row],[Fecha]],2))</f>
        <v>16</v>
      </c>
      <c r="D4258" s="30">
        <v>45397</v>
      </c>
      <c r="E4258" s="102">
        <f>YEAR(DATA[[#This Row],[Fecha]])</f>
        <v>2024</v>
      </c>
      <c r="F4258" s="31" t="s">
        <v>398</v>
      </c>
      <c r="G4258" s="32" t="s">
        <v>65</v>
      </c>
      <c r="H4258" s="35" t="s">
        <v>89</v>
      </c>
      <c r="I4258" s="32" t="s">
        <v>166</v>
      </c>
      <c r="J4258" s="19">
        <v>1.45</v>
      </c>
    </row>
    <row r="4259" spans="1:11">
      <c r="A4259" s="18" t="s">
        <v>20</v>
      </c>
      <c r="B4259" s="5" t="str">
        <f>TEXT(DATA[[#This Row],[Fecha]],"mmm")</f>
        <v>abr</v>
      </c>
      <c r="C4259" s="16">
        <f>(WEEKNUM(DATA[[#This Row],[Fecha]],2))</f>
        <v>16</v>
      </c>
      <c r="D4259" s="30">
        <v>45397</v>
      </c>
      <c r="E4259" s="102">
        <f>YEAR(DATA[[#This Row],[Fecha]])</f>
        <v>2024</v>
      </c>
      <c r="F4259" s="31" t="s">
        <v>398</v>
      </c>
      <c r="G4259" s="32" t="s">
        <v>52</v>
      </c>
      <c r="H4259" s="35" t="s">
        <v>162</v>
      </c>
      <c r="I4259" s="32" t="s">
        <v>166</v>
      </c>
      <c r="J4259" s="19">
        <v>1.44</v>
      </c>
    </row>
    <row r="4260" spans="1:11">
      <c r="A4260" s="18" t="s">
        <v>22</v>
      </c>
      <c r="B4260" s="5" t="str">
        <f>TEXT(DATA[[#This Row],[Fecha]],"mmm")</f>
        <v>abr</v>
      </c>
      <c r="C4260" s="16">
        <f>(WEEKNUM(DATA[[#This Row],[Fecha]],2))</f>
        <v>16</v>
      </c>
      <c r="D4260" s="30">
        <v>45397</v>
      </c>
      <c r="E4260" s="102">
        <f>YEAR(DATA[[#This Row],[Fecha]])</f>
        <v>2024</v>
      </c>
      <c r="F4260" s="31" t="s">
        <v>398</v>
      </c>
      <c r="G4260" s="32" t="s">
        <v>65</v>
      </c>
      <c r="H4260" s="35" t="s">
        <v>89</v>
      </c>
      <c r="I4260" s="32" t="s">
        <v>166</v>
      </c>
      <c r="J4260" s="19">
        <v>1.23</v>
      </c>
    </row>
    <row r="4261" spans="1:11">
      <c r="A4261" s="18" t="s">
        <v>19</v>
      </c>
      <c r="B4261" s="5" t="str">
        <f>TEXT(DATA[[#This Row],[Fecha]],"mmm")</f>
        <v>abr</v>
      </c>
      <c r="C4261" s="16">
        <f>(WEEKNUM(DATA[[#This Row],[Fecha]],2))</f>
        <v>16</v>
      </c>
      <c r="D4261" s="30">
        <v>45397</v>
      </c>
      <c r="E4261" s="102">
        <f>YEAR(DATA[[#This Row],[Fecha]])</f>
        <v>2024</v>
      </c>
      <c r="F4261" s="31" t="s">
        <v>398</v>
      </c>
      <c r="G4261" s="32" t="s">
        <v>65</v>
      </c>
      <c r="H4261" s="35" t="s">
        <v>435</v>
      </c>
      <c r="I4261" s="32" t="s">
        <v>166</v>
      </c>
      <c r="J4261" s="19">
        <v>1.1599999999999999</v>
      </c>
    </row>
    <row r="4262" spans="1:11">
      <c r="A4262" s="18" t="s">
        <v>19</v>
      </c>
      <c r="B4262" s="5" t="str">
        <f>TEXT(DATA[[#This Row],[Fecha]],"mmm")</f>
        <v>abr</v>
      </c>
      <c r="C4262" s="16">
        <f>(WEEKNUM(DATA[[#This Row],[Fecha]],2))</f>
        <v>16</v>
      </c>
      <c r="D4262" s="30">
        <v>45397</v>
      </c>
      <c r="E4262" s="102">
        <f>YEAR(DATA[[#This Row],[Fecha]])</f>
        <v>2024</v>
      </c>
      <c r="F4262" s="31" t="s">
        <v>58</v>
      </c>
      <c r="G4262" s="32" t="s">
        <v>65</v>
      </c>
      <c r="H4262" s="35" t="s">
        <v>429</v>
      </c>
      <c r="I4262" s="32" t="s">
        <v>166</v>
      </c>
      <c r="J4262" s="19">
        <v>1.1399999999999999</v>
      </c>
    </row>
    <row r="4263" spans="1:11">
      <c r="A4263" s="18" t="s">
        <v>19</v>
      </c>
      <c r="B4263" s="5" t="str">
        <f>TEXT(DATA[[#This Row],[Fecha]],"mmm")</f>
        <v>abr</v>
      </c>
      <c r="C4263" s="16">
        <f>(WEEKNUM(DATA[[#This Row],[Fecha]],2))</f>
        <v>16</v>
      </c>
      <c r="D4263" s="30">
        <v>45397</v>
      </c>
      <c r="E4263" s="102">
        <f>YEAR(DATA[[#This Row],[Fecha]])</f>
        <v>2024</v>
      </c>
      <c r="F4263" s="31" t="s">
        <v>58</v>
      </c>
      <c r="G4263" s="32" t="s">
        <v>65</v>
      </c>
      <c r="H4263" s="35" t="s">
        <v>435</v>
      </c>
      <c r="I4263" s="32" t="s">
        <v>166</v>
      </c>
      <c r="J4263" s="19">
        <v>1.0900000000000001</v>
      </c>
    </row>
    <row r="4264" spans="1:11">
      <c r="A4264" s="18" t="s">
        <v>19</v>
      </c>
      <c r="B4264" s="5" t="str">
        <f>TEXT(DATA[[#This Row],[Fecha]],"mmm")</f>
        <v>abr</v>
      </c>
      <c r="C4264" s="16">
        <f>(WEEKNUM(DATA[[#This Row],[Fecha]],2))</f>
        <v>16</v>
      </c>
      <c r="D4264" s="30">
        <v>45397</v>
      </c>
      <c r="E4264" s="102">
        <f>YEAR(DATA[[#This Row],[Fecha]])</f>
        <v>2024</v>
      </c>
      <c r="F4264" s="31" t="s">
        <v>398</v>
      </c>
      <c r="G4264" s="32" t="s">
        <v>65</v>
      </c>
      <c r="H4264" s="35" t="s">
        <v>435</v>
      </c>
      <c r="I4264" s="32" t="s">
        <v>166</v>
      </c>
      <c r="J4264" s="19">
        <v>1.07</v>
      </c>
    </row>
    <row r="4265" spans="1:11">
      <c r="A4265" s="18" t="s">
        <v>20</v>
      </c>
      <c r="B4265" s="5" t="str">
        <f>TEXT(DATA[[#This Row],[Fecha]],"mmm")</f>
        <v>abr</v>
      </c>
      <c r="C4265" s="16">
        <f>(WEEKNUM(DATA[[#This Row],[Fecha]],2))</f>
        <v>16</v>
      </c>
      <c r="D4265" s="30">
        <v>45397</v>
      </c>
      <c r="E4265" s="102">
        <f>YEAR(DATA[[#This Row],[Fecha]])</f>
        <v>2024</v>
      </c>
      <c r="F4265" s="31" t="s">
        <v>398</v>
      </c>
      <c r="G4265" s="32" t="s">
        <v>70</v>
      </c>
      <c r="H4265" s="35" t="s">
        <v>84</v>
      </c>
      <c r="I4265" s="32" t="s">
        <v>166</v>
      </c>
      <c r="J4265" s="19">
        <v>0.48</v>
      </c>
    </row>
    <row r="4266" spans="1:11">
      <c r="A4266" s="18" t="s">
        <v>19</v>
      </c>
      <c r="B4266" s="5" t="str">
        <f>TEXT(DATA[[#This Row],[Fecha]],"mmm")</f>
        <v>abr</v>
      </c>
      <c r="C4266" s="16">
        <f>(WEEKNUM(DATA[[#This Row],[Fecha]],2))</f>
        <v>16</v>
      </c>
      <c r="D4266" s="30">
        <v>45397</v>
      </c>
      <c r="E4266" s="102">
        <f>YEAR(DATA[[#This Row],[Fecha]])</f>
        <v>2024</v>
      </c>
      <c r="F4266" s="31" t="s">
        <v>58</v>
      </c>
      <c r="G4266" s="32" t="s">
        <v>65</v>
      </c>
      <c r="H4266" s="35" t="s">
        <v>435</v>
      </c>
      <c r="I4266" s="32" t="s">
        <v>166</v>
      </c>
      <c r="J4266" s="19">
        <v>0.39</v>
      </c>
    </row>
    <row r="4267" spans="1:11">
      <c r="A4267" s="18" t="s">
        <v>20</v>
      </c>
      <c r="B4267" s="5" t="str">
        <f>TEXT(DATA[[#This Row],[Fecha]],"mmm")</f>
        <v>abr</v>
      </c>
      <c r="C4267" s="16">
        <f>(WEEKNUM(DATA[[#This Row],[Fecha]],2))</f>
        <v>16</v>
      </c>
      <c r="D4267" s="30">
        <v>45397</v>
      </c>
      <c r="E4267" s="102">
        <f>YEAR(DATA[[#This Row],[Fecha]])</f>
        <v>2024</v>
      </c>
      <c r="F4267" s="31" t="s">
        <v>398</v>
      </c>
      <c r="G4267" s="32" t="s">
        <v>52</v>
      </c>
      <c r="H4267" s="35" t="s">
        <v>162</v>
      </c>
      <c r="I4267" s="32" t="s">
        <v>166</v>
      </c>
      <c r="J4267" s="19">
        <v>0.22</v>
      </c>
    </row>
    <row r="4268" spans="1:11">
      <c r="A4268" s="18" t="s">
        <v>19</v>
      </c>
      <c r="B4268" s="5" t="str">
        <f>TEXT(DATA[[#This Row],[Fecha]],"mmm")</f>
        <v>abr</v>
      </c>
      <c r="C4268" s="16">
        <f>(WEEKNUM(DATA[[#This Row],[Fecha]],2))</f>
        <v>16</v>
      </c>
      <c r="D4268" s="30">
        <v>45397</v>
      </c>
      <c r="E4268" s="102">
        <f>YEAR(DATA[[#This Row],[Fecha]])</f>
        <v>2024</v>
      </c>
      <c r="F4268" s="31" t="s">
        <v>58</v>
      </c>
      <c r="G4268" s="32" t="s">
        <v>65</v>
      </c>
      <c r="H4268" s="35" t="s">
        <v>435</v>
      </c>
      <c r="I4268" s="32" t="s">
        <v>166</v>
      </c>
      <c r="J4268" s="19">
        <v>7.0000000000000007E-2</v>
      </c>
    </row>
    <row r="4269" spans="1:11">
      <c r="A4269" s="18" t="s">
        <v>19</v>
      </c>
      <c r="B4269" s="5" t="str">
        <f>TEXT(DATA[[#This Row],[Fecha]],"mmm")</f>
        <v>abr</v>
      </c>
      <c r="C4269" s="16">
        <f>(WEEKNUM(DATA[[#This Row],[Fecha]],2))</f>
        <v>16</v>
      </c>
      <c r="D4269" s="30">
        <v>45397</v>
      </c>
      <c r="E4269" s="102">
        <f>YEAR(DATA[[#This Row],[Fecha]])</f>
        <v>2024</v>
      </c>
      <c r="F4269" s="31" t="s">
        <v>58</v>
      </c>
      <c r="G4269" s="32" t="s">
        <v>65</v>
      </c>
      <c r="H4269" s="35" t="s">
        <v>429</v>
      </c>
      <c r="I4269" s="32" t="s">
        <v>166</v>
      </c>
      <c r="J4269" s="19">
        <v>0.04</v>
      </c>
    </row>
    <row r="4270" spans="1:11">
      <c r="A4270" s="18" t="s">
        <v>19</v>
      </c>
      <c r="B4270" s="5" t="str">
        <f>TEXT(DATA[[#This Row],[Fecha]],"mmm")</f>
        <v>abr</v>
      </c>
      <c r="C4270" s="16">
        <f>(WEEKNUM(DATA[[#This Row],[Fecha]],2))</f>
        <v>16</v>
      </c>
      <c r="D4270" s="30">
        <v>45398</v>
      </c>
      <c r="E4270" s="102">
        <f>YEAR(DATA[[#This Row],[Fecha]])</f>
        <v>2024</v>
      </c>
      <c r="F4270" s="31" t="s">
        <v>58</v>
      </c>
      <c r="G4270" s="32" t="s">
        <v>60</v>
      </c>
      <c r="H4270" s="35" t="s">
        <v>299</v>
      </c>
      <c r="I4270" s="32" t="s">
        <v>57</v>
      </c>
      <c r="J4270" s="19">
        <v>21.76</v>
      </c>
      <c r="K4270" s="29" t="s">
        <v>641</v>
      </c>
    </row>
    <row r="4271" spans="1:11">
      <c r="A4271" s="18" t="s">
        <v>20</v>
      </c>
      <c r="B4271" s="5" t="str">
        <f>TEXT(DATA[[#This Row],[Fecha]],"mmm")</f>
        <v>abr</v>
      </c>
      <c r="C4271" s="16">
        <f>(WEEKNUM(DATA[[#This Row],[Fecha]],2))</f>
        <v>16</v>
      </c>
      <c r="D4271" s="30">
        <v>45398</v>
      </c>
      <c r="E4271" s="102">
        <f>YEAR(DATA[[#This Row],[Fecha]])</f>
        <v>2024</v>
      </c>
      <c r="F4271" s="31" t="s">
        <v>58</v>
      </c>
      <c r="G4271" s="32" t="s">
        <v>482</v>
      </c>
      <c r="H4271" s="35" t="s">
        <v>652</v>
      </c>
      <c r="I4271" s="32" t="s">
        <v>57</v>
      </c>
      <c r="J4271" s="19">
        <v>17.75</v>
      </c>
      <c r="K4271" s="29" t="s">
        <v>876</v>
      </c>
    </row>
    <row r="4272" spans="1:11">
      <c r="A4272" s="18" t="s">
        <v>19</v>
      </c>
      <c r="B4272" s="5" t="str">
        <f>TEXT(DATA[[#This Row],[Fecha]],"mmm")</f>
        <v>abr</v>
      </c>
      <c r="C4272" s="16">
        <f>(WEEKNUM(DATA[[#This Row],[Fecha]],2))</f>
        <v>16</v>
      </c>
      <c r="D4272" s="30">
        <v>45398</v>
      </c>
      <c r="E4272" s="102">
        <f>YEAR(DATA[[#This Row],[Fecha]])</f>
        <v>2024</v>
      </c>
      <c r="F4272" s="31" t="s">
        <v>398</v>
      </c>
      <c r="G4272" s="32" t="s">
        <v>605</v>
      </c>
      <c r="H4272" s="35" t="s">
        <v>773</v>
      </c>
      <c r="I4272" s="32" t="s">
        <v>56</v>
      </c>
      <c r="J4272" s="19">
        <v>15.99</v>
      </c>
      <c r="K4272" s="29" t="s">
        <v>873</v>
      </c>
    </row>
    <row r="4273" spans="1:11">
      <c r="A4273" s="18" t="s">
        <v>19</v>
      </c>
      <c r="B4273" s="5" t="str">
        <f>TEXT(DATA[[#This Row],[Fecha]],"mmm")</f>
        <v>abr</v>
      </c>
      <c r="C4273" s="16">
        <f>(WEEKNUM(DATA[[#This Row],[Fecha]],2))</f>
        <v>16</v>
      </c>
      <c r="D4273" s="30">
        <v>45398</v>
      </c>
      <c r="E4273" s="102">
        <f>YEAR(DATA[[#This Row],[Fecha]])</f>
        <v>2024</v>
      </c>
      <c r="F4273" s="31" t="s">
        <v>398</v>
      </c>
      <c r="G4273" s="32" t="s">
        <v>605</v>
      </c>
      <c r="H4273" s="35" t="s">
        <v>773</v>
      </c>
      <c r="I4273" s="32" t="s">
        <v>56</v>
      </c>
      <c r="J4273" s="19">
        <v>15.34</v>
      </c>
      <c r="K4273" s="29" t="s">
        <v>873</v>
      </c>
    </row>
    <row r="4274" spans="1:11">
      <c r="A4274" s="18" t="s">
        <v>19</v>
      </c>
      <c r="B4274" s="5" t="str">
        <f>TEXT(DATA[[#This Row],[Fecha]],"mmm")</f>
        <v>abr</v>
      </c>
      <c r="C4274" s="16">
        <f>(WEEKNUM(DATA[[#This Row],[Fecha]],2))</f>
        <v>16</v>
      </c>
      <c r="D4274" s="30">
        <v>45398</v>
      </c>
      <c r="E4274" s="102">
        <f>YEAR(DATA[[#This Row],[Fecha]])</f>
        <v>2024</v>
      </c>
      <c r="F4274" s="31" t="s">
        <v>58</v>
      </c>
      <c r="G4274" s="32" t="s">
        <v>81</v>
      </c>
      <c r="H4274" s="35" t="s">
        <v>864</v>
      </c>
      <c r="I4274" s="32" t="s">
        <v>166</v>
      </c>
      <c r="J4274" s="19">
        <v>8.98</v>
      </c>
    </row>
    <row r="4275" spans="1:11">
      <c r="A4275" s="18" t="s">
        <v>19</v>
      </c>
      <c r="B4275" s="5" t="str">
        <f>TEXT(DATA[[#This Row],[Fecha]],"mmm")</f>
        <v>abr</v>
      </c>
      <c r="C4275" s="16">
        <f>(WEEKNUM(DATA[[#This Row],[Fecha]],2))</f>
        <v>16</v>
      </c>
      <c r="D4275" s="30">
        <v>45398</v>
      </c>
      <c r="E4275" s="102">
        <f>YEAR(DATA[[#This Row],[Fecha]])</f>
        <v>2024</v>
      </c>
      <c r="F4275" s="31" t="s">
        <v>398</v>
      </c>
      <c r="G4275" s="32" t="s">
        <v>53</v>
      </c>
      <c r="H4275" s="35" t="s">
        <v>729</v>
      </c>
      <c r="I4275" s="32" t="s">
        <v>166</v>
      </c>
      <c r="J4275" s="19">
        <v>8.8800000000000008</v>
      </c>
    </row>
    <row r="4276" spans="1:11">
      <c r="A4276" s="18" t="s">
        <v>20</v>
      </c>
      <c r="B4276" s="5" t="str">
        <f>TEXT(DATA[[#This Row],[Fecha]],"mmm")</f>
        <v>abr</v>
      </c>
      <c r="C4276" s="16">
        <f>(WEEKNUM(DATA[[#This Row],[Fecha]],2))</f>
        <v>16</v>
      </c>
      <c r="D4276" s="30">
        <v>45398</v>
      </c>
      <c r="E4276" s="102">
        <f>YEAR(DATA[[#This Row],[Fecha]])</f>
        <v>2024</v>
      </c>
      <c r="F4276" s="31" t="s">
        <v>58</v>
      </c>
      <c r="G4276" s="32" t="s">
        <v>64</v>
      </c>
      <c r="H4276" s="35" t="s">
        <v>158</v>
      </c>
      <c r="I4276" s="32" t="s">
        <v>166</v>
      </c>
      <c r="J4276" s="19">
        <v>7.37</v>
      </c>
    </row>
    <row r="4277" spans="1:11">
      <c r="A4277" s="18" t="s">
        <v>20</v>
      </c>
      <c r="B4277" s="5" t="str">
        <f>TEXT(DATA[[#This Row],[Fecha]],"mmm")</f>
        <v>abr</v>
      </c>
      <c r="C4277" s="16">
        <f>(WEEKNUM(DATA[[#This Row],[Fecha]],2))</f>
        <v>16</v>
      </c>
      <c r="D4277" s="30">
        <v>45398</v>
      </c>
      <c r="E4277" s="102">
        <f>YEAR(DATA[[#This Row],[Fecha]])</f>
        <v>2024</v>
      </c>
      <c r="F4277" s="31" t="s">
        <v>398</v>
      </c>
      <c r="G4277" s="32" t="s">
        <v>70</v>
      </c>
      <c r="H4277" s="35" t="s">
        <v>134</v>
      </c>
      <c r="I4277" s="32" t="s">
        <v>166</v>
      </c>
      <c r="J4277" s="19">
        <v>5.45</v>
      </c>
    </row>
    <row r="4278" spans="1:11">
      <c r="A4278" s="18" t="s">
        <v>19</v>
      </c>
      <c r="B4278" s="5" t="str">
        <f>TEXT(DATA[[#This Row],[Fecha]],"mmm")</f>
        <v>abr</v>
      </c>
      <c r="C4278" s="16">
        <f>(WEEKNUM(DATA[[#This Row],[Fecha]],2))</f>
        <v>16</v>
      </c>
      <c r="D4278" s="30">
        <v>45398</v>
      </c>
      <c r="E4278" s="102">
        <f>YEAR(DATA[[#This Row],[Fecha]])</f>
        <v>2024</v>
      </c>
      <c r="F4278" s="31" t="s">
        <v>58</v>
      </c>
      <c r="G4278" s="32" t="s">
        <v>65</v>
      </c>
      <c r="H4278" s="35" t="s">
        <v>435</v>
      </c>
      <c r="I4278" s="32" t="s">
        <v>166</v>
      </c>
      <c r="J4278" s="19">
        <v>4.37</v>
      </c>
    </row>
    <row r="4279" spans="1:11">
      <c r="A4279" s="18" t="s">
        <v>22</v>
      </c>
      <c r="B4279" s="5" t="str">
        <f>TEXT(DATA[[#This Row],[Fecha]],"mmm")</f>
        <v>abr</v>
      </c>
      <c r="C4279" s="16">
        <f>(WEEKNUM(DATA[[#This Row],[Fecha]],2))</f>
        <v>16</v>
      </c>
      <c r="D4279" s="30">
        <v>45398</v>
      </c>
      <c r="E4279" s="102">
        <f>YEAR(DATA[[#This Row],[Fecha]])</f>
        <v>2024</v>
      </c>
      <c r="F4279" s="31" t="s">
        <v>398</v>
      </c>
      <c r="G4279" s="32" t="s">
        <v>60</v>
      </c>
      <c r="H4279" s="35" t="s">
        <v>299</v>
      </c>
      <c r="I4279" s="32" t="s">
        <v>166</v>
      </c>
      <c r="J4279" s="19">
        <v>4.3</v>
      </c>
    </row>
    <row r="4280" spans="1:11">
      <c r="A4280" s="18" t="s">
        <v>20</v>
      </c>
      <c r="B4280" s="5" t="str">
        <f>TEXT(DATA[[#This Row],[Fecha]],"mmm")</f>
        <v>abr</v>
      </c>
      <c r="C4280" s="16">
        <f>(WEEKNUM(DATA[[#This Row],[Fecha]],2))</f>
        <v>16</v>
      </c>
      <c r="D4280" s="30">
        <v>45398</v>
      </c>
      <c r="E4280" s="102">
        <f>YEAR(DATA[[#This Row],[Fecha]])</f>
        <v>2024</v>
      </c>
      <c r="F4280" s="31" t="s">
        <v>398</v>
      </c>
      <c r="G4280" s="32" t="s">
        <v>75</v>
      </c>
      <c r="H4280" s="35" t="s">
        <v>155</v>
      </c>
      <c r="I4280" s="32" t="s">
        <v>166</v>
      </c>
      <c r="J4280" s="19">
        <v>4.1500000000000004</v>
      </c>
    </row>
    <row r="4281" spans="1:11">
      <c r="A4281" s="18" t="s">
        <v>19</v>
      </c>
      <c r="B4281" s="5" t="str">
        <f>TEXT(DATA[[#This Row],[Fecha]],"mmm")</f>
        <v>abr</v>
      </c>
      <c r="C4281" s="16">
        <f>(WEEKNUM(DATA[[#This Row],[Fecha]],2))</f>
        <v>16</v>
      </c>
      <c r="D4281" s="30">
        <v>45398</v>
      </c>
      <c r="E4281" s="102">
        <f>YEAR(DATA[[#This Row],[Fecha]])</f>
        <v>2024</v>
      </c>
      <c r="F4281" s="31" t="s">
        <v>58</v>
      </c>
      <c r="G4281" s="32" t="s">
        <v>60</v>
      </c>
      <c r="H4281" s="35" t="s">
        <v>299</v>
      </c>
      <c r="I4281" s="32" t="s">
        <v>166</v>
      </c>
      <c r="J4281" s="19">
        <v>3.35</v>
      </c>
    </row>
    <row r="4282" spans="1:11">
      <c r="A4282" s="18" t="s">
        <v>19</v>
      </c>
      <c r="B4282" s="5" t="str">
        <f>TEXT(DATA[[#This Row],[Fecha]],"mmm")</f>
        <v>abr</v>
      </c>
      <c r="C4282" s="16">
        <f>(WEEKNUM(DATA[[#This Row],[Fecha]],2))</f>
        <v>16</v>
      </c>
      <c r="D4282" s="30">
        <v>45398</v>
      </c>
      <c r="E4282" s="102">
        <f>YEAR(DATA[[#This Row],[Fecha]])</f>
        <v>2024</v>
      </c>
      <c r="F4282" s="31" t="s">
        <v>58</v>
      </c>
      <c r="G4282" s="32" t="s">
        <v>65</v>
      </c>
      <c r="H4282" s="35" t="s">
        <v>435</v>
      </c>
      <c r="I4282" s="32" t="s">
        <v>166</v>
      </c>
      <c r="J4282" s="19">
        <v>3.23</v>
      </c>
    </row>
    <row r="4283" spans="1:11">
      <c r="A4283" s="18" t="s">
        <v>19</v>
      </c>
      <c r="B4283" s="5" t="str">
        <f>TEXT(DATA[[#This Row],[Fecha]],"mmm")</f>
        <v>abr</v>
      </c>
      <c r="C4283" s="16">
        <f>(WEEKNUM(DATA[[#This Row],[Fecha]],2))</f>
        <v>16</v>
      </c>
      <c r="D4283" s="30">
        <v>45398</v>
      </c>
      <c r="E4283" s="102">
        <f>YEAR(DATA[[#This Row],[Fecha]])</f>
        <v>2024</v>
      </c>
      <c r="F4283" s="31" t="s">
        <v>58</v>
      </c>
      <c r="G4283" s="32" t="s">
        <v>65</v>
      </c>
      <c r="H4283" s="35" t="s">
        <v>435</v>
      </c>
      <c r="I4283" s="32" t="s">
        <v>166</v>
      </c>
      <c r="J4283" s="19">
        <v>2.88</v>
      </c>
    </row>
    <row r="4284" spans="1:11">
      <c r="A4284" s="18" t="s">
        <v>22</v>
      </c>
      <c r="B4284" s="5" t="str">
        <f>TEXT(DATA[[#This Row],[Fecha]],"mmm")</f>
        <v>abr</v>
      </c>
      <c r="C4284" s="16">
        <f>(WEEKNUM(DATA[[#This Row],[Fecha]],2))</f>
        <v>16</v>
      </c>
      <c r="D4284" s="30">
        <v>45398</v>
      </c>
      <c r="E4284" s="102">
        <f>YEAR(DATA[[#This Row],[Fecha]])</f>
        <v>2024</v>
      </c>
      <c r="F4284" s="31" t="s">
        <v>398</v>
      </c>
      <c r="G4284" s="32" t="s">
        <v>76</v>
      </c>
      <c r="H4284" s="35" t="s">
        <v>304</v>
      </c>
      <c r="I4284" s="32" t="s">
        <v>166</v>
      </c>
      <c r="J4284" s="19">
        <v>2.78</v>
      </c>
    </row>
    <row r="4285" spans="1:11">
      <c r="A4285" s="18" t="s">
        <v>19</v>
      </c>
      <c r="B4285" s="5" t="str">
        <f>TEXT(DATA[[#This Row],[Fecha]],"mmm")</f>
        <v>abr</v>
      </c>
      <c r="C4285" s="16">
        <f>(WEEKNUM(DATA[[#This Row],[Fecha]],2))</f>
        <v>16</v>
      </c>
      <c r="D4285" s="30">
        <v>45398</v>
      </c>
      <c r="E4285" s="102">
        <f>YEAR(DATA[[#This Row],[Fecha]])</f>
        <v>2024</v>
      </c>
      <c r="F4285" s="31" t="s">
        <v>58</v>
      </c>
      <c r="G4285" s="32" t="s">
        <v>65</v>
      </c>
      <c r="H4285" s="35" t="s">
        <v>435</v>
      </c>
      <c r="I4285" s="32" t="s">
        <v>166</v>
      </c>
      <c r="J4285" s="19">
        <v>2.48</v>
      </c>
    </row>
    <row r="4286" spans="1:11">
      <c r="A4286" s="18" t="s">
        <v>22</v>
      </c>
      <c r="B4286" s="5" t="str">
        <f>TEXT(DATA[[#This Row],[Fecha]],"mmm")</f>
        <v>abr</v>
      </c>
      <c r="C4286" s="16">
        <f>(WEEKNUM(DATA[[#This Row],[Fecha]],2))</f>
        <v>16</v>
      </c>
      <c r="D4286" s="30">
        <v>45398</v>
      </c>
      <c r="E4286" s="102">
        <f>YEAR(DATA[[#This Row],[Fecha]])</f>
        <v>2024</v>
      </c>
      <c r="F4286" s="31" t="s">
        <v>398</v>
      </c>
      <c r="G4286" s="32" t="s">
        <v>65</v>
      </c>
      <c r="H4286" s="35" t="s">
        <v>89</v>
      </c>
      <c r="I4286" s="32" t="s">
        <v>166</v>
      </c>
      <c r="J4286" s="19">
        <v>2.1800000000000002</v>
      </c>
    </row>
    <row r="4287" spans="1:11">
      <c r="A4287" s="18" t="s">
        <v>22</v>
      </c>
      <c r="B4287" s="5" t="str">
        <f>TEXT(DATA[[#This Row],[Fecha]],"mmm")</f>
        <v>abr</v>
      </c>
      <c r="C4287" s="16">
        <f>(WEEKNUM(DATA[[#This Row],[Fecha]],2))</f>
        <v>16</v>
      </c>
      <c r="D4287" s="30">
        <v>45398</v>
      </c>
      <c r="E4287" s="102">
        <f>YEAR(DATA[[#This Row],[Fecha]])</f>
        <v>2024</v>
      </c>
      <c r="F4287" s="31" t="s">
        <v>398</v>
      </c>
      <c r="G4287" s="32" t="s">
        <v>60</v>
      </c>
      <c r="H4287" s="35" t="s">
        <v>299</v>
      </c>
      <c r="I4287" s="32" t="s">
        <v>166</v>
      </c>
      <c r="J4287" s="19">
        <v>1.55</v>
      </c>
    </row>
    <row r="4288" spans="1:11">
      <c r="A4288" s="18" t="s">
        <v>22</v>
      </c>
      <c r="B4288" s="5" t="str">
        <f>TEXT(DATA[[#This Row],[Fecha]],"mmm")</f>
        <v>abr</v>
      </c>
      <c r="C4288" s="16">
        <f>(WEEKNUM(DATA[[#This Row],[Fecha]],2))</f>
        <v>16</v>
      </c>
      <c r="D4288" s="30">
        <v>45398</v>
      </c>
      <c r="E4288" s="102">
        <f>YEAR(DATA[[#This Row],[Fecha]])</f>
        <v>2024</v>
      </c>
      <c r="F4288" s="31" t="s">
        <v>398</v>
      </c>
      <c r="G4288" s="32" t="s">
        <v>65</v>
      </c>
      <c r="H4288" s="35" t="s">
        <v>89</v>
      </c>
      <c r="I4288" s="32" t="s">
        <v>166</v>
      </c>
      <c r="J4288" s="19">
        <v>1.45</v>
      </c>
    </row>
    <row r="4289" spans="1:11">
      <c r="A4289" s="18" t="s">
        <v>22</v>
      </c>
      <c r="B4289" s="5" t="str">
        <f>TEXT(DATA[[#This Row],[Fecha]],"mmm")</f>
        <v>abr</v>
      </c>
      <c r="C4289" s="16">
        <f>(WEEKNUM(DATA[[#This Row],[Fecha]],2))</f>
        <v>16</v>
      </c>
      <c r="D4289" s="30">
        <v>45398</v>
      </c>
      <c r="E4289" s="102">
        <f>YEAR(DATA[[#This Row],[Fecha]])</f>
        <v>2024</v>
      </c>
      <c r="F4289" s="31" t="s">
        <v>398</v>
      </c>
      <c r="G4289" s="32" t="s">
        <v>65</v>
      </c>
      <c r="H4289" s="35" t="s">
        <v>89</v>
      </c>
      <c r="I4289" s="32" t="s">
        <v>166</v>
      </c>
      <c r="J4289" s="19">
        <v>1.33</v>
      </c>
    </row>
    <row r="4290" spans="1:11">
      <c r="A4290" s="18" t="s">
        <v>19</v>
      </c>
      <c r="B4290" s="5" t="str">
        <f>TEXT(DATA[[#This Row],[Fecha]],"mmm")</f>
        <v>abr</v>
      </c>
      <c r="C4290" s="16">
        <f>(WEEKNUM(DATA[[#This Row],[Fecha]],2))</f>
        <v>16</v>
      </c>
      <c r="D4290" s="30">
        <v>45398</v>
      </c>
      <c r="E4290" s="102">
        <f>YEAR(DATA[[#This Row],[Fecha]])</f>
        <v>2024</v>
      </c>
      <c r="F4290" s="31" t="s">
        <v>58</v>
      </c>
      <c r="G4290" s="32" t="s">
        <v>65</v>
      </c>
      <c r="H4290" s="35" t="s">
        <v>435</v>
      </c>
      <c r="I4290" s="32" t="s">
        <v>166</v>
      </c>
      <c r="J4290" s="19">
        <v>1.1200000000000001</v>
      </c>
    </row>
    <row r="4291" spans="1:11">
      <c r="A4291" s="18" t="s">
        <v>22</v>
      </c>
      <c r="B4291" s="5" t="str">
        <f>TEXT(DATA[[#This Row],[Fecha]],"mmm")</f>
        <v>abr</v>
      </c>
      <c r="C4291" s="16">
        <f>(WEEKNUM(DATA[[#This Row],[Fecha]],2))</f>
        <v>16</v>
      </c>
      <c r="D4291" s="30">
        <v>45398</v>
      </c>
      <c r="E4291" s="102">
        <f>YEAR(DATA[[#This Row],[Fecha]])</f>
        <v>2024</v>
      </c>
      <c r="F4291" s="31" t="s">
        <v>398</v>
      </c>
      <c r="G4291" s="32" t="s">
        <v>60</v>
      </c>
      <c r="H4291" s="35" t="s">
        <v>299</v>
      </c>
      <c r="I4291" s="32" t="s">
        <v>166</v>
      </c>
      <c r="J4291" s="19">
        <v>0.38</v>
      </c>
    </row>
    <row r="4292" spans="1:11">
      <c r="A4292" s="18" t="s">
        <v>20</v>
      </c>
      <c r="B4292" s="5" t="str">
        <f>TEXT(DATA[[#This Row],[Fecha]],"mmm")</f>
        <v>abr</v>
      </c>
      <c r="C4292" s="16">
        <f>(WEEKNUM(DATA[[#This Row],[Fecha]],2))</f>
        <v>16</v>
      </c>
      <c r="D4292" s="30">
        <v>45398</v>
      </c>
      <c r="E4292" s="102">
        <f>YEAR(DATA[[#This Row],[Fecha]])</f>
        <v>2024</v>
      </c>
      <c r="F4292" s="31" t="s">
        <v>398</v>
      </c>
      <c r="G4292" s="32" t="s">
        <v>52</v>
      </c>
      <c r="H4292" s="35" t="s">
        <v>162</v>
      </c>
      <c r="I4292" s="32" t="s">
        <v>166</v>
      </c>
      <c r="J4292" s="19">
        <v>0.18</v>
      </c>
    </row>
    <row r="4293" spans="1:11">
      <c r="A4293" s="18" t="s">
        <v>19</v>
      </c>
      <c r="B4293" s="5" t="str">
        <f>TEXT(DATA[[#This Row],[Fecha]],"mmm")</f>
        <v>abr</v>
      </c>
      <c r="C4293" s="16">
        <f>(WEEKNUM(DATA[[#This Row],[Fecha]],2))</f>
        <v>16</v>
      </c>
      <c r="D4293" s="30">
        <v>45398</v>
      </c>
      <c r="E4293" s="102">
        <f>YEAR(DATA[[#This Row],[Fecha]])</f>
        <v>2024</v>
      </c>
      <c r="F4293" s="31" t="s">
        <v>58</v>
      </c>
      <c r="G4293" s="32" t="s">
        <v>65</v>
      </c>
      <c r="H4293" s="35" t="s">
        <v>435</v>
      </c>
      <c r="I4293" s="32" t="s">
        <v>166</v>
      </c>
      <c r="J4293" s="19">
        <v>0.17</v>
      </c>
    </row>
    <row r="4294" spans="1:11">
      <c r="A4294" s="18" t="s">
        <v>22</v>
      </c>
      <c r="B4294" s="5" t="str">
        <f>TEXT(DATA[[#This Row],[Fecha]],"mmm")</f>
        <v>abr</v>
      </c>
      <c r="C4294" s="16">
        <f>(WEEKNUM(DATA[[#This Row],[Fecha]],2))</f>
        <v>16</v>
      </c>
      <c r="D4294" s="30">
        <v>45398</v>
      </c>
      <c r="E4294" s="102">
        <f>YEAR(DATA[[#This Row],[Fecha]])</f>
        <v>2024</v>
      </c>
      <c r="F4294" s="31" t="s">
        <v>398</v>
      </c>
      <c r="G4294" s="32" t="s">
        <v>60</v>
      </c>
      <c r="H4294" s="35" t="s">
        <v>299</v>
      </c>
      <c r="I4294" s="32" t="s">
        <v>166</v>
      </c>
      <c r="J4294" s="19">
        <v>0.1</v>
      </c>
    </row>
    <row r="4295" spans="1:11">
      <c r="A4295" s="18" t="s">
        <v>20</v>
      </c>
      <c r="B4295" s="5" t="str">
        <f>TEXT(DATA[[#This Row],[Fecha]],"mmm")</f>
        <v>abr</v>
      </c>
      <c r="C4295" s="16">
        <f>(WEEKNUM(DATA[[#This Row],[Fecha]],2))</f>
        <v>16</v>
      </c>
      <c r="D4295" s="30">
        <v>45398</v>
      </c>
      <c r="E4295" s="102">
        <f>YEAR(DATA[[#This Row],[Fecha]])</f>
        <v>2024</v>
      </c>
      <c r="F4295" s="31" t="s">
        <v>398</v>
      </c>
      <c r="G4295" s="32" t="s">
        <v>52</v>
      </c>
      <c r="H4295" s="35" t="s">
        <v>162</v>
      </c>
      <c r="I4295" s="32" t="s">
        <v>166</v>
      </c>
      <c r="J4295" s="19">
        <v>0.08</v>
      </c>
    </row>
    <row r="4296" spans="1:11">
      <c r="A4296" s="18" t="s">
        <v>22</v>
      </c>
      <c r="B4296" s="5" t="str">
        <f>TEXT(DATA[[#This Row],[Fecha]],"mmm")</f>
        <v>abr</v>
      </c>
      <c r="C4296" s="16">
        <f>(WEEKNUM(DATA[[#This Row],[Fecha]],2))</f>
        <v>16</v>
      </c>
      <c r="D4296" s="30">
        <v>45399</v>
      </c>
      <c r="E4296" s="102">
        <f>YEAR(DATA[[#This Row],[Fecha]])</f>
        <v>2024</v>
      </c>
      <c r="F4296" s="31" t="s">
        <v>58</v>
      </c>
      <c r="G4296" s="32" t="s">
        <v>76</v>
      </c>
      <c r="H4296" s="35" t="s">
        <v>303</v>
      </c>
      <c r="I4296" s="32" t="s">
        <v>56</v>
      </c>
      <c r="J4296" s="19">
        <v>10</v>
      </c>
      <c r="K4296" s="29" t="s">
        <v>868</v>
      </c>
    </row>
    <row r="4297" spans="1:11">
      <c r="A4297" s="18" t="s">
        <v>22</v>
      </c>
      <c r="B4297" s="5" t="str">
        <f>TEXT(DATA[[#This Row],[Fecha]],"mmm")</f>
        <v>abr</v>
      </c>
      <c r="C4297" s="16">
        <f>(WEEKNUM(DATA[[#This Row],[Fecha]],2))</f>
        <v>16</v>
      </c>
      <c r="D4297" s="30">
        <v>45399</v>
      </c>
      <c r="E4297" s="102">
        <f>YEAR(DATA[[#This Row],[Fecha]])</f>
        <v>2024</v>
      </c>
      <c r="F4297" s="31" t="s">
        <v>58</v>
      </c>
      <c r="G4297" s="32" t="s">
        <v>76</v>
      </c>
      <c r="H4297" s="35" t="s">
        <v>303</v>
      </c>
      <c r="I4297" s="32" t="s">
        <v>166</v>
      </c>
      <c r="J4297" s="19">
        <v>7.56</v>
      </c>
    </row>
    <row r="4298" spans="1:11">
      <c r="A4298" s="18" t="s">
        <v>20</v>
      </c>
      <c r="B4298" s="5" t="str">
        <f>TEXT(DATA[[#This Row],[Fecha]],"mmm")</f>
        <v>abr</v>
      </c>
      <c r="C4298" s="16">
        <f>(WEEKNUM(DATA[[#This Row],[Fecha]],2))</f>
        <v>16</v>
      </c>
      <c r="D4298" s="30">
        <v>45399</v>
      </c>
      <c r="E4298" s="102">
        <f>YEAR(DATA[[#This Row],[Fecha]])</f>
        <v>2024</v>
      </c>
      <c r="F4298" s="31" t="s">
        <v>58</v>
      </c>
      <c r="G4298" s="32" t="s">
        <v>52</v>
      </c>
      <c r="H4298" s="35" t="s">
        <v>172</v>
      </c>
      <c r="I4298" s="32" t="s">
        <v>166</v>
      </c>
      <c r="J4298" s="19">
        <v>7.09</v>
      </c>
    </row>
    <row r="4299" spans="1:11">
      <c r="A4299" s="18" t="s">
        <v>22</v>
      </c>
      <c r="B4299" s="5" t="str">
        <f>TEXT(DATA[[#This Row],[Fecha]],"mmm")</f>
        <v>abr</v>
      </c>
      <c r="C4299" s="16">
        <f>(WEEKNUM(DATA[[#This Row],[Fecha]],2))</f>
        <v>16</v>
      </c>
      <c r="D4299" s="30">
        <v>45399</v>
      </c>
      <c r="E4299" s="102">
        <f>YEAR(DATA[[#This Row],[Fecha]])</f>
        <v>2024</v>
      </c>
      <c r="F4299" s="31" t="s">
        <v>398</v>
      </c>
      <c r="G4299" s="32" t="s">
        <v>78</v>
      </c>
      <c r="H4299" s="35" t="s">
        <v>296</v>
      </c>
      <c r="I4299" s="32" t="s">
        <v>166</v>
      </c>
      <c r="J4299" s="19">
        <v>5.48</v>
      </c>
    </row>
    <row r="4300" spans="1:11">
      <c r="A4300" s="18" t="s">
        <v>22</v>
      </c>
      <c r="B4300" s="5" t="str">
        <f>TEXT(DATA[[#This Row],[Fecha]],"mmm")</f>
        <v>abr</v>
      </c>
      <c r="C4300" s="16">
        <f>(WEEKNUM(DATA[[#This Row],[Fecha]],2))</f>
        <v>16</v>
      </c>
      <c r="D4300" s="30">
        <v>45399</v>
      </c>
      <c r="E4300" s="102">
        <f>YEAR(DATA[[#This Row],[Fecha]])</f>
        <v>2024</v>
      </c>
      <c r="F4300" s="31" t="s">
        <v>398</v>
      </c>
      <c r="G4300" s="32" t="s">
        <v>76</v>
      </c>
      <c r="H4300" s="35" t="s">
        <v>304</v>
      </c>
      <c r="I4300" s="32" t="s">
        <v>166</v>
      </c>
      <c r="J4300" s="19">
        <v>3.33</v>
      </c>
    </row>
    <row r="4301" spans="1:11">
      <c r="A4301" s="18" t="s">
        <v>22</v>
      </c>
      <c r="B4301" s="5" t="str">
        <f>TEXT(DATA[[#This Row],[Fecha]],"mmm")</f>
        <v>abr</v>
      </c>
      <c r="C4301" s="16">
        <f>(WEEKNUM(DATA[[#This Row],[Fecha]],2))</f>
        <v>16</v>
      </c>
      <c r="D4301" s="30">
        <v>45399</v>
      </c>
      <c r="E4301" s="102">
        <f>YEAR(DATA[[#This Row],[Fecha]])</f>
        <v>2024</v>
      </c>
      <c r="F4301" s="31" t="s">
        <v>398</v>
      </c>
      <c r="G4301" s="32" t="s">
        <v>65</v>
      </c>
      <c r="H4301" s="35" t="s">
        <v>89</v>
      </c>
      <c r="I4301" s="32" t="s">
        <v>166</v>
      </c>
      <c r="J4301" s="19">
        <v>2.8</v>
      </c>
    </row>
    <row r="4302" spans="1:11">
      <c r="A4302" s="18" t="s">
        <v>20</v>
      </c>
      <c r="B4302" s="5" t="str">
        <f>TEXT(DATA[[#This Row],[Fecha]],"mmm")</f>
        <v>abr</v>
      </c>
      <c r="C4302" s="16">
        <f>(WEEKNUM(DATA[[#This Row],[Fecha]],2))</f>
        <v>16</v>
      </c>
      <c r="D4302" s="30">
        <v>45399</v>
      </c>
      <c r="E4302" s="102">
        <f>YEAR(DATA[[#This Row],[Fecha]])</f>
        <v>2024</v>
      </c>
      <c r="F4302" s="31" t="s">
        <v>398</v>
      </c>
      <c r="G4302" s="32" t="s">
        <v>70</v>
      </c>
      <c r="H4302" s="35" t="s">
        <v>134</v>
      </c>
      <c r="I4302" s="32" t="s">
        <v>166</v>
      </c>
      <c r="J4302" s="19">
        <v>2.12</v>
      </c>
    </row>
    <row r="4303" spans="1:11">
      <c r="A4303" s="18" t="s">
        <v>22</v>
      </c>
      <c r="B4303" s="5" t="str">
        <f>TEXT(DATA[[#This Row],[Fecha]],"mmm")</f>
        <v>abr</v>
      </c>
      <c r="C4303" s="16">
        <f>(WEEKNUM(DATA[[#This Row],[Fecha]],2))</f>
        <v>16</v>
      </c>
      <c r="D4303" s="30">
        <v>45399</v>
      </c>
      <c r="E4303" s="102">
        <f>YEAR(DATA[[#This Row],[Fecha]])</f>
        <v>2024</v>
      </c>
      <c r="F4303" s="31" t="s">
        <v>398</v>
      </c>
      <c r="G4303" s="32" t="s">
        <v>78</v>
      </c>
      <c r="H4303" s="35" t="s">
        <v>296</v>
      </c>
      <c r="I4303" s="32" t="s">
        <v>166</v>
      </c>
      <c r="J4303" s="19">
        <v>2</v>
      </c>
    </row>
    <row r="4304" spans="1:11">
      <c r="A4304" s="18" t="s">
        <v>22</v>
      </c>
      <c r="B4304" s="5" t="str">
        <f>TEXT(DATA[[#This Row],[Fecha]],"mmm")</f>
        <v>abr</v>
      </c>
      <c r="C4304" s="16">
        <f>(WEEKNUM(DATA[[#This Row],[Fecha]],2))</f>
        <v>16</v>
      </c>
      <c r="D4304" s="30">
        <v>45399</v>
      </c>
      <c r="E4304" s="102">
        <f>YEAR(DATA[[#This Row],[Fecha]])</f>
        <v>2024</v>
      </c>
      <c r="F4304" s="31" t="s">
        <v>398</v>
      </c>
      <c r="G4304" s="32" t="s">
        <v>78</v>
      </c>
      <c r="H4304" s="35" t="s">
        <v>296</v>
      </c>
      <c r="I4304" s="32" t="s">
        <v>166</v>
      </c>
      <c r="J4304" s="19">
        <v>1.63</v>
      </c>
    </row>
    <row r="4305" spans="1:11">
      <c r="A4305" s="18" t="s">
        <v>20</v>
      </c>
      <c r="B4305" s="5" t="str">
        <f>TEXT(DATA[[#This Row],[Fecha]],"mmm")</f>
        <v>abr</v>
      </c>
      <c r="C4305" s="16">
        <f>(WEEKNUM(DATA[[#This Row],[Fecha]],2))</f>
        <v>16</v>
      </c>
      <c r="D4305" s="30">
        <v>45399</v>
      </c>
      <c r="E4305" s="102">
        <f>YEAR(DATA[[#This Row],[Fecha]])</f>
        <v>2024</v>
      </c>
      <c r="F4305" s="31" t="s">
        <v>398</v>
      </c>
      <c r="G4305" s="32" t="s">
        <v>52</v>
      </c>
      <c r="H4305" s="35" t="s">
        <v>162</v>
      </c>
      <c r="I4305" s="32" t="s">
        <v>166</v>
      </c>
      <c r="J4305" s="19">
        <v>1.42</v>
      </c>
    </row>
    <row r="4306" spans="1:11">
      <c r="A4306" s="18" t="s">
        <v>22</v>
      </c>
      <c r="B4306" s="5" t="str">
        <f>TEXT(DATA[[#This Row],[Fecha]],"mmm")</f>
        <v>abr</v>
      </c>
      <c r="C4306" s="16">
        <f>(WEEKNUM(DATA[[#This Row],[Fecha]],2))</f>
        <v>16</v>
      </c>
      <c r="D4306" s="30">
        <v>45399</v>
      </c>
      <c r="E4306" s="102">
        <f>YEAR(DATA[[#This Row],[Fecha]])</f>
        <v>2024</v>
      </c>
      <c r="F4306" s="31" t="s">
        <v>398</v>
      </c>
      <c r="G4306" s="32" t="s">
        <v>79</v>
      </c>
      <c r="H4306" s="35" t="s">
        <v>110</v>
      </c>
      <c r="I4306" s="32" t="s">
        <v>166</v>
      </c>
      <c r="J4306" s="19">
        <v>1.38</v>
      </c>
    </row>
    <row r="4307" spans="1:11">
      <c r="A4307" s="18" t="s">
        <v>22</v>
      </c>
      <c r="B4307" s="5" t="str">
        <f>TEXT(DATA[[#This Row],[Fecha]],"mmm")</f>
        <v>abr</v>
      </c>
      <c r="C4307" s="16">
        <f>(WEEKNUM(DATA[[#This Row],[Fecha]],2))</f>
        <v>16</v>
      </c>
      <c r="D4307" s="30">
        <v>45399</v>
      </c>
      <c r="E4307" s="102">
        <f>YEAR(DATA[[#This Row],[Fecha]])</f>
        <v>2024</v>
      </c>
      <c r="F4307" s="31" t="s">
        <v>398</v>
      </c>
      <c r="G4307" s="32" t="s">
        <v>65</v>
      </c>
      <c r="H4307" s="35" t="s">
        <v>89</v>
      </c>
      <c r="I4307" s="32" t="s">
        <v>166</v>
      </c>
      <c r="J4307" s="19">
        <v>1.3</v>
      </c>
    </row>
    <row r="4308" spans="1:11">
      <c r="A4308" s="18" t="s">
        <v>22</v>
      </c>
      <c r="B4308" s="5" t="str">
        <f>TEXT(DATA[[#This Row],[Fecha]],"mmm")</f>
        <v>abr</v>
      </c>
      <c r="C4308" s="16">
        <f>(WEEKNUM(DATA[[#This Row],[Fecha]],2))</f>
        <v>16</v>
      </c>
      <c r="D4308" s="30">
        <v>45399</v>
      </c>
      <c r="E4308" s="102">
        <f>YEAR(DATA[[#This Row],[Fecha]])</f>
        <v>2024</v>
      </c>
      <c r="F4308" s="31" t="s">
        <v>398</v>
      </c>
      <c r="G4308" s="32" t="s">
        <v>79</v>
      </c>
      <c r="H4308" s="35" t="s">
        <v>110</v>
      </c>
      <c r="I4308" s="32" t="s">
        <v>166</v>
      </c>
      <c r="J4308" s="19">
        <v>1.23</v>
      </c>
    </row>
    <row r="4309" spans="1:11">
      <c r="A4309" s="18" t="s">
        <v>22</v>
      </c>
      <c r="B4309" s="5" t="str">
        <f>TEXT(DATA[[#This Row],[Fecha]],"mmm")</f>
        <v>abr</v>
      </c>
      <c r="C4309" s="16">
        <f>(WEEKNUM(DATA[[#This Row],[Fecha]],2))</f>
        <v>16</v>
      </c>
      <c r="D4309" s="30">
        <v>45399</v>
      </c>
      <c r="E4309" s="102">
        <f>YEAR(DATA[[#This Row],[Fecha]])</f>
        <v>2024</v>
      </c>
      <c r="F4309" s="31" t="s">
        <v>398</v>
      </c>
      <c r="G4309" s="32" t="s">
        <v>78</v>
      </c>
      <c r="H4309" s="35" t="s">
        <v>296</v>
      </c>
      <c r="I4309" s="32" t="s">
        <v>166</v>
      </c>
      <c r="J4309" s="19">
        <v>1.03</v>
      </c>
    </row>
    <row r="4310" spans="1:11">
      <c r="A4310" s="18" t="s">
        <v>20</v>
      </c>
      <c r="B4310" s="5" t="str">
        <f>TEXT(DATA[[#This Row],[Fecha]],"mmm")</f>
        <v>abr</v>
      </c>
      <c r="C4310" s="16">
        <f>(WEEKNUM(DATA[[#This Row],[Fecha]],2))</f>
        <v>16</v>
      </c>
      <c r="D4310" s="30">
        <v>45399</v>
      </c>
      <c r="E4310" s="102">
        <f>YEAR(DATA[[#This Row],[Fecha]])</f>
        <v>2024</v>
      </c>
      <c r="F4310" s="31" t="s">
        <v>398</v>
      </c>
      <c r="G4310" s="32" t="s">
        <v>52</v>
      </c>
      <c r="H4310" s="35" t="s">
        <v>162</v>
      </c>
      <c r="I4310" s="32" t="s">
        <v>166</v>
      </c>
      <c r="J4310" s="19">
        <v>0.77</v>
      </c>
    </row>
    <row r="4311" spans="1:11">
      <c r="A4311" s="18" t="s">
        <v>22</v>
      </c>
      <c r="B4311" s="5" t="str">
        <f>TEXT(DATA[[#This Row],[Fecha]],"mmm")</f>
        <v>abr</v>
      </c>
      <c r="C4311" s="16">
        <f>(WEEKNUM(DATA[[#This Row],[Fecha]],2))</f>
        <v>16</v>
      </c>
      <c r="D4311" s="30">
        <v>45399</v>
      </c>
      <c r="E4311" s="102">
        <f>YEAR(DATA[[#This Row],[Fecha]])</f>
        <v>2024</v>
      </c>
      <c r="F4311" s="31" t="s">
        <v>398</v>
      </c>
      <c r="G4311" s="32" t="s">
        <v>78</v>
      </c>
      <c r="H4311" s="35" t="s">
        <v>296</v>
      </c>
      <c r="I4311" s="32" t="s">
        <v>166</v>
      </c>
      <c r="J4311" s="19">
        <v>0.63</v>
      </c>
    </row>
    <row r="4312" spans="1:11">
      <c r="A4312" s="18" t="s">
        <v>20</v>
      </c>
      <c r="B4312" s="5" t="str">
        <f>TEXT(DATA[[#This Row],[Fecha]],"mmm")</f>
        <v>abr</v>
      </c>
      <c r="C4312" s="16">
        <f>(WEEKNUM(DATA[[#This Row],[Fecha]],2))</f>
        <v>16</v>
      </c>
      <c r="D4312" s="30">
        <v>45399</v>
      </c>
      <c r="E4312" s="102">
        <f>YEAR(DATA[[#This Row],[Fecha]])</f>
        <v>2024</v>
      </c>
      <c r="F4312" s="31" t="s">
        <v>398</v>
      </c>
      <c r="G4312" s="32" t="s">
        <v>52</v>
      </c>
      <c r="H4312" s="35" t="s">
        <v>162</v>
      </c>
      <c r="I4312" s="32" t="s">
        <v>166</v>
      </c>
      <c r="J4312" s="19">
        <v>0.45</v>
      </c>
    </row>
    <row r="4313" spans="1:11">
      <c r="A4313" s="18" t="s">
        <v>22</v>
      </c>
      <c r="B4313" s="5" t="str">
        <f>TEXT(DATA[[#This Row],[Fecha]],"mmm")</f>
        <v>abr</v>
      </c>
      <c r="C4313" s="16">
        <f>(WEEKNUM(DATA[[#This Row],[Fecha]],2))</f>
        <v>16</v>
      </c>
      <c r="D4313" s="30">
        <v>45399</v>
      </c>
      <c r="E4313" s="102">
        <f>YEAR(DATA[[#This Row],[Fecha]])</f>
        <v>2024</v>
      </c>
      <c r="F4313" s="31" t="s">
        <v>398</v>
      </c>
      <c r="G4313" s="32" t="s">
        <v>78</v>
      </c>
      <c r="H4313" s="35" t="s">
        <v>296</v>
      </c>
      <c r="I4313" s="32" t="s">
        <v>166</v>
      </c>
      <c r="J4313" s="19">
        <v>0.45</v>
      </c>
    </row>
    <row r="4314" spans="1:11">
      <c r="A4314" s="18" t="s">
        <v>22</v>
      </c>
      <c r="B4314" s="5" t="str">
        <f>TEXT(DATA[[#This Row],[Fecha]],"mmm")</f>
        <v>abr</v>
      </c>
      <c r="C4314" s="16">
        <f>(WEEKNUM(DATA[[#This Row],[Fecha]],2))</f>
        <v>16</v>
      </c>
      <c r="D4314" s="30">
        <v>45399</v>
      </c>
      <c r="E4314" s="102">
        <f>YEAR(DATA[[#This Row],[Fecha]])</f>
        <v>2024</v>
      </c>
      <c r="F4314" s="31" t="s">
        <v>58</v>
      </c>
      <c r="G4314" s="32" t="s">
        <v>76</v>
      </c>
      <c r="H4314" s="35" t="s">
        <v>303</v>
      </c>
      <c r="I4314" s="32" t="s">
        <v>166</v>
      </c>
      <c r="J4314" s="19">
        <v>0.43</v>
      </c>
    </row>
    <row r="4315" spans="1:11">
      <c r="A4315" s="18" t="s">
        <v>22</v>
      </c>
      <c r="B4315" s="5" t="str">
        <f>TEXT(DATA[[#This Row],[Fecha]],"mmm")</f>
        <v>abr</v>
      </c>
      <c r="C4315" s="16">
        <f>(WEEKNUM(DATA[[#This Row],[Fecha]],2))</f>
        <v>16</v>
      </c>
      <c r="D4315" s="30">
        <v>45399</v>
      </c>
      <c r="E4315" s="102">
        <f>YEAR(DATA[[#This Row],[Fecha]])</f>
        <v>2024</v>
      </c>
      <c r="F4315" s="31" t="s">
        <v>398</v>
      </c>
      <c r="G4315" s="32" t="s">
        <v>78</v>
      </c>
      <c r="H4315" s="35" t="s">
        <v>296</v>
      </c>
      <c r="I4315" s="32" t="s">
        <v>166</v>
      </c>
      <c r="J4315" s="19">
        <v>0.38</v>
      </c>
    </row>
    <row r="4316" spans="1:11">
      <c r="A4316" s="18" t="s">
        <v>22</v>
      </c>
      <c r="B4316" s="5" t="str">
        <f>TEXT(DATA[[#This Row],[Fecha]],"mmm")</f>
        <v>abr</v>
      </c>
      <c r="C4316" s="16">
        <f>(WEEKNUM(DATA[[#This Row],[Fecha]],2))</f>
        <v>16</v>
      </c>
      <c r="D4316" s="30">
        <v>45399</v>
      </c>
      <c r="E4316" s="102">
        <f>YEAR(DATA[[#This Row],[Fecha]])</f>
        <v>2024</v>
      </c>
      <c r="F4316" s="31" t="s">
        <v>398</v>
      </c>
      <c r="G4316" s="32" t="s">
        <v>78</v>
      </c>
      <c r="H4316" s="35" t="s">
        <v>296</v>
      </c>
      <c r="I4316" s="32" t="s">
        <v>166</v>
      </c>
      <c r="J4316" s="19">
        <v>0.35</v>
      </c>
    </row>
    <row r="4317" spans="1:11">
      <c r="A4317" s="18" t="s">
        <v>20</v>
      </c>
      <c r="B4317" s="5" t="str">
        <f>TEXT(DATA[[#This Row],[Fecha]],"mmm")</f>
        <v>abr</v>
      </c>
      <c r="C4317" s="16">
        <f>(WEEKNUM(DATA[[#This Row],[Fecha]],2))</f>
        <v>16</v>
      </c>
      <c r="D4317" s="30">
        <v>45399</v>
      </c>
      <c r="E4317" s="102">
        <f>YEAR(DATA[[#This Row],[Fecha]])</f>
        <v>2024</v>
      </c>
      <c r="F4317" s="31" t="s">
        <v>398</v>
      </c>
      <c r="G4317" s="32" t="s">
        <v>76</v>
      </c>
      <c r="H4317" s="35" t="s">
        <v>796</v>
      </c>
      <c r="I4317" s="32" t="s">
        <v>166</v>
      </c>
      <c r="J4317" s="19">
        <v>0.3</v>
      </c>
    </row>
    <row r="4318" spans="1:11">
      <c r="A4318" s="18" t="s">
        <v>20</v>
      </c>
      <c r="B4318" s="5" t="str">
        <f>TEXT(DATA[[#This Row],[Fecha]],"mmm")</f>
        <v>abr</v>
      </c>
      <c r="C4318" s="16">
        <f>(WEEKNUM(DATA[[#This Row],[Fecha]],2))</f>
        <v>16</v>
      </c>
      <c r="D4318" s="30">
        <v>45399</v>
      </c>
      <c r="E4318" s="102">
        <f>YEAR(DATA[[#This Row],[Fecha]])</f>
        <v>2024</v>
      </c>
      <c r="F4318" s="31" t="s">
        <v>398</v>
      </c>
      <c r="G4318" s="32" t="s">
        <v>52</v>
      </c>
      <c r="H4318" s="35" t="s">
        <v>162</v>
      </c>
      <c r="I4318" s="32" t="s">
        <v>166</v>
      </c>
      <c r="J4318" s="19">
        <v>0.03</v>
      </c>
    </row>
    <row r="4319" spans="1:11">
      <c r="A4319" s="18" t="s">
        <v>19</v>
      </c>
      <c r="B4319" s="5" t="str">
        <f>TEXT(DATA[[#This Row],[Fecha]],"mmm")</f>
        <v>abr</v>
      </c>
      <c r="C4319" s="16">
        <f>(WEEKNUM(DATA[[#This Row],[Fecha]],2))</f>
        <v>16</v>
      </c>
      <c r="D4319" s="30">
        <v>45400</v>
      </c>
      <c r="E4319" s="102">
        <f>YEAR(DATA[[#This Row],[Fecha]])</f>
        <v>2024</v>
      </c>
      <c r="F4319" s="31" t="s">
        <v>398</v>
      </c>
      <c r="G4319" s="32" t="s">
        <v>74</v>
      </c>
      <c r="H4319" s="35" t="s">
        <v>863</v>
      </c>
      <c r="I4319" s="32" t="s">
        <v>56</v>
      </c>
      <c r="J4319" s="19">
        <v>27.3</v>
      </c>
      <c r="K4319" s="29" t="s">
        <v>874</v>
      </c>
    </row>
    <row r="4320" spans="1:11">
      <c r="A4320" s="18" t="s">
        <v>20</v>
      </c>
      <c r="B4320" s="5" t="str">
        <f>TEXT(DATA[[#This Row],[Fecha]],"mmm")</f>
        <v>abr</v>
      </c>
      <c r="C4320" s="16">
        <f>(WEEKNUM(DATA[[#This Row],[Fecha]],2))</f>
        <v>16</v>
      </c>
      <c r="D4320" s="30">
        <v>45400</v>
      </c>
      <c r="E4320" s="102">
        <f>YEAR(DATA[[#This Row],[Fecha]])</f>
        <v>2024</v>
      </c>
      <c r="F4320" s="31" t="s">
        <v>58</v>
      </c>
      <c r="G4320" s="32" t="s">
        <v>482</v>
      </c>
      <c r="H4320" s="35" t="s">
        <v>867</v>
      </c>
      <c r="I4320" s="32" t="s">
        <v>56</v>
      </c>
      <c r="J4320" s="19">
        <v>13.26</v>
      </c>
      <c r="K4320" s="29" t="s">
        <v>877</v>
      </c>
    </row>
    <row r="4321" spans="1:11">
      <c r="A4321" s="18" t="s">
        <v>20</v>
      </c>
      <c r="B4321" s="5" t="str">
        <f>TEXT(DATA[[#This Row],[Fecha]],"mmm")</f>
        <v>abr</v>
      </c>
      <c r="C4321" s="16">
        <f>(WEEKNUM(DATA[[#This Row],[Fecha]],2))</f>
        <v>16</v>
      </c>
      <c r="D4321" s="30">
        <v>45400</v>
      </c>
      <c r="E4321" s="102">
        <f>YEAR(DATA[[#This Row],[Fecha]])</f>
        <v>2024</v>
      </c>
      <c r="F4321" s="31" t="s">
        <v>58</v>
      </c>
      <c r="G4321" s="32" t="s">
        <v>52</v>
      </c>
      <c r="H4321" s="35" t="s">
        <v>431</v>
      </c>
      <c r="I4321" s="32" t="s">
        <v>56</v>
      </c>
      <c r="J4321" s="19">
        <v>11.93</v>
      </c>
      <c r="K4321" s="29" t="s">
        <v>878</v>
      </c>
    </row>
    <row r="4322" spans="1:11">
      <c r="A4322" s="18" t="s">
        <v>20</v>
      </c>
      <c r="B4322" s="5" t="str">
        <f>TEXT(DATA[[#This Row],[Fecha]],"mmm")</f>
        <v>abr</v>
      </c>
      <c r="C4322" s="16">
        <f>(WEEKNUM(DATA[[#This Row],[Fecha]],2))</f>
        <v>16</v>
      </c>
      <c r="D4322" s="30">
        <v>45400</v>
      </c>
      <c r="E4322" s="102">
        <f>YEAR(DATA[[#This Row],[Fecha]])</f>
        <v>2024</v>
      </c>
      <c r="F4322" s="31" t="s">
        <v>398</v>
      </c>
      <c r="G4322" s="32" t="s">
        <v>76</v>
      </c>
      <c r="H4322" s="35" t="s">
        <v>610</v>
      </c>
      <c r="I4322" s="32" t="s">
        <v>166</v>
      </c>
      <c r="J4322" s="19">
        <v>8.0299999999999994</v>
      </c>
    </row>
    <row r="4323" spans="1:11">
      <c r="A4323" s="18" t="s">
        <v>22</v>
      </c>
      <c r="B4323" s="5" t="str">
        <f>TEXT(DATA[[#This Row],[Fecha]],"mmm")</f>
        <v>abr</v>
      </c>
      <c r="C4323" s="16">
        <f>(WEEKNUM(DATA[[#This Row],[Fecha]],2))</f>
        <v>16</v>
      </c>
      <c r="D4323" s="30">
        <v>45400</v>
      </c>
      <c r="E4323" s="102">
        <f>YEAR(DATA[[#This Row],[Fecha]])</f>
        <v>2024</v>
      </c>
      <c r="F4323" s="31" t="s">
        <v>398</v>
      </c>
      <c r="G4323" s="32" t="s">
        <v>76</v>
      </c>
      <c r="H4323" s="35" t="s">
        <v>865</v>
      </c>
      <c r="I4323" s="32" t="s">
        <v>166</v>
      </c>
      <c r="J4323" s="19">
        <v>7.38</v>
      </c>
    </row>
    <row r="4324" spans="1:11">
      <c r="A4324" s="18" t="s">
        <v>19</v>
      </c>
      <c r="B4324" s="5" t="str">
        <f>TEXT(DATA[[#This Row],[Fecha]],"mmm")</f>
        <v>abr</v>
      </c>
      <c r="C4324" s="16">
        <f>(WEEKNUM(DATA[[#This Row],[Fecha]],2))</f>
        <v>16</v>
      </c>
      <c r="D4324" s="30">
        <v>45400</v>
      </c>
      <c r="E4324" s="102">
        <f>YEAR(DATA[[#This Row],[Fecha]])</f>
        <v>2024</v>
      </c>
      <c r="F4324" s="31" t="s">
        <v>398</v>
      </c>
      <c r="G4324" s="32" t="s">
        <v>74</v>
      </c>
      <c r="H4324" s="35" t="s">
        <v>608</v>
      </c>
      <c r="I4324" s="32" t="s">
        <v>166</v>
      </c>
      <c r="J4324" s="19">
        <v>5.8</v>
      </c>
    </row>
    <row r="4325" spans="1:11">
      <c r="A4325" s="18" t="s">
        <v>22</v>
      </c>
      <c r="B4325" s="5" t="str">
        <f>TEXT(DATA[[#This Row],[Fecha]],"mmm")</f>
        <v>abr</v>
      </c>
      <c r="C4325" s="16">
        <f>(WEEKNUM(DATA[[#This Row],[Fecha]],2))</f>
        <v>16</v>
      </c>
      <c r="D4325" s="30">
        <v>45400</v>
      </c>
      <c r="E4325" s="102">
        <f>YEAR(DATA[[#This Row],[Fecha]])</f>
        <v>2024</v>
      </c>
      <c r="F4325" s="31" t="s">
        <v>398</v>
      </c>
      <c r="G4325" s="32" t="s">
        <v>64</v>
      </c>
      <c r="H4325" s="35" t="s">
        <v>145</v>
      </c>
      <c r="I4325" s="32" t="s">
        <v>166</v>
      </c>
      <c r="J4325" s="19">
        <v>5.08</v>
      </c>
    </row>
    <row r="4326" spans="1:11">
      <c r="A4326" s="18" t="s">
        <v>20</v>
      </c>
      <c r="B4326" s="5" t="str">
        <f>TEXT(DATA[[#This Row],[Fecha]],"mmm")</f>
        <v>abr</v>
      </c>
      <c r="C4326" s="16">
        <f>(WEEKNUM(DATA[[#This Row],[Fecha]],2))</f>
        <v>16</v>
      </c>
      <c r="D4326" s="30">
        <v>45400</v>
      </c>
      <c r="E4326" s="102">
        <f>YEAR(DATA[[#This Row],[Fecha]])</f>
        <v>2024</v>
      </c>
      <c r="F4326" s="31" t="s">
        <v>58</v>
      </c>
      <c r="G4326" s="32" t="s">
        <v>52</v>
      </c>
      <c r="H4326" s="35" t="s">
        <v>195</v>
      </c>
      <c r="I4326" s="32" t="s">
        <v>166</v>
      </c>
      <c r="J4326" s="19">
        <v>4.8600000000000003</v>
      </c>
    </row>
    <row r="4327" spans="1:11">
      <c r="A4327" s="18" t="s">
        <v>19</v>
      </c>
      <c r="B4327" s="5" t="str">
        <f>TEXT(DATA[[#This Row],[Fecha]],"mmm")</f>
        <v>abr</v>
      </c>
      <c r="C4327" s="16">
        <f>(WEEKNUM(DATA[[#This Row],[Fecha]],2))</f>
        <v>16</v>
      </c>
      <c r="D4327" s="30">
        <v>45400</v>
      </c>
      <c r="E4327" s="102">
        <f>YEAR(DATA[[#This Row],[Fecha]])</f>
        <v>2024</v>
      </c>
      <c r="F4327" s="31" t="s">
        <v>398</v>
      </c>
      <c r="G4327" s="32" t="s">
        <v>74</v>
      </c>
      <c r="H4327" s="35" t="s">
        <v>863</v>
      </c>
      <c r="I4327" s="32" t="s">
        <v>166</v>
      </c>
      <c r="J4327" s="19">
        <v>3.83</v>
      </c>
    </row>
    <row r="4328" spans="1:11">
      <c r="A4328" s="18" t="s">
        <v>22</v>
      </c>
      <c r="B4328" s="5" t="str">
        <f>TEXT(DATA[[#This Row],[Fecha]],"mmm")</f>
        <v>abr</v>
      </c>
      <c r="C4328" s="16">
        <f>(WEEKNUM(DATA[[#This Row],[Fecha]],2))</f>
        <v>16</v>
      </c>
      <c r="D4328" s="30">
        <v>45400</v>
      </c>
      <c r="E4328" s="102">
        <f>YEAR(DATA[[#This Row],[Fecha]])</f>
        <v>2024</v>
      </c>
      <c r="F4328" s="31" t="s">
        <v>398</v>
      </c>
      <c r="G4328" s="32" t="s">
        <v>60</v>
      </c>
      <c r="H4328" s="35" t="s">
        <v>299</v>
      </c>
      <c r="I4328" s="32" t="s">
        <v>166</v>
      </c>
      <c r="J4328" s="19">
        <v>3.82</v>
      </c>
    </row>
    <row r="4329" spans="1:11">
      <c r="A4329" s="18" t="s">
        <v>19</v>
      </c>
      <c r="B4329" s="5" t="str">
        <f>TEXT(DATA[[#This Row],[Fecha]],"mmm")</f>
        <v>abr</v>
      </c>
      <c r="C4329" s="16">
        <f>(WEEKNUM(DATA[[#This Row],[Fecha]],2))</f>
        <v>16</v>
      </c>
      <c r="D4329" s="30">
        <v>45400</v>
      </c>
      <c r="E4329" s="102">
        <f>YEAR(DATA[[#This Row],[Fecha]])</f>
        <v>2024</v>
      </c>
      <c r="F4329" s="31" t="s">
        <v>398</v>
      </c>
      <c r="G4329" s="32" t="s">
        <v>59</v>
      </c>
      <c r="H4329" s="35" t="s">
        <v>866</v>
      </c>
      <c r="I4329" s="32" t="s">
        <v>166</v>
      </c>
      <c r="J4329" s="19">
        <v>3.02</v>
      </c>
    </row>
    <row r="4330" spans="1:11">
      <c r="A4330" s="18" t="s">
        <v>20</v>
      </c>
      <c r="B4330" s="5" t="str">
        <f>TEXT(DATA[[#This Row],[Fecha]],"mmm")</f>
        <v>abr</v>
      </c>
      <c r="C4330" s="16">
        <f>(WEEKNUM(DATA[[#This Row],[Fecha]],2))</f>
        <v>16</v>
      </c>
      <c r="D4330" s="30">
        <v>45400</v>
      </c>
      <c r="E4330" s="102">
        <f>YEAR(DATA[[#This Row],[Fecha]])</f>
        <v>2024</v>
      </c>
      <c r="F4330" s="31" t="s">
        <v>58</v>
      </c>
      <c r="G4330" s="32" t="s">
        <v>52</v>
      </c>
      <c r="H4330" s="35" t="s">
        <v>431</v>
      </c>
      <c r="I4330" s="32" t="s">
        <v>166</v>
      </c>
      <c r="J4330" s="19">
        <v>2.2200000000000002</v>
      </c>
    </row>
    <row r="4331" spans="1:11">
      <c r="A4331" s="18" t="s">
        <v>19</v>
      </c>
      <c r="B4331" s="5" t="str">
        <f>TEXT(DATA[[#This Row],[Fecha]],"mmm")</f>
        <v>abr</v>
      </c>
      <c r="C4331" s="16">
        <f>(WEEKNUM(DATA[[#This Row],[Fecha]],2))</f>
        <v>16</v>
      </c>
      <c r="D4331" s="30">
        <v>45400</v>
      </c>
      <c r="E4331" s="102">
        <f>YEAR(DATA[[#This Row],[Fecha]])</f>
        <v>2024</v>
      </c>
      <c r="F4331" s="31" t="s">
        <v>398</v>
      </c>
      <c r="G4331" s="32" t="s">
        <v>59</v>
      </c>
      <c r="H4331" s="35" t="s">
        <v>866</v>
      </c>
      <c r="I4331" s="32" t="s">
        <v>166</v>
      </c>
      <c r="J4331" s="19">
        <v>2.19</v>
      </c>
    </row>
    <row r="4332" spans="1:11">
      <c r="A4332" s="18" t="s">
        <v>20</v>
      </c>
      <c r="B4332" s="5" t="str">
        <f>TEXT(DATA[[#This Row],[Fecha]],"mmm")</f>
        <v>abr</v>
      </c>
      <c r="C4332" s="16">
        <f>(WEEKNUM(DATA[[#This Row],[Fecha]],2))</f>
        <v>16</v>
      </c>
      <c r="D4332" s="30">
        <v>45400</v>
      </c>
      <c r="E4332" s="102">
        <f>YEAR(DATA[[#This Row],[Fecha]])</f>
        <v>2024</v>
      </c>
      <c r="F4332" s="31" t="s">
        <v>58</v>
      </c>
      <c r="G4332" s="32" t="s">
        <v>52</v>
      </c>
      <c r="H4332" s="35" t="s">
        <v>431</v>
      </c>
      <c r="I4332" s="32" t="s">
        <v>166</v>
      </c>
      <c r="J4332" s="19">
        <v>1.97</v>
      </c>
    </row>
    <row r="4333" spans="1:11">
      <c r="A4333" s="18" t="s">
        <v>19</v>
      </c>
      <c r="B4333" s="5" t="str">
        <f>TEXT(DATA[[#This Row],[Fecha]],"mmm")</f>
        <v>abr</v>
      </c>
      <c r="C4333" s="16">
        <f>(WEEKNUM(DATA[[#This Row],[Fecha]],2))</f>
        <v>16</v>
      </c>
      <c r="D4333" s="30">
        <v>45400</v>
      </c>
      <c r="E4333" s="102">
        <f>YEAR(DATA[[#This Row],[Fecha]])</f>
        <v>2024</v>
      </c>
      <c r="F4333" s="31" t="s">
        <v>398</v>
      </c>
      <c r="G4333" s="32" t="s">
        <v>74</v>
      </c>
      <c r="H4333" s="35" t="s">
        <v>608</v>
      </c>
      <c r="I4333" s="32" t="s">
        <v>166</v>
      </c>
      <c r="J4333" s="19">
        <v>1.83</v>
      </c>
    </row>
    <row r="4334" spans="1:11">
      <c r="A4334" s="18" t="s">
        <v>20</v>
      </c>
      <c r="B4334" s="5" t="str">
        <f>TEXT(DATA[[#This Row],[Fecha]],"mmm")</f>
        <v>abr</v>
      </c>
      <c r="C4334" s="16">
        <f>(WEEKNUM(DATA[[#This Row],[Fecha]],2))</f>
        <v>16</v>
      </c>
      <c r="D4334" s="30">
        <v>45400</v>
      </c>
      <c r="E4334" s="102">
        <f>YEAR(DATA[[#This Row],[Fecha]])</f>
        <v>2024</v>
      </c>
      <c r="F4334" s="31" t="s">
        <v>398</v>
      </c>
      <c r="G4334" s="32" t="s">
        <v>52</v>
      </c>
      <c r="H4334" s="35" t="s">
        <v>162</v>
      </c>
      <c r="I4334" s="32" t="s">
        <v>166</v>
      </c>
      <c r="J4334" s="19">
        <v>1.82</v>
      </c>
    </row>
    <row r="4335" spans="1:11">
      <c r="A4335" s="18" t="s">
        <v>20</v>
      </c>
      <c r="B4335" s="5" t="str">
        <f>TEXT(DATA[[#This Row],[Fecha]],"mmm")</f>
        <v>abr</v>
      </c>
      <c r="C4335" s="16">
        <f>(WEEKNUM(DATA[[#This Row],[Fecha]],2))</f>
        <v>16</v>
      </c>
      <c r="D4335" s="30">
        <v>45400</v>
      </c>
      <c r="E4335" s="102">
        <f>YEAR(DATA[[#This Row],[Fecha]])</f>
        <v>2024</v>
      </c>
      <c r="F4335" s="31" t="s">
        <v>398</v>
      </c>
      <c r="G4335" s="32" t="s">
        <v>76</v>
      </c>
      <c r="H4335" s="35" t="s">
        <v>610</v>
      </c>
      <c r="I4335" s="32" t="s">
        <v>166</v>
      </c>
      <c r="J4335" s="19">
        <v>1.66</v>
      </c>
    </row>
    <row r="4336" spans="1:11">
      <c r="A4336" s="18" t="s">
        <v>22</v>
      </c>
      <c r="B4336" s="5" t="str">
        <f>TEXT(DATA[[#This Row],[Fecha]],"mmm")</f>
        <v>abr</v>
      </c>
      <c r="C4336" s="16">
        <f>(WEEKNUM(DATA[[#This Row],[Fecha]],2))</f>
        <v>16</v>
      </c>
      <c r="D4336" s="30">
        <v>45400</v>
      </c>
      <c r="E4336" s="102">
        <f>YEAR(DATA[[#This Row],[Fecha]])</f>
        <v>2024</v>
      </c>
      <c r="F4336" s="31" t="s">
        <v>398</v>
      </c>
      <c r="G4336" s="32" t="s">
        <v>76</v>
      </c>
      <c r="H4336" s="35" t="s">
        <v>304</v>
      </c>
      <c r="I4336" s="32" t="s">
        <v>166</v>
      </c>
      <c r="J4336" s="19">
        <v>1.65</v>
      </c>
    </row>
    <row r="4337" spans="1:11">
      <c r="A4337" s="18" t="s">
        <v>20</v>
      </c>
      <c r="B4337" s="5" t="str">
        <f>TEXT(DATA[[#This Row],[Fecha]],"mmm")</f>
        <v>abr</v>
      </c>
      <c r="C4337" s="16">
        <f>(WEEKNUM(DATA[[#This Row],[Fecha]],2))</f>
        <v>16</v>
      </c>
      <c r="D4337" s="30">
        <v>45400</v>
      </c>
      <c r="E4337" s="102">
        <f>YEAR(DATA[[#This Row],[Fecha]])</f>
        <v>2024</v>
      </c>
      <c r="F4337" s="31" t="s">
        <v>398</v>
      </c>
      <c r="G4337" s="32" t="s">
        <v>53</v>
      </c>
      <c r="H4337" s="35" t="s">
        <v>387</v>
      </c>
      <c r="I4337" s="32" t="s">
        <v>166</v>
      </c>
      <c r="J4337" s="19">
        <v>1.65</v>
      </c>
    </row>
    <row r="4338" spans="1:11">
      <c r="A4338" s="18" t="s">
        <v>20</v>
      </c>
      <c r="B4338" s="5" t="str">
        <f>TEXT(DATA[[#This Row],[Fecha]],"mmm")</f>
        <v>abr</v>
      </c>
      <c r="C4338" s="16">
        <f>(WEEKNUM(DATA[[#This Row],[Fecha]],2))</f>
        <v>16</v>
      </c>
      <c r="D4338" s="30">
        <v>45400</v>
      </c>
      <c r="E4338" s="102">
        <f>YEAR(DATA[[#This Row],[Fecha]])</f>
        <v>2024</v>
      </c>
      <c r="F4338" s="31" t="s">
        <v>58</v>
      </c>
      <c r="G4338" s="32" t="s">
        <v>62</v>
      </c>
      <c r="H4338" s="35" t="s">
        <v>63</v>
      </c>
      <c r="I4338" s="32" t="s">
        <v>166</v>
      </c>
      <c r="J4338" s="19">
        <v>1.32</v>
      </c>
    </row>
    <row r="4339" spans="1:11">
      <c r="A4339" s="18" t="s">
        <v>22</v>
      </c>
      <c r="B4339" s="5" t="str">
        <f>TEXT(DATA[[#This Row],[Fecha]],"mmm")</f>
        <v>abr</v>
      </c>
      <c r="C4339" s="16">
        <f>(WEEKNUM(DATA[[#This Row],[Fecha]],2))</f>
        <v>16</v>
      </c>
      <c r="D4339" s="30">
        <v>45400</v>
      </c>
      <c r="E4339" s="102">
        <f>YEAR(DATA[[#This Row],[Fecha]])</f>
        <v>2024</v>
      </c>
      <c r="F4339" s="31" t="s">
        <v>398</v>
      </c>
      <c r="G4339" s="32" t="s">
        <v>64</v>
      </c>
      <c r="H4339" s="35" t="s">
        <v>145</v>
      </c>
      <c r="I4339" s="32" t="s">
        <v>166</v>
      </c>
      <c r="J4339" s="19">
        <v>1.05</v>
      </c>
    </row>
    <row r="4340" spans="1:11">
      <c r="A4340" s="18" t="s">
        <v>19</v>
      </c>
      <c r="B4340" s="5" t="str">
        <f>TEXT(DATA[[#This Row],[Fecha]],"mmm")</f>
        <v>abr</v>
      </c>
      <c r="C4340" s="16">
        <f>(WEEKNUM(DATA[[#This Row],[Fecha]],2))</f>
        <v>16</v>
      </c>
      <c r="D4340" s="30">
        <v>45400</v>
      </c>
      <c r="E4340" s="102">
        <f>YEAR(DATA[[#This Row],[Fecha]])</f>
        <v>2024</v>
      </c>
      <c r="F4340" s="31" t="s">
        <v>398</v>
      </c>
      <c r="G4340" s="32" t="s">
        <v>74</v>
      </c>
      <c r="H4340" s="35" t="s">
        <v>608</v>
      </c>
      <c r="I4340" s="32" t="s">
        <v>166</v>
      </c>
      <c r="J4340" s="19">
        <v>0.94</v>
      </c>
    </row>
    <row r="4341" spans="1:11">
      <c r="A4341" s="18" t="s">
        <v>20</v>
      </c>
      <c r="B4341" s="5" t="str">
        <f>TEXT(DATA[[#This Row],[Fecha]],"mmm")</f>
        <v>abr</v>
      </c>
      <c r="C4341" s="16">
        <f>(WEEKNUM(DATA[[#This Row],[Fecha]],2))</f>
        <v>16</v>
      </c>
      <c r="D4341" s="30">
        <v>45400</v>
      </c>
      <c r="E4341" s="102">
        <f>YEAR(DATA[[#This Row],[Fecha]])</f>
        <v>2024</v>
      </c>
      <c r="F4341" s="31" t="s">
        <v>398</v>
      </c>
      <c r="G4341" s="32" t="s">
        <v>52</v>
      </c>
      <c r="H4341" s="35" t="s">
        <v>162</v>
      </c>
      <c r="I4341" s="32" t="s">
        <v>166</v>
      </c>
      <c r="J4341" s="19">
        <v>0.82</v>
      </c>
    </row>
    <row r="4342" spans="1:11">
      <c r="A4342" s="18" t="s">
        <v>20</v>
      </c>
      <c r="B4342" s="5" t="str">
        <f>TEXT(DATA[[#This Row],[Fecha]],"mmm")</f>
        <v>abr</v>
      </c>
      <c r="C4342" s="16">
        <f>(WEEKNUM(DATA[[#This Row],[Fecha]],2))</f>
        <v>16</v>
      </c>
      <c r="D4342" s="30">
        <v>45400</v>
      </c>
      <c r="E4342" s="102">
        <f>YEAR(DATA[[#This Row],[Fecha]])</f>
        <v>2024</v>
      </c>
      <c r="F4342" s="31" t="s">
        <v>398</v>
      </c>
      <c r="G4342" s="32" t="s">
        <v>52</v>
      </c>
      <c r="H4342" s="35" t="s">
        <v>162</v>
      </c>
      <c r="I4342" s="32" t="s">
        <v>166</v>
      </c>
      <c r="J4342" s="19">
        <v>0.64</v>
      </c>
    </row>
    <row r="4343" spans="1:11">
      <c r="A4343" s="18" t="s">
        <v>22</v>
      </c>
      <c r="B4343" s="5" t="str">
        <f>TEXT(DATA[[#This Row],[Fecha]],"mmm")</f>
        <v>abr</v>
      </c>
      <c r="C4343" s="16">
        <f>(WEEKNUM(DATA[[#This Row],[Fecha]],2))</f>
        <v>16</v>
      </c>
      <c r="D4343" s="30">
        <v>45400</v>
      </c>
      <c r="E4343" s="102">
        <f>YEAR(DATA[[#This Row],[Fecha]])</f>
        <v>2024</v>
      </c>
      <c r="F4343" s="31" t="s">
        <v>398</v>
      </c>
      <c r="G4343" s="32" t="s">
        <v>76</v>
      </c>
      <c r="H4343" s="35" t="s">
        <v>865</v>
      </c>
      <c r="I4343" s="32" t="s">
        <v>166</v>
      </c>
      <c r="J4343" s="19">
        <v>0.43</v>
      </c>
    </row>
    <row r="4344" spans="1:11">
      <c r="A4344" s="18" t="s">
        <v>20</v>
      </c>
      <c r="B4344" s="5" t="str">
        <f>TEXT(DATA[[#This Row],[Fecha]],"mmm")</f>
        <v>abr</v>
      </c>
      <c r="C4344" s="16">
        <f>(WEEKNUM(DATA[[#This Row],[Fecha]],2))</f>
        <v>16</v>
      </c>
      <c r="D4344" s="30">
        <v>45400</v>
      </c>
      <c r="E4344" s="102">
        <f>YEAR(DATA[[#This Row],[Fecha]])</f>
        <v>2024</v>
      </c>
      <c r="F4344" s="31" t="s">
        <v>398</v>
      </c>
      <c r="G4344" s="32" t="s">
        <v>52</v>
      </c>
      <c r="H4344" s="35" t="s">
        <v>162</v>
      </c>
      <c r="I4344" s="32" t="s">
        <v>166</v>
      </c>
      <c r="J4344" s="19">
        <v>0.21</v>
      </c>
    </row>
    <row r="4345" spans="1:11">
      <c r="A4345" s="18" t="s">
        <v>22</v>
      </c>
      <c r="B4345" s="5" t="str">
        <f>TEXT(DATA[[#This Row],[Fecha]],"mmm")</f>
        <v>abr</v>
      </c>
      <c r="C4345" s="16">
        <f>(WEEKNUM(DATA[[#This Row],[Fecha]],2))</f>
        <v>16</v>
      </c>
      <c r="D4345" s="30">
        <v>45400</v>
      </c>
      <c r="E4345" s="102">
        <f>YEAR(DATA[[#This Row],[Fecha]])</f>
        <v>2024</v>
      </c>
      <c r="F4345" s="31" t="s">
        <v>398</v>
      </c>
      <c r="G4345" s="32" t="s">
        <v>60</v>
      </c>
      <c r="H4345" s="35" t="s">
        <v>299</v>
      </c>
      <c r="I4345" s="32" t="s">
        <v>166</v>
      </c>
      <c r="J4345" s="19">
        <v>0.08</v>
      </c>
    </row>
    <row r="4346" spans="1:11">
      <c r="A4346" s="18" t="s">
        <v>22</v>
      </c>
      <c r="B4346" s="5" t="str">
        <f>TEXT(DATA[[#This Row],[Fecha]],"mmm")</f>
        <v>abr</v>
      </c>
      <c r="C4346" s="16">
        <f>(WEEKNUM(DATA[[#This Row],[Fecha]],2))</f>
        <v>16</v>
      </c>
      <c r="D4346" s="30">
        <v>45401</v>
      </c>
      <c r="E4346" s="102">
        <f>YEAR(DATA[[#This Row],[Fecha]])</f>
        <v>2024</v>
      </c>
      <c r="F4346" s="31" t="s">
        <v>398</v>
      </c>
      <c r="G4346" s="32" t="s">
        <v>179</v>
      </c>
      <c r="H4346" s="35" t="s">
        <v>691</v>
      </c>
      <c r="I4346" s="32" t="s">
        <v>57</v>
      </c>
      <c r="J4346" s="19">
        <v>54.5</v>
      </c>
      <c r="K4346" s="29" t="s">
        <v>869</v>
      </c>
    </row>
    <row r="4347" spans="1:11">
      <c r="A4347" s="18" t="s">
        <v>22</v>
      </c>
      <c r="B4347" s="5" t="str">
        <f>TEXT(DATA[[#This Row],[Fecha]],"mmm")</f>
        <v>abr</v>
      </c>
      <c r="C4347" s="16">
        <f>(WEEKNUM(DATA[[#This Row],[Fecha]],2))</f>
        <v>16</v>
      </c>
      <c r="D4347" s="30">
        <v>45401</v>
      </c>
      <c r="E4347" s="102">
        <f>YEAR(DATA[[#This Row],[Fecha]])</f>
        <v>2024</v>
      </c>
      <c r="F4347" s="31" t="s">
        <v>58</v>
      </c>
      <c r="G4347" s="32" t="s">
        <v>77</v>
      </c>
      <c r="H4347" s="35" t="s">
        <v>320</v>
      </c>
      <c r="I4347" s="32" t="s">
        <v>57</v>
      </c>
      <c r="J4347" s="19">
        <v>28.9</v>
      </c>
      <c r="K4347" s="29" t="s">
        <v>870</v>
      </c>
    </row>
    <row r="4348" spans="1:11">
      <c r="A4348" s="18" t="s">
        <v>22</v>
      </c>
      <c r="B4348" s="5" t="str">
        <f>TEXT(DATA[[#This Row],[Fecha]],"mmm")</f>
        <v>abr</v>
      </c>
      <c r="C4348" s="16">
        <f>(WEEKNUM(DATA[[#This Row],[Fecha]],2))</f>
        <v>16</v>
      </c>
      <c r="D4348" s="30">
        <v>45401</v>
      </c>
      <c r="E4348" s="102">
        <f>YEAR(DATA[[#This Row],[Fecha]])</f>
        <v>2024</v>
      </c>
      <c r="F4348" s="31" t="s">
        <v>58</v>
      </c>
      <c r="G4348" s="32" t="s">
        <v>76</v>
      </c>
      <c r="H4348" s="35" t="s">
        <v>711</v>
      </c>
      <c r="I4348" s="32" t="s">
        <v>56</v>
      </c>
      <c r="J4348" s="19">
        <v>24.91</v>
      </c>
      <c r="K4348" s="29" t="s">
        <v>868</v>
      </c>
    </row>
    <row r="4349" spans="1:11">
      <c r="A4349" s="18" t="s">
        <v>22</v>
      </c>
      <c r="B4349" s="5" t="str">
        <f>TEXT(DATA[[#This Row],[Fecha]],"mmm")</f>
        <v>abr</v>
      </c>
      <c r="C4349" s="16">
        <f>(WEEKNUM(DATA[[#This Row],[Fecha]],2))</f>
        <v>16</v>
      </c>
      <c r="D4349" s="30">
        <v>45401</v>
      </c>
      <c r="E4349" s="102">
        <f>YEAR(DATA[[#This Row],[Fecha]])</f>
        <v>2024</v>
      </c>
      <c r="F4349" s="31" t="s">
        <v>58</v>
      </c>
      <c r="G4349" s="32" t="s">
        <v>77</v>
      </c>
      <c r="H4349" s="35" t="s">
        <v>320</v>
      </c>
      <c r="I4349" s="32" t="s">
        <v>57</v>
      </c>
      <c r="J4349" s="19">
        <v>17.809999999999999</v>
      </c>
      <c r="K4349" s="29" t="s">
        <v>870</v>
      </c>
    </row>
    <row r="4350" spans="1:11">
      <c r="A4350" s="18" t="s">
        <v>19</v>
      </c>
      <c r="B4350" s="5" t="str">
        <f>TEXT(DATA[[#This Row],[Fecha]],"mmm")</f>
        <v>abr</v>
      </c>
      <c r="C4350" s="16">
        <f>(WEEKNUM(DATA[[#This Row],[Fecha]],2))</f>
        <v>16</v>
      </c>
      <c r="D4350" s="30">
        <v>45401</v>
      </c>
      <c r="E4350" s="102">
        <f>YEAR(DATA[[#This Row],[Fecha]])</f>
        <v>2024</v>
      </c>
      <c r="F4350" s="31" t="s">
        <v>398</v>
      </c>
      <c r="G4350" s="32" t="s">
        <v>74</v>
      </c>
      <c r="H4350" s="35" t="s">
        <v>375</v>
      </c>
      <c r="I4350" s="32" t="s">
        <v>56</v>
      </c>
      <c r="J4350" s="19">
        <v>15.79</v>
      </c>
      <c r="K4350" s="29" t="s">
        <v>874</v>
      </c>
    </row>
    <row r="4351" spans="1:11">
      <c r="A4351" s="18" t="s">
        <v>22</v>
      </c>
      <c r="B4351" s="5" t="str">
        <f>TEXT(DATA[[#This Row],[Fecha]],"mmm")</f>
        <v>abr</v>
      </c>
      <c r="C4351" s="16">
        <f>(WEEKNUM(DATA[[#This Row],[Fecha]],2))</f>
        <v>16</v>
      </c>
      <c r="D4351" s="30">
        <v>45401</v>
      </c>
      <c r="E4351" s="102">
        <f>YEAR(DATA[[#This Row],[Fecha]])</f>
        <v>2024</v>
      </c>
      <c r="F4351" s="31" t="s">
        <v>58</v>
      </c>
      <c r="G4351" s="32" t="s">
        <v>79</v>
      </c>
      <c r="H4351" s="35" t="s">
        <v>110</v>
      </c>
      <c r="I4351" s="32" t="s">
        <v>56</v>
      </c>
      <c r="J4351" s="19">
        <v>15.36</v>
      </c>
      <c r="K4351" s="29" t="s">
        <v>875</v>
      </c>
    </row>
    <row r="4352" spans="1:11">
      <c r="A4352" s="18" t="s">
        <v>19</v>
      </c>
      <c r="B4352" s="5" t="str">
        <f>TEXT(DATA[[#This Row],[Fecha]],"mmm")</f>
        <v>abr</v>
      </c>
      <c r="C4352" s="16">
        <f>(WEEKNUM(DATA[[#This Row],[Fecha]],2))</f>
        <v>16</v>
      </c>
      <c r="D4352" s="30">
        <v>45401</v>
      </c>
      <c r="E4352" s="102">
        <f>YEAR(DATA[[#This Row],[Fecha]])</f>
        <v>2024</v>
      </c>
      <c r="F4352" s="31" t="s">
        <v>398</v>
      </c>
      <c r="G4352" s="32" t="s">
        <v>74</v>
      </c>
      <c r="H4352" s="35" t="s">
        <v>608</v>
      </c>
      <c r="I4352" s="32" t="s">
        <v>56</v>
      </c>
      <c r="J4352" s="19">
        <v>15.21</v>
      </c>
      <c r="K4352" s="29" t="s">
        <v>874</v>
      </c>
    </row>
    <row r="4353" spans="1:11">
      <c r="A4353" s="18" t="s">
        <v>19</v>
      </c>
      <c r="B4353" s="5" t="str">
        <f>TEXT(DATA[[#This Row],[Fecha]],"mmm")</f>
        <v>abr</v>
      </c>
      <c r="C4353" s="16">
        <f>(WEEKNUM(DATA[[#This Row],[Fecha]],2))</f>
        <v>16</v>
      </c>
      <c r="D4353" s="30">
        <v>45401</v>
      </c>
      <c r="E4353" s="102">
        <f>YEAR(DATA[[#This Row],[Fecha]])</f>
        <v>2024</v>
      </c>
      <c r="F4353" s="31" t="s">
        <v>398</v>
      </c>
      <c r="G4353" s="32" t="s">
        <v>60</v>
      </c>
      <c r="H4353" s="35" t="s">
        <v>171</v>
      </c>
      <c r="I4353" s="32" t="s">
        <v>57</v>
      </c>
      <c r="J4353" s="19">
        <v>13.56</v>
      </c>
      <c r="K4353" s="29" t="s">
        <v>641</v>
      </c>
    </row>
    <row r="4354" spans="1:11">
      <c r="A4354" s="18" t="s">
        <v>20</v>
      </c>
      <c r="B4354" s="5" t="str">
        <f>TEXT(DATA[[#This Row],[Fecha]],"mmm")</f>
        <v>abr</v>
      </c>
      <c r="C4354" s="16">
        <f>(WEEKNUM(DATA[[#This Row],[Fecha]],2))</f>
        <v>16</v>
      </c>
      <c r="D4354" s="30">
        <v>45401</v>
      </c>
      <c r="E4354" s="102">
        <f>YEAR(DATA[[#This Row],[Fecha]])</f>
        <v>2024</v>
      </c>
      <c r="F4354" s="31" t="s">
        <v>398</v>
      </c>
      <c r="G4354" s="32" t="s">
        <v>482</v>
      </c>
      <c r="H4354" s="35" t="s">
        <v>150</v>
      </c>
      <c r="I4354" s="32" t="s">
        <v>166</v>
      </c>
      <c r="J4354" s="19">
        <v>9.25</v>
      </c>
    </row>
    <row r="4355" spans="1:11">
      <c r="A4355" s="18" t="s">
        <v>20</v>
      </c>
      <c r="B4355" s="5" t="str">
        <f>TEXT(DATA[[#This Row],[Fecha]],"mmm")</f>
        <v>abr</v>
      </c>
      <c r="C4355" s="16">
        <f>(WEEKNUM(DATA[[#This Row],[Fecha]],2))</f>
        <v>16</v>
      </c>
      <c r="D4355" s="30">
        <v>45401</v>
      </c>
      <c r="E4355" s="102">
        <f>YEAR(DATA[[#This Row],[Fecha]])</f>
        <v>2024</v>
      </c>
      <c r="F4355" s="31" t="s">
        <v>398</v>
      </c>
      <c r="G4355" s="32" t="s">
        <v>59</v>
      </c>
      <c r="H4355" s="35" t="s">
        <v>598</v>
      </c>
      <c r="I4355" s="32" t="s">
        <v>166</v>
      </c>
      <c r="J4355" s="19">
        <v>8.27</v>
      </c>
    </row>
    <row r="4356" spans="1:11">
      <c r="A4356" s="18" t="s">
        <v>19</v>
      </c>
      <c r="B4356" s="5" t="str">
        <f>TEXT(DATA[[#This Row],[Fecha]],"mmm")</f>
        <v>abr</v>
      </c>
      <c r="C4356" s="16">
        <f>(WEEKNUM(DATA[[#This Row],[Fecha]],2))</f>
        <v>16</v>
      </c>
      <c r="D4356" s="30">
        <v>45401</v>
      </c>
      <c r="E4356" s="102">
        <f>YEAR(DATA[[#This Row],[Fecha]])</f>
        <v>2024</v>
      </c>
      <c r="F4356" s="31" t="s">
        <v>398</v>
      </c>
      <c r="G4356" s="32" t="s">
        <v>74</v>
      </c>
      <c r="H4356" s="35" t="s">
        <v>608</v>
      </c>
      <c r="I4356" s="32" t="s">
        <v>166</v>
      </c>
      <c r="J4356" s="19">
        <v>6.19</v>
      </c>
    </row>
    <row r="4357" spans="1:11">
      <c r="A4357" s="18" t="s">
        <v>19</v>
      </c>
      <c r="B4357" s="5" t="str">
        <f>TEXT(DATA[[#This Row],[Fecha]],"mmm")</f>
        <v>abr</v>
      </c>
      <c r="C4357" s="16">
        <f>(WEEKNUM(DATA[[#This Row],[Fecha]],2))</f>
        <v>16</v>
      </c>
      <c r="D4357" s="30">
        <v>45401</v>
      </c>
      <c r="E4357" s="102">
        <f>YEAR(DATA[[#This Row],[Fecha]])</f>
        <v>2024</v>
      </c>
      <c r="F4357" s="31" t="s">
        <v>398</v>
      </c>
      <c r="G4357" s="32" t="s">
        <v>74</v>
      </c>
      <c r="H4357" s="35" t="s">
        <v>375</v>
      </c>
      <c r="I4357" s="32" t="s">
        <v>166</v>
      </c>
      <c r="J4357" s="19">
        <v>5.99</v>
      </c>
    </row>
    <row r="4358" spans="1:11">
      <c r="A4358" s="18" t="s">
        <v>20</v>
      </c>
      <c r="B4358" s="5" t="str">
        <f>TEXT(DATA[[#This Row],[Fecha]],"mmm")</f>
        <v>abr</v>
      </c>
      <c r="C4358" s="16">
        <f>(WEEKNUM(DATA[[#This Row],[Fecha]],2))</f>
        <v>16</v>
      </c>
      <c r="D4358" s="30">
        <v>45401</v>
      </c>
      <c r="E4358" s="102">
        <f>YEAR(DATA[[#This Row],[Fecha]])</f>
        <v>2024</v>
      </c>
      <c r="F4358" s="31" t="s">
        <v>398</v>
      </c>
      <c r="G4358" s="32" t="s">
        <v>59</v>
      </c>
      <c r="H4358" s="35" t="s">
        <v>656</v>
      </c>
      <c r="I4358" s="32" t="s">
        <v>166</v>
      </c>
      <c r="J4358" s="19">
        <v>5.25</v>
      </c>
    </row>
    <row r="4359" spans="1:11">
      <c r="A4359" s="18" t="s">
        <v>19</v>
      </c>
      <c r="B4359" s="5" t="str">
        <f>TEXT(DATA[[#This Row],[Fecha]],"mmm")</f>
        <v>abr</v>
      </c>
      <c r="C4359" s="16">
        <f>(WEEKNUM(DATA[[#This Row],[Fecha]],2))</f>
        <v>16</v>
      </c>
      <c r="D4359" s="30">
        <v>45401</v>
      </c>
      <c r="E4359" s="102">
        <f>YEAR(DATA[[#This Row],[Fecha]])</f>
        <v>2024</v>
      </c>
      <c r="F4359" s="31" t="s">
        <v>398</v>
      </c>
      <c r="G4359" s="32" t="s">
        <v>74</v>
      </c>
      <c r="H4359" s="35" t="s">
        <v>608</v>
      </c>
      <c r="I4359" s="32" t="s">
        <v>166</v>
      </c>
      <c r="J4359" s="19">
        <v>4.96</v>
      </c>
    </row>
    <row r="4360" spans="1:11">
      <c r="A4360" s="18" t="s">
        <v>22</v>
      </c>
      <c r="B4360" s="5" t="str">
        <f>TEXT(DATA[[#This Row],[Fecha]],"mmm")</f>
        <v>abr</v>
      </c>
      <c r="C4360" s="16">
        <f>(WEEKNUM(DATA[[#This Row],[Fecha]],2))</f>
        <v>16</v>
      </c>
      <c r="D4360" s="30">
        <v>45401</v>
      </c>
      <c r="E4360" s="102">
        <f>YEAR(DATA[[#This Row],[Fecha]])</f>
        <v>2024</v>
      </c>
      <c r="F4360" s="31" t="s">
        <v>398</v>
      </c>
      <c r="G4360" s="32" t="s">
        <v>179</v>
      </c>
      <c r="H4360" s="35" t="s">
        <v>691</v>
      </c>
      <c r="I4360" s="32" t="s">
        <v>166</v>
      </c>
      <c r="J4360" s="19">
        <v>4.91</v>
      </c>
    </row>
    <row r="4361" spans="1:11">
      <c r="A4361" s="18" t="s">
        <v>22</v>
      </c>
      <c r="B4361" s="5" t="str">
        <f>TEXT(DATA[[#This Row],[Fecha]],"mmm")</f>
        <v>abr</v>
      </c>
      <c r="C4361" s="16">
        <f>(WEEKNUM(DATA[[#This Row],[Fecha]],2))</f>
        <v>16</v>
      </c>
      <c r="D4361" s="30">
        <v>45401</v>
      </c>
      <c r="E4361" s="102">
        <f>YEAR(DATA[[#This Row],[Fecha]])</f>
        <v>2024</v>
      </c>
      <c r="F4361" s="31" t="s">
        <v>58</v>
      </c>
      <c r="G4361" s="32" t="s">
        <v>60</v>
      </c>
      <c r="H4361" s="35" t="s">
        <v>299</v>
      </c>
      <c r="I4361" s="32" t="s">
        <v>166</v>
      </c>
      <c r="J4361" s="19">
        <v>3.95</v>
      </c>
    </row>
    <row r="4362" spans="1:11">
      <c r="A4362" s="18" t="s">
        <v>22</v>
      </c>
      <c r="B4362" s="5" t="str">
        <f>TEXT(DATA[[#This Row],[Fecha]],"mmm")</f>
        <v>abr</v>
      </c>
      <c r="C4362" s="16">
        <f>(WEEKNUM(DATA[[#This Row],[Fecha]],2))</f>
        <v>16</v>
      </c>
      <c r="D4362" s="30">
        <v>45401</v>
      </c>
      <c r="E4362" s="102">
        <f>YEAR(DATA[[#This Row],[Fecha]])</f>
        <v>2024</v>
      </c>
      <c r="F4362" s="31" t="s">
        <v>398</v>
      </c>
      <c r="G4362" s="32" t="s">
        <v>76</v>
      </c>
      <c r="H4362" s="35" t="s">
        <v>304</v>
      </c>
      <c r="I4362" s="32" t="s">
        <v>166</v>
      </c>
      <c r="J4362" s="19">
        <v>3.7</v>
      </c>
    </row>
    <row r="4363" spans="1:11">
      <c r="A4363" s="18" t="s">
        <v>20</v>
      </c>
      <c r="B4363" s="5" t="str">
        <f>TEXT(DATA[[#This Row],[Fecha]],"mmm")</f>
        <v>abr</v>
      </c>
      <c r="C4363" s="16">
        <f>(WEEKNUM(DATA[[#This Row],[Fecha]],2))</f>
        <v>16</v>
      </c>
      <c r="D4363" s="30">
        <v>45401</v>
      </c>
      <c r="E4363" s="102">
        <f>YEAR(DATA[[#This Row],[Fecha]])</f>
        <v>2024</v>
      </c>
      <c r="F4363" s="31" t="s">
        <v>398</v>
      </c>
      <c r="G4363" s="32" t="s">
        <v>64</v>
      </c>
      <c r="H4363" s="35" t="s">
        <v>477</v>
      </c>
      <c r="I4363" s="32" t="s">
        <v>166</v>
      </c>
      <c r="J4363" s="19">
        <v>3.37</v>
      </c>
    </row>
    <row r="4364" spans="1:11">
      <c r="A4364" s="18" t="s">
        <v>22</v>
      </c>
      <c r="B4364" s="5" t="str">
        <f>TEXT(DATA[[#This Row],[Fecha]],"mmm")</f>
        <v>abr</v>
      </c>
      <c r="C4364" s="16">
        <f>(WEEKNUM(DATA[[#This Row],[Fecha]],2))</f>
        <v>16</v>
      </c>
      <c r="D4364" s="30">
        <v>45401</v>
      </c>
      <c r="E4364" s="102">
        <f>YEAR(DATA[[#This Row],[Fecha]])</f>
        <v>2024</v>
      </c>
      <c r="F4364" s="31" t="s">
        <v>398</v>
      </c>
      <c r="G4364" s="32" t="s">
        <v>76</v>
      </c>
      <c r="H4364" s="35" t="s">
        <v>304</v>
      </c>
      <c r="I4364" s="32" t="s">
        <v>166</v>
      </c>
      <c r="J4364" s="19">
        <v>3.3</v>
      </c>
    </row>
    <row r="4365" spans="1:11">
      <c r="A4365" s="18" t="s">
        <v>22</v>
      </c>
      <c r="B4365" s="5" t="str">
        <f>TEXT(DATA[[#This Row],[Fecha]],"mmm")</f>
        <v>abr</v>
      </c>
      <c r="C4365" s="16">
        <f>(WEEKNUM(DATA[[#This Row],[Fecha]],2))</f>
        <v>16</v>
      </c>
      <c r="D4365" s="30">
        <v>45401</v>
      </c>
      <c r="E4365" s="102">
        <f>YEAR(DATA[[#This Row],[Fecha]])</f>
        <v>2024</v>
      </c>
      <c r="F4365" s="31" t="s">
        <v>58</v>
      </c>
      <c r="G4365" s="32" t="s">
        <v>79</v>
      </c>
      <c r="H4365" s="35" t="s">
        <v>110</v>
      </c>
      <c r="I4365" s="32" t="s">
        <v>166</v>
      </c>
      <c r="J4365" s="19">
        <v>2.65</v>
      </c>
    </row>
    <row r="4366" spans="1:11">
      <c r="A4366" s="18" t="s">
        <v>19</v>
      </c>
      <c r="B4366" s="5" t="str">
        <f>TEXT(DATA[[#This Row],[Fecha]],"mmm")</f>
        <v>abr</v>
      </c>
      <c r="C4366" s="16">
        <f>(WEEKNUM(DATA[[#This Row],[Fecha]],2))</f>
        <v>16</v>
      </c>
      <c r="D4366" s="30">
        <v>45401</v>
      </c>
      <c r="E4366" s="102">
        <f>YEAR(DATA[[#This Row],[Fecha]])</f>
        <v>2024</v>
      </c>
      <c r="F4366" s="31" t="s">
        <v>398</v>
      </c>
      <c r="G4366" s="32" t="s">
        <v>74</v>
      </c>
      <c r="H4366" s="35" t="s">
        <v>608</v>
      </c>
      <c r="I4366" s="32" t="s">
        <v>166</v>
      </c>
      <c r="J4366" s="19">
        <v>2.61</v>
      </c>
    </row>
    <row r="4367" spans="1:11">
      <c r="A4367" s="18" t="s">
        <v>19</v>
      </c>
      <c r="B4367" s="5" t="str">
        <f>TEXT(DATA[[#This Row],[Fecha]],"mmm")</f>
        <v>abr</v>
      </c>
      <c r="C4367" s="16">
        <f>(WEEKNUM(DATA[[#This Row],[Fecha]],2))</f>
        <v>16</v>
      </c>
      <c r="D4367" s="30">
        <v>45401</v>
      </c>
      <c r="E4367" s="102">
        <f>YEAR(DATA[[#This Row],[Fecha]])</f>
        <v>2024</v>
      </c>
      <c r="F4367" s="31" t="s">
        <v>398</v>
      </c>
      <c r="G4367" s="32" t="s">
        <v>74</v>
      </c>
      <c r="H4367" s="35" t="s">
        <v>863</v>
      </c>
      <c r="I4367" s="32" t="s">
        <v>166</v>
      </c>
      <c r="J4367" s="19">
        <v>2.4500000000000002</v>
      </c>
    </row>
    <row r="4368" spans="1:11">
      <c r="A4368" s="18" t="s">
        <v>20</v>
      </c>
      <c r="B4368" s="5" t="str">
        <f>TEXT(DATA[[#This Row],[Fecha]],"mmm")</f>
        <v>abr</v>
      </c>
      <c r="C4368" s="16">
        <f>(WEEKNUM(DATA[[#This Row],[Fecha]],2))</f>
        <v>16</v>
      </c>
      <c r="D4368" s="30">
        <v>45401</v>
      </c>
      <c r="E4368" s="102">
        <f>YEAR(DATA[[#This Row],[Fecha]])</f>
        <v>2024</v>
      </c>
      <c r="F4368" s="31" t="s">
        <v>58</v>
      </c>
      <c r="G4368" s="32" t="s">
        <v>62</v>
      </c>
      <c r="H4368" s="35" t="s">
        <v>63</v>
      </c>
      <c r="I4368" s="32" t="s">
        <v>166</v>
      </c>
      <c r="J4368" s="19">
        <v>2.2599999999999998</v>
      </c>
    </row>
    <row r="4369" spans="1:10">
      <c r="A4369" s="18" t="s">
        <v>19</v>
      </c>
      <c r="B4369" s="5" t="str">
        <f>TEXT(DATA[[#This Row],[Fecha]],"mmm")</f>
        <v>abr</v>
      </c>
      <c r="C4369" s="16">
        <f>(WEEKNUM(DATA[[#This Row],[Fecha]],2))</f>
        <v>16</v>
      </c>
      <c r="D4369" s="30">
        <v>45401</v>
      </c>
      <c r="E4369" s="102">
        <f>YEAR(DATA[[#This Row],[Fecha]])</f>
        <v>2024</v>
      </c>
      <c r="F4369" s="31" t="s">
        <v>398</v>
      </c>
      <c r="G4369" s="32" t="s">
        <v>74</v>
      </c>
      <c r="H4369" s="35" t="s">
        <v>863</v>
      </c>
      <c r="I4369" s="32" t="s">
        <v>166</v>
      </c>
      <c r="J4369" s="19">
        <v>2.23</v>
      </c>
    </row>
    <row r="4370" spans="1:10">
      <c r="A4370" s="18" t="s">
        <v>19</v>
      </c>
      <c r="B4370" s="5" t="str">
        <f>TEXT(DATA[[#This Row],[Fecha]],"mmm")</f>
        <v>abr</v>
      </c>
      <c r="C4370" s="16">
        <f>(WEEKNUM(DATA[[#This Row],[Fecha]],2))</f>
        <v>16</v>
      </c>
      <c r="D4370" s="30">
        <v>45401</v>
      </c>
      <c r="E4370" s="102">
        <f>YEAR(DATA[[#This Row],[Fecha]])</f>
        <v>2024</v>
      </c>
      <c r="F4370" s="31" t="s">
        <v>398</v>
      </c>
      <c r="G4370" s="32" t="s">
        <v>74</v>
      </c>
      <c r="H4370" s="35" t="s">
        <v>863</v>
      </c>
      <c r="I4370" s="32" t="s">
        <v>166</v>
      </c>
      <c r="J4370" s="19">
        <v>2.2200000000000002</v>
      </c>
    </row>
    <row r="4371" spans="1:10">
      <c r="A4371" s="18" t="s">
        <v>19</v>
      </c>
      <c r="B4371" s="5" t="str">
        <f>TEXT(DATA[[#This Row],[Fecha]],"mmm")</f>
        <v>abr</v>
      </c>
      <c r="C4371" s="16">
        <f>(WEEKNUM(DATA[[#This Row],[Fecha]],2))</f>
        <v>16</v>
      </c>
      <c r="D4371" s="30">
        <v>45401</v>
      </c>
      <c r="E4371" s="102">
        <f>YEAR(DATA[[#This Row],[Fecha]])</f>
        <v>2024</v>
      </c>
      <c r="F4371" s="31" t="s">
        <v>398</v>
      </c>
      <c r="G4371" s="32" t="s">
        <v>74</v>
      </c>
      <c r="H4371" s="35" t="s">
        <v>863</v>
      </c>
      <c r="I4371" s="32" t="s">
        <v>166</v>
      </c>
      <c r="J4371" s="19">
        <v>2.2200000000000002</v>
      </c>
    </row>
    <row r="4372" spans="1:10">
      <c r="A4372" s="18" t="s">
        <v>19</v>
      </c>
      <c r="B4372" s="5" t="str">
        <f>TEXT(DATA[[#This Row],[Fecha]],"mmm")</f>
        <v>abr</v>
      </c>
      <c r="C4372" s="16">
        <f>(WEEKNUM(DATA[[#This Row],[Fecha]],2))</f>
        <v>16</v>
      </c>
      <c r="D4372" s="30">
        <v>45401</v>
      </c>
      <c r="E4372" s="102">
        <f>YEAR(DATA[[#This Row],[Fecha]])</f>
        <v>2024</v>
      </c>
      <c r="F4372" s="31" t="s">
        <v>398</v>
      </c>
      <c r="G4372" s="32" t="s">
        <v>74</v>
      </c>
      <c r="H4372" s="35" t="s">
        <v>375</v>
      </c>
      <c r="I4372" s="32" t="s">
        <v>166</v>
      </c>
      <c r="J4372" s="19">
        <v>1.7</v>
      </c>
    </row>
    <row r="4373" spans="1:10">
      <c r="A4373" s="18" t="s">
        <v>19</v>
      </c>
      <c r="B4373" s="5" t="str">
        <f>TEXT(DATA[[#This Row],[Fecha]],"mmm")</f>
        <v>abr</v>
      </c>
      <c r="C4373" s="16">
        <f>(WEEKNUM(DATA[[#This Row],[Fecha]],2))</f>
        <v>16</v>
      </c>
      <c r="D4373" s="30">
        <v>45401</v>
      </c>
      <c r="E4373" s="102">
        <f>YEAR(DATA[[#This Row],[Fecha]])</f>
        <v>2024</v>
      </c>
      <c r="F4373" s="31" t="s">
        <v>398</v>
      </c>
      <c r="G4373" s="32" t="s">
        <v>60</v>
      </c>
      <c r="H4373" s="35" t="s">
        <v>171</v>
      </c>
      <c r="I4373" s="32" t="s">
        <v>166</v>
      </c>
      <c r="J4373" s="19">
        <v>1.65</v>
      </c>
    </row>
    <row r="4374" spans="1:10">
      <c r="A4374" s="18" t="s">
        <v>22</v>
      </c>
      <c r="B4374" s="5" t="str">
        <f>TEXT(DATA[[#This Row],[Fecha]],"mmm")</f>
        <v>abr</v>
      </c>
      <c r="C4374" s="16">
        <f>(WEEKNUM(DATA[[#This Row],[Fecha]],2))</f>
        <v>16</v>
      </c>
      <c r="D4374" s="30">
        <v>45401</v>
      </c>
      <c r="E4374" s="102">
        <f>YEAR(DATA[[#This Row],[Fecha]])</f>
        <v>2024</v>
      </c>
      <c r="F4374" s="31" t="s">
        <v>398</v>
      </c>
      <c r="G4374" s="32" t="s">
        <v>60</v>
      </c>
      <c r="H4374" s="35" t="s">
        <v>299</v>
      </c>
      <c r="I4374" s="32" t="s">
        <v>166</v>
      </c>
      <c r="J4374" s="19">
        <v>1.47</v>
      </c>
    </row>
    <row r="4375" spans="1:10">
      <c r="A4375" s="18" t="s">
        <v>22</v>
      </c>
      <c r="B4375" s="5" t="str">
        <f>TEXT(DATA[[#This Row],[Fecha]],"mmm")</f>
        <v>abr</v>
      </c>
      <c r="C4375" s="16">
        <f>(WEEKNUM(DATA[[#This Row],[Fecha]],2))</f>
        <v>16</v>
      </c>
      <c r="D4375" s="30">
        <v>45401</v>
      </c>
      <c r="E4375" s="102">
        <f>YEAR(DATA[[#This Row],[Fecha]])</f>
        <v>2024</v>
      </c>
      <c r="F4375" s="31" t="s">
        <v>58</v>
      </c>
      <c r="G4375" s="32" t="s">
        <v>65</v>
      </c>
      <c r="H4375" s="35" t="s">
        <v>69</v>
      </c>
      <c r="I4375" s="32" t="s">
        <v>166</v>
      </c>
      <c r="J4375" s="19">
        <v>1.4</v>
      </c>
    </row>
    <row r="4376" spans="1:10">
      <c r="A4376" s="18" t="s">
        <v>19</v>
      </c>
      <c r="B4376" s="5" t="str">
        <f>TEXT(DATA[[#This Row],[Fecha]],"mmm")</f>
        <v>abr</v>
      </c>
      <c r="C4376" s="16">
        <f>(WEEKNUM(DATA[[#This Row],[Fecha]],2))</f>
        <v>16</v>
      </c>
      <c r="D4376" s="30">
        <v>45401</v>
      </c>
      <c r="E4376" s="102">
        <f>YEAR(DATA[[#This Row],[Fecha]])</f>
        <v>2024</v>
      </c>
      <c r="F4376" s="31" t="s">
        <v>398</v>
      </c>
      <c r="G4376" s="32" t="s">
        <v>74</v>
      </c>
      <c r="H4376" s="35" t="s">
        <v>375</v>
      </c>
      <c r="I4376" s="32" t="s">
        <v>166</v>
      </c>
      <c r="J4376" s="19">
        <v>1.2</v>
      </c>
    </row>
    <row r="4377" spans="1:10">
      <c r="A4377" s="18" t="s">
        <v>19</v>
      </c>
      <c r="B4377" s="5" t="str">
        <f>TEXT(DATA[[#This Row],[Fecha]],"mmm")</f>
        <v>abr</v>
      </c>
      <c r="C4377" s="16">
        <f>(WEEKNUM(DATA[[#This Row],[Fecha]],2))</f>
        <v>16</v>
      </c>
      <c r="D4377" s="30">
        <v>45401</v>
      </c>
      <c r="E4377" s="102">
        <f>YEAR(DATA[[#This Row],[Fecha]])</f>
        <v>2024</v>
      </c>
      <c r="F4377" s="31" t="s">
        <v>398</v>
      </c>
      <c r="G4377" s="32" t="s">
        <v>74</v>
      </c>
      <c r="H4377" s="35" t="s">
        <v>608</v>
      </c>
      <c r="I4377" s="32" t="s">
        <v>166</v>
      </c>
      <c r="J4377" s="19">
        <v>1.1299999999999999</v>
      </c>
    </row>
    <row r="4378" spans="1:10">
      <c r="A4378" s="18" t="s">
        <v>22</v>
      </c>
      <c r="B4378" s="5" t="str">
        <f>TEXT(DATA[[#This Row],[Fecha]],"mmm")</f>
        <v>abr</v>
      </c>
      <c r="C4378" s="16">
        <f>(WEEKNUM(DATA[[#This Row],[Fecha]],2))</f>
        <v>16</v>
      </c>
      <c r="D4378" s="30">
        <v>45401</v>
      </c>
      <c r="E4378" s="102">
        <f>YEAR(DATA[[#This Row],[Fecha]])</f>
        <v>2024</v>
      </c>
      <c r="F4378" s="31" t="s">
        <v>398</v>
      </c>
      <c r="G4378" s="32" t="s">
        <v>59</v>
      </c>
      <c r="H4378" s="35" t="s">
        <v>487</v>
      </c>
      <c r="I4378" s="32" t="s">
        <v>166</v>
      </c>
      <c r="J4378" s="19">
        <v>1.05</v>
      </c>
    </row>
    <row r="4379" spans="1:10">
      <c r="A4379" s="18" t="s">
        <v>22</v>
      </c>
      <c r="B4379" s="5" t="str">
        <f>TEXT(DATA[[#This Row],[Fecha]],"mmm")</f>
        <v>abr</v>
      </c>
      <c r="C4379" s="16">
        <f>(WEEKNUM(DATA[[#This Row],[Fecha]],2))</f>
        <v>16</v>
      </c>
      <c r="D4379" s="30">
        <v>45401</v>
      </c>
      <c r="E4379" s="102">
        <f>YEAR(DATA[[#This Row],[Fecha]])</f>
        <v>2024</v>
      </c>
      <c r="F4379" s="31" t="s">
        <v>58</v>
      </c>
      <c r="G4379" s="32" t="s">
        <v>79</v>
      </c>
      <c r="H4379" s="35" t="s">
        <v>110</v>
      </c>
      <c r="I4379" s="32" t="s">
        <v>166</v>
      </c>
      <c r="J4379" s="19">
        <v>1</v>
      </c>
    </row>
    <row r="4380" spans="1:10">
      <c r="A4380" s="18" t="s">
        <v>20</v>
      </c>
      <c r="B4380" s="5" t="str">
        <f>TEXT(DATA[[#This Row],[Fecha]],"mmm")</f>
        <v>abr</v>
      </c>
      <c r="C4380" s="16">
        <f>(WEEKNUM(DATA[[#This Row],[Fecha]],2))</f>
        <v>16</v>
      </c>
      <c r="D4380" s="30">
        <v>45401</v>
      </c>
      <c r="E4380" s="102">
        <f>YEAR(DATA[[#This Row],[Fecha]])</f>
        <v>2024</v>
      </c>
      <c r="F4380" s="31" t="s">
        <v>58</v>
      </c>
      <c r="G4380" s="32" t="s">
        <v>76</v>
      </c>
      <c r="H4380" s="35" t="s">
        <v>108</v>
      </c>
      <c r="I4380" s="32" t="s">
        <v>166</v>
      </c>
      <c r="J4380" s="19">
        <v>0.72</v>
      </c>
    </row>
    <row r="4381" spans="1:10">
      <c r="A4381" s="18" t="s">
        <v>22</v>
      </c>
      <c r="B4381" s="5" t="str">
        <f>TEXT(DATA[[#This Row],[Fecha]],"mmm")</f>
        <v>abr</v>
      </c>
      <c r="C4381" s="16">
        <f>(WEEKNUM(DATA[[#This Row],[Fecha]],2))</f>
        <v>16</v>
      </c>
      <c r="D4381" s="30">
        <v>45401</v>
      </c>
      <c r="E4381" s="102">
        <f>YEAR(DATA[[#This Row],[Fecha]])</f>
        <v>2024</v>
      </c>
      <c r="F4381" s="31" t="s">
        <v>58</v>
      </c>
      <c r="G4381" s="32" t="s">
        <v>79</v>
      </c>
      <c r="H4381" s="35" t="s">
        <v>110</v>
      </c>
      <c r="I4381" s="32" t="s">
        <v>166</v>
      </c>
      <c r="J4381" s="19">
        <v>0.6</v>
      </c>
    </row>
    <row r="4382" spans="1:10">
      <c r="A4382" s="18" t="s">
        <v>22</v>
      </c>
      <c r="B4382" s="5" t="str">
        <f>TEXT(DATA[[#This Row],[Fecha]],"mmm")</f>
        <v>abr</v>
      </c>
      <c r="C4382" s="16">
        <f>(WEEKNUM(DATA[[#This Row],[Fecha]],2))</f>
        <v>16</v>
      </c>
      <c r="D4382" s="30">
        <v>45401</v>
      </c>
      <c r="E4382" s="102">
        <f>YEAR(DATA[[#This Row],[Fecha]])</f>
        <v>2024</v>
      </c>
      <c r="F4382" s="31" t="s">
        <v>58</v>
      </c>
      <c r="G4382" s="32" t="s">
        <v>77</v>
      </c>
      <c r="H4382" s="35" t="s">
        <v>320</v>
      </c>
      <c r="I4382" s="32" t="s">
        <v>166</v>
      </c>
      <c r="J4382" s="19">
        <v>0.6</v>
      </c>
    </row>
    <row r="4383" spans="1:10">
      <c r="A4383" s="18" t="s">
        <v>22</v>
      </c>
      <c r="B4383" s="5" t="str">
        <f>TEXT(DATA[[#This Row],[Fecha]],"mmm")</f>
        <v>abr</v>
      </c>
      <c r="C4383" s="16">
        <f>(WEEKNUM(DATA[[#This Row],[Fecha]],2))</f>
        <v>16</v>
      </c>
      <c r="D4383" s="30">
        <v>45401</v>
      </c>
      <c r="E4383" s="102">
        <f>YEAR(DATA[[#This Row],[Fecha]])</f>
        <v>2024</v>
      </c>
      <c r="F4383" s="31" t="s">
        <v>58</v>
      </c>
      <c r="G4383" s="32" t="s">
        <v>65</v>
      </c>
      <c r="H4383" s="35" t="s">
        <v>69</v>
      </c>
      <c r="I4383" s="32" t="s">
        <v>166</v>
      </c>
      <c r="J4383" s="19">
        <v>0.55000000000000004</v>
      </c>
    </row>
    <row r="4384" spans="1:10">
      <c r="A4384" s="18" t="s">
        <v>20</v>
      </c>
      <c r="B4384" s="5" t="str">
        <f>TEXT(DATA[[#This Row],[Fecha]],"mmm")</f>
        <v>abr</v>
      </c>
      <c r="C4384" s="16">
        <f>(WEEKNUM(DATA[[#This Row],[Fecha]],2))</f>
        <v>16</v>
      </c>
      <c r="D4384" s="30">
        <v>45401</v>
      </c>
      <c r="E4384" s="102">
        <f>YEAR(DATA[[#This Row],[Fecha]])</f>
        <v>2024</v>
      </c>
      <c r="F4384" s="31" t="s">
        <v>398</v>
      </c>
      <c r="G4384" s="32" t="s">
        <v>52</v>
      </c>
      <c r="H4384" s="35" t="s">
        <v>162</v>
      </c>
      <c r="I4384" s="32" t="s">
        <v>166</v>
      </c>
      <c r="J4384" s="19">
        <v>0.51</v>
      </c>
    </row>
    <row r="4385" spans="1:11">
      <c r="A4385" s="18" t="s">
        <v>22</v>
      </c>
      <c r="B4385" s="5" t="str">
        <f>TEXT(DATA[[#This Row],[Fecha]],"mmm")</f>
        <v>abr</v>
      </c>
      <c r="C4385" s="16">
        <f>(WEEKNUM(DATA[[#This Row],[Fecha]],2))</f>
        <v>16</v>
      </c>
      <c r="D4385" s="30">
        <v>45401</v>
      </c>
      <c r="E4385" s="102">
        <f>YEAR(DATA[[#This Row],[Fecha]])</f>
        <v>2024</v>
      </c>
      <c r="F4385" s="31" t="s">
        <v>58</v>
      </c>
      <c r="G4385" s="32" t="s">
        <v>79</v>
      </c>
      <c r="H4385" s="35" t="s">
        <v>110</v>
      </c>
      <c r="I4385" s="32" t="s">
        <v>166</v>
      </c>
      <c r="J4385" s="19">
        <v>0.45</v>
      </c>
    </row>
    <row r="4386" spans="1:11">
      <c r="A4386" s="18" t="s">
        <v>19</v>
      </c>
      <c r="B4386" s="5" t="str">
        <f>TEXT(DATA[[#This Row],[Fecha]],"mmm")</f>
        <v>abr</v>
      </c>
      <c r="C4386" s="16">
        <f>(WEEKNUM(DATA[[#This Row],[Fecha]],2))</f>
        <v>16</v>
      </c>
      <c r="D4386" s="30">
        <v>45401</v>
      </c>
      <c r="E4386" s="102">
        <f>YEAR(DATA[[#This Row],[Fecha]])</f>
        <v>2024</v>
      </c>
      <c r="F4386" s="31" t="s">
        <v>398</v>
      </c>
      <c r="G4386" s="32" t="s">
        <v>74</v>
      </c>
      <c r="H4386" s="35" t="s">
        <v>863</v>
      </c>
      <c r="I4386" s="32" t="s">
        <v>166</v>
      </c>
      <c r="J4386" s="19">
        <v>0.45</v>
      </c>
    </row>
    <row r="4387" spans="1:11">
      <c r="A4387" s="18" t="s">
        <v>19</v>
      </c>
      <c r="B4387" s="5" t="str">
        <f>TEXT(DATA[[#This Row],[Fecha]],"mmm")</f>
        <v>abr</v>
      </c>
      <c r="C4387" s="16">
        <f>(WEEKNUM(DATA[[#This Row],[Fecha]],2))</f>
        <v>16</v>
      </c>
      <c r="D4387" s="30">
        <v>45401</v>
      </c>
      <c r="E4387" s="102">
        <f>YEAR(DATA[[#This Row],[Fecha]])</f>
        <v>2024</v>
      </c>
      <c r="F4387" s="31" t="s">
        <v>398</v>
      </c>
      <c r="G4387" s="32" t="s">
        <v>74</v>
      </c>
      <c r="H4387" s="35" t="s">
        <v>375</v>
      </c>
      <c r="I4387" s="32" t="s">
        <v>166</v>
      </c>
      <c r="J4387" s="19">
        <v>0.36</v>
      </c>
    </row>
    <row r="4388" spans="1:11">
      <c r="A4388" s="18" t="s">
        <v>22</v>
      </c>
      <c r="B4388" s="5" t="str">
        <f>TEXT(DATA[[#This Row],[Fecha]],"mmm")</f>
        <v>abr</v>
      </c>
      <c r="C4388" s="16">
        <f>(WEEKNUM(DATA[[#This Row],[Fecha]],2))</f>
        <v>16</v>
      </c>
      <c r="D4388" s="30">
        <v>45401</v>
      </c>
      <c r="E4388" s="102">
        <f>YEAR(DATA[[#This Row],[Fecha]])</f>
        <v>2024</v>
      </c>
      <c r="F4388" s="31" t="s">
        <v>398</v>
      </c>
      <c r="G4388" s="32" t="s">
        <v>179</v>
      </c>
      <c r="H4388" s="35" t="s">
        <v>691</v>
      </c>
      <c r="I4388" s="32" t="s">
        <v>166</v>
      </c>
      <c r="J4388" s="19">
        <v>0.35</v>
      </c>
    </row>
    <row r="4389" spans="1:11">
      <c r="A4389" s="18" t="s">
        <v>22</v>
      </c>
      <c r="B4389" s="5" t="str">
        <f>TEXT(DATA[[#This Row],[Fecha]],"mmm")</f>
        <v>abr</v>
      </c>
      <c r="C4389" s="16">
        <f>(WEEKNUM(DATA[[#This Row],[Fecha]],2))</f>
        <v>16</v>
      </c>
      <c r="D4389" s="30">
        <v>45401</v>
      </c>
      <c r="E4389" s="102">
        <f>YEAR(DATA[[#This Row],[Fecha]])</f>
        <v>2024</v>
      </c>
      <c r="F4389" s="31" t="s">
        <v>398</v>
      </c>
      <c r="G4389" s="32" t="s">
        <v>179</v>
      </c>
      <c r="H4389" s="35" t="s">
        <v>691</v>
      </c>
      <c r="I4389" s="32" t="s">
        <v>166</v>
      </c>
      <c r="J4389" s="19">
        <v>0.25</v>
      </c>
    </row>
    <row r="4390" spans="1:11">
      <c r="A4390" s="18" t="s">
        <v>20</v>
      </c>
      <c r="B4390" s="5" t="str">
        <f>TEXT(DATA[[#This Row],[Fecha]],"mmm")</f>
        <v>abr</v>
      </c>
      <c r="C4390" s="16">
        <f>(WEEKNUM(DATA[[#This Row],[Fecha]],2))</f>
        <v>16</v>
      </c>
      <c r="D4390" s="30">
        <v>45401</v>
      </c>
      <c r="E4390" s="102">
        <f>YEAR(DATA[[#This Row],[Fecha]])</f>
        <v>2024</v>
      </c>
      <c r="F4390" s="31" t="s">
        <v>398</v>
      </c>
      <c r="G4390" s="32" t="s">
        <v>52</v>
      </c>
      <c r="H4390" s="35" t="s">
        <v>162</v>
      </c>
      <c r="I4390" s="32" t="s">
        <v>166</v>
      </c>
      <c r="J4390" s="19">
        <v>0.03</v>
      </c>
    </row>
    <row r="4391" spans="1:11">
      <c r="A4391" s="18" t="s">
        <v>22</v>
      </c>
      <c r="B4391" s="5" t="str">
        <f>TEXT(DATA[[#This Row],[Fecha]],"mmm")</f>
        <v>abr</v>
      </c>
      <c r="C4391" s="16">
        <f>(WEEKNUM(DATA[[#This Row],[Fecha]],2))</f>
        <v>16</v>
      </c>
      <c r="D4391" s="30">
        <v>45401</v>
      </c>
      <c r="E4391" s="102">
        <f>YEAR(DATA[[#This Row],[Fecha]])</f>
        <v>2024</v>
      </c>
      <c r="F4391" s="31" t="s">
        <v>398</v>
      </c>
      <c r="G4391" s="32" t="s">
        <v>179</v>
      </c>
      <c r="H4391" s="35" t="s">
        <v>691</v>
      </c>
      <c r="I4391" s="32" t="s">
        <v>166</v>
      </c>
      <c r="J4391" s="19">
        <v>0.01</v>
      </c>
    </row>
    <row r="4392" spans="1:11">
      <c r="A4392" s="18" t="s">
        <v>19</v>
      </c>
      <c r="B4392" s="5" t="str">
        <f>TEXT(DATA[[#This Row],[Fecha]],"mmm")</f>
        <v>abr</v>
      </c>
      <c r="C4392" s="16">
        <f>(WEEKNUM(DATA[[#This Row],[Fecha]],2))</f>
        <v>16</v>
      </c>
      <c r="D4392" s="30">
        <v>45402</v>
      </c>
      <c r="E4392" s="102">
        <f>YEAR(DATA[[#This Row],[Fecha]])</f>
        <v>2024</v>
      </c>
      <c r="F4392" s="31" t="s">
        <v>398</v>
      </c>
      <c r="G4392" s="32" t="s">
        <v>74</v>
      </c>
      <c r="H4392" s="35" t="s">
        <v>863</v>
      </c>
      <c r="I4392" s="32" t="s">
        <v>56</v>
      </c>
      <c r="J4392" s="19">
        <v>16.899999999999999</v>
      </c>
      <c r="K4392" s="29" t="s">
        <v>874</v>
      </c>
    </row>
    <row r="4393" spans="1:11">
      <c r="A4393" s="18" t="s">
        <v>19</v>
      </c>
      <c r="B4393" s="5" t="str">
        <f>TEXT(DATA[[#This Row],[Fecha]],"mmm")</f>
        <v>abr</v>
      </c>
      <c r="C4393" s="16">
        <f>(WEEKNUM(DATA[[#This Row],[Fecha]],2))</f>
        <v>16</v>
      </c>
      <c r="D4393" s="30">
        <v>45402</v>
      </c>
      <c r="E4393" s="102">
        <f>YEAR(DATA[[#This Row],[Fecha]])</f>
        <v>2024</v>
      </c>
      <c r="F4393" s="31" t="s">
        <v>398</v>
      </c>
      <c r="G4393" s="32" t="s">
        <v>74</v>
      </c>
      <c r="H4393" s="35" t="s">
        <v>608</v>
      </c>
      <c r="I4393" s="32" t="s">
        <v>56</v>
      </c>
      <c r="J4393" s="19">
        <v>12.5</v>
      </c>
      <c r="K4393" s="29" t="s">
        <v>874</v>
      </c>
    </row>
    <row r="4394" spans="1:11">
      <c r="A4394" s="18" t="s">
        <v>20</v>
      </c>
      <c r="B4394" s="5" t="str">
        <f>TEXT(DATA[[#This Row],[Fecha]],"mmm")</f>
        <v>abr</v>
      </c>
      <c r="C4394" s="16">
        <f>(WEEKNUM(DATA[[#This Row],[Fecha]],2))</f>
        <v>16</v>
      </c>
      <c r="D4394" s="30">
        <v>45402</v>
      </c>
      <c r="E4394" s="102">
        <f>YEAR(DATA[[#This Row],[Fecha]])</f>
        <v>2024</v>
      </c>
      <c r="F4394" s="31" t="s">
        <v>58</v>
      </c>
      <c r="G4394" s="32" t="s">
        <v>70</v>
      </c>
      <c r="H4394" s="35" t="s">
        <v>84</v>
      </c>
      <c r="I4394" s="32" t="s">
        <v>56</v>
      </c>
      <c r="J4394" s="19">
        <v>10.82</v>
      </c>
      <c r="K4394" s="29" t="s">
        <v>879</v>
      </c>
    </row>
    <row r="4395" spans="1:11">
      <c r="A4395" s="18" t="s">
        <v>22</v>
      </c>
      <c r="B4395" s="5" t="str">
        <f>TEXT(DATA[[#This Row],[Fecha]],"mmm")</f>
        <v>abr</v>
      </c>
      <c r="C4395" s="16">
        <f>(WEEKNUM(DATA[[#This Row],[Fecha]],2))</f>
        <v>16</v>
      </c>
      <c r="D4395" s="30">
        <v>45402</v>
      </c>
      <c r="E4395" s="102">
        <f>YEAR(DATA[[#This Row],[Fecha]])</f>
        <v>2024</v>
      </c>
      <c r="F4395" s="31" t="s">
        <v>398</v>
      </c>
      <c r="G4395" s="32" t="s">
        <v>64</v>
      </c>
      <c r="H4395" s="35" t="s">
        <v>145</v>
      </c>
      <c r="I4395" s="32" t="s">
        <v>166</v>
      </c>
      <c r="J4395" s="19">
        <v>9.19</v>
      </c>
    </row>
    <row r="4396" spans="1:11">
      <c r="A4396" s="18" t="s">
        <v>19</v>
      </c>
      <c r="B4396" s="5" t="str">
        <f>TEXT(DATA[[#This Row],[Fecha]],"mmm")</f>
        <v>abr</v>
      </c>
      <c r="C4396" s="16">
        <f>(WEEKNUM(DATA[[#This Row],[Fecha]],2))</f>
        <v>16</v>
      </c>
      <c r="D4396" s="30">
        <v>45402</v>
      </c>
      <c r="E4396" s="102">
        <f>YEAR(DATA[[#This Row],[Fecha]])</f>
        <v>2024</v>
      </c>
      <c r="F4396" s="31" t="s">
        <v>398</v>
      </c>
      <c r="G4396" s="32" t="s">
        <v>74</v>
      </c>
      <c r="H4396" s="35" t="s">
        <v>863</v>
      </c>
      <c r="I4396" s="32" t="s">
        <v>166</v>
      </c>
      <c r="J4396" s="19">
        <v>5.01</v>
      </c>
    </row>
    <row r="4397" spans="1:11">
      <c r="A4397" s="18" t="s">
        <v>22</v>
      </c>
      <c r="B4397" s="5" t="str">
        <f>TEXT(DATA[[#This Row],[Fecha]],"mmm")</f>
        <v>abr</v>
      </c>
      <c r="C4397" s="16">
        <f>(WEEKNUM(DATA[[#This Row],[Fecha]],2))</f>
        <v>16</v>
      </c>
      <c r="D4397" s="30">
        <v>45402</v>
      </c>
      <c r="E4397" s="102">
        <f>YEAR(DATA[[#This Row],[Fecha]])</f>
        <v>2024</v>
      </c>
      <c r="F4397" s="31" t="s">
        <v>398</v>
      </c>
      <c r="G4397" s="32" t="s">
        <v>64</v>
      </c>
      <c r="H4397" s="35" t="s">
        <v>145</v>
      </c>
      <c r="I4397" s="32" t="s">
        <v>166</v>
      </c>
      <c r="J4397" s="19">
        <v>4.8600000000000003</v>
      </c>
    </row>
    <row r="4398" spans="1:11">
      <c r="A4398" s="18" t="s">
        <v>19</v>
      </c>
      <c r="B4398" s="5" t="str">
        <f>TEXT(DATA[[#This Row],[Fecha]],"mmm")</f>
        <v>abr</v>
      </c>
      <c r="C4398" s="16">
        <f>(WEEKNUM(DATA[[#This Row],[Fecha]],2))</f>
        <v>16</v>
      </c>
      <c r="D4398" s="30">
        <v>45402</v>
      </c>
      <c r="E4398" s="102">
        <f>YEAR(DATA[[#This Row],[Fecha]])</f>
        <v>2024</v>
      </c>
      <c r="F4398" s="31" t="s">
        <v>398</v>
      </c>
      <c r="G4398" s="32" t="s">
        <v>74</v>
      </c>
      <c r="H4398" s="35" t="s">
        <v>608</v>
      </c>
      <c r="I4398" s="32" t="s">
        <v>166</v>
      </c>
      <c r="J4398" s="19">
        <v>4.68</v>
      </c>
    </row>
    <row r="4399" spans="1:11">
      <c r="A4399" s="18" t="s">
        <v>22</v>
      </c>
      <c r="B4399" s="5" t="str">
        <f>TEXT(DATA[[#This Row],[Fecha]],"mmm")</f>
        <v>abr</v>
      </c>
      <c r="C4399" s="16">
        <f>(WEEKNUM(DATA[[#This Row],[Fecha]],2))</f>
        <v>16</v>
      </c>
      <c r="D4399" s="30">
        <v>45402</v>
      </c>
      <c r="E4399" s="102">
        <f>YEAR(DATA[[#This Row],[Fecha]])</f>
        <v>2024</v>
      </c>
      <c r="F4399" s="31" t="s">
        <v>58</v>
      </c>
      <c r="G4399" s="32" t="s">
        <v>79</v>
      </c>
      <c r="H4399" s="35" t="s">
        <v>110</v>
      </c>
      <c r="I4399" s="32" t="s">
        <v>166</v>
      </c>
      <c r="J4399" s="19">
        <v>4.3499999999999996</v>
      </c>
    </row>
    <row r="4400" spans="1:11">
      <c r="A4400" s="18" t="s">
        <v>22</v>
      </c>
      <c r="B4400" s="5" t="str">
        <f>TEXT(DATA[[#This Row],[Fecha]],"mmm")</f>
        <v>abr</v>
      </c>
      <c r="C4400" s="16">
        <f>(WEEKNUM(DATA[[#This Row],[Fecha]],2))</f>
        <v>16</v>
      </c>
      <c r="D4400" s="30">
        <v>45402</v>
      </c>
      <c r="E4400" s="102">
        <f>YEAR(DATA[[#This Row],[Fecha]])</f>
        <v>2024</v>
      </c>
      <c r="F4400" s="31" t="s">
        <v>398</v>
      </c>
      <c r="G4400" s="32" t="s">
        <v>76</v>
      </c>
      <c r="H4400" s="35" t="s">
        <v>304</v>
      </c>
      <c r="I4400" s="32" t="s">
        <v>166</v>
      </c>
      <c r="J4400" s="19">
        <v>2.95</v>
      </c>
    </row>
    <row r="4401" spans="1:10">
      <c r="A4401" s="18" t="s">
        <v>22</v>
      </c>
      <c r="B4401" s="5" t="str">
        <f>TEXT(DATA[[#This Row],[Fecha]],"mmm")</f>
        <v>abr</v>
      </c>
      <c r="C4401" s="16">
        <f>(WEEKNUM(DATA[[#This Row],[Fecha]],2))</f>
        <v>16</v>
      </c>
      <c r="D4401" s="30">
        <v>45402</v>
      </c>
      <c r="E4401" s="102">
        <f>YEAR(DATA[[#This Row],[Fecha]])</f>
        <v>2024</v>
      </c>
      <c r="F4401" s="31" t="s">
        <v>58</v>
      </c>
      <c r="G4401" s="32" t="s">
        <v>70</v>
      </c>
      <c r="H4401" s="35" t="s">
        <v>417</v>
      </c>
      <c r="I4401" s="32" t="s">
        <v>166</v>
      </c>
      <c r="J4401" s="19">
        <v>2.35</v>
      </c>
    </row>
    <row r="4402" spans="1:10">
      <c r="A4402" s="18" t="s">
        <v>19</v>
      </c>
      <c r="B4402" s="5" t="str">
        <f>TEXT(DATA[[#This Row],[Fecha]],"mmm")</f>
        <v>abr</v>
      </c>
      <c r="C4402" s="16">
        <f>(WEEKNUM(DATA[[#This Row],[Fecha]],2))</f>
        <v>16</v>
      </c>
      <c r="D4402" s="30">
        <v>45402</v>
      </c>
      <c r="E4402" s="102">
        <f>YEAR(DATA[[#This Row],[Fecha]])</f>
        <v>2024</v>
      </c>
      <c r="F4402" s="31" t="s">
        <v>398</v>
      </c>
      <c r="G4402" s="32" t="s">
        <v>74</v>
      </c>
      <c r="H4402" s="35" t="s">
        <v>608</v>
      </c>
      <c r="I4402" s="32" t="s">
        <v>166</v>
      </c>
      <c r="J4402" s="19">
        <v>1.91</v>
      </c>
    </row>
    <row r="4403" spans="1:10">
      <c r="A4403" s="18" t="s">
        <v>22</v>
      </c>
      <c r="B4403" s="5" t="str">
        <f>TEXT(DATA[[#This Row],[Fecha]],"mmm")</f>
        <v>abr</v>
      </c>
      <c r="C4403" s="16">
        <f>(WEEKNUM(DATA[[#This Row],[Fecha]],2))</f>
        <v>16</v>
      </c>
      <c r="D4403" s="30">
        <v>45402</v>
      </c>
      <c r="E4403" s="102">
        <f>YEAR(DATA[[#This Row],[Fecha]])</f>
        <v>2024</v>
      </c>
      <c r="F4403" s="31" t="s">
        <v>398</v>
      </c>
      <c r="G4403" s="32" t="s">
        <v>59</v>
      </c>
      <c r="H4403" s="35" t="s">
        <v>487</v>
      </c>
      <c r="I4403" s="32" t="s">
        <v>166</v>
      </c>
      <c r="J4403" s="19">
        <v>1.35</v>
      </c>
    </row>
    <row r="4404" spans="1:10">
      <c r="A4404" s="18" t="s">
        <v>20</v>
      </c>
      <c r="B4404" s="5" t="str">
        <f>TEXT(DATA[[#This Row],[Fecha]],"mmm")</f>
        <v>abr</v>
      </c>
      <c r="C4404" s="16">
        <f>(WEEKNUM(DATA[[#This Row],[Fecha]],2))</f>
        <v>16</v>
      </c>
      <c r="D4404" s="30">
        <v>45402</v>
      </c>
      <c r="E4404" s="102">
        <f>YEAR(DATA[[#This Row],[Fecha]])</f>
        <v>2024</v>
      </c>
      <c r="F4404" s="31" t="s">
        <v>398</v>
      </c>
      <c r="G4404" s="32" t="s">
        <v>52</v>
      </c>
      <c r="H4404" s="35" t="s">
        <v>162</v>
      </c>
      <c r="I4404" s="32" t="s">
        <v>166</v>
      </c>
      <c r="J4404" s="19">
        <v>1.34</v>
      </c>
    </row>
    <row r="4405" spans="1:10">
      <c r="A4405" s="18" t="s">
        <v>19</v>
      </c>
      <c r="B4405" s="5" t="str">
        <f>TEXT(DATA[[#This Row],[Fecha]],"mmm")</f>
        <v>abr</v>
      </c>
      <c r="C4405" s="16">
        <f>(WEEKNUM(DATA[[#This Row],[Fecha]],2))</f>
        <v>16</v>
      </c>
      <c r="D4405" s="30">
        <v>45402</v>
      </c>
      <c r="E4405" s="102">
        <f>YEAR(DATA[[#This Row],[Fecha]])</f>
        <v>2024</v>
      </c>
      <c r="F4405" s="31" t="s">
        <v>398</v>
      </c>
      <c r="G4405" s="32" t="s">
        <v>74</v>
      </c>
      <c r="H4405" s="35" t="s">
        <v>608</v>
      </c>
      <c r="I4405" s="32" t="s">
        <v>166</v>
      </c>
      <c r="J4405" s="19">
        <v>1.1299999999999999</v>
      </c>
    </row>
    <row r="4406" spans="1:10">
      <c r="A4406" s="18" t="s">
        <v>19</v>
      </c>
      <c r="B4406" s="5" t="str">
        <f>TEXT(DATA[[#This Row],[Fecha]],"mmm")</f>
        <v>abr</v>
      </c>
      <c r="C4406" s="16">
        <f>(WEEKNUM(DATA[[#This Row],[Fecha]],2))</f>
        <v>16</v>
      </c>
      <c r="D4406" s="30">
        <v>45402</v>
      </c>
      <c r="E4406" s="102">
        <f>YEAR(DATA[[#This Row],[Fecha]])</f>
        <v>2024</v>
      </c>
      <c r="F4406" s="31" t="s">
        <v>398</v>
      </c>
      <c r="G4406" s="32" t="s">
        <v>74</v>
      </c>
      <c r="H4406" s="35" t="s">
        <v>608</v>
      </c>
      <c r="I4406" s="32" t="s">
        <v>166</v>
      </c>
      <c r="J4406" s="19">
        <v>0.91</v>
      </c>
    </row>
    <row r="4407" spans="1:10">
      <c r="A4407" s="18" t="s">
        <v>19</v>
      </c>
      <c r="B4407" s="5" t="str">
        <f>TEXT(DATA[[#This Row],[Fecha]],"mmm")</f>
        <v>abr</v>
      </c>
      <c r="C4407" s="16">
        <f>(WEEKNUM(DATA[[#This Row],[Fecha]],2))</f>
        <v>16</v>
      </c>
      <c r="D4407" s="30">
        <v>45402</v>
      </c>
      <c r="E4407" s="102">
        <f>YEAR(DATA[[#This Row],[Fecha]])</f>
        <v>2024</v>
      </c>
      <c r="F4407" s="31" t="s">
        <v>398</v>
      </c>
      <c r="G4407" s="32" t="s">
        <v>74</v>
      </c>
      <c r="H4407" s="35" t="s">
        <v>608</v>
      </c>
      <c r="I4407" s="32" t="s">
        <v>166</v>
      </c>
      <c r="J4407" s="19">
        <v>0.84</v>
      </c>
    </row>
    <row r="4408" spans="1:10">
      <c r="A4408" s="18" t="s">
        <v>20</v>
      </c>
      <c r="B4408" s="5" t="str">
        <f>TEXT(DATA[[#This Row],[Fecha]],"mmm")</f>
        <v>abr</v>
      </c>
      <c r="C4408" s="16">
        <f>(WEEKNUM(DATA[[#This Row],[Fecha]],2))</f>
        <v>16</v>
      </c>
      <c r="D4408" s="30">
        <v>45402</v>
      </c>
      <c r="E4408" s="102">
        <f>YEAR(DATA[[#This Row],[Fecha]])</f>
        <v>2024</v>
      </c>
      <c r="F4408" s="31" t="s">
        <v>398</v>
      </c>
      <c r="G4408" s="32" t="s">
        <v>75</v>
      </c>
      <c r="H4408" s="35" t="s">
        <v>177</v>
      </c>
      <c r="I4408" s="32" t="s">
        <v>166</v>
      </c>
      <c r="J4408" s="19">
        <v>0.79</v>
      </c>
    </row>
    <row r="4409" spans="1:10">
      <c r="A4409" s="18" t="s">
        <v>19</v>
      </c>
      <c r="B4409" s="5" t="str">
        <f>TEXT(DATA[[#This Row],[Fecha]],"mmm")</f>
        <v>abr</v>
      </c>
      <c r="C4409" s="16">
        <f>(WEEKNUM(DATA[[#This Row],[Fecha]],2))</f>
        <v>16</v>
      </c>
      <c r="D4409" s="30">
        <v>45402</v>
      </c>
      <c r="E4409" s="102">
        <f>YEAR(DATA[[#This Row],[Fecha]])</f>
        <v>2024</v>
      </c>
      <c r="F4409" s="31" t="s">
        <v>398</v>
      </c>
      <c r="G4409" s="32" t="s">
        <v>74</v>
      </c>
      <c r="H4409" s="35" t="s">
        <v>863</v>
      </c>
      <c r="I4409" s="32" t="s">
        <v>166</v>
      </c>
      <c r="J4409" s="19">
        <v>0.77</v>
      </c>
    </row>
    <row r="4410" spans="1:10">
      <c r="A4410" s="18" t="s">
        <v>20</v>
      </c>
      <c r="B4410" s="5" t="str">
        <f>TEXT(DATA[[#This Row],[Fecha]],"mmm")</f>
        <v>abr</v>
      </c>
      <c r="C4410" s="16">
        <f>(WEEKNUM(DATA[[#This Row],[Fecha]],2))</f>
        <v>16</v>
      </c>
      <c r="D4410" s="30">
        <v>45402</v>
      </c>
      <c r="E4410" s="102">
        <f>YEAR(DATA[[#This Row],[Fecha]])</f>
        <v>2024</v>
      </c>
      <c r="F4410" s="31" t="s">
        <v>398</v>
      </c>
      <c r="G4410" s="32" t="s">
        <v>52</v>
      </c>
      <c r="H4410" s="35" t="s">
        <v>162</v>
      </c>
      <c r="I4410" s="32" t="s">
        <v>166</v>
      </c>
      <c r="J4410" s="19">
        <v>0.41</v>
      </c>
    </row>
    <row r="4411" spans="1:10">
      <c r="A4411" s="18" t="s">
        <v>22</v>
      </c>
      <c r="B4411" s="5" t="str">
        <f>TEXT(DATA[[#This Row],[Fecha]],"mmm")</f>
        <v>abr</v>
      </c>
      <c r="C4411" s="16">
        <f>(WEEKNUM(DATA[[#This Row],[Fecha]],2))</f>
        <v>16</v>
      </c>
      <c r="D4411" s="30">
        <v>45402</v>
      </c>
      <c r="E4411" s="102">
        <f>YEAR(DATA[[#This Row],[Fecha]])</f>
        <v>2024</v>
      </c>
      <c r="F4411" s="31" t="s">
        <v>398</v>
      </c>
      <c r="G4411" s="32" t="s">
        <v>64</v>
      </c>
      <c r="H4411" s="35" t="s">
        <v>145</v>
      </c>
      <c r="I4411" s="32" t="s">
        <v>166</v>
      </c>
      <c r="J4411" s="19">
        <v>0.38</v>
      </c>
    </row>
    <row r="4412" spans="1:10">
      <c r="A4412" s="18" t="s">
        <v>19</v>
      </c>
      <c r="B4412" s="5" t="str">
        <f>TEXT(DATA[[#This Row],[Fecha]],"mmm")</f>
        <v>abr</v>
      </c>
      <c r="C4412" s="16">
        <f>(WEEKNUM(DATA[[#This Row],[Fecha]],2))</f>
        <v>16</v>
      </c>
      <c r="D4412" s="30">
        <v>45402</v>
      </c>
      <c r="E4412" s="102">
        <f>YEAR(DATA[[#This Row],[Fecha]])</f>
        <v>2024</v>
      </c>
      <c r="F4412" s="31" t="s">
        <v>398</v>
      </c>
      <c r="G4412" s="32" t="s">
        <v>74</v>
      </c>
      <c r="H4412" s="35" t="s">
        <v>608</v>
      </c>
      <c r="I4412" s="32" t="s">
        <v>166</v>
      </c>
      <c r="J4412" s="19">
        <v>0.31</v>
      </c>
    </row>
    <row r="4413" spans="1:10">
      <c r="A4413" s="18" t="s">
        <v>20</v>
      </c>
      <c r="B4413" s="5" t="str">
        <f>TEXT(DATA[[#This Row],[Fecha]],"mmm")</f>
        <v>abr</v>
      </c>
      <c r="C4413" s="16">
        <f>(WEEKNUM(DATA[[#This Row],[Fecha]],2))</f>
        <v>16</v>
      </c>
      <c r="D4413" s="30">
        <v>45402</v>
      </c>
      <c r="E4413" s="102">
        <f>YEAR(DATA[[#This Row],[Fecha]])</f>
        <v>2024</v>
      </c>
      <c r="F4413" s="31" t="s">
        <v>398</v>
      </c>
      <c r="G4413" s="32" t="s">
        <v>52</v>
      </c>
      <c r="H4413" s="35" t="s">
        <v>162</v>
      </c>
      <c r="I4413" s="32" t="s">
        <v>166</v>
      </c>
      <c r="J4413" s="19">
        <v>0.08</v>
      </c>
    </row>
    <row r="4414" spans="1:10">
      <c r="A4414" s="18" t="s">
        <v>20</v>
      </c>
      <c r="B4414" s="5" t="str">
        <f>TEXT(DATA[[#This Row],[Fecha]],"mmm")</f>
        <v>abr</v>
      </c>
      <c r="C4414" s="16">
        <f>(WEEKNUM(DATA[[#This Row],[Fecha]],2))</f>
        <v>17</v>
      </c>
      <c r="D4414" s="30">
        <v>45404</v>
      </c>
      <c r="E4414" s="102">
        <f>YEAR(DATA[[#This Row],[Fecha]])</f>
        <v>2024</v>
      </c>
      <c r="F4414" s="31" t="s">
        <v>398</v>
      </c>
      <c r="G4414" s="32" t="s">
        <v>70</v>
      </c>
      <c r="H4414" s="35" t="s">
        <v>84</v>
      </c>
      <c r="I4414" s="32" t="s">
        <v>166</v>
      </c>
      <c r="J4414" s="19">
        <v>6.05</v>
      </c>
    </row>
    <row r="4415" spans="1:10">
      <c r="A4415" s="18" t="s">
        <v>20</v>
      </c>
      <c r="B4415" s="5" t="str">
        <f>TEXT(DATA[[#This Row],[Fecha]],"mmm")</f>
        <v>abr</v>
      </c>
      <c r="C4415" s="16">
        <f>(WEEKNUM(DATA[[#This Row],[Fecha]],2))</f>
        <v>17</v>
      </c>
      <c r="D4415" s="30">
        <v>45404</v>
      </c>
      <c r="E4415" s="102">
        <f>YEAR(DATA[[#This Row],[Fecha]])</f>
        <v>2024</v>
      </c>
      <c r="F4415" s="31" t="s">
        <v>398</v>
      </c>
      <c r="G4415" s="32" t="s">
        <v>70</v>
      </c>
      <c r="H4415" s="35" t="s">
        <v>84</v>
      </c>
      <c r="I4415" s="32" t="s">
        <v>166</v>
      </c>
      <c r="J4415" s="19">
        <v>5.01</v>
      </c>
    </row>
    <row r="4416" spans="1:10">
      <c r="A4416" s="18" t="s">
        <v>20</v>
      </c>
      <c r="B4416" s="5" t="str">
        <f>TEXT(DATA[[#This Row],[Fecha]],"mmm")</f>
        <v>abr</v>
      </c>
      <c r="C4416" s="16">
        <f>(WEEKNUM(DATA[[#This Row],[Fecha]],2))</f>
        <v>17</v>
      </c>
      <c r="D4416" s="30">
        <v>45404</v>
      </c>
      <c r="E4416" s="102">
        <f>YEAR(DATA[[#This Row],[Fecha]])</f>
        <v>2024</v>
      </c>
      <c r="F4416" s="31" t="s">
        <v>398</v>
      </c>
      <c r="G4416" s="32" t="s">
        <v>70</v>
      </c>
      <c r="H4416" s="35" t="s">
        <v>84</v>
      </c>
      <c r="I4416" s="32" t="s">
        <v>166</v>
      </c>
      <c r="J4416" s="19">
        <v>4.17</v>
      </c>
    </row>
    <row r="4417" spans="1:11">
      <c r="A4417" s="18" t="s">
        <v>22</v>
      </c>
      <c r="B4417" s="5" t="str">
        <f>TEXT(DATA[[#This Row],[Fecha]],"mmm")</f>
        <v>abr</v>
      </c>
      <c r="C4417" s="16">
        <f>(WEEKNUM(DATA[[#This Row],[Fecha]],2))</f>
        <v>17</v>
      </c>
      <c r="D4417" s="30">
        <v>45404</v>
      </c>
      <c r="E4417" s="102">
        <f>YEAR(DATA[[#This Row],[Fecha]])</f>
        <v>2024</v>
      </c>
      <c r="F4417" s="31" t="s">
        <v>398</v>
      </c>
      <c r="G4417" s="32" t="s">
        <v>59</v>
      </c>
      <c r="H4417" s="35" t="s">
        <v>487</v>
      </c>
      <c r="I4417" s="32" t="s">
        <v>166</v>
      </c>
      <c r="J4417" s="19">
        <v>4.1500000000000004</v>
      </c>
    </row>
    <row r="4418" spans="1:11">
      <c r="A4418" s="18" t="s">
        <v>20</v>
      </c>
      <c r="B4418" s="5" t="str">
        <f>TEXT(DATA[[#This Row],[Fecha]],"mmm")</f>
        <v>abr</v>
      </c>
      <c r="C4418" s="16">
        <f>(WEEKNUM(DATA[[#This Row],[Fecha]],2))</f>
        <v>17</v>
      </c>
      <c r="D4418" s="30">
        <v>45404</v>
      </c>
      <c r="E4418" s="102">
        <f>YEAR(DATA[[#This Row],[Fecha]])</f>
        <v>2024</v>
      </c>
      <c r="F4418" s="31" t="s">
        <v>398</v>
      </c>
      <c r="G4418" s="32" t="s">
        <v>70</v>
      </c>
      <c r="H4418" s="35" t="s">
        <v>84</v>
      </c>
      <c r="I4418" s="32" t="s">
        <v>166</v>
      </c>
      <c r="J4418" s="19">
        <v>2.72</v>
      </c>
    </row>
    <row r="4419" spans="1:11">
      <c r="A4419" s="18" t="s">
        <v>19</v>
      </c>
      <c r="B4419" s="5" t="str">
        <f>TEXT(DATA[[#This Row],[Fecha]],"mmm")</f>
        <v>abr</v>
      </c>
      <c r="C4419" s="16">
        <f>(WEEKNUM(DATA[[#This Row],[Fecha]],2))</f>
        <v>17</v>
      </c>
      <c r="D4419" s="30">
        <v>45404</v>
      </c>
      <c r="E4419" s="102">
        <f>YEAR(DATA[[#This Row],[Fecha]])</f>
        <v>2024</v>
      </c>
      <c r="F4419" s="31" t="s">
        <v>398</v>
      </c>
      <c r="G4419" s="32" t="s">
        <v>65</v>
      </c>
      <c r="H4419" s="35" t="s">
        <v>89</v>
      </c>
      <c r="I4419" s="32" t="s">
        <v>166</v>
      </c>
      <c r="J4419" s="19">
        <v>2.52</v>
      </c>
    </row>
    <row r="4420" spans="1:11">
      <c r="A4420" s="18" t="s">
        <v>22</v>
      </c>
      <c r="B4420" s="5" t="str">
        <f>TEXT(DATA[[#This Row],[Fecha]],"mmm")</f>
        <v>abr</v>
      </c>
      <c r="C4420" s="16">
        <f>(WEEKNUM(DATA[[#This Row],[Fecha]],2))</f>
        <v>17</v>
      </c>
      <c r="D4420" s="30">
        <v>45404</v>
      </c>
      <c r="E4420" s="102">
        <f>YEAR(DATA[[#This Row],[Fecha]])</f>
        <v>2024</v>
      </c>
      <c r="F4420" s="31" t="s">
        <v>398</v>
      </c>
      <c r="G4420" s="32" t="s">
        <v>59</v>
      </c>
      <c r="H4420" s="35" t="s">
        <v>487</v>
      </c>
      <c r="I4420" s="32" t="s">
        <v>166</v>
      </c>
      <c r="J4420" s="19">
        <v>2.2000000000000002</v>
      </c>
    </row>
    <row r="4421" spans="1:11">
      <c r="A4421" s="18" t="s">
        <v>20</v>
      </c>
      <c r="B4421" s="5" t="str">
        <f>TEXT(DATA[[#This Row],[Fecha]],"mmm")</f>
        <v>abr</v>
      </c>
      <c r="C4421" s="16">
        <f>(WEEKNUM(DATA[[#This Row],[Fecha]],2))</f>
        <v>17</v>
      </c>
      <c r="D4421" s="30">
        <v>45404</v>
      </c>
      <c r="E4421" s="102">
        <f>YEAR(DATA[[#This Row],[Fecha]])</f>
        <v>2024</v>
      </c>
      <c r="F4421" s="31" t="s">
        <v>398</v>
      </c>
      <c r="G4421" s="32" t="s">
        <v>62</v>
      </c>
      <c r="H4421" s="35" t="s">
        <v>242</v>
      </c>
      <c r="I4421" s="32" t="s">
        <v>166</v>
      </c>
      <c r="J4421" s="19">
        <v>1.66</v>
      </c>
    </row>
    <row r="4422" spans="1:11">
      <c r="A4422" s="18" t="s">
        <v>20</v>
      </c>
      <c r="B4422" s="5" t="str">
        <f>TEXT(DATA[[#This Row],[Fecha]],"mmm")</f>
        <v>abr</v>
      </c>
      <c r="C4422" s="16">
        <f>(WEEKNUM(DATA[[#This Row],[Fecha]],2))</f>
        <v>17</v>
      </c>
      <c r="D4422" s="30">
        <v>45404</v>
      </c>
      <c r="E4422" s="102">
        <f>YEAR(DATA[[#This Row],[Fecha]])</f>
        <v>2024</v>
      </c>
      <c r="F4422" s="31" t="s">
        <v>398</v>
      </c>
      <c r="G4422" s="32" t="s">
        <v>70</v>
      </c>
      <c r="H4422" s="35" t="s">
        <v>84</v>
      </c>
      <c r="I4422" s="32" t="s">
        <v>166</v>
      </c>
      <c r="J4422" s="19">
        <v>1.31</v>
      </c>
    </row>
    <row r="4423" spans="1:11">
      <c r="A4423" s="18" t="s">
        <v>20</v>
      </c>
      <c r="B4423" s="5" t="str">
        <f>TEXT(DATA[[#This Row],[Fecha]],"mmm")</f>
        <v>abr</v>
      </c>
      <c r="C4423" s="16">
        <f>(WEEKNUM(DATA[[#This Row],[Fecha]],2))</f>
        <v>17</v>
      </c>
      <c r="D4423" s="30">
        <v>45405</v>
      </c>
      <c r="E4423" s="102">
        <f>YEAR(DATA[[#This Row],[Fecha]])</f>
        <v>2024</v>
      </c>
      <c r="F4423" s="31" t="s">
        <v>398</v>
      </c>
      <c r="G4423" s="32" t="s">
        <v>70</v>
      </c>
      <c r="H4423" s="35" t="s">
        <v>84</v>
      </c>
      <c r="I4423" s="32" t="s">
        <v>57</v>
      </c>
      <c r="J4423" s="19">
        <v>47.6</v>
      </c>
      <c r="K4423" s="29" t="s">
        <v>883</v>
      </c>
    </row>
    <row r="4424" spans="1:11">
      <c r="A4424" s="18" t="s">
        <v>22</v>
      </c>
      <c r="B4424" s="5" t="str">
        <f>TEXT(DATA[[#This Row],[Fecha]],"mmm")</f>
        <v>abr</v>
      </c>
      <c r="C4424" s="16">
        <f>(WEEKNUM(DATA[[#This Row],[Fecha]],2))</f>
        <v>17</v>
      </c>
      <c r="D4424" s="30">
        <v>45405</v>
      </c>
      <c r="E4424" s="102">
        <f>YEAR(DATA[[#This Row],[Fecha]])</f>
        <v>2024</v>
      </c>
      <c r="F4424" s="31" t="s">
        <v>398</v>
      </c>
      <c r="G4424" s="32" t="s">
        <v>79</v>
      </c>
      <c r="H4424" s="35" t="s">
        <v>422</v>
      </c>
      <c r="I4424" s="32" t="s">
        <v>56</v>
      </c>
      <c r="J4424" s="19">
        <v>31.3</v>
      </c>
      <c r="K4424" s="29" t="s">
        <v>884</v>
      </c>
    </row>
    <row r="4425" spans="1:11">
      <c r="A4425" s="18" t="s">
        <v>19</v>
      </c>
      <c r="B4425" s="5" t="str">
        <f>TEXT(DATA[[#This Row],[Fecha]],"mmm")</f>
        <v>abr</v>
      </c>
      <c r="C4425" s="16">
        <f>(WEEKNUM(DATA[[#This Row],[Fecha]],2))</f>
        <v>17</v>
      </c>
      <c r="D4425" s="30">
        <v>45405</v>
      </c>
      <c r="E4425" s="102">
        <f>YEAR(DATA[[#This Row],[Fecha]])</f>
        <v>2024</v>
      </c>
      <c r="F4425" s="31" t="s">
        <v>398</v>
      </c>
      <c r="G4425" s="32" t="s">
        <v>60</v>
      </c>
      <c r="H4425" s="35" t="s">
        <v>299</v>
      </c>
      <c r="I4425" s="32" t="s">
        <v>57</v>
      </c>
      <c r="J4425" s="19">
        <v>17.37</v>
      </c>
      <c r="K4425" s="29" t="s">
        <v>882</v>
      </c>
    </row>
    <row r="4426" spans="1:11">
      <c r="A4426" s="18" t="s">
        <v>20</v>
      </c>
      <c r="B4426" s="5" t="str">
        <f>TEXT(DATA[[#This Row],[Fecha]],"mmm")</f>
        <v>abr</v>
      </c>
      <c r="C4426" s="16">
        <f>(WEEKNUM(DATA[[#This Row],[Fecha]],2))</f>
        <v>17</v>
      </c>
      <c r="D4426" s="30">
        <v>45405</v>
      </c>
      <c r="E4426" s="102">
        <f>YEAR(DATA[[#This Row],[Fecha]])</f>
        <v>2024</v>
      </c>
      <c r="F4426" s="31" t="s">
        <v>398</v>
      </c>
      <c r="G4426" s="32" t="s">
        <v>70</v>
      </c>
      <c r="H4426" s="35" t="s">
        <v>84</v>
      </c>
      <c r="I4426" s="32" t="s">
        <v>57</v>
      </c>
      <c r="J4426" s="19">
        <v>16.14</v>
      </c>
      <c r="K4426" s="29" t="s">
        <v>883</v>
      </c>
    </row>
    <row r="4427" spans="1:11">
      <c r="A4427" s="18" t="s">
        <v>20</v>
      </c>
      <c r="B4427" s="5" t="str">
        <f>TEXT(DATA[[#This Row],[Fecha]],"mmm")</f>
        <v>abr</v>
      </c>
      <c r="C4427" s="16">
        <f>(WEEKNUM(DATA[[#This Row],[Fecha]],2))</f>
        <v>17</v>
      </c>
      <c r="D4427" s="30">
        <v>45405</v>
      </c>
      <c r="E4427" s="102">
        <f>YEAR(DATA[[#This Row],[Fecha]])</f>
        <v>2024</v>
      </c>
      <c r="F4427" s="31" t="s">
        <v>398</v>
      </c>
      <c r="G4427" s="32" t="s">
        <v>70</v>
      </c>
      <c r="H4427" s="35" t="s">
        <v>84</v>
      </c>
      <c r="I4427" s="32" t="s">
        <v>57</v>
      </c>
      <c r="J4427" s="19">
        <v>13.16</v>
      </c>
      <c r="K4427" s="29" t="s">
        <v>883</v>
      </c>
    </row>
    <row r="4428" spans="1:11">
      <c r="A4428" s="18" t="s">
        <v>22</v>
      </c>
      <c r="B4428" s="5" t="str">
        <f>TEXT(DATA[[#This Row],[Fecha]],"mmm")</f>
        <v>abr</v>
      </c>
      <c r="C4428" s="16">
        <f>(WEEKNUM(DATA[[#This Row],[Fecha]],2))</f>
        <v>17</v>
      </c>
      <c r="D4428" s="30">
        <v>45405</v>
      </c>
      <c r="E4428" s="102">
        <f>YEAR(DATA[[#This Row],[Fecha]])</f>
        <v>2024</v>
      </c>
      <c r="F4428" s="31" t="s">
        <v>398</v>
      </c>
      <c r="G4428" s="32" t="s">
        <v>79</v>
      </c>
      <c r="H4428" s="35" t="s">
        <v>110</v>
      </c>
      <c r="I4428" s="32" t="s">
        <v>166</v>
      </c>
      <c r="J4428" s="19">
        <v>8.5500000000000007</v>
      </c>
    </row>
    <row r="4429" spans="1:11">
      <c r="A4429" s="18" t="s">
        <v>22</v>
      </c>
      <c r="B4429" s="5" t="str">
        <f>TEXT(DATA[[#This Row],[Fecha]],"mmm")</f>
        <v>abr</v>
      </c>
      <c r="C4429" s="16">
        <f>(WEEKNUM(DATA[[#This Row],[Fecha]],2))</f>
        <v>17</v>
      </c>
      <c r="D4429" s="30">
        <v>45405</v>
      </c>
      <c r="E4429" s="102">
        <f>YEAR(DATA[[#This Row],[Fecha]])</f>
        <v>2024</v>
      </c>
      <c r="F4429" s="31" t="s">
        <v>398</v>
      </c>
      <c r="G4429" s="32" t="s">
        <v>79</v>
      </c>
      <c r="H4429" s="35" t="s">
        <v>422</v>
      </c>
      <c r="I4429" s="32" t="s">
        <v>166</v>
      </c>
      <c r="J4429" s="19">
        <v>6.54</v>
      </c>
    </row>
    <row r="4430" spans="1:11">
      <c r="A4430" s="18" t="s">
        <v>20</v>
      </c>
      <c r="B4430" s="5" t="str">
        <f>TEXT(DATA[[#This Row],[Fecha]],"mmm")</f>
        <v>abr</v>
      </c>
      <c r="C4430" s="16">
        <f>(WEEKNUM(DATA[[#This Row],[Fecha]],2))</f>
        <v>17</v>
      </c>
      <c r="D4430" s="30">
        <v>45405</v>
      </c>
      <c r="E4430" s="102">
        <f>YEAR(DATA[[#This Row],[Fecha]])</f>
        <v>2024</v>
      </c>
      <c r="F4430" s="31" t="s">
        <v>398</v>
      </c>
      <c r="G4430" s="32" t="s">
        <v>70</v>
      </c>
      <c r="H4430" s="35" t="s">
        <v>84</v>
      </c>
      <c r="I4430" s="32" t="s">
        <v>166</v>
      </c>
      <c r="J4430" s="19">
        <v>4.8099999999999996</v>
      </c>
    </row>
    <row r="4431" spans="1:11">
      <c r="A4431" s="18" t="s">
        <v>20</v>
      </c>
      <c r="B4431" s="5" t="str">
        <f>TEXT(DATA[[#This Row],[Fecha]],"mmm")</f>
        <v>abr</v>
      </c>
      <c r="C4431" s="16">
        <f>(WEEKNUM(DATA[[#This Row],[Fecha]],2))</f>
        <v>17</v>
      </c>
      <c r="D4431" s="30">
        <v>45405</v>
      </c>
      <c r="E4431" s="102">
        <f>YEAR(DATA[[#This Row],[Fecha]])</f>
        <v>2024</v>
      </c>
      <c r="F4431" s="31" t="s">
        <v>398</v>
      </c>
      <c r="G4431" s="32" t="s">
        <v>70</v>
      </c>
      <c r="H4431" s="35" t="s">
        <v>84</v>
      </c>
      <c r="I4431" s="32" t="s">
        <v>166</v>
      </c>
      <c r="J4431" s="19">
        <v>3.98</v>
      </c>
    </row>
    <row r="4432" spans="1:11">
      <c r="A4432" s="18" t="s">
        <v>19</v>
      </c>
      <c r="B4432" s="5" t="str">
        <f>TEXT(DATA[[#This Row],[Fecha]],"mmm")</f>
        <v>abr</v>
      </c>
      <c r="C4432" s="16">
        <f>(WEEKNUM(DATA[[#This Row],[Fecha]],2))</f>
        <v>17</v>
      </c>
      <c r="D4432" s="30">
        <v>45405</v>
      </c>
      <c r="E4432" s="102">
        <f>YEAR(DATA[[#This Row],[Fecha]])</f>
        <v>2024</v>
      </c>
      <c r="F4432" s="31" t="s">
        <v>398</v>
      </c>
      <c r="G4432" s="32" t="s">
        <v>65</v>
      </c>
      <c r="H4432" s="35" t="s">
        <v>89</v>
      </c>
      <c r="I4432" s="32" t="s">
        <v>166</v>
      </c>
      <c r="J4432" s="19">
        <v>3.71</v>
      </c>
    </row>
    <row r="4433" spans="1:10">
      <c r="A4433" s="18" t="s">
        <v>22</v>
      </c>
      <c r="B4433" s="5" t="str">
        <f>TEXT(DATA[[#This Row],[Fecha]],"mmm")</f>
        <v>abr</v>
      </c>
      <c r="C4433" s="16">
        <f>(WEEKNUM(DATA[[#This Row],[Fecha]],2))</f>
        <v>17</v>
      </c>
      <c r="D4433" s="30">
        <v>45405</v>
      </c>
      <c r="E4433" s="102">
        <f>YEAR(DATA[[#This Row],[Fecha]])</f>
        <v>2024</v>
      </c>
      <c r="F4433" s="31" t="s">
        <v>398</v>
      </c>
      <c r="G4433" s="32" t="s">
        <v>76</v>
      </c>
      <c r="H4433" s="35" t="s">
        <v>304</v>
      </c>
      <c r="I4433" s="32" t="s">
        <v>166</v>
      </c>
      <c r="J4433" s="19">
        <v>3.65</v>
      </c>
    </row>
    <row r="4434" spans="1:10">
      <c r="A4434" s="18" t="s">
        <v>20</v>
      </c>
      <c r="B4434" s="5" t="str">
        <f>TEXT(DATA[[#This Row],[Fecha]],"mmm")</f>
        <v>abr</v>
      </c>
      <c r="C4434" s="16">
        <f>(WEEKNUM(DATA[[#This Row],[Fecha]],2))</f>
        <v>17</v>
      </c>
      <c r="D4434" s="30">
        <v>45405</v>
      </c>
      <c r="E4434" s="102">
        <f>YEAR(DATA[[#This Row],[Fecha]])</f>
        <v>2024</v>
      </c>
      <c r="F4434" s="31" t="s">
        <v>398</v>
      </c>
      <c r="G4434" s="32" t="s">
        <v>70</v>
      </c>
      <c r="H4434" s="35" t="s">
        <v>84</v>
      </c>
      <c r="I4434" s="32" t="s">
        <v>166</v>
      </c>
      <c r="J4434" s="19">
        <v>3.23</v>
      </c>
    </row>
    <row r="4435" spans="1:10">
      <c r="A4435" s="18" t="s">
        <v>20</v>
      </c>
      <c r="B4435" s="5" t="str">
        <f>TEXT(DATA[[#This Row],[Fecha]],"mmm")</f>
        <v>abr</v>
      </c>
      <c r="C4435" s="16">
        <f>(WEEKNUM(DATA[[#This Row],[Fecha]],2))</f>
        <v>17</v>
      </c>
      <c r="D4435" s="30">
        <v>45405</v>
      </c>
      <c r="E4435" s="102">
        <f>YEAR(DATA[[#This Row],[Fecha]])</f>
        <v>2024</v>
      </c>
      <c r="F4435" s="31" t="s">
        <v>398</v>
      </c>
      <c r="G4435" s="32" t="s">
        <v>62</v>
      </c>
      <c r="H4435" s="35" t="s">
        <v>63</v>
      </c>
      <c r="I4435" s="32" t="s">
        <v>166</v>
      </c>
      <c r="J4435" s="19">
        <v>3.22</v>
      </c>
    </row>
    <row r="4436" spans="1:10">
      <c r="A4436" s="18" t="s">
        <v>20</v>
      </c>
      <c r="B4436" s="5" t="str">
        <f>TEXT(DATA[[#This Row],[Fecha]],"mmm")</f>
        <v>abr</v>
      </c>
      <c r="C4436" s="16">
        <f>(WEEKNUM(DATA[[#This Row],[Fecha]],2))</f>
        <v>17</v>
      </c>
      <c r="D4436" s="30">
        <v>45405</v>
      </c>
      <c r="E4436" s="102">
        <f>YEAR(DATA[[#This Row],[Fecha]])</f>
        <v>2024</v>
      </c>
      <c r="F4436" s="31" t="s">
        <v>58</v>
      </c>
      <c r="G4436" s="32" t="s">
        <v>70</v>
      </c>
      <c r="H4436" s="35" t="s">
        <v>134</v>
      </c>
      <c r="I4436" s="32" t="s">
        <v>166</v>
      </c>
      <c r="J4436" s="19">
        <v>3.08</v>
      </c>
    </row>
    <row r="4437" spans="1:10">
      <c r="A4437" s="18" t="s">
        <v>19</v>
      </c>
      <c r="B4437" s="5" t="str">
        <f>TEXT(DATA[[#This Row],[Fecha]],"mmm")</f>
        <v>abr</v>
      </c>
      <c r="C4437" s="16">
        <f>(WEEKNUM(DATA[[#This Row],[Fecha]],2))</f>
        <v>17</v>
      </c>
      <c r="D4437" s="30">
        <v>45405</v>
      </c>
      <c r="E4437" s="102">
        <f>YEAR(DATA[[#This Row],[Fecha]])</f>
        <v>2024</v>
      </c>
      <c r="F4437" s="31" t="s">
        <v>398</v>
      </c>
      <c r="G4437" s="32" t="s">
        <v>65</v>
      </c>
      <c r="H4437" s="35" t="s">
        <v>89</v>
      </c>
      <c r="I4437" s="32" t="s">
        <v>166</v>
      </c>
      <c r="J4437" s="19">
        <v>2.88</v>
      </c>
    </row>
    <row r="4438" spans="1:10">
      <c r="A4438" s="18" t="s">
        <v>20</v>
      </c>
      <c r="B4438" s="5" t="str">
        <f>TEXT(DATA[[#This Row],[Fecha]],"mmm")</f>
        <v>abr</v>
      </c>
      <c r="C4438" s="16">
        <f>(WEEKNUM(DATA[[#This Row],[Fecha]],2))</f>
        <v>17</v>
      </c>
      <c r="D4438" s="30">
        <v>45405</v>
      </c>
      <c r="E4438" s="102">
        <f>YEAR(DATA[[#This Row],[Fecha]])</f>
        <v>2024</v>
      </c>
      <c r="F4438" s="31" t="s">
        <v>58</v>
      </c>
      <c r="G4438" s="32" t="s">
        <v>52</v>
      </c>
      <c r="H4438" s="35" t="s">
        <v>162</v>
      </c>
      <c r="I4438" s="32" t="s">
        <v>166</v>
      </c>
      <c r="J4438" s="19">
        <v>2.21</v>
      </c>
    </row>
    <row r="4439" spans="1:10">
      <c r="A4439" s="18" t="s">
        <v>20</v>
      </c>
      <c r="B4439" s="5" t="str">
        <f>TEXT(DATA[[#This Row],[Fecha]],"mmm")</f>
        <v>abr</v>
      </c>
      <c r="C4439" s="16">
        <f>(WEEKNUM(DATA[[#This Row],[Fecha]],2))</f>
        <v>17</v>
      </c>
      <c r="D4439" s="30">
        <v>45405</v>
      </c>
      <c r="E4439" s="102">
        <f>YEAR(DATA[[#This Row],[Fecha]])</f>
        <v>2024</v>
      </c>
      <c r="F4439" s="31" t="s">
        <v>398</v>
      </c>
      <c r="G4439" s="32" t="s">
        <v>62</v>
      </c>
      <c r="H4439" s="35" t="s">
        <v>307</v>
      </c>
      <c r="I4439" s="32" t="s">
        <v>166</v>
      </c>
      <c r="J4439" s="19">
        <v>1.95</v>
      </c>
    </row>
    <row r="4440" spans="1:10">
      <c r="A4440" s="18" t="s">
        <v>22</v>
      </c>
      <c r="B4440" s="5" t="str">
        <f>TEXT(DATA[[#This Row],[Fecha]],"mmm")</f>
        <v>abr</v>
      </c>
      <c r="C4440" s="16">
        <f>(WEEKNUM(DATA[[#This Row],[Fecha]],2))</f>
        <v>17</v>
      </c>
      <c r="D4440" s="30">
        <v>45405</v>
      </c>
      <c r="E4440" s="102">
        <f>YEAR(DATA[[#This Row],[Fecha]])</f>
        <v>2024</v>
      </c>
      <c r="F4440" s="31" t="s">
        <v>398</v>
      </c>
      <c r="G4440" s="32" t="s">
        <v>60</v>
      </c>
      <c r="H4440" s="35" t="s">
        <v>299</v>
      </c>
      <c r="I4440" s="32" t="s">
        <v>166</v>
      </c>
      <c r="J4440" s="19">
        <v>1.58</v>
      </c>
    </row>
    <row r="4441" spans="1:10">
      <c r="A4441" s="18" t="s">
        <v>22</v>
      </c>
      <c r="B4441" s="5" t="str">
        <f>TEXT(DATA[[#This Row],[Fecha]],"mmm")</f>
        <v>abr</v>
      </c>
      <c r="C4441" s="16">
        <f>(WEEKNUM(DATA[[#This Row],[Fecha]],2))</f>
        <v>17</v>
      </c>
      <c r="D4441" s="30">
        <v>45405</v>
      </c>
      <c r="E4441" s="102">
        <f>YEAR(DATA[[#This Row],[Fecha]])</f>
        <v>2024</v>
      </c>
      <c r="F4441" s="31" t="s">
        <v>398</v>
      </c>
      <c r="G4441" s="32" t="s">
        <v>79</v>
      </c>
      <c r="H4441" s="35" t="s">
        <v>110</v>
      </c>
      <c r="I4441" s="32" t="s">
        <v>166</v>
      </c>
      <c r="J4441" s="19">
        <v>1.28</v>
      </c>
    </row>
    <row r="4442" spans="1:10">
      <c r="A4442" s="18" t="s">
        <v>19</v>
      </c>
      <c r="B4442" s="5" t="str">
        <f>TEXT(DATA[[#This Row],[Fecha]],"mmm")</f>
        <v>abr</v>
      </c>
      <c r="C4442" s="16">
        <f>(WEEKNUM(DATA[[#This Row],[Fecha]],2))</f>
        <v>17</v>
      </c>
      <c r="D4442" s="30">
        <v>45405</v>
      </c>
      <c r="E4442" s="102">
        <f>YEAR(DATA[[#This Row],[Fecha]])</f>
        <v>2024</v>
      </c>
      <c r="F4442" s="31" t="s">
        <v>398</v>
      </c>
      <c r="G4442" s="32" t="s">
        <v>65</v>
      </c>
      <c r="H4442" s="35" t="s">
        <v>89</v>
      </c>
      <c r="I4442" s="32" t="s">
        <v>166</v>
      </c>
      <c r="J4442" s="19">
        <v>1.23</v>
      </c>
    </row>
    <row r="4443" spans="1:10">
      <c r="A4443" s="18" t="s">
        <v>19</v>
      </c>
      <c r="B4443" s="5" t="str">
        <f>TEXT(DATA[[#This Row],[Fecha]],"mmm")</f>
        <v>abr</v>
      </c>
      <c r="C4443" s="16">
        <f>(WEEKNUM(DATA[[#This Row],[Fecha]],2))</f>
        <v>17</v>
      </c>
      <c r="D4443" s="30">
        <v>45405</v>
      </c>
      <c r="E4443" s="102">
        <f>YEAR(DATA[[#This Row],[Fecha]])</f>
        <v>2024</v>
      </c>
      <c r="F4443" s="31" t="s">
        <v>398</v>
      </c>
      <c r="G4443" s="32" t="s">
        <v>65</v>
      </c>
      <c r="H4443" s="35" t="s">
        <v>89</v>
      </c>
      <c r="I4443" s="32" t="s">
        <v>166</v>
      </c>
      <c r="J4443" s="19">
        <v>1.1100000000000001</v>
      </c>
    </row>
    <row r="4444" spans="1:10">
      <c r="A4444" s="18" t="s">
        <v>19</v>
      </c>
      <c r="B4444" s="5" t="str">
        <f>TEXT(DATA[[#This Row],[Fecha]],"mmm")</f>
        <v>abr</v>
      </c>
      <c r="C4444" s="16">
        <f>(WEEKNUM(DATA[[#This Row],[Fecha]],2))</f>
        <v>17</v>
      </c>
      <c r="D4444" s="30">
        <v>45405</v>
      </c>
      <c r="E4444" s="102">
        <f>YEAR(DATA[[#This Row],[Fecha]])</f>
        <v>2024</v>
      </c>
      <c r="F4444" s="31" t="s">
        <v>398</v>
      </c>
      <c r="G4444" s="32" t="s">
        <v>65</v>
      </c>
      <c r="H4444" s="35" t="s">
        <v>89</v>
      </c>
      <c r="I4444" s="32" t="s">
        <v>166</v>
      </c>
      <c r="J4444" s="19">
        <v>1.06</v>
      </c>
    </row>
    <row r="4445" spans="1:10">
      <c r="A4445" s="18" t="s">
        <v>22</v>
      </c>
      <c r="B4445" s="5" t="str">
        <f>TEXT(DATA[[#This Row],[Fecha]],"mmm")</f>
        <v>abr</v>
      </c>
      <c r="C4445" s="16">
        <f>(WEEKNUM(DATA[[#This Row],[Fecha]],2))</f>
        <v>17</v>
      </c>
      <c r="D4445" s="30">
        <v>45405</v>
      </c>
      <c r="E4445" s="102">
        <f>YEAR(DATA[[#This Row],[Fecha]])</f>
        <v>2024</v>
      </c>
      <c r="F4445" s="31" t="s">
        <v>398</v>
      </c>
      <c r="G4445" s="32" t="s">
        <v>79</v>
      </c>
      <c r="H4445" s="35" t="s">
        <v>422</v>
      </c>
      <c r="I4445" s="32" t="s">
        <v>166</v>
      </c>
      <c r="J4445" s="19">
        <v>0.78</v>
      </c>
    </row>
    <row r="4446" spans="1:10">
      <c r="A4446" s="18" t="s">
        <v>22</v>
      </c>
      <c r="B4446" s="5" t="str">
        <f>TEXT(DATA[[#This Row],[Fecha]],"mmm")</f>
        <v>abr</v>
      </c>
      <c r="C4446" s="16">
        <f>(WEEKNUM(DATA[[#This Row],[Fecha]],2))</f>
        <v>17</v>
      </c>
      <c r="D4446" s="30">
        <v>45405</v>
      </c>
      <c r="E4446" s="102">
        <f>YEAR(DATA[[#This Row],[Fecha]])</f>
        <v>2024</v>
      </c>
      <c r="F4446" s="31" t="s">
        <v>398</v>
      </c>
      <c r="G4446" s="32" t="s">
        <v>79</v>
      </c>
      <c r="H4446" s="35" t="s">
        <v>422</v>
      </c>
      <c r="I4446" s="32" t="s">
        <v>166</v>
      </c>
      <c r="J4446" s="19">
        <v>0.25</v>
      </c>
    </row>
    <row r="4447" spans="1:10">
      <c r="A4447" s="18" t="s">
        <v>20</v>
      </c>
      <c r="B4447" s="5" t="str">
        <f>TEXT(DATA[[#This Row],[Fecha]],"mmm")</f>
        <v>abr</v>
      </c>
      <c r="C4447" s="16">
        <f>(WEEKNUM(DATA[[#This Row],[Fecha]],2))</f>
        <v>17</v>
      </c>
      <c r="D4447" s="30">
        <v>45405</v>
      </c>
      <c r="E4447" s="102">
        <f>YEAR(DATA[[#This Row],[Fecha]])</f>
        <v>2024</v>
      </c>
      <c r="F4447" s="31" t="s">
        <v>58</v>
      </c>
      <c r="G4447" s="32" t="s">
        <v>52</v>
      </c>
      <c r="H4447" s="35" t="s">
        <v>162</v>
      </c>
      <c r="I4447" s="32" t="s">
        <v>166</v>
      </c>
      <c r="J4447" s="19">
        <v>0.21</v>
      </c>
    </row>
    <row r="4448" spans="1:10">
      <c r="A4448" s="18" t="s">
        <v>19</v>
      </c>
      <c r="B4448" s="5" t="str">
        <f>TEXT(DATA[[#This Row],[Fecha]],"mmm")</f>
        <v>abr</v>
      </c>
      <c r="C4448" s="16">
        <f>(WEEKNUM(DATA[[#This Row],[Fecha]],2))</f>
        <v>17</v>
      </c>
      <c r="D4448" s="30">
        <v>45405</v>
      </c>
      <c r="E4448" s="102">
        <f>YEAR(DATA[[#This Row],[Fecha]])</f>
        <v>2024</v>
      </c>
      <c r="F4448" s="31" t="s">
        <v>398</v>
      </c>
      <c r="G4448" s="32" t="s">
        <v>65</v>
      </c>
      <c r="H4448" s="35" t="s">
        <v>89</v>
      </c>
      <c r="I4448" s="32" t="s">
        <v>166</v>
      </c>
      <c r="J4448" s="19">
        <v>0.11</v>
      </c>
    </row>
    <row r="4449" spans="1:11">
      <c r="A4449" s="18" t="s">
        <v>19</v>
      </c>
      <c r="B4449" s="5" t="str">
        <f>TEXT(DATA[[#This Row],[Fecha]],"mmm")</f>
        <v>abr</v>
      </c>
      <c r="C4449" s="16">
        <f>(WEEKNUM(DATA[[#This Row],[Fecha]],2))</f>
        <v>17</v>
      </c>
      <c r="D4449" s="30">
        <v>45405</v>
      </c>
      <c r="E4449" s="102">
        <f>YEAR(DATA[[#This Row],[Fecha]])</f>
        <v>2024</v>
      </c>
      <c r="F4449" s="31" t="s">
        <v>398</v>
      </c>
      <c r="G4449" s="32" t="s">
        <v>60</v>
      </c>
      <c r="H4449" s="35" t="s">
        <v>299</v>
      </c>
      <c r="I4449" s="32" t="s">
        <v>166</v>
      </c>
      <c r="J4449" s="19">
        <v>0.04</v>
      </c>
    </row>
    <row r="4450" spans="1:11">
      <c r="A4450" s="18" t="s">
        <v>20</v>
      </c>
      <c r="B4450" s="5" t="str">
        <f>TEXT(DATA[[#This Row],[Fecha]],"mmm")</f>
        <v>abr</v>
      </c>
      <c r="C4450" s="16">
        <f>(WEEKNUM(DATA[[#This Row],[Fecha]],2))</f>
        <v>17</v>
      </c>
      <c r="D4450" s="30">
        <v>45406</v>
      </c>
      <c r="E4450" s="102">
        <f>YEAR(DATA[[#This Row],[Fecha]])</f>
        <v>2024</v>
      </c>
      <c r="F4450" s="31" t="s">
        <v>398</v>
      </c>
      <c r="G4450" s="32" t="s">
        <v>64</v>
      </c>
      <c r="H4450" s="35" t="s">
        <v>340</v>
      </c>
      <c r="I4450" s="32" t="s">
        <v>56</v>
      </c>
      <c r="J4450" s="19">
        <v>17.71</v>
      </c>
      <c r="K4450" s="29" t="s">
        <v>889</v>
      </c>
    </row>
    <row r="4451" spans="1:11">
      <c r="A4451" s="18" t="s">
        <v>20</v>
      </c>
      <c r="B4451" s="5" t="str">
        <f>TEXT(DATA[[#This Row],[Fecha]],"mmm")</f>
        <v>abr</v>
      </c>
      <c r="C4451" s="16">
        <f>(WEEKNUM(DATA[[#This Row],[Fecha]],2))</f>
        <v>17</v>
      </c>
      <c r="D4451" s="30">
        <v>45406</v>
      </c>
      <c r="E4451" s="102">
        <f>YEAR(DATA[[#This Row],[Fecha]])</f>
        <v>2024</v>
      </c>
      <c r="F4451" s="31" t="s">
        <v>58</v>
      </c>
      <c r="G4451" s="32" t="s">
        <v>482</v>
      </c>
      <c r="H4451" s="35" t="s">
        <v>491</v>
      </c>
      <c r="I4451" s="32" t="s">
        <v>56</v>
      </c>
      <c r="J4451" s="19">
        <v>14</v>
      </c>
      <c r="K4451" s="29" t="s">
        <v>890</v>
      </c>
    </row>
    <row r="4452" spans="1:11">
      <c r="A4452" s="18" t="s">
        <v>20</v>
      </c>
      <c r="B4452" s="5" t="str">
        <f>TEXT(DATA[[#This Row],[Fecha]],"mmm")</f>
        <v>abr</v>
      </c>
      <c r="C4452" s="16">
        <f>(WEEKNUM(DATA[[#This Row],[Fecha]],2))</f>
        <v>17</v>
      </c>
      <c r="D4452" s="30">
        <v>45406</v>
      </c>
      <c r="E4452" s="102">
        <f>YEAR(DATA[[#This Row],[Fecha]])</f>
        <v>2024</v>
      </c>
      <c r="F4452" s="31" t="s">
        <v>398</v>
      </c>
      <c r="G4452" s="32" t="s">
        <v>76</v>
      </c>
      <c r="H4452" s="35" t="s">
        <v>90</v>
      </c>
      <c r="I4452" s="32" t="s">
        <v>57</v>
      </c>
      <c r="J4452" s="19">
        <v>10.54</v>
      </c>
      <c r="K4452" s="29" t="s">
        <v>891</v>
      </c>
    </row>
    <row r="4453" spans="1:11">
      <c r="A4453" s="18" t="s">
        <v>20</v>
      </c>
      <c r="B4453" s="5" t="str">
        <f>TEXT(DATA[[#This Row],[Fecha]],"mmm")</f>
        <v>abr</v>
      </c>
      <c r="C4453" s="16">
        <f>(WEEKNUM(DATA[[#This Row],[Fecha]],2))</f>
        <v>17</v>
      </c>
      <c r="D4453" s="30">
        <v>45406</v>
      </c>
      <c r="E4453" s="102">
        <f>YEAR(DATA[[#This Row],[Fecha]])</f>
        <v>2024</v>
      </c>
      <c r="F4453" s="31" t="s">
        <v>398</v>
      </c>
      <c r="G4453" s="32" t="s">
        <v>52</v>
      </c>
      <c r="H4453" s="35" t="s">
        <v>553</v>
      </c>
      <c r="I4453" s="32" t="s">
        <v>166</v>
      </c>
      <c r="J4453" s="19">
        <v>9.77</v>
      </c>
    </row>
    <row r="4454" spans="1:11">
      <c r="A4454" s="18" t="s">
        <v>20</v>
      </c>
      <c r="B4454" s="5" t="str">
        <f>TEXT(DATA[[#This Row],[Fecha]],"mmm")</f>
        <v>abr</v>
      </c>
      <c r="C4454" s="16">
        <f>(WEEKNUM(DATA[[#This Row],[Fecha]],2))</f>
        <v>17</v>
      </c>
      <c r="D4454" s="30">
        <v>45406</v>
      </c>
      <c r="E4454" s="102">
        <f>YEAR(DATA[[#This Row],[Fecha]])</f>
        <v>2024</v>
      </c>
      <c r="F4454" s="31" t="s">
        <v>58</v>
      </c>
      <c r="G4454" s="32" t="s">
        <v>64</v>
      </c>
      <c r="H4454" s="35" t="s">
        <v>156</v>
      </c>
      <c r="I4454" s="32" t="s">
        <v>166</v>
      </c>
      <c r="J4454" s="19">
        <v>7.38</v>
      </c>
    </row>
    <row r="4455" spans="1:11">
      <c r="A4455" s="18" t="s">
        <v>20</v>
      </c>
      <c r="B4455" s="5" t="str">
        <f>TEXT(DATA[[#This Row],[Fecha]],"mmm")</f>
        <v>abr</v>
      </c>
      <c r="C4455" s="16">
        <f>(WEEKNUM(DATA[[#This Row],[Fecha]],2))</f>
        <v>17</v>
      </c>
      <c r="D4455" s="30">
        <v>45406</v>
      </c>
      <c r="E4455" s="102">
        <f>YEAR(DATA[[#This Row],[Fecha]])</f>
        <v>2024</v>
      </c>
      <c r="F4455" s="31" t="s">
        <v>58</v>
      </c>
      <c r="G4455" s="32" t="s">
        <v>52</v>
      </c>
      <c r="H4455" s="35" t="s">
        <v>406</v>
      </c>
      <c r="I4455" s="32" t="s">
        <v>166</v>
      </c>
      <c r="J4455" s="19">
        <v>6.55</v>
      </c>
    </row>
    <row r="4456" spans="1:11">
      <c r="A4456" s="18" t="s">
        <v>20</v>
      </c>
      <c r="B4456" s="5" t="str">
        <f>TEXT(DATA[[#This Row],[Fecha]],"mmm")</f>
        <v>abr</v>
      </c>
      <c r="C4456" s="16">
        <f>(WEEKNUM(DATA[[#This Row],[Fecha]],2))</f>
        <v>17</v>
      </c>
      <c r="D4456" s="30">
        <v>45406</v>
      </c>
      <c r="E4456" s="102">
        <f>YEAR(DATA[[#This Row],[Fecha]])</f>
        <v>2024</v>
      </c>
      <c r="F4456" s="31" t="s">
        <v>398</v>
      </c>
      <c r="G4456" s="32" t="s">
        <v>52</v>
      </c>
      <c r="H4456" s="35" t="s">
        <v>553</v>
      </c>
      <c r="I4456" s="32" t="s">
        <v>166</v>
      </c>
      <c r="J4456" s="19">
        <v>5.71</v>
      </c>
    </row>
    <row r="4457" spans="1:11">
      <c r="A4457" s="18" t="s">
        <v>20</v>
      </c>
      <c r="B4457" s="5" t="str">
        <f>TEXT(DATA[[#This Row],[Fecha]],"mmm")</f>
        <v>abr</v>
      </c>
      <c r="C4457" s="16">
        <f>(WEEKNUM(DATA[[#This Row],[Fecha]],2))</f>
        <v>17</v>
      </c>
      <c r="D4457" s="30">
        <v>45406</v>
      </c>
      <c r="E4457" s="102">
        <f>YEAR(DATA[[#This Row],[Fecha]])</f>
        <v>2024</v>
      </c>
      <c r="F4457" s="31" t="s">
        <v>58</v>
      </c>
      <c r="G4457" s="32" t="s">
        <v>71</v>
      </c>
      <c r="H4457" s="35" t="s">
        <v>752</v>
      </c>
      <c r="I4457" s="32" t="s">
        <v>166</v>
      </c>
      <c r="J4457" s="19">
        <v>5.25</v>
      </c>
    </row>
    <row r="4458" spans="1:11">
      <c r="A4458" s="18" t="s">
        <v>20</v>
      </c>
      <c r="B4458" s="5" t="str">
        <f>TEXT(DATA[[#This Row],[Fecha]],"mmm")</f>
        <v>abr</v>
      </c>
      <c r="C4458" s="16">
        <f>(WEEKNUM(DATA[[#This Row],[Fecha]],2))</f>
        <v>17</v>
      </c>
      <c r="D4458" s="30">
        <v>45406</v>
      </c>
      <c r="E4458" s="102">
        <f>YEAR(DATA[[#This Row],[Fecha]])</f>
        <v>2024</v>
      </c>
      <c r="F4458" s="31" t="s">
        <v>58</v>
      </c>
      <c r="G4458" s="32" t="s">
        <v>482</v>
      </c>
      <c r="H4458" s="35" t="s">
        <v>491</v>
      </c>
      <c r="I4458" s="32" t="s">
        <v>166</v>
      </c>
      <c r="J4458" s="19">
        <v>5.09</v>
      </c>
    </row>
    <row r="4459" spans="1:11">
      <c r="A4459" s="18" t="s">
        <v>20</v>
      </c>
      <c r="B4459" s="5" t="str">
        <f>TEXT(DATA[[#This Row],[Fecha]],"mmm")</f>
        <v>abr</v>
      </c>
      <c r="C4459" s="16">
        <f>(WEEKNUM(DATA[[#This Row],[Fecha]],2))</f>
        <v>17</v>
      </c>
      <c r="D4459" s="30">
        <v>45406</v>
      </c>
      <c r="E4459" s="102">
        <f>YEAR(DATA[[#This Row],[Fecha]])</f>
        <v>2024</v>
      </c>
      <c r="F4459" s="31" t="s">
        <v>398</v>
      </c>
      <c r="G4459" s="32" t="s">
        <v>75</v>
      </c>
      <c r="H4459" s="35" t="s">
        <v>786</v>
      </c>
      <c r="I4459" s="32" t="s">
        <v>166</v>
      </c>
      <c r="J4459" s="19">
        <v>4.29</v>
      </c>
    </row>
    <row r="4460" spans="1:11">
      <c r="A4460" s="18" t="s">
        <v>20</v>
      </c>
      <c r="B4460" s="5" t="str">
        <f>TEXT(DATA[[#This Row],[Fecha]],"mmm")</f>
        <v>abr</v>
      </c>
      <c r="C4460" s="16">
        <f>(WEEKNUM(DATA[[#This Row],[Fecha]],2))</f>
        <v>17</v>
      </c>
      <c r="D4460" s="30">
        <v>45406</v>
      </c>
      <c r="E4460" s="102">
        <f>YEAR(DATA[[#This Row],[Fecha]])</f>
        <v>2024</v>
      </c>
      <c r="F4460" s="31" t="s">
        <v>398</v>
      </c>
      <c r="G4460" s="32" t="s">
        <v>75</v>
      </c>
      <c r="H4460" s="35" t="s">
        <v>177</v>
      </c>
      <c r="I4460" s="32" t="s">
        <v>166</v>
      </c>
      <c r="J4460" s="19">
        <v>2.06</v>
      </c>
    </row>
    <row r="4461" spans="1:11">
      <c r="A4461" s="18" t="s">
        <v>20</v>
      </c>
      <c r="B4461" s="5" t="str">
        <f>TEXT(DATA[[#This Row],[Fecha]],"mmm")</f>
        <v>abr</v>
      </c>
      <c r="C4461" s="16">
        <f>(WEEKNUM(DATA[[#This Row],[Fecha]],2))</f>
        <v>17</v>
      </c>
      <c r="D4461" s="30">
        <v>45406</v>
      </c>
      <c r="E4461" s="102">
        <f>YEAR(DATA[[#This Row],[Fecha]])</f>
        <v>2024</v>
      </c>
      <c r="F4461" s="31" t="s">
        <v>58</v>
      </c>
      <c r="G4461" s="32" t="s">
        <v>52</v>
      </c>
      <c r="H4461" s="35" t="s">
        <v>162</v>
      </c>
      <c r="I4461" s="32" t="s">
        <v>166</v>
      </c>
      <c r="J4461" s="19">
        <v>0.57999999999999996</v>
      </c>
    </row>
    <row r="4462" spans="1:11">
      <c r="A4462" s="18" t="s">
        <v>20</v>
      </c>
      <c r="B4462" s="5" t="str">
        <f>TEXT(DATA[[#This Row],[Fecha]],"mmm")</f>
        <v>abr</v>
      </c>
      <c r="C4462" s="16">
        <f>(WEEKNUM(DATA[[#This Row],[Fecha]],2))</f>
        <v>17</v>
      </c>
      <c r="D4462" s="30">
        <v>45406</v>
      </c>
      <c r="E4462" s="102">
        <f>YEAR(DATA[[#This Row],[Fecha]])</f>
        <v>2024</v>
      </c>
      <c r="F4462" s="31" t="s">
        <v>398</v>
      </c>
      <c r="G4462" s="32" t="s">
        <v>75</v>
      </c>
      <c r="H4462" s="35" t="s">
        <v>881</v>
      </c>
      <c r="I4462" s="32" t="s">
        <v>166</v>
      </c>
      <c r="J4462" s="19">
        <v>0.18</v>
      </c>
    </row>
    <row r="4463" spans="1:11">
      <c r="A4463" s="18" t="s">
        <v>20</v>
      </c>
      <c r="B4463" s="5" t="str">
        <f>TEXT(DATA[[#This Row],[Fecha]],"mmm")</f>
        <v>abr</v>
      </c>
      <c r="C4463" s="16">
        <f>(WEEKNUM(DATA[[#This Row],[Fecha]],2))</f>
        <v>17</v>
      </c>
      <c r="D4463" s="30">
        <v>45407</v>
      </c>
      <c r="E4463" s="102">
        <f>YEAR(DATA[[#This Row],[Fecha]])</f>
        <v>2024</v>
      </c>
      <c r="F4463" s="31" t="s">
        <v>58</v>
      </c>
      <c r="G4463" s="32" t="s">
        <v>52</v>
      </c>
      <c r="H4463" s="35" t="s">
        <v>223</v>
      </c>
      <c r="I4463" s="32" t="s">
        <v>56</v>
      </c>
      <c r="J4463" s="19">
        <v>60</v>
      </c>
      <c r="K4463" s="29" t="s">
        <v>892</v>
      </c>
    </row>
    <row r="4464" spans="1:11">
      <c r="A4464" s="18" t="s">
        <v>19</v>
      </c>
      <c r="B4464" s="5" t="str">
        <f>TEXT(DATA[[#This Row],[Fecha]],"mmm")</f>
        <v>abr</v>
      </c>
      <c r="C4464" s="16">
        <f>(WEEKNUM(DATA[[#This Row],[Fecha]],2))</f>
        <v>17</v>
      </c>
      <c r="D4464" s="30">
        <v>45407</v>
      </c>
      <c r="E4464" s="102">
        <f>YEAR(DATA[[#This Row],[Fecha]])</f>
        <v>2024</v>
      </c>
      <c r="F4464" s="31" t="s">
        <v>398</v>
      </c>
      <c r="G4464" s="32" t="s">
        <v>76</v>
      </c>
      <c r="H4464" s="35" t="s">
        <v>845</v>
      </c>
      <c r="I4464" s="32" t="s">
        <v>57</v>
      </c>
      <c r="J4464" s="19">
        <v>59.73</v>
      </c>
      <c r="K4464" s="29" t="s">
        <v>886</v>
      </c>
    </row>
    <row r="4465" spans="1:11">
      <c r="A4465" s="18" t="s">
        <v>20</v>
      </c>
      <c r="B4465" s="5" t="str">
        <f>TEXT(DATA[[#This Row],[Fecha]],"mmm")</f>
        <v>abr</v>
      </c>
      <c r="C4465" s="16">
        <f>(WEEKNUM(DATA[[#This Row],[Fecha]],2))</f>
        <v>17</v>
      </c>
      <c r="D4465" s="30">
        <v>45407</v>
      </c>
      <c r="E4465" s="102">
        <f>YEAR(DATA[[#This Row],[Fecha]])</f>
        <v>2024</v>
      </c>
      <c r="F4465" s="31" t="s">
        <v>58</v>
      </c>
      <c r="G4465" s="32" t="s">
        <v>52</v>
      </c>
      <c r="H4465" s="35" t="s">
        <v>223</v>
      </c>
      <c r="I4465" s="32" t="s">
        <v>56</v>
      </c>
      <c r="J4465" s="19">
        <v>58.93</v>
      </c>
      <c r="K4465" s="29" t="s">
        <v>892</v>
      </c>
    </row>
    <row r="4466" spans="1:11">
      <c r="A4466" s="18" t="s">
        <v>20</v>
      </c>
      <c r="B4466" s="5" t="str">
        <f>TEXT(DATA[[#This Row],[Fecha]],"mmm")</f>
        <v>abr</v>
      </c>
      <c r="C4466" s="16">
        <f>(WEEKNUM(DATA[[#This Row],[Fecha]],2))</f>
        <v>17</v>
      </c>
      <c r="D4466" s="30">
        <v>45407</v>
      </c>
      <c r="E4466" s="102">
        <f>YEAR(DATA[[#This Row],[Fecha]])</f>
        <v>2024</v>
      </c>
      <c r="F4466" s="31" t="s">
        <v>398</v>
      </c>
      <c r="G4466" s="32" t="s">
        <v>52</v>
      </c>
      <c r="H4466" s="35" t="s">
        <v>223</v>
      </c>
      <c r="I4466" s="32" t="s">
        <v>56</v>
      </c>
      <c r="J4466" s="19">
        <v>39.36</v>
      </c>
      <c r="K4466" s="29" t="s">
        <v>892</v>
      </c>
    </row>
    <row r="4467" spans="1:11">
      <c r="A4467" s="18" t="s">
        <v>20</v>
      </c>
      <c r="B4467" s="5" t="str">
        <f>TEXT(DATA[[#This Row],[Fecha]],"mmm")</f>
        <v>abr</v>
      </c>
      <c r="C4467" s="16">
        <f>(WEEKNUM(DATA[[#This Row],[Fecha]],2))</f>
        <v>17</v>
      </c>
      <c r="D4467" s="30">
        <v>45407</v>
      </c>
      <c r="E4467" s="102">
        <f>YEAR(DATA[[#This Row],[Fecha]])</f>
        <v>2024</v>
      </c>
      <c r="F4467" s="31" t="s">
        <v>398</v>
      </c>
      <c r="G4467" s="32" t="s">
        <v>52</v>
      </c>
      <c r="H4467" s="35" t="s">
        <v>223</v>
      </c>
      <c r="I4467" s="32" t="s">
        <v>56</v>
      </c>
      <c r="J4467" s="19">
        <v>36.51</v>
      </c>
      <c r="K4467" s="29" t="s">
        <v>892</v>
      </c>
    </row>
    <row r="4468" spans="1:11">
      <c r="A4468" s="18" t="s">
        <v>19</v>
      </c>
      <c r="B4468" s="5" t="str">
        <f>TEXT(DATA[[#This Row],[Fecha]],"mmm")</f>
        <v>abr</v>
      </c>
      <c r="C4468" s="16">
        <f>(WEEKNUM(DATA[[#This Row],[Fecha]],2))</f>
        <v>17</v>
      </c>
      <c r="D4468" s="30">
        <v>45407</v>
      </c>
      <c r="E4468" s="102">
        <f>YEAR(DATA[[#This Row],[Fecha]])</f>
        <v>2024</v>
      </c>
      <c r="F4468" s="31" t="s">
        <v>398</v>
      </c>
      <c r="G4468" s="32" t="s">
        <v>76</v>
      </c>
      <c r="H4468" s="35" t="s">
        <v>845</v>
      </c>
      <c r="I4468" s="32" t="s">
        <v>57</v>
      </c>
      <c r="J4468" s="19">
        <v>29.99</v>
      </c>
      <c r="K4468" s="29" t="s">
        <v>886</v>
      </c>
    </row>
    <row r="4469" spans="1:11">
      <c r="A4469" s="18" t="s">
        <v>20</v>
      </c>
      <c r="B4469" s="5" t="str">
        <f>TEXT(DATA[[#This Row],[Fecha]],"mmm")</f>
        <v>abr</v>
      </c>
      <c r="C4469" s="16">
        <f>(WEEKNUM(DATA[[#This Row],[Fecha]],2))</f>
        <v>17</v>
      </c>
      <c r="D4469" s="30">
        <v>45407</v>
      </c>
      <c r="E4469" s="102">
        <f>YEAR(DATA[[#This Row],[Fecha]])</f>
        <v>2024</v>
      </c>
      <c r="F4469" s="31" t="s">
        <v>58</v>
      </c>
      <c r="G4469" s="32" t="s">
        <v>52</v>
      </c>
      <c r="H4469" s="35" t="s">
        <v>223</v>
      </c>
      <c r="I4469" s="32" t="s">
        <v>56</v>
      </c>
      <c r="J4469" s="19">
        <v>29.09</v>
      </c>
      <c r="K4469" s="29" t="s">
        <v>892</v>
      </c>
    </row>
    <row r="4470" spans="1:11">
      <c r="A4470" s="18" t="s">
        <v>20</v>
      </c>
      <c r="B4470" s="5" t="str">
        <f>TEXT(DATA[[#This Row],[Fecha]],"mmm")</f>
        <v>abr</v>
      </c>
      <c r="C4470" s="16">
        <f>(WEEKNUM(DATA[[#This Row],[Fecha]],2))</f>
        <v>17</v>
      </c>
      <c r="D4470" s="30">
        <v>45407</v>
      </c>
      <c r="E4470" s="102">
        <f>YEAR(DATA[[#This Row],[Fecha]])</f>
        <v>2024</v>
      </c>
      <c r="F4470" s="31" t="s">
        <v>398</v>
      </c>
      <c r="G4470" s="32" t="s">
        <v>52</v>
      </c>
      <c r="H4470" s="35" t="s">
        <v>223</v>
      </c>
      <c r="I4470" s="32" t="s">
        <v>56</v>
      </c>
      <c r="J4470" s="19">
        <v>26.27</v>
      </c>
      <c r="K4470" s="29" t="s">
        <v>892</v>
      </c>
    </row>
    <row r="4471" spans="1:11">
      <c r="A4471" s="18" t="s">
        <v>22</v>
      </c>
      <c r="B4471" s="5" t="str">
        <f>TEXT(DATA[[#This Row],[Fecha]],"mmm")</f>
        <v>abr</v>
      </c>
      <c r="C4471" s="16">
        <f>(WEEKNUM(DATA[[#This Row],[Fecha]],2))</f>
        <v>17</v>
      </c>
      <c r="D4471" s="30">
        <v>45407</v>
      </c>
      <c r="E4471" s="102">
        <f>YEAR(DATA[[#This Row],[Fecha]])</f>
        <v>2024</v>
      </c>
      <c r="F4471" s="31" t="s">
        <v>58</v>
      </c>
      <c r="G4471" s="32" t="s">
        <v>53</v>
      </c>
      <c r="H4471" s="35" t="s">
        <v>366</v>
      </c>
      <c r="I4471" s="32" t="s">
        <v>57</v>
      </c>
      <c r="J4471" s="19">
        <v>18.53</v>
      </c>
      <c r="K4471" s="29" t="s">
        <v>885</v>
      </c>
    </row>
    <row r="4472" spans="1:11">
      <c r="A4472" s="18" t="s">
        <v>19</v>
      </c>
      <c r="B4472" s="5" t="str">
        <f>TEXT(DATA[[#This Row],[Fecha]],"mmm")</f>
        <v>abr</v>
      </c>
      <c r="C4472" s="16">
        <f>(WEEKNUM(DATA[[#This Row],[Fecha]],2))</f>
        <v>17</v>
      </c>
      <c r="D4472" s="30">
        <v>45407</v>
      </c>
      <c r="E4472" s="102">
        <f>YEAR(DATA[[#This Row],[Fecha]])</f>
        <v>2024</v>
      </c>
      <c r="F4472" s="31" t="s">
        <v>398</v>
      </c>
      <c r="G4472" s="32" t="s">
        <v>76</v>
      </c>
      <c r="H4472" s="35" t="s">
        <v>845</v>
      </c>
      <c r="I4472" s="32" t="s">
        <v>166</v>
      </c>
      <c r="J4472" s="19">
        <v>6.58</v>
      </c>
    </row>
    <row r="4473" spans="1:11">
      <c r="A4473" s="18" t="s">
        <v>22</v>
      </c>
      <c r="B4473" s="5" t="str">
        <f>TEXT(DATA[[#This Row],[Fecha]],"mmm")</f>
        <v>abr</v>
      </c>
      <c r="C4473" s="16">
        <f>(WEEKNUM(DATA[[#This Row],[Fecha]],2))</f>
        <v>17</v>
      </c>
      <c r="D4473" s="30">
        <v>45407</v>
      </c>
      <c r="E4473" s="102">
        <f>YEAR(DATA[[#This Row],[Fecha]])</f>
        <v>2024</v>
      </c>
      <c r="F4473" s="31" t="s">
        <v>398</v>
      </c>
      <c r="G4473" s="32" t="s">
        <v>60</v>
      </c>
      <c r="H4473" s="35" t="s">
        <v>880</v>
      </c>
      <c r="I4473" s="32" t="s">
        <v>166</v>
      </c>
      <c r="J4473" s="19">
        <v>5.93</v>
      </c>
    </row>
    <row r="4474" spans="1:11">
      <c r="A4474" s="18" t="s">
        <v>20</v>
      </c>
      <c r="B4474" s="5" t="str">
        <f>TEXT(DATA[[#This Row],[Fecha]],"mmm")</f>
        <v>abr</v>
      </c>
      <c r="C4474" s="16">
        <f>(WEEKNUM(DATA[[#This Row],[Fecha]],2))</f>
        <v>17</v>
      </c>
      <c r="D4474" s="30">
        <v>45407</v>
      </c>
      <c r="E4474" s="102">
        <f>YEAR(DATA[[#This Row],[Fecha]])</f>
        <v>2024</v>
      </c>
      <c r="F4474" s="31" t="s">
        <v>398</v>
      </c>
      <c r="G4474" s="32" t="s">
        <v>70</v>
      </c>
      <c r="H4474" s="35" t="s">
        <v>84</v>
      </c>
      <c r="I4474" s="32" t="s">
        <v>166</v>
      </c>
      <c r="J4474" s="19">
        <v>5.38</v>
      </c>
    </row>
    <row r="4475" spans="1:11">
      <c r="A4475" s="18" t="s">
        <v>22</v>
      </c>
      <c r="B4475" s="5" t="str">
        <f>TEXT(DATA[[#This Row],[Fecha]],"mmm")</f>
        <v>abr</v>
      </c>
      <c r="C4475" s="16">
        <f>(WEEKNUM(DATA[[#This Row],[Fecha]],2))</f>
        <v>17</v>
      </c>
      <c r="D4475" s="30">
        <v>45407</v>
      </c>
      <c r="E4475" s="102">
        <f>YEAR(DATA[[#This Row],[Fecha]])</f>
        <v>2024</v>
      </c>
      <c r="F4475" s="31" t="s">
        <v>58</v>
      </c>
      <c r="G4475" s="32" t="s">
        <v>53</v>
      </c>
      <c r="H4475" s="35" t="s">
        <v>366</v>
      </c>
      <c r="I4475" s="32" t="s">
        <v>166</v>
      </c>
      <c r="J4475" s="19">
        <v>4.75</v>
      </c>
    </row>
    <row r="4476" spans="1:11">
      <c r="A4476" s="18" t="s">
        <v>22</v>
      </c>
      <c r="B4476" s="5" t="str">
        <f>TEXT(DATA[[#This Row],[Fecha]],"mmm")</f>
        <v>abr</v>
      </c>
      <c r="C4476" s="16">
        <f>(WEEKNUM(DATA[[#This Row],[Fecha]],2))</f>
        <v>17</v>
      </c>
      <c r="D4476" s="30">
        <v>45407</v>
      </c>
      <c r="E4476" s="102">
        <f>YEAR(DATA[[#This Row],[Fecha]])</f>
        <v>2024</v>
      </c>
      <c r="F4476" s="31" t="s">
        <v>398</v>
      </c>
      <c r="G4476" s="32" t="s">
        <v>65</v>
      </c>
      <c r="H4476" s="35" t="s">
        <v>69</v>
      </c>
      <c r="I4476" s="32" t="s">
        <v>166</v>
      </c>
      <c r="J4476" s="19">
        <v>4.3</v>
      </c>
    </row>
    <row r="4477" spans="1:11">
      <c r="A4477" s="18" t="s">
        <v>22</v>
      </c>
      <c r="B4477" s="5" t="str">
        <f>TEXT(DATA[[#This Row],[Fecha]],"mmm")</f>
        <v>abr</v>
      </c>
      <c r="C4477" s="16">
        <f>(WEEKNUM(DATA[[#This Row],[Fecha]],2))</f>
        <v>17</v>
      </c>
      <c r="D4477" s="30">
        <v>45407</v>
      </c>
      <c r="E4477" s="102">
        <f>YEAR(DATA[[#This Row],[Fecha]])</f>
        <v>2024</v>
      </c>
      <c r="F4477" s="31" t="s">
        <v>58</v>
      </c>
      <c r="G4477" s="32" t="s">
        <v>53</v>
      </c>
      <c r="H4477" s="35" t="s">
        <v>366</v>
      </c>
      <c r="I4477" s="32" t="s">
        <v>166</v>
      </c>
      <c r="J4477" s="19">
        <v>3.2</v>
      </c>
    </row>
    <row r="4478" spans="1:11">
      <c r="A4478" s="18" t="s">
        <v>22</v>
      </c>
      <c r="B4478" s="5" t="str">
        <f>TEXT(DATA[[#This Row],[Fecha]],"mmm")</f>
        <v>abr</v>
      </c>
      <c r="C4478" s="16">
        <f>(WEEKNUM(DATA[[#This Row],[Fecha]],2))</f>
        <v>17</v>
      </c>
      <c r="D4478" s="30">
        <v>45407</v>
      </c>
      <c r="E4478" s="102">
        <f>YEAR(DATA[[#This Row],[Fecha]])</f>
        <v>2024</v>
      </c>
      <c r="F4478" s="31" t="s">
        <v>58</v>
      </c>
      <c r="G4478" s="32" t="s">
        <v>53</v>
      </c>
      <c r="H4478" s="35" t="s">
        <v>366</v>
      </c>
      <c r="I4478" s="32" t="s">
        <v>166</v>
      </c>
      <c r="J4478" s="19">
        <v>1.5</v>
      </c>
    </row>
    <row r="4479" spans="1:11">
      <c r="A4479" s="18" t="s">
        <v>22</v>
      </c>
      <c r="B4479" s="5" t="str">
        <f>TEXT(DATA[[#This Row],[Fecha]],"mmm")</f>
        <v>abr</v>
      </c>
      <c r="C4479" s="16">
        <f>(WEEKNUM(DATA[[#This Row],[Fecha]],2))</f>
        <v>17</v>
      </c>
      <c r="D4479" s="30">
        <v>45407</v>
      </c>
      <c r="E4479" s="102">
        <f>YEAR(DATA[[#This Row],[Fecha]])</f>
        <v>2024</v>
      </c>
      <c r="F4479" s="31" t="s">
        <v>58</v>
      </c>
      <c r="G4479" s="32" t="s">
        <v>53</v>
      </c>
      <c r="H4479" s="35" t="s">
        <v>366</v>
      </c>
      <c r="I4479" s="32" t="s">
        <v>166</v>
      </c>
      <c r="J4479" s="19">
        <v>1.5</v>
      </c>
    </row>
    <row r="4480" spans="1:11">
      <c r="A4480" s="18" t="s">
        <v>22</v>
      </c>
      <c r="B4480" s="5" t="str">
        <f>TEXT(DATA[[#This Row],[Fecha]],"mmm")</f>
        <v>abr</v>
      </c>
      <c r="C4480" s="16">
        <f>(WEEKNUM(DATA[[#This Row],[Fecha]],2))</f>
        <v>17</v>
      </c>
      <c r="D4480" s="30">
        <v>45407</v>
      </c>
      <c r="E4480" s="102">
        <f>YEAR(DATA[[#This Row],[Fecha]])</f>
        <v>2024</v>
      </c>
      <c r="F4480" s="31" t="s">
        <v>398</v>
      </c>
      <c r="G4480" s="32" t="s">
        <v>60</v>
      </c>
      <c r="H4480" s="35" t="s">
        <v>880</v>
      </c>
      <c r="I4480" s="32" t="s">
        <v>166</v>
      </c>
      <c r="J4480" s="19">
        <v>1.1299999999999999</v>
      </c>
    </row>
    <row r="4481" spans="1:11">
      <c r="A4481" s="18" t="s">
        <v>20</v>
      </c>
      <c r="B4481" s="5" t="str">
        <f>TEXT(DATA[[#This Row],[Fecha]],"mmm")</f>
        <v>abr</v>
      </c>
      <c r="C4481" s="16">
        <f>(WEEKNUM(DATA[[#This Row],[Fecha]],2))</f>
        <v>17</v>
      </c>
      <c r="D4481" s="30">
        <v>45407</v>
      </c>
      <c r="E4481" s="102">
        <f>YEAR(DATA[[#This Row],[Fecha]])</f>
        <v>2024</v>
      </c>
      <c r="F4481" s="31" t="s">
        <v>398</v>
      </c>
      <c r="G4481" s="32" t="s">
        <v>70</v>
      </c>
      <c r="H4481" s="35" t="s">
        <v>84</v>
      </c>
      <c r="I4481" s="32" t="s">
        <v>166</v>
      </c>
      <c r="J4481" s="19">
        <v>0.68</v>
      </c>
    </row>
    <row r="4482" spans="1:11">
      <c r="A4482" s="18" t="s">
        <v>20</v>
      </c>
      <c r="B4482" s="5" t="str">
        <f>TEXT(DATA[[#This Row],[Fecha]],"mmm")</f>
        <v>abr</v>
      </c>
      <c r="C4482" s="16">
        <f>(WEEKNUM(DATA[[#This Row],[Fecha]],2))</f>
        <v>17</v>
      </c>
      <c r="D4482" s="30">
        <v>45407</v>
      </c>
      <c r="E4482" s="102">
        <f>YEAR(DATA[[#This Row],[Fecha]])</f>
        <v>2024</v>
      </c>
      <c r="F4482" s="31" t="s">
        <v>58</v>
      </c>
      <c r="G4482" s="32" t="s">
        <v>52</v>
      </c>
      <c r="H4482" s="35" t="s">
        <v>162</v>
      </c>
      <c r="I4482" s="32" t="s">
        <v>166</v>
      </c>
      <c r="J4482" s="19">
        <v>0.36</v>
      </c>
    </row>
    <row r="4483" spans="1:11">
      <c r="A4483" s="18" t="s">
        <v>20</v>
      </c>
      <c r="B4483" s="5" t="str">
        <f>TEXT(DATA[[#This Row],[Fecha]],"mmm")</f>
        <v>abr</v>
      </c>
      <c r="C4483" s="16">
        <f>(WEEKNUM(DATA[[#This Row],[Fecha]],2))</f>
        <v>17</v>
      </c>
      <c r="D4483" s="30">
        <v>45407</v>
      </c>
      <c r="E4483" s="102">
        <f>YEAR(DATA[[#This Row],[Fecha]])</f>
        <v>2024</v>
      </c>
      <c r="F4483" s="31" t="s">
        <v>58</v>
      </c>
      <c r="G4483" s="32" t="s">
        <v>52</v>
      </c>
      <c r="H4483" s="35" t="s">
        <v>162</v>
      </c>
      <c r="I4483" s="32" t="s">
        <v>166</v>
      </c>
      <c r="J4483" s="19">
        <v>0.34</v>
      </c>
    </row>
    <row r="4484" spans="1:11">
      <c r="A4484" s="18" t="s">
        <v>19</v>
      </c>
      <c r="B4484" s="5" t="str">
        <f>TEXT(DATA[[#This Row],[Fecha]],"mmm")</f>
        <v>abr</v>
      </c>
      <c r="C4484" s="16">
        <f>(WEEKNUM(DATA[[#This Row],[Fecha]],2))</f>
        <v>17</v>
      </c>
      <c r="D4484" s="30">
        <v>45407</v>
      </c>
      <c r="E4484" s="102">
        <f>YEAR(DATA[[#This Row],[Fecha]])</f>
        <v>2024</v>
      </c>
      <c r="F4484" s="31" t="s">
        <v>398</v>
      </c>
      <c r="G4484" s="32" t="s">
        <v>76</v>
      </c>
      <c r="H4484" s="35" t="s">
        <v>845</v>
      </c>
      <c r="I4484" s="32" t="s">
        <v>166</v>
      </c>
      <c r="J4484" s="19">
        <v>0.18</v>
      </c>
    </row>
    <row r="4485" spans="1:11">
      <c r="A4485" s="18" t="s">
        <v>20</v>
      </c>
      <c r="B4485" s="5" t="str">
        <f>TEXT(DATA[[#This Row],[Fecha]],"mmm")</f>
        <v>abr</v>
      </c>
      <c r="C4485" s="16">
        <f>(WEEKNUM(DATA[[#This Row],[Fecha]],2))</f>
        <v>17</v>
      </c>
      <c r="D4485" s="30">
        <v>45408</v>
      </c>
      <c r="E4485" s="102">
        <f>YEAR(DATA[[#This Row],[Fecha]])</f>
        <v>2024</v>
      </c>
      <c r="F4485" s="31" t="s">
        <v>58</v>
      </c>
      <c r="G4485" s="32" t="s">
        <v>52</v>
      </c>
      <c r="H4485" s="35" t="s">
        <v>223</v>
      </c>
      <c r="I4485" s="32" t="s">
        <v>56</v>
      </c>
      <c r="J4485" s="19">
        <v>48.94</v>
      </c>
      <c r="K4485" s="29" t="s">
        <v>892</v>
      </c>
    </row>
    <row r="4486" spans="1:11">
      <c r="A4486" s="18" t="s">
        <v>20</v>
      </c>
      <c r="B4486" s="5" t="str">
        <f>TEXT(DATA[[#This Row],[Fecha]],"mmm")</f>
        <v>abr</v>
      </c>
      <c r="C4486" s="16">
        <f>(WEEKNUM(DATA[[#This Row],[Fecha]],2))</f>
        <v>17</v>
      </c>
      <c r="D4486" s="30">
        <v>45408</v>
      </c>
      <c r="E4486" s="102">
        <f>YEAR(DATA[[#This Row],[Fecha]])</f>
        <v>2024</v>
      </c>
      <c r="F4486" s="31" t="s">
        <v>398</v>
      </c>
      <c r="G4486" s="32" t="s">
        <v>52</v>
      </c>
      <c r="H4486" s="35" t="s">
        <v>223</v>
      </c>
      <c r="I4486" s="32" t="s">
        <v>56</v>
      </c>
      <c r="J4486" s="19">
        <v>45.68</v>
      </c>
      <c r="K4486" s="29" t="s">
        <v>892</v>
      </c>
    </row>
    <row r="4487" spans="1:11">
      <c r="A4487" s="18" t="s">
        <v>22</v>
      </c>
      <c r="B4487" s="5" t="str">
        <f>TEXT(DATA[[#This Row],[Fecha]],"mmm")</f>
        <v>abr</v>
      </c>
      <c r="C4487" s="16">
        <f>(WEEKNUM(DATA[[#This Row],[Fecha]],2))</f>
        <v>17</v>
      </c>
      <c r="D4487" s="30">
        <v>45408</v>
      </c>
      <c r="E4487" s="102">
        <f>YEAR(DATA[[#This Row],[Fecha]])</f>
        <v>2024</v>
      </c>
      <c r="F4487" s="31" t="s">
        <v>398</v>
      </c>
      <c r="G4487" s="32" t="s">
        <v>53</v>
      </c>
      <c r="H4487" s="35" t="s">
        <v>170</v>
      </c>
      <c r="I4487" s="32" t="s">
        <v>57</v>
      </c>
      <c r="J4487" s="19">
        <v>31.71</v>
      </c>
      <c r="K4487" s="29" t="s">
        <v>887</v>
      </c>
    </row>
    <row r="4488" spans="1:11">
      <c r="A4488" s="18" t="s">
        <v>20</v>
      </c>
      <c r="B4488" s="5" t="str">
        <f>TEXT(DATA[[#This Row],[Fecha]],"mmm")</f>
        <v>abr</v>
      </c>
      <c r="C4488" s="16">
        <f>(WEEKNUM(DATA[[#This Row],[Fecha]],2))</f>
        <v>17</v>
      </c>
      <c r="D4488" s="30">
        <v>45408</v>
      </c>
      <c r="E4488" s="102">
        <f>YEAR(DATA[[#This Row],[Fecha]])</f>
        <v>2024</v>
      </c>
      <c r="F4488" s="31" t="s">
        <v>398</v>
      </c>
      <c r="G4488" s="32" t="s">
        <v>52</v>
      </c>
      <c r="H4488" s="35" t="s">
        <v>223</v>
      </c>
      <c r="I4488" s="32" t="s">
        <v>56</v>
      </c>
      <c r="J4488" s="19">
        <v>29.74</v>
      </c>
      <c r="K4488" s="29" t="s">
        <v>892</v>
      </c>
    </row>
    <row r="4489" spans="1:11">
      <c r="A4489" s="18" t="s">
        <v>20</v>
      </c>
      <c r="B4489" s="5" t="str">
        <f>TEXT(DATA[[#This Row],[Fecha]],"mmm")</f>
        <v>abr</v>
      </c>
      <c r="C4489" s="16">
        <f>(WEEKNUM(DATA[[#This Row],[Fecha]],2))</f>
        <v>17</v>
      </c>
      <c r="D4489" s="30">
        <v>45408</v>
      </c>
      <c r="E4489" s="102">
        <f>YEAR(DATA[[#This Row],[Fecha]])</f>
        <v>2024</v>
      </c>
      <c r="F4489" s="31" t="s">
        <v>58</v>
      </c>
      <c r="G4489" s="32" t="s">
        <v>52</v>
      </c>
      <c r="H4489" s="35" t="s">
        <v>223</v>
      </c>
      <c r="I4489" s="32" t="s">
        <v>56</v>
      </c>
      <c r="J4489" s="19">
        <v>29.54</v>
      </c>
      <c r="K4489" s="29" t="s">
        <v>892</v>
      </c>
    </row>
    <row r="4490" spans="1:11">
      <c r="A4490" s="18" t="s">
        <v>20</v>
      </c>
      <c r="B4490" s="5" t="str">
        <f>TEXT(DATA[[#This Row],[Fecha]],"mmm")</f>
        <v>abr</v>
      </c>
      <c r="C4490" s="16">
        <f>(WEEKNUM(DATA[[#This Row],[Fecha]],2))</f>
        <v>17</v>
      </c>
      <c r="D4490" s="30">
        <v>45408</v>
      </c>
      <c r="E4490" s="102">
        <f>YEAR(DATA[[#This Row],[Fecha]])</f>
        <v>2024</v>
      </c>
      <c r="F4490" s="31" t="s">
        <v>58</v>
      </c>
      <c r="G4490" s="32" t="s">
        <v>52</v>
      </c>
      <c r="H4490" s="35" t="s">
        <v>431</v>
      </c>
      <c r="I4490" s="32" t="s">
        <v>56</v>
      </c>
      <c r="J4490" s="19">
        <v>18.04</v>
      </c>
      <c r="K4490" s="29" t="s">
        <v>893</v>
      </c>
    </row>
    <row r="4491" spans="1:11">
      <c r="A4491" s="18" t="s">
        <v>19</v>
      </c>
      <c r="B4491" s="5" t="str">
        <f>TEXT(DATA[[#This Row],[Fecha]],"mmm")</f>
        <v>abr</v>
      </c>
      <c r="C4491" s="16">
        <f>(WEEKNUM(DATA[[#This Row],[Fecha]],2))</f>
        <v>17</v>
      </c>
      <c r="D4491" s="30">
        <v>45408</v>
      </c>
      <c r="E4491" s="102">
        <f>YEAR(DATA[[#This Row],[Fecha]])</f>
        <v>2024</v>
      </c>
      <c r="F4491" s="31" t="s">
        <v>398</v>
      </c>
      <c r="G4491" s="32" t="s">
        <v>65</v>
      </c>
      <c r="H4491" s="35" t="s">
        <v>89</v>
      </c>
      <c r="I4491" s="32" t="s">
        <v>56</v>
      </c>
      <c r="J4491" s="19">
        <v>15.23</v>
      </c>
      <c r="K4491" s="29" t="s">
        <v>641</v>
      </c>
    </row>
    <row r="4492" spans="1:11">
      <c r="A4492" s="18" t="s">
        <v>22</v>
      </c>
      <c r="B4492" s="5" t="str">
        <f>TEXT(DATA[[#This Row],[Fecha]],"mmm")</f>
        <v>abr</v>
      </c>
      <c r="C4492" s="16">
        <f>(WEEKNUM(DATA[[#This Row],[Fecha]],2))</f>
        <v>17</v>
      </c>
      <c r="D4492" s="30">
        <v>45408</v>
      </c>
      <c r="E4492" s="102">
        <f>YEAR(DATA[[#This Row],[Fecha]])</f>
        <v>2024</v>
      </c>
      <c r="F4492" s="31" t="s">
        <v>58</v>
      </c>
      <c r="G4492" s="32" t="s">
        <v>78</v>
      </c>
      <c r="H4492" s="35" t="s">
        <v>296</v>
      </c>
      <c r="I4492" s="32" t="s">
        <v>56</v>
      </c>
      <c r="J4492" s="19">
        <v>14.25</v>
      </c>
      <c r="K4492" s="29" t="s">
        <v>888</v>
      </c>
    </row>
    <row r="4493" spans="1:11">
      <c r="A4493" s="18" t="s">
        <v>22</v>
      </c>
      <c r="B4493" s="5" t="str">
        <f>TEXT(DATA[[#This Row],[Fecha]],"mmm")</f>
        <v>abr</v>
      </c>
      <c r="C4493" s="16">
        <f>(WEEKNUM(DATA[[#This Row],[Fecha]],2))</f>
        <v>17</v>
      </c>
      <c r="D4493" s="30">
        <v>45408</v>
      </c>
      <c r="E4493" s="102">
        <f>YEAR(DATA[[#This Row],[Fecha]])</f>
        <v>2024</v>
      </c>
      <c r="F4493" s="31" t="s">
        <v>58</v>
      </c>
      <c r="G4493" s="32" t="s">
        <v>78</v>
      </c>
      <c r="H4493" s="35" t="s">
        <v>296</v>
      </c>
      <c r="I4493" s="32" t="s">
        <v>56</v>
      </c>
      <c r="J4493" s="19">
        <v>12.13</v>
      </c>
      <c r="K4493" s="29" t="s">
        <v>888</v>
      </c>
    </row>
    <row r="4494" spans="1:11">
      <c r="A4494" s="18" t="s">
        <v>20</v>
      </c>
      <c r="B4494" s="5" t="str">
        <f>TEXT(DATA[[#This Row],[Fecha]],"mmm")</f>
        <v>abr</v>
      </c>
      <c r="C4494" s="16">
        <f>(WEEKNUM(DATA[[#This Row],[Fecha]],2))</f>
        <v>17</v>
      </c>
      <c r="D4494" s="30">
        <v>45408</v>
      </c>
      <c r="E4494" s="102">
        <f>YEAR(DATA[[#This Row],[Fecha]])</f>
        <v>2024</v>
      </c>
      <c r="F4494" s="31" t="s">
        <v>58</v>
      </c>
      <c r="G4494" s="32" t="s">
        <v>52</v>
      </c>
      <c r="H4494" s="35" t="s">
        <v>431</v>
      </c>
      <c r="I4494" s="32" t="s">
        <v>56</v>
      </c>
      <c r="J4494" s="19">
        <v>11.16</v>
      </c>
      <c r="K4494" s="29" t="s">
        <v>893</v>
      </c>
    </row>
    <row r="4495" spans="1:11">
      <c r="A4495" s="18" t="s">
        <v>20</v>
      </c>
      <c r="B4495" s="5" t="str">
        <f>TEXT(DATA[[#This Row],[Fecha]],"mmm")</f>
        <v>abr</v>
      </c>
      <c r="C4495" s="16">
        <f>(WEEKNUM(DATA[[#This Row],[Fecha]],2))</f>
        <v>17</v>
      </c>
      <c r="D4495" s="30">
        <v>45408</v>
      </c>
      <c r="E4495" s="102">
        <f>YEAR(DATA[[#This Row],[Fecha]])</f>
        <v>2024</v>
      </c>
      <c r="F4495" s="31" t="s">
        <v>398</v>
      </c>
      <c r="G4495" s="32" t="s">
        <v>62</v>
      </c>
      <c r="H4495" s="35" t="s">
        <v>63</v>
      </c>
      <c r="I4495" s="32" t="s">
        <v>166</v>
      </c>
      <c r="J4495" s="19">
        <v>3.19</v>
      </c>
    </row>
    <row r="4496" spans="1:11">
      <c r="A4496" s="18" t="s">
        <v>20</v>
      </c>
      <c r="B4496" s="5" t="str">
        <f>TEXT(DATA[[#This Row],[Fecha]],"mmm")</f>
        <v>abr</v>
      </c>
      <c r="C4496" s="16">
        <f>(WEEKNUM(DATA[[#This Row],[Fecha]],2))</f>
        <v>17</v>
      </c>
      <c r="D4496" s="30">
        <v>45408</v>
      </c>
      <c r="E4496" s="102">
        <f>YEAR(DATA[[#This Row],[Fecha]])</f>
        <v>2024</v>
      </c>
      <c r="F4496" s="31" t="s">
        <v>398</v>
      </c>
      <c r="G4496" s="32" t="s">
        <v>70</v>
      </c>
      <c r="H4496" s="35" t="s">
        <v>84</v>
      </c>
      <c r="I4496" s="32" t="s">
        <v>166</v>
      </c>
      <c r="J4496" s="19">
        <v>2.0699999999999998</v>
      </c>
    </row>
    <row r="4497" spans="1:11">
      <c r="A4497" s="18" t="s">
        <v>22</v>
      </c>
      <c r="B4497" s="5" t="str">
        <f>TEXT(DATA[[#This Row],[Fecha]],"mmm")</f>
        <v>abr</v>
      </c>
      <c r="C4497" s="16">
        <f>(WEEKNUM(DATA[[#This Row],[Fecha]],2))</f>
        <v>17</v>
      </c>
      <c r="D4497" s="30">
        <v>45408</v>
      </c>
      <c r="E4497" s="102">
        <f>YEAR(DATA[[#This Row],[Fecha]])</f>
        <v>2024</v>
      </c>
      <c r="F4497" s="31" t="s">
        <v>58</v>
      </c>
      <c r="G4497" s="32" t="s">
        <v>78</v>
      </c>
      <c r="H4497" s="35" t="s">
        <v>296</v>
      </c>
      <c r="I4497" s="32" t="s">
        <v>166</v>
      </c>
      <c r="J4497" s="19">
        <v>1.8</v>
      </c>
    </row>
    <row r="4498" spans="1:11">
      <c r="A4498" s="18" t="s">
        <v>20</v>
      </c>
      <c r="B4498" s="5" t="str">
        <f>TEXT(DATA[[#This Row],[Fecha]],"mmm")</f>
        <v>abr</v>
      </c>
      <c r="C4498" s="16">
        <f>(WEEKNUM(DATA[[#This Row],[Fecha]],2))</f>
        <v>17</v>
      </c>
      <c r="D4498" s="30">
        <v>45408</v>
      </c>
      <c r="E4498" s="102">
        <f>YEAR(DATA[[#This Row],[Fecha]])</f>
        <v>2024</v>
      </c>
      <c r="F4498" s="31" t="s">
        <v>398</v>
      </c>
      <c r="G4498" s="32" t="s">
        <v>77</v>
      </c>
      <c r="H4498" s="35" t="s">
        <v>129</v>
      </c>
      <c r="I4498" s="32" t="s">
        <v>166</v>
      </c>
      <c r="J4498" s="19">
        <v>1.6</v>
      </c>
    </row>
    <row r="4499" spans="1:11">
      <c r="A4499" s="18" t="s">
        <v>20</v>
      </c>
      <c r="B4499" s="5" t="str">
        <f>TEXT(DATA[[#This Row],[Fecha]],"mmm")</f>
        <v>abr</v>
      </c>
      <c r="C4499" s="16">
        <f>(WEEKNUM(DATA[[#This Row],[Fecha]],2))</f>
        <v>17</v>
      </c>
      <c r="D4499" s="30">
        <v>45408</v>
      </c>
      <c r="E4499" s="102">
        <f>YEAR(DATA[[#This Row],[Fecha]])</f>
        <v>2024</v>
      </c>
      <c r="F4499" s="31" t="s">
        <v>58</v>
      </c>
      <c r="G4499" s="32" t="s">
        <v>71</v>
      </c>
      <c r="H4499" s="35" t="s">
        <v>752</v>
      </c>
      <c r="I4499" s="32" t="s">
        <v>166</v>
      </c>
      <c r="J4499" s="19">
        <v>1.59</v>
      </c>
    </row>
    <row r="4500" spans="1:11">
      <c r="A4500" s="18" t="s">
        <v>20</v>
      </c>
      <c r="B4500" s="5" t="str">
        <f>TEXT(DATA[[#This Row],[Fecha]],"mmm")</f>
        <v>abr</v>
      </c>
      <c r="C4500" s="16">
        <f>(WEEKNUM(DATA[[#This Row],[Fecha]],2))</f>
        <v>17</v>
      </c>
      <c r="D4500" s="30">
        <v>45408</v>
      </c>
      <c r="E4500" s="102">
        <f>YEAR(DATA[[#This Row],[Fecha]])</f>
        <v>2024</v>
      </c>
      <c r="F4500" s="31" t="s">
        <v>398</v>
      </c>
      <c r="G4500" s="32" t="s">
        <v>70</v>
      </c>
      <c r="H4500" s="35" t="s">
        <v>84</v>
      </c>
      <c r="I4500" s="32" t="s">
        <v>166</v>
      </c>
      <c r="J4500" s="19">
        <v>1.05</v>
      </c>
    </row>
    <row r="4501" spans="1:11">
      <c r="A4501" s="18" t="s">
        <v>20</v>
      </c>
      <c r="B4501" s="5" t="str">
        <f>TEXT(DATA[[#This Row],[Fecha]],"mmm")</f>
        <v>abr</v>
      </c>
      <c r="C4501" s="16">
        <f>(WEEKNUM(DATA[[#This Row],[Fecha]],2))</f>
        <v>17</v>
      </c>
      <c r="D4501" s="30">
        <v>45408</v>
      </c>
      <c r="E4501" s="102">
        <f>YEAR(DATA[[#This Row],[Fecha]])</f>
        <v>2024</v>
      </c>
      <c r="F4501" s="31" t="s">
        <v>58</v>
      </c>
      <c r="G4501" s="32" t="s">
        <v>52</v>
      </c>
      <c r="H4501" s="35" t="s">
        <v>162</v>
      </c>
      <c r="I4501" s="32" t="s">
        <v>166</v>
      </c>
      <c r="J4501" s="19">
        <v>0.9</v>
      </c>
    </row>
    <row r="4502" spans="1:11">
      <c r="A4502" s="18" t="s">
        <v>22</v>
      </c>
      <c r="B4502" s="5" t="str">
        <f>TEXT(DATA[[#This Row],[Fecha]],"mmm")</f>
        <v>abr</v>
      </c>
      <c r="C4502" s="16">
        <f>(WEEKNUM(DATA[[#This Row],[Fecha]],2))</f>
        <v>17</v>
      </c>
      <c r="D4502" s="30">
        <v>45408</v>
      </c>
      <c r="E4502" s="102">
        <f>YEAR(DATA[[#This Row],[Fecha]])</f>
        <v>2024</v>
      </c>
      <c r="F4502" s="31" t="s">
        <v>58</v>
      </c>
      <c r="G4502" s="32" t="s">
        <v>78</v>
      </c>
      <c r="H4502" s="35" t="s">
        <v>296</v>
      </c>
      <c r="I4502" s="32" t="s">
        <v>166</v>
      </c>
      <c r="J4502" s="19">
        <v>0.48</v>
      </c>
    </row>
    <row r="4503" spans="1:11">
      <c r="A4503" s="18" t="s">
        <v>20</v>
      </c>
      <c r="B4503" s="5" t="str">
        <f>TEXT(DATA[[#This Row],[Fecha]],"mmm")</f>
        <v>abr</v>
      </c>
      <c r="C4503" s="16">
        <f>(WEEKNUM(DATA[[#This Row],[Fecha]],2))</f>
        <v>17</v>
      </c>
      <c r="D4503" s="30">
        <v>45408</v>
      </c>
      <c r="E4503" s="102">
        <f>YEAR(DATA[[#This Row],[Fecha]])</f>
        <v>2024</v>
      </c>
      <c r="F4503" s="31" t="s">
        <v>58</v>
      </c>
      <c r="G4503" s="32" t="s">
        <v>52</v>
      </c>
      <c r="H4503" s="35" t="s">
        <v>162</v>
      </c>
      <c r="I4503" s="32" t="s">
        <v>166</v>
      </c>
      <c r="J4503" s="19">
        <v>0.22</v>
      </c>
    </row>
    <row r="4504" spans="1:11">
      <c r="A4504" s="18" t="s">
        <v>20</v>
      </c>
      <c r="B4504" s="5" t="str">
        <f>TEXT(DATA[[#This Row],[Fecha]],"mmm")</f>
        <v>abr</v>
      </c>
      <c r="C4504" s="16">
        <f>(WEEKNUM(DATA[[#This Row],[Fecha]],2))</f>
        <v>17</v>
      </c>
      <c r="D4504" s="30">
        <v>45409</v>
      </c>
      <c r="E4504" s="102">
        <f>YEAR(DATA[[#This Row],[Fecha]])</f>
        <v>2024</v>
      </c>
      <c r="F4504" s="31" t="s">
        <v>58</v>
      </c>
      <c r="G4504" s="32" t="s">
        <v>52</v>
      </c>
      <c r="H4504" s="35" t="s">
        <v>223</v>
      </c>
      <c r="I4504" s="32" t="s">
        <v>56</v>
      </c>
      <c r="J4504" s="19">
        <v>30</v>
      </c>
      <c r="K4504" s="29" t="s">
        <v>892</v>
      </c>
    </row>
    <row r="4505" spans="1:11">
      <c r="A4505" s="18" t="s">
        <v>20</v>
      </c>
      <c r="B4505" s="5" t="str">
        <f>TEXT(DATA[[#This Row],[Fecha]],"mmm")</f>
        <v>abr</v>
      </c>
      <c r="C4505" s="16">
        <f>(WEEKNUM(DATA[[#This Row],[Fecha]],2))</f>
        <v>17</v>
      </c>
      <c r="D4505" s="30">
        <v>45409</v>
      </c>
      <c r="E4505" s="102">
        <f>YEAR(DATA[[#This Row],[Fecha]])</f>
        <v>2024</v>
      </c>
      <c r="F4505" s="31" t="s">
        <v>58</v>
      </c>
      <c r="G4505" s="32" t="s">
        <v>52</v>
      </c>
      <c r="H4505" s="35" t="s">
        <v>223</v>
      </c>
      <c r="I4505" s="32" t="s">
        <v>56</v>
      </c>
      <c r="J4505" s="19">
        <v>29.7</v>
      </c>
      <c r="K4505" s="29" t="s">
        <v>892</v>
      </c>
    </row>
    <row r="4506" spans="1:11">
      <c r="A4506" s="18" t="s">
        <v>20</v>
      </c>
      <c r="B4506" s="5" t="str">
        <f>TEXT(DATA[[#This Row],[Fecha]],"mmm")</f>
        <v>abr</v>
      </c>
      <c r="C4506" s="16">
        <f>(WEEKNUM(DATA[[#This Row],[Fecha]],2))</f>
        <v>17</v>
      </c>
      <c r="D4506" s="30">
        <v>45409</v>
      </c>
      <c r="E4506" s="102">
        <f>YEAR(DATA[[#This Row],[Fecha]])</f>
        <v>2024</v>
      </c>
      <c r="F4506" s="31" t="s">
        <v>398</v>
      </c>
      <c r="G4506" s="32" t="s">
        <v>53</v>
      </c>
      <c r="H4506" s="35" t="s">
        <v>387</v>
      </c>
      <c r="I4506" s="32" t="s">
        <v>166</v>
      </c>
      <c r="J4506" s="19">
        <v>7.29</v>
      </c>
    </row>
    <row r="4507" spans="1:11">
      <c r="A4507" s="18" t="s">
        <v>20</v>
      </c>
      <c r="B4507" s="5" t="str">
        <f>TEXT(DATA[[#This Row],[Fecha]],"mmm")</f>
        <v>abr</v>
      </c>
      <c r="C4507" s="16">
        <f>(WEEKNUM(DATA[[#This Row],[Fecha]],2))</f>
        <v>17</v>
      </c>
      <c r="D4507" s="30">
        <v>45409</v>
      </c>
      <c r="E4507" s="102">
        <f>YEAR(DATA[[#This Row],[Fecha]])</f>
        <v>2024</v>
      </c>
      <c r="F4507" s="31" t="s">
        <v>398</v>
      </c>
      <c r="G4507" s="32" t="s">
        <v>53</v>
      </c>
      <c r="H4507" s="35" t="s">
        <v>387</v>
      </c>
      <c r="I4507" s="32" t="s">
        <v>166</v>
      </c>
      <c r="J4507" s="19">
        <v>6.5</v>
      </c>
    </row>
    <row r="4508" spans="1:11">
      <c r="A4508" s="18" t="s">
        <v>20</v>
      </c>
      <c r="B4508" s="5" t="str">
        <f>TEXT(DATA[[#This Row],[Fecha]],"mmm")</f>
        <v>abr</v>
      </c>
      <c r="C4508" s="16">
        <f>(WEEKNUM(DATA[[#This Row],[Fecha]],2))</f>
        <v>17</v>
      </c>
      <c r="D4508" s="30">
        <v>45409</v>
      </c>
      <c r="E4508" s="102">
        <f>YEAR(DATA[[#This Row],[Fecha]])</f>
        <v>2024</v>
      </c>
      <c r="F4508" s="31" t="s">
        <v>398</v>
      </c>
      <c r="G4508" s="32" t="s">
        <v>482</v>
      </c>
      <c r="H4508" s="35" t="s">
        <v>652</v>
      </c>
      <c r="I4508" s="32" t="s">
        <v>166</v>
      </c>
      <c r="J4508" s="19">
        <v>3.65</v>
      </c>
    </row>
    <row r="4509" spans="1:11">
      <c r="A4509" s="18" t="s">
        <v>22</v>
      </c>
      <c r="B4509" s="5" t="str">
        <f>TEXT(DATA[[#This Row],[Fecha]],"mmm")</f>
        <v>abr</v>
      </c>
      <c r="C4509" s="16">
        <f>(WEEKNUM(DATA[[#This Row],[Fecha]],2))</f>
        <v>17</v>
      </c>
      <c r="D4509" s="30">
        <v>45409</v>
      </c>
      <c r="E4509" s="102">
        <f>YEAR(DATA[[#This Row],[Fecha]])</f>
        <v>2024</v>
      </c>
      <c r="F4509" s="31" t="s">
        <v>398</v>
      </c>
      <c r="G4509" s="32" t="s">
        <v>70</v>
      </c>
      <c r="H4509" s="35" t="s">
        <v>565</v>
      </c>
      <c r="I4509" s="32" t="s">
        <v>166</v>
      </c>
      <c r="J4509" s="19">
        <v>2.25</v>
      </c>
    </row>
    <row r="4510" spans="1:11">
      <c r="A4510" s="18" t="s">
        <v>20</v>
      </c>
      <c r="B4510" s="5" t="str">
        <f>TEXT(DATA[[#This Row],[Fecha]],"mmm")</f>
        <v>abr</v>
      </c>
      <c r="C4510" s="16">
        <f>(WEEKNUM(DATA[[#This Row],[Fecha]],2))</f>
        <v>17</v>
      </c>
      <c r="D4510" s="30">
        <v>45409</v>
      </c>
      <c r="E4510" s="102">
        <f>YEAR(DATA[[#This Row],[Fecha]])</f>
        <v>2024</v>
      </c>
      <c r="F4510" s="31" t="s">
        <v>58</v>
      </c>
      <c r="G4510" s="32" t="s">
        <v>70</v>
      </c>
      <c r="H4510" s="35" t="s">
        <v>134</v>
      </c>
      <c r="I4510" s="32" t="s">
        <v>166</v>
      </c>
      <c r="J4510" s="19">
        <v>1.73</v>
      </c>
    </row>
    <row r="4511" spans="1:11">
      <c r="A4511" s="18" t="s">
        <v>20</v>
      </c>
      <c r="B4511" s="5" t="str">
        <f>TEXT(DATA[[#This Row],[Fecha]],"mmm")</f>
        <v>abr</v>
      </c>
      <c r="C4511" s="16">
        <f>(WEEKNUM(DATA[[#This Row],[Fecha]],2))</f>
        <v>17</v>
      </c>
      <c r="D4511" s="30">
        <v>45409</v>
      </c>
      <c r="E4511" s="102">
        <f>YEAR(DATA[[#This Row],[Fecha]])</f>
        <v>2024</v>
      </c>
      <c r="F4511" s="31" t="s">
        <v>58</v>
      </c>
      <c r="G4511" s="32" t="s">
        <v>52</v>
      </c>
      <c r="H4511" s="35" t="s">
        <v>162</v>
      </c>
      <c r="I4511" s="32" t="s">
        <v>166</v>
      </c>
      <c r="J4511" s="19">
        <v>1.5</v>
      </c>
    </row>
    <row r="4512" spans="1:11">
      <c r="A4512" s="18" t="s">
        <v>20</v>
      </c>
      <c r="B4512" s="5" t="str">
        <f>TEXT(DATA[[#This Row],[Fecha]],"mmm")</f>
        <v>abr</v>
      </c>
      <c r="C4512" s="16">
        <f>(WEEKNUM(DATA[[#This Row],[Fecha]],2))</f>
        <v>17</v>
      </c>
      <c r="D4512" s="30">
        <v>45409</v>
      </c>
      <c r="E4512" s="102">
        <f>YEAR(DATA[[#This Row],[Fecha]])</f>
        <v>2024</v>
      </c>
      <c r="F4512" s="31" t="s">
        <v>398</v>
      </c>
      <c r="G4512" s="32" t="s">
        <v>53</v>
      </c>
      <c r="H4512" s="35" t="s">
        <v>387</v>
      </c>
      <c r="I4512" s="32" t="s">
        <v>166</v>
      </c>
      <c r="J4512" s="19">
        <v>1.18</v>
      </c>
    </row>
    <row r="4513" spans="1:11">
      <c r="A4513" s="18" t="s">
        <v>20</v>
      </c>
      <c r="B4513" s="5" t="str">
        <f>TEXT(DATA[[#This Row],[Fecha]],"mmm")</f>
        <v>abr</v>
      </c>
      <c r="C4513" s="16">
        <f>(WEEKNUM(DATA[[#This Row],[Fecha]],2))</f>
        <v>17</v>
      </c>
      <c r="D4513" s="30">
        <v>45409</v>
      </c>
      <c r="E4513" s="102">
        <f>YEAR(DATA[[#This Row],[Fecha]])</f>
        <v>2024</v>
      </c>
      <c r="F4513" s="31" t="s">
        <v>58</v>
      </c>
      <c r="G4513" s="32" t="s">
        <v>52</v>
      </c>
      <c r="H4513" s="35" t="s">
        <v>162</v>
      </c>
      <c r="I4513" s="32" t="s">
        <v>166</v>
      </c>
      <c r="J4513" s="19">
        <v>0.62</v>
      </c>
    </row>
    <row r="4514" spans="1:11">
      <c r="A4514" s="18" t="s">
        <v>20</v>
      </c>
      <c r="B4514" s="5" t="str">
        <f>TEXT(DATA[[#This Row],[Fecha]],"mmm")</f>
        <v>abr</v>
      </c>
      <c r="C4514" s="16">
        <f>(WEEKNUM(DATA[[#This Row],[Fecha]],2))</f>
        <v>17</v>
      </c>
      <c r="D4514" s="30">
        <v>45409</v>
      </c>
      <c r="E4514" s="102">
        <f>YEAR(DATA[[#This Row],[Fecha]])</f>
        <v>2024</v>
      </c>
      <c r="F4514" s="31" t="s">
        <v>398</v>
      </c>
      <c r="G4514" s="32" t="s">
        <v>53</v>
      </c>
      <c r="H4514" s="35" t="s">
        <v>387</v>
      </c>
      <c r="I4514" s="32" t="s">
        <v>166</v>
      </c>
      <c r="J4514" s="19">
        <v>0.43</v>
      </c>
    </row>
    <row r="4515" spans="1:11">
      <c r="A4515" s="18" t="s">
        <v>20</v>
      </c>
      <c r="B4515" s="5" t="str">
        <f>TEXT(DATA[[#This Row],[Fecha]],"mmm")</f>
        <v>abr</v>
      </c>
      <c r="C4515" s="16">
        <f>(WEEKNUM(DATA[[#This Row],[Fecha]],2))</f>
        <v>18</v>
      </c>
      <c r="D4515" s="30">
        <v>45411</v>
      </c>
      <c r="E4515" s="102">
        <f>YEAR(DATA[[#This Row],[Fecha]])</f>
        <v>2024</v>
      </c>
      <c r="F4515" s="31" t="s">
        <v>398</v>
      </c>
      <c r="G4515" s="32" t="s">
        <v>76</v>
      </c>
      <c r="H4515" s="35" t="s">
        <v>352</v>
      </c>
      <c r="I4515" s="32" t="s">
        <v>56</v>
      </c>
      <c r="J4515" s="19">
        <v>21.52</v>
      </c>
      <c r="K4515" s="29" t="s">
        <v>894</v>
      </c>
    </row>
    <row r="4516" spans="1:11">
      <c r="A4516" s="18" t="s">
        <v>20</v>
      </c>
      <c r="B4516" s="5" t="str">
        <f>TEXT(DATA[[#This Row],[Fecha]],"mmm")</f>
        <v>abr</v>
      </c>
      <c r="C4516" s="16">
        <f>(WEEKNUM(DATA[[#This Row],[Fecha]],2))</f>
        <v>18</v>
      </c>
      <c r="D4516" s="30">
        <v>45411</v>
      </c>
      <c r="E4516" s="102">
        <f>YEAR(DATA[[#This Row],[Fecha]])</f>
        <v>2024</v>
      </c>
      <c r="F4516" s="31" t="s">
        <v>398</v>
      </c>
      <c r="G4516" s="32" t="s">
        <v>52</v>
      </c>
      <c r="H4516" s="35" t="s">
        <v>223</v>
      </c>
      <c r="I4516" s="32" t="s">
        <v>56</v>
      </c>
      <c r="J4516" s="19">
        <v>15.22</v>
      </c>
      <c r="K4516" s="29" t="s">
        <v>895</v>
      </c>
    </row>
    <row r="4517" spans="1:11">
      <c r="A4517" s="18" t="s">
        <v>20</v>
      </c>
      <c r="B4517" s="5" t="str">
        <f>TEXT(DATA[[#This Row],[Fecha]],"mmm")</f>
        <v>abr</v>
      </c>
      <c r="C4517" s="16">
        <f>(WEEKNUM(DATA[[#This Row],[Fecha]],2))</f>
        <v>18</v>
      </c>
      <c r="D4517" s="30">
        <v>45411</v>
      </c>
      <c r="E4517" s="102">
        <f>YEAR(DATA[[#This Row],[Fecha]])</f>
        <v>2024</v>
      </c>
      <c r="F4517" s="31" t="s">
        <v>398</v>
      </c>
      <c r="G4517" s="32" t="s">
        <v>76</v>
      </c>
      <c r="H4517" s="35" t="s">
        <v>352</v>
      </c>
      <c r="I4517" s="32" t="s">
        <v>56</v>
      </c>
      <c r="J4517" s="19">
        <v>12.5</v>
      </c>
      <c r="K4517" s="29" t="s">
        <v>894</v>
      </c>
    </row>
    <row r="4518" spans="1:11">
      <c r="A4518" s="18" t="s">
        <v>20</v>
      </c>
      <c r="B4518" s="5" t="str">
        <f>TEXT(DATA[[#This Row],[Fecha]],"mmm")</f>
        <v>abr</v>
      </c>
      <c r="C4518" s="16">
        <f>(WEEKNUM(DATA[[#This Row],[Fecha]],2))</f>
        <v>18</v>
      </c>
      <c r="D4518" s="30">
        <v>45411</v>
      </c>
      <c r="E4518" s="102">
        <f>YEAR(DATA[[#This Row],[Fecha]])</f>
        <v>2024</v>
      </c>
      <c r="F4518" s="31" t="s">
        <v>398</v>
      </c>
      <c r="G4518" s="32" t="s">
        <v>52</v>
      </c>
      <c r="H4518" s="35" t="s">
        <v>223</v>
      </c>
      <c r="I4518" s="32" t="s">
        <v>166</v>
      </c>
      <c r="J4518" s="19">
        <v>6.5</v>
      </c>
    </row>
    <row r="4519" spans="1:11">
      <c r="A4519" s="18" t="s">
        <v>19</v>
      </c>
      <c r="B4519" s="5" t="str">
        <f>TEXT(DATA[[#This Row],[Fecha]],"mmm")</f>
        <v>abr</v>
      </c>
      <c r="C4519" s="16">
        <f>(WEEKNUM(DATA[[#This Row],[Fecha]],2))</f>
        <v>18</v>
      </c>
      <c r="D4519" s="30">
        <v>45411</v>
      </c>
      <c r="E4519" s="102">
        <f>YEAR(DATA[[#This Row],[Fecha]])</f>
        <v>2024</v>
      </c>
      <c r="F4519" s="31" t="s">
        <v>398</v>
      </c>
      <c r="G4519" s="32" t="s">
        <v>60</v>
      </c>
      <c r="H4519" s="35" t="s">
        <v>171</v>
      </c>
      <c r="I4519" s="32" t="s">
        <v>166</v>
      </c>
      <c r="J4519" s="19">
        <v>6.02</v>
      </c>
    </row>
    <row r="4520" spans="1:11">
      <c r="A4520" s="18" t="s">
        <v>20</v>
      </c>
      <c r="B4520" s="5" t="str">
        <f>TEXT(DATA[[#This Row],[Fecha]],"mmm")</f>
        <v>abr</v>
      </c>
      <c r="C4520" s="16">
        <f>(WEEKNUM(DATA[[#This Row],[Fecha]],2))</f>
        <v>18</v>
      </c>
      <c r="D4520" s="30">
        <v>45411</v>
      </c>
      <c r="E4520" s="102">
        <f>YEAR(DATA[[#This Row],[Fecha]])</f>
        <v>2024</v>
      </c>
      <c r="F4520" s="31" t="s">
        <v>398</v>
      </c>
      <c r="G4520" s="32" t="s">
        <v>52</v>
      </c>
      <c r="H4520" s="35" t="s">
        <v>431</v>
      </c>
      <c r="I4520" s="32" t="s">
        <v>166</v>
      </c>
      <c r="J4520" s="19">
        <v>5.88</v>
      </c>
    </row>
    <row r="4521" spans="1:11">
      <c r="A4521" s="18" t="s">
        <v>19</v>
      </c>
      <c r="B4521" s="5" t="str">
        <f>TEXT(DATA[[#This Row],[Fecha]],"mmm")</f>
        <v>abr</v>
      </c>
      <c r="C4521" s="16">
        <f>(WEEKNUM(DATA[[#This Row],[Fecha]],2))</f>
        <v>18</v>
      </c>
      <c r="D4521" s="30">
        <v>45411</v>
      </c>
      <c r="E4521" s="102">
        <f>YEAR(DATA[[#This Row],[Fecha]])</f>
        <v>2024</v>
      </c>
      <c r="F4521" s="31" t="s">
        <v>398</v>
      </c>
      <c r="G4521" s="32" t="s">
        <v>60</v>
      </c>
      <c r="H4521" s="35" t="s">
        <v>171</v>
      </c>
      <c r="I4521" s="32" t="s">
        <v>166</v>
      </c>
      <c r="J4521" s="19">
        <v>5.41</v>
      </c>
    </row>
    <row r="4522" spans="1:11">
      <c r="A4522" s="18" t="s">
        <v>19</v>
      </c>
      <c r="B4522" s="5" t="str">
        <f>TEXT(DATA[[#This Row],[Fecha]],"mmm")</f>
        <v>abr</v>
      </c>
      <c r="C4522" s="16">
        <f>(WEEKNUM(DATA[[#This Row],[Fecha]],2))</f>
        <v>18</v>
      </c>
      <c r="D4522" s="30">
        <v>45411</v>
      </c>
      <c r="E4522" s="102">
        <f>YEAR(DATA[[#This Row],[Fecha]])</f>
        <v>2024</v>
      </c>
      <c r="F4522" s="31" t="s">
        <v>398</v>
      </c>
      <c r="G4522" s="32" t="s">
        <v>60</v>
      </c>
      <c r="H4522" s="35" t="s">
        <v>171</v>
      </c>
      <c r="I4522" s="32" t="s">
        <v>166</v>
      </c>
      <c r="J4522" s="19">
        <v>4.76</v>
      </c>
    </row>
    <row r="4523" spans="1:11">
      <c r="A4523" s="18" t="s">
        <v>19</v>
      </c>
      <c r="B4523" s="5" t="str">
        <f>TEXT(DATA[[#This Row],[Fecha]],"mmm")</f>
        <v>abr</v>
      </c>
      <c r="C4523" s="16">
        <f>(WEEKNUM(DATA[[#This Row],[Fecha]],2))</f>
        <v>18</v>
      </c>
      <c r="D4523" s="30">
        <v>45411</v>
      </c>
      <c r="E4523" s="102">
        <f>YEAR(DATA[[#This Row],[Fecha]])</f>
        <v>2024</v>
      </c>
      <c r="F4523" s="31" t="s">
        <v>398</v>
      </c>
      <c r="G4523" s="32" t="s">
        <v>60</v>
      </c>
      <c r="H4523" s="35" t="s">
        <v>171</v>
      </c>
      <c r="I4523" s="32" t="s">
        <v>166</v>
      </c>
      <c r="J4523" s="19">
        <v>4.4800000000000004</v>
      </c>
    </row>
    <row r="4524" spans="1:11">
      <c r="A4524" s="18" t="s">
        <v>19</v>
      </c>
      <c r="B4524" s="5" t="str">
        <f>TEXT(DATA[[#This Row],[Fecha]],"mmm")</f>
        <v>abr</v>
      </c>
      <c r="C4524" s="16">
        <f>(WEEKNUM(DATA[[#This Row],[Fecha]],2))</f>
        <v>18</v>
      </c>
      <c r="D4524" s="30">
        <v>45411</v>
      </c>
      <c r="E4524" s="102">
        <f>YEAR(DATA[[#This Row],[Fecha]])</f>
        <v>2024</v>
      </c>
      <c r="F4524" s="31" t="s">
        <v>398</v>
      </c>
      <c r="G4524" s="32" t="s">
        <v>60</v>
      </c>
      <c r="H4524" s="35" t="s">
        <v>171</v>
      </c>
      <c r="I4524" s="32" t="s">
        <v>166</v>
      </c>
      <c r="J4524" s="19">
        <v>2.81</v>
      </c>
    </row>
    <row r="4525" spans="1:11">
      <c r="A4525" s="18" t="s">
        <v>19</v>
      </c>
      <c r="B4525" s="5" t="str">
        <f>TEXT(DATA[[#This Row],[Fecha]],"mmm")</f>
        <v>abr</v>
      </c>
      <c r="C4525" s="16">
        <f>(WEEKNUM(DATA[[#This Row],[Fecha]],2))</f>
        <v>18</v>
      </c>
      <c r="D4525" s="30">
        <v>45411</v>
      </c>
      <c r="E4525" s="102">
        <f>YEAR(DATA[[#This Row],[Fecha]])</f>
        <v>2024</v>
      </c>
      <c r="F4525" s="31" t="s">
        <v>398</v>
      </c>
      <c r="G4525" s="32" t="s">
        <v>60</v>
      </c>
      <c r="H4525" s="35" t="s">
        <v>171</v>
      </c>
      <c r="I4525" s="32" t="s">
        <v>166</v>
      </c>
      <c r="J4525" s="19">
        <v>2.72</v>
      </c>
    </row>
    <row r="4526" spans="1:11">
      <c r="A4526" s="18" t="s">
        <v>19</v>
      </c>
      <c r="B4526" s="5" t="str">
        <f>TEXT(DATA[[#This Row],[Fecha]],"mmm")</f>
        <v>abr</v>
      </c>
      <c r="C4526" s="16">
        <f>(WEEKNUM(DATA[[#This Row],[Fecha]],2))</f>
        <v>18</v>
      </c>
      <c r="D4526" s="30">
        <v>45411</v>
      </c>
      <c r="E4526" s="102">
        <f>YEAR(DATA[[#This Row],[Fecha]])</f>
        <v>2024</v>
      </c>
      <c r="F4526" s="31" t="s">
        <v>398</v>
      </c>
      <c r="G4526" s="32" t="s">
        <v>60</v>
      </c>
      <c r="H4526" s="35" t="s">
        <v>171</v>
      </c>
      <c r="I4526" s="32" t="s">
        <v>166</v>
      </c>
      <c r="J4526" s="19">
        <v>2.68</v>
      </c>
    </row>
    <row r="4527" spans="1:11">
      <c r="A4527" s="18" t="s">
        <v>19</v>
      </c>
      <c r="B4527" s="5" t="str">
        <f>TEXT(DATA[[#This Row],[Fecha]],"mmm")</f>
        <v>abr</v>
      </c>
      <c r="C4527" s="16">
        <f>(WEEKNUM(DATA[[#This Row],[Fecha]],2))</f>
        <v>18</v>
      </c>
      <c r="D4527" s="30">
        <v>45411</v>
      </c>
      <c r="E4527" s="102">
        <f>YEAR(DATA[[#This Row],[Fecha]])</f>
        <v>2024</v>
      </c>
      <c r="F4527" s="31" t="s">
        <v>398</v>
      </c>
      <c r="G4527" s="32" t="s">
        <v>60</v>
      </c>
      <c r="H4527" s="35" t="s">
        <v>171</v>
      </c>
      <c r="I4527" s="32" t="s">
        <v>166</v>
      </c>
      <c r="J4527" s="19">
        <v>1.74</v>
      </c>
    </row>
    <row r="4528" spans="1:11">
      <c r="A4528" s="18" t="s">
        <v>19</v>
      </c>
      <c r="B4528" s="5" t="str">
        <f>TEXT(DATA[[#This Row],[Fecha]],"mmm")</f>
        <v>abr</v>
      </c>
      <c r="C4528" s="16">
        <f>(WEEKNUM(DATA[[#This Row],[Fecha]],2))</f>
        <v>18</v>
      </c>
      <c r="D4528" s="30">
        <v>45411</v>
      </c>
      <c r="E4528" s="102">
        <f>YEAR(DATA[[#This Row],[Fecha]])</f>
        <v>2024</v>
      </c>
      <c r="F4528" s="31" t="s">
        <v>398</v>
      </c>
      <c r="G4528" s="32" t="s">
        <v>60</v>
      </c>
      <c r="H4528" s="35" t="s">
        <v>171</v>
      </c>
      <c r="I4528" s="32" t="s">
        <v>166</v>
      </c>
      <c r="J4528" s="19">
        <v>1.63</v>
      </c>
    </row>
    <row r="4529" spans="1:11">
      <c r="A4529" s="18" t="s">
        <v>19</v>
      </c>
      <c r="B4529" s="5" t="str">
        <f>TEXT(DATA[[#This Row],[Fecha]],"mmm")</f>
        <v>abr</v>
      </c>
      <c r="C4529" s="16">
        <f>(WEEKNUM(DATA[[#This Row],[Fecha]],2))</f>
        <v>18</v>
      </c>
      <c r="D4529" s="30">
        <v>45411</v>
      </c>
      <c r="E4529" s="102">
        <f>YEAR(DATA[[#This Row],[Fecha]])</f>
        <v>2024</v>
      </c>
      <c r="F4529" s="31" t="s">
        <v>398</v>
      </c>
      <c r="G4529" s="32" t="s">
        <v>60</v>
      </c>
      <c r="H4529" s="35" t="s">
        <v>171</v>
      </c>
      <c r="I4529" s="32" t="s">
        <v>166</v>
      </c>
      <c r="J4529" s="19">
        <v>1.61</v>
      </c>
    </row>
    <row r="4530" spans="1:11">
      <c r="A4530" s="18" t="s">
        <v>19</v>
      </c>
      <c r="B4530" s="5" t="str">
        <f>TEXT(DATA[[#This Row],[Fecha]],"mmm")</f>
        <v>abr</v>
      </c>
      <c r="C4530" s="16">
        <f>(WEEKNUM(DATA[[#This Row],[Fecha]],2))</f>
        <v>18</v>
      </c>
      <c r="D4530" s="30">
        <v>45411</v>
      </c>
      <c r="E4530" s="102">
        <f>YEAR(DATA[[#This Row],[Fecha]])</f>
        <v>2024</v>
      </c>
      <c r="F4530" s="31" t="s">
        <v>398</v>
      </c>
      <c r="G4530" s="32" t="s">
        <v>60</v>
      </c>
      <c r="H4530" s="35" t="s">
        <v>171</v>
      </c>
      <c r="I4530" s="32" t="s">
        <v>166</v>
      </c>
      <c r="J4530" s="19">
        <v>0.92</v>
      </c>
    </row>
    <row r="4531" spans="1:11">
      <c r="A4531" s="18" t="s">
        <v>20</v>
      </c>
      <c r="B4531" s="5" t="str">
        <f>TEXT(DATA[[#This Row],[Fecha]],"mmm")</f>
        <v>abr</v>
      </c>
      <c r="C4531" s="16">
        <f>(WEEKNUM(DATA[[#This Row],[Fecha]],2))</f>
        <v>18</v>
      </c>
      <c r="D4531" s="30">
        <v>45411</v>
      </c>
      <c r="E4531" s="102">
        <f>YEAR(DATA[[#This Row],[Fecha]])</f>
        <v>2024</v>
      </c>
      <c r="F4531" s="31" t="s">
        <v>398</v>
      </c>
      <c r="G4531" s="32" t="s">
        <v>52</v>
      </c>
      <c r="H4531" s="35" t="s">
        <v>162</v>
      </c>
      <c r="I4531" s="32" t="s">
        <v>166</v>
      </c>
      <c r="J4531" s="19">
        <v>0.34</v>
      </c>
    </row>
    <row r="4532" spans="1:11">
      <c r="A4532" s="18" t="s">
        <v>20</v>
      </c>
      <c r="B4532" s="5" t="str">
        <f>TEXT(DATA[[#This Row],[Fecha]],"mmm")</f>
        <v>abr</v>
      </c>
      <c r="C4532" s="16">
        <f>(WEEKNUM(DATA[[#This Row],[Fecha]],2))</f>
        <v>18</v>
      </c>
      <c r="D4532" s="30">
        <v>45412</v>
      </c>
      <c r="E4532" s="102">
        <f>YEAR(DATA[[#This Row],[Fecha]])</f>
        <v>2024</v>
      </c>
      <c r="F4532" s="31" t="s">
        <v>58</v>
      </c>
      <c r="G4532" s="32" t="s">
        <v>70</v>
      </c>
      <c r="H4532" s="35" t="s">
        <v>84</v>
      </c>
      <c r="I4532" s="32" t="s">
        <v>56</v>
      </c>
      <c r="J4532" s="19">
        <v>52.67</v>
      </c>
      <c r="K4532" s="29" t="s">
        <v>896</v>
      </c>
    </row>
    <row r="4533" spans="1:11">
      <c r="A4533" s="18" t="s">
        <v>20</v>
      </c>
      <c r="B4533" s="5" t="str">
        <f>TEXT(DATA[[#This Row],[Fecha]],"mmm")</f>
        <v>abr</v>
      </c>
      <c r="C4533" s="16">
        <f>(WEEKNUM(DATA[[#This Row],[Fecha]],2))</f>
        <v>18</v>
      </c>
      <c r="D4533" s="30">
        <v>45412</v>
      </c>
      <c r="E4533" s="102">
        <f>YEAR(DATA[[#This Row],[Fecha]])</f>
        <v>2024</v>
      </c>
      <c r="F4533" s="31" t="s">
        <v>398</v>
      </c>
      <c r="G4533" s="32" t="s">
        <v>76</v>
      </c>
      <c r="H4533" s="35" t="s">
        <v>352</v>
      </c>
      <c r="I4533" s="32" t="s">
        <v>56</v>
      </c>
      <c r="J4533" s="19">
        <v>29.35</v>
      </c>
      <c r="K4533" s="29" t="s">
        <v>897</v>
      </c>
    </row>
    <row r="4534" spans="1:11">
      <c r="A4534" s="18" t="s">
        <v>20</v>
      </c>
      <c r="B4534" s="5" t="str">
        <f>TEXT(DATA[[#This Row],[Fecha]],"mmm")</f>
        <v>abr</v>
      </c>
      <c r="C4534" s="16">
        <f>(WEEKNUM(DATA[[#This Row],[Fecha]],2))</f>
        <v>18</v>
      </c>
      <c r="D4534" s="30">
        <v>45412</v>
      </c>
      <c r="E4534" s="102">
        <f>YEAR(DATA[[#This Row],[Fecha]])</f>
        <v>2024</v>
      </c>
      <c r="F4534" s="31" t="s">
        <v>58</v>
      </c>
      <c r="G4534" s="32" t="s">
        <v>52</v>
      </c>
      <c r="H4534" s="35" t="s">
        <v>223</v>
      </c>
      <c r="I4534" s="32" t="s">
        <v>56</v>
      </c>
      <c r="J4534" s="19">
        <v>21.87</v>
      </c>
      <c r="K4534" s="29" t="s">
        <v>898</v>
      </c>
    </row>
    <row r="4535" spans="1:11">
      <c r="A4535" s="18" t="s">
        <v>20</v>
      </c>
      <c r="B4535" s="5" t="str">
        <f>TEXT(DATA[[#This Row],[Fecha]],"mmm")</f>
        <v>abr</v>
      </c>
      <c r="C4535" s="16">
        <f>(WEEKNUM(DATA[[#This Row],[Fecha]],2))</f>
        <v>18</v>
      </c>
      <c r="D4535" s="30">
        <v>45412</v>
      </c>
      <c r="E4535" s="102">
        <f>YEAR(DATA[[#This Row],[Fecha]])</f>
        <v>2024</v>
      </c>
      <c r="F4535" s="31" t="s">
        <v>58</v>
      </c>
      <c r="G4535" s="32" t="s">
        <v>70</v>
      </c>
      <c r="H4535" s="35" t="s">
        <v>84</v>
      </c>
      <c r="I4535" s="32" t="s">
        <v>56</v>
      </c>
      <c r="J4535" s="19">
        <v>13.53</v>
      </c>
      <c r="K4535" s="29" t="s">
        <v>896</v>
      </c>
    </row>
    <row r="4536" spans="1:11">
      <c r="A4536" s="18" t="s">
        <v>20</v>
      </c>
      <c r="B4536" s="5" t="str">
        <f>TEXT(DATA[[#This Row],[Fecha]],"mmm")</f>
        <v>abr</v>
      </c>
      <c r="C4536" s="16">
        <f>(WEEKNUM(DATA[[#This Row],[Fecha]],2))</f>
        <v>18</v>
      </c>
      <c r="D4536" s="30">
        <v>45412</v>
      </c>
      <c r="E4536" s="102">
        <f>YEAR(DATA[[#This Row],[Fecha]])</f>
        <v>2024</v>
      </c>
      <c r="F4536" s="31" t="s">
        <v>398</v>
      </c>
      <c r="G4536" s="32" t="s">
        <v>52</v>
      </c>
      <c r="H4536" s="35" t="s">
        <v>223</v>
      </c>
      <c r="I4536" s="32" t="s">
        <v>166</v>
      </c>
      <c r="J4536" s="19">
        <v>9.31</v>
      </c>
    </row>
    <row r="4537" spans="1:11">
      <c r="A4537" s="18" t="s">
        <v>20</v>
      </c>
      <c r="B4537" s="5" t="str">
        <f>TEXT(DATA[[#This Row],[Fecha]],"mmm")</f>
        <v>abr</v>
      </c>
      <c r="C4537" s="16">
        <f>(WEEKNUM(DATA[[#This Row],[Fecha]],2))</f>
        <v>18</v>
      </c>
      <c r="D4537" s="30">
        <v>45412</v>
      </c>
      <c r="E4537" s="102">
        <f>YEAR(DATA[[#This Row],[Fecha]])</f>
        <v>2024</v>
      </c>
      <c r="F4537" s="31" t="s">
        <v>58</v>
      </c>
      <c r="G4537" s="32" t="s">
        <v>76</v>
      </c>
      <c r="H4537" s="35" t="s">
        <v>108</v>
      </c>
      <c r="I4537" s="32" t="s">
        <v>166</v>
      </c>
      <c r="J4537" s="19">
        <v>6.54</v>
      </c>
    </row>
    <row r="4538" spans="1:11">
      <c r="A4538" s="18" t="s">
        <v>20</v>
      </c>
      <c r="B4538" s="5" t="str">
        <f>TEXT(DATA[[#This Row],[Fecha]],"mmm")</f>
        <v>abr</v>
      </c>
      <c r="C4538" s="16">
        <f>(WEEKNUM(DATA[[#This Row],[Fecha]],2))</f>
        <v>18</v>
      </c>
      <c r="D4538" s="30">
        <v>45412</v>
      </c>
      <c r="E4538" s="102">
        <f>YEAR(DATA[[#This Row],[Fecha]])</f>
        <v>2024</v>
      </c>
      <c r="F4538" s="31" t="s">
        <v>58</v>
      </c>
      <c r="G4538" s="32" t="s">
        <v>52</v>
      </c>
      <c r="H4538" s="35" t="s">
        <v>223</v>
      </c>
      <c r="I4538" s="32" t="s">
        <v>166</v>
      </c>
      <c r="J4538" s="19">
        <v>6.06</v>
      </c>
    </row>
    <row r="4539" spans="1:11">
      <c r="A4539" s="18" t="s">
        <v>20</v>
      </c>
      <c r="B4539" s="5" t="str">
        <f>TEXT(DATA[[#This Row],[Fecha]],"mmm")</f>
        <v>abr</v>
      </c>
      <c r="C4539" s="16">
        <f>(WEEKNUM(DATA[[#This Row],[Fecha]],2))</f>
        <v>18</v>
      </c>
      <c r="D4539" s="30">
        <v>45412</v>
      </c>
      <c r="E4539" s="102">
        <f>YEAR(DATA[[#This Row],[Fecha]])</f>
        <v>2024</v>
      </c>
      <c r="F4539" s="31" t="s">
        <v>58</v>
      </c>
      <c r="G4539" s="32" t="s">
        <v>70</v>
      </c>
      <c r="H4539" s="35" t="s">
        <v>84</v>
      </c>
      <c r="I4539" s="32" t="s">
        <v>166</v>
      </c>
      <c r="J4539" s="19">
        <v>5.21</v>
      </c>
    </row>
    <row r="4540" spans="1:11">
      <c r="A4540" s="18" t="s">
        <v>20</v>
      </c>
      <c r="B4540" s="5" t="str">
        <f>TEXT(DATA[[#This Row],[Fecha]],"mmm")</f>
        <v>abr</v>
      </c>
      <c r="C4540" s="16">
        <f>(WEEKNUM(DATA[[#This Row],[Fecha]],2))</f>
        <v>18</v>
      </c>
      <c r="D4540" s="30">
        <v>45412</v>
      </c>
      <c r="E4540" s="102">
        <f>YEAR(DATA[[#This Row],[Fecha]])</f>
        <v>2024</v>
      </c>
      <c r="F4540" s="31" t="s">
        <v>58</v>
      </c>
      <c r="G4540" s="32" t="s">
        <v>52</v>
      </c>
      <c r="H4540" s="35" t="s">
        <v>911</v>
      </c>
      <c r="I4540" s="32" t="s">
        <v>166</v>
      </c>
      <c r="J4540" s="19">
        <v>4.41</v>
      </c>
    </row>
    <row r="4541" spans="1:11">
      <c r="A4541" s="18" t="s">
        <v>20</v>
      </c>
      <c r="B4541" s="5" t="str">
        <f>TEXT(DATA[[#This Row],[Fecha]],"mmm")</f>
        <v>abr</v>
      </c>
      <c r="C4541" s="16">
        <f>(WEEKNUM(DATA[[#This Row],[Fecha]],2))</f>
        <v>18</v>
      </c>
      <c r="D4541" s="30">
        <v>45412</v>
      </c>
      <c r="E4541" s="102">
        <f>YEAR(DATA[[#This Row],[Fecha]])</f>
        <v>2024</v>
      </c>
      <c r="F4541" s="31" t="s">
        <v>398</v>
      </c>
      <c r="G4541" s="32" t="s">
        <v>52</v>
      </c>
      <c r="H4541" s="35" t="s">
        <v>68</v>
      </c>
      <c r="I4541" s="32" t="s">
        <v>166</v>
      </c>
      <c r="J4541" s="19">
        <v>4.1500000000000004</v>
      </c>
    </row>
    <row r="4542" spans="1:11">
      <c r="A4542" s="18" t="s">
        <v>19</v>
      </c>
      <c r="B4542" s="5" t="str">
        <f>TEXT(DATA[[#This Row],[Fecha]],"mmm")</f>
        <v>abr</v>
      </c>
      <c r="C4542" s="16">
        <f>(WEEKNUM(DATA[[#This Row],[Fecha]],2))</f>
        <v>18</v>
      </c>
      <c r="D4542" s="30">
        <v>45412</v>
      </c>
      <c r="E4542" s="102">
        <f>YEAR(DATA[[#This Row],[Fecha]])</f>
        <v>2024</v>
      </c>
      <c r="F4542" s="31" t="s">
        <v>398</v>
      </c>
      <c r="G4542" s="32" t="s">
        <v>74</v>
      </c>
      <c r="H4542" s="35" t="s">
        <v>608</v>
      </c>
      <c r="I4542" s="32" t="s">
        <v>166</v>
      </c>
      <c r="J4542" s="19">
        <v>3.4</v>
      </c>
    </row>
    <row r="4543" spans="1:11">
      <c r="A4543" s="18" t="s">
        <v>20</v>
      </c>
      <c r="B4543" s="5" t="str">
        <f>TEXT(DATA[[#This Row],[Fecha]],"mmm")</f>
        <v>abr</v>
      </c>
      <c r="C4543" s="16">
        <f>(WEEKNUM(DATA[[#This Row],[Fecha]],2))</f>
        <v>18</v>
      </c>
      <c r="D4543" s="30">
        <v>45412</v>
      </c>
      <c r="E4543" s="102">
        <f>YEAR(DATA[[#This Row],[Fecha]])</f>
        <v>2024</v>
      </c>
      <c r="F4543" s="31" t="s">
        <v>398</v>
      </c>
      <c r="G4543" s="32" t="s">
        <v>70</v>
      </c>
      <c r="H4543" s="35" t="s">
        <v>134</v>
      </c>
      <c r="I4543" s="32" t="s">
        <v>166</v>
      </c>
      <c r="J4543" s="19">
        <v>3.36</v>
      </c>
    </row>
    <row r="4544" spans="1:11">
      <c r="A4544" s="18" t="s">
        <v>19</v>
      </c>
      <c r="B4544" s="5" t="str">
        <f>TEXT(DATA[[#This Row],[Fecha]],"mmm")</f>
        <v>abr</v>
      </c>
      <c r="C4544" s="16">
        <f>(WEEKNUM(DATA[[#This Row],[Fecha]],2))</f>
        <v>18</v>
      </c>
      <c r="D4544" s="30">
        <v>45412</v>
      </c>
      <c r="E4544" s="102">
        <f>YEAR(DATA[[#This Row],[Fecha]])</f>
        <v>2024</v>
      </c>
      <c r="F4544" s="31" t="s">
        <v>398</v>
      </c>
      <c r="G4544" s="32" t="s">
        <v>74</v>
      </c>
      <c r="H4544" s="35" t="s">
        <v>608</v>
      </c>
      <c r="I4544" s="32" t="s">
        <v>166</v>
      </c>
      <c r="J4544" s="19">
        <v>2.33</v>
      </c>
    </row>
    <row r="4545" spans="1:11">
      <c r="A4545" s="18" t="s">
        <v>20</v>
      </c>
      <c r="B4545" s="5" t="str">
        <f>TEXT(DATA[[#This Row],[Fecha]],"mmm")</f>
        <v>abr</v>
      </c>
      <c r="C4545" s="16">
        <f>(WEEKNUM(DATA[[#This Row],[Fecha]],2))</f>
        <v>18</v>
      </c>
      <c r="D4545" s="30">
        <v>45412</v>
      </c>
      <c r="E4545" s="102">
        <f>YEAR(DATA[[#This Row],[Fecha]])</f>
        <v>2024</v>
      </c>
      <c r="F4545" s="31" t="s">
        <v>398</v>
      </c>
      <c r="G4545" s="32" t="s">
        <v>52</v>
      </c>
      <c r="H4545" s="35" t="s">
        <v>162</v>
      </c>
      <c r="I4545" s="32" t="s">
        <v>166</v>
      </c>
      <c r="J4545" s="19">
        <v>1.96</v>
      </c>
    </row>
    <row r="4546" spans="1:11">
      <c r="A4546" s="18" t="s">
        <v>20</v>
      </c>
      <c r="B4546" s="5" t="str">
        <f>TEXT(DATA[[#This Row],[Fecha]],"mmm")</f>
        <v>abr</v>
      </c>
      <c r="C4546" s="16">
        <f>(WEEKNUM(DATA[[#This Row],[Fecha]],2))</f>
        <v>18</v>
      </c>
      <c r="D4546" s="30">
        <v>45412</v>
      </c>
      <c r="E4546" s="102">
        <f>YEAR(DATA[[#This Row],[Fecha]])</f>
        <v>2024</v>
      </c>
      <c r="F4546" s="31" t="s">
        <v>398</v>
      </c>
      <c r="G4546" s="32" t="s">
        <v>52</v>
      </c>
      <c r="H4546" s="35" t="s">
        <v>162</v>
      </c>
      <c r="I4546" s="32" t="s">
        <v>166</v>
      </c>
      <c r="J4546" s="19">
        <v>1.74</v>
      </c>
    </row>
    <row r="4547" spans="1:11">
      <c r="A4547" s="18" t="s">
        <v>20</v>
      </c>
      <c r="B4547" s="5" t="str">
        <f>TEXT(DATA[[#This Row],[Fecha]],"mmm")</f>
        <v>abr</v>
      </c>
      <c r="C4547" s="16">
        <f>(WEEKNUM(DATA[[#This Row],[Fecha]],2))</f>
        <v>18</v>
      </c>
      <c r="D4547" s="30">
        <v>45412</v>
      </c>
      <c r="E4547" s="102">
        <f>YEAR(DATA[[#This Row],[Fecha]])</f>
        <v>2024</v>
      </c>
      <c r="F4547" s="31" t="s">
        <v>398</v>
      </c>
      <c r="G4547" s="32" t="s">
        <v>52</v>
      </c>
      <c r="H4547" s="35" t="s">
        <v>162</v>
      </c>
      <c r="I4547" s="32" t="s">
        <v>166</v>
      </c>
      <c r="J4547" s="19">
        <v>1.1599999999999999</v>
      </c>
    </row>
    <row r="4548" spans="1:11">
      <c r="A4548" s="18" t="s">
        <v>20</v>
      </c>
      <c r="B4548" s="5" t="str">
        <f>TEXT(DATA[[#This Row],[Fecha]],"mmm")</f>
        <v>abr</v>
      </c>
      <c r="C4548" s="16">
        <f>(WEEKNUM(DATA[[#This Row],[Fecha]],2))</f>
        <v>18</v>
      </c>
      <c r="D4548" s="30">
        <v>45412</v>
      </c>
      <c r="E4548" s="102">
        <f>YEAR(DATA[[#This Row],[Fecha]])</f>
        <v>2024</v>
      </c>
      <c r="F4548" s="31" t="s">
        <v>398</v>
      </c>
      <c r="G4548" s="32" t="s">
        <v>52</v>
      </c>
      <c r="H4548" s="35" t="s">
        <v>162</v>
      </c>
      <c r="I4548" s="32" t="s">
        <v>166</v>
      </c>
      <c r="J4548" s="19">
        <v>0.88</v>
      </c>
    </row>
    <row r="4549" spans="1:11">
      <c r="A4549" s="18" t="s">
        <v>20</v>
      </c>
      <c r="B4549" s="5" t="str">
        <f>TEXT(DATA[[#This Row],[Fecha]],"mmm")</f>
        <v>abr</v>
      </c>
      <c r="C4549" s="16">
        <f>(WEEKNUM(DATA[[#This Row],[Fecha]],2))</f>
        <v>18</v>
      </c>
      <c r="D4549" s="30">
        <v>45412</v>
      </c>
      <c r="E4549" s="102">
        <f>YEAR(DATA[[#This Row],[Fecha]])</f>
        <v>2024</v>
      </c>
      <c r="F4549" s="31" t="s">
        <v>398</v>
      </c>
      <c r="G4549" s="32" t="s">
        <v>52</v>
      </c>
      <c r="H4549" s="35" t="s">
        <v>162</v>
      </c>
      <c r="I4549" s="32" t="s">
        <v>166</v>
      </c>
      <c r="J4549" s="19">
        <v>0.54</v>
      </c>
    </row>
    <row r="4550" spans="1:11">
      <c r="A4550" s="18" t="s">
        <v>20</v>
      </c>
      <c r="B4550" s="5" t="str">
        <f>TEXT(DATA[[#This Row],[Fecha]],"mmm")</f>
        <v>abr</v>
      </c>
      <c r="C4550" s="16">
        <f>(WEEKNUM(DATA[[#This Row],[Fecha]],2))</f>
        <v>18</v>
      </c>
      <c r="D4550" s="30">
        <v>45412</v>
      </c>
      <c r="E4550" s="102">
        <f>YEAR(DATA[[#This Row],[Fecha]])</f>
        <v>2024</v>
      </c>
      <c r="F4550" s="31" t="s">
        <v>398</v>
      </c>
      <c r="G4550" s="32" t="s">
        <v>52</v>
      </c>
      <c r="H4550" s="35" t="s">
        <v>162</v>
      </c>
      <c r="I4550" s="32" t="s">
        <v>166</v>
      </c>
      <c r="J4550" s="19">
        <v>0.38</v>
      </c>
    </row>
    <row r="4551" spans="1:11">
      <c r="A4551" s="18" t="s">
        <v>20</v>
      </c>
      <c r="B4551" s="5" t="str">
        <f>TEXT(DATA[[#This Row],[Fecha]],"mmm")</f>
        <v>may</v>
      </c>
      <c r="C4551" s="16">
        <f>(WEEKNUM(DATA[[#This Row],[Fecha]],2))</f>
        <v>18</v>
      </c>
      <c r="D4551" s="30">
        <v>45414</v>
      </c>
      <c r="E4551" s="102">
        <f>YEAR(DATA[[#This Row],[Fecha]])</f>
        <v>2024</v>
      </c>
      <c r="F4551" s="31" t="s">
        <v>398</v>
      </c>
      <c r="G4551" s="32" t="s">
        <v>75</v>
      </c>
      <c r="H4551" s="35" t="s">
        <v>555</v>
      </c>
      <c r="I4551" s="32" t="s">
        <v>57</v>
      </c>
      <c r="J4551" s="19">
        <v>21.64</v>
      </c>
      <c r="K4551" s="29" t="s">
        <v>641</v>
      </c>
    </row>
    <row r="4552" spans="1:11">
      <c r="A4552" s="18" t="s">
        <v>19</v>
      </c>
      <c r="B4552" s="5" t="str">
        <f>TEXT(DATA[[#This Row],[Fecha]],"mmm")</f>
        <v>may</v>
      </c>
      <c r="C4552" s="16">
        <f>(WEEKNUM(DATA[[#This Row],[Fecha]],2))</f>
        <v>18</v>
      </c>
      <c r="D4552" s="30">
        <v>45414</v>
      </c>
      <c r="E4552" s="102">
        <f>YEAR(DATA[[#This Row],[Fecha]])</f>
        <v>2024</v>
      </c>
      <c r="F4552" s="31" t="s">
        <v>398</v>
      </c>
      <c r="G4552" s="32" t="s">
        <v>71</v>
      </c>
      <c r="H4552" s="35" t="s">
        <v>346</v>
      </c>
      <c r="I4552" s="32" t="s">
        <v>57</v>
      </c>
      <c r="J4552" s="19">
        <v>9.75</v>
      </c>
      <c r="K4552" s="29" t="s">
        <v>902</v>
      </c>
    </row>
    <row r="4553" spans="1:11">
      <c r="A4553" s="18" t="s">
        <v>20</v>
      </c>
      <c r="B4553" s="5" t="str">
        <f>TEXT(DATA[[#This Row],[Fecha]],"mmm")</f>
        <v>may</v>
      </c>
      <c r="C4553" s="16">
        <f>(WEEKNUM(DATA[[#This Row],[Fecha]],2))</f>
        <v>18</v>
      </c>
      <c r="D4553" s="30">
        <v>45414</v>
      </c>
      <c r="E4553" s="102">
        <f>YEAR(DATA[[#This Row],[Fecha]])</f>
        <v>2024</v>
      </c>
      <c r="F4553" s="31" t="s">
        <v>398</v>
      </c>
      <c r="G4553" s="32" t="s">
        <v>64</v>
      </c>
      <c r="H4553" s="35" t="s">
        <v>807</v>
      </c>
      <c r="I4553" s="32" t="s">
        <v>166</v>
      </c>
      <c r="J4553" s="19">
        <v>4.51</v>
      </c>
    </row>
    <row r="4554" spans="1:11">
      <c r="A4554" s="18" t="s">
        <v>20</v>
      </c>
      <c r="B4554" s="5" t="str">
        <f>TEXT(DATA[[#This Row],[Fecha]],"mmm")</f>
        <v>may</v>
      </c>
      <c r="C4554" s="16">
        <f>(WEEKNUM(DATA[[#This Row],[Fecha]],2))</f>
        <v>18</v>
      </c>
      <c r="D4554" s="30">
        <v>45415</v>
      </c>
      <c r="E4554" s="102">
        <f>YEAR(DATA[[#This Row],[Fecha]])</f>
        <v>2024</v>
      </c>
      <c r="F4554" s="31" t="s">
        <v>398</v>
      </c>
      <c r="G4554" s="32" t="s">
        <v>70</v>
      </c>
      <c r="H4554" s="35" t="s">
        <v>84</v>
      </c>
      <c r="I4554" s="32" t="s">
        <v>56</v>
      </c>
      <c r="J4554" s="19">
        <v>49.26</v>
      </c>
      <c r="K4554" s="29" t="s">
        <v>899</v>
      </c>
    </row>
    <row r="4555" spans="1:11">
      <c r="A4555" s="18" t="s">
        <v>20</v>
      </c>
      <c r="B4555" s="5" t="str">
        <f>TEXT(DATA[[#This Row],[Fecha]],"mmm")</f>
        <v>may</v>
      </c>
      <c r="C4555" s="16">
        <f>(WEEKNUM(DATA[[#This Row],[Fecha]],2))</f>
        <v>18</v>
      </c>
      <c r="D4555" s="30">
        <v>45415</v>
      </c>
      <c r="E4555" s="102">
        <f>YEAR(DATA[[#This Row],[Fecha]])</f>
        <v>2024</v>
      </c>
      <c r="F4555" s="31" t="s">
        <v>398</v>
      </c>
      <c r="G4555" s="32" t="s">
        <v>70</v>
      </c>
      <c r="H4555" s="35" t="s">
        <v>84</v>
      </c>
      <c r="I4555" s="32" t="s">
        <v>56</v>
      </c>
      <c r="J4555" s="19">
        <v>37.6</v>
      </c>
      <c r="K4555" s="29" t="s">
        <v>899</v>
      </c>
    </row>
    <row r="4556" spans="1:11">
      <c r="A4556" s="18" t="s">
        <v>20</v>
      </c>
      <c r="B4556" s="5" t="str">
        <f>TEXT(DATA[[#This Row],[Fecha]],"mmm")</f>
        <v>may</v>
      </c>
      <c r="C4556" s="16">
        <f>(WEEKNUM(DATA[[#This Row],[Fecha]],2))</f>
        <v>18</v>
      </c>
      <c r="D4556" s="30">
        <v>45415</v>
      </c>
      <c r="E4556" s="102">
        <f>YEAR(DATA[[#This Row],[Fecha]])</f>
        <v>2024</v>
      </c>
      <c r="F4556" s="31" t="s">
        <v>58</v>
      </c>
      <c r="G4556" s="32" t="s">
        <v>70</v>
      </c>
      <c r="H4556" s="35" t="s">
        <v>84</v>
      </c>
      <c r="I4556" s="32" t="s">
        <v>56</v>
      </c>
      <c r="J4556" s="19">
        <v>32.06</v>
      </c>
      <c r="K4556" s="29" t="s">
        <v>900</v>
      </c>
    </row>
    <row r="4557" spans="1:11">
      <c r="A4557" s="18" t="s">
        <v>20</v>
      </c>
      <c r="B4557" s="5" t="str">
        <f>TEXT(DATA[[#This Row],[Fecha]],"mmm")</f>
        <v>may</v>
      </c>
      <c r="C4557" s="16">
        <f>(WEEKNUM(DATA[[#This Row],[Fecha]],2))</f>
        <v>18</v>
      </c>
      <c r="D4557" s="30">
        <v>45415</v>
      </c>
      <c r="E4557" s="102">
        <f>YEAR(DATA[[#This Row],[Fecha]])</f>
        <v>2024</v>
      </c>
      <c r="F4557" s="31" t="s">
        <v>58</v>
      </c>
      <c r="G4557" s="32" t="s">
        <v>52</v>
      </c>
      <c r="H4557" s="35" t="s">
        <v>591</v>
      </c>
      <c r="I4557" s="32" t="s">
        <v>57</v>
      </c>
      <c r="J4557" s="19">
        <v>27.23</v>
      </c>
      <c r="K4557" s="29" t="s">
        <v>901</v>
      </c>
    </row>
    <row r="4558" spans="1:11">
      <c r="A4558" s="18" t="s">
        <v>20</v>
      </c>
      <c r="B4558" s="5" t="str">
        <f>TEXT(DATA[[#This Row],[Fecha]],"mmm")</f>
        <v>may</v>
      </c>
      <c r="C4558" s="16">
        <f>(WEEKNUM(DATA[[#This Row],[Fecha]],2))</f>
        <v>18</v>
      </c>
      <c r="D4558" s="30">
        <v>45415</v>
      </c>
      <c r="E4558" s="102">
        <f>YEAR(DATA[[#This Row],[Fecha]])</f>
        <v>2024</v>
      </c>
      <c r="F4558" s="31" t="s">
        <v>398</v>
      </c>
      <c r="G4558" s="32" t="s">
        <v>70</v>
      </c>
      <c r="H4558" s="35" t="s">
        <v>84</v>
      </c>
      <c r="I4558" s="32" t="s">
        <v>56</v>
      </c>
      <c r="J4558" s="19">
        <v>19.850000000000001</v>
      </c>
      <c r="K4558" s="29" t="s">
        <v>899</v>
      </c>
    </row>
    <row r="4559" spans="1:11">
      <c r="A4559" s="18" t="s">
        <v>19</v>
      </c>
      <c r="B4559" s="5" t="str">
        <f>TEXT(DATA[[#This Row],[Fecha]],"mmm")</f>
        <v>may</v>
      </c>
      <c r="C4559" s="16">
        <f>(WEEKNUM(DATA[[#This Row],[Fecha]],2))</f>
        <v>18</v>
      </c>
      <c r="D4559" s="30">
        <v>45415</v>
      </c>
      <c r="E4559" s="102">
        <f>YEAR(DATA[[#This Row],[Fecha]])</f>
        <v>2024</v>
      </c>
      <c r="F4559" s="31" t="s">
        <v>398</v>
      </c>
      <c r="G4559" s="32" t="s">
        <v>74</v>
      </c>
      <c r="H4559" s="35" t="s">
        <v>608</v>
      </c>
      <c r="I4559" s="32" t="s">
        <v>56</v>
      </c>
      <c r="J4559" s="19">
        <v>16.77</v>
      </c>
      <c r="K4559" s="29" t="s">
        <v>903</v>
      </c>
    </row>
    <row r="4560" spans="1:11">
      <c r="A4560" s="18" t="s">
        <v>20</v>
      </c>
      <c r="B4560" s="5" t="str">
        <f>TEXT(DATA[[#This Row],[Fecha]],"mmm")</f>
        <v>may</v>
      </c>
      <c r="C4560" s="16">
        <f>(WEEKNUM(DATA[[#This Row],[Fecha]],2))</f>
        <v>18</v>
      </c>
      <c r="D4560" s="30">
        <v>45415</v>
      </c>
      <c r="E4560" s="102">
        <f>YEAR(DATA[[#This Row],[Fecha]])</f>
        <v>2024</v>
      </c>
      <c r="F4560" s="31" t="s">
        <v>398</v>
      </c>
      <c r="G4560" s="32" t="s">
        <v>70</v>
      </c>
      <c r="H4560" s="35" t="s">
        <v>84</v>
      </c>
      <c r="I4560" s="32" t="s">
        <v>56</v>
      </c>
      <c r="J4560" s="19">
        <v>15.89</v>
      </c>
      <c r="K4560" s="29" t="s">
        <v>899</v>
      </c>
    </row>
    <row r="4561" spans="1:11">
      <c r="A4561" s="18" t="s">
        <v>20</v>
      </c>
      <c r="B4561" s="5" t="str">
        <f>TEXT(DATA[[#This Row],[Fecha]],"mmm")</f>
        <v>may</v>
      </c>
      <c r="C4561" s="16">
        <f>(WEEKNUM(DATA[[#This Row],[Fecha]],2))</f>
        <v>18</v>
      </c>
      <c r="D4561" s="30">
        <v>45415</v>
      </c>
      <c r="E4561" s="102">
        <f>YEAR(DATA[[#This Row],[Fecha]])</f>
        <v>2024</v>
      </c>
      <c r="F4561" s="31" t="s">
        <v>58</v>
      </c>
      <c r="G4561" s="32" t="s">
        <v>70</v>
      </c>
      <c r="H4561" s="35" t="s">
        <v>84</v>
      </c>
      <c r="I4561" s="32" t="s">
        <v>56</v>
      </c>
      <c r="J4561" s="19">
        <v>13.99</v>
      </c>
      <c r="K4561" s="29" t="s">
        <v>900</v>
      </c>
    </row>
    <row r="4562" spans="1:11">
      <c r="A4562" s="18" t="s">
        <v>19</v>
      </c>
      <c r="B4562" s="5" t="str">
        <f>TEXT(DATA[[#This Row],[Fecha]],"mmm")</f>
        <v>may</v>
      </c>
      <c r="C4562" s="16">
        <f>(WEEKNUM(DATA[[#This Row],[Fecha]],2))</f>
        <v>18</v>
      </c>
      <c r="D4562" s="30">
        <v>45415</v>
      </c>
      <c r="E4562" s="102">
        <f>YEAR(DATA[[#This Row],[Fecha]])</f>
        <v>2024</v>
      </c>
      <c r="F4562" s="31" t="s">
        <v>398</v>
      </c>
      <c r="G4562" s="32" t="s">
        <v>74</v>
      </c>
      <c r="H4562" s="35" t="s">
        <v>149</v>
      </c>
      <c r="I4562" s="32" t="s">
        <v>56</v>
      </c>
      <c r="J4562" s="19">
        <v>13.3</v>
      </c>
      <c r="K4562" s="29" t="s">
        <v>907</v>
      </c>
    </row>
    <row r="4563" spans="1:11">
      <c r="A4563" s="18" t="s">
        <v>19</v>
      </c>
      <c r="B4563" s="5" t="str">
        <f>TEXT(DATA[[#This Row],[Fecha]],"mmm")</f>
        <v>may</v>
      </c>
      <c r="C4563" s="16">
        <f>(WEEKNUM(DATA[[#This Row],[Fecha]],2))</f>
        <v>18</v>
      </c>
      <c r="D4563" s="30">
        <v>45415</v>
      </c>
      <c r="E4563" s="102">
        <f>YEAR(DATA[[#This Row],[Fecha]])</f>
        <v>2024</v>
      </c>
      <c r="F4563" s="31" t="s">
        <v>398</v>
      </c>
      <c r="G4563" s="32" t="s">
        <v>74</v>
      </c>
      <c r="H4563" s="35" t="s">
        <v>608</v>
      </c>
      <c r="I4563" s="32" t="s">
        <v>56</v>
      </c>
      <c r="J4563" s="19">
        <v>10.23</v>
      </c>
      <c r="K4563" s="29" t="s">
        <v>903</v>
      </c>
    </row>
    <row r="4564" spans="1:11">
      <c r="A4564" s="18" t="s">
        <v>19</v>
      </c>
      <c r="B4564" s="5" t="str">
        <f>TEXT(DATA[[#This Row],[Fecha]],"mmm")</f>
        <v>may</v>
      </c>
      <c r="C4564" s="16">
        <f>(WEEKNUM(DATA[[#This Row],[Fecha]],2))</f>
        <v>18</v>
      </c>
      <c r="D4564" s="30">
        <v>45415</v>
      </c>
      <c r="E4564" s="102">
        <f>YEAR(DATA[[#This Row],[Fecha]])</f>
        <v>2024</v>
      </c>
      <c r="F4564" s="31" t="s">
        <v>398</v>
      </c>
      <c r="G4564" s="32" t="s">
        <v>74</v>
      </c>
      <c r="H4564" s="35" t="s">
        <v>608</v>
      </c>
      <c r="I4564" s="32" t="s">
        <v>56</v>
      </c>
      <c r="J4564" s="19">
        <v>9.85</v>
      </c>
      <c r="K4564" s="29" t="s">
        <v>903</v>
      </c>
    </row>
    <row r="4565" spans="1:11">
      <c r="A4565" s="18" t="s">
        <v>22</v>
      </c>
      <c r="B4565" s="5" t="str">
        <f>TEXT(DATA[[#This Row],[Fecha]],"mmm")</f>
        <v>may</v>
      </c>
      <c r="C4565" s="16">
        <f>(WEEKNUM(DATA[[#This Row],[Fecha]],2))</f>
        <v>18</v>
      </c>
      <c r="D4565" s="30">
        <v>45415</v>
      </c>
      <c r="E4565" s="102">
        <f>YEAR(DATA[[#This Row],[Fecha]])</f>
        <v>2024</v>
      </c>
      <c r="F4565" s="31" t="s">
        <v>398</v>
      </c>
      <c r="G4565" s="32" t="s">
        <v>78</v>
      </c>
      <c r="H4565" s="35" t="s">
        <v>567</v>
      </c>
      <c r="I4565" s="32" t="s">
        <v>166</v>
      </c>
      <c r="J4565" s="19">
        <v>8.6999999999999993</v>
      </c>
    </row>
    <row r="4566" spans="1:11">
      <c r="A4566" s="18" t="s">
        <v>20</v>
      </c>
      <c r="B4566" s="5" t="str">
        <f>TEXT(DATA[[#This Row],[Fecha]],"mmm")</f>
        <v>may</v>
      </c>
      <c r="C4566" s="16">
        <f>(WEEKNUM(DATA[[#This Row],[Fecha]],2))</f>
        <v>18</v>
      </c>
      <c r="D4566" s="30">
        <v>45415</v>
      </c>
      <c r="E4566" s="102">
        <f>YEAR(DATA[[#This Row],[Fecha]])</f>
        <v>2024</v>
      </c>
      <c r="F4566" s="31" t="s">
        <v>58</v>
      </c>
      <c r="G4566" s="32" t="s">
        <v>70</v>
      </c>
      <c r="H4566" s="35" t="s">
        <v>772</v>
      </c>
      <c r="I4566" s="32" t="s">
        <v>166</v>
      </c>
      <c r="J4566" s="19">
        <v>8.66</v>
      </c>
    </row>
    <row r="4567" spans="1:11">
      <c r="A4567" s="18" t="s">
        <v>19</v>
      </c>
      <c r="B4567" s="5" t="str">
        <f>TEXT(DATA[[#This Row],[Fecha]],"mmm")</f>
        <v>may</v>
      </c>
      <c r="C4567" s="16">
        <f>(WEEKNUM(DATA[[#This Row],[Fecha]],2))</f>
        <v>18</v>
      </c>
      <c r="D4567" s="30">
        <v>45415</v>
      </c>
      <c r="E4567" s="102">
        <f>YEAR(DATA[[#This Row],[Fecha]])</f>
        <v>2024</v>
      </c>
      <c r="F4567" s="31" t="s">
        <v>58</v>
      </c>
      <c r="G4567" s="32" t="s">
        <v>74</v>
      </c>
      <c r="H4567" s="35" t="s">
        <v>149</v>
      </c>
      <c r="I4567" s="32" t="s">
        <v>166</v>
      </c>
      <c r="J4567" s="19">
        <v>7.34</v>
      </c>
    </row>
    <row r="4568" spans="1:11">
      <c r="A4568" s="18" t="s">
        <v>19</v>
      </c>
      <c r="B4568" s="5" t="str">
        <f>TEXT(DATA[[#This Row],[Fecha]],"mmm")</f>
        <v>may</v>
      </c>
      <c r="C4568" s="16">
        <f>(WEEKNUM(DATA[[#This Row],[Fecha]],2))</f>
        <v>18</v>
      </c>
      <c r="D4568" s="30">
        <v>45415</v>
      </c>
      <c r="E4568" s="102">
        <f>YEAR(DATA[[#This Row],[Fecha]])</f>
        <v>2024</v>
      </c>
      <c r="F4568" s="31" t="s">
        <v>398</v>
      </c>
      <c r="G4568" s="32" t="s">
        <v>74</v>
      </c>
      <c r="H4568" s="35" t="s">
        <v>608</v>
      </c>
      <c r="I4568" s="32" t="s">
        <v>166</v>
      </c>
      <c r="J4568" s="19">
        <v>6.94</v>
      </c>
    </row>
    <row r="4569" spans="1:11">
      <c r="A4569" s="18" t="s">
        <v>20</v>
      </c>
      <c r="B4569" s="5" t="str">
        <f>TEXT(DATA[[#This Row],[Fecha]],"mmm")</f>
        <v>may</v>
      </c>
      <c r="C4569" s="16">
        <f>(WEEKNUM(DATA[[#This Row],[Fecha]],2))</f>
        <v>18</v>
      </c>
      <c r="D4569" s="30">
        <v>45415</v>
      </c>
      <c r="E4569" s="102">
        <f>YEAR(DATA[[#This Row],[Fecha]])</f>
        <v>2024</v>
      </c>
      <c r="F4569" s="31" t="s">
        <v>398</v>
      </c>
      <c r="G4569" s="32" t="s">
        <v>70</v>
      </c>
      <c r="H4569" s="35" t="s">
        <v>134</v>
      </c>
      <c r="I4569" s="32" t="s">
        <v>166</v>
      </c>
      <c r="J4569" s="19">
        <v>6.6</v>
      </c>
    </row>
    <row r="4570" spans="1:11">
      <c r="A4570" s="18" t="s">
        <v>22</v>
      </c>
      <c r="B4570" s="5" t="str">
        <f>TEXT(DATA[[#This Row],[Fecha]],"mmm")</f>
        <v>may</v>
      </c>
      <c r="C4570" s="16">
        <f>(WEEKNUM(DATA[[#This Row],[Fecha]],2))</f>
        <v>18</v>
      </c>
      <c r="D4570" s="30">
        <v>45415</v>
      </c>
      <c r="E4570" s="102">
        <f>YEAR(DATA[[#This Row],[Fecha]])</f>
        <v>2024</v>
      </c>
      <c r="F4570" s="31" t="s">
        <v>398</v>
      </c>
      <c r="G4570" s="32" t="s">
        <v>76</v>
      </c>
      <c r="H4570" s="35" t="s">
        <v>303</v>
      </c>
      <c r="I4570" s="32" t="s">
        <v>166</v>
      </c>
      <c r="J4570" s="19">
        <v>5.13</v>
      </c>
    </row>
    <row r="4571" spans="1:11">
      <c r="A4571" s="18" t="s">
        <v>19</v>
      </c>
      <c r="B4571" s="5" t="str">
        <f>TEXT(DATA[[#This Row],[Fecha]],"mmm")</f>
        <v>may</v>
      </c>
      <c r="C4571" s="16">
        <f>(WEEKNUM(DATA[[#This Row],[Fecha]],2))</f>
        <v>18</v>
      </c>
      <c r="D4571" s="30">
        <v>45415</v>
      </c>
      <c r="E4571" s="102">
        <f>YEAR(DATA[[#This Row],[Fecha]])</f>
        <v>2024</v>
      </c>
      <c r="F4571" s="31" t="s">
        <v>398</v>
      </c>
      <c r="G4571" s="32" t="s">
        <v>74</v>
      </c>
      <c r="H4571" s="35" t="s">
        <v>608</v>
      </c>
      <c r="I4571" s="32" t="s">
        <v>166</v>
      </c>
      <c r="J4571" s="19">
        <v>4.22</v>
      </c>
    </row>
    <row r="4572" spans="1:11">
      <c r="A4572" s="18" t="s">
        <v>22</v>
      </c>
      <c r="B4572" s="5" t="str">
        <f>TEXT(DATA[[#This Row],[Fecha]],"mmm")</f>
        <v>may</v>
      </c>
      <c r="C4572" s="16">
        <f>(WEEKNUM(DATA[[#This Row],[Fecha]],2))</f>
        <v>18</v>
      </c>
      <c r="D4572" s="30">
        <v>45415</v>
      </c>
      <c r="E4572" s="102">
        <f>YEAR(DATA[[#This Row],[Fecha]])</f>
        <v>2024</v>
      </c>
      <c r="F4572" s="31" t="s">
        <v>398</v>
      </c>
      <c r="G4572" s="32" t="s">
        <v>76</v>
      </c>
      <c r="H4572" s="35" t="s">
        <v>304</v>
      </c>
      <c r="I4572" s="32" t="s">
        <v>166</v>
      </c>
      <c r="J4572" s="19">
        <v>3.83</v>
      </c>
    </row>
    <row r="4573" spans="1:11">
      <c r="A4573" s="18" t="s">
        <v>20</v>
      </c>
      <c r="B4573" s="5" t="str">
        <f>TEXT(DATA[[#This Row],[Fecha]],"mmm")</f>
        <v>may</v>
      </c>
      <c r="C4573" s="16">
        <f>(WEEKNUM(DATA[[#This Row],[Fecha]],2))</f>
        <v>18</v>
      </c>
      <c r="D4573" s="30">
        <v>45415</v>
      </c>
      <c r="E4573" s="102">
        <f>YEAR(DATA[[#This Row],[Fecha]])</f>
        <v>2024</v>
      </c>
      <c r="F4573" s="31" t="s">
        <v>58</v>
      </c>
      <c r="G4573" s="32" t="s">
        <v>62</v>
      </c>
      <c r="H4573" s="35" t="s">
        <v>63</v>
      </c>
      <c r="I4573" s="32" t="s">
        <v>166</v>
      </c>
      <c r="J4573" s="19">
        <v>3.67</v>
      </c>
    </row>
    <row r="4574" spans="1:11">
      <c r="A4574" s="18" t="s">
        <v>19</v>
      </c>
      <c r="B4574" s="5" t="str">
        <f>TEXT(DATA[[#This Row],[Fecha]],"mmm")</f>
        <v>may</v>
      </c>
      <c r="C4574" s="16">
        <f>(WEEKNUM(DATA[[#This Row],[Fecha]],2))</f>
        <v>18</v>
      </c>
      <c r="D4574" s="30">
        <v>45415</v>
      </c>
      <c r="E4574" s="102">
        <f>YEAR(DATA[[#This Row],[Fecha]])</f>
        <v>2024</v>
      </c>
      <c r="F4574" s="31" t="s">
        <v>398</v>
      </c>
      <c r="G4574" s="32" t="s">
        <v>74</v>
      </c>
      <c r="H4574" s="35" t="s">
        <v>608</v>
      </c>
      <c r="I4574" s="32" t="s">
        <v>166</v>
      </c>
      <c r="J4574" s="19">
        <v>3.61</v>
      </c>
    </row>
    <row r="4575" spans="1:11">
      <c r="A4575" s="18" t="s">
        <v>19</v>
      </c>
      <c r="B4575" s="5" t="str">
        <f>TEXT(DATA[[#This Row],[Fecha]],"mmm")</f>
        <v>may</v>
      </c>
      <c r="C4575" s="16">
        <f>(WEEKNUM(DATA[[#This Row],[Fecha]],2))</f>
        <v>18</v>
      </c>
      <c r="D4575" s="30">
        <v>45415</v>
      </c>
      <c r="E4575" s="102">
        <f>YEAR(DATA[[#This Row],[Fecha]])</f>
        <v>2024</v>
      </c>
      <c r="F4575" s="31" t="s">
        <v>398</v>
      </c>
      <c r="G4575" s="32" t="s">
        <v>74</v>
      </c>
      <c r="H4575" s="35" t="s">
        <v>608</v>
      </c>
      <c r="I4575" s="32" t="s">
        <v>166</v>
      </c>
      <c r="J4575" s="19">
        <v>3.13</v>
      </c>
    </row>
    <row r="4576" spans="1:11">
      <c r="A4576" s="18" t="s">
        <v>19</v>
      </c>
      <c r="B4576" s="5" t="str">
        <f>TEXT(DATA[[#This Row],[Fecha]],"mmm")</f>
        <v>may</v>
      </c>
      <c r="C4576" s="16">
        <f>(WEEKNUM(DATA[[#This Row],[Fecha]],2))</f>
        <v>18</v>
      </c>
      <c r="D4576" s="30">
        <v>45415</v>
      </c>
      <c r="E4576" s="102">
        <f>YEAR(DATA[[#This Row],[Fecha]])</f>
        <v>2024</v>
      </c>
      <c r="F4576" s="31" t="s">
        <v>58</v>
      </c>
      <c r="G4576" s="32" t="s">
        <v>74</v>
      </c>
      <c r="H4576" s="35" t="s">
        <v>149</v>
      </c>
      <c r="I4576" s="32" t="s">
        <v>166</v>
      </c>
      <c r="J4576" s="19">
        <v>3.12</v>
      </c>
    </row>
    <row r="4577" spans="1:11">
      <c r="A4577" s="18" t="s">
        <v>22</v>
      </c>
      <c r="B4577" s="5" t="str">
        <f>TEXT(DATA[[#This Row],[Fecha]],"mmm")</f>
        <v>may</v>
      </c>
      <c r="C4577" s="16">
        <f>(WEEKNUM(DATA[[#This Row],[Fecha]],2))</f>
        <v>18</v>
      </c>
      <c r="D4577" s="30">
        <v>45415</v>
      </c>
      <c r="E4577" s="102">
        <f>YEAR(DATA[[#This Row],[Fecha]])</f>
        <v>2024</v>
      </c>
      <c r="F4577" s="31" t="s">
        <v>398</v>
      </c>
      <c r="G4577" s="32" t="s">
        <v>78</v>
      </c>
      <c r="H4577" s="35" t="s">
        <v>567</v>
      </c>
      <c r="I4577" s="32" t="s">
        <v>166</v>
      </c>
      <c r="J4577" s="19">
        <v>3.1</v>
      </c>
    </row>
    <row r="4578" spans="1:11">
      <c r="A4578" s="18" t="s">
        <v>19</v>
      </c>
      <c r="B4578" s="5" t="str">
        <f>TEXT(DATA[[#This Row],[Fecha]],"mmm")</f>
        <v>may</v>
      </c>
      <c r="C4578" s="16">
        <f>(WEEKNUM(DATA[[#This Row],[Fecha]],2))</f>
        <v>18</v>
      </c>
      <c r="D4578" s="30">
        <v>45415</v>
      </c>
      <c r="E4578" s="102">
        <f>YEAR(DATA[[#This Row],[Fecha]])</f>
        <v>2024</v>
      </c>
      <c r="F4578" s="31" t="s">
        <v>398</v>
      </c>
      <c r="G4578" s="32" t="s">
        <v>74</v>
      </c>
      <c r="H4578" s="35" t="s">
        <v>608</v>
      </c>
      <c r="I4578" s="32" t="s">
        <v>166</v>
      </c>
      <c r="J4578" s="19">
        <v>3.04</v>
      </c>
    </row>
    <row r="4579" spans="1:11">
      <c r="A4579" s="18" t="s">
        <v>19</v>
      </c>
      <c r="B4579" s="5" t="str">
        <f>TEXT(DATA[[#This Row],[Fecha]],"mmm")</f>
        <v>may</v>
      </c>
      <c r="C4579" s="16">
        <f>(WEEKNUM(DATA[[#This Row],[Fecha]],2))</f>
        <v>18</v>
      </c>
      <c r="D4579" s="30">
        <v>45415</v>
      </c>
      <c r="E4579" s="102">
        <f>YEAR(DATA[[#This Row],[Fecha]])</f>
        <v>2024</v>
      </c>
      <c r="F4579" s="31" t="s">
        <v>398</v>
      </c>
      <c r="G4579" s="32" t="s">
        <v>74</v>
      </c>
      <c r="H4579" s="35" t="s">
        <v>608</v>
      </c>
      <c r="I4579" s="32" t="s">
        <v>166</v>
      </c>
      <c r="J4579" s="19">
        <v>3.01</v>
      </c>
    </row>
    <row r="4580" spans="1:11">
      <c r="A4580" s="18" t="s">
        <v>22</v>
      </c>
      <c r="B4580" s="5" t="str">
        <f>TEXT(DATA[[#This Row],[Fecha]],"mmm")</f>
        <v>may</v>
      </c>
      <c r="C4580" s="16">
        <f>(WEEKNUM(DATA[[#This Row],[Fecha]],2))</f>
        <v>18</v>
      </c>
      <c r="D4580" s="30">
        <v>45415</v>
      </c>
      <c r="E4580" s="102">
        <f>YEAR(DATA[[#This Row],[Fecha]])</f>
        <v>2024</v>
      </c>
      <c r="F4580" s="31" t="s">
        <v>398</v>
      </c>
      <c r="G4580" s="32" t="s">
        <v>78</v>
      </c>
      <c r="H4580" s="35" t="s">
        <v>296</v>
      </c>
      <c r="I4580" s="32" t="s">
        <v>166</v>
      </c>
      <c r="J4580" s="19">
        <v>1.68</v>
      </c>
    </row>
    <row r="4581" spans="1:11">
      <c r="A4581" s="18" t="s">
        <v>19</v>
      </c>
      <c r="B4581" s="5" t="str">
        <f>TEXT(DATA[[#This Row],[Fecha]],"mmm")</f>
        <v>may</v>
      </c>
      <c r="C4581" s="16">
        <f>(WEEKNUM(DATA[[#This Row],[Fecha]],2))</f>
        <v>18</v>
      </c>
      <c r="D4581" s="30">
        <v>45415</v>
      </c>
      <c r="E4581" s="102">
        <f>YEAR(DATA[[#This Row],[Fecha]])</f>
        <v>2024</v>
      </c>
      <c r="F4581" s="31" t="s">
        <v>58</v>
      </c>
      <c r="G4581" s="32" t="s">
        <v>74</v>
      </c>
      <c r="H4581" s="35" t="s">
        <v>149</v>
      </c>
      <c r="I4581" s="32" t="s">
        <v>166</v>
      </c>
      <c r="J4581" s="19">
        <v>1.29</v>
      </c>
    </row>
    <row r="4582" spans="1:11">
      <c r="A4582" s="18" t="s">
        <v>20</v>
      </c>
      <c r="B4582" s="5" t="str">
        <f>TEXT(DATA[[#This Row],[Fecha]],"mmm")</f>
        <v>may</v>
      </c>
      <c r="C4582" s="16">
        <f>(WEEKNUM(DATA[[#This Row],[Fecha]],2))</f>
        <v>18</v>
      </c>
      <c r="D4582" s="30">
        <v>45415</v>
      </c>
      <c r="E4582" s="102">
        <f>YEAR(DATA[[#This Row],[Fecha]])</f>
        <v>2024</v>
      </c>
      <c r="F4582" s="31" t="s">
        <v>58</v>
      </c>
      <c r="G4582" s="32" t="s">
        <v>76</v>
      </c>
      <c r="H4582" s="35" t="s">
        <v>108</v>
      </c>
      <c r="I4582" s="32" t="s">
        <v>166</v>
      </c>
      <c r="J4582" s="19">
        <v>0.81</v>
      </c>
    </row>
    <row r="4583" spans="1:11">
      <c r="A4583" s="18" t="s">
        <v>20</v>
      </c>
      <c r="B4583" s="5" t="str">
        <f>TEXT(DATA[[#This Row],[Fecha]],"mmm")</f>
        <v>may</v>
      </c>
      <c r="C4583" s="16">
        <f>(WEEKNUM(DATA[[#This Row],[Fecha]],2))</f>
        <v>18</v>
      </c>
      <c r="D4583" s="30">
        <v>45415</v>
      </c>
      <c r="E4583" s="102">
        <f>YEAR(DATA[[#This Row],[Fecha]])</f>
        <v>2024</v>
      </c>
      <c r="F4583" s="31" t="s">
        <v>58</v>
      </c>
      <c r="G4583" s="32" t="s">
        <v>52</v>
      </c>
      <c r="H4583" s="35" t="s">
        <v>591</v>
      </c>
      <c r="I4583" s="32" t="s">
        <v>166</v>
      </c>
      <c r="J4583" s="19">
        <v>0.78</v>
      </c>
    </row>
    <row r="4584" spans="1:11">
      <c r="A4584" s="18" t="s">
        <v>19</v>
      </c>
      <c r="B4584" s="5" t="str">
        <f>TEXT(DATA[[#This Row],[Fecha]],"mmm")</f>
        <v>may</v>
      </c>
      <c r="C4584" s="16">
        <f>(WEEKNUM(DATA[[#This Row],[Fecha]],2))</f>
        <v>18</v>
      </c>
      <c r="D4584" s="30">
        <v>45415</v>
      </c>
      <c r="E4584" s="102">
        <f>YEAR(DATA[[#This Row],[Fecha]])</f>
        <v>2024</v>
      </c>
      <c r="F4584" s="31" t="s">
        <v>398</v>
      </c>
      <c r="G4584" s="32" t="s">
        <v>74</v>
      </c>
      <c r="H4584" s="35" t="s">
        <v>608</v>
      </c>
      <c r="I4584" s="32" t="s">
        <v>166</v>
      </c>
      <c r="J4584" s="19">
        <v>0.16</v>
      </c>
    </row>
    <row r="4585" spans="1:11">
      <c r="A4585" s="18" t="s">
        <v>20</v>
      </c>
      <c r="B4585" s="5" t="str">
        <f>TEXT(DATA[[#This Row],[Fecha]],"mmm")</f>
        <v>may</v>
      </c>
      <c r="C4585" s="16">
        <f>(WEEKNUM(DATA[[#This Row],[Fecha]],2))</f>
        <v>18</v>
      </c>
      <c r="D4585" s="30">
        <v>45415</v>
      </c>
      <c r="E4585" s="102">
        <f>YEAR(DATA[[#This Row],[Fecha]])</f>
        <v>2024</v>
      </c>
      <c r="F4585" s="31" t="s">
        <v>58</v>
      </c>
      <c r="G4585" s="32" t="s">
        <v>76</v>
      </c>
      <c r="H4585" s="35" t="s">
        <v>108</v>
      </c>
      <c r="I4585" s="32" t="s">
        <v>166</v>
      </c>
      <c r="J4585" s="19">
        <v>0.04</v>
      </c>
    </row>
    <row r="4586" spans="1:11">
      <c r="A4586" s="18" t="s">
        <v>20</v>
      </c>
      <c r="B4586" s="5" t="str">
        <f>TEXT(DATA[[#This Row],[Fecha]],"mmm")</f>
        <v>may</v>
      </c>
      <c r="C4586" s="16">
        <f>(WEEKNUM(DATA[[#This Row],[Fecha]],2))</f>
        <v>18</v>
      </c>
      <c r="D4586" s="30">
        <v>45416</v>
      </c>
      <c r="E4586" s="102">
        <f>YEAR(DATA[[#This Row],[Fecha]])</f>
        <v>2024</v>
      </c>
      <c r="F4586" s="31" t="s">
        <v>398</v>
      </c>
      <c r="G4586" s="32" t="s">
        <v>76</v>
      </c>
      <c r="H4586" s="35" t="s">
        <v>904</v>
      </c>
      <c r="I4586" s="32" t="s">
        <v>56</v>
      </c>
      <c r="J4586" s="19">
        <v>26.65</v>
      </c>
      <c r="K4586" s="29" t="s">
        <v>905</v>
      </c>
    </row>
    <row r="4587" spans="1:11">
      <c r="A4587" s="18" t="s">
        <v>20</v>
      </c>
      <c r="B4587" s="5" t="str">
        <f>TEXT(DATA[[#This Row],[Fecha]],"mmm")</f>
        <v>may</v>
      </c>
      <c r="C4587" s="16">
        <f>(WEEKNUM(DATA[[#This Row],[Fecha]],2))</f>
        <v>18</v>
      </c>
      <c r="D4587" s="30">
        <v>45416</v>
      </c>
      <c r="E4587" s="102">
        <f>YEAR(DATA[[#This Row],[Fecha]])</f>
        <v>2024</v>
      </c>
      <c r="F4587" s="31" t="s">
        <v>398</v>
      </c>
      <c r="G4587" s="32" t="s">
        <v>70</v>
      </c>
      <c r="H4587" s="35" t="s">
        <v>84</v>
      </c>
      <c r="I4587" s="32" t="s">
        <v>56</v>
      </c>
      <c r="J4587" s="19">
        <v>25.48</v>
      </c>
      <c r="K4587" s="29" t="s">
        <v>906</v>
      </c>
    </row>
    <row r="4588" spans="1:11">
      <c r="A4588" s="18" t="s">
        <v>20</v>
      </c>
      <c r="B4588" s="5" t="str">
        <f>TEXT(DATA[[#This Row],[Fecha]],"mmm")</f>
        <v>may</v>
      </c>
      <c r="C4588" s="16">
        <f>(WEEKNUM(DATA[[#This Row],[Fecha]],2))</f>
        <v>18</v>
      </c>
      <c r="D4588" s="30">
        <v>45416</v>
      </c>
      <c r="E4588" s="102">
        <f>YEAR(DATA[[#This Row],[Fecha]])</f>
        <v>2024</v>
      </c>
      <c r="F4588" s="31" t="s">
        <v>398</v>
      </c>
      <c r="G4588" s="32" t="s">
        <v>70</v>
      </c>
      <c r="H4588" s="35" t="s">
        <v>84</v>
      </c>
      <c r="I4588" s="32" t="s">
        <v>56</v>
      </c>
      <c r="J4588" s="19">
        <v>24.1</v>
      </c>
      <c r="K4588" s="29" t="s">
        <v>906</v>
      </c>
    </row>
    <row r="4589" spans="1:11">
      <c r="A4589" s="18" t="s">
        <v>20</v>
      </c>
      <c r="B4589" s="5" t="str">
        <f>TEXT(DATA[[#This Row],[Fecha]],"mmm")</f>
        <v>may</v>
      </c>
      <c r="C4589" s="16">
        <f>(WEEKNUM(DATA[[#This Row],[Fecha]],2))</f>
        <v>18</v>
      </c>
      <c r="D4589" s="30">
        <v>45416</v>
      </c>
      <c r="E4589" s="102">
        <f>YEAR(DATA[[#This Row],[Fecha]])</f>
        <v>2024</v>
      </c>
      <c r="F4589" s="31" t="s">
        <v>398</v>
      </c>
      <c r="G4589" s="32" t="s">
        <v>52</v>
      </c>
      <c r="H4589" s="35" t="s">
        <v>908</v>
      </c>
      <c r="I4589" s="32" t="s">
        <v>56</v>
      </c>
      <c r="J4589" s="19">
        <v>19.579999999999998</v>
      </c>
      <c r="K4589" s="29" t="s">
        <v>909</v>
      </c>
    </row>
    <row r="4590" spans="1:11">
      <c r="A4590" s="18" t="s">
        <v>19</v>
      </c>
      <c r="B4590" s="5" t="str">
        <f>TEXT(DATA[[#This Row],[Fecha]],"mmm")</f>
        <v>may</v>
      </c>
      <c r="C4590" s="16">
        <f>(WEEKNUM(DATA[[#This Row],[Fecha]],2))</f>
        <v>18</v>
      </c>
      <c r="D4590" s="30">
        <v>45416</v>
      </c>
      <c r="E4590" s="102">
        <f>YEAR(DATA[[#This Row],[Fecha]])</f>
        <v>2024</v>
      </c>
      <c r="F4590" s="31" t="s">
        <v>58</v>
      </c>
      <c r="G4590" s="32" t="s">
        <v>65</v>
      </c>
      <c r="H4590" s="35" t="s">
        <v>592</v>
      </c>
      <c r="I4590" s="32" t="s">
        <v>56</v>
      </c>
      <c r="J4590" s="19">
        <v>19.22</v>
      </c>
      <c r="K4590" s="29" t="s">
        <v>910</v>
      </c>
    </row>
    <row r="4591" spans="1:11">
      <c r="A4591" s="18" t="s">
        <v>20</v>
      </c>
      <c r="B4591" s="5" t="str">
        <f>TEXT(DATA[[#This Row],[Fecha]],"mmm")</f>
        <v>may</v>
      </c>
      <c r="C4591" s="16">
        <f>(WEEKNUM(DATA[[#This Row],[Fecha]],2))</f>
        <v>18</v>
      </c>
      <c r="D4591" s="30">
        <v>45416</v>
      </c>
      <c r="E4591" s="102">
        <f>YEAR(DATA[[#This Row],[Fecha]])</f>
        <v>2024</v>
      </c>
      <c r="F4591" s="31" t="s">
        <v>398</v>
      </c>
      <c r="G4591" s="32" t="s">
        <v>70</v>
      </c>
      <c r="H4591" s="35" t="s">
        <v>84</v>
      </c>
      <c r="I4591" s="32" t="s">
        <v>166</v>
      </c>
      <c r="J4591" s="19">
        <v>5.84</v>
      </c>
    </row>
    <row r="4592" spans="1:11">
      <c r="A4592" s="18" t="s">
        <v>20</v>
      </c>
      <c r="B4592" s="5" t="str">
        <f>TEXT(DATA[[#This Row],[Fecha]],"mmm")</f>
        <v>may</v>
      </c>
      <c r="C4592" s="16">
        <f>(WEEKNUM(DATA[[#This Row],[Fecha]],2))</f>
        <v>18</v>
      </c>
      <c r="D4592" s="30">
        <v>45416</v>
      </c>
      <c r="E4592" s="102">
        <f>YEAR(DATA[[#This Row],[Fecha]])</f>
        <v>2024</v>
      </c>
      <c r="F4592" s="31" t="s">
        <v>398</v>
      </c>
      <c r="G4592" s="32" t="s">
        <v>76</v>
      </c>
      <c r="H4592" s="35" t="s">
        <v>586</v>
      </c>
      <c r="I4592" s="32" t="s">
        <v>166</v>
      </c>
      <c r="J4592" s="19">
        <v>3.55</v>
      </c>
    </row>
    <row r="4593" spans="1:11">
      <c r="A4593" s="18" t="s">
        <v>20</v>
      </c>
      <c r="B4593" s="5" t="str">
        <f>TEXT(DATA[[#This Row],[Fecha]],"mmm")</f>
        <v>may</v>
      </c>
      <c r="C4593" s="16">
        <f>(WEEKNUM(DATA[[#This Row],[Fecha]],2))</f>
        <v>18</v>
      </c>
      <c r="D4593" s="30">
        <v>45416</v>
      </c>
      <c r="E4593" s="102">
        <f>YEAR(DATA[[#This Row],[Fecha]])</f>
        <v>2024</v>
      </c>
      <c r="F4593" s="31" t="s">
        <v>398</v>
      </c>
      <c r="G4593" s="32" t="s">
        <v>70</v>
      </c>
      <c r="H4593" s="35" t="s">
        <v>134</v>
      </c>
      <c r="I4593" s="32" t="s">
        <v>166</v>
      </c>
      <c r="J4593" s="19">
        <v>3.4</v>
      </c>
    </row>
    <row r="4594" spans="1:11">
      <c r="A4594" s="18" t="s">
        <v>20</v>
      </c>
      <c r="B4594" s="5" t="str">
        <f>TEXT(DATA[[#This Row],[Fecha]],"mmm")</f>
        <v>may</v>
      </c>
      <c r="C4594" s="16">
        <f>(WEEKNUM(DATA[[#This Row],[Fecha]],2))</f>
        <v>18</v>
      </c>
      <c r="D4594" s="30">
        <v>45416</v>
      </c>
      <c r="E4594" s="102">
        <f>YEAR(DATA[[#This Row],[Fecha]])</f>
        <v>2024</v>
      </c>
      <c r="F4594" s="31" t="s">
        <v>58</v>
      </c>
      <c r="G4594" s="32" t="s">
        <v>70</v>
      </c>
      <c r="H4594" s="35" t="s">
        <v>84</v>
      </c>
      <c r="I4594" s="32" t="s">
        <v>166</v>
      </c>
      <c r="J4594" s="19">
        <v>2.77</v>
      </c>
    </row>
    <row r="4595" spans="1:11">
      <c r="A4595" s="18" t="s">
        <v>20</v>
      </c>
      <c r="B4595" s="5" t="str">
        <f>TEXT(DATA[[#This Row],[Fecha]],"mmm")</f>
        <v>may</v>
      </c>
      <c r="C4595" s="16">
        <f>(WEEKNUM(DATA[[#This Row],[Fecha]],2))</f>
        <v>18</v>
      </c>
      <c r="D4595" s="30">
        <v>45416</v>
      </c>
      <c r="E4595" s="102">
        <f>YEAR(DATA[[#This Row],[Fecha]])</f>
        <v>2024</v>
      </c>
      <c r="F4595" s="31" t="s">
        <v>58</v>
      </c>
      <c r="G4595" s="32" t="s">
        <v>76</v>
      </c>
      <c r="H4595" s="35" t="s">
        <v>108</v>
      </c>
      <c r="I4595" s="32" t="s">
        <v>166</v>
      </c>
      <c r="J4595" s="19">
        <v>2.11</v>
      </c>
    </row>
    <row r="4596" spans="1:11">
      <c r="A4596" s="18" t="s">
        <v>20</v>
      </c>
      <c r="B4596" s="5" t="str">
        <f>TEXT(DATA[[#This Row],[Fecha]],"mmm")</f>
        <v>may</v>
      </c>
      <c r="C4596" s="16">
        <f>(WEEKNUM(DATA[[#This Row],[Fecha]],2))</f>
        <v>18</v>
      </c>
      <c r="D4596" s="30">
        <v>45416</v>
      </c>
      <c r="E4596" s="102">
        <f>YEAR(DATA[[#This Row],[Fecha]])</f>
        <v>2024</v>
      </c>
      <c r="F4596" s="31" t="s">
        <v>58</v>
      </c>
      <c r="G4596" s="32" t="s">
        <v>70</v>
      </c>
      <c r="H4596" s="35" t="s">
        <v>84</v>
      </c>
      <c r="I4596" s="32" t="s">
        <v>166</v>
      </c>
      <c r="J4596" s="19">
        <v>1.89</v>
      </c>
    </row>
    <row r="4597" spans="1:11">
      <c r="A4597" s="18" t="s">
        <v>19</v>
      </c>
      <c r="B4597" s="5" t="str">
        <f>TEXT(DATA[[#This Row],[Fecha]],"mmm")</f>
        <v>may</v>
      </c>
      <c r="C4597" s="16">
        <f>(WEEKNUM(DATA[[#This Row],[Fecha]],2))</f>
        <v>18</v>
      </c>
      <c r="D4597" s="30">
        <v>45416</v>
      </c>
      <c r="E4597" s="102">
        <f>YEAR(DATA[[#This Row],[Fecha]])</f>
        <v>2024</v>
      </c>
      <c r="F4597" s="31" t="s">
        <v>58</v>
      </c>
      <c r="G4597" s="32" t="s">
        <v>74</v>
      </c>
      <c r="H4597" s="35" t="s">
        <v>608</v>
      </c>
      <c r="I4597" s="32" t="s">
        <v>166</v>
      </c>
      <c r="J4597" s="19">
        <v>1.4</v>
      </c>
    </row>
    <row r="4598" spans="1:11">
      <c r="A4598" s="18" t="s">
        <v>20</v>
      </c>
      <c r="B4598" s="5" t="str">
        <f>TEXT(DATA[[#This Row],[Fecha]],"mmm")</f>
        <v>may</v>
      </c>
      <c r="C4598" s="16">
        <f>(WEEKNUM(DATA[[#This Row],[Fecha]],2))</f>
        <v>18</v>
      </c>
      <c r="D4598" s="30">
        <v>45416</v>
      </c>
      <c r="E4598" s="102">
        <f>YEAR(DATA[[#This Row],[Fecha]])</f>
        <v>2024</v>
      </c>
      <c r="F4598" s="31" t="s">
        <v>58</v>
      </c>
      <c r="G4598" s="32" t="s">
        <v>70</v>
      </c>
      <c r="H4598" s="35" t="s">
        <v>84</v>
      </c>
      <c r="I4598" s="32" t="s">
        <v>166</v>
      </c>
      <c r="J4598" s="19">
        <v>1.38</v>
      </c>
    </row>
    <row r="4599" spans="1:11">
      <c r="A4599" s="18" t="s">
        <v>20</v>
      </c>
      <c r="B4599" s="5" t="str">
        <f>TEXT(DATA[[#This Row],[Fecha]],"mmm")</f>
        <v>may</v>
      </c>
      <c r="C4599" s="16">
        <f>(WEEKNUM(DATA[[#This Row],[Fecha]],2))</f>
        <v>18</v>
      </c>
      <c r="D4599" s="30">
        <v>45416</v>
      </c>
      <c r="E4599" s="102">
        <f>YEAR(DATA[[#This Row],[Fecha]])</f>
        <v>2024</v>
      </c>
      <c r="F4599" s="31" t="s">
        <v>398</v>
      </c>
      <c r="G4599" s="32" t="s">
        <v>52</v>
      </c>
      <c r="H4599" s="35" t="s">
        <v>162</v>
      </c>
      <c r="I4599" s="32" t="s">
        <v>166</v>
      </c>
      <c r="J4599" s="19">
        <v>1.1499999999999999</v>
      </c>
    </row>
    <row r="4600" spans="1:11">
      <c r="A4600" s="18" t="s">
        <v>20</v>
      </c>
      <c r="B4600" s="5" t="str">
        <f>TEXT(DATA[[#This Row],[Fecha]],"mmm")</f>
        <v>may</v>
      </c>
      <c r="C4600" s="16">
        <f>(WEEKNUM(DATA[[#This Row],[Fecha]],2))</f>
        <v>19</v>
      </c>
      <c r="D4600" s="30">
        <v>45418</v>
      </c>
      <c r="E4600" s="102">
        <f>YEAR(DATA[[#This Row],[Fecha]])</f>
        <v>2024</v>
      </c>
      <c r="F4600" s="31" t="s">
        <v>58</v>
      </c>
      <c r="G4600" s="32" t="s">
        <v>70</v>
      </c>
      <c r="H4600" s="35" t="s">
        <v>84</v>
      </c>
      <c r="I4600" s="32" t="s">
        <v>56</v>
      </c>
      <c r="J4600" s="19">
        <v>55.72</v>
      </c>
      <c r="K4600" s="29" t="s">
        <v>913</v>
      </c>
    </row>
    <row r="4601" spans="1:11">
      <c r="A4601" s="18" t="s">
        <v>19</v>
      </c>
      <c r="B4601" s="5" t="str">
        <f>TEXT(DATA[[#This Row],[Fecha]],"mmm")</f>
        <v>may</v>
      </c>
      <c r="C4601" s="16">
        <f>(WEEKNUM(DATA[[#This Row],[Fecha]],2))</f>
        <v>19</v>
      </c>
      <c r="D4601" s="30">
        <v>45418</v>
      </c>
      <c r="E4601" s="102">
        <f>YEAR(DATA[[#This Row],[Fecha]])</f>
        <v>2024</v>
      </c>
      <c r="F4601" s="31" t="s">
        <v>398</v>
      </c>
      <c r="G4601" s="32" t="s">
        <v>74</v>
      </c>
      <c r="H4601" s="35" t="s">
        <v>83</v>
      </c>
      <c r="I4601" s="32" t="s">
        <v>56</v>
      </c>
      <c r="J4601" s="19">
        <v>36.28</v>
      </c>
      <c r="K4601" s="29" t="s">
        <v>914</v>
      </c>
    </row>
    <row r="4602" spans="1:11">
      <c r="A4602" s="18" t="s">
        <v>20</v>
      </c>
      <c r="B4602" s="5" t="str">
        <f>TEXT(DATA[[#This Row],[Fecha]],"mmm")</f>
        <v>may</v>
      </c>
      <c r="C4602" s="16">
        <f>(WEEKNUM(DATA[[#This Row],[Fecha]],2))</f>
        <v>19</v>
      </c>
      <c r="D4602" s="30">
        <v>45418</v>
      </c>
      <c r="E4602" s="102">
        <f>YEAR(DATA[[#This Row],[Fecha]])</f>
        <v>2024</v>
      </c>
      <c r="F4602" s="31" t="s">
        <v>58</v>
      </c>
      <c r="G4602" s="32" t="s">
        <v>70</v>
      </c>
      <c r="H4602" s="35" t="s">
        <v>84</v>
      </c>
      <c r="I4602" s="32" t="s">
        <v>56</v>
      </c>
      <c r="J4602" s="19">
        <v>19.59</v>
      </c>
      <c r="K4602" s="29" t="s">
        <v>913</v>
      </c>
    </row>
    <row r="4603" spans="1:11">
      <c r="A4603" s="18" t="s">
        <v>19</v>
      </c>
      <c r="B4603" s="5" t="str">
        <f>TEXT(DATA[[#This Row],[Fecha]],"mmm")</f>
        <v>may</v>
      </c>
      <c r="C4603" s="16">
        <f>(WEEKNUM(DATA[[#This Row],[Fecha]],2))</f>
        <v>19</v>
      </c>
      <c r="D4603" s="30">
        <v>45418</v>
      </c>
      <c r="E4603" s="102">
        <f>YEAR(DATA[[#This Row],[Fecha]])</f>
        <v>2024</v>
      </c>
      <c r="F4603" s="31" t="s">
        <v>398</v>
      </c>
      <c r="G4603" s="32" t="s">
        <v>79</v>
      </c>
      <c r="H4603" s="35" t="s">
        <v>600</v>
      </c>
      <c r="I4603" s="32" t="s">
        <v>56</v>
      </c>
      <c r="J4603" s="19">
        <v>16.5</v>
      </c>
      <c r="K4603" s="29" t="s">
        <v>916</v>
      </c>
    </row>
    <row r="4604" spans="1:11">
      <c r="A4604" s="18" t="s">
        <v>20</v>
      </c>
      <c r="B4604" s="5" t="str">
        <f>TEXT(DATA[[#This Row],[Fecha]],"mmm")</f>
        <v>may</v>
      </c>
      <c r="C4604" s="16">
        <f>(WEEKNUM(DATA[[#This Row],[Fecha]],2))</f>
        <v>19</v>
      </c>
      <c r="D4604" s="30">
        <v>45418</v>
      </c>
      <c r="E4604" s="102">
        <f>YEAR(DATA[[#This Row],[Fecha]])</f>
        <v>2024</v>
      </c>
      <c r="F4604" s="31" t="s">
        <v>58</v>
      </c>
      <c r="G4604" s="32" t="s">
        <v>70</v>
      </c>
      <c r="H4604" s="35" t="s">
        <v>84</v>
      </c>
      <c r="I4604" s="32" t="s">
        <v>56</v>
      </c>
      <c r="J4604" s="19">
        <v>12.45</v>
      </c>
      <c r="K4604" s="29" t="s">
        <v>913</v>
      </c>
    </row>
    <row r="4605" spans="1:11">
      <c r="A4605" s="18" t="s">
        <v>20</v>
      </c>
      <c r="B4605" s="5" t="str">
        <f>TEXT(DATA[[#This Row],[Fecha]],"mmm")</f>
        <v>may</v>
      </c>
      <c r="C4605" s="16">
        <f>(WEEKNUM(DATA[[#This Row],[Fecha]],2))</f>
        <v>19</v>
      </c>
      <c r="D4605" s="30">
        <v>45418</v>
      </c>
      <c r="E4605" s="102">
        <f>YEAR(DATA[[#This Row],[Fecha]])</f>
        <v>2024</v>
      </c>
      <c r="F4605" s="31" t="s">
        <v>398</v>
      </c>
      <c r="G4605" s="32" t="s">
        <v>75</v>
      </c>
      <c r="H4605" s="35" t="s">
        <v>705</v>
      </c>
      <c r="I4605" s="32" t="s">
        <v>57</v>
      </c>
      <c r="J4605" s="19">
        <v>10.09</v>
      </c>
      <c r="K4605" s="29" t="s">
        <v>915</v>
      </c>
    </row>
    <row r="4606" spans="1:11">
      <c r="A4606" s="18" t="s">
        <v>19</v>
      </c>
      <c r="B4606" s="5" t="str">
        <f>TEXT(DATA[[#This Row],[Fecha]],"mmm")</f>
        <v>may</v>
      </c>
      <c r="C4606" s="16">
        <f>(WEEKNUM(DATA[[#This Row],[Fecha]],2))</f>
        <v>19</v>
      </c>
      <c r="D4606" s="30">
        <v>45418</v>
      </c>
      <c r="E4606" s="102">
        <f>YEAR(DATA[[#This Row],[Fecha]])</f>
        <v>2024</v>
      </c>
      <c r="F4606" s="31" t="s">
        <v>398</v>
      </c>
      <c r="G4606" s="32" t="s">
        <v>60</v>
      </c>
      <c r="H4606" s="35" t="s">
        <v>299</v>
      </c>
      <c r="I4606" s="32" t="s">
        <v>166</v>
      </c>
      <c r="J4606" s="19">
        <v>9.6199999999999992</v>
      </c>
    </row>
    <row r="4607" spans="1:11">
      <c r="A4607" s="18" t="s">
        <v>19</v>
      </c>
      <c r="B4607" s="5" t="str">
        <f>TEXT(DATA[[#This Row],[Fecha]],"mmm")</f>
        <v>may</v>
      </c>
      <c r="C4607" s="16">
        <f>(WEEKNUM(DATA[[#This Row],[Fecha]],2))</f>
        <v>19</v>
      </c>
      <c r="D4607" s="30">
        <v>45418</v>
      </c>
      <c r="E4607" s="102">
        <f>YEAR(DATA[[#This Row],[Fecha]])</f>
        <v>2024</v>
      </c>
      <c r="F4607" s="31" t="s">
        <v>398</v>
      </c>
      <c r="G4607" s="32" t="s">
        <v>179</v>
      </c>
      <c r="H4607" s="35" t="s">
        <v>691</v>
      </c>
      <c r="I4607" s="32" t="s">
        <v>166</v>
      </c>
      <c r="J4607" s="19">
        <v>9.5399999999999991</v>
      </c>
    </row>
    <row r="4608" spans="1:11">
      <c r="A4608" s="18" t="s">
        <v>20</v>
      </c>
      <c r="B4608" s="5" t="str">
        <f>TEXT(DATA[[#This Row],[Fecha]],"mmm")</f>
        <v>may</v>
      </c>
      <c r="C4608" s="16">
        <f>(WEEKNUM(DATA[[#This Row],[Fecha]],2))</f>
        <v>19</v>
      </c>
      <c r="D4608" s="30">
        <v>45418</v>
      </c>
      <c r="E4608" s="102">
        <f>YEAR(DATA[[#This Row],[Fecha]])</f>
        <v>2024</v>
      </c>
      <c r="F4608" s="31" t="s">
        <v>58</v>
      </c>
      <c r="G4608" s="32" t="s">
        <v>75</v>
      </c>
      <c r="H4608" s="35" t="s">
        <v>177</v>
      </c>
      <c r="I4608" s="32" t="s">
        <v>166</v>
      </c>
      <c r="J4608" s="19">
        <v>9.1300000000000008</v>
      </c>
    </row>
    <row r="4609" spans="1:10">
      <c r="A4609" s="18" t="s">
        <v>20</v>
      </c>
      <c r="B4609" s="5" t="str">
        <f>TEXT(DATA[[#This Row],[Fecha]],"mmm")</f>
        <v>may</v>
      </c>
      <c r="C4609" s="16">
        <f>(WEEKNUM(DATA[[#This Row],[Fecha]],2))</f>
        <v>19</v>
      </c>
      <c r="D4609" s="30">
        <v>45418</v>
      </c>
      <c r="E4609" s="102">
        <f>YEAR(DATA[[#This Row],[Fecha]])</f>
        <v>2024</v>
      </c>
      <c r="F4609" s="31" t="s">
        <v>58</v>
      </c>
      <c r="G4609" s="32" t="s">
        <v>64</v>
      </c>
      <c r="H4609" s="35" t="s">
        <v>584</v>
      </c>
      <c r="I4609" s="32" t="s">
        <v>166</v>
      </c>
      <c r="J4609" s="19">
        <v>6.92</v>
      </c>
    </row>
    <row r="4610" spans="1:10">
      <c r="A4610" s="18" t="s">
        <v>20</v>
      </c>
      <c r="B4610" s="5" t="str">
        <f>TEXT(DATA[[#This Row],[Fecha]],"mmm")</f>
        <v>may</v>
      </c>
      <c r="C4610" s="16">
        <f>(WEEKNUM(DATA[[#This Row],[Fecha]],2))</f>
        <v>19</v>
      </c>
      <c r="D4610" s="30">
        <v>45418</v>
      </c>
      <c r="E4610" s="102">
        <f>YEAR(DATA[[#This Row],[Fecha]])</f>
        <v>2024</v>
      </c>
      <c r="F4610" s="31" t="s">
        <v>398</v>
      </c>
      <c r="G4610" s="32" t="s">
        <v>75</v>
      </c>
      <c r="H4610" s="35" t="s">
        <v>155</v>
      </c>
      <c r="I4610" s="32" t="s">
        <v>166</v>
      </c>
      <c r="J4610" s="19">
        <v>6.49</v>
      </c>
    </row>
    <row r="4611" spans="1:10">
      <c r="A4611" s="18" t="s">
        <v>20</v>
      </c>
      <c r="B4611" s="5" t="str">
        <f>TEXT(DATA[[#This Row],[Fecha]],"mmm")</f>
        <v>may</v>
      </c>
      <c r="C4611" s="16">
        <f>(WEEKNUM(DATA[[#This Row],[Fecha]],2))</f>
        <v>19</v>
      </c>
      <c r="D4611" s="30">
        <v>45418</v>
      </c>
      <c r="E4611" s="102">
        <f>YEAR(DATA[[#This Row],[Fecha]])</f>
        <v>2024</v>
      </c>
      <c r="F4611" s="31" t="s">
        <v>398</v>
      </c>
      <c r="G4611" s="32" t="s">
        <v>75</v>
      </c>
      <c r="H4611" s="35" t="s">
        <v>705</v>
      </c>
      <c r="I4611" s="32" t="s">
        <v>166</v>
      </c>
      <c r="J4611" s="19">
        <v>6.25</v>
      </c>
    </row>
    <row r="4612" spans="1:10">
      <c r="A4612" s="18" t="s">
        <v>22</v>
      </c>
      <c r="B4612" s="5" t="str">
        <f>TEXT(DATA[[#This Row],[Fecha]],"mmm")</f>
        <v>may</v>
      </c>
      <c r="C4612" s="16">
        <f>(WEEKNUM(DATA[[#This Row],[Fecha]],2))</f>
        <v>19</v>
      </c>
      <c r="D4612" s="30">
        <v>45418</v>
      </c>
      <c r="E4612" s="102">
        <f>YEAR(DATA[[#This Row],[Fecha]])</f>
        <v>2024</v>
      </c>
      <c r="F4612" s="31" t="s">
        <v>398</v>
      </c>
      <c r="G4612" s="32" t="s">
        <v>79</v>
      </c>
      <c r="H4612" s="35" t="s">
        <v>110</v>
      </c>
      <c r="I4612" s="32" t="s">
        <v>166</v>
      </c>
      <c r="J4612" s="19">
        <v>6.15</v>
      </c>
    </row>
    <row r="4613" spans="1:10">
      <c r="A4613" s="18" t="s">
        <v>20</v>
      </c>
      <c r="B4613" s="5" t="str">
        <f>TEXT(DATA[[#This Row],[Fecha]],"mmm")</f>
        <v>may</v>
      </c>
      <c r="C4613" s="16">
        <f>(WEEKNUM(DATA[[#This Row],[Fecha]],2))</f>
        <v>19</v>
      </c>
      <c r="D4613" s="30">
        <v>45418</v>
      </c>
      <c r="E4613" s="102">
        <f>YEAR(DATA[[#This Row],[Fecha]])</f>
        <v>2024</v>
      </c>
      <c r="F4613" s="31" t="s">
        <v>58</v>
      </c>
      <c r="G4613" s="32" t="s">
        <v>76</v>
      </c>
      <c r="H4613" s="35" t="s">
        <v>352</v>
      </c>
      <c r="I4613" s="32" t="s">
        <v>166</v>
      </c>
      <c r="J4613" s="19">
        <v>6.07</v>
      </c>
    </row>
    <row r="4614" spans="1:10">
      <c r="A4614" s="18" t="s">
        <v>20</v>
      </c>
      <c r="B4614" s="5" t="str">
        <f>TEXT(DATA[[#This Row],[Fecha]],"mmm")</f>
        <v>may</v>
      </c>
      <c r="C4614" s="16">
        <f>(WEEKNUM(DATA[[#This Row],[Fecha]],2))</f>
        <v>19</v>
      </c>
      <c r="D4614" s="30">
        <v>45418</v>
      </c>
      <c r="E4614" s="102">
        <f>YEAR(DATA[[#This Row],[Fecha]])</f>
        <v>2024</v>
      </c>
      <c r="F4614" s="31" t="s">
        <v>58</v>
      </c>
      <c r="G4614" s="32" t="s">
        <v>482</v>
      </c>
      <c r="H4614" s="35" t="s">
        <v>806</v>
      </c>
      <c r="I4614" s="32" t="s">
        <v>166</v>
      </c>
      <c r="J4614" s="19">
        <v>5.6</v>
      </c>
    </row>
    <row r="4615" spans="1:10">
      <c r="A4615" s="18" t="s">
        <v>19</v>
      </c>
      <c r="B4615" s="5" t="str">
        <f>TEXT(DATA[[#This Row],[Fecha]],"mmm")</f>
        <v>may</v>
      </c>
      <c r="C4615" s="16">
        <f>(WEEKNUM(DATA[[#This Row],[Fecha]],2))</f>
        <v>19</v>
      </c>
      <c r="D4615" s="30">
        <v>45418</v>
      </c>
      <c r="E4615" s="102">
        <f>YEAR(DATA[[#This Row],[Fecha]])</f>
        <v>2024</v>
      </c>
      <c r="F4615" s="31" t="s">
        <v>398</v>
      </c>
      <c r="G4615" s="32" t="s">
        <v>60</v>
      </c>
      <c r="H4615" s="35" t="s">
        <v>299</v>
      </c>
      <c r="I4615" s="32" t="s">
        <v>166</v>
      </c>
      <c r="J4615" s="19">
        <v>4.38</v>
      </c>
    </row>
    <row r="4616" spans="1:10">
      <c r="A4616" s="18" t="s">
        <v>20</v>
      </c>
      <c r="B4616" s="5" t="str">
        <f>TEXT(DATA[[#This Row],[Fecha]],"mmm")</f>
        <v>may</v>
      </c>
      <c r="C4616" s="16">
        <f>(WEEKNUM(DATA[[#This Row],[Fecha]],2))</f>
        <v>19</v>
      </c>
      <c r="D4616" s="30">
        <v>45418</v>
      </c>
      <c r="E4616" s="102">
        <f>YEAR(DATA[[#This Row],[Fecha]])</f>
        <v>2024</v>
      </c>
      <c r="F4616" s="31" t="s">
        <v>398</v>
      </c>
      <c r="G4616" s="32" t="s">
        <v>75</v>
      </c>
      <c r="H4616" s="35" t="s">
        <v>705</v>
      </c>
      <c r="I4616" s="32" t="s">
        <v>166</v>
      </c>
      <c r="J4616" s="19">
        <v>4.04</v>
      </c>
    </row>
    <row r="4617" spans="1:10">
      <c r="A4617" s="18" t="s">
        <v>22</v>
      </c>
      <c r="B4617" s="5" t="str">
        <f>TEXT(DATA[[#This Row],[Fecha]],"mmm")</f>
        <v>may</v>
      </c>
      <c r="C4617" s="16">
        <f>(WEEKNUM(DATA[[#This Row],[Fecha]],2))</f>
        <v>19</v>
      </c>
      <c r="D4617" s="30">
        <v>45418</v>
      </c>
      <c r="E4617" s="102">
        <f>YEAR(DATA[[#This Row],[Fecha]])</f>
        <v>2024</v>
      </c>
      <c r="F4617" s="31" t="s">
        <v>398</v>
      </c>
      <c r="G4617" s="32" t="s">
        <v>76</v>
      </c>
      <c r="H4617" s="35" t="s">
        <v>304</v>
      </c>
      <c r="I4617" s="32" t="s">
        <v>166</v>
      </c>
      <c r="J4617" s="19">
        <v>3.25</v>
      </c>
    </row>
    <row r="4618" spans="1:10">
      <c r="A4618" s="18" t="s">
        <v>19</v>
      </c>
      <c r="B4618" s="5" t="str">
        <f>TEXT(DATA[[#This Row],[Fecha]],"mmm")</f>
        <v>may</v>
      </c>
      <c r="C4618" s="16">
        <f>(WEEKNUM(DATA[[#This Row],[Fecha]],2))</f>
        <v>19</v>
      </c>
      <c r="D4618" s="30">
        <v>45418</v>
      </c>
      <c r="E4618" s="102">
        <f>YEAR(DATA[[#This Row],[Fecha]])</f>
        <v>2024</v>
      </c>
      <c r="F4618" s="31" t="s">
        <v>398</v>
      </c>
      <c r="G4618" s="32" t="s">
        <v>74</v>
      </c>
      <c r="H4618" s="35" t="s">
        <v>149</v>
      </c>
      <c r="I4618" s="32" t="s">
        <v>166</v>
      </c>
      <c r="J4618" s="19">
        <v>2.94</v>
      </c>
    </row>
    <row r="4619" spans="1:10">
      <c r="A4619" s="18" t="s">
        <v>22</v>
      </c>
      <c r="B4619" s="5" t="str">
        <f>TEXT(DATA[[#This Row],[Fecha]],"mmm")</f>
        <v>may</v>
      </c>
      <c r="C4619" s="16">
        <f>(WEEKNUM(DATA[[#This Row],[Fecha]],2))</f>
        <v>19</v>
      </c>
      <c r="D4619" s="30">
        <v>45418</v>
      </c>
      <c r="E4619" s="102">
        <f>YEAR(DATA[[#This Row],[Fecha]])</f>
        <v>2024</v>
      </c>
      <c r="F4619" s="31" t="s">
        <v>398</v>
      </c>
      <c r="G4619" s="32" t="s">
        <v>76</v>
      </c>
      <c r="H4619" s="35" t="s">
        <v>304</v>
      </c>
      <c r="I4619" s="32" t="s">
        <v>166</v>
      </c>
      <c r="J4619" s="19">
        <v>2.9</v>
      </c>
    </row>
    <row r="4620" spans="1:10">
      <c r="A4620" s="18" t="s">
        <v>19</v>
      </c>
      <c r="B4620" s="5" t="str">
        <f>TEXT(DATA[[#This Row],[Fecha]],"mmm")</f>
        <v>may</v>
      </c>
      <c r="C4620" s="16">
        <f>(WEEKNUM(DATA[[#This Row],[Fecha]],2))</f>
        <v>19</v>
      </c>
      <c r="D4620" s="30">
        <v>45418</v>
      </c>
      <c r="E4620" s="102">
        <f>YEAR(DATA[[#This Row],[Fecha]])</f>
        <v>2024</v>
      </c>
      <c r="F4620" s="31" t="s">
        <v>398</v>
      </c>
      <c r="G4620" s="32" t="s">
        <v>60</v>
      </c>
      <c r="H4620" s="35" t="s">
        <v>299</v>
      </c>
      <c r="I4620" s="32" t="s">
        <v>166</v>
      </c>
      <c r="J4620" s="19">
        <v>2.71</v>
      </c>
    </row>
    <row r="4621" spans="1:10">
      <c r="A4621" s="18" t="s">
        <v>19</v>
      </c>
      <c r="B4621" s="5" t="str">
        <f>TEXT(DATA[[#This Row],[Fecha]],"mmm")</f>
        <v>may</v>
      </c>
      <c r="C4621" s="16">
        <f>(WEEKNUM(DATA[[#This Row],[Fecha]],2))</f>
        <v>19</v>
      </c>
      <c r="D4621" s="30">
        <v>45418</v>
      </c>
      <c r="E4621" s="102">
        <f>YEAR(DATA[[#This Row],[Fecha]])</f>
        <v>2024</v>
      </c>
      <c r="F4621" s="31" t="s">
        <v>58</v>
      </c>
      <c r="G4621" s="32" t="s">
        <v>74</v>
      </c>
      <c r="H4621" s="35" t="s">
        <v>608</v>
      </c>
      <c r="I4621" s="32" t="s">
        <v>166</v>
      </c>
      <c r="J4621" s="19">
        <v>2.62</v>
      </c>
    </row>
    <row r="4622" spans="1:10">
      <c r="A4622" s="18" t="s">
        <v>22</v>
      </c>
      <c r="B4622" s="5" t="str">
        <f>TEXT(DATA[[#This Row],[Fecha]],"mmm")</f>
        <v>may</v>
      </c>
      <c r="C4622" s="16">
        <f>(WEEKNUM(DATA[[#This Row],[Fecha]],2))</f>
        <v>19</v>
      </c>
      <c r="D4622" s="30">
        <v>45418</v>
      </c>
      <c r="E4622" s="102">
        <f>YEAR(DATA[[#This Row],[Fecha]])</f>
        <v>2024</v>
      </c>
      <c r="F4622" s="31" t="s">
        <v>398</v>
      </c>
      <c r="G4622" s="32" t="s">
        <v>79</v>
      </c>
      <c r="H4622" s="35" t="s">
        <v>110</v>
      </c>
      <c r="I4622" s="32" t="s">
        <v>166</v>
      </c>
      <c r="J4622" s="19">
        <v>2.6</v>
      </c>
    </row>
    <row r="4623" spans="1:10">
      <c r="A4623" s="18" t="s">
        <v>19</v>
      </c>
      <c r="B4623" s="5" t="str">
        <f>TEXT(DATA[[#This Row],[Fecha]],"mmm")</f>
        <v>may</v>
      </c>
      <c r="C4623" s="16">
        <f>(WEEKNUM(DATA[[#This Row],[Fecha]],2))</f>
        <v>19</v>
      </c>
      <c r="D4623" s="30">
        <v>45418</v>
      </c>
      <c r="E4623" s="102">
        <f>YEAR(DATA[[#This Row],[Fecha]])</f>
        <v>2024</v>
      </c>
      <c r="F4623" s="31" t="s">
        <v>58</v>
      </c>
      <c r="G4623" s="32" t="s">
        <v>74</v>
      </c>
      <c r="H4623" s="35" t="s">
        <v>149</v>
      </c>
      <c r="I4623" s="32" t="s">
        <v>166</v>
      </c>
      <c r="J4623" s="19">
        <v>2.54</v>
      </c>
    </row>
    <row r="4624" spans="1:10">
      <c r="A4624" s="18" t="s">
        <v>19</v>
      </c>
      <c r="B4624" s="5" t="str">
        <f>TEXT(DATA[[#This Row],[Fecha]],"mmm")</f>
        <v>may</v>
      </c>
      <c r="C4624" s="16">
        <f>(WEEKNUM(DATA[[#This Row],[Fecha]],2))</f>
        <v>19</v>
      </c>
      <c r="D4624" s="30">
        <v>45418</v>
      </c>
      <c r="E4624" s="102">
        <f>YEAR(DATA[[#This Row],[Fecha]])</f>
        <v>2024</v>
      </c>
      <c r="F4624" s="31" t="s">
        <v>398</v>
      </c>
      <c r="G4624" s="32" t="s">
        <v>79</v>
      </c>
      <c r="H4624" s="35" t="s">
        <v>600</v>
      </c>
      <c r="I4624" s="32" t="s">
        <v>166</v>
      </c>
      <c r="J4624" s="19">
        <v>2.0099999999999998</v>
      </c>
    </row>
    <row r="4625" spans="1:10">
      <c r="A4625" s="18" t="s">
        <v>19</v>
      </c>
      <c r="B4625" s="5" t="str">
        <f>TEXT(DATA[[#This Row],[Fecha]],"mmm")</f>
        <v>may</v>
      </c>
      <c r="C4625" s="16">
        <f>(WEEKNUM(DATA[[#This Row],[Fecha]],2))</f>
        <v>19</v>
      </c>
      <c r="D4625" s="30">
        <v>45418</v>
      </c>
      <c r="E4625" s="102">
        <f>YEAR(DATA[[#This Row],[Fecha]])</f>
        <v>2024</v>
      </c>
      <c r="F4625" s="31" t="s">
        <v>398</v>
      </c>
      <c r="G4625" s="32" t="s">
        <v>74</v>
      </c>
      <c r="H4625" s="35" t="s">
        <v>149</v>
      </c>
      <c r="I4625" s="32" t="s">
        <v>166</v>
      </c>
      <c r="J4625" s="19">
        <v>2</v>
      </c>
    </row>
    <row r="4626" spans="1:10">
      <c r="A4626" s="18" t="s">
        <v>19</v>
      </c>
      <c r="B4626" s="5" t="str">
        <f>TEXT(DATA[[#This Row],[Fecha]],"mmm")</f>
        <v>may</v>
      </c>
      <c r="C4626" s="16">
        <f>(WEEKNUM(DATA[[#This Row],[Fecha]],2))</f>
        <v>19</v>
      </c>
      <c r="D4626" s="30">
        <v>45418</v>
      </c>
      <c r="E4626" s="102">
        <f>YEAR(DATA[[#This Row],[Fecha]])</f>
        <v>2024</v>
      </c>
      <c r="F4626" s="31" t="s">
        <v>398</v>
      </c>
      <c r="G4626" s="32" t="s">
        <v>65</v>
      </c>
      <c r="H4626" s="35" t="s">
        <v>429</v>
      </c>
      <c r="I4626" s="32" t="s">
        <v>166</v>
      </c>
      <c r="J4626" s="19">
        <v>1.85</v>
      </c>
    </row>
    <row r="4627" spans="1:10">
      <c r="A4627" s="18" t="s">
        <v>19</v>
      </c>
      <c r="B4627" s="5" t="str">
        <f>TEXT(DATA[[#This Row],[Fecha]],"mmm")</f>
        <v>may</v>
      </c>
      <c r="C4627" s="16">
        <f>(WEEKNUM(DATA[[#This Row],[Fecha]],2))</f>
        <v>19</v>
      </c>
      <c r="D4627" s="30">
        <v>45418</v>
      </c>
      <c r="E4627" s="102">
        <f>YEAR(DATA[[#This Row],[Fecha]])</f>
        <v>2024</v>
      </c>
      <c r="F4627" s="31" t="s">
        <v>398</v>
      </c>
      <c r="G4627" s="32" t="s">
        <v>74</v>
      </c>
      <c r="H4627" s="35" t="s">
        <v>149</v>
      </c>
      <c r="I4627" s="32" t="s">
        <v>166</v>
      </c>
      <c r="J4627" s="19">
        <v>1.77</v>
      </c>
    </row>
    <row r="4628" spans="1:10">
      <c r="A4628" s="18" t="s">
        <v>22</v>
      </c>
      <c r="B4628" s="5" t="str">
        <f>TEXT(DATA[[#This Row],[Fecha]],"mmm")</f>
        <v>may</v>
      </c>
      <c r="C4628" s="16">
        <f>(WEEKNUM(DATA[[#This Row],[Fecha]],2))</f>
        <v>19</v>
      </c>
      <c r="D4628" s="30">
        <v>45418</v>
      </c>
      <c r="E4628" s="102">
        <f>YEAR(DATA[[#This Row],[Fecha]])</f>
        <v>2024</v>
      </c>
      <c r="F4628" s="31" t="s">
        <v>398</v>
      </c>
      <c r="G4628" s="32" t="s">
        <v>79</v>
      </c>
      <c r="H4628" s="35" t="s">
        <v>110</v>
      </c>
      <c r="I4628" s="32" t="s">
        <v>166</v>
      </c>
      <c r="J4628" s="19">
        <v>1.75</v>
      </c>
    </row>
    <row r="4629" spans="1:10">
      <c r="A4629" s="18" t="s">
        <v>19</v>
      </c>
      <c r="B4629" s="5" t="str">
        <f>TEXT(DATA[[#This Row],[Fecha]],"mmm")</f>
        <v>may</v>
      </c>
      <c r="C4629" s="16">
        <f>(WEEKNUM(DATA[[#This Row],[Fecha]],2))</f>
        <v>19</v>
      </c>
      <c r="D4629" s="30">
        <v>45418</v>
      </c>
      <c r="E4629" s="102">
        <f>YEAR(DATA[[#This Row],[Fecha]])</f>
        <v>2024</v>
      </c>
      <c r="F4629" s="31" t="s">
        <v>398</v>
      </c>
      <c r="G4629" s="32" t="s">
        <v>60</v>
      </c>
      <c r="H4629" s="35" t="s">
        <v>299</v>
      </c>
      <c r="I4629" s="32" t="s">
        <v>166</v>
      </c>
      <c r="J4629" s="19">
        <v>1.7</v>
      </c>
    </row>
    <row r="4630" spans="1:10">
      <c r="A4630" s="18" t="s">
        <v>19</v>
      </c>
      <c r="B4630" s="5" t="str">
        <f>TEXT(DATA[[#This Row],[Fecha]],"mmm")</f>
        <v>may</v>
      </c>
      <c r="C4630" s="16">
        <f>(WEEKNUM(DATA[[#This Row],[Fecha]],2))</f>
        <v>19</v>
      </c>
      <c r="D4630" s="30">
        <v>45418</v>
      </c>
      <c r="E4630" s="102">
        <f>YEAR(DATA[[#This Row],[Fecha]])</f>
        <v>2024</v>
      </c>
      <c r="F4630" s="31" t="s">
        <v>398</v>
      </c>
      <c r="G4630" s="32" t="s">
        <v>60</v>
      </c>
      <c r="H4630" s="35" t="s">
        <v>299</v>
      </c>
      <c r="I4630" s="32" t="s">
        <v>166</v>
      </c>
      <c r="J4630" s="19">
        <v>1.64</v>
      </c>
    </row>
    <row r="4631" spans="1:10">
      <c r="A4631" s="18" t="s">
        <v>20</v>
      </c>
      <c r="B4631" s="5" t="str">
        <f>TEXT(DATA[[#This Row],[Fecha]],"mmm")</f>
        <v>may</v>
      </c>
      <c r="C4631" s="16">
        <f>(WEEKNUM(DATA[[#This Row],[Fecha]],2))</f>
        <v>19</v>
      </c>
      <c r="D4631" s="30">
        <v>45418</v>
      </c>
      <c r="E4631" s="102">
        <f>YEAR(DATA[[#This Row],[Fecha]])</f>
        <v>2024</v>
      </c>
      <c r="F4631" s="31" t="s">
        <v>398</v>
      </c>
      <c r="G4631" s="32" t="s">
        <v>75</v>
      </c>
      <c r="H4631" s="35" t="s">
        <v>705</v>
      </c>
      <c r="I4631" s="32" t="s">
        <v>166</v>
      </c>
      <c r="J4631" s="19">
        <v>1.43</v>
      </c>
    </row>
    <row r="4632" spans="1:10">
      <c r="A4632" s="18" t="s">
        <v>19</v>
      </c>
      <c r="B4632" s="5" t="str">
        <f>TEXT(DATA[[#This Row],[Fecha]],"mmm")</f>
        <v>may</v>
      </c>
      <c r="C4632" s="16">
        <f>(WEEKNUM(DATA[[#This Row],[Fecha]],2))</f>
        <v>19</v>
      </c>
      <c r="D4632" s="30">
        <v>45418</v>
      </c>
      <c r="E4632" s="102">
        <f>YEAR(DATA[[#This Row],[Fecha]])</f>
        <v>2024</v>
      </c>
      <c r="F4632" s="31" t="s">
        <v>398</v>
      </c>
      <c r="G4632" s="32" t="s">
        <v>65</v>
      </c>
      <c r="H4632" s="35" t="s">
        <v>429</v>
      </c>
      <c r="I4632" s="32" t="s">
        <v>166</v>
      </c>
      <c r="J4632" s="19">
        <v>1.31</v>
      </c>
    </row>
    <row r="4633" spans="1:10">
      <c r="A4633" s="18" t="s">
        <v>22</v>
      </c>
      <c r="B4633" s="5" t="str">
        <f>TEXT(DATA[[#This Row],[Fecha]],"mmm")</f>
        <v>may</v>
      </c>
      <c r="C4633" s="16">
        <f>(WEEKNUM(DATA[[#This Row],[Fecha]],2))</f>
        <v>19</v>
      </c>
      <c r="D4633" s="30">
        <v>45418</v>
      </c>
      <c r="E4633" s="102">
        <f>YEAR(DATA[[#This Row],[Fecha]])</f>
        <v>2024</v>
      </c>
      <c r="F4633" s="31" t="s">
        <v>398</v>
      </c>
      <c r="G4633" s="32" t="s">
        <v>79</v>
      </c>
      <c r="H4633" s="35" t="s">
        <v>110</v>
      </c>
      <c r="I4633" s="32" t="s">
        <v>166</v>
      </c>
      <c r="J4633" s="19">
        <v>1.3</v>
      </c>
    </row>
    <row r="4634" spans="1:10">
      <c r="A4634" s="18" t="s">
        <v>19</v>
      </c>
      <c r="B4634" s="5" t="str">
        <f>TEXT(DATA[[#This Row],[Fecha]],"mmm")</f>
        <v>may</v>
      </c>
      <c r="C4634" s="16">
        <f>(WEEKNUM(DATA[[#This Row],[Fecha]],2))</f>
        <v>19</v>
      </c>
      <c r="D4634" s="30">
        <v>45418</v>
      </c>
      <c r="E4634" s="102">
        <f>YEAR(DATA[[#This Row],[Fecha]])</f>
        <v>2024</v>
      </c>
      <c r="F4634" s="31" t="s">
        <v>398</v>
      </c>
      <c r="G4634" s="32" t="s">
        <v>65</v>
      </c>
      <c r="H4634" s="35" t="s">
        <v>429</v>
      </c>
      <c r="I4634" s="32" t="s">
        <v>166</v>
      </c>
      <c r="J4634" s="19">
        <v>1.29</v>
      </c>
    </row>
    <row r="4635" spans="1:10">
      <c r="A4635" s="18" t="s">
        <v>19</v>
      </c>
      <c r="B4635" s="5" t="str">
        <f>TEXT(DATA[[#This Row],[Fecha]],"mmm")</f>
        <v>may</v>
      </c>
      <c r="C4635" s="16">
        <f>(WEEKNUM(DATA[[#This Row],[Fecha]],2))</f>
        <v>19</v>
      </c>
      <c r="D4635" s="30">
        <v>45418</v>
      </c>
      <c r="E4635" s="102">
        <f>YEAR(DATA[[#This Row],[Fecha]])</f>
        <v>2024</v>
      </c>
      <c r="F4635" s="31" t="s">
        <v>398</v>
      </c>
      <c r="G4635" s="32" t="s">
        <v>60</v>
      </c>
      <c r="H4635" s="35" t="s">
        <v>299</v>
      </c>
      <c r="I4635" s="32" t="s">
        <v>166</v>
      </c>
      <c r="J4635" s="19">
        <v>1.23</v>
      </c>
    </row>
    <row r="4636" spans="1:10">
      <c r="A4636" s="18" t="s">
        <v>19</v>
      </c>
      <c r="B4636" s="5" t="str">
        <f>TEXT(DATA[[#This Row],[Fecha]],"mmm")</f>
        <v>may</v>
      </c>
      <c r="C4636" s="16">
        <f>(WEEKNUM(DATA[[#This Row],[Fecha]],2))</f>
        <v>19</v>
      </c>
      <c r="D4636" s="30">
        <v>45418</v>
      </c>
      <c r="E4636" s="102">
        <f>YEAR(DATA[[#This Row],[Fecha]])</f>
        <v>2024</v>
      </c>
      <c r="F4636" s="31" t="s">
        <v>58</v>
      </c>
      <c r="G4636" s="32" t="s">
        <v>74</v>
      </c>
      <c r="H4636" s="35" t="s">
        <v>608</v>
      </c>
      <c r="I4636" s="32" t="s">
        <v>166</v>
      </c>
      <c r="J4636" s="19">
        <v>1.22</v>
      </c>
    </row>
    <row r="4637" spans="1:10">
      <c r="A4637" s="18" t="s">
        <v>22</v>
      </c>
      <c r="B4637" s="5" t="str">
        <f>TEXT(DATA[[#This Row],[Fecha]],"mmm")</f>
        <v>may</v>
      </c>
      <c r="C4637" s="16">
        <f>(WEEKNUM(DATA[[#This Row],[Fecha]],2))</f>
        <v>19</v>
      </c>
      <c r="D4637" s="30">
        <v>45418</v>
      </c>
      <c r="E4637" s="102">
        <f>YEAR(DATA[[#This Row],[Fecha]])</f>
        <v>2024</v>
      </c>
      <c r="F4637" s="31" t="s">
        <v>398</v>
      </c>
      <c r="G4637" s="32" t="s">
        <v>79</v>
      </c>
      <c r="H4637" s="35" t="s">
        <v>110</v>
      </c>
      <c r="I4637" s="32" t="s">
        <v>166</v>
      </c>
      <c r="J4637" s="19">
        <v>1.1499999999999999</v>
      </c>
    </row>
    <row r="4638" spans="1:10">
      <c r="A4638" s="18" t="s">
        <v>22</v>
      </c>
      <c r="B4638" s="5" t="str">
        <f>TEXT(DATA[[#This Row],[Fecha]],"mmm")</f>
        <v>may</v>
      </c>
      <c r="C4638" s="16">
        <f>(WEEKNUM(DATA[[#This Row],[Fecha]],2))</f>
        <v>19</v>
      </c>
      <c r="D4638" s="30">
        <v>45418</v>
      </c>
      <c r="E4638" s="102">
        <f>YEAR(DATA[[#This Row],[Fecha]])</f>
        <v>2024</v>
      </c>
      <c r="F4638" s="31" t="s">
        <v>398</v>
      </c>
      <c r="G4638" s="32" t="s">
        <v>79</v>
      </c>
      <c r="H4638" s="35" t="s">
        <v>110</v>
      </c>
      <c r="I4638" s="32" t="s">
        <v>166</v>
      </c>
      <c r="J4638" s="19">
        <v>1.1000000000000001</v>
      </c>
    </row>
    <row r="4639" spans="1:10">
      <c r="A4639" s="18" t="s">
        <v>20</v>
      </c>
      <c r="B4639" s="5" t="str">
        <f>TEXT(DATA[[#This Row],[Fecha]],"mmm")</f>
        <v>may</v>
      </c>
      <c r="C4639" s="16">
        <f>(WEEKNUM(DATA[[#This Row],[Fecha]],2))</f>
        <v>19</v>
      </c>
      <c r="D4639" s="30">
        <v>45418</v>
      </c>
      <c r="E4639" s="102">
        <f>YEAR(DATA[[#This Row],[Fecha]])</f>
        <v>2024</v>
      </c>
      <c r="F4639" s="31" t="s">
        <v>58</v>
      </c>
      <c r="G4639" s="32" t="s">
        <v>52</v>
      </c>
      <c r="H4639" s="35" t="s">
        <v>162</v>
      </c>
      <c r="I4639" s="32" t="s">
        <v>166</v>
      </c>
      <c r="J4639" s="19">
        <v>0.82</v>
      </c>
    </row>
    <row r="4640" spans="1:10">
      <c r="A4640" s="18" t="s">
        <v>22</v>
      </c>
      <c r="B4640" s="5" t="str">
        <f>TEXT(DATA[[#This Row],[Fecha]],"mmm")</f>
        <v>may</v>
      </c>
      <c r="C4640" s="16">
        <f>(WEEKNUM(DATA[[#This Row],[Fecha]],2))</f>
        <v>19</v>
      </c>
      <c r="D4640" s="30">
        <v>45418</v>
      </c>
      <c r="E4640" s="102">
        <f>YEAR(DATA[[#This Row],[Fecha]])</f>
        <v>2024</v>
      </c>
      <c r="F4640" s="31" t="s">
        <v>398</v>
      </c>
      <c r="G4640" s="32" t="s">
        <v>79</v>
      </c>
      <c r="H4640" s="35" t="s">
        <v>110</v>
      </c>
      <c r="I4640" s="32" t="s">
        <v>166</v>
      </c>
      <c r="J4640" s="19">
        <v>0.65</v>
      </c>
    </row>
    <row r="4641" spans="1:11">
      <c r="A4641" s="18" t="s">
        <v>19</v>
      </c>
      <c r="B4641" s="5" t="str">
        <f>TEXT(DATA[[#This Row],[Fecha]],"mmm")</f>
        <v>may</v>
      </c>
      <c r="C4641" s="16">
        <f>(WEEKNUM(DATA[[#This Row],[Fecha]],2))</f>
        <v>19</v>
      </c>
      <c r="D4641" s="30">
        <v>45418</v>
      </c>
      <c r="E4641" s="102">
        <f>YEAR(DATA[[#This Row],[Fecha]])</f>
        <v>2024</v>
      </c>
      <c r="F4641" s="31" t="s">
        <v>58</v>
      </c>
      <c r="G4641" s="32" t="s">
        <v>74</v>
      </c>
      <c r="H4641" s="35" t="s">
        <v>149</v>
      </c>
      <c r="I4641" s="32" t="s">
        <v>166</v>
      </c>
      <c r="J4641" s="19">
        <v>0.54</v>
      </c>
    </row>
    <row r="4642" spans="1:11">
      <c r="A4642" s="18" t="s">
        <v>19</v>
      </c>
      <c r="B4642" s="5" t="str">
        <f>TEXT(DATA[[#This Row],[Fecha]],"mmm")</f>
        <v>may</v>
      </c>
      <c r="C4642" s="16">
        <f>(WEEKNUM(DATA[[#This Row],[Fecha]],2))</f>
        <v>19</v>
      </c>
      <c r="D4642" s="30">
        <v>45418</v>
      </c>
      <c r="E4642" s="102">
        <f>YEAR(DATA[[#This Row],[Fecha]])</f>
        <v>2024</v>
      </c>
      <c r="F4642" s="31" t="s">
        <v>398</v>
      </c>
      <c r="G4642" s="32" t="s">
        <v>74</v>
      </c>
      <c r="H4642" s="35" t="s">
        <v>149</v>
      </c>
      <c r="I4642" s="32" t="s">
        <v>166</v>
      </c>
      <c r="J4642" s="19">
        <v>0.52</v>
      </c>
    </row>
    <row r="4643" spans="1:11">
      <c r="A4643" s="18" t="s">
        <v>19</v>
      </c>
      <c r="B4643" s="5" t="str">
        <f>TEXT(DATA[[#This Row],[Fecha]],"mmm")</f>
        <v>may</v>
      </c>
      <c r="C4643" s="16">
        <f>(WEEKNUM(DATA[[#This Row],[Fecha]],2))</f>
        <v>19</v>
      </c>
      <c r="D4643" s="30">
        <v>45418</v>
      </c>
      <c r="E4643" s="102">
        <f>YEAR(DATA[[#This Row],[Fecha]])</f>
        <v>2024</v>
      </c>
      <c r="F4643" s="31" t="s">
        <v>398</v>
      </c>
      <c r="G4643" s="32" t="s">
        <v>60</v>
      </c>
      <c r="H4643" s="35" t="s">
        <v>299</v>
      </c>
      <c r="I4643" s="32" t="s">
        <v>166</v>
      </c>
      <c r="J4643" s="19">
        <v>0.38</v>
      </c>
    </row>
    <row r="4644" spans="1:11">
      <c r="A4644" s="18" t="s">
        <v>19</v>
      </c>
      <c r="B4644" s="5" t="str">
        <f>TEXT(DATA[[#This Row],[Fecha]],"mmm")</f>
        <v>may</v>
      </c>
      <c r="C4644" s="16">
        <f>(WEEKNUM(DATA[[#This Row],[Fecha]],2))</f>
        <v>19</v>
      </c>
      <c r="D4644" s="30">
        <v>45418</v>
      </c>
      <c r="E4644" s="102">
        <f>YEAR(DATA[[#This Row],[Fecha]])</f>
        <v>2024</v>
      </c>
      <c r="F4644" s="31" t="s">
        <v>58</v>
      </c>
      <c r="G4644" s="32" t="s">
        <v>74</v>
      </c>
      <c r="H4644" s="35" t="s">
        <v>126</v>
      </c>
      <c r="I4644" s="32" t="s">
        <v>166</v>
      </c>
      <c r="J4644" s="19">
        <v>0.22</v>
      </c>
    </row>
    <row r="4645" spans="1:11">
      <c r="A4645" s="18" t="s">
        <v>19</v>
      </c>
      <c r="B4645" s="5" t="str">
        <f>TEXT(DATA[[#This Row],[Fecha]],"mmm")</f>
        <v>may</v>
      </c>
      <c r="C4645" s="16">
        <f>(WEEKNUM(DATA[[#This Row],[Fecha]],2))</f>
        <v>19</v>
      </c>
      <c r="D4645" s="30">
        <v>45418</v>
      </c>
      <c r="E4645" s="102">
        <f>YEAR(DATA[[#This Row],[Fecha]])</f>
        <v>2024</v>
      </c>
      <c r="F4645" s="31" t="s">
        <v>398</v>
      </c>
      <c r="G4645" s="32" t="s">
        <v>179</v>
      </c>
      <c r="H4645" s="35" t="s">
        <v>691</v>
      </c>
      <c r="I4645" s="32" t="s">
        <v>166</v>
      </c>
      <c r="J4645" s="19">
        <v>0.19</v>
      </c>
    </row>
    <row r="4646" spans="1:11">
      <c r="A4646" s="18" t="s">
        <v>19</v>
      </c>
      <c r="B4646" s="5" t="str">
        <f>TEXT(DATA[[#This Row],[Fecha]],"mmm")</f>
        <v>may</v>
      </c>
      <c r="C4646" s="16">
        <f>(WEEKNUM(DATA[[#This Row],[Fecha]],2))</f>
        <v>19</v>
      </c>
      <c r="D4646" s="30">
        <v>45418</v>
      </c>
      <c r="E4646" s="102">
        <f>YEAR(DATA[[#This Row],[Fecha]])</f>
        <v>2024</v>
      </c>
      <c r="F4646" s="31" t="s">
        <v>398</v>
      </c>
      <c r="G4646" s="32" t="s">
        <v>74</v>
      </c>
      <c r="H4646" s="35" t="s">
        <v>149</v>
      </c>
      <c r="I4646" s="32" t="s">
        <v>166</v>
      </c>
      <c r="J4646" s="19">
        <v>0.08</v>
      </c>
    </row>
    <row r="4647" spans="1:11">
      <c r="A4647" s="18" t="s">
        <v>19</v>
      </c>
      <c r="B4647" s="5" t="str">
        <f>TEXT(DATA[[#This Row],[Fecha]],"mmm")</f>
        <v>may</v>
      </c>
      <c r="C4647" s="16">
        <f>(WEEKNUM(DATA[[#This Row],[Fecha]],2))</f>
        <v>19</v>
      </c>
      <c r="D4647" s="30">
        <v>45418</v>
      </c>
      <c r="E4647" s="102">
        <f>YEAR(DATA[[#This Row],[Fecha]])</f>
        <v>2024</v>
      </c>
      <c r="F4647" s="31" t="s">
        <v>58</v>
      </c>
      <c r="G4647" s="32" t="s">
        <v>74</v>
      </c>
      <c r="H4647" s="35" t="s">
        <v>149</v>
      </c>
      <c r="I4647" s="32" t="s">
        <v>166</v>
      </c>
      <c r="J4647" s="19">
        <v>0.01</v>
      </c>
    </row>
    <row r="4648" spans="1:11">
      <c r="A4648" s="18" t="s">
        <v>19</v>
      </c>
      <c r="B4648" s="5" t="str">
        <f>TEXT(DATA[[#This Row],[Fecha]],"mmm")</f>
        <v>may</v>
      </c>
      <c r="C4648" s="16">
        <f>(WEEKNUM(DATA[[#This Row],[Fecha]],2))</f>
        <v>19</v>
      </c>
      <c r="D4648" s="30">
        <v>45419</v>
      </c>
      <c r="E4648" s="102">
        <f>YEAR(DATA[[#This Row],[Fecha]])</f>
        <v>2024</v>
      </c>
      <c r="F4648" s="31" t="s">
        <v>58</v>
      </c>
      <c r="G4648" s="32" t="s">
        <v>74</v>
      </c>
      <c r="H4648" s="35" t="s">
        <v>149</v>
      </c>
      <c r="I4648" s="32" t="s">
        <v>56</v>
      </c>
      <c r="J4648" s="19">
        <v>35.28</v>
      </c>
      <c r="K4648" s="29" t="s">
        <v>926</v>
      </c>
    </row>
    <row r="4649" spans="1:11">
      <c r="A4649" s="18" t="s">
        <v>20</v>
      </c>
      <c r="B4649" s="5" t="str">
        <f>TEXT(DATA[[#This Row],[Fecha]],"mmm")</f>
        <v>may</v>
      </c>
      <c r="C4649" s="16">
        <f>(WEEKNUM(DATA[[#This Row],[Fecha]],2))</f>
        <v>19</v>
      </c>
      <c r="D4649" s="30">
        <v>45419</v>
      </c>
      <c r="E4649" s="102">
        <f>YEAR(DATA[[#This Row],[Fecha]])</f>
        <v>2024</v>
      </c>
      <c r="F4649" s="31" t="s">
        <v>58</v>
      </c>
      <c r="G4649" s="32" t="s">
        <v>70</v>
      </c>
      <c r="H4649" s="35" t="s">
        <v>84</v>
      </c>
      <c r="I4649" s="32" t="s">
        <v>56</v>
      </c>
      <c r="J4649" s="19">
        <v>27.64</v>
      </c>
      <c r="K4649" s="29" t="s">
        <v>917</v>
      </c>
    </row>
    <row r="4650" spans="1:11">
      <c r="A4650" s="18" t="s">
        <v>20</v>
      </c>
      <c r="B4650" s="5" t="str">
        <f>TEXT(DATA[[#This Row],[Fecha]],"mmm")</f>
        <v>may</v>
      </c>
      <c r="C4650" s="16">
        <f>(WEEKNUM(DATA[[#This Row],[Fecha]],2))</f>
        <v>19</v>
      </c>
      <c r="D4650" s="30">
        <v>45419</v>
      </c>
      <c r="E4650" s="102">
        <f>YEAR(DATA[[#This Row],[Fecha]])</f>
        <v>2024</v>
      </c>
      <c r="F4650" s="31" t="s">
        <v>58</v>
      </c>
      <c r="G4650" s="32" t="s">
        <v>70</v>
      </c>
      <c r="H4650" s="35" t="s">
        <v>84</v>
      </c>
      <c r="I4650" s="32" t="s">
        <v>56</v>
      </c>
      <c r="J4650" s="19">
        <v>12.75</v>
      </c>
      <c r="K4650" s="29" t="s">
        <v>917</v>
      </c>
    </row>
    <row r="4651" spans="1:11">
      <c r="A4651" s="18" t="s">
        <v>19</v>
      </c>
      <c r="B4651" s="5" t="str">
        <f>TEXT(DATA[[#This Row],[Fecha]],"mmm")</f>
        <v>may</v>
      </c>
      <c r="C4651" s="16">
        <f>(WEEKNUM(DATA[[#This Row],[Fecha]],2))</f>
        <v>19</v>
      </c>
      <c r="D4651" s="30">
        <v>45419</v>
      </c>
      <c r="E4651" s="102">
        <f>YEAR(DATA[[#This Row],[Fecha]])</f>
        <v>2024</v>
      </c>
      <c r="F4651" s="31" t="s">
        <v>398</v>
      </c>
      <c r="G4651" s="32" t="s">
        <v>74</v>
      </c>
      <c r="H4651" s="35" t="s">
        <v>149</v>
      </c>
      <c r="I4651" s="32" t="s">
        <v>166</v>
      </c>
      <c r="J4651" s="19">
        <v>8.59</v>
      </c>
    </row>
    <row r="4652" spans="1:11">
      <c r="A4652" s="18" t="s">
        <v>20</v>
      </c>
      <c r="B4652" s="5" t="str">
        <f>TEXT(DATA[[#This Row],[Fecha]],"mmm")</f>
        <v>may</v>
      </c>
      <c r="C4652" s="16">
        <f>(WEEKNUM(DATA[[#This Row],[Fecha]],2))</f>
        <v>19</v>
      </c>
      <c r="D4652" s="30">
        <v>45419</v>
      </c>
      <c r="E4652" s="102">
        <f>YEAR(DATA[[#This Row],[Fecha]])</f>
        <v>2024</v>
      </c>
      <c r="F4652" s="31" t="s">
        <v>58</v>
      </c>
      <c r="G4652" s="32" t="s">
        <v>52</v>
      </c>
      <c r="H4652" s="35" t="s">
        <v>431</v>
      </c>
      <c r="I4652" s="32" t="s">
        <v>166</v>
      </c>
      <c r="J4652" s="19">
        <v>8.31</v>
      </c>
    </row>
    <row r="4653" spans="1:11">
      <c r="A4653" s="18" t="s">
        <v>19</v>
      </c>
      <c r="B4653" s="5" t="str">
        <f>TEXT(DATA[[#This Row],[Fecha]],"mmm")</f>
        <v>may</v>
      </c>
      <c r="C4653" s="16">
        <f>(WEEKNUM(DATA[[#This Row],[Fecha]],2))</f>
        <v>19</v>
      </c>
      <c r="D4653" s="30">
        <v>45419</v>
      </c>
      <c r="E4653" s="102">
        <f>YEAR(DATA[[#This Row],[Fecha]])</f>
        <v>2024</v>
      </c>
      <c r="F4653" s="31" t="s">
        <v>398</v>
      </c>
      <c r="G4653" s="32" t="s">
        <v>70</v>
      </c>
      <c r="H4653" s="35" t="s">
        <v>86</v>
      </c>
      <c r="I4653" s="32" t="s">
        <v>166</v>
      </c>
      <c r="J4653" s="19">
        <v>7.74</v>
      </c>
    </row>
    <row r="4654" spans="1:11">
      <c r="A4654" s="18" t="s">
        <v>19</v>
      </c>
      <c r="B4654" s="5" t="str">
        <f>TEXT(DATA[[#This Row],[Fecha]],"mmm")</f>
        <v>may</v>
      </c>
      <c r="C4654" s="16">
        <f>(WEEKNUM(DATA[[#This Row],[Fecha]],2))</f>
        <v>19</v>
      </c>
      <c r="D4654" s="30">
        <v>45419</v>
      </c>
      <c r="E4654" s="102">
        <f>YEAR(DATA[[#This Row],[Fecha]])</f>
        <v>2024</v>
      </c>
      <c r="F4654" s="31" t="s">
        <v>398</v>
      </c>
      <c r="G4654" s="32" t="s">
        <v>684</v>
      </c>
      <c r="H4654" s="35" t="s">
        <v>912</v>
      </c>
      <c r="I4654" s="32" t="s">
        <v>166</v>
      </c>
      <c r="J4654" s="19">
        <v>6.34</v>
      </c>
    </row>
    <row r="4655" spans="1:11">
      <c r="A4655" s="18" t="s">
        <v>19</v>
      </c>
      <c r="B4655" s="5" t="str">
        <f>TEXT(DATA[[#This Row],[Fecha]],"mmm")</f>
        <v>may</v>
      </c>
      <c r="C4655" s="16">
        <f>(WEEKNUM(DATA[[#This Row],[Fecha]],2))</f>
        <v>19</v>
      </c>
      <c r="D4655" s="30">
        <v>45419</v>
      </c>
      <c r="E4655" s="102">
        <f>YEAR(DATA[[#This Row],[Fecha]])</f>
        <v>2024</v>
      </c>
      <c r="F4655" s="31" t="s">
        <v>398</v>
      </c>
      <c r="G4655" s="32" t="s">
        <v>70</v>
      </c>
      <c r="H4655" s="35" t="s">
        <v>86</v>
      </c>
      <c r="I4655" s="32" t="s">
        <v>166</v>
      </c>
      <c r="J4655" s="19">
        <v>6.09</v>
      </c>
    </row>
    <row r="4656" spans="1:11">
      <c r="A4656" s="18" t="s">
        <v>19</v>
      </c>
      <c r="B4656" s="5" t="str">
        <f>TEXT(DATA[[#This Row],[Fecha]],"mmm")</f>
        <v>may</v>
      </c>
      <c r="C4656" s="16">
        <f>(WEEKNUM(DATA[[#This Row],[Fecha]],2))</f>
        <v>19</v>
      </c>
      <c r="D4656" s="30">
        <v>45419</v>
      </c>
      <c r="E4656" s="102">
        <f>YEAR(DATA[[#This Row],[Fecha]])</f>
        <v>2024</v>
      </c>
      <c r="F4656" s="31" t="s">
        <v>398</v>
      </c>
      <c r="G4656" s="32" t="s">
        <v>65</v>
      </c>
      <c r="H4656" s="35" t="s">
        <v>89</v>
      </c>
      <c r="I4656" s="32" t="s">
        <v>166</v>
      </c>
      <c r="J4656" s="19">
        <v>6.05</v>
      </c>
    </row>
    <row r="4657" spans="1:10">
      <c r="A4657" s="18" t="s">
        <v>19</v>
      </c>
      <c r="B4657" s="5" t="str">
        <f>TEXT(DATA[[#This Row],[Fecha]],"mmm")</f>
        <v>may</v>
      </c>
      <c r="C4657" s="16">
        <f>(WEEKNUM(DATA[[#This Row],[Fecha]],2))</f>
        <v>19</v>
      </c>
      <c r="D4657" s="30">
        <v>45419</v>
      </c>
      <c r="E4657" s="102">
        <f>YEAR(DATA[[#This Row],[Fecha]])</f>
        <v>2024</v>
      </c>
      <c r="F4657" s="31" t="s">
        <v>58</v>
      </c>
      <c r="G4657" s="32" t="s">
        <v>74</v>
      </c>
      <c r="H4657" s="35" t="s">
        <v>608</v>
      </c>
      <c r="I4657" s="32" t="s">
        <v>166</v>
      </c>
      <c r="J4657" s="19">
        <v>5.91</v>
      </c>
    </row>
    <row r="4658" spans="1:10">
      <c r="A4658" s="18" t="s">
        <v>19</v>
      </c>
      <c r="B4658" s="5" t="str">
        <f>TEXT(DATA[[#This Row],[Fecha]],"mmm")</f>
        <v>may</v>
      </c>
      <c r="C4658" s="16">
        <f>(WEEKNUM(DATA[[#This Row],[Fecha]],2))</f>
        <v>19</v>
      </c>
      <c r="D4658" s="30">
        <v>45419</v>
      </c>
      <c r="E4658" s="102">
        <f>YEAR(DATA[[#This Row],[Fecha]])</f>
        <v>2024</v>
      </c>
      <c r="F4658" s="31" t="s">
        <v>58</v>
      </c>
      <c r="G4658" s="32" t="s">
        <v>74</v>
      </c>
      <c r="H4658" s="35" t="s">
        <v>149</v>
      </c>
      <c r="I4658" s="32" t="s">
        <v>166</v>
      </c>
      <c r="J4658" s="19">
        <v>5.34</v>
      </c>
    </row>
    <row r="4659" spans="1:10">
      <c r="A4659" s="18" t="s">
        <v>19</v>
      </c>
      <c r="B4659" s="5" t="str">
        <f>TEXT(DATA[[#This Row],[Fecha]],"mmm")</f>
        <v>may</v>
      </c>
      <c r="C4659" s="16">
        <f>(WEEKNUM(DATA[[#This Row],[Fecha]],2))</f>
        <v>19</v>
      </c>
      <c r="D4659" s="30">
        <v>45419</v>
      </c>
      <c r="E4659" s="102">
        <f>YEAR(DATA[[#This Row],[Fecha]])</f>
        <v>2024</v>
      </c>
      <c r="F4659" s="31" t="s">
        <v>58</v>
      </c>
      <c r="G4659" s="32" t="s">
        <v>74</v>
      </c>
      <c r="H4659" s="35" t="s">
        <v>608</v>
      </c>
      <c r="I4659" s="32" t="s">
        <v>166</v>
      </c>
      <c r="J4659" s="19">
        <v>4.5599999999999996</v>
      </c>
    </row>
    <row r="4660" spans="1:10">
      <c r="A4660" s="18" t="s">
        <v>19</v>
      </c>
      <c r="B4660" s="5" t="str">
        <f>TEXT(DATA[[#This Row],[Fecha]],"mmm")</f>
        <v>may</v>
      </c>
      <c r="C4660" s="16">
        <f>(WEEKNUM(DATA[[#This Row],[Fecha]],2))</f>
        <v>19</v>
      </c>
      <c r="D4660" s="30">
        <v>45419</v>
      </c>
      <c r="E4660" s="102">
        <f>YEAR(DATA[[#This Row],[Fecha]])</f>
        <v>2024</v>
      </c>
      <c r="F4660" s="31" t="s">
        <v>58</v>
      </c>
      <c r="G4660" s="32" t="s">
        <v>74</v>
      </c>
      <c r="H4660" s="35" t="s">
        <v>608</v>
      </c>
      <c r="I4660" s="32" t="s">
        <v>166</v>
      </c>
      <c r="J4660" s="19">
        <v>3.74</v>
      </c>
    </row>
    <row r="4661" spans="1:10">
      <c r="A4661" s="18" t="s">
        <v>19</v>
      </c>
      <c r="B4661" s="5" t="str">
        <f>TEXT(DATA[[#This Row],[Fecha]],"mmm")</f>
        <v>may</v>
      </c>
      <c r="C4661" s="16">
        <f>(WEEKNUM(DATA[[#This Row],[Fecha]],2))</f>
        <v>19</v>
      </c>
      <c r="D4661" s="30">
        <v>45419</v>
      </c>
      <c r="E4661" s="102">
        <f>YEAR(DATA[[#This Row],[Fecha]])</f>
        <v>2024</v>
      </c>
      <c r="F4661" s="31" t="s">
        <v>398</v>
      </c>
      <c r="G4661" s="32" t="s">
        <v>684</v>
      </c>
      <c r="H4661" s="35" t="s">
        <v>912</v>
      </c>
      <c r="I4661" s="32" t="s">
        <v>166</v>
      </c>
      <c r="J4661" s="19">
        <v>3.71</v>
      </c>
    </row>
    <row r="4662" spans="1:10">
      <c r="A4662" s="18" t="s">
        <v>19</v>
      </c>
      <c r="B4662" s="5" t="str">
        <f>TEXT(DATA[[#This Row],[Fecha]],"mmm")</f>
        <v>may</v>
      </c>
      <c r="C4662" s="16">
        <f>(WEEKNUM(DATA[[#This Row],[Fecha]],2))</f>
        <v>19</v>
      </c>
      <c r="D4662" s="30">
        <v>45419</v>
      </c>
      <c r="E4662" s="102">
        <f>YEAR(DATA[[#This Row],[Fecha]])</f>
        <v>2024</v>
      </c>
      <c r="F4662" s="31" t="s">
        <v>398</v>
      </c>
      <c r="G4662" s="32" t="s">
        <v>65</v>
      </c>
      <c r="H4662" s="35" t="s">
        <v>429</v>
      </c>
      <c r="I4662" s="32" t="s">
        <v>166</v>
      </c>
      <c r="J4662" s="19">
        <v>3.36</v>
      </c>
    </row>
    <row r="4663" spans="1:10">
      <c r="A4663" s="18" t="s">
        <v>22</v>
      </c>
      <c r="B4663" s="5" t="str">
        <f>TEXT(DATA[[#This Row],[Fecha]],"mmm")</f>
        <v>may</v>
      </c>
      <c r="C4663" s="16">
        <f>(WEEKNUM(DATA[[#This Row],[Fecha]],2))</f>
        <v>19</v>
      </c>
      <c r="D4663" s="30">
        <v>45419</v>
      </c>
      <c r="E4663" s="102">
        <f>YEAR(DATA[[#This Row],[Fecha]])</f>
        <v>2024</v>
      </c>
      <c r="F4663" s="31" t="s">
        <v>398</v>
      </c>
      <c r="G4663" s="32" t="s">
        <v>79</v>
      </c>
      <c r="H4663" s="35" t="s">
        <v>110</v>
      </c>
      <c r="I4663" s="32" t="s">
        <v>166</v>
      </c>
      <c r="J4663" s="19">
        <v>2.8</v>
      </c>
    </row>
    <row r="4664" spans="1:10">
      <c r="A4664" s="18" t="s">
        <v>22</v>
      </c>
      <c r="B4664" s="5" t="str">
        <f>TEXT(DATA[[#This Row],[Fecha]],"mmm")</f>
        <v>may</v>
      </c>
      <c r="C4664" s="16">
        <f>(WEEKNUM(DATA[[#This Row],[Fecha]],2))</f>
        <v>19</v>
      </c>
      <c r="D4664" s="30">
        <v>45419</v>
      </c>
      <c r="E4664" s="102">
        <f>YEAR(DATA[[#This Row],[Fecha]])</f>
        <v>2024</v>
      </c>
      <c r="F4664" s="31" t="s">
        <v>398</v>
      </c>
      <c r="G4664" s="32" t="s">
        <v>79</v>
      </c>
      <c r="H4664" s="35" t="s">
        <v>110</v>
      </c>
      <c r="I4664" s="32" t="s">
        <v>166</v>
      </c>
      <c r="J4664" s="19">
        <v>2.8</v>
      </c>
    </row>
    <row r="4665" spans="1:10">
      <c r="A4665" s="18" t="s">
        <v>22</v>
      </c>
      <c r="B4665" s="5" t="str">
        <f>TEXT(DATA[[#This Row],[Fecha]],"mmm")</f>
        <v>may</v>
      </c>
      <c r="C4665" s="16">
        <f>(WEEKNUM(DATA[[#This Row],[Fecha]],2))</f>
        <v>19</v>
      </c>
      <c r="D4665" s="30">
        <v>45419</v>
      </c>
      <c r="E4665" s="102">
        <f>YEAR(DATA[[#This Row],[Fecha]])</f>
        <v>2024</v>
      </c>
      <c r="F4665" s="31" t="s">
        <v>398</v>
      </c>
      <c r="G4665" s="32" t="s">
        <v>79</v>
      </c>
      <c r="H4665" s="35" t="s">
        <v>110</v>
      </c>
      <c r="I4665" s="32" t="s">
        <v>166</v>
      </c>
      <c r="J4665" s="19">
        <v>2.65</v>
      </c>
    </row>
    <row r="4666" spans="1:10">
      <c r="A4666" s="18" t="s">
        <v>22</v>
      </c>
      <c r="B4666" s="5" t="str">
        <f>TEXT(DATA[[#This Row],[Fecha]],"mmm")</f>
        <v>may</v>
      </c>
      <c r="C4666" s="16">
        <f>(WEEKNUM(DATA[[#This Row],[Fecha]],2))</f>
        <v>19</v>
      </c>
      <c r="D4666" s="30">
        <v>45419</v>
      </c>
      <c r="E4666" s="102">
        <f>YEAR(DATA[[#This Row],[Fecha]])</f>
        <v>2024</v>
      </c>
      <c r="F4666" s="31" t="s">
        <v>398</v>
      </c>
      <c r="G4666" s="32" t="s">
        <v>79</v>
      </c>
      <c r="H4666" s="35" t="s">
        <v>110</v>
      </c>
      <c r="I4666" s="32" t="s">
        <v>166</v>
      </c>
      <c r="J4666" s="19">
        <v>2.5499999999999998</v>
      </c>
    </row>
    <row r="4667" spans="1:10">
      <c r="A4667" s="18" t="s">
        <v>19</v>
      </c>
      <c r="B4667" s="5" t="str">
        <f>TEXT(DATA[[#This Row],[Fecha]],"mmm")</f>
        <v>may</v>
      </c>
      <c r="C4667" s="16">
        <f>(WEEKNUM(DATA[[#This Row],[Fecha]],2))</f>
        <v>19</v>
      </c>
      <c r="D4667" s="30">
        <v>45419</v>
      </c>
      <c r="E4667" s="102">
        <f>YEAR(DATA[[#This Row],[Fecha]])</f>
        <v>2024</v>
      </c>
      <c r="F4667" s="31" t="s">
        <v>398</v>
      </c>
      <c r="G4667" s="32" t="s">
        <v>65</v>
      </c>
      <c r="H4667" s="35" t="s">
        <v>89</v>
      </c>
      <c r="I4667" s="32" t="s">
        <v>166</v>
      </c>
      <c r="J4667" s="19">
        <v>2.44</v>
      </c>
    </row>
    <row r="4668" spans="1:10">
      <c r="A4668" s="18" t="s">
        <v>19</v>
      </c>
      <c r="B4668" s="5" t="str">
        <f>TEXT(DATA[[#This Row],[Fecha]],"mmm")</f>
        <v>may</v>
      </c>
      <c r="C4668" s="16">
        <f>(WEEKNUM(DATA[[#This Row],[Fecha]],2))</f>
        <v>19</v>
      </c>
      <c r="D4668" s="30">
        <v>45419</v>
      </c>
      <c r="E4668" s="102">
        <f>YEAR(DATA[[#This Row],[Fecha]])</f>
        <v>2024</v>
      </c>
      <c r="F4668" s="31" t="s">
        <v>398</v>
      </c>
      <c r="G4668" s="32" t="s">
        <v>74</v>
      </c>
      <c r="H4668" s="35" t="s">
        <v>149</v>
      </c>
      <c r="I4668" s="32" t="s">
        <v>166</v>
      </c>
      <c r="J4668" s="19">
        <v>1.99</v>
      </c>
    </row>
    <row r="4669" spans="1:10">
      <c r="A4669" s="18" t="s">
        <v>22</v>
      </c>
      <c r="B4669" s="5" t="str">
        <f>TEXT(DATA[[#This Row],[Fecha]],"mmm")</f>
        <v>may</v>
      </c>
      <c r="C4669" s="16">
        <f>(WEEKNUM(DATA[[#This Row],[Fecha]],2))</f>
        <v>19</v>
      </c>
      <c r="D4669" s="30">
        <v>45419</v>
      </c>
      <c r="E4669" s="102">
        <f>YEAR(DATA[[#This Row],[Fecha]])</f>
        <v>2024</v>
      </c>
      <c r="F4669" s="31" t="s">
        <v>398</v>
      </c>
      <c r="G4669" s="32" t="s">
        <v>79</v>
      </c>
      <c r="H4669" s="35" t="s">
        <v>110</v>
      </c>
      <c r="I4669" s="32" t="s">
        <v>166</v>
      </c>
      <c r="J4669" s="19">
        <v>1.8</v>
      </c>
    </row>
    <row r="4670" spans="1:10">
      <c r="A4670" s="18" t="s">
        <v>22</v>
      </c>
      <c r="B4670" s="5" t="str">
        <f>TEXT(DATA[[#This Row],[Fecha]],"mmm")</f>
        <v>may</v>
      </c>
      <c r="C4670" s="16">
        <f>(WEEKNUM(DATA[[#This Row],[Fecha]],2))</f>
        <v>19</v>
      </c>
      <c r="D4670" s="30">
        <v>45419</v>
      </c>
      <c r="E4670" s="102">
        <f>YEAR(DATA[[#This Row],[Fecha]])</f>
        <v>2024</v>
      </c>
      <c r="F4670" s="31" t="s">
        <v>398</v>
      </c>
      <c r="G4670" s="32" t="s">
        <v>79</v>
      </c>
      <c r="H4670" s="35" t="s">
        <v>110</v>
      </c>
      <c r="I4670" s="32" t="s">
        <v>166</v>
      </c>
      <c r="J4670" s="19">
        <v>1.75</v>
      </c>
    </row>
    <row r="4671" spans="1:10">
      <c r="A4671" s="18" t="s">
        <v>19</v>
      </c>
      <c r="B4671" s="5" t="str">
        <f>TEXT(DATA[[#This Row],[Fecha]],"mmm")</f>
        <v>may</v>
      </c>
      <c r="C4671" s="16">
        <f>(WEEKNUM(DATA[[#This Row],[Fecha]],2))</f>
        <v>19</v>
      </c>
      <c r="D4671" s="30">
        <v>45419</v>
      </c>
      <c r="E4671" s="102">
        <f>YEAR(DATA[[#This Row],[Fecha]])</f>
        <v>2024</v>
      </c>
      <c r="F4671" s="31" t="s">
        <v>398</v>
      </c>
      <c r="G4671" s="32" t="s">
        <v>74</v>
      </c>
      <c r="H4671" s="35" t="s">
        <v>149</v>
      </c>
      <c r="I4671" s="32" t="s">
        <v>166</v>
      </c>
      <c r="J4671" s="19">
        <v>1.72</v>
      </c>
    </row>
    <row r="4672" spans="1:10">
      <c r="A4672" s="18" t="s">
        <v>22</v>
      </c>
      <c r="B4672" s="5" t="str">
        <f>TEXT(DATA[[#This Row],[Fecha]],"mmm")</f>
        <v>may</v>
      </c>
      <c r="C4672" s="16">
        <f>(WEEKNUM(DATA[[#This Row],[Fecha]],2))</f>
        <v>19</v>
      </c>
      <c r="D4672" s="30">
        <v>45419</v>
      </c>
      <c r="E4672" s="102">
        <f>YEAR(DATA[[#This Row],[Fecha]])</f>
        <v>2024</v>
      </c>
      <c r="F4672" s="31" t="s">
        <v>398</v>
      </c>
      <c r="G4672" s="32" t="s">
        <v>79</v>
      </c>
      <c r="H4672" s="35" t="s">
        <v>110</v>
      </c>
      <c r="I4672" s="32" t="s">
        <v>166</v>
      </c>
      <c r="J4672" s="19">
        <v>1.65</v>
      </c>
    </row>
    <row r="4673" spans="1:10">
      <c r="A4673" s="18" t="s">
        <v>19</v>
      </c>
      <c r="B4673" s="5" t="str">
        <f>TEXT(DATA[[#This Row],[Fecha]],"mmm")</f>
        <v>may</v>
      </c>
      <c r="C4673" s="16">
        <f>(WEEKNUM(DATA[[#This Row],[Fecha]],2))</f>
        <v>19</v>
      </c>
      <c r="D4673" s="30">
        <v>45419</v>
      </c>
      <c r="E4673" s="102">
        <f>YEAR(DATA[[#This Row],[Fecha]])</f>
        <v>2024</v>
      </c>
      <c r="F4673" s="31" t="s">
        <v>398</v>
      </c>
      <c r="G4673" s="32" t="s">
        <v>74</v>
      </c>
      <c r="H4673" s="35" t="s">
        <v>149</v>
      </c>
      <c r="I4673" s="32" t="s">
        <v>166</v>
      </c>
      <c r="J4673" s="19">
        <v>1.58</v>
      </c>
    </row>
    <row r="4674" spans="1:10">
      <c r="A4674" s="18" t="s">
        <v>19</v>
      </c>
      <c r="B4674" s="5" t="str">
        <f>TEXT(DATA[[#This Row],[Fecha]],"mmm")</f>
        <v>may</v>
      </c>
      <c r="C4674" s="16">
        <f>(WEEKNUM(DATA[[#This Row],[Fecha]],2))</f>
        <v>19</v>
      </c>
      <c r="D4674" s="30">
        <v>45419</v>
      </c>
      <c r="E4674" s="102">
        <f>YEAR(DATA[[#This Row],[Fecha]])</f>
        <v>2024</v>
      </c>
      <c r="F4674" s="31" t="s">
        <v>398</v>
      </c>
      <c r="G4674" s="32" t="s">
        <v>74</v>
      </c>
      <c r="H4674" s="35" t="s">
        <v>608</v>
      </c>
      <c r="I4674" s="32" t="s">
        <v>166</v>
      </c>
      <c r="J4674" s="19">
        <v>1.58</v>
      </c>
    </row>
    <row r="4675" spans="1:10">
      <c r="A4675" s="18" t="s">
        <v>19</v>
      </c>
      <c r="B4675" s="5" t="str">
        <f>TEXT(DATA[[#This Row],[Fecha]],"mmm")</f>
        <v>may</v>
      </c>
      <c r="C4675" s="16">
        <f>(WEEKNUM(DATA[[#This Row],[Fecha]],2))</f>
        <v>19</v>
      </c>
      <c r="D4675" s="30">
        <v>45419</v>
      </c>
      <c r="E4675" s="102">
        <f>YEAR(DATA[[#This Row],[Fecha]])</f>
        <v>2024</v>
      </c>
      <c r="F4675" s="31" t="s">
        <v>58</v>
      </c>
      <c r="G4675" s="32" t="s">
        <v>74</v>
      </c>
      <c r="H4675" s="35" t="s">
        <v>608</v>
      </c>
      <c r="I4675" s="32" t="s">
        <v>166</v>
      </c>
      <c r="J4675" s="19">
        <v>1.27</v>
      </c>
    </row>
    <row r="4676" spans="1:10">
      <c r="A4676" s="18" t="s">
        <v>19</v>
      </c>
      <c r="B4676" s="5" t="str">
        <f>TEXT(DATA[[#This Row],[Fecha]],"mmm")</f>
        <v>may</v>
      </c>
      <c r="C4676" s="16">
        <f>(WEEKNUM(DATA[[#This Row],[Fecha]],2))</f>
        <v>19</v>
      </c>
      <c r="D4676" s="30">
        <v>45419</v>
      </c>
      <c r="E4676" s="102">
        <f>YEAR(DATA[[#This Row],[Fecha]])</f>
        <v>2024</v>
      </c>
      <c r="F4676" s="31" t="s">
        <v>58</v>
      </c>
      <c r="G4676" s="32" t="s">
        <v>74</v>
      </c>
      <c r="H4676" s="35" t="s">
        <v>149</v>
      </c>
      <c r="I4676" s="32" t="s">
        <v>166</v>
      </c>
      <c r="J4676" s="19">
        <v>1.19</v>
      </c>
    </row>
    <row r="4677" spans="1:10">
      <c r="A4677" s="18" t="s">
        <v>22</v>
      </c>
      <c r="B4677" s="5" t="str">
        <f>TEXT(DATA[[#This Row],[Fecha]],"mmm")</f>
        <v>may</v>
      </c>
      <c r="C4677" s="16">
        <f>(WEEKNUM(DATA[[#This Row],[Fecha]],2))</f>
        <v>19</v>
      </c>
      <c r="D4677" s="30">
        <v>45419</v>
      </c>
      <c r="E4677" s="102">
        <f>YEAR(DATA[[#This Row],[Fecha]])</f>
        <v>2024</v>
      </c>
      <c r="F4677" s="31" t="s">
        <v>398</v>
      </c>
      <c r="G4677" s="32" t="s">
        <v>79</v>
      </c>
      <c r="H4677" s="35" t="s">
        <v>110</v>
      </c>
      <c r="I4677" s="32" t="s">
        <v>166</v>
      </c>
      <c r="J4677" s="19">
        <v>1.1499999999999999</v>
      </c>
    </row>
    <row r="4678" spans="1:10">
      <c r="A4678" s="18" t="s">
        <v>19</v>
      </c>
      <c r="B4678" s="5" t="str">
        <f>TEXT(DATA[[#This Row],[Fecha]],"mmm")</f>
        <v>may</v>
      </c>
      <c r="C4678" s="16">
        <f>(WEEKNUM(DATA[[#This Row],[Fecha]],2))</f>
        <v>19</v>
      </c>
      <c r="D4678" s="30">
        <v>45419</v>
      </c>
      <c r="E4678" s="102">
        <f>YEAR(DATA[[#This Row],[Fecha]])</f>
        <v>2024</v>
      </c>
      <c r="F4678" s="31" t="s">
        <v>398</v>
      </c>
      <c r="G4678" s="32" t="s">
        <v>74</v>
      </c>
      <c r="H4678" s="35" t="s">
        <v>608</v>
      </c>
      <c r="I4678" s="32" t="s">
        <v>166</v>
      </c>
      <c r="J4678" s="19">
        <v>1.1100000000000001</v>
      </c>
    </row>
    <row r="4679" spans="1:10">
      <c r="A4679" s="18" t="s">
        <v>19</v>
      </c>
      <c r="B4679" s="5" t="str">
        <f>TEXT(DATA[[#This Row],[Fecha]],"mmm")</f>
        <v>may</v>
      </c>
      <c r="C4679" s="16">
        <f>(WEEKNUM(DATA[[#This Row],[Fecha]],2))</f>
        <v>19</v>
      </c>
      <c r="D4679" s="30">
        <v>45419</v>
      </c>
      <c r="E4679" s="102">
        <f>YEAR(DATA[[#This Row],[Fecha]])</f>
        <v>2024</v>
      </c>
      <c r="F4679" s="31" t="s">
        <v>58</v>
      </c>
      <c r="G4679" s="32" t="s">
        <v>74</v>
      </c>
      <c r="H4679" s="35" t="s">
        <v>608</v>
      </c>
      <c r="I4679" s="32" t="s">
        <v>166</v>
      </c>
      <c r="J4679" s="19">
        <v>1.06</v>
      </c>
    </row>
    <row r="4680" spans="1:10">
      <c r="A4680" s="18" t="s">
        <v>22</v>
      </c>
      <c r="B4680" s="5" t="str">
        <f>TEXT(DATA[[#This Row],[Fecha]],"mmm")</f>
        <v>may</v>
      </c>
      <c r="C4680" s="16">
        <f>(WEEKNUM(DATA[[#This Row],[Fecha]],2))</f>
        <v>19</v>
      </c>
      <c r="D4680" s="30">
        <v>45419</v>
      </c>
      <c r="E4680" s="102">
        <f>YEAR(DATA[[#This Row],[Fecha]])</f>
        <v>2024</v>
      </c>
      <c r="F4680" s="31" t="s">
        <v>398</v>
      </c>
      <c r="G4680" s="32" t="s">
        <v>79</v>
      </c>
      <c r="H4680" s="35" t="s">
        <v>110</v>
      </c>
      <c r="I4680" s="32" t="s">
        <v>166</v>
      </c>
      <c r="J4680" s="19">
        <v>1</v>
      </c>
    </row>
    <row r="4681" spans="1:10">
      <c r="A4681" s="18" t="s">
        <v>19</v>
      </c>
      <c r="B4681" s="5" t="str">
        <f>TEXT(DATA[[#This Row],[Fecha]],"mmm")</f>
        <v>may</v>
      </c>
      <c r="C4681" s="16">
        <f>(WEEKNUM(DATA[[#This Row],[Fecha]],2))</f>
        <v>19</v>
      </c>
      <c r="D4681" s="30">
        <v>45419</v>
      </c>
      <c r="E4681" s="102">
        <f>YEAR(DATA[[#This Row],[Fecha]])</f>
        <v>2024</v>
      </c>
      <c r="F4681" s="31" t="s">
        <v>58</v>
      </c>
      <c r="G4681" s="32" t="s">
        <v>74</v>
      </c>
      <c r="H4681" s="35" t="s">
        <v>608</v>
      </c>
      <c r="I4681" s="32" t="s">
        <v>166</v>
      </c>
      <c r="J4681" s="19">
        <v>0.92</v>
      </c>
    </row>
    <row r="4682" spans="1:10">
      <c r="A4682" s="18" t="s">
        <v>22</v>
      </c>
      <c r="B4682" s="5" t="str">
        <f>TEXT(DATA[[#This Row],[Fecha]],"mmm")</f>
        <v>may</v>
      </c>
      <c r="C4682" s="16">
        <f>(WEEKNUM(DATA[[#This Row],[Fecha]],2))</f>
        <v>19</v>
      </c>
      <c r="D4682" s="30">
        <v>45419</v>
      </c>
      <c r="E4682" s="102">
        <f>YEAR(DATA[[#This Row],[Fecha]])</f>
        <v>2024</v>
      </c>
      <c r="F4682" s="31" t="s">
        <v>398</v>
      </c>
      <c r="G4682" s="32" t="s">
        <v>79</v>
      </c>
      <c r="H4682" s="35" t="s">
        <v>110</v>
      </c>
      <c r="I4682" s="32" t="s">
        <v>166</v>
      </c>
      <c r="J4682" s="19">
        <v>0.85</v>
      </c>
    </row>
    <row r="4683" spans="1:10">
      <c r="A4683" s="18" t="s">
        <v>22</v>
      </c>
      <c r="B4683" s="5" t="str">
        <f>TEXT(DATA[[#This Row],[Fecha]],"mmm")</f>
        <v>may</v>
      </c>
      <c r="C4683" s="16">
        <f>(WEEKNUM(DATA[[#This Row],[Fecha]],2))</f>
        <v>19</v>
      </c>
      <c r="D4683" s="30">
        <v>45419</v>
      </c>
      <c r="E4683" s="102">
        <f>YEAR(DATA[[#This Row],[Fecha]])</f>
        <v>2024</v>
      </c>
      <c r="F4683" s="31" t="s">
        <v>398</v>
      </c>
      <c r="G4683" s="32" t="s">
        <v>79</v>
      </c>
      <c r="H4683" s="35" t="s">
        <v>110</v>
      </c>
      <c r="I4683" s="32" t="s">
        <v>166</v>
      </c>
      <c r="J4683" s="19">
        <v>0.85</v>
      </c>
    </row>
    <row r="4684" spans="1:10">
      <c r="A4684" s="18" t="s">
        <v>22</v>
      </c>
      <c r="B4684" s="5" t="str">
        <f>TEXT(DATA[[#This Row],[Fecha]],"mmm")</f>
        <v>may</v>
      </c>
      <c r="C4684" s="16">
        <f>(WEEKNUM(DATA[[#This Row],[Fecha]],2))</f>
        <v>19</v>
      </c>
      <c r="D4684" s="30">
        <v>45419</v>
      </c>
      <c r="E4684" s="102">
        <f>YEAR(DATA[[#This Row],[Fecha]])</f>
        <v>2024</v>
      </c>
      <c r="F4684" s="31" t="s">
        <v>398</v>
      </c>
      <c r="G4684" s="32" t="s">
        <v>79</v>
      </c>
      <c r="H4684" s="35" t="s">
        <v>110</v>
      </c>
      <c r="I4684" s="32" t="s">
        <v>166</v>
      </c>
      <c r="J4684" s="19">
        <v>0.8</v>
      </c>
    </row>
    <row r="4685" spans="1:10">
      <c r="A4685" s="18" t="s">
        <v>22</v>
      </c>
      <c r="B4685" s="5" t="str">
        <f>TEXT(DATA[[#This Row],[Fecha]],"mmm")</f>
        <v>may</v>
      </c>
      <c r="C4685" s="16">
        <f>(WEEKNUM(DATA[[#This Row],[Fecha]],2))</f>
        <v>19</v>
      </c>
      <c r="D4685" s="30">
        <v>45419</v>
      </c>
      <c r="E4685" s="102">
        <f>YEAR(DATA[[#This Row],[Fecha]])</f>
        <v>2024</v>
      </c>
      <c r="F4685" s="31" t="s">
        <v>398</v>
      </c>
      <c r="G4685" s="32" t="s">
        <v>79</v>
      </c>
      <c r="H4685" s="35" t="s">
        <v>110</v>
      </c>
      <c r="I4685" s="32" t="s">
        <v>166</v>
      </c>
      <c r="J4685" s="19">
        <v>0.6</v>
      </c>
    </row>
    <row r="4686" spans="1:10">
      <c r="A4686" s="18" t="s">
        <v>19</v>
      </c>
      <c r="B4686" s="5" t="str">
        <f>TEXT(DATA[[#This Row],[Fecha]],"mmm")</f>
        <v>may</v>
      </c>
      <c r="C4686" s="16">
        <f>(WEEKNUM(DATA[[#This Row],[Fecha]],2))</f>
        <v>19</v>
      </c>
      <c r="D4686" s="30">
        <v>45419</v>
      </c>
      <c r="E4686" s="102">
        <f>YEAR(DATA[[#This Row],[Fecha]])</f>
        <v>2024</v>
      </c>
      <c r="F4686" s="31" t="s">
        <v>398</v>
      </c>
      <c r="G4686" s="32" t="s">
        <v>65</v>
      </c>
      <c r="H4686" s="35" t="s">
        <v>89</v>
      </c>
      <c r="I4686" s="32" t="s">
        <v>166</v>
      </c>
      <c r="J4686" s="19">
        <v>0.47</v>
      </c>
    </row>
    <row r="4687" spans="1:10">
      <c r="A4687" s="18" t="s">
        <v>20</v>
      </c>
      <c r="B4687" s="5" t="str">
        <f>TEXT(DATA[[#This Row],[Fecha]],"mmm")</f>
        <v>may</v>
      </c>
      <c r="C4687" s="16">
        <f>(WEEKNUM(DATA[[#This Row],[Fecha]],2))</f>
        <v>19</v>
      </c>
      <c r="D4687" s="30">
        <v>45419</v>
      </c>
      <c r="E4687" s="102">
        <f>YEAR(DATA[[#This Row],[Fecha]])</f>
        <v>2024</v>
      </c>
      <c r="F4687" s="31" t="s">
        <v>58</v>
      </c>
      <c r="G4687" s="32" t="s">
        <v>52</v>
      </c>
      <c r="H4687" s="35" t="s">
        <v>162</v>
      </c>
      <c r="I4687" s="32" t="s">
        <v>166</v>
      </c>
      <c r="J4687" s="19">
        <v>0.38</v>
      </c>
    </row>
    <row r="4688" spans="1:10">
      <c r="A4688" s="18" t="s">
        <v>19</v>
      </c>
      <c r="B4688" s="5" t="str">
        <f>TEXT(DATA[[#This Row],[Fecha]],"mmm")</f>
        <v>may</v>
      </c>
      <c r="C4688" s="16">
        <f>(WEEKNUM(DATA[[#This Row],[Fecha]],2))</f>
        <v>19</v>
      </c>
      <c r="D4688" s="30">
        <v>45419</v>
      </c>
      <c r="E4688" s="102">
        <f>YEAR(DATA[[#This Row],[Fecha]])</f>
        <v>2024</v>
      </c>
      <c r="F4688" s="31" t="s">
        <v>398</v>
      </c>
      <c r="G4688" s="32" t="s">
        <v>65</v>
      </c>
      <c r="H4688" s="35" t="s">
        <v>429</v>
      </c>
      <c r="I4688" s="32" t="s">
        <v>166</v>
      </c>
      <c r="J4688" s="19">
        <v>0.34</v>
      </c>
    </row>
    <row r="4689" spans="1:11">
      <c r="A4689" s="18" t="s">
        <v>19</v>
      </c>
      <c r="B4689" s="5" t="str">
        <f>TEXT(DATA[[#This Row],[Fecha]],"mmm")</f>
        <v>may</v>
      </c>
      <c r="C4689" s="16">
        <f>(WEEKNUM(DATA[[#This Row],[Fecha]],2))</f>
        <v>19</v>
      </c>
      <c r="D4689" s="30">
        <v>45419</v>
      </c>
      <c r="E4689" s="102">
        <f>YEAR(DATA[[#This Row],[Fecha]])</f>
        <v>2024</v>
      </c>
      <c r="F4689" s="31" t="s">
        <v>398</v>
      </c>
      <c r="G4689" s="32" t="s">
        <v>65</v>
      </c>
      <c r="H4689" s="35" t="s">
        <v>435</v>
      </c>
      <c r="I4689" s="32" t="s">
        <v>166</v>
      </c>
      <c r="J4689" s="19">
        <v>0.24</v>
      </c>
    </row>
    <row r="4690" spans="1:11">
      <c r="A4690" s="18" t="s">
        <v>20</v>
      </c>
      <c r="B4690" s="5" t="str">
        <f>TEXT(DATA[[#This Row],[Fecha]],"mmm")</f>
        <v>may</v>
      </c>
      <c r="C4690" s="16">
        <f>(WEEKNUM(DATA[[#This Row],[Fecha]],2))</f>
        <v>19</v>
      </c>
      <c r="D4690" s="30">
        <v>45419</v>
      </c>
      <c r="E4690" s="102">
        <f>YEAR(DATA[[#This Row],[Fecha]])</f>
        <v>2024</v>
      </c>
      <c r="F4690" s="31" t="s">
        <v>398</v>
      </c>
      <c r="G4690" s="32" t="s">
        <v>76</v>
      </c>
      <c r="H4690" s="35" t="s">
        <v>108</v>
      </c>
      <c r="I4690" s="32" t="s">
        <v>166</v>
      </c>
      <c r="J4690" s="19">
        <v>0.23</v>
      </c>
    </row>
    <row r="4691" spans="1:11">
      <c r="A4691" s="18" t="s">
        <v>20</v>
      </c>
      <c r="B4691" s="5" t="str">
        <f>TEXT(DATA[[#This Row],[Fecha]],"mmm")</f>
        <v>may</v>
      </c>
      <c r="C4691" s="16">
        <f>(WEEKNUM(DATA[[#This Row],[Fecha]],2))</f>
        <v>19</v>
      </c>
      <c r="D4691" s="30">
        <v>45419</v>
      </c>
      <c r="E4691" s="102">
        <f>YEAR(DATA[[#This Row],[Fecha]])</f>
        <v>2024</v>
      </c>
      <c r="F4691" s="31" t="s">
        <v>58</v>
      </c>
      <c r="G4691" s="32" t="s">
        <v>52</v>
      </c>
      <c r="H4691" s="35" t="s">
        <v>162</v>
      </c>
      <c r="I4691" s="32" t="s">
        <v>166</v>
      </c>
      <c r="J4691" s="19">
        <v>0.22</v>
      </c>
    </row>
    <row r="4692" spans="1:11">
      <c r="A4692" s="18" t="s">
        <v>19</v>
      </c>
      <c r="B4692" s="5" t="str">
        <f>TEXT(DATA[[#This Row],[Fecha]],"mmm")</f>
        <v>may</v>
      </c>
      <c r="C4692" s="16">
        <f>(WEEKNUM(DATA[[#This Row],[Fecha]],2))</f>
        <v>19</v>
      </c>
      <c r="D4692" s="30">
        <v>45419</v>
      </c>
      <c r="E4692" s="102">
        <f>YEAR(DATA[[#This Row],[Fecha]])</f>
        <v>2024</v>
      </c>
      <c r="F4692" s="31" t="s">
        <v>398</v>
      </c>
      <c r="G4692" s="32" t="s">
        <v>65</v>
      </c>
      <c r="H4692" s="35" t="s">
        <v>89</v>
      </c>
      <c r="I4692" s="32" t="s">
        <v>166</v>
      </c>
      <c r="J4692" s="19">
        <v>0.15</v>
      </c>
    </row>
    <row r="4693" spans="1:11">
      <c r="A4693" s="18" t="s">
        <v>19</v>
      </c>
      <c r="B4693" s="5" t="str">
        <f>TEXT(DATA[[#This Row],[Fecha]],"mmm")</f>
        <v>may</v>
      </c>
      <c r="C4693" s="16">
        <f>(WEEKNUM(DATA[[#This Row],[Fecha]],2))</f>
        <v>19</v>
      </c>
      <c r="D4693" s="30">
        <v>45419</v>
      </c>
      <c r="E4693" s="102">
        <f>YEAR(DATA[[#This Row],[Fecha]])</f>
        <v>2024</v>
      </c>
      <c r="F4693" s="31" t="s">
        <v>398</v>
      </c>
      <c r="G4693" s="32" t="s">
        <v>70</v>
      </c>
      <c r="H4693" s="35" t="s">
        <v>86</v>
      </c>
      <c r="I4693" s="32" t="s">
        <v>166</v>
      </c>
      <c r="J4693" s="19">
        <v>0.14000000000000001</v>
      </c>
    </row>
    <row r="4694" spans="1:11">
      <c r="A4694" s="18" t="s">
        <v>20</v>
      </c>
      <c r="B4694" s="5" t="str">
        <f>TEXT(DATA[[#This Row],[Fecha]],"mmm")</f>
        <v>may</v>
      </c>
      <c r="C4694" s="16">
        <f>(WEEKNUM(DATA[[#This Row],[Fecha]],2))</f>
        <v>19</v>
      </c>
      <c r="D4694" s="30">
        <v>45419</v>
      </c>
      <c r="E4694" s="102">
        <f>YEAR(DATA[[#This Row],[Fecha]])</f>
        <v>2024</v>
      </c>
      <c r="F4694" s="31" t="s">
        <v>58</v>
      </c>
      <c r="G4694" s="32" t="s">
        <v>52</v>
      </c>
      <c r="H4694" s="35" t="s">
        <v>162</v>
      </c>
      <c r="I4694" s="32" t="s">
        <v>166</v>
      </c>
      <c r="J4694" s="19">
        <v>0.13</v>
      </c>
    </row>
    <row r="4695" spans="1:11">
      <c r="A4695" s="18" t="s">
        <v>19</v>
      </c>
      <c r="B4695" s="5" t="str">
        <f>TEXT(DATA[[#This Row],[Fecha]],"mmm")</f>
        <v>may</v>
      </c>
      <c r="C4695" s="16">
        <f>(WEEKNUM(DATA[[#This Row],[Fecha]],2))</f>
        <v>19</v>
      </c>
      <c r="D4695" s="30">
        <v>45419</v>
      </c>
      <c r="E4695" s="102">
        <f>YEAR(DATA[[#This Row],[Fecha]])</f>
        <v>2024</v>
      </c>
      <c r="F4695" s="31" t="s">
        <v>58</v>
      </c>
      <c r="G4695" s="32" t="s">
        <v>65</v>
      </c>
      <c r="H4695" s="35" t="s">
        <v>435</v>
      </c>
      <c r="I4695" s="32" t="s">
        <v>166</v>
      </c>
      <c r="J4695" s="19">
        <v>0.08</v>
      </c>
    </row>
    <row r="4696" spans="1:11">
      <c r="A4696" s="18" t="s">
        <v>20</v>
      </c>
      <c r="B4696" s="5" t="str">
        <f>TEXT(DATA[[#This Row],[Fecha]],"mmm")</f>
        <v>may</v>
      </c>
      <c r="C4696" s="16">
        <f>(WEEKNUM(DATA[[#This Row],[Fecha]],2))</f>
        <v>19</v>
      </c>
      <c r="D4696" s="30">
        <v>45420</v>
      </c>
      <c r="E4696" s="102">
        <f>YEAR(DATA[[#This Row],[Fecha]])</f>
        <v>2024</v>
      </c>
      <c r="F4696" s="31" t="s">
        <v>398</v>
      </c>
      <c r="G4696" s="32" t="s">
        <v>52</v>
      </c>
      <c r="H4696" s="35" t="s">
        <v>148</v>
      </c>
      <c r="I4696" s="32" t="s">
        <v>56</v>
      </c>
      <c r="J4696" s="19">
        <v>35.75</v>
      </c>
      <c r="K4696" s="29" t="s">
        <v>921</v>
      </c>
    </row>
    <row r="4697" spans="1:11">
      <c r="A4697" s="18" t="s">
        <v>20</v>
      </c>
      <c r="B4697" s="5" t="str">
        <f>TEXT(DATA[[#This Row],[Fecha]],"mmm")</f>
        <v>may</v>
      </c>
      <c r="C4697" s="16">
        <f>(WEEKNUM(DATA[[#This Row],[Fecha]],2))</f>
        <v>19</v>
      </c>
      <c r="D4697" s="30">
        <v>45420</v>
      </c>
      <c r="E4697" s="102">
        <f>YEAR(DATA[[#This Row],[Fecha]])</f>
        <v>2024</v>
      </c>
      <c r="F4697" s="31" t="s">
        <v>58</v>
      </c>
      <c r="G4697" s="32" t="s">
        <v>75</v>
      </c>
      <c r="H4697" s="35" t="s">
        <v>177</v>
      </c>
      <c r="I4697" s="32" t="s">
        <v>57</v>
      </c>
      <c r="J4697" s="19">
        <v>35.090000000000003</v>
      </c>
      <c r="K4697" s="29" t="s">
        <v>920</v>
      </c>
    </row>
    <row r="4698" spans="1:11">
      <c r="A4698" s="18" t="s">
        <v>20</v>
      </c>
      <c r="B4698" s="5" t="str">
        <f>TEXT(DATA[[#This Row],[Fecha]],"mmm")</f>
        <v>may</v>
      </c>
      <c r="C4698" s="16">
        <f>(WEEKNUM(DATA[[#This Row],[Fecha]],2))</f>
        <v>19</v>
      </c>
      <c r="D4698" s="30">
        <v>45420</v>
      </c>
      <c r="E4698" s="102">
        <f>YEAR(DATA[[#This Row],[Fecha]])</f>
        <v>2024</v>
      </c>
      <c r="F4698" s="31" t="s">
        <v>398</v>
      </c>
      <c r="G4698" s="32" t="s">
        <v>70</v>
      </c>
      <c r="H4698" s="35" t="s">
        <v>84</v>
      </c>
      <c r="I4698" s="32" t="s">
        <v>56</v>
      </c>
      <c r="J4698" s="19">
        <v>24.26</v>
      </c>
      <c r="K4698" s="29" t="s">
        <v>918</v>
      </c>
    </row>
    <row r="4699" spans="1:11">
      <c r="A4699" s="18" t="s">
        <v>20</v>
      </c>
      <c r="B4699" s="5" t="str">
        <f>TEXT(DATA[[#This Row],[Fecha]],"mmm")</f>
        <v>may</v>
      </c>
      <c r="C4699" s="16">
        <f>(WEEKNUM(DATA[[#This Row],[Fecha]],2))</f>
        <v>19</v>
      </c>
      <c r="D4699" s="30">
        <v>45420</v>
      </c>
      <c r="E4699" s="102">
        <f>YEAR(DATA[[#This Row],[Fecha]])</f>
        <v>2024</v>
      </c>
      <c r="F4699" s="31" t="s">
        <v>58</v>
      </c>
      <c r="G4699" s="32" t="s">
        <v>75</v>
      </c>
      <c r="H4699" s="35" t="s">
        <v>177</v>
      </c>
      <c r="I4699" s="32" t="s">
        <v>57</v>
      </c>
      <c r="J4699" s="19">
        <v>21.27</v>
      </c>
      <c r="K4699" s="29" t="s">
        <v>920</v>
      </c>
    </row>
    <row r="4700" spans="1:11">
      <c r="A4700" s="18" t="s">
        <v>20</v>
      </c>
      <c r="B4700" s="5" t="str">
        <f>TEXT(DATA[[#This Row],[Fecha]],"mmm")</f>
        <v>may</v>
      </c>
      <c r="C4700" s="16">
        <f>(WEEKNUM(DATA[[#This Row],[Fecha]],2))</f>
        <v>19</v>
      </c>
      <c r="D4700" s="30">
        <v>45420</v>
      </c>
      <c r="E4700" s="102">
        <f>YEAR(DATA[[#This Row],[Fecha]])</f>
        <v>2024</v>
      </c>
      <c r="F4700" s="31" t="s">
        <v>398</v>
      </c>
      <c r="G4700" s="32" t="s">
        <v>52</v>
      </c>
      <c r="H4700" s="35" t="s">
        <v>292</v>
      </c>
      <c r="I4700" s="32" t="s">
        <v>56</v>
      </c>
      <c r="J4700" s="19">
        <v>15.61</v>
      </c>
      <c r="K4700" s="29" t="s">
        <v>922</v>
      </c>
    </row>
    <row r="4701" spans="1:11">
      <c r="A4701" s="18" t="s">
        <v>19</v>
      </c>
      <c r="B4701" s="5" t="str">
        <f>TEXT(DATA[[#This Row],[Fecha]],"mmm")</f>
        <v>may</v>
      </c>
      <c r="C4701" s="16">
        <f>(WEEKNUM(DATA[[#This Row],[Fecha]],2))</f>
        <v>19</v>
      </c>
      <c r="D4701" s="30">
        <v>45420</v>
      </c>
      <c r="E4701" s="102">
        <f>YEAR(DATA[[#This Row],[Fecha]])</f>
        <v>2024</v>
      </c>
      <c r="F4701" s="31" t="s">
        <v>58</v>
      </c>
      <c r="G4701" s="32" t="s">
        <v>71</v>
      </c>
      <c r="H4701" s="35" t="s">
        <v>346</v>
      </c>
      <c r="I4701" s="32" t="s">
        <v>57</v>
      </c>
      <c r="J4701" s="19">
        <v>14.68</v>
      </c>
      <c r="K4701" s="29" t="s">
        <v>927</v>
      </c>
    </row>
    <row r="4702" spans="1:11">
      <c r="A4702" s="18" t="s">
        <v>20</v>
      </c>
      <c r="B4702" s="5" t="str">
        <f>TEXT(DATA[[#This Row],[Fecha]],"mmm")</f>
        <v>may</v>
      </c>
      <c r="C4702" s="16">
        <f>(WEEKNUM(DATA[[#This Row],[Fecha]],2))</f>
        <v>19</v>
      </c>
      <c r="D4702" s="30">
        <v>45420</v>
      </c>
      <c r="E4702" s="102">
        <f>YEAR(DATA[[#This Row],[Fecha]])</f>
        <v>2024</v>
      </c>
      <c r="F4702" s="31" t="s">
        <v>398</v>
      </c>
      <c r="G4702" s="32" t="s">
        <v>76</v>
      </c>
      <c r="H4702" s="35" t="s">
        <v>90</v>
      </c>
      <c r="I4702" s="32" t="s">
        <v>57</v>
      </c>
      <c r="J4702" s="19">
        <v>13.15</v>
      </c>
      <c r="K4702" s="29" t="s">
        <v>919</v>
      </c>
    </row>
    <row r="4703" spans="1:11">
      <c r="A4703" s="18" t="s">
        <v>19</v>
      </c>
      <c r="B4703" s="5" t="str">
        <f>TEXT(DATA[[#This Row],[Fecha]],"mmm")</f>
        <v>may</v>
      </c>
      <c r="C4703" s="16">
        <f>(WEEKNUM(DATA[[#This Row],[Fecha]],2))</f>
        <v>19</v>
      </c>
      <c r="D4703" s="30">
        <v>45420</v>
      </c>
      <c r="E4703" s="102">
        <f>YEAR(DATA[[#This Row],[Fecha]])</f>
        <v>2024</v>
      </c>
      <c r="F4703" s="31" t="s">
        <v>58</v>
      </c>
      <c r="G4703" s="32" t="s">
        <v>74</v>
      </c>
      <c r="H4703" s="35" t="s">
        <v>608</v>
      </c>
      <c r="I4703" s="32" t="s">
        <v>56</v>
      </c>
      <c r="J4703" s="19">
        <v>11.64</v>
      </c>
      <c r="K4703" s="29" t="s">
        <v>928</v>
      </c>
    </row>
    <row r="4704" spans="1:11">
      <c r="A4704" s="18" t="s">
        <v>20</v>
      </c>
      <c r="B4704" s="5" t="str">
        <f>TEXT(DATA[[#This Row],[Fecha]],"mmm")</f>
        <v>may</v>
      </c>
      <c r="C4704" s="16">
        <f>(WEEKNUM(DATA[[#This Row],[Fecha]],2))</f>
        <v>19</v>
      </c>
      <c r="D4704" s="30">
        <v>45420</v>
      </c>
      <c r="E4704" s="102">
        <f>YEAR(DATA[[#This Row],[Fecha]])</f>
        <v>2024</v>
      </c>
      <c r="F4704" s="31" t="s">
        <v>398</v>
      </c>
      <c r="G4704" s="32" t="s">
        <v>62</v>
      </c>
      <c r="H4704" s="35" t="s">
        <v>63</v>
      </c>
      <c r="I4704" s="32" t="s">
        <v>166</v>
      </c>
      <c r="J4704" s="19">
        <v>9.31</v>
      </c>
    </row>
    <row r="4705" spans="1:10">
      <c r="A4705" s="18" t="s">
        <v>22</v>
      </c>
      <c r="B4705" s="5" t="str">
        <f>TEXT(DATA[[#This Row],[Fecha]],"mmm")</f>
        <v>may</v>
      </c>
      <c r="C4705" s="16">
        <f>(WEEKNUM(DATA[[#This Row],[Fecha]],2))</f>
        <v>19</v>
      </c>
      <c r="D4705" s="30">
        <v>45420</v>
      </c>
      <c r="E4705" s="102">
        <f>YEAR(DATA[[#This Row],[Fecha]])</f>
        <v>2024</v>
      </c>
      <c r="F4705" s="31" t="s">
        <v>398</v>
      </c>
      <c r="G4705" s="32" t="s">
        <v>79</v>
      </c>
      <c r="H4705" s="35" t="s">
        <v>110</v>
      </c>
      <c r="I4705" s="32" t="s">
        <v>166</v>
      </c>
      <c r="J4705" s="19">
        <v>8.3000000000000007</v>
      </c>
    </row>
    <row r="4706" spans="1:10">
      <c r="A4706" s="18" t="s">
        <v>20</v>
      </c>
      <c r="B4706" s="5" t="str">
        <f>TEXT(DATA[[#This Row],[Fecha]],"mmm")</f>
        <v>may</v>
      </c>
      <c r="C4706" s="16">
        <f>(WEEKNUM(DATA[[#This Row],[Fecha]],2))</f>
        <v>19</v>
      </c>
      <c r="D4706" s="30">
        <v>45420</v>
      </c>
      <c r="E4706" s="102">
        <f>YEAR(DATA[[#This Row],[Fecha]])</f>
        <v>2024</v>
      </c>
      <c r="F4706" s="31" t="s">
        <v>398</v>
      </c>
      <c r="G4706" s="32" t="s">
        <v>52</v>
      </c>
      <c r="H4706" s="35" t="s">
        <v>591</v>
      </c>
      <c r="I4706" s="32" t="s">
        <v>166</v>
      </c>
      <c r="J4706" s="19">
        <v>8.1199999999999992</v>
      </c>
    </row>
    <row r="4707" spans="1:10">
      <c r="A4707" s="18" t="s">
        <v>20</v>
      </c>
      <c r="B4707" s="5" t="str">
        <f>TEXT(DATA[[#This Row],[Fecha]],"mmm")</f>
        <v>may</v>
      </c>
      <c r="C4707" s="16">
        <f>(WEEKNUM(DATA[[#This Row],[Fecha]],2))</f>
        <v>19</v>
      </c>
      <c r="D4707" s="30">
        <v>45420</v>
      </c>
      <c r="E4707" s="102">
        <f>YEAR(DATA[[#This Row],[Fecha]])</f>
        <v>2024</v>
      </c>
      <c r="F4707" s="31" t="s">
        <v>398</v>
      </c>
      <c r="G4707" s="32" t="s">
        <v>52</v>
      </c>
      <c r="H4707" s="35" t="s">
        <v>591</v>
      </c>
      <c r="I4707" s="32" t="s">
        <v>166</v>
      </c>
      <c r="J4707" s="19">
        <v>7.3</v>
      </c>
    </row>
    <row r="4708" spans="1:10">
      <c r="A4708" s="18" t="s">
        <v>19</v>
      </c>
      <c r="B4708" s="5" t="str">
        <f>TEXT(DATA[[#This Row],[Fecha]],"mmm")</f>
        <v>may</v>
      </c>
      <c r="C4708" s="16">
        <f>(WEEKNUM(DATA[[#This Row],[Fecha]],2))</f>
        <v>19</v>
      </c>
      <c r="D4708" s="30">
        <v>45420</v>
      </c>
      <c r="E4708" s="102">
        <f>YEAR(DATA[[#This Row],[Fecha]])</f>
        <v>2024</v>
      </c>
      <c r="F4708" s="31" t="s">
        <v>398</v>
      </c>
      <c r="G4708" s="32" t="s">
        <v>65</v>
      </c>
      <c r="H4708" s="35" t="s">
        <v>435</v>
      </c>
      <c r="I4708" s="32" t="s">
        <v>166</v>
      </c>
      <c r="J4708" s="19">
        <v>7.04</v>
      </c>
    </row>
    <row r="4709" spans="1:10">
      <c r="A4709" s="18" t="s">
        <v>20</v>
      </c>
      <c r="B4709" s="5" t="str">
        <f>TEXT(DATA[[#This Row],[Fecha]],"mmm")</f>
        <v>may</v>
      </c>
      <c r="C4709" s="16">
        <f>(WEEKNUM(DATA[[#This Row],[Fecha]],2))</f>
        <v>19</v>
      </c>
      <c r="D4709" s="30">
        <v>45420</v>
      </c>
      <c r="E4709" s="102">
        <f>YEAR(DATA[[#This Row],[Fecha]])</f>
        <v>2024</v>
      </c>
      <c r="F4709" s="31" t="s">
        <v>398</v>
      </c>
      <c r="G4709" s="32" t="s">
        <v>52</v>
      </c>
      <c r="H4709" s="35" t="s">
        <v>292</v>
      </c>
      <c r="I4709" s="32" t="s">
        <v>166</v>
      </c>
      <c r="J4709" s="19">
        <v>6.8</v>
      </c>
    </row>
    <row r="4710" spans="1:10">
      <c r="A4710" s="18" t="s">
        <v>20</v>
      </c>
      <c r="B4710" s="5" t="str">
        <f>TEXT(DATA[[#This Row],[Fecha]],"mmm")</f>
        <v>may</v>
      </c>
      <c r="C4710" s="16">
        <f>(WEEKNUM(DATA[[#This Row],[Fecha]],2))</f>
        <v>19</v>
      </c>
      <c r="D4710" s="30">
        <v>45420</v>
      </c>
      <c r="E4710" s="102">
        <f>YEAR(DATA[[#This Row],[Fecha]])</f>
        <v>2024</v>
      </c>
      <c r="F4710" s="31" t="s">
        <v>398</v>
      </c>
      <c r="G4710" s="32" t="s">
        <v>70</v>
      </c>
      <c r="H4710" s="35" t="s">
        <v>84</v>
      </c>
      <c r="I4710" s="32" t="s">
        <v>166</v>
      </c>
      <c r="J4710" s="19">
        <v>5.87</v>
      </c>
    </row>
    <row r="4711" spans="1:10">
      <c r="A4711" s="18" t="s">
        <v>19</v>
      </c>
      <c r="B4711" s="5" t="str">
        <f>TEXT(DATA[[#This Row],[Fecha]],"mmm")</f>
        <v>may</v>
      </c>
      <c r="C4711" s="16">
        <f>(WEEKNUM(DATA[[#This Row],[Fecha]],2))</f>
        <v>19</v>
      </c>
      <c r="D4711" s="30">
        <v>45420</v>
      </c>
      <c r="E4711" s="102">
        <f>YEAR(DATA[[#This Row],[Fecha]])</f>
        <v>2024</v>
      </c>
      <c r="F4711" s="31" t="s">
        <v>398</v>
      </c>
      <c r="G4711" s="32" t="s">
        <v>70</v>
      </c>
      <c r="H4711" s="35" t="s">
        <v>86</v>
      </c>
      <c r="I4711" s="32" t="s">
        <v>166</v>
      </c>
      <c r="J4711" s="19">
        <v>5.14</v>
      </c>
    </row>
    <row r="4712" spans="1:10">
      <c r="A4712" s="18" t="s">
        <v>19</v>
      </c>
      <c r="B4712" s="5" t="str">
        <f>TEXT(DATA[[#This Row],[Fecha]],"mmm")</f>
        <v>may</v>
      </c>
      <c r="C4712" s="16">
        <f>(WEEKNUM(DATA[[#This Row],[Fecha]],2))</f>
        <v>19</v>
      </c>
      <c r="D4712" s="30">
        <v>45420</v>
      </c>
      <c r="E4712" s="102">
        <f>YEAR(DATA[[#This Row],[Fecha]])</f>
        <v>2024</v>
      </c>
      <c r="F4712" s="31" t="s">
        <v>398</v>
      </c>
      <c r="G4712" s="32" t="s">
        <v>65</v>
      </c>
      <c r="H4712" s="35" t="s">
        <v>429</v>
      </c>
      <c r="I4712" s="32" t="s">
        <v>166</v>
      </c>
      <c r="J4712" s="19">
        <v>3.91</v>
      </c>
    </row>
    <row r="4713" spans="1:10">
      <c r="A4713" s="18" t="s">
        <v>20</v>
      </c>
      <c r="B4713" s="5" t="str">
        <f>TEXT(DATA[[#This Row],[Fecha]],"mmm")</f>
        <v>may</v>
      </c>
      <c r="C4713" s="16">
        <f>(WEEKNUM(DATA[[#This Row],[Fecha]],2))</f>
        <v>19</v>
      </c>
      <c r="D4713" s="30">
        <v>45420</v>
      </c>
      <c r="E4713" s="102">
        <f>YEAR(DATA[[#This Row],[Fecha]])</f>
        <v>2024</v>
      </c>
      <c r="F4713" s="31" t="s">
        <v>398</v>
      </c>
      <c r="G4713" s="32" t="s">
        <v>62</v>
      </c>
      <c r="H4713" s="35" t="s">
        <v>63</v>
      </c>
      <c r="I4713" s="32" t="s">
        <v>166</v>
      </c>
      <c r="J4713" s="19">
        <v>3.57</v>
      </c>
    </row>
    <row r="4714" spans="1:10">
      <c r="A4714" s="18" t="s">
        <v>19</v>
      </c>
      <c r="B4714" s="5" t="str">
        <f>TEXT(DATA[[#This Row],[Fecha]],"mmm")</f>
        <v>may</v>
      </c>
      <c r="C4714" s="16">
        <f>(WEEKNUM(DATA[[#This Row],[Fecha]],2))</f>
        <v>19</v>
      </c>
      <c r="D4714" s="30">
        <v>45420</v>
      </c>
      <c r="E4714" s="102">
        <f>YEAR(DATA[[#This Row],[Fecha]])</f>
        <v>2024</v>
      </c>
      <c r="F4714" s="31" t="s">
        <v>398</v>
      </c>
      <c r="G4714" s="32" t="s">
        <v>65</v>
      </c>
      <c r="H4714" s="35" t="s">
        <v>429</v>
      </c>
      <c r="I4714" s="32" t="s">
        <v>166</v>
      </c>
      <c r="J4714" s="19">
        <v>3.42</v>
      </c>
    </row>
    <row r="4715" spans="1:10">
      <c r="A4715" s="18" t="s">
        <v>20</v>
      </c>
      <c r="B4715" s="5" t="str">
        <f>TEXT(DATA[[#This Row],[Fecha]],"mmm")</f>
        <v>may</v>
      </c>
      <c r="C4715" s="16">
        <f>(WEEKNUM(DATA[[#This Row],[Fecha]],2))</f>
        <v>19</v>
      </c>
      <c r="D4715" s="30">
        <v>45420</v>
      </c>
      <c r="E4715" s="102">
        <f>YEAR(DATA[[#This Row],[Fecha]])</f>
        <v>2024</v>
      </c>
      <c r="F4715" s="31" t="s">
        <v>398</v>
      </c>
      <c r="G4715" s="32" t="s">
        <v>52</v>
      </c>
      <c r="H4715" s="35" t="s">
        <v>276</v>
      </c>
      <c r="I4715" s="32" t="s">
        <v>166</v>
      </c>
      <c r="J4715" s="19">
        <v>3.32</v>
      </c>
    </row>
    <row r="4716" spans="1:10">
      <c r="A4716" s="18" t="s">
        <v>19</v>
      </c>
      <c r="B4716" s="5" t="str">
        <f>TEXT(DATA[[#This Row],[Fecha]],"mmm")</f>
        <v>may</v>
      </c>
      <c r="C4716" s="16">
        <f>(WEEKNUM(DATA[[#This Row],[Fecha]],2))</f>
        <v>19</v>
      </c>
      <c r="D4716" s="30">
        <v>45420</v>
      </c>
      <c r="E4716" s="102">
        <f>YEAR(DATA[[#This Row],[Fecha]])</f>
        <v>2024</v>
      </c>
      <c r="F4716" s="31" t="s">
        <v>398</v>
      </c>
      <c r="G4716" s="32" t="s">
        <v>65</v>
      </c>
      <c r="H4716" s="35" t="s">
        <v>435</v>
      </c>
      <c r="I4716" s="32" t="s">
        <v>166</v>
      </c>
      <c r="J4716" s="19">
        <v>3.11</v>
      </c>
    </row>
    <row r="4717" spans="1:10">
      <c r="A4717" s="18" t="s">
        <v>19</v>
      </c>
      <c r="B4717" s="5" t="str">
        <f>TEXT(DATA[[#This Row],[Fecha]],"mmm")</f>
        <v>may</v>
      </c>
      <c r="C4717" s="16">
        <f>(WEEKNUM(DATA[[#This Row],[Fecha]],2))</f>
        <v>19</v>
      </c>
      <c r="D4717" s="30">
        <v>45420</v>
      </c>
      <c r="E4717" s="102">
        <f>YEAR(DATA[[#This Row],[Fecha]])</f>
        <v>2024</v>
      </c>
      <c r="F4717" s="31" t="s">
        <v>398</v>
      </c>
      <c r="G4717" s="32" t="s">
        <v>65</v>
      </c>
      <c r="H4717" s="35" t="s">
        <v>435</v>
      </c>
      <c r="I4717" s="32" t="s">
        <v>166</v>
      </c>
      <c r="J4717" s="19">
        <v>2.87</v>
      </c>
    </row>
    <row r="4718" spans="1:10">
      <c r="A4718" s="18" t="s">
        <v>19</v>
      </c>
      <c r="B4718" s="5" t="str">
        <f>TEXT(DATA[[#This Row],[Fecha]],"mmm")</f>
        <v>may</v>
      </c>
      <c r="C4718" s="16">
        <f>(WEEKNUM(DATA[[#This Row],[Fecha]],2))</f>
        <v>19</v>
      </c>
      <c r="D4718" s="30">
        <v>45420</v>
      </c>
      <c r="E4718" s="102">
        <f>YEAR(DATA[[#This Row],[Fecha]])</f>
        <v>2024</v>
      </c>
      <c r="F4718" s="31" t="s">
        <v>398</v>
      </c>
      <c r="G4718" s="32" t="s">
        <v>65</v>
      </c>
      <c r="H4718" s="35" t="s">
        <v>89</v>
      </c>
      <c r="I4718" s="32" t="s">
        <v>166</v>
      </c>
      <c r="J4718" s="19">
        <v>2.79</v>
      </c>
    </row>
    <row r="4719" spans="1:10">
      <c r="A4719" s="18" t="s">
        <v>19</v>
      </c>
      <c r="B4719" s="5" t="str">
        <f>TEXT(DATA[[#This Row],[Fecha]],"mmm")</f>
        <v>may</v>
      </c>
      <c r="C4719" s="16">
        <f>(WEEKNUM(DATA[[#This Row],[Fecha]],2))</f>
        <v>19</v>
      </c>
      <c r="D4719" s="30">
        <v>45420</v>
      </c>
      <c r="E4719" s="102">
        <f>YEAR(DATA[[#This Row],[Fecha]])</f>
        <v>2024</v>
      </c>
      <c r="F4719" s="31" t="s">
        <v>398</v>
      </c>
      <c r="G4719" s="32" t="s">
        <v>74</v>
      </c>
      <c r="H4719" s="35" t="s">
        <v>149</v>
      </c>
      <c r="I4719" s="32" t="s">
        <v>166</v>
      </c>
      <c r="J4719" s="19">
        <v>2.56</v>
      </c>
    </row>
    <row r="4720" spans="1:10">
      <c r="A4720" s="18" t="s">
        <v>22</v>
      </c>
      <c r="B4720" s="5" t="str">
        <f>TEXT(DATA[[#This Row],[Fecha]],"mmm")</f>
        <v>may</v>
      </c>
      <c r="C4720" s="16">
        <f>(WEEKNUM(DATA[[#This Row],[Fecha]],2))</f>
        <v>19</v>
      </c>
      <c r="D4720" s="30">
        <v>45420</v>
      </c>
      <c r="E4720" s="102">
        <f>YEAR(DATA[[#This Row],[Fecha]])</f>
        <v>2024</v>
      </c>
      <c r="F4720" s="31" t="s">
        <v>398</v>
      </c>
      <c r="G4720" s="32" t="s">
        <v>79</v>
      </c>
      <c r="H4720" s="35" t="s">
        <v>110</v>
      </c>
      <c r="I4720" s="32" t="s">
        <v>166</v>
      </c>
      <c r="J4720" s="19">
        <v>2.5499999999999998</v>
      </c>
    </row>
    <row r="4721" spans="1:10">
      <c r="A4721" s="18" t="s">
        <v>20</v>
      </c>
      <c r="B4721" s="5" t="str">
        <f>TEXT(DATA[[#This Row],[Fecha]],"mmm")</f>
        <v>may</v>
      </c>
      <c r="C4721" s="16">
        <f>(WEEKNUM(DATA[[#This Row],[Fecha]],2))</f>
        <v>19</v>
      </c>
      <c r="D4721" s="30">
        <v>45420</v>
      </c>
      <c r="E4721" s="102">
        <f>YEAR(DATA[[#This Row],[Fecha]])</f>
        <v>2024</v>
      </c>
      <c r="F4721" s="31" t="s">
        <v>398</v>
      </c>
      <c r="G4721" s="32" t="s">
        <v>76</v>
      </c>
      <c r="H4721" s="35" t="s">
        <v>102</v>
      </c>
      <c r="I4721" s="32" t="s">
        <v>166</v>
      </c>
      <c r="J4721" s="19">
        <v>2.4700000000000002</v>
      </c>
    </row>
    <row r="4722" spans="1:10">
      <c r="A4722" s="18" t="s">
        <v>20</v>
      </c>
      <c r="B4722" s="5" t="str">
        <f>TEXT(DATA[[#This Row],[Fecha]],"mmm")</f>
        <v>may</v>
      </c>
      <c r="C4722" s="16">
        <f>(WEEKNUM(DATA[[#This Row],[Fecha]],2))</f>
        <v>19</v>
      </c>
      <c r="D4722" s="30">
        <v>45420</v>
      </c>
      <c r="E4722" s="102">
        <f>YEAR(DATA[[#This Row],[Fecha]])</f>
        <v>2024</v>
      </c>
      <c r="F4722" s="31" t="s">
        <v>58</v>
      </c>
      <c r="G4722" s="32" t="s">
        <v>70</v>
      </c>
      <c r="H4722" s="35" t="s">
        <v>134</v>
      </c>
      <c r="I4722" s="32" t="s">
        <v>166</v>
      </c>
      <c r="J4722" s="19">
        <v>1.89</v>
      </c>
    </row>
    <row r="4723" spans="1:10">
      <c r="A4723" s="18" t="s">
        <v>19</v>
      </c>
      <c r="B4723" s="5" t="str">
        <f>TEXT(DATA[[#This Row],[Fecha]],"mmm")</f>
        <v>may</v>
      </c>
      <c r="C4723" s="16">
        <f>(WEEKNUM(DATA[[#This Row],[Fecha]],2))</f>
        <v>19</v>
      </c>
      <c r="D4723" s="30">
        <v>45420</v>
      </c>
      <c r="E4723" s="102">
        <f>YEAR(DATA[[#This Row],[Fecha]])</f>
        <v>2024</v>
      </c>
      <c r="F4723" s="31" t="s">
        <v>398</v>
      </c>
      <c r="G4723" s="32" t="s">
        <v>65</v>
      </c>
      <c r="H4723" s="35" t="s">
        <v>89</v>
      </c>
      <c r="I4723" s="32" t="s">
        <v>166</v>
      </c>
      <c r="J4723" s="19">
        <v>1.84</v>
      </c>
    </row>
    <row r="4724" spans="1:10">
      <c r="A4724" s="18" t="s">
        <v>19</v>
      </c>
      <c r="B4724" s="5" t="str">
        <f>TEXT(DATA[[#This Row],[Fecha]],"mmm")</f>
        <v>may</v>
      </c>
      <c r="C4724" s="16">
        <f>(WEEKNUM(DATA[[#This Row],[Fecha]],2))</f>
        <v>19</v>
      </c>
      <c r="D4724" s="30">
        <v>45420</v>
      </c>
      <c r="E4724" s="102">
        <f>YEAR(DATA[[#This Row],[Fecha]])</f>
        <v>2024</v>
      </c>
      <c r="F4724" s="31" t="s">
        <v>398</v>
      </c>
      <c r="G4724" s="32" t="s">
        <v>65</v>
      </c>
      <c r="H4724" s="35" t="s">
        <v>435</v>
      </c>
      <c r="I4724" s="32" t="s">
        <v>166</v>
      </c>
      <c r="J4724" s="19">
        <v>1.83</v>
      </c>
    </row>
    <row r="4725" spans="1:10">
      <c r="A4725" s="18" t="s">
        <v>20</v>
      </c>
      <c r="B4725" s="5" t="str">
        <f>TEXT(DATA[[#This Row],[Fecha]],"mmm")</f>
        <v>may</v>
      </c>
      <c r="C4725" s="16">
        <f>(WEEKNUM(DATA[[#This Row],[Fecha]],2))</f>
        <v>19</v>
      </c>
      <c r="D4725" s="30">
        <v>45420</v>
      </c>
      <c r="E4725" s="102">
        <f>YEAR(DATA[[#This Row],[Fecha]])</f>
        <v>2024</v>
      </c>
      <c r="F4725" s="31" t="s">
        <v>58</v>
      </c>
      <c r="G4725" s="32" t="s">
        <v>52</v>
      </c>
      <c r="H4725" s="35" t="s">
        <v>162</v>
      </c>
      <c r="I4725" s="32" t="s">
        <v>166</v>
      </c>
      <c r="J4725" s="19">
        <v>1.48</v>
      </c>
    </row>
    <row r="4726" spans="1:10">
      <c r="A4726" s="18" t="s">
        <v>22</v>
      </c>
      <c r="B4726" s="5" t="str">
        <f>TEXT(DATA[[#This Row],[Fecha]],"mmm")</f>
        <v>may</v>
      </c>
      <c r="C4726" s="16">
        <f>(WEEKNUM(DATA[[#This Row],[Fecha]],2))</f>
        <v>19</v>
      </c>
      <c r="D4726" s="30">
        <v>45420</v>
      </c>
      <c r="E4726" s="102">
        <f>YEAR(DATA[[#This Row],[Fecha]])</f>
        <v>2024</v>
      </c>
      <c r="F4726" s="31" t="s">
        <v>398</v>
      </c>
      <c r="G4726" s="32" t="s">
        <v>79</v>
      </c>
      <c r="H4726" s="35" t="s">
        <v>110</v>
      </c>
      <c r="I4726" s="32" t="s">
        <v>166</v>
      </c>
      <c r="J4726" s="19">
        <v>1.46</v>
      </c>
    </row>
    <row r="4727" spans="1:10">
      <c r="A4727" s="18" t="s">
        <v>19</v>
      </c>
      <c r="B4727" s="5" t="str">
        <f>TEXT(DATA[[#This Row],[Fecha]],"mmm")</f>
        <v>may</v>
      </c>
      <c r="C4727" s="16">
        <f>(WEEKNUM(DATA[[#This Row],[Fecha]],2))</f>
        <v>19</v>
      </c>
      <c r="D4727" s="30">
        <v>45420</v>
      </c>
      <c r="E4727" s="102">
        <f>YEAR(DATA[[#This Row],[Fecha]])</f>
        <v>2024</v>
      </c>
      <c r="F4727" s="31" t="s">
        <v>398</v>
      </c>
      <c r="G4727" s="32" t="s">
        <v>74</v>
      </c>
      <c r="H4727" s="35" t="s">
        <v>149</v>
      </c>
      <c r="I4727" s="32" t="s">
        <v>166</v>
      </c>
      <c r="J4727" s="19">
        <v>1.41</v>
      </c>
    </row>
    <row r="4728" spans="1:10">
      <c r="A4728" s="18" t="s">
        <v>19</v>
      </c>
      <c r="B4728" s="5" t="str">
        <f>TEXT(DATA[[#This Row],[Fecha]],"mmm")</f>
        <v>may</v>
      </c>
      <c r="C4728" s="16">
        <f>(WEEKNUM(DATA[[#This Row],[Fecha]],2))</f>
        <v>19</v>
      </c>
      <c r="D4728" s="30">
        <v>45420</v>
      </c>
      <c r="E4728" s="102">
        <f>YEAR(DATA[[#This Row],[Fecha]])</f>
        <v>2024</v>
      </c>
      <c r="F4728" s="31" t="s">
        <v>58</v>
      </c>
      <c r="G4728" s="32" t="s">
        <v>74</v>
      </c>
      <c r="H4728" s="35" t="s">
        <v>608</v>
      </c>
      <c r="I4728" s="32" t="s">
        <v>166</v>
      </c>
      <c r="J4728" s="19">
        <v>1.4</v>
      </c>
    </row>
    <row r="4729" spans="1:10">
      <c r="A4729" s="18" t="s">
        <v>19</v>
      </c>
      <c r="B4729" s="5" t="str">
        <f>TEXT(DATA[[#This Row],[Fecha]],"mmm")</f>
        <v>may</v>
      </c>
      <c r="C4729" s="16">
        <f>(WEEKNUM(DATA[[#This Row],[Fecha]],2))</f>
        <v>19</v>
      </c>
      <c r="D4729" s="30">
        <v>45420</v>
      </c>
      <c r="E4729" s="102">
        <f>YEAR(DATA[[#This Row],[Fecha]])</f>
        <v>2024</v>
      </c>
      <c r="F4729" s="31" t="s">
        <v>398</v>
      </c>
      <c r="G4729" s="32" t="s">
        <v>70</v>
      </c>
      <c r="H4729" s="35" t="s">
        <v>86</v>
      </c>
      <c r="I4729" s="32" t="s">
        <v>166</v>
      </c>
      <c r="J4729" s="19">
        <v>1.39</v>
      </c>
    </row>
    <row r="4730" spans="1:10">
      <c r="A4730" s="18" t="s">
        <v>22</v>
      </c>
      <c r="B4730" s="5" t="str">
        <f>TEXT(DATA[[#This Row],[Fecha]],"mmm")</f>
        <v>may</v>
      </c>
      <c r="C4730" s="16">
        <f>(WEEKNUM(DATA[[#This Row],[Fecha]],2))</f>
        <v>19</v>
      </c>
      <c r="D4730" s="30">
        <v>45420</v>
      </c>
      <c r="E4730" s="102">
        <f>YEAR(DATA[[#This Row],[Fecha]])</f>
        <v>2024</v>
      </c>
      <c r="F4730" s="31" t="s">
        <v>398</v>
      </c>
      <c r="G4730" s="32" t="s">
        <v>79</v>
      </c>
      <c r="H4730" s="35" t="s">
        <v>110</v>
      </c>
      <c r="I4730" s="32" t="s">
        <v>166</v>
      </c>
      <c r="J4730" s="19">
        <v>1.25</v>
      </c>
    </row>
    <row r="4731" spans="1:10">
      <c r="A4731" s="18" t="s">
        <v>19</v>
      </c>
      <c r="B4731" s="5" t="str">
        <f>TEXT(DATA[[#This Row],[Fecha]],"mmm")</f>
        <v>may</v>
      </c>
      <c r="C4731" s="16">
        <f>(WEEKNUM(DATA[[#This Row],[Fecha]],2))</f>
        <v>19</v>
      </c>
      <c r="D4731" s="30">
        <v>45420</v>
      </c>
      <c r="E4731" s="102">
        <f>YEAR(DATA[[#This Row],[Fecha]])</f>
        <v>2024</v>
      </c>
      <c r="F4731" s="31" t="s">
        <v>398</v>
      </c>
      <c r="G4731" s="32" t="s">
        <v>65</v>
      </c>
      <c r="H4731" s="35" t="s">
        <v>89</v>
      </c>
      <c r="I4731" s="32" t="s">
        <v>166</v>
      </c>
      <c r="J4731" s="19">
        <v>1.23</v>
      </c>
    </row>
    <row r="4732" spans="1:10">
      <c r="A4732" s="18" t="s">
        <v>19</v>
      </c>
      <c r="B4732" s="5" t="str">
        <f>TEXT(DATA[[#This Row],[Fecha]],"mmm")</f>
        <v>may</v>
      </c>
      <c r="C4732" s="16">
        <f>(WEEKNUM(DATA[[#This Row],[Fecha]],2))</f>
        <v>19</v>
      </c>
      <c r="D4732" s="30">
        <v>45420</v>
      </c>
      <c r="E4732" s="102">
        <f>YEAR(DATA[[#This Row],[Fecha]])</f>
        <v>2024</v>
      </c>
      <c r="F4732" s="31" t="s">
        <v>398</v>
      </c>
      <c r="G4732" s="32" t="s">
        <v>74</v>
      </c>
      <c r="H4732" s="35" t="s">
        <v>149</v>
      </c>
      <c r="I4732" s="32" t="s">
        <v>166</v>
      </c>
      <c r="J4732" s="19">
        <v>1.1100000000000001</v>
      </c>
    </row>
    <row r="4733" spans="1:10">
      <c r="A4733" s="18" t="s">
        <v>22</v>
      </c>
      <c r="B4733" s="5" t="str">
        <f>TEXT(DATA[[#This Row],[Fecha]],"mmm")</f>
        <v>may</v>
      </c>
      <c r="C4733" s="16">
        <f>(WEEKNUM(DATA[[#This Row],[Fecha]],2))</f>
        <v>19</v>
      </c>
      <c r="D4733" s="30">
        <v>45420</v>
      </c>
      <c r="E4733" s="102">
        <f>YEAR(DATA[[#This Row],[Fecha]])</f>
        <v>2024</v>
      </c>
      <c r="F4733" s="31" t="s">
        <v>398</v>
      </c>
      <c r="G4733" s="32" t="s">
        <v>79</v>
      </c>
      <c r="H4733" s="35" t="s">
        <v>110</v>
      </c>
      <c r="I4733" s="32" t="s">
        <v>166</v>
      </c>
      <c r="J4733" s="19">
        <v>1</v>
      </c>
    </row>
    <row r="4734" spans="1:10">
      <c r="A4734" s="18" t="s">
        <v>19</v>
      </c>
      <c r="B4734" s="5" t="str">
        <f>TEXT(DATA[[#This Row],[Fecha]],"mmm")</f>
        <v>may</v>
      </c>
      <c r="C4734" s="16">
        <f>(WEEKNUM(DATA[[#This Row],[Fecha]],2))</f>
        <v>19</v>
      </c>
      <c r="D4734" s="30">
        <v>45420</v>
      </c>
      <c r="E4734" s="102">
        <f>YEAR(DATA[[#This Row],[Fecha]])</f>
        <v>2024</v>
      </c>
      <c r="F4734" s="31" t="s">
        <v>398</v>
      </c>
      <c r="G4734" s="32" t="s">
        <v>65</v>
      </c>
      <c r="H4734" s="35" t="s">
        <v>89</v>
      </c>
      <c r="I4734" s="32" t="s">
        <v>166</v>
      </c>
      <c r="J4734" s="19">
        <v>0.95</v>
      </c>
    </row>
    <row r="4735" spans="1:10">
      <c r="A4735" s="18" t="s">
        <v>22</v>
      </c>
      <c r="B4735" s="5" t="str">
        <f>TEXT(DATA[[#This Row],[Fecha]],"mmm")</f>
        <v>may</v>
      </c>
      <c r="C4735" s="16">
        <f>(WEEKNUM(DATA[[#This Row],[Fecha]],2))</f>
        <v>19</v>
      </c>
      <c r="D4735" s="30">
        <v>45420</v>
      </c>
      <c r="E4735" s="102">
        <f>YEAR(DATA[[#This Row],[Fecha]])</f>
        <v>2024</v>
      </c>
      <c r="F4735" s="31" t="s">
        <v>398</v>
      </c>
      <c r="G4735" s="32" t="s">
        <v>79</v>
      </c>
      <c r="H4735" s="35" t="s">
        <v>110</v>
      </c>
      <c r="I4735" s="32" t="s">
        <v>166</v>
      </c>
      <c r="J4735" s="19">
        <v>0.65</v>
      </c>
    </row>
    <row r="4736" spans="1:10">
      <c r="A4736" s="18" t="s">
        <v>22</v>
      </c>
      <c r="B4736" s="5" t="str">
        <f>TEXT(DATA[[#This Row],[Fecha]],"mmm")</f>
        <v>may</v>
      </c>
      <c r="C4736" s="16">
        <f>(WEEKNUM(DATA[[#This Row],[Fecha]],2))</f>
        <v>19</v>
      </c>
      <c r="D4736" s="30">
        <v>45420</v>
      </c>
      <c r="E4736" s="102">
        <f>YEAR(DATA[[#This Row],[Fecha]])</f>
        <v>2024</v>
      </c>
      <c r="F4736" s="31" t="s">
        <v>398</v>
      </c>
      <c r="G4736" s="32" t="s">
        <v>79</v>
      </c>
      <c r="H4736" s="35" t="s">
        <v>110</v>
      </c>
      <c r="I4736" s="32" t="s">
        <v>166</v>
      </c>
      <c r="J4736" s="19">
        <v>0.6</v>
      </c>
    </row>
    <row r="4737" spans="1:11">
      <c r="A4737" s="18" t="s">
        <v>22</v>
      </c>
      <c r="B4737" s="5" t="str">
        <f>TEXT(DATA[[#This Row],[Fecha]],"mmm")</f>
        <v>may</v>
      </c>
      <c r="C4737" s="16">
        <f>(WEEKNUM(DATA[[#This Row],[Fecha]],2))</f>
        <v>19</v>
      </c>
      <c r="D4737" s="30">
        <v>45420</v>
      </c>
      <c r="E4737" s="102">
        <f>YEAR(DATA[[#This Row],[Fecha]])</f>
        <v>2024</v>
      </c>
      <c r="F4737" s="31" t="s">
        <v>398</v>
      </c>
      <c r="G4737" s="32" t="s">
        <v>79</v>
      </c>
      <c r="H4737" s="35" t="s">
        <v>110</v>
      </c>
      <c r="I4737" s="32" t="s">
        <v>166</v>
      </c>
      <c r="J4737" s="19">
        <v>0.55000000000000004</v>
      </c>
    </row>
    <row r="4738" spans="1:11">
      <c r="A4738" s="18" t="s">
        <v>19</v>
      </c>
      <c r="B4738" s="5" t="str">
        <f>TEXT(DATA[[#This Row],[Fecha]],"mmm")</f>
        <v>may</v>
      </c>
      <c r="C4738" s="16">
        <f>(WEEKNUM(DATA[[#This Row],[Fecha]],2))</f>
        <v>19</v>
      </c>
      <c r="D4738" s="30">
        <v>45420</v>
      </c>
      <c r="E4738" s="102">
        <f>YEAR(DATA[[#This Row],[Fecha]])</f>
        <v>2024</v>
      </c>
      <c r="F4738" s="31" t="s">
        <v>398</v>
      </c>
      <c r="G4738" s="32" t="s">
        <v>65</v>
      </c>
      <c r="H4738" s="35" t="s">
        <v>435</v>
      </c>
      <c r="I4738" s="32" t="s">
        <v>166</v>
      </c>
      <c r="J4738" s="19">
        <v>0.52</v>
      </c>
    </row>
    <row r="4739" spans="1:11">
      <c r="A4739" s="18" t="s">
        <v>22</v>
      </c>
      <c r="B4739" s="5" t="str">
        <f>TEXT(DATA[[#This Row],[Fecha]],"mmm")</f>
        <v>may</v>
      </c>
      <c r="C4739" s="16">
        <f>(WEEKNUM(DATA[[#This Row],[Fecha]],2))</f>
        <v>19</v>
      </c>
      <c r="D4739" s="30">
        <v>45420</v>
      </c>
      <c r="E4739" s="102">
        <f>YEAR(DATA[[#This Row],[Fecha]])</f>
        <v>2024</v>
      </c>
      <c r="F4739" s="31" t="s">
        <v>398</v>
      </c>
      <c r="G4739" s="32" t="s">
        <v>79</v>
      </c>
      <c r="H4739" s="35" t="s">
        <v>110</v>
      </c>
      <c r="I4739" s="32" t="s">
        <v>166</v>
      </c>
      <c r="J4739" s="19">
        <v>0.5</v>
      </c>
    </row>
    <row r="4740" spans="1:11">
      <c r="A4740" s="18" t="s">
        <v>20</v>
      </c>
      <c r="B4740" s="5" t="str">
        <f>TEXT(DATA[[#This Row],[Fecha]],"mmm")</f>
        <v>may</v>
      </c>
      <c r="C4740" s="16">
        <f>(WEEKNUM(DATA[[#This Row],[Fecha]],2))</f>
        <v>19</v>
      </c>
      <c r="D4740" s="30">
        <v>45420</v>
      </c>
      <c r="E4740" s="102">
        <f>YEAR(DATA[[#This Row],[Fecha]])</f>
        <v>2024</v>
      </c>
      <c r="F4740" s="31" t="s">
        <v>58</v>
      </c>
      <c r="G4740" s="32" t="s">
        <v>52</v>
      </c>
      <c r="H4740" s="35" t="s">
        <v>162</v>
      </c>
      <c r="I4740" s="32" t="s">
        <v>166</v>
      </c>
      <c r="J4740" s="19">
        <v>0.34</v>
      </c>
    </row>
    <row r="4741" spans="1:11">
      <c r="A4741" s="18" t="s">
        <v>22</v>
      </c>
      <c r="B4741" s="5" t="str">
        <f>TEXT(DATA[[#This Row],[Fecha]],"mmm")</f>
        <v>may</v>
      </c>
      <c r="C4741" s="16">
        <f>(WEEKNUM(DATA[[#This Row],[Fecha]],2))</f>
        <v>19</v>
      </c>
      <c r="D4741" s="30">
        <v>45420</v>
      </c>
      <c r="E4741" s="102">
        <f>YEAR(DATA[[#This Row],[Fecha]])</f>
        <v>2024</v>
      </c>
      <c r="F4741" s="31" t="s">
        <v>398</v>
      </c>
      <c r="G4741" s="32" t="s">
        <v>79</v>
      </c>
      <c r="H4741" s="35" t="s">
        <v>110</v>
      </c>
      <c r="I4741" s="32" t="s">
        <v>166</v>
      </c>
      <c r="J4741" s="19">
        <v>0.25</v>
      </c>
    </row>
    <row r="4742" spans="1:11">
      <c r="A4742" s="18" t="s">
        <v>19</v>
      </c>
      <c r="B4742" s="5" t="str">
        <f>TEXT(DATA[[#This Row],[Fecha]],"mmm")</f>
        <v>may</v>
      </c>
      <c r="C4742" s="16">
        <f>(WEEKNUM(DATA[[#This Row],[Fecha]],2))</f>
        <v>19</v>
      </c>
      <c r="D4742" s="30">
        <v>45420</v>
      </c>
      <c r="E4742" s="102">
        <f>YEAR(DATA[[#This Row],[Fecha]])</f>
        <v>2024</v>
      </c>
      <c r="F4742" s="31" t="s">
        <v>398</v>
      </c>
      <c r="G4742" s="32" t="s">
        <v>65</v>
      </c>
      <c r="H4742" s="35" t="s">
        <v>89</v>
      </c>
      <c r="I4742" s="32" t="s">
        <v>166</v>
      </c>
      <c r="J4742" s="19">
        <v>0.11</v>
      </c>
    </row>
    <row r="4743" spans="1:11">
      <c r="A4743" s="18" t="s">
        <v>19</v>
      </c>
      <c r="B4743" s="5" t="str">
        <f>TEXT(DATA[[#This Row],[Fecha]],"mmm")</f>
        <v>may</v>
      </c>
      <c r="C4743" s="16">
        <f>(WEEKNUM(DATA[[#This Row],[Fecha]],2))</f>
        <v>19</v>
      </c>
      <c r="D4743" s="30">
        <v>45420</v>
      </c>
      <c r="E4743" s="102">
        <f>YEAR(DATA[[#This Row],[Fecha]])</f>
        <v>2024</v>
      </c>
      <c r="F4743" s="31" t="s">
        <v>398</v>
      </c>
      <c r="G4743" s="32" t="s">
        <v>65</v>
      </c>
      <c r="H4743" s="35" t="s">
        <v>429</v>
      </c>
      <c r="I4743" s="32" t="s">
        <v>166</v>
      </c>
      <c r="J4743" s="19">
        <v>0.02</v>
      </c>
    </row>
    <row r="4744" spans="1:11">
      <c r="A4744" s="18" t="s">
        <v>22</v>
      </c>
      <c r="B4744" s="5" t="str">
        <f>TEXT(DATA[[#This Row],[Fecha]],"mmm")</f>
        <v>may</v>
      </c>
      <c r="C4744" s="16">
        <f>(WEEKNUM(DATA[[#This Row],[Fecha]],2))</f>
        <v>19</v>
      </c>
      <c r="D4744" s="30">
        <v>45421</v>
      </c>
      <c r="E4744" s="102">
        <f>YEAR(DATA[[#This Row],[Fecha]])</f>
        <v>2024</v>
      </c>
      <c r="F4744" s="31" t="s">
        <v>398</v>
      </c>
      <c r="G4744" s="32" t="s">
        <v>70</v>
      </c>
      <c r="H4744" s="35" t="s">
        <v>84</v>
      </c>
      <c r="I4744" s="32" t="s">
        <v>56</v>
      </c>
      <c r="J4744" s="19">
        <v>22.06</v>
      </c>
      <c r="K4744" s="29" t="s">
        <v>923</v>
      </c>
    </row>
    <row r="4745" spans="1:11">
      <c r="A4745" s="18" t="s">
        <v>22</v>
      </c>
      <c r="B4745" s="5" t="str">
        <f>TEXT(DATA[[#This Row],[Fecha]],"mmm")</f>
        <v>may</v>
      </c>
      <c r="C4745" s="16">
        <f>(WEEKNUM(DATA[[#This Row],[Fecha]],2))</f>
        <v>19</v>
      </c>
      <c r="D4745" s="30">
        <v>45421</v>
      </c>
      <c r="E4745" s="102">
        <f>YEAR(DATA[[#This Row],[Fecha]])</f>
        <v>2024</v>
      </c>
      <c r="F4745" s="31" t="s">
        <v>398</v>
      </c>
      <c r="G4745" s="32" t="s">
        <v>70</v>
      </c>
      <c r="H4745" s="35" t="s">
        <v>84</v>
      </c>
      <c r="I4745" s="32" t="s">
        <v>56</v>
      </c>
      <c r="J4745" s="19">
        <v>13.93</v>
      </c>
      <c r="K4745" s="29" t="s">
        <v>923</v>
      </c>
    </row>
    <row r="4746" spans="1:11">
      <c r="A4746" s="18" t="s">
        <v>19</v>
      </c>
      <c r="B4746" s="5" t="str">
        <f>TEXT(DATA[[#This Row],[Fecha]],"mmm")</f>
        <v>may</v>
      </c>
      <c r="C4746" s="16">
        <f>(WEEKNUM(DATA[[#This Row],[Fecha]],2))</f>
        <v>19</v>
      </c>
      <c r="D4746" s="30">
        <v>45421</v>
      </c>
      <c r="E4746" s="102">
        <f>YEAR(DATA[[#This Row],[Fecha]])</f>
        <v>2024</v>
      </c>
      <c r="F4746" s="31" t="s">
        <v>398</v>
      </c>
      <c r="G4746" s="32" t="s">
        <v>65</v>
      </c>
      <c r="H4746" s="35" t="s">
        <v>89</v>
      </c>
      <c r="I4746" s="32" t="s">
        <v>166</v>
      </c>
      <c r="J4746" s="19">
        <v>9.9499999999999993</v>
      </c>
    </row>
    <row r="4747" spans="1:11">
      <c r="A4747" s="18" t="s">
        <v>19</v>
      </c>
      <c r="B4747" s="5" t="str">
        <f>TEXT(DATA[[#This Row],[Fecha]],"mmm")</f>
        <v>may</v>
      </c>
      <c r="C4747" s="16">
        <f>(WEEKNUM(DATA[[#This Row],[Fecha]],2))</f>
        <v>19</v>
      </c>
      <c r="D4747" s="30">
        <v>45421</v>
      </c>
      <c r="E4747" s="102">
        <f>YEAR(DATA[[#This Row],[Fecha]])</f>
        <v>2024</v>
      </c>
      <c r="F4747" s="31" t="s">
        <v>398</v>
      </c>
      <c r="G4747" s="32" t="s">
        <v>65</v>
      </c>
      <c r="H4747" s="35" t="s">
        <v>435</v>
      </c>
      <c r="I4747" s="32" t="s">
        <v>166</v>
      </c>
      <c r="J4747" s="19">
        <v>8.14</v>
      </c>
    </row>
    <row r="4748" spans="1:11">
      <c r="A4748" s="18" t="s">
        <v>20</v>
      </c>
      <c r="B4748" s="5" t="str">
        <f>TEXT(DATA[[#This Row],[Fecha]],"mmm")</f>
        <v>may</v>
      </c>
      <c r="C4748" s="16">
        <f>(WEEKNUM(DATA[[#This Row],[Fecha]],2))</f>
        <v>19</v>
      </c>
      <c r="D4748" s="30">
        <v>45421</v>
      </c>
      <c r="E4748" s="102">
        <f>YEAR(DATA[[#This Row],[Fecha]])</f>
        <v>2024</v>
      </c>
      <c r="F4748" s="31" t="s">
        <v>398</v>
      </c>
      <c r="G4748" s="32" t="s">
        <v>70</v>
      </c>
      <c r="H4748" s="35" t="s">
        <v>84</v>
      </c>
      <c r="I4748" s="32" t="s">
        <v>166</v>
      </c>
      <c r="J4748" s="19">
        <v>8.0500000000000007</v>
      </c>
    </row>
    <row r="4749" spans="1:11">
      <c r="A4749" s="18" t="s">
        <v>22</v>
      </c>
      <c r="B4749" s="5" t="str">
        <f>TEXT(DATA[[#This Row],[Fecha]],"mmm")</f>
        <v>may</v>
      </c>
      <c r="C4749" s="16">
        <f>(WEEKNUM(DATA[[#This Row],[Fecha]],2))</f>
        <v>19</v>
      </c>
      <c r="D4749" s="30">
        <v>45421</v>
      </c>
      <c r="E4749" s="102">
        <f>YEAR(DATA[[#This Row],[Fecha]])</f>
        <v>2024</v>
      </c>
      <c r="F4749" s="31" t="s">
        <v>398</v>
      </c>
      <c r="G4749" s="32" t="s">
        <v>79</v>
      </c>
      <c r="H4749" s="35" t="s">
        <v>516</v>
      </c>
      <c r="I4749" s="32" t="s">
        <v>166</v>
      </c>
      <c r="J4749" s="19">
        <v>7.37</v>
      </c>
    </row>
    <row r="4750" spans="1:11">
      <c r="A4750" s="18" t="s">
        <v>22</v>
      </c>
      <c r="B4750" s="5" t="str">
        <f>TEXT(DATA[[#This Row],[Fecha]],"mmm")</f>
        <v>may</v>
      </c>
      <c r="C4750" s="16">
        <f>(WEEKNUM(DATA[[#This Row],[Fecha]],2))</f>
        <v>19</v>
      </c>
      <c r="D4750" s="30">
        <v>45421</v>
      </c>
      <c r="E4750" s="102">
        <f>YEAR(DATA[[#This Row],[Fecha]])</f>
        <v>2024</v>
      </c>
      <c r="F4750" s="31" t="s">
        <v>398</v>
      </c>
      <c r="G4750" s="32" t="s">
        <v>79</v>
      </c>
      <c r="H4750" s="35" t="s">
        <v>516</v>
      </c>
      <c r="I4750" s="32" t="s">
        <v>166</v>
      </c>
      <c r="J4750" s="19">
        <v>7.15</v>
      </c>
    </row>
    <row r="4751" spans="1:11">
      <c r="A4751" s="18" t="s">
        <v>19</v>
      </c>
      <c r="B4751" s="5" t="str">
        <f>TEXT(DATA[[#This Row],[Fecha]],"mmm")</f>
        <v>may</v>
      </c>
      <c r="C4751" s="16">
        <f>(WEEKNUM(DATA[[#This Row],[Fecha]],2))</f>
        <v>19</v>
      </c>
      <c r="D4751" s="30">
        <v>45421</v>
      </c>
      <c r="E4751" s="102">
        <f>YEAR(DATA[[#This Row],[Fecha]])</f>
        <v>2024</v>
      </c>
      <c r="F4751" s="31" t="s">
        <v>398</v>
      </c>
      <c r="G4751" s="32" t="s">
        <v>65</v>
      </c>
      <c r="H4751" s="35" t="s">
        <v>435</v>
      </c>
      <c r="I4751" s="32" t="s">
        <v>166</v>
      </c>
      <c r="J4751" s="19">
        <v>6.83</v>
      </c>
    </row>
    <row r="4752" spans="1:11">
      <c r="A4752" s="18" t="s">
        <v>20</v>
      </c>
      <c r="B4752" s="5" t="str">
        <f>TEXT(DATA[[#This Row],[Fecha]],"mmm")</f>
        <v>may</v>
      </c>
      <c r="C4752" s="16">
        <f>(WEEKNUM(DATA[[#This Row],[Fecha]],2))</f>
        <v>19</v>
      </c>
      <c r="D4752" s="30">
        <v>45421</v>
      </c>
      <c r="E4752" s="102">
        <f>YEAR(DATA[[#This Row],[Fecha]])</f>
        <v>2024</v>
      </c>
      <c r="F4752" s="31" t="s">
        <v>58</v>
      </c>
      <c r="G4752" s="32" t="s">
        <v>53</v>
      </c>
      <c r="H4752" s="35" t="s">
        <v>387</v>
      </c>
      <c r="I4752" s="32" t="s">
        <v>166</v>
      </c>
      <c r="J4752" s="19">
        <v>5.81</v>
      </c>
    </row>
    <row r="4753" spans="1:10">
      <c r="A4753" s="18" t="s">
        <v>20</v>
      </c>
      <c r="B4753" s="5" t="str">
        <f>TEXT(DATA[[#This Row],[Fecha]],"mmm")</f>
        <v>may</v>
      </c>
      <c r="C4753" s="16">
        <f>(WEEKNUM(DATA[[#This Row],[Fecha]],2))</f>
        <v>19</v>
      </c>
      <c r="D4753" s="30">
        <v>45421</v>
      </c>
      <c r="E4753" s="102">
        <f>YEAR(DATA[[#This Row],[Fecha]])</f>
        <v>2024</v>
      </c>
      <c r="F4753" s="31" t="s">
        <v>398</v>
      </c>
      <c r="G4753" s="32" t="s">
        <v>70</v>
      </c>
      <c r="H4753" s="35" t="s">
        <v>84</v>
      </c>
      <c r="I4753" s="32" t="s">
        <v>166</v>
      </c>
      <c r="J4753" s="19">
        <v>5.27</v>
      </c>
    </row>
    <row r="4754" spans="1:10">
      <c r="A4754" s="18" t="s">
        <v>22</v>
      </c>
      <c r="B4754" s="5" t="str">
        <f>TEXT(DATA[[#This Row],[Fecha]],"mmm")</f>
        <v>may</v>
      </c>
      <c r="C4754" s="16">
        <f>(WEEKNUM(DATA[[#This Row],[Fecha]],2))</f>
        <v>19</v>
      </c>
      <c r="D4754" s="30">
        <v>45421</v>
      </c>
      <c r="E4754" s="102">
        <f>YEAR(DATA[[#This Row],[Fecha]])</f>
        <v>2024</v>
      </c>
      <c r="F4754" s="31" t="s">
        <v>398</v>
      </c>
      <c r="G4754" s="32" t="s">
        <v>79</v>
      </c>
      <c r="H4754" s="35" t="s">
        <v>516</v>
      </c>
      <c r="I4754" s="32" t="s">
        <v>166</v>
      </c>
      <c r="J4754" s="19">
        <v>4.95</v>
      </c>
    </row>
    <row r="4755" spans="1:10">
      <c r="A4755" s="18" t="s">
        <v>22</v>
      </c>
      <c r="B4755" s="5" t="str">
        <f>TEXT(DATA[[#This Row],[Fecha]],"mmm")</f>
        <v>may</v>
      </c>
      <c r="C4755" s="16">
        <f>(WEEKNUM(DATA[[#This Row],[Fecha]],2))</f>
        <v>19</v>
      </c>
      <c r="D4755" s="30">
        <v>45421</v>
      </c>
      <c r="E4755" s="102">
        <f>YEAR(DATA[[#This Row],[Fecha]])</f>
        <v>2024</v>
      </c>
      <c r="F4755" s="31" t="s">
        <v>398</v>
      </c>
      <c r="G4755" s="32" t="s">
        <v>79</v>
      </c>
      <c r="H4755" s="35" t="s">
        <v>516</v>
      </c>
      <c r="I4755" s="32" t="s">
        <v>166</v>
      </c>
      <c r="J4755" s="19">
        <v>3.95</v>
      </c>
    </row>
    <row r="4756" spans="1:10">
      <c r="A4756" s="18" t="s">
        <v>20</v>
      </c>
      <c r="B4756" s="5" t="str">
        <f>TEXT(DATA[[#This Row],[Fecha]],"mmm")</f>
        <v>may</v>
      </c>
      <c r="C4756" s="16">
        <f>(WEEKNUM(DATA[[#This Row],[Fecha]],2))</f>
        <v>19</v>
      </c>
      <c r="D4756" s="30">
        <v>45421</v>
      </c>
      <c r="E4756" s="102">
        <f>YEAR(DATA[[#This Row],[Fecha]])</f>
        <v>2024</v>
      </c>
      <c r="F4756" s="31" t="s">
        <v>58</v>
      </c>
      <c r="G4756" s="32" t="s">
        <v>52</v>
      </c>
      <c r="H4756" s="35" t="s">
        <v>162</v>
      </c>
      <c r="I4756" s="32" t="s">
        <v>166</v>
      </c>
      <c r="J4756" s="19">
        <v>3.67</v>
      </c>
    </row>
    <row r="4757" spans="1:10">
      <c r="A4757" s="18" t="s">
        <v>19</v>
      </c>
      <c r="B4757" s="5" t="str">
        <f>TEXT(DATA[[#This Row],[Fecha]],"mmm")</f>
        <v>may</v>
      </c>
      <c r="C4757" s="16">
        <f>(WEEKNUM(DATA[[#This Row],[Fecha]],2))</f>
        <v>19</v>
      </c>
      <c r="D4757" s="30">
        <v>45421</v>
      </c>
      <c r="E4757" s="102">
        <f>YEAR(DATA[[#This Row],[Fecha]])</f>
        <v>2024</v>
      </c>
      <c r="F4757" s="31" t="s">
        <v>58</v>
      </c>
      <c r="G4757" s="32" t="s">
        <v>74</v>
      </c>
      <c r="H4757" s="35" t="s">
        <v>608</v>
      </c>
      <c r="I4757" s="32" t="s">
        <v>166</v>
      </c>
      <c r="J4757" s="19">
        <v>3.35</v>
      </c>
    </row>
    <row r="4758" spans="1:10">
      <c r="A4758" s="18" t="s">
        <v>20</v>
      </c>
      <c r="B4758" s="5" t="str">
        <f>TEXT(DATA[[#This Row],[Fecha]],"mmm")</f>
        <v>may</v>
      </c>
      <c r="C4758" s="16">
        <f>(WEEKNUM(DATA[[#This Row],[Fecha]],2))</f>
        <v>19</v>
      </c>
      <c r="D4758" s="30">
        <v>45421</v>
      </c>
      <c r="E4758" s="102">
        <f>YEAR(DATA[[#This Row],[Fecha]])</f>
        <v>2024</v>
      </c>
      <c r="F4758" s="31" t="s">
        <v>398</v>
      </c>
      <c r="G4758" s="32" t="s">
        <v>70</v>
      </c>
      <c r="H4758" s="35" t="s">
        <v>84</v>
      </c>
      <c r="I4758" s="32" t="s">
        <v>166</v>
      </c>
      <c r="J4758" s="19">
        <v>3.32</v>
      </c>
    </row>
    <row r="4759" spans="1:10">
      <c r="A4759" s="18" t="s">
        <v>22</v>
      </c>
      <c r="B4759" s="5" t="str">
        <f>TEXT(DATA[[#This Row],[Fecha]],"mmm")</f>
        <v>may</v>
      </c>
      <c r="C4759" s="16">
        <f>(WEEKNUM(DATA[[#This Row],[Fecha]],2))</f>
        <v>19</v>
      </c>
      <c r="D4759" s="30">
        <v>45421</v>
      </c>
      <c r="E4759" s="102">
        <f>YEAR(DATA[[#This Row],[Fecha]])</f>
        <v>2024</v>
      </c>
      <c r="F4759" s="31" t="s">
        <v>398</v>
      </c>
      <c r="G4759" s="32" t="s">
        <v>76</v>
      </c>
      <c r="H4759" s="35" t="s">
        <v>304</v>
      </c>
      <c r="I4759" s="32" t="s">
        <v>166</v>
      </c>
      <c r="J4759" s="19">
        <v>3.15</v>
      </c>
    </row>
    <row r="4760" spans="1:10">
      <c r="A4760" s="18" t="s">
        <v>19</v>
      </c>
      <c r="B4760" s="5" t="str">
        <f>TEXT(DATA[[#This Row],[Fecha]],"mmm")</f>
        <v>may</v>
      </c>
      <c r="C4760" s="16">
        <f>(WEEKNUM(DATA[[#This Row],[Fecha]],2))</f>
        <v>19</v>
      </c>
      <c r="D4760" s="30">
        <v>45421</v>
      </c>
      <c r="E4760" s="102">
        <f>YEAR(DATA[[#This Row],[Fecha]])</f>
        <v>2024</v>
      </c>
      <c r="F4760" s="31" t="s">
        <v>398</v>
      </c>
      <c r="G4760" s="32" t="s">
        <v>65</v>
      </c>
      <c r="H4760" s="35" t="s">
        <v>435</v>
      </c>
      <c r="I4760" s="32" t="s">
        <v>166</v>
      </c>
      <c r="J4760" s="19">
        <v>2.7</v>
      </c>
    </row>
    <row r="4761" spans="1:10">
      <c r="A4761" s="18" t="s">
        <v>20</v>
      </c>
      <c r="B4761" s="5" t="str">
        <f>TEXT(DATA[[#This Row],[Fecha]],"mmm")</f>
        <v>may</v>
      </c>
      <c r="C4761" s="16">
        <f>(WEEKNUM(DATA[[#This Row],[Fecha]],2))</f>
        <v>19</v>
      </c>
      <c r="D4761" s="30">
        <v>45421</v>
      </c>
      <c r="E4761" s="102">
        <f>YEAR(DATA[[#This Row],[Fecha]])</f>
        <v>2024</v>
      </c>
      <c r="F4761" s="31" t="s">
        <v>398</v>
      </c>
      <c r="G4761" s="32" t="s">
        <v>62</v>
      </c>
      <c r="H4761" s="35" t="s">
        <v>63</v>
      </c>
      <c r="I4761" s="32" t="s">
        <v>166</v>
      </c>
      <c r="J4761" s="19">
        <v>2.46</v>
      </c>
    </row>
    <row r="4762" spans="1:10">
      <c r="A4762" s="18" t="s">
        <v>19</v>
      </c>
      <c r="B4762" s="5" t="str">
        <f>TEXT(DATA[[#This Row],[Fecha]],"mmm")</f>
        <v>may</v>
      </c>
      <c r="C4762" s="16">
        <f>(WEEKNUM(DATA[[#This Row],[Fecha]],2))</f>
        <v>19</v>
      </c>
      <c r="D4762" s="30">
        <v>45421</v>
      </c>
      <c r="E4762" s="102">
        <f>YEAR(DATA[[#This Row],[Fecha]])</f>
        <v>2024</v>
      </c>
      <c r="F4762" s="31" t="s">
        <v>398</v>
      </c>
      <c r="G4762" s="32" t="s">
        <v>65</v>
      </c>
      <c r="H4762" s="35" t="s">
        <v>435</v>
      </c>
      <c r="I4762" s="32" t="s">
        <v>166</v>
      </c>
      <c r="J4762" s="19">
        <v>2.08</v>
      </c>
    </row>
    <row r="4763" spans="1:10">
      <c r="A4763" s="18" t="s">
        <v>19</v>
      </c>
      <c r="B4763" s="5" t="str">
        <f>TEXT(DATA[[#This Row],[Fecha]],"mmm")</f>
        <v>may</v>
      </c>
      <c r="C4763" s="16">
        <f>(WEEKNUM(DATA[[#This Row],[Fecha]],2))</f>
        <v>19</v>
      </c>
      <c r="D4763" s="30">
        <v>45421</v>
      </c>
      <c r="E4763" s="102">
        <f>YEAR(DATA[[#This Row],[Fecha]])</f>
        <v>2024</v>
      </c>
      <c r="F4763" s="31" t="s">
        <v>398</v>
      </c>
      <c r="G4763" s="32" t="s">
        <v>65</v>
      </c>
      <c r="H4763" s="35" t="s">
        <v>435</v>
      </c>
      <c r="I4763" s="32" t="s">
        <v>166</v>
      </c>
      <c r="J4763" s="19">
        <v>1.94</v>
      </c>
    </row>
    <row r="4764" spans="1:10">
      <c r="A4764" s="18" t="s">
        <v>20</v>
      </c>
      <c r="B4764" s="5" t="str">
        <f>TEXT(DATA[[#This Row],[Fecha]],"mmm")</f>
        <v>may</v>
      </c>
      <c r="C4764" s="16">
        <f>(WEEKNUM(DATA[[#This Row],[Fecha]],2))</f>
        <v>19</v>
      </c>
      <c r="D4764" s="30">
        <v>45421</v>
      </c>
      <c r="E4764" s="102">
        <f>YEAR(DATA[[#This Row],[Fecha]])</f>
        <v>2024</v>
      </c>
      <c r="F4764" s="31" t="s">
        <v>58</v>
      </c>
      <c r="G4764" s="32" t="s">
        <v>70</v>
      </c>
      <c r="H4764" s="35" t="s">
        <v>134</v>
      </c>
      <c r="I4764" s="32" t="s">
        <v>166</v>
      </c>
      <c r="J4764" s="19">
        <v>1.93</v>
      </c>
    </row>
    <row r="4765" spans="1:10">
      <c r="A4765" s="18" t="s">
        <v>22</v>
      </c>
      <c r="B4765" s="5" t="str">
        <f>TEXT(DATA[[#This Row],[Fecha]],"mmm")</f>
        <v>may</v>
      </c>
      <c r="C4765" s="16">
        <f>(WEEKNUM(DATA[[#This Row],[Fecha]],2))</f>
        <v>19</v>
      </c>
      <c r="D4765" s="30">
        <v>45421</v>
      </c>
      <c r="E4765" s="102">
        <f>YEAR(DATA[[#This Row],[Fecha]])</f>
        <v>2024</v>
      </c>
      <c r="F4765" s="31" t="s">
        <v>398</v>
      </c>
      <c r="G4765" s="32" t="s">
        <v>79</v>
      </c>
      <c r="H4765" s="35" t="s">
        <v>516</v>
      </c>
      <c r="I4765" s="32" t="s">
        <v>166</v>
      </c>
      <c r="J4765" s="19">
        <v>1.88</v>
      </c>
    </row>
    <row r="4766" spans="1:10">
      <c r="A4766" s="18" t="s">
        <v>19</v>
      </c>
      <c r="B4766" s="5" t="str">
        <f>TEXT(DATA[[#This Row],[Fecha]],"mmm")</f>
        <v>may</v>
      </c>
      <c r="C4766" s="16">
        <f>(WEEKNUM(DATA[[#This Row],[Fecha]],2))</f>
        <v>19</v>
      </c>
      <c r="D4766" s="30">
        <v>45421</v>
      </c>
      <c r="E4766" s="102">
        <f>YEAR(DATA[[#This Row],[Fecha]])</f>
        <v>2024</v>
      </c>
      <c r="F4766" s="31" t="s">
        <v>398</v>
      </c>
      <c r="G4766" s="32" t="s">
        <v>65</v>
      </c>
      <c r="H4766" s="35" t="s">
        <v>435</v>
      </c>
      <c r="I4766" s="32" t="s">
        <v>166</v>
      </c>
      <c r="J4766" s="19">
        <v>1.86</v>
      </c>
    </row>
    <row r="4767" spans="1:10">
      <c r="A4767" s="18" t="s">
        <v>22</v>
      </c>
      <c r="B4767" s="5" t="str">
        <f>TEXT(DATA[[#This Row],[Fecha]],"mmm")</f>
        <v>may</v>
      </c>
      <c r="C4767" s="16">
        <f>(WEEKNUM(DATA[[#This Row],[Fecha]],2))</f>
        <v>19</v>
      </c>
      <c r="D4767" s="30">
        <v>45421</v>
      </c>
      <c r="E4767" s="102">
        <f>YEAR(DATA[[#This Row],[Fecha]])</f>
        <v>2024</v>
      </c>
      <c r="F4767" s="31" t="s">
        <v>398</v>
      </c>
      <c r="G4767" s="32" t="s">
        <v>79</v>
      </c>
      <c r="H4767" s="35" t="s">
        <v>516</v>
      </c>
      <c r="I4767" s="32" t="s">
        <v>166</v>
      </c>
      <c r="J4767" s="19">
        <v>1.83</v>
      </c>
    </row>
    <row r="4768" spans="1:10">
      <c r="A4768" s="18" t="s">
        <v>22</v>
      </c>
      <c r="B4768" s="5" t="str">
        <f>TEXT(DATA[[#This Row],[Fecha]],"mmm")</f>
        <v>may</v>
      </c>
      <c r="C4768" s="16">
        <f>(WEEKNUM(DATA[[#This Row],[Fecha]],2))</f>
        <v>19</v>
      </c>
      <c r="D4768" s="30">
        <v>45421</v>
      </c>
      <c r="E4768" s="102">
        <f>YEAR(DATA[[#This Row],[Fecha]])</f>
        <v>2024</v>
      </c>
      <c r="F4768" s="31" t="s">
        <v>398</v>
      </c>
      <c r="G4768" s="32" t="s">
        <v>79</v>
      </c>
      <c r="H4768" s="35" t="s">
        <v>600</v>
      </c>
      <c r="I4768" s="32" t="s">
        <v>166</v>
      </c>
      <c r="J4768" s="19">
        <v>1.8</v>
      </c>
    </row>
    <row r="4769" spans="1:10">
      <c r="A4769" s="18" t="s">
        <v>19</v>
      </c>
      <c r="B4769" s="5" t="str">
        <f>TEXT(DATA[[#This Row],[Fecha]],"mmm")</f>
        <v>may</v>
      </c>
      <c r="C4769" s="16">
        <f>(WEEKNUM(DATA[[#This Row],[Fecha]],2))</f>
        <v>19</v>
      </c>
      <c r="D4769" s="30">
        <v>45421</v>
      </c>
      <c r="E4769" s="102">
        <f>YEAR(DATA[[#This Row],[Fecha]])</f>
        <v>2024</v>
      </c>
      <c r="F4769" s="31" t="s">
        <v>58</v>
      </c>
      <c r="G4769" s="32" t="s">
        <v>74</v>
      </c>
      <c r="H4769" s="35" t="s">
        <v>608</v>
      </c>
      <c r="I4769" s="32" t="s">
        <v>166</v>
      </c>
      <c r="J4769" s="19">
        <v>1.5</v>
      </c>
    </row>
    <row r="4770" spans="1:10">
      <c r="A4770" s="18" t="s">
        <v>19</v>
      </c>
      <c r="B4770" s="5" t="str">
        <f>TEXT(DATA[[#This Row],[Fecha]],"mmm")</f>
        <v>may</v>
      </c>
      <c r="C4770" s="16">
        <f>(WEEKNUM(DATA[[#This Row],[Fecha]],2))</f>
        <v>19</v>
      </c>
      <c r="D4770" s="30">
        <v>45421</v>
      </c>
      <c r="E4770" s="102">
        <f>YEAR(DATA[[#This Row],[Fecha]])</f>
        <v>2024</v>
      </c>
      <c r="F4770" s="31" t="s">
        <v>398</v>
      </c>
      <c r="G4770" s="32" t="s">
        <v>65</v>
      </c>
      <c r="H4770" s="35" t="s">
        <v>435</v>
      </c>
      <c r="I4770" s="32" t="s">
        <v>166</v>
      </c>
      <c r="J4770" s="19">
        <v>1.45</v>
      </c>
    </row>
    <row r="4771" spans="1:10">
      <c r="A4771" s="18" t="s">
        <v>19</v>
      </c>
      <c r="B4771" s="5" t="str">
        <f>TEXT(DATA[[#This Row],[Fecha]],"mmm")</f>
        <v>may</v>
      </c>
      <c r="C4771" s="16">
        <f>(WEEKNUM(DATA[[#This Row],[Fecha]],2))</f>
        <v>19</v>
      </c>
      <c r="D4771" s="30">
        <v>45421</v>
      </c>
      <c r="E4771" s="102">
        <f>YEAR(DATA[[#This Row],[Fecha]])</f>
        <v>2024</v>
      </c>
      <c r="F4771" s="31" t="s">
        <v>398</v>
      </c>
      <c r="G4771" s="32" t="s">
        <v>70</v>
      </c>
      <c r="H4771" s="35" t="s">
        <v>86</v>
      </c>
      <c r="I4771" s="32" t="s">
        <v>166</v>
      </c>
      <c r="J4771" s="19">
        <v>1.23</v>
      </c>
    </row>
    <row r="4772" spans="1:10">
      <c r="A4772" s="18" t="s">
        <v>22</v>
      </c>
      <c r="B4772" s="5" t="str">
        <f>TEXT(DATA[[#This Row],[Fecha]],"mmm")</f>
        <v>may</v>
      </c>
      <c r="C4772" s="16">
        <f>(WEEKNUM(DATA[[#This Row],[Fecha]],2))</f>
        <v>19</v>
      </c>
      <c r="D4772" s="30">
        <v>45421</v>
      </c>
      <c r="E4772" s="102">
        <f>YEAR(DATA[[#This Row],[Fecha]])</f>
        <v>2024</v>
      </c>
      <c r="F4772" s="31" t="s">
        <v>398</v>
      </c>
      <c r="G4772" s="32" t="s">
        <v>79</v>
      </c>
      <c r="H4772" s="35" t="s">
        <v>516</v>
      </c>
      <c r="I4772" s="32" t="s">
        <v>166</v>
      </c>
      <c r="J4772" s="19">
        <v>1.18</v>
      </c>
    </row>
    <row r="4773" spans="1:10">
      <c r="A4773" s="18" t="s">
        <v>19</v>
      </c>
      <c r="B4773" s="5" t="str">
        <f>TEXT(DATA[[#This Row],[Fecha]],"mmm")</f>
        <v>may</v>
      </c>
      <c r="C4773" s="16">
        <f>(WEEKNUM(DATA[[#This Row],[Fecha]],2))</f>
        <v>19</v>
      </c>
      <c r="D4773" s="30">
        <v>45421</v>
      </c>
      <c r="E4773" s="102">
        <f>YEAR(DATA[[#This Row],[Fecha]])</f>
        <v>2024</v>
      </c>
      <c r="F4773" s="31" t="s">
        <v>398</v>
      </c>
      <c r="G4773" s="32" t="s">
        <v>65</v>
      </c>
      <c r="H4773" s="35" t="s">
        <v>435</v>
      </c>
      <c r="I4773" s="32" t="s">
        <v>166</v>
      </c>
      <c r="J4773" s="19">
        <v>1.1100000000000001</v>
      </c>
    </row>
    <row r="4774" spans="1:10">
      <c r="A4774" s="18" t="s">
        <v>22</v>
      </c>
      <c r="B4774" s="5" t="str">
        <f>TEXT(DATA[[#This Row],[Fecha]],"mmm")</f>
        <v>may</v>
      </c>
      <c r="C4774" s="16">
        <f>(WEEKNUM(DATA[[#This Row],[Fecha]],2))</f>
        <v>19</v>
      </c>
      <c r="D4774" s="30">
        <v>45421</v>
      </c>
      <c r="E4774" s="102">
        <f>YEAR(DATA[[#This Row],[Fecha]])</f>
        <v>2024</v>
      </c>
      <c r="F4774" s="31" t="s">
        <v>398</v>
      </c>
      <c r="G4774" s="32" t="s">
        <v>79</v>
      </c>
      <c r="H4774" s="35" t="s">
        <v>600</v>
      </c>
      <c r="I4774" s="32" t="s">
        <v>166</v>
      </c>
      <c r="J4774" s="19">
        <v>1.1000000000000001</v>
      </c>
    </row>
    <row r="4775" spans="1:10">
      <c r="A4775" s="18" t="s">
        <v>19</v>
      </c>
      <c r="B4775" s="5" t="str">
        <f>TEXT(DATA[[#This Row],[Fecha]],"mmm")</f>
        <v>may</v>
      </c>
      <c r="C4775" s="16">
        <f>(WEEKNUM(DATA[[#This Row],[Fecha]],2))</f>
        <v>19</v>
      </c>
      <c r="D4775" s="30">
        <v>45421</v>
      </c>
      <c r="E4775" s="102">
        <f>YEAR(DATA[[#This Row],[Fecha]])</f>
        <v>2024</v>
      </c>
      <c r="F4775" s="31" t="s">
        <v>398</v>
      </c>
      <c r="G4775" s="32" t="s">
        <v>74</v>
      </c>
      <c r="H4775" s="35" t="s">
        <v>149</v>
      </c>
      <c r="I4775" s="32" t="s">
        <v>166</v>
      </c>
      <c r="J4775" s="19">
        <v>1.0900000000000001</v>
      </c>
    </row>
    <row r="4776" spans="1:10">
      <c r="A4776" s="18" t="s">
        <v>22</v>
      </c>
      <c r="B4776" s="5" t="str">
        <f>TEXT(DATA[[#This Row],[Fecha]],"mmm")</f>
        <v>may</v>
      </c>
      <c r="C4776" s="16">
        <f>(WEEKNUM(DATA[[#This Row],[Fecha]],2))</f>
        <v>19</v>
      </c>
      <c r="D4776" s="30">
        <v>45421</v>
      </c>
      <c r="E4776" s="102">
        <f>YEAR(DATA[[#This Row],[Fecha]])</f>
        <v>2024</v>
      </c>
      <c r="F4776" s="31" t="s">
        <v>398</v>
      </c>
      <c r="G4776" s="32" t="s">
        <v>79</v>
      </c>
      <c r="H4776" s="35" t="s">
        <v>600</v>
      </c>
      <c r="I4776" s="32" t="s">
        <v>166</v>
      </c>
      <c r="J4776" s="19">
        <v>1.08</v>
      </c>
    </row>
    <row r="4777" spans="1:10">
      <c r="A4777" s="18" t="s">
        <v>19</v>
      </c>
      <c r="B4777" s="5" t="str">
        <f>TEXT(DATA[[#This Row],[Fecha]],"mmm")</f>
        <v>may</v>
      </c>
      <c r="C4777" s="16">
        <f>(WEEKNUM(DATA[[#This Row],[Fecha]],2))</f>
        <v>19</v>
      </c>
      <c r="D4777" s="30">
        <v>45421</v>
      </c>
      <c r="E4777" s="102">
        <f>YEAR(DATA[[#This Row],[Fecha]])</f>
        <v>2024</v>
      </c>
      <c r="F4777" s="31" t="s">
        <v>58</v>
      </c>
      <c r="G4777" s="32" t="s">
        <v>65</v>
      </c>
      <c r="H4777" s="35" t="s">
        <v>435</v>
      </c>
      <c r="I4777" s="32" t="s">
        <v>166</v>
      </c>
      <c r="J4777" s="19">
        <v>1.01</v>
      </c>
    </row>
    <row r="4778" spans="1:10">
      <c r="A4778" s="18" t="s">
        <v>19</v>
      </c>
      <c r="B4778" s="5" t="str">
        <f>TEXT(DATA[[#This Row],[Fecha]],"mmm")</f>
        <v>may</v>
      </c>
      <c r="C4778" s="16">
        <f>(WEEKNUM(DATA[[#This Row],[Fecha]],2))</f>
        <v>19</v>
      </c>
      <c r="D4778" s="30">
        <v>45421</v>
      </c>
      <c r="E4778" s="102">
        <f>YEAR(DATA[[#This Row],[Fecha]])</f>
        <v>2024</v>
      </c>
      <c r="F4778" s="31" t="s">
        <v>398</v>
      </c>
      <c r="G4778" s="32" t="s">
        <v>65</v>
      </c>
      <c r="H4778" s="35" t="s">
        <v>435</v>
      </c>
      <c r="I4778" s="32" t="s">
        <v>166</v>
      </c>
      <c r="J4778" s="19">
        <v>0.97</v>
      </c>
    </row>
    <row r="4779" spans="1:10">
      <c r="A4779" s="18" t="s">
        <v>19</v>
      </c>
      <c r="B4779" s="5" t="str">
        <f>TEXT(DATA[[#This Row],[Fecha]],"mmm")</f>
        <v>may</v>
      </c>
      <c r="C4779" s="16">
        <f>(WEEKNUM(DATA[[#This Row],[Fecha]],2))</f>
        <v>19</v>
      </c>
      <c r="D4779" s="30">
        <v>45421</v>
      </c>
      <c r="E4779" s="102">
        <f>YEAR(DATA[[#This Row],[Fecha]])</f>
        <v>2024</v>
      </c>
      <c r="F4779" s="31" t="s">
        <v>398</v>
      </c>
      <c r="G4779" s="32" t="s">
        <v>74</v>
      </c>
      <c r="H4779" s="35" t="s">
        <v>149</v>
      </c>
      <c r="I4779" s="32" t="s">
        <v>166</v>
      </c>
      <c r="J4779" s="19">
        <v>0.94</v>
      </c>
    </row>
    <row r="4780" spans="1:10">
      <c r="A4780" s="18" t="s">
        <v>20</v>
      </c>
      <c r="B4780" s="5" t="str">
        <f>TEXT(DATA[[#This Row],[Fecha]],"mmm")</f>
        <v>may</v>
      </c>
      <c r="C4780" s="16">
        <f>(WEEKNUM(DATA[[#This Row],[Fecha]],2))</f>
        <v>19</v>
      </c>
      <c r="D4780" s="30">
        <v>45421</v>
      </c>
      <c r="E4780" s="102">
        <f>YEAR(DATA[[#This Row],[Fecha]])</f>
        <v>2024</v>
      </c>
      <c r="F4780" s="31" t="s">
        <v>58</v>
      </c>
      <c r="G4780" s="32" t="s">
        <v>52</v>
      </c>
      <c r="H4780" s="35" t="s">
        <v>162</v>
      </c>
      <c r="I4780" s="32" t="s">
        <v>166</v>
      </c>
      <c r="J4780" s="19">
        <v>0.92</v>
      </c>
    </row>
    <row r="4781" spans="1:10">
      <c r="A4781" s="18" t="s">
        <v>22</v>
      </c>
      <c r="B4781" s="5" t="str">
        <f>TEXT(DATA[[#This Row],[Fecha]],"mmm")</f>
        <v>may</v>
      </c>
      <c r="C4781" s="16">
        <f>(WEEKNUM(DATA[[#This Row],[Fecha]],2))</f>
        <v>19</v>
      </c>
      <c r="D4781" s="30">
        <v>45421</v>
      </c>
      <c r="E4781" s="102">
        <f>YEAR(DATA[[#This Row],[Fecha]])</f>
        <v>2024</v>
      </c>
      <c r="F4781" s="31" t="s">
        <v>398</v>
      </c>
      <c r="G4781" s="32" t="s">
        <v>79</v>
      </c>
      <c r="H4781" s="35" t="s">
        <v>600</v>
      </c>
      <c r="I4781" s="32" t="s">
        <v>166</v>
      </c>
      <c r="J4781" s="19">
        <v>0.88</v>
      </c>
    </row>
    <row r="4782" spans="1:10">
      <c r="A4782" s="18" t="s">
        <v>20</v>
      </c>
      <c r="B4782" s="5" t="str">
        <f>TEXT(DATA[[#This Row],[Fecha]],"mmm")</f>
        <v>may</v>
      </c>
      <c r="C4782" s="16">
        <f>(WEEKNUM(DATA[[#This Row],[Fecha]],2))</f>
        <v>19</v>
      </c>
      <c r="D4782" s="30">
        <v>45421</v>
      </c>
      <c r="E4782" s="102">
        <f>YEAR(DATA[[#This Row],[Fecha]])</f>
        <v>2024</v>
      </c>
      <c r="F4782" s="31" t="s">
        <v>58</v>
      </c>
      <c r="G4782" s="32" t="s">
        <v>52</v>
      </c>
      <c r="H4782" s="35" t="s">
        <v>162</v>
      </c>
      <c r="I4782" s="32" t="s">
        <v>166</v>
      </c>
      <c r="J4782" s="19">
        <v>0.84</v>
      </c>
    </row>
    <row r="4783" spans="1:10">
      <c r="A4783" s="18" t="s">
        <v>20</v>
      </c>
      <c r="B4783" s="5" t="str">
        <f>TEXT(DATA[[#This Row],[Fecha]],"mmm")</f>
        <v>may</v>
      </c>
      <c r="C4783" s="16">
        <f>(WEEKNUM(DATA[[#This Row],[Fecha]],2))</f>
        <v>19</v>
      </c>
      <c r="D4783" s="30">
        <v>45421</v>
      </c>
      <c r="E4783" s="102">
        <f>YEAR(DATA[[#This Row],[Fecha]])</f>
        <v>2024</v>
      </c>
      <c r="F4783" s="31" t="s">
        <v>58</v>
      </c>
      <c r="G4783" s="32" t="s">
        <v>52</v>
      </c>
      <c r="H4783" s="35" t="s">
        <v>162</v>
      </c>
      <c r="I4783" s="32" t="s">
        <v>166</v>
      </c>
      <c r="J4783" s="19">
        <v>0.75</v>
      </c>
    </row>
    <row r="4784" spans="1:10">
      <c r="A4784" s="18" t="s">
        <v>22</v>
      </c>
      <c r="B4784" s="5" t="str">
        <f>TEXT(DATA[[#This Row],[Fecha]],"mmm")</f>
        <v>may</v>
      </c>
      <c r="C4784" s="16">
        <f>(WEEKNUM(DATA[[#This Row],[Fecha]],2))</f>
        <v>19</v>
      </c>
      <c r="D4784" s="30">
        <v>45421</v>
      </c>
      <c r="E4784" s="102">
        <f>YEAR(DATA[[#This Row],[Fecha]])</f>
        <v>2024</v>
      </c>
      <c r="F4784" s="31" t="s">
        <v>398</v>
      </c>
      <c r="G4784" s="32" t="s">
        <v>79</v>
      </c>
      <c r="H4784" s="35" t="s">
        <v>600</v>
      </c>
      <c r="I4784" s="32" t="s">
        <v>166</v>
      </c>
      <c r="J4784" s="19">
        <v>0.7</v>
      </c>
    </row>
    <row r="4785" spans="1:11">
      <c r="A4785" s="18" t="s">
        <v>19</v>
      </c>
      <c r="B4785" s="5" t="str">
        <f>TEXT(DATA[[#This Row],[Fecha]],"mmm")</f>
        <v>may</v>
      </c>
      <c r="C4785" s="16">
        <f>(WEEKNUM(DATA[[#This Row],[Fecha]],2))</f>
        <v>19</v>
      </c>
      <c r="D4785" s="30">
        <v>45421</v>
      </c>
      <c r="E4785" s="102">
        <f>YEAR(DATA[[#This Row],[Fecha]])</f>
        <v>2024</v>
      </c>
      <c r="F4785" s="31" t="s">
        <v>398</v>
      </c>
      <c r="G4785" s="32" t="s">
        <v>65</v>
      </c>
      <c r="H4785" s="35" t="s">
        <v>435</v>
      </c>
      <c r="I4785" s="32" t="s">
        <v>166</v>
      </c>
      <c r="J4785" s="19">
        <v>0.65</v>
      </c>
    </row>
    <row r="4786" spans="1:11">
      <c r="A4786" s="18" t="s">
        <v>22</v>
      </c>
      <c r="B4786" s="5" t="str">
        <f>TEXT(DATA[[#This Row],[Fecha]],"mmm")</f>
        <v>may</v>
      </c>
      <c r="C4786" s="16">
        <f>(WEEKNUM(DATA[[#This Row],[Fecha]],2))</f>
        <v>19</v>
      </c>
      <c r="D4786" s="30">
        <v>45421</v>
      </c>
      <c r="E4786" s="102">
        <f>YEAR(DATA[[#This Row],[Fecha]])</f>
        <v>2024</v>
      </c>
      <c r="F4786" s="31" t="s">
        <v>398</v>
      </c>
      <c r="G4786" s="32" t="s">
        <v>79</v>
      </c>
      <c r="H4786" s="35" t="s">
        <v>516</v>
      </c>
      <c r="I4786" s="32" t="s">
        <v>166</v>
      </c>
      <c r="J4786" s="19">
        <v>0.06</v>
      </c>
    </row>
    <row r="4787" spans="1:11">
      <c r="A4787" s="18" t="s">
        <v>20</v>
      </c>
      <c r="B4787" s="5" t="str">
        <f>TEXT(DATA[[#This Row],[Fecha]],"mmm")</f>
        <v>may</v>
      </c>
      <c r="C4787" s="16">
        <f>(WEEKNUM(DATA[[#This Row],[Fecha]],2))</f>
        <v>19</v>
      </c>
      <c r="D4787" s="30">
        <v>45422</v>
      </c>
      <c r="E4787" s="102">
        <f>YEAR(DATA[[#This Row],[Fecha]])</f>
        <v>2024</v>
      </c>
      <c r="F4787" s="31" t="s">
        <v>58</v>
      </c>
      <c r="G4787" s="32" t="s">
        <v>70</v>
      </c>
      <c r="H4787" s="35" t="s">
        <v>84</v>
      </c>
      <c r="I4787" s="32" t="s">
        <v>56</v>
      </c>
      <c r="J4787" s="19">
        <v>37.82</v>
      </c>
      <c r="K4787" s="29" t="s">
        <v>924</v>
      </c>
    </row>
    <row r="4788" spans="1:11">
      <c r="A4788" s="18" t="s">
        <v>20</v>
      </c>
      <c r="B4788" s="5" t="str">
        <f>TEXT(DATA[[#This Row],[Fecha]],"mmm")</f>
        <v>may</v>
      </c>
      <c r="C4788" s="16">
        <f>(WEEKNUM(DATA[[#This Row],[Fecha]],2))</f>
        <v>19</v>
      </c>
      <c r="D4788" s="30">
        <v>45422</v>
      </c>
      <c r="E4788" s="102">
        <f>YEAR(DATA[[#This Row],[Fecha]])</f>
        <v>2024</v>
      </c>
      <c r="F4788" s="31" t="s">
        <v>58</v>
      </c>
      <c r="G4788" s="32" t="s">
        <v>70</v>
      </c>
      <c r="H4788" s="35" t="s">
        <v>84</v>
      </c>
      <c r="I4788" s="32" t="s">
        <v>56</v>
      </c>
      <c r="J4788" s="19">
        <v>35.58</v>
      </c>
      <c r="K4788" s="29" t="s">
        <v>924</v>
      </c>
    </row>
    <row r="4789" spans="1:11">
      <c r="A4789" s="18" t="s">
        <v>20</v>
      </c>
      <c r="B4789" s="5" t="str">
        <f>TEXT(DATA[[#This Row],[Fecha]],"mmm")</f>
        <v>may</v>
      </c>
      <c r="C4789" s="16">
        <f>(WEEKNUM(DATA[[#This Row],[Fecha]],2))</f>
        <v>19</v>
      </c>
      <c r="D4789" s="30">
        <v>45422</v>
      </c>
      <c r="E4789" s="102">
        <f>YEAR(DATA[[#This Row],[Fecha]])</f>
        <v>2024</v>
      </c>
      <c r="F4789" s="31" t="s">
        <v>58</v>
      </c>
      <c r="G4789" s="32" t="s">
        <v>482</v>
      </c>
      <c r="H4789" s="35" t="s">
        <v>491</v>
      </c>
      <c r="I4789" s="32" t="s">
        <v>56</v>
      </c>
      <c r="J4789" s="19">
        <v>35</v>
      </c>
      <c r="K4789" s="29" t="s">
        <v>930</v>
      </c>
    </row>
    <row r="4790" spans="1:11">
      <c r="A4790" s="18" t="s">
        <v>20</v>
      </c>
      <c r="B4790" s="5" t="str">
        <f>TEXT(DATA[[#This Row],[Fecha]],"mmm")</f>
        <v>may</v>
      </c>
      <c r="C4790" s="16">
        <f>(WEEKNUM(DATA[[#This Row],[Fecha]],2))</f>
        <v>19</v>
      </c>
      <c r="D4790" s="30">
        <v>45422</v>
      </c>
      <c r="E4790" s="102">
        <f>YEAR(DATA[[#This Row],[Fecha]])</f>
        <v>2024</v>
      </c>
      <c r="F4790" s="31" t="s">
        <v>398</v>
      </c>
      <c r="G4790" s="32" t="s">
        <v>70</v>
      </c>
      <c r="H4790" s="35" t="s">
        <v>84</v>
      </c>
      <c r="I4790" s="32" t="s">
        <v>56</v>
      </c>
      <c r="J4790" s="19">
        <v>34.07</v>
      </c>
      <c r="K4790" s="29" t="s">
        <v>925</v>
      </c>
    </row>
    <row r="4791" spans="1:11">
      <c r="A4791" s="18" t="s">
        <v>20</v>
      </c>
      <c r="B4791" s="5" t="str">
        <f>TEXT(DATA[[#This Row],[Fecha]],"mmm")</f>
        <v>may</v>
      </c>
      <c r="C4791" s="16">
        <f>(WEEKNUM(DATA[[#This Row],[Fecha]],2))</f>
        <v>19</v>
      </c>
      <c r="D4791" s="30">
        <v>45422</v>
      </c>
      <c r="E4791" s="102">
        <f>YEAR(DATA[[#This Row],[Fecha]])</f>
        <v>2024</v>
      </c>
      <c r="F4791" s="31" t="s">
        <v>398</v>
      </c>
      <c r="G4791" s="32" t="s">
        <v>70</v>
      </c>
      <c r="H4791" s="35" t="s">
        <v>84</v>
      </c>
      <c r="I4791" s="32" t="s">
        <v>56</v>
      </c>
      <c r="J4791" s="19">
        <v>32.18</v>
      </c>
      <c r="K4791" s="29" t="s">
        <v>925</v>
      </c>
    </row>
    <row r="4792" spans="1:11">
      <c r="A4792" s="18" t="s">
        <v>20</v>
      </c>
      <c r="B4792" s="5" t="str">
        <f>TEXT(DATA[[#This Row],[Fecha]],"mmm")</f>
        <v>may</v>
      </c>
      <c r="C4792" s="16">
        <f>(WEEKNUM(DATA[[#This Row],[Fecha]],2))</f>
        <v>19</v>
      </c>
      <c r="D4792" s="30">
        <v>45422</v>
      </c>
      <c r="E4792" s="102">
        <f>YEAR(DATA[[#This Row],[Fecha]])</f>
        <v>2024</v>
      </c>
      <c r="F4792" s="31" t="s">
        <v>398</v>
      </c>
      <c r="G4792" s="32" t="s">
        <v>76</v>
      </c>
      <c r="H4792" s="35" t="s">
        <v>287</v>
      </c>
      <c r="I4792" s="32" t="s">
        <v>57</v>
      </c>
      <c r="J4792" s="19">
        <v>26.39</v>
      </c>
      <c r="K4792" s="29" t="s">
        <v>929</v>
      </c>
    </row>
    <row r="4793" spans="1:11">
      <c r="A4793" s="18" t="s">
        <v>20</v>
      </c>
      <c r="B4793" s="5" t="str">
        <f>TEXT(DATA[[#This Row],[Fecha]],"mmm")</f>
        <v>may</v>
      </c>
      <c r="C4793" s="16">
        <f>(WEEKNUM(DATA[[#This Row],[Fecha]],2))</f>
        <v>19</v>
      </c>
      <c r="D4793" s="30">
        <v>45422</v>
      </c>
      <c r="E4793" s="102">
        <f>YEAR(DATA[[#This Row],[Fecha]])</f>
        <v>2024</v>
      </c>
      <c r="F4793" s="31" t="s">
        <v>58</v>
      </c>
      <c r="G4793" s="32" t="s">
        <v>482</v>
      </c>
      <c r="H4793" s="35" t="s">
        <v>150</v>
      </c>
      <c r="I4793" s="32" t="s">
        <v>57</v>
      </c>
      <c r="J4793" s="19">
        <v>25</v>
      </c>
      <c r="K4793" s="29" t="s">
        <v>931</v>
      </c>
    </row>
    <row r="4794" spans="1:11">
      <c r="A4794" s="18" t="s">
        <v>20</v>
      </c>
      <c r="B4794" s="5" t="str">
        <f>TEXT(DATA[[#This Row],[Fecha]],"mmm")</f>
        <v>may</v>
      </c>
      <c r="C4794" s="16">
        <f>(WEEKNUM(DATA[[#This Row],[Fecha]],2))</f>
        <v>19</v>
      </c>
      <c r="D4794" s="30">
        <v>45422</v>
      </c>
      <c r="E4794" s="102">
        <f>YEAR(DATA[[#This Row],[Fecha]])</f>
        <v>2024</v>
      </c>
      <c r="F4794" s="31" t="s">
        <v>58</v>
      </c>
      <c r="G4794" s="32" t="s">
        <v>482</v>
      </c>
      <c r="H4794" s="35" t="s">
        <v>150</v>
      </c>
      <c r="I4794" s="32" t="s">
        <v>57</v>
      </c>
      <c r="J4794" s="19">
        <v>18</v>
      </c>
      <c r="K4794" s="29" t="s">
        <v>931</v>
      </c>
    </row>
    <row r="4795" spans="1:11">
      <c r="A4795" s="18" t="s">
        <v>20</v>
      </c>
      <c r="B4795" s="5" t="str">
        <f>TEXT(DATA[[#This Row],[Fecha]],"mmm")</f>
        <v>may</v>
      </c>
      <c r="C4795" s="16">
        <f>(WEEKNUM(DATA[[#This Row],[Fecha]],2))</f>
        <v>19</v>
      </c>
      <c r="D4795" s="30">
        <v>45422</v>
      </c>
      <c r="E4795" s="102">
        <f>YEAR(DATA[[#This Row],[Fecha]])</f>
        <v>2024</v>
      </c>
      <c r="F4795" s="31" t="s">
        <v>398</v>
      </c>
      <c r="G4795" s="32" t="s">
        <v>70</v>
      </c>
      <c r="H4795" s="35" t="s">
        <v>84</v>
      </c>
      <c r="I4795" s="32" t="s">
        <v>56</v>
      </c>
      <c r="J4795" s="19">
        <v>15</v>
      </c>
      <c r="K4795" s="29" t="s">
        <v>925</v>
      </c>
    </row>
    <row r="4796" spans="1:11">
      <c r="A4796" s="18" t="s">
        <v>19</v>
      </c>
      <c r="B4796" s="5" t="str">
        <f>TEXT(DATA[[#This Row],[Fecha]],"mmm")</f>
        <v>may</v>
      </c>
      <c r="C4796" s="16">
        <f>(WEEKNUM(DATA[[#This Row],[Fecha]],2))</f>
        <v>19</v>
      </c>
      <c r="D4796" s="30">
        <v>45422</v>
      </c>
      <c r="E4796" s="102">
        <f>YEAR(DATA[[#This Row],[Fecha]])</f>
        <v>2024</v>
      </c>
      <c r="F4796" s="31" t="s">
        <v>58</v>
      </c>
      <c r="G4796" s="32" t="s">
        <v>80</v>
      </c>
      <c r="H4796" s="35" t="s">
        <v>728</v>
      </c>
      <c r="I4796" s="32" t="s">
        <v>56</v>
      </c>
      <c r="J4796" s="19">
        <v>14.09</v>
      </c>
      <c r="K4796" s="29" t="s">
        <v>932</v>
      </c>
    </row>
    <row r="4797" spans="1:11">
      <c r="A4797" s="18" t="s">
        <v>20</v>
      </c>
      <c r="B4797" s="5" t="str">
        <f>TEXT(DATA[[#This Row],[Fecha]],"mmm")</f>
        <v>may</v>
      </c>
      <c r="C4797" s="16">
        <f>(WEEKNUM(DATA[[#This Row],[Fecha]],2))</f>
        <v>19</v>
      </c>
      <c r="D4797" s="30">
        <v>45422</v>
      </c>
      <c r="E4797" s="102">
        <f>YEAR(DATA[[#This Row],[Fecha]])</f>
        <v>2024</v>
      </c>
      <c r="F4797" s="31" t="s">
        <v>58</v>
      </c>
      <c r="G4797" s="32" t="s">
        <v>70</v>
      </c>
      <c r="H4797" s="35" t="s">
        <v>84</v>
      </c>
      <c r="I4797" s="32" t="s">
        <v>56</v>
      </c>
      <c r="J4797" s="19">
        <v>11.2</v>
      </c>
      <c r="K4797" s="29" t="s">
        <v>924</v>
      </c>
    </row>
    <row r="4798" spans="1:11">
      <c r="A4798" s="18" t="s">
        <v>20</v>
      </c>
      <c r="B4798" s="5" t="str">
        <f>TEXT(DATA[[#This Row],[Fecha]],"mmm")</f>
        <v>may</v>
      </c>
      <c r="C4798" s="16">
        <f>(WEEKNUM(DATA[[#This Row],[Fecha]],2))</f>
        <v>19</v>
      </c>
      <c r="D4798" s="30">
        <v>45422</v>
      </c>
      <c r="E4798" s="102">
        <f>YEAR(DATA[[#This Row],[Fecha]])</f>
        <v>2024</v>
      </c>
      <c r="F4798" s="31" t="s">
        <v>58</v>
      </c>
      <c r="G4798" s="32" t="s">
        <v>482</v>
      </c>
      <c r="H4798" s="35" t="s">
        <v>491</v>
      </c>
      <c r="I4798" s="32" t="s">
        <v>56</v>
      </c>
      <c r="J4798" s="19">
        <v>10.199999999999999</v>
      </c>
      <c r="K4798" s="29" t="s">
        <v>930</v>
      </c>
    </row>
    <row r="4799" spans="1:11">
      <c r="A4799" s="18" t="s">
        <v>19</v>
      </c>
      <c r="B4799" s="5" t="str">
        <f>TEXT(DATA[[#This Row],[Fecha]],"mmm")</f>
        <v>may</v>
      </c>
      <c r="C4799" s="16">
        <f>(WEEKNUM(DATA[[#This Row],[Fecha]],2))</f>
        <v>19</v>
      </c>
      <c r="D4799" s="30">
        <v>45422</v>
      </c>
      <c r="E4799" s="102">
        <f>YEAR(DATA[[#This Row],[Fecha]])</f>
        <v>2024</v>
      </c>
      <c r="F4799" s="31" t="s">
        <v>398</v>
      </c>
      <c r="G4799" s="32" t="s">
        <v>74</v>
      </c>
      <c r="H4799" s="35" t="s">
        <v>149</v>
      </c>
      <c r="I4799" s="32" t="s">
        <v>166</v>
      </c>
      <c r="J4799" s="19">
        <v>9.5</v>
      </c>
    </row>
    <row r="4800" spans="1:11">
      <c r="A4800" s="18" t="s">
        <v>19</v>
      </c>
      <c r="B4800" s="5" t="str">
        <f>TEXT(DATA[[#This Row],[Fecha]],"mmm")</f>
        <v>may</v>
      </c>
      <c r="C4800" s="16">
        <f>(WEEKNUM(DATA[[#This Row],[Fecha]],2))</f>
        <v>19</v>
      </c>
      <c r="D4800" s="30">
        <v>45422</v>
      </c>
      <c r="E4800" s="102">
        <f>YEAR(DATA[[#This Row],[Fecha]])</f>
        <v>2024</v>
      </c>
      <c r="F4800" s="31" t="s">
        <v>58</v>
      </c>
      <c r="G4800" s="32" t="s">
        <v>79</v>
      </c>
      <c r="H4800" s="35" t="s">
        <v>600</v>
      </c>
      <c r="I4800" s="32" t="s">
        <v>166</v>
      </c>
      <c r="J4800" s="19">
        <v>7.18</v>
      </c>
    </row>
    <row r="4801" spans="1:10">
      <c r="A4801" s="18" t="s">
        <v>20</v>
      </c>
      <c r="B4801" s="5" t="str">
        <f>TEXT(DATA[[#This Row],[Fecha]],"mmm")</f>
        <v>may</v>
      </c>
      <c r="C4801" s="16">
        <f>(WEEKNUM(DATA[[#This Row],[Fecha]],2))</f>
        <v>19</v>
      </c>
      <c r="D4801" s="30">
        <v>45422</v>
      </c>
      <c r="E4801" s="102">
        <f>YEAR(DATA[[#This Row],[Fecha]])</f>
        <v>2024</v>
      </c>
      <c r="F4801" s="31" t="s">
        <v>58</v>
      </c>
      <c r="G4801" s="32" t="s">
        <v>70</v>
      </c>
      <c r="H4801" s="35" t="s">
        <v>84</v>
      </c>
      <c r="I4801" s="32" t="s">
        <v>166</v>
      </c>
      <c r="J4801" s="19">
        <v>5.73</v>
      </c>
    </row>
    <row r="4802" spans="1:10">
      <c r="A4802" s="18" t="s">
        <v>20</v>
      </c>
      <c r="B4802" s="5" t="str">
        <f>TEXT(DATA[[#This Row],[Fecha]],"mmm")</f>
        <v>may</v>
      </c>
      <c r="C4802" s="16">
        <f>(WEEKNUM(DATA[[#This Row],[Fecha]],2))</f>
        <v>19</v>
      </c>
      <c r="D4802" s="30">
        <v>45422</v>
      </c>
      <c r="E4802" s="102">
        <f>YEAR(DATA[[#This Row],[Fecha]])</f>
        <v>2024</v>
      </c>
      <c r="F4802" s="31" t="s">
        <v>398</v>
      </c>
      <c r="G4802" s="32" t="s">
        <v>62</v>
      </c>
      <c r="H4802" s="35" t="s">
        <v>307</v>
      </c>
      <c r="I4802" s="32" t="s">
        <v>166</v>
      </c>
      <c r="J4802" s="19">
        <v>5.5</v>
      </c>
    </row>
    <row r="4803" spans="1:10">
      <c r="A4803" s="18" t="s">
        <v>20</v>
      </c>
      <c r="B4803" s="5" t="str">
        <f>TEXT(DATA[[#This Row],[Fecha]],"mmm")</f>
        <v>may</v>
      </c>
      <c r="C4803" s="16">
        <f>(WEEKNUM(DATA[[#This Row],[Fecha]],2))</f>
        <v>19</v>
      </c>
      <c r="D4803" s="30">
        <v>45422</v>
      </c>
      <c r="E4803" s="102">
        <f>YEAR(DATA[[#This Row],[Fecha]])</f>
        <v>2024</v>
      </c>
      <c r="F4803" s="31" t="s">
        <v>398</v>
      </c>
      <c r="G4803" s="32" t="s">
        <v>70</v>
      </c>
      <c r="H4803" s="35" t="s">
        <v>84</v>
      </c>
      <c r="I4803" s="32" t="s">
        <v>166</v>
      </c>
      <c r="J4803" s="19">
        <v>5.44</v>
      </c>
    </row>
    <row r="4804" spans="1:10">
      <c r="A4804" s="18" t="s">
        <v>19</v>
      </c>
      <c r="B4804" s="5" t="str">
        <f>TEXT(DATA[[#This Row],[Fecha]],"mmm")</f>
        <v>may</v>
      </c>
      <c r="C4804" s="16">
        <f>(WEEKNUM(DATA[[#This Row],[Fecha]],2))</f>
        <v>19</v>
      </c>
      <c r="D4804" s="30">
        <v>45422</v>
      </c>
      <c r="E4804" s="102">
        <f>YEAR(DATA[[#This Row],[Fecha]])</f>
        <v>2024</v>
      </c>
      <c r="F4804" s="31" t="s">
        <v>398</v>
      </c>
      <c r="G4804" s="32" t="s">
        <v>65</v>
      </c>
      <c r="H4804" s="35" t="s">
        <v>435</v>
      </c>
      <c r="I4804" s="32" t="s">
        <v>166</v>
      </c>
      <c r="J4804" s="19">
        <v>4.18</v>
      </c>
    </row>
    <row r="4805" spans="1:10">
      <c r="A4805" s="18" t="s">
        <v>19</v>
      </c>
      <c r="B4805" s="5" t="str">
        <f>TEXT(DATA[[#This Row],[Fecha]],"mmm")</f>
        <v>may</v>
      </c>
      <c r="C4805" s="16">
        <f>(WEEKNUM(DATA[[#This Row],[Fecha]],2))</f>
        <v>19</v>
      </c>
      <c r="D4805" s="30">
        <v>45422</v>
      </c>
      <c r="E4805" s="102">
        <f>YEAR(DATA[[#This Row],[Fecha]])</f>
        <v>2024</v>
      </c>
      <c r="F4805" s="31" t="s">
        <v>398</v>
      </c>
      <c r="G4805" s="32" t="s">
        <v>65</v>
      </c>
      <c r="H4805" s="35" t="s">
        <v>435</v>
      </c>
      <c r="I4805" s="32" t="s">
        <v>166</v>
      </c>
      <c r="J4805" s="19">
        <v>3.64</v>
      </c>
    </row>
    <row r="4806" spans="1:10">
      <c r="A4806" s="18" t="s">
        <v>19</v>
      </c>
      <c r="B4806" s="5" t="str">
        <f>TEXT(DATA[[#This Row],[Fecha]],"mmm")</f>
        <v>may</v>
      </c>
      <c r="C4806" s="16">
        <f>(WEEKNUM(DATA[[#This Row],[Fecha]],2))</f>
        <v>19</v>
      </c>
      <c r="D4806" s="30">
        <v>45422</v>
      </c>
      <c r="E4806" s="102">
        <f>YEAR(DATA[[#This Row],[Fecha]])</f>
        <v>2024</v>
      </c>
      <c r="F4806" s="31" t="s">
        <v>398</v>
      </c>
      <c r="G4806" s="32" t="s">
        <v>65</v>
      </c>
      <c r="H4806" s="35" t="s">
        <v>435</v>
      </c>
      <c r="I4806" s="32" t="s">
        <v>166</v>
      </c>
      <c r="J4806" s="19">
        <v>3.61</v>
      </c>
    </row>
    <row r="4807" spans="1:10">
      <c r="A4807" s="18" t="s">
        <v>19</v>
      </c>
      <c r="B4807" s="5" t="str">
        <f>TEXT(DATA[[#This Row],[Fecha]],"mmm")</f>
        <v>may</v>
      </c>
      <c r="C4807" s="16">
        <f>(WEEKNUM(DATA[[#This Row],[Fecha]],2))</f>
        <v>19</v>
      </c>
      <c r="D4807" s="30">
        <v>45422</v>
      </c>
      <c r="E4807" s="102">
        <f>YEAR(DATA[[#This Row],[Fecha]])</f>
        <v>2024</v>
      </c>
      <c r="F4807" s="31" t="s">
        <v>398</v>
      </c>
      <c r="G4807" s="32" t="s">
        <v>74</v>
      </c>
      <c r="H4807" s="35" t="s">
        <v>149</v>
      </c>
      <c r="I4807" s="32" t="s">
        <v>166</v>
      </c>
      <c r="J4807" s="19">
        <v>3.14</v>
      </c>
    </row>
    <row r="4808" spans="1:10">
      <c r="A4808" s="18" t="s">
        <v>19</v>
      </c>
      <c r="B4808" s="5" t="str">
        <f>TEXT(DATA[[#This Row],[Fecha]],"mmm")</f>
        <v>may</v>
      </c>
      <c r="C4808" s="16">
        <f>(WEEKNUM(DATA[[#This Row],[Fecha]],2))</f>
        <v>19</v>
      </c>
      <c r="D4808" s="30">
        <v>45422</v>
      </c>
      <c r="E4808" s="102">
        <f>YEAR(DATA[[#This Row],[Fecha]])</f>
        <v>2024</v>
      </c>
      <c r="F4808" s="31" t="s">
        <v>58</v>
      </c>
      <c r="G4808" s="32" t="s">
        <v>74</v>
      </c>
      <c r="H4808" s="35" t="s">
        <v>608</v>
      </c>
      <c r="I4808" s="32" t="s">
        <v>166</v>
      </c>
      <c r="J4808" s="19">
        <v>2.9</v>
      </c>
    </row>
    <row r="4809" spans="1:10">
      <c r="A4809" s="18" t="s">
        <v>22</v>
      </c>
      <c r="B4809" s="5" t="str">
        <f>TEXT(DATA[[#This Row],[Fecha]],"mmm")</f>
        <v>may</v>
      </c>
      <c r="C4809" s="16">
        <f>(WEEKNUM(DATA[[#This Row],[Fecha]],2))</f>
        <v>19</v>
      </c>
      <c r="D4809" s="30">
        <v>45422</v>
      </c>
      <c r="E4809" s="102">
        <f>YEAR(DATA[[#This Row],[Fecha]])</f>
        <v>2024</v>
      </c>
      <c r="F4809" s="31" t="s">
        <v>398</v>
      </c>
      <c r="G4809" s="32" t="s">
        <v>76</v>
      </c>
      <c r="H4809" s="35" t="s">
        <v>304</v>
      </c>
      <c r="I4809" s="32" t="s">
        <v>166</v>
      </c>
      <c r="J4809" s="19">
        <v>2.75</v>
      </c>
    </row>
    <row r="4810" spans="1:10">
      <c r="A4810" s="18" t="s">
        <v>19</v>
      </c>
      <c r="B4810" s="5" t="str">
        <f>TEXT(DATA[[#This Row],[Fecha]],"mmm")</f>
        <v>may</v>
      </c>
      <c r="C4810" s="16">
        <f>(WEEKNUM(DATA[[#This Row],[Fecha]],2))</f>
        <v>19</v>
      </c>
      <c r="D4810" s="30">
        <v>45422</v>
      </c>
      <c r="E4810" s="102">
        <f>YEAR(DATA[[#This Row],[Fecha]])</f>
        <v>2024</v>
      </c>
      <c r="F4810" s="31" t="s">
        <v>398</v>
      </c>
      <c r="G4810" s="32" t="s">
        <v>65</v>
      </c>
      <c r="H4810" s="35" t="s">
        <v>435</v>
      </c>
      <c r="I4810" s="32" t="s">
        <v>166</v>
      </c>
      <c r="J4810" s="19">
        <v>2.56</v>
      </c>
    </row>
    <row r="4811" spans="1:10">
      <c r="A4811" s="18" t="s">
        <v>19</v>
      </c>
      <c r="B4811" s="5" t="str">
        <f>TEXT(DATA[[#This Row],[Fecha]],"mmm")</f>
        <v>may</v>
      </c>
      <c r="C4811" s="16">
        <f>(WEEKNUM(DATA[[#This Row],[Fecha]],2))</f>
        <v>19</v>
      </c>
      <c r="D4811" s="30">
        <v>45422</v>
      </c>
      <c r="E4811" s="102">
        <f>YEAR(DATA[[#This Row],[Fecha]])</f>
        <v>2024</v>
      </c>
      <c r="F4811" s="31" t="s">
        <v>398</v>
      </c>
      <c r="G4811" s="32" t="s">
        <v>65</v>
      </c>
      <c r="H4811" s="35" t="s">
        <v>435</v>
      </c>
      <c r="I4811" s="32" t="s">
        <v>166</v>
      </c>
      <c r="J4811" s="19">
        <v>2.44</v>
      </c>
    </row>
    <row r="4812" spans="1:10">
      <c r="A4812" s="18" t="s">
        <v>19</v>
      </c>
      <c r="B4812" s="5" t="str">
        <f>TEXT(DATA[[#This Row],[Fecha]],"mmm")</f>
        <v>may</v>
      </c>
      <c r="C4812" s="16">
        <f>(WEEKNUM(DATA[[#This Row],[Fecha]],2))</f>
        <v>19</v>
      </c>
      <c r="D4812" s="30">
        <v>45422</v>
      </c>
      <c r="E4812" s="102">
        <f>YEAR(DATA[[#This Row],[Fecha]])</f>
        <v>2024</v>
      </c>
      <c r="F4812" s="31" t="s">
        <v>398</v>
      </c>
      <c r="G4812" s="32" t="s">
        <v>65</v>
      </c>
      <c r="H4812" s="35" t="s">
        <v>435</v>
      </c>
      <c r="I4812" s="32" t="s">
        <v>166</v>
      </c>
      <c r="J4812" s="19">
        <v>2.2000000000000002</v>
      </c>
    </row>
    <row r="4813" spans="1:10">
      <c r="A4813" s="18" t="s">
        <v>19</v>
      </c>
      <c r="B4813" s="5" t="str">
        <f>TEXT(DATA[[#This Row],[Fecha]],"mmm")</f>
        <v>may</v>
      </c>
      <c r="C4813" s="16">
        <f>(WEEKNUM(DATA[[#This Row],[Fecha]],2))</f>
        <v>19</v>
      </c>
      <c r="D4813" s="30">
        <v>45422</v>
      </c>
      <c r="E4813" s="102">
        <f>YEAR(DATA[[#This Row],[Fecha]])</f>
        <v>2024</v>
      </c>
      <c r="F4813" s="31" t="s">
        <v>58</v>
      </c>
      <c r="G4813" s="32" t="s">
        <v>74</v>
      </c>
      <c r="H4813" s="35" t="s">
        <v>149</v>
      </c>
      <c r="I4813" s="32" t="s">
        <v>166</v>
      </c>
      <c r="J4813" s="19">
        <v>2.1</v>
      </c>
    </row>
    <row r="4814" spans="1:10">
      <c r="A4814" s="18" t="s">
        <v>19</v>
      </c>
      <c r="B4814" s="5" t="str">
        <f>TEXT(DATA[[#This Row],[Fecha]],"mmm")</f>
        <v>may</v>
      </c>
      <c r="C4814" s="16">
        <f>(WEEKNUM(DATA[[#This Row],[Fecha]],2))</f>
        <v>19</v>
      </c>
      <c r="D4814" s="30">
        <v>45422</v>
      </c>
      <c r="E4814" s="102">
        <f>YEAR(DATA[[#This Row],[Fecha]])</f>
        <v>2024</v>
      </c>
      <c r="F4814" s="31" t="s">
        <v>398</v>
      </c>
      <c r="G4814" s="32" t="s">
        <v>65</v>
      </c>
      <c r="H4814" s="35" t="s">
        <v>435</v>
      </c>
      <c r="I4814" s="32" t="s">
        <v>166</v>
      </c>
      <c r="J4814" s="19">
        <v>2.02</v>
      </c>
    </row>
    <row r="4815" spans="1:10">
      <c r="A4815" s="18" t="s">
        <v>19</v>
      </c>
      <c r="B4815" s="5" t="str">
        <f>TEXT(DATA[[#This Row],[Fecha]],"mmm")</f>
        <v>may</v>
      </c>
      <c r="C4815" s="16">
        <f>(WEEKNUM(DATA[[#This Row],[Fecha]],2))</f>
        <v>19</v>
      </c>
      <c r="D4815" s="30">
        <v>45422</v>
      </c>
      <c r="E4815" s="102">
        <f>YEAR(DATA[[#This Row],[Fecha]])</f>
        <v>2024</v>
      </c>
      <c r="F4815" s="31" t="s">
        <v>398</v>
      </c>
      <c r="G4815" s="32" t="s">
        <v>65</v>
      </c>
      <c r="H4815" s="35" t="s">
        <v>435</v>
      </c>
      <c r="I4815" s="32" t="s">
        <v>166</v>
      </c>
      <c r="J4815" s="19">
        <v>1.27</v>
      </c>
    </row>
    <row r="4816" spans="1:10">
      <c r="A4816" s="18" t="s">
        <v>20</v>
      </c>
      <c r="B4816" s="5" t="str">
        <f>TEXT(DATA[[#This Row],[Fecha]],"mmm")</f>
        <v>may</v>
      </c>
      <c r="C4816" s="16">
        <f>(WEEKNUM(DATA[[#This Row],[Fecha]],2))</f>
        <v>19</v>
      </c>
      <c r="D4816" s="30">
        <v>45422</v>
      </c>
      <c r="E4816" s="102">
        <f>YEAR(DATA[[#This Row],[Fecha]])</f>
        <v>2024</v>
      </c>
      <c r="F4816" s="31" t="s">
        <v>398</v>
      </c>
      <c r="G4816" s="32" t="s">
        <v>70</v>
      </c>
      <c r="H4816" s="35" t="s">
        <v>84</v>
      </c>
      <c r="I4816" s="32" t="s">
        <v>166</v>
      </c>
      <c r="J4816" s="19">
        <v>1.1399999999999999</v>
      </c>
    </row>
    <row r="4817" spans="1:11">
      <c r="A4817" s="18" t="s">
        <v>20</v>
      </c>
      <c r="B4817" s="5" t="str">
        <f>TEXT(DATA[[#This Row],[Fecha]],"mmm")</f>
        <v>may</v>
      </c>
      <c r="C4817" s="16">
        <f>(WEEKNUM(DATA[[#This Row],[Fecha]],2))</f>
        <v>19</v>
      </c>
      <c r="D4817" s="30">
        <v>45422</v>
      </c>
      <c r="E4817" s="102">
        <f>YEAR(DATA[[#This Row],[Fecha]])</f>
        <v>2024</v>
      </c>
      <c r="F4817" s="31" t="s">
        <v>398</v>
      </c>
      <c r="G4817" s="32" t="s">
        <v>70</v>
      </c>
      <c r="H4817" s="35" t="s">
        <v>84</v>
      </c>
      <c r="I4817" s="32" t="s">
        <v>166</v>
      </c>
      <c r="J4817" s="19">
        <v>1.08</v>
      </c>
    </row>
    <row r="4818" spans="1:11">
      <c r="A4818" s="18" t="s">
        <v>19</v>
      </c>
      <c r="B4818" s="5" t="str">
        <f>TEXT(DATA[[#This Row],[Fecha]],"mmm")</f>
        <v>may</v>
      </c>
      <c r="C4818" s="16">
        <f>(WEEKNUM(DATA[[#This Row],[Fecha]],2))</f>
        <v>19</v>
      </c>
      <c r="D4818" s="30">
        <v>45422</v>
      </c>
      <c r="E4818" s="102">
        <f>YEAR(DATA[[#This Row],[Fecha]])</f>
        <v>2024</v>
      </c>
      <c r="F4818" s="31" t="s">
        <v>398</v>
      </c>
      <c r="G4818" s="32" t="s">
        <v>65</v>
      </c>
      <c r="H4818" s="35" t="s">
        <v>435</v>
      </c>
      <c r="I4818" s="32" t="s">
        <v>166</v>
      </c>
      <c r="J4818" s="19">
        <v>1.04</v>
      </c>
    </row>
    <row r="4819" spans="1:11">
      <c r="A4819" s="18" t="s">
        <v>19</v>
      </c>
      <c r="B4819" s="5" t="str">
        <f>TEXT(DATA[[#This Row],[Fecha]],"mmm")</f>
        <v>may</v>
      </c>
      <c r="C4819" s="16">
        <f>(WEEKNUM(DATA[[#This Row],[Fecha]],2))</f>
        <v>19</v>
      </c>
      <c r="D4819" s="30">
        <v>45422</v>
      </c>
      <c r="E4819" s="102">
        <f>YEAR(DATA[[#This Row],[Fecha]])</f>
        <v>2024</v>
      </c>
      <c r="F4819" s="31" t="s">
        <v>58</v>
      </c>
      <c r="G4819" s="32" t="s">
        <v>74</v>
      </c>
      <c r="H4819" s="35" t="s">
        <v>149</v>
      </c>
      <c r="I4819" s="32" t="s">
        <v>166</v>
      </c>
      <c r="J4819" s="19">
        <v>0.74</v>
      </c>
    </row>
    <row r="4820" spans="1:11">
      <c r="A4820" s="18" t="s">
        <v>19</v>
      </c>
      <c r="B4820" s="5" t="str">
        <f>TEXT(DATA[[#This Row],[Fecha]],"mmm")</f>
        <v>may</v>
      </c>
      <c r="C4820" s="16">
        <f>(WEEKNUM(DATA[[#This Row],[Fecha]],2))</f>
        <v>19</v>
      </c>
      <c r="D4820" s="30">
        <v>45422</v>
      </c>
      <c r="E4820" s="102">
        <f>YEAR(DATA[[#This Row],[Fecha]])</f>
        <v>2024</v>
      </c>
      <c r="F4820" s="31" t="s">
        <v>398</v>
      </c>
      <c r="G4820" s="32" t="s">
        <v>65</v>
      </c>
      <c r="H4820" s="35" t="s">
        <v>435</v>
      </c>
      <c r="I4820" s="32" t="s">
        <v>166</v>
      </c>
      <c r="J4820" s="19">
        <v>0.48</v>
      </c>
    </row>
    <row r="4821" spans="1:11">
      <c r="A4821" s="18" t="s">
        <v>20</v>
      </c>
      <c r="B4821" s="5" t="str">
        <f>TEXT(DATA[[#This Row],[Fecha]],"mmm")</f>
        <v>may</v>
      </c>
      <c r="C4821" s="16">
        <f>(WEEKNUM(DATA[[#This Row],[Fecha]],2))</f>
        <v>19</v>
      </c>
      <c r="D4821" s="30">
        <v>45422</v>
      </c>
      <c r="E4821" s="102">
        <f>YEAR(DATA[[#This Row],[Fecha]])</f>
        <v>2024</v>
      </c>
      <c r="F4821" s="31" t="s">
        <v>58</v>
      </c>
      <c r="G4821" s="32" t="s">
        <v>52</v>
      </c>
      <c r="H4821" s="35" t="s">
        <v>162</v>
      </c>
      <c r="I4821" s="32" t="s">
        <v>166</v>
      </c>
      <c r="J4821" s="19">
        <v>0.17</v>
      </c>
    </row>
    <row r="4822" spans="1:11">
      <c r="A4822" s="18" t="s">
        <v>19</v>
      </c>
      <c r="B4822" s="5" t="str">
        <f>TEXT(DATA[[#This Row],[Fecha]],"mmm")</f>
        <v>may</v>
      </c>
      <c r="C4822" s="16">
        <f>(WEEKNUM(DATA[[#This Row],[Fecha]],2))</f>
        <v>19</v>
      </c>
      <c r="D4822" s="30">
        <v>45422</v>
      </c>
      <c r="E4822" s="102">
        <f>YEAR(DATA[[#This Row],[Fecha]])</f>
        <v>2024</v>
      </c>
      <c r="F4822" s="31" t="s">
        <v>398</v>
      </c>
      <c r="G4822" s="32" t="s">
        <v>74</v>
      </c>
      <c r="H4822" s="35" t="s">
        <v>149</v>
      </c>
      <c r="I4822" s="32" t="s">
        <v>166</v>
      </c>
      <c r="J4822" s="19">
        <v>0.11</v>
      </c>
    </row>
    <row r="4823" spans="1:11">
      <c r="A4823" s="18" t="s">
        <v>20</v>
      </c>
      <c r="B4823" s="5" t="str">
        <f>TEXT(DATA[[#This Row],[Fecha]],"mmm")</f>
        <v>may</v>
      </c>
      <c r="C4823" s="16">
        <f>(WEEKNUM(DATA[[#This Row],[Fecha]],2))</f>
        <v>19</v>
      </c>
      <c r="D4823" s="30">
        <v>45423</v>
      </c>
      <c r="E4823" s="102">
        <f>YEAR(DATA[[#This Row],[Fecha]])</f>
        <v>2024</v>
      </c>
      <c r="F4823" s="31" t="s">
        <v>58</v>
      </c>
      <c r="G4823" s="32" t="s">
        <v>70</v>
      </c>
      <c r="H4823" s="35" t="s">
        <v>84</v>
      </c>
      <c r="I4823" s="32" t="s">
        <v>57</v>
      </c>
      <c r="J4823" s="19">
        <v>19.68</v>
      </c>
      <c r="K4823" s="29" t="s">
        <v>933</v>
      </c>
    </row>
    <row r="4824" spans="1:11">
      <c r="A4824" s="18" t="s">
        <v>20</v>
      </c>
      <c r="B4824" s="5" t="str">
        <f>TEXT(DATA[[#This Row],[Fecha]],"mmm")</f>
        <v>may</v>
      </c>
      <c r="C4824" s="16">
        <f>(WEEKNUM(DATA[[#This Row],[Fecha]],2))</f>
        <v>19</v>
      </c>
      <c r="D4824" s="30">
        <v>45423</v>
      </c>
      <c r="E4824" s="102">
        <f>YEAR(DATA[[#This Row],[Fecha]])</f>
        <v>2024</v>
      </c>
      <c r="F4824" s="31" t="s">
        <v>58</v>
      </c>
      <c r="G4824" s="32" t="s">
        <v>76</v>
      </c>
      <c r="H4824" s="35" t="s">
        <v>287</v>
      </c>
      <c r="I4824" s="32" t="s">
        <v>57</v>
      </c>
      <c r="J4824" s="19">
        <v>11.13</v>
      </c>
      <c r="K4824" s="29" t="s">
        <v>934</v>
      </c>
    </row>
    <row r="4825" spans="1:11">
      <c r="A4825" s="18" t="s">
        <v>20</v>
      </c>
      <c r="B4825" s="5" t="str">
        <f>TEXT(DATA[[#This Row],[Fecha]],"mmm")</f>
        <v>may</v>
      </c>
      <c r="C4825" s="16">
        <f>(WEEKNUM(DATA[[#This Row],[Fecha]],2))</f>
        <v>19</v>
      </c>
      <c r="D4825" s="30">
        <v>45423</v>
      </c>
      <c r="E4825" s="102">
        <f>YEAR(DATA[[#This Row],[Fecha]])</f>
        <v>2024</v>
      </c>
      <c r="F4825" s="31" t="s">
        <v>58</v>
      </c>
      <c r="G4825" s="32" t="s">
        <v>52</v>
      </c>
      <c r="H4825" s="35" t="s">
        <v>690</v>
      </c>
      <c r="I4825" s="32" t="s">
        <v>57</v>
      </c>
      <c r="J4825" s="19">
        <v>10.029999999999999</v>
      </c>
      <c r="K4825" s="29" t="s">
        <v>934</v>
      </c>
    </row>
    <row r="4826" spans="1:11">
      <c r="A4826" s="18" t="s">
        <v>20</v>
      </c>
      <c r="B4826" s="5" t="str">
        <f>TEXT(DATA[[#This Row],[Fecha]],"mmm")</f>
        <v>may</v>
      </c>
      <c r="C4826" s="16">
        <f>(WEEKNUM(DATA[[#This Row],[Fecha]],2))</f>
        <v>19</v>
      </c>
      <c r="D4826" s="30">
        <v>45423</v>
      </c>
      <c r="E4826" s="102">
        <f>YEAR(DATA[[#This Row],[Fecha]])</f>
        <v>2024</v>
      </c>
      <c r="F4826" s="31" t="s">
        <v>58</v>
      </c>
      <c r="G4826" s="32" t="s">
        <v>70</v>
      </c>
      <c r="H4826" s="35" t="s">
        <v>84</v>
      </c>
      <c r="I4826" s="32" t="s">
        <v>166</v>
      </c>
      <c r="J4826" s="19">
        <v>7.66</v>
      </c>
    </row>
    <row r="4827" spans="1:11">
      <c r="A4827" s="18" t="s">
        <v>19</v>
      </c>
      <c r="B4827" s="5" t="str">
        <f>TEXT(DATA[[#This Row],[Fecha]],"mmm")</f>
        <v>may</v>
      </c>
      <c r="C4827" s="16">
        <f>(WEEKNUM(DATA[[#This Row],[Fecha]],2))</f>
        <v>19</v>
      </c>
      <c r="D4827" s="30">
        <v>45423</v>
      </c>
      <c r="E4827" s="102">
        <f>YEAR(DATA[[#This Row],[Fecha]])</f>
        <v>2024</v>
      </c>
      <c r="F4827" s="31" t="s">
        <v>58</v>
      </c>
      <c r="G4827" s="32" t="s">
        <v>74</v>
      </c>
      <c r="H4827" s="35" t="s">
        <v>608</v>
      </c>
      <c r="I4827" s="32" t="s">
        <v>166</v>
      </c>
      <c r="J4827" s="19">
        <v>6.06</v>
      </c>
    </row>
    <row r="4828" spans="1:11">
      <c r="A4828" s="18" t="s">
        <v>20</v>
      </c>
      <c r="B4828" s="5" t="str">
        <f>TEXT(DATA[[#This Row],[Fecha]],"mmm")</f>
        <v>may</v>
      </c>
      <c r="C4828" s="16">
        <f>(WEEKNUM(DATA[[#This Row],[Fecha]],2))</f>
        <v>19</v>
      </c>
      <c r="D4828" s="30">
        <v>45423</v>
      </c>
      <c r="E4828" s="102">
        <f>YEAR(DATA[[#This Row],[Fecha]])</f>
        <v>2024</v>
      </c>
      <c r="F4828" s="31" t="s">
        <v>398</v>
      </c>
      <c r="G4828" s="32" t="s">
        <v>70</v>
      </c>
      <c r="H4828" s="35" t="s">
        <v>84</v>
      </c>
      <c r="I4828" s="32" t="s">
        <v>166</v>
      </c>
      <c r="J4828" s="19">
        <v>3.94</v>
      </c>
    </row>
    <row r="4829" spans="1:11">
      <c r="A4829" s="18" t="s">
        <v>20</v>
      </c>
      <c r="B4829" s="5" t="str">
        <f>TEXT(DATA[[#This Row],[Fecha]],"mmm")</f>
        <v>may</v>
      </c>
      <c r="C4829" s="16">
        <f>(WEEKNUM(DATA[[#This Row],[Fecha]],2))</f>
        <v>19</v>
      </c>
      <c r="D4829" s="30">
        <v>45423</v>
      </c>
      <c r="E4829" s="102">
        <f>YEAR(DATA[[#This Row],[Fecha]])</f>
        <v>2024</v>
      </c>
      <c r="F4829" s="31" t="s">
        <v>398</v>
      </c>
      <c r="G4829" s="32" t="s">
        <v>70</v>
      </c>
      <c r="H4829" s="35" t="s">
        <v>84</v>
      </c>
      <c r="I4829" s="32" t="s">
        <v>166</v>
      </c>
      <c r="J4829" s="19">
        <v>3.52</v>
      </c>
    </row>
    <row r="4830" spans="1:11">
      <c r="A4830" s="18" t="s">
        <v>19</v>
      </c>
      <c r="B4830" s="5" t="str">
        <f>TEXT(DATA[[#This Row],[Fecha]],"mmm")</f>
        <v>may</v>
      </c>
      <c r="C4830" s="16">
        <f>(WEEKNUM(DATA[[#This Row],[Fecha]],2))</f>
        <v>19</v>
      </c>
      <c r="D4830" s="30">
        <v>45423</v>
      </c>
      <c r="E4830" s="102">
        <f>YEAR(DATA[[#This Row],[Fecha]])</f>
        <v>2024</v>
      </c>
      <c r="F4830" s="31" t="s">
        <v>58</v>
      </c>
      <c r="G4830" s="32" t="s">
        <v>65</v>
      </c>
      <c r="H4830" s="35" t="s">
        <v>429</v>
      </c>
      <c r="I4830" s="32" t="s">
        <v>166</v>
      </c>
      <c r="J4830" s="19">
        <v>2.44</v>
      </c>
    </row>
    <row r="4831" spans="1:11">
      <c r="A4831" s="18" t="s">
        <v>19</v>
      </c>
      <c r="B4831" s="5" t="str">
        <f>TEXT(DATA[[#This Row],[Fecha]],"mmm")</f>
        <v>may</v>
      </c>
      <c r="C4831" s="16">
        <f>(WEEKNUM(DATA[[#This Row],[Fecha]],2))</f>
        <v>19</v>
      </c>
      <c r="D4831" s="30">
        <v>45423</v>
      </c>
      <c r="E4831" s="102">
        <f>YEAR(DATA[[#This Row],[Fecha]])</f>
        <v>2024</v>
      </c>
      <c r="F4831" s="31" t="s">
        <v>58</v>
      </c>
      <c r="G4831" s="32" t="s">
        <v>74</v>
      </c>
      <c r="H4831" s="35" t="s">
        <v>608</v>
      </c>
      <c r="I4831" s="32" t="s">
        <v>166</v>
      </c>
      <c r="J4831" s="19">
        <v>2.34</v>
      </c>
    </row>
    <row r="4832" spans="1:11">
      <c r="A4832" s="18" t="s">
        <v>19</v>
      </c>
      <c r="B4832" s="5" t="str">
        <f>TEXT(DATA[[#This Row],[Fecha]],"mmm")</f>
        <v>may</v>
      </c>
      <c r="C4832" s="16">
        <f>(WEEKNUM(DATA[[#This Row],[Fecha]],2))</f>
        <v>19</v>
      </c>
      <c r="D4832" s="30">
        <v>45423</v>
      </c>
      <c r="E4832" s="102">
        <f>YEAR(DATA[[#This Row],[Fecha]])</f>
        <v>2024</v>
      </c>
      <c r="F4832" s="31" t="s">
        <v>58</v>
      </c>
      <c r="G4832" s="32" t="s">
        <v>74</v>
      </c>
      <c r="H4832" s="35" t="s">
        <v>608</v>
      </c>
      <c r="I4832" s="32" t="s">
        <v>166</v>
      </c>
      <c r="J4832" s="19">
        <v>2.3199999999999998</v>
      </c>
    </row>
    <row r="4833" spans="1:11">
      <c r="A4833" s="18" t="s">
        <v>19</v>
      </c>
      <c r="B4833" s="5" t="str">
        <f>TEXT(DATA[[#This Row],[Fecha]],"mmm")</f>
        <v>may</v>
      </c>
      <c r="C4833" s="16">
        <f>(WEEKNUM(DATA[[#This Row],[Fecha]],2))</f>
        <v>19</v>
      </c>
      <c r="D4833" s="30">
        <v>45423</v>
      </c>
      <c r="E4833" s="102">
        <f>YEAR(DATA[[#This Row],[Fecha]])</f>
        <v>2024</v>
      </c>
      <c r="F4833" s="31" t="s">
        <v>58</v>
      </c>
      <c r="G4833" s="32" t="s">
        <v>74</v>
      </c>
      <c r="H4833" s="35" t="s">
        <v>608</v>
      </c>
      <c r="I4833" s="32" t="s">
        <v>166</v>
      </c>
      <c r="J4833" s="19">
        <v>2.25</v>
      </c>
    </row>
    <row r="4834" spans="1:11">
      <c r="A4834" s="18" t="s">
        <v>19</v>
      </c>
      <c r="B4834" s="5" t="str">
        <f>TEXT(DATA[[#This Row],[Fecha]],"mmm")</f>
        <v>may</v>
      </c>
      <c r="C4834" s="16">
        <f>(WEEKNUM(DATA[[#This Row],[Fecha]],2))</f>
        <v>19</v>
      </c>
      <c r="D4834" s="30">
        <v>45423</v>
      </c>
      <c r="E4834" s="102">
        <f>YEAR(DATA[[#This Row],[Fecha]])</f>
        <v>2024</v>
      </c>
      <c r="F4834" s="31" t="s">
        <v>58</v>
      </c>
      <c r="G4834" s="32" t="s">
        <v>65</v>
      </c>
      <c r="H4834" s="35" t="s">
        <v>429</v>
      </c>
      <c r="I4834" s="32" t="s">
        <v>166</v>
      </c>
      <c r="J4834" s="19">
        <v>1.99</v>
      </c>
    </row>
    <row r="4835" spans="1:11">
      <c r="A4835" s="18" t="s">
        <v>19</v>
      </c>
      <c r="B4835" s="5" t="str">
        <f>TEXT(DATA[[#This Row],[Fecha]],"mmm")</f>
        <v>may</v>
      </c>
      <c r="C4835" s="16">
        <f>(WEEKNUM(DATA[[#This Row],[Fecha]],2))</f>
        <v>19</v>
      </c>
      <c r="D4835" s="30">
        <v>45423</v>
      </c>
      <c r="E4835" s="102">
        <f>YEAR(DATA[[#This Row],[Fecha]])</f>
        <v>2024</v>
      </c>
      <c r="F4835" s="31" t="s">
        <v>58</v>
      </c>
      <c r="G4835" s="32" t="s">
        <v>65</v>
      </c>
      <c r="H4835" s="35" t="s">
        <v>429</v>
      </c>
      <c r="I4835" s="32" t="s">
        <v>166</v>
      </c>
      <c r="J4835" s="19">
        <v>1.48</v>
      </c>
    </row>
    <row r="4836" spans="1:11">
      <c r="A4836" s="18" t="s">
        <v>20</v>
      </c>
      <c r="B4836" s="5" t="str">
        <f>TEXT(DATA[[#This Row],[Fecha]],"mmm")</f>
        <v>may</v>
      </c>
      <c r="C4836" s="16">
        <f>(WEEKNUM(DATA[[#This Row],[Fecha]],2))</f>
        <v>19</v>
      </c>
      <c r="D4836" s="30">
        <v>45423</v>
      </c>
      <c r="E4836" s="102">
        <f>YEAR(DATA[[#This Row],[Fecha]])</f>
        <v>2024</v>
      </c>
      <c r="F4836" s="31" t="s">
        <v>58</v>
      </c>
      <c r="G4836" s="32" t="s">
        <v>52</v>
      </c>
      <c r="H4836" s="35" t="s">
        <v>162</v>
      </c>
      <c r="I4836" s="32" t="s">
        <v>166</v>
      </c>
      <c r="J4836" s="19">
        <v>0.35</v>
      </c>
    </row>
    <row r="4837" spans="1:11">
      <c r="A4837" s="18" t="s">
        <v>20</v>
      </c>
      <c r="B4837" s="5" t="str">
        <f>TEXT(DATA[[#This Row],[Fecha]],"mmm")</f>
        <v>may</v>
      </c>
      <c r="C4837" s="16">
        <f>(WEEKNUM(DATA[[#This Row],[Fecha]],2))</f>
        <v>20</v>
      </c>
      <c r="D4837" s="30">
        <v>45425</v>
      </c>
      <c r="E4837" s="102">
        <f>YEAR(DATA[[#This Row],[Fecha]])</f>
        <v>2024</v>
      </c>
      <c r="F4837" s="31" t="s">
        <v>398</v>
      </c>
      <c r="G4837" s="32" t="s">
        <v>76</v>
      </c>
      <c r="H4837" s="35" t="s">
        <v>303</v>
      </c>
      <c r="I4837" s="32" t="s">
        <v>56</v>
      </c>
      <c r="J4837" s="19">
        <v>48.87</v>
      </c>
      <c r="K4837" s="29" t="s">
        <v>940</v>
      </c>
    </row>
    <row r="4838" spans="1:11">
      <c r="A4838" s="18" t="s">
        <v>20</v>
      </c>
      <c r="B4838" s="5" t="str">
        <f>TEXT(DATA[[#This Row],[Fecha]],"mmm")</f>
        <v>may</v>
      </c>
      <c r="C4838" s="16">
        <f>(WEEKNUM(DATA[[#This Row],[Fecha]],2))</f>
        <v>20</v>
      </c>
      <c r="D4838" s="30">
        <v>45425</v>
      </c>
      <c r="E4838" s="102">
        <f>YEAR(DATA[[#This Row],[Fecha]])</f>
        <v>2024</v>
      </c>
      <c r="F4838" s="31" t="s">
        <v>398</v>
      </c>
      <c r="G4838" s="32" t="s">
        <v>76</v>
      </c>
      <c r="H4838" s="35" t="s">
        <v>303</v>
      </c>
      <c r="I4838" s="32" t="s">
        <v>56</v>
      </c>
      <c r="J4838" s="19">
        <v>30</v>
      </c>
      <c r="K4838" s="29" t="s">
        <v>940</v>
      </c>
    </row>
    <row r="4839" spans="1:11">
      <c r="A4839" s="18" t="s">
        <v>22</v>
      </c>
      <c r="B4839" s="5" t="str">
        <f>TEXT(DATA[[#This Row],[Fecha]],"mmm")</f>
        <v>may</v>
      </c>
      <c r="C4839" s="16">
        <f>(WEEKNUM(DATA[[#This Row],[Fecha]],2))</f>
        <v>20</v>
      </c>
      <c r="D4839" s="30">
        <v>45425</v>
      </c>
      <c r="E4839" s="102">
        <f>YEAR(DATA[[#This Row],[Fecha]])</f>
        <v>2024</v>
      </c>
      <c r="F4839" s="31" t="s">
        <v>398</v>
      </c>
      <c r="G4839" s="32" t="s">
        <v>78</v>
      </c>
      <c r="H4839" s="35" t="s">
        <v>296</v>
      </c>
      <c r="I4839" s="32" t="s">
        <v>166</v>
      </c>
      <c r="J4839" s="19">
        <v>9.18</v>
      </c>
    </row>
    <row r="4840" spans="1:11">
      <c r="A4840" s="18" t="s">
        <v>22</v>
      </c>
      <c r="B4840" s="5" t="str">
        <f>TEXT(DATA[[#This Row],[Fecha]],"mmm")</f>
        <v>may</v>
      </c>
      <c r="C4840" s="16">
        <f>(WEEKNUM(DATA[[#This Row],[Fecha]],2))</f>
        <v>20</v>
      </c>
      <c r="D4840" s="30">
        <v>45425</v>
      </c>
      <c r="E4840" s="102">
        <f>YEAR(DATA[[#This Row],[Fecha]])</f>
        <v>2024</v>
      </c>
      <c r="F4840" s="31" t="s">
        <v>398</v>
      </c>
      <c r="G4840" s="32" t="s">
        <v>79</v>
      </c>
      <c r="H4840" s="35" t="s">
        <v>224</v>
      </c>
      <c r="I4840" s="32" t="s">
        <v>166</v>
      </c>
      <c r="J4840" s="19">
        <v>8.15</v>
      </c>
    </row>
    <row r="4841" spans="1:11">
      <c r="A4841" s="18" t="s">
        <v>22</v>
      </c>
      <c r="B4841" s="5" t="str">
        <f>TEXT(DATA[[#This Row],[Fecha]],"mmm")</f>
        <v>may</v>
      </c>
      <c r="C4841" s="16">
        <f>(WEEKNUM(DATA[[#This Row],[Fecha]],2))</f>
        <v>20</v>
      </c>
      <c r="D4841" s="30">
        <v>45425</v>
      </c>
      <c r="E4841" s="102">
        <f>YEAR(DATA[[#This Row],[Fecha]])</f>
        <v>2024</v>
      </c>
      <c r="F4841" s="31" t="s">
        <v>398</v>
      </c>
      <c r="G4841" s="32" t="s">
        <v>65</v>
      </c>
      <c r="H4841" s="35" t="s">
        <v>89</v>
      </c>
      <c r="I4841" s="32" t="s">
        <v>166</v>
      </c>
      <c r="J4841" s="19">
        <v>6.33</v>
      </c>
    </row>
    <row r="4842" spans="1:11">
      <c r="A4842" s="18" t="s">
        <v>19</v>
      </c>
      <c r="B4842" s="5" t="str">
        <f>TEXT(DATA[[#This Row],[Fecha]],"mmm")</f>
        <v>may</v>
      </c>
      <c r="C4842" s="16">
        <f>(WEEKNUM(DATA[[#This Row],[Fecha]],2))</f>
        <v>20</v>
      </c>
      <c r="D4842" s="30">
        <v>45425</v>
      </c>
      <c r="E4842" s="102">
        <f>YEAR(DATA[[#This Row],[Fecha]])</f>
        <v>2024</v>
      </c>
      <c r="F4842" s="31" t="s">
        <v>58</v>
      </c>
      <c r="G4842" s="32" t="s">
        <v>53</v>
      </c>
      <c r="H4842" s="35" t="s">
        <v>606</v>
      </c>
      <c r="I4842" s="32" t="s">
        <v>166</v>
      </c>
      <c r="J4842" s="19">
        <v>5.36</v>
      </c>
    </row>
    <row r="4843" spans="1:11">
      <c r="A4843" s="18" t="s">
        <v>22</v>
      </c>
      <c r="B4843" s="5" t="str">
        <f>TEXT(DATA[[#This Row],[Fecha]],"mmm")</f>
        <v>may</v>
      </c>
      <c r="C4843" s="16">
        <f>(WEEKNUM(DATA[[#This Row],[Fecha]],2))</f>
        <v>20</v>
      </c>
      <c r="D4843" s="30">
        <v>45425</v>
      </c>
      <c r="E4843" s="102">
        <f>YEAR(DATA[[#This Row],[Fecha]])</f>
        <v>2024</v>
      </c>
      <c r="F4843" s="31" t="s">
        <v>398</v>
      </c>
      <c r="G4843" s="32" t="s">
        <v>78</v>
      </c>
      <c r="H4843" s="35" t="s">
        <v>296</v>
      </c>
      <c r="I4843" s="32" t="s">
        <v>166</v>
      </c>
      <c r="J4843" s="19">
        <v>4.7300000000000004</v>
      </c>
    </row>
    <row r="4844" spans="1:11">
      <c r="A4844" s="18" t="s">
        <v>22</v>
      </c>
      <c r="B4844" s="5" t="str">
        <f>TEXT(DATA[[#This Row],[Fecha]],"mmm")</f>
        <v>may</v>
      </c>
      <c r="C4844" s="16">
        <f>(WEEKNUM(DATA[[#This Row],[Fecha]],2))</f>
        <v>20</v>
      </c>
      <c r="D4844" s="30">
        <v>45425</v>
      </c>
      <c r="E4844" s="102">
        <f>YEAR(DATA[[#This Row],[Fecha]])</f>
        <v>2024</v>
      </c>
      <c r="F4844" s="31" t="s">
        <v>398</v>
      </c>
      <c r="G4844" s="32" t="s">
        <v>79</v>
      </c>
      <c r="H4844" s="35" t="s">
        <v>110</v>
      </c>
      <c r="I4844" s="32" t="s">
        <v>166</v>
      </c>
      <c r="J4844" s="19">
        <v>2.93</v>
      </c>
    </row>
    <row r="4845" spans="1:11">
      <c r="A4845" s="18" t="s">
        <v>22</v>
      </c>
      <c r="B4845" s="5" t="str">
        <f>TEXT(DATA[[#This Row],[Fecha]],"mmm")</f>
        <v>may</v>
      </c>
      <c r="C4845" s="16">
        <f>(WEEKNUM(DATA[[#This Row],[Fecha]],2))</f>
        <v>20</v>
      </c>
      <c r="D4845" s="30">
        <v>45425</v>
      </c>
      <c r="E4845" s="102">
        <f>YEAR(DATA[[#This Row],[Fecha]])</f>
        <v>2024</v>
      </c>
      <c r="F4845" s="31" t="s">
        <v>398</v>
      </c>
      <c r="G4845" s="32" t="s">
        <v>76</v>
      </c>
      <c r="H4845" s="35" t="s">
        <v>304</v>
      </c>
      <c r="I4845" s="32" t="s">
        <v>166</v>
      </c>
      <c r="J4845" s="19">
        <v>2.5</v>
      </c>
    </row>
    <row r="4846" spans="1:11">
      <c r="A4846" s="18" t="s">
        <v>22</v>
      </c>
      <c r="B4846" s="5" t="str">
        <f>TEXT(DATA[[#This Row],[Fecha]],"mmm")</f>
        <v>may</v>
      </c>
      <c r="C4846" s="16">
        <f>(WEEKNUM(DATA[[#This Row],[Fecha]],2))</f>
        <v>20</v>
      </c>
      <c r="D4846" s="30">
        <v>45425</v>
      </c>
      <c r="E4846" s="102">
        <f>YEAR(DATA[[#This Row],[Fecha]])</f>
        <v>2024</v>
      </c>
      <c r="F4846" s="31" t="s">
        <v>398</v>
      </c>
      <c r="G4846" s="32" t="s">
        <v>79</v>
      </c>
      <c r="H4846" s="35" t="s">
        <v>110</v>
      </c>
      <c r="I4846" s="32" t="s">
        <v>166</v>
      </c>
      <c r="J4846" s="19">
        <v>2.25</v>
      </c>
    </row>
    <row r="4847" spans="1:11">
      <c r="A4847" s="18" t="s">
        <v>22</v>
      </c>
      <c r="B4847" s="5" t="str">
        <f>TEXT(DATA[[#This Row],[Fecha]],"mmm")</f>
        <v>may</v>
      </c>
      <c r="C4847" s="16">
        <f>(WEEKNUM(DATA[[#This Row],[Fecha]],2))</f>
        <v>20</v>
      </c>
      <c r="D4847" s="30">
        <v>45425</v>
      </c>
      <c r="E4847" s="102">
        <f>YEAR(DATA[[#This Row],[Fecha]])</f>
        <v>2024</v>
      </c>
      <c r="F4847" s="31" t="s">
        <v>398</v>
      </c>
      <c r="G4847" s="32" t="s">
        <v>78</v>
      </c>
      <c r="H4847" s="35" t="s">
        <v>296</v>
      </c>
      <c r="I4847" s="32" t="s">
        <v>166</v>
      </c>
      <c r="J4847" s="19">
        <v>2.23</v>
      </c>
    </row>
    <row r="4848" spans="1:11">
      <c r="A4848" s="18" t="s">
        <v>22</v>
      </c>
      <c r="B4848" s="5" t="str">
        <f>TEXT(DATA[[#This Row],[Fecha]],"mmm")</f>
        <v>may</v>
      </c>
      <c r="C4848" s="16">
        <f>(WEEKNUM(DATA[[#This Row],[Fecha]],2))</f>
        <v>20</v>
      </c>
      <c r="D4848" s="30">
        <v>45425</v>
      </c>
      <c r="E4848" s="102">
        <f>YEAR(DATA[[#This Row],[Fecha]])</f>
        <v>2024</v>
      </c>
      <c r="F4848" s="31" t="s">
        <v>398</v>
      </c>
      <c r="G4848" s="32" t="s">
        <v>79</v>
      </c>
      <c r="H4848" s="35" t="s">
        <v>110</v>
      </c>
      <c r="I4848" s="32" t="s">
        <v>166</v>
      </c>
      <c r="J4848" s="19">
        <v>1.85</v>
      </c>
    </row>
    <row r="4849" spans="1:11">
      <c r="A4849" s="18" t="s">
        <v>22</v>
      </c>
      <c r="B4849" s="5" t="str">
        <f>TEXT(DATA[[#This Row],[Fecha]],"mmm")</f>
        <v>may</v>
      </c>
      <c r="C4849" s="16">
        <f>(WEEKNUM(DATA[[#This Row],[Fecha]],2))</f>
        <v>20</v>
      </c>
      <c r="D4849" s="30">
        <v>45425</v>
      </c>
      <c r="E4849" s="102">
        <f>YEAR(DATA[[#This Row],[Fecha]])</f>
        <v>2024</v>
      </c>
      <c r="F4849" s="31" t="s">
        <v>398</v>
      </c>
      <c r="G4849" s="32" t="s">
        <v>79</v>
      </c>
      <c r="H4849" s="35" t="s">
        <v>110</v>
      </c>
      <c r="I4849" s="32" t="s">
        <v>166</v>
      </c>
      <c r="J4849" s="19">
        <v>1.5</v>
      </c>
    </row>
    <row r="4850" spans="1:11">
      <c r="A4850" s="18" t="s">
        <v>22</v>
      </c>
      <c r="B4850" s="5" t="str">
        <f>TEXT(DATA[[#This Row],[Fecha]],"mmm")</f>
        <v>may</v>
      </c>
      <c r="C4850" s="16">
        <f>(WEEKNUM(DATA[[#This Row],[Fecha]],2))</f>
        <v>20</v>
      </c>
      <c r="D4850" s="30">
        <v>45425</v>
      </c>
      <c r="E4850" s="102">
        <f>YEAR(DATA[[#This Row],[Fecha]])</f>
        <v>2024</v>
      </c>
      <c r="F4850" s="31" t="s">
        <v>398</v>
      </c>
      <c r="G4850" s="32" t="s">
        <v>79</v>
      </c>
      <c r="H4850" s="35" t="s">
        <v>110</v>
      </c>
      <c r="I4850" s="32" t="s">
        <v>166</v>
      </c>
      <c r="J4850" s="19">
        <v>1</v>
      </c>
    </row>
    <row r="4851" spans="1:11">
      <c r="A4851" s="18" t="s">
        <v>22</v>
      </c>
      <c r="B4851" s="5" t="str">
        <f>TEXT(DATA[[#This Row],[Fecha]],"mmm")</f>
        <v>may</v>
      </c>
      <c r="C4851" s="16">
        <f>(WEEKNUM(DATA[[#This Row],[Fecha]],2))</f>
        <v>20</v>
      </c>
      <c r="D4851" s="30">
        <v>45425</v>
      </c>
      <c r="E4851" s="102">
        <f>YEAR(DATA[[#This Row],[Fecha]])</f>
        <v>2024</v>
      </c>
      <c r="F4851" s="31" t="s">
        <v>398</v>
      </c>
      <c r="G4851" s="32" t="s">
        <v>79</v>
      </c>
      <c r="H4851" s="35" t="s">
        <v>110</v>
      </c>
      <c r="I4851" s="32" t="s">
        <v>166</v>
      </c>
      <c r="J4851" s="19">
        <v>0.98</v>
      </c>
    </row>
    <row r="4852" spans="1:11">
      <c r="A4852" s="18" t="s">
        <v>22</v>
      </c>
      <c r="B4852" s="5" t="str">
        <f>TEXT(DATA[[#This Row],[Fecha]],"mmm")</f>
        <v>may</v>
      </c>
      <c r="C4852" s="16">
        <f>(WEEKNUM(DATA[[#This Row],[Fecha]],2))</f>
        <v>20</v>
      </c>
      <c r="D4852" s="30">
        <v>45425</v>
      </c>
      <c r="E4852" s="102">
        <f>YEAR(DATA[[#This Row],[Fecha]])</f>
        <v>2024</v>
      </c>
      <c r="F4852" s="31" t="s">
        <v>398</v>
      </c>
      <c r="G4852" s="32" t="s">
        <v>79</v>
      </c>
      <c r="H4852" s="35" t="s">
        <v>110</v>
      </c>
      <c r="I4852" s="32" t="s">
        <v>166</v>
      </c>
      <c r="J4852" s="19">
        <v>0.8</v>
      </c>
    </row>
    <row r="4853" spans="1:11">
      <c r="A4853" s="18" t="s">
        <v>22</v>
      </c>
      <c r="B4853" s="5" t="str">
        <f>TEXT(DATA[[#This Row],[Fecha]],"mmm")</f>
        <v>may</v>
      </c>
      <c r="C4853" s="16">
        <f>(WEEKNUM(DATA[[#This Row],[Fecha]],2))</f>
        <v>20</v>
      </c>
      <c r="D4853" s="30">
        <v>45425</v>
      </c>
      <c r="E4853" s="102">
        <f>YEAR(DATA[[#This Row],[Fecha]])</f>
        <v>2024</v>
      </c>
      <c r="F4853" s="31" t="s">
        <v>398</v>
      </c>
      <c r="G4853" s="32" t="s">
        <v>79</v>
      </c>
      <c r="H4853" s="35" t="s">
        <v>110</v>
      </c>
      <c r="I4853" s="32" t="s">
        <v>166</v>
      </c>
      <c r="J4853" s="19">
        <v>0.75</v>
      </c>
    </row>
    <row r="4854" spans="1:11">
      <c r="A4854" s="18" t="s">
        <v>19</v>
      </c>
      <c r="B4854" s="5" t="str">
        <f>TEXT(DATA[[#This Row],[Fecha]],"mmm")</f>
        <v>may</v>
      </c>
      <c r="C4854" s="16">
        <f>(WEEKNUM(DATA[[#This Row],[Fecha]],2))</f>
        <v>20</v>
      </c>
      <c r="D4854" s="30">
        <v>45425</v>
      </c>
      <c r="E4854" s="102">
        <f>YEAR(DATA[[#This Row],[Fecha]])</f>
        <v>2024</v>
      </c>
      <c r="F4854" s="31" t="s">
        <v>58</v>
      </c>
      <c r="G4854" s="32" t="s">
        <v>65</v>
      </c>
      <c r="H4854" s="35" t="s">
        <v>429</v>
      </c>
      <c r="I4854" s="32" t="s">
        <v>166</v>
      </c>
      <c r="J4854" s="19">
        <v>0.59</v>
      </c>
    </row>
    <row r="4855" spans="1:11">
      <c r="A4855" s="18" t="s">
        <v>22</v>
      </c>
      <c r="B4855" s="5" t="str">
        <f>TEXT(DATA[[#This Row],[Fecha]],"mmm")</f>
        <v>may</v>
      </c>
      <c r="C4855" s="16">
        <f>(WEEKNUM(DATA[[#This Row],[Fecha]],2))</f>
        <v>20</v>
      </c>
      <c r="D4855" s="30">
        <v>45425</v>
      </c>
      <c r="E4855" s="102">
        <f>YEAR(DATA[[#This Row],[Fecha]])</f>
        <v>2024</v>
      </c>
      <c r="F4855" s="31" t="s">
        <v>398</v>
      </c>
      <c r="G4855" s="32" t="s">
        <v>79</v>
      </c>
      <c r="H4855" s="35" t="s">
        <v>110</v>
      </c>
      <c r="I4855" s="32" t="s">
        <v>166</v>
      </c>
      <c r="J4855" s="19">
        <v>0.35</v>
      </c>
    </row>
    <row r="4856" spans="1:11">
      <c r="A4856" s="18" t="s">
        <v>20</v>
      </c>
      <c r="B4856" s="5" t="str">
        <f>TEXT(DATA[[#This Row],[Fecha]],"mmm")</f>
        <v>may</v>
      </c>
      <c r="C4856" s="16">
        <f>(WEEKNUM(DATA[[#This Row],[Fecha]],2))</f>
        <v>20</v>
      </c>
      <c r="D4856" s="30">
        <v>45425</v>
      </c>
      <c r="E4856" s="102">
        <f>YEAR(DATA[[#This Row],[Fecha]])</f>
        <v>2024</v>
      </c>
      <c r="F4856" s="31" t="s">
        <v>398</v>
      </c>
      <c r="G4856" s="32" t="s">
        <v>52</v>
      </c>
      <c r="H4856" s="35" t="s">
        <v>162</v>
      </c>
      <c r="I4856" s="32" t="s">
        <v>166</v>
      </c>
      <c r="J4856" s="19">
        <v>0.24</v>
      </c>
    </row>
    <row r="4857" spans="1:11">
      <c r="A4857" s="18" t="s">
        <v>22</v>
      </c>
      <c r="B4857" s="5" t="str">
        <f>TEXT(DATA[[#This Row],[Fecha]],"mmm")</f>
        <v>may</v>
      </c>
      <c r="C4857" s="16">
        <f>(WEEKNUM(DATA[[#This Row],[Fecha]],2))</f>
        <v>20</v>
      </c>
      <c r="D4857" s="30">
        <v>45425</v>
      </c>
      <c r="E4857" s="102">
        <f>YEAR(DATA[[#This Row],[Fecha]])</f>
        <v>2024</v>
      </c>
      <c r="F4857" s="31" t="s">
        <v>398</v>
      </c>
      <c r="G4857" s="32" t="s">
        <v>78</v>
      </c>
      <c r="H4857" s="35" t="s">
        <v>296</v>
      </c>
      <c r="I4857" s="32" t="s">
        <v>166</v>
      </c>
      <c r="J4857" s="19">
        <v>0.18</v>
      </c>
    </row>
    <row r="4858" spans="1:11">
      <c r="A4858" s="18" t="s">
        <v>20</v>
      </c>
      <c r="B4858" s="5" t="str">
        <f>TEXT(DATA[[#This Row],[Fecha]],"mmm")</f>
        <v>may</v>
      </c>
      <c r="C4858" s="16">
        <f>(WEEKNUM(DATA[[#This Row],[Fecha]],2))</f>
        <v>20</v>
      </c>
      <c r="D4858" s="30">
        <v>45425</v>
      </c>
      <c r="E4858" s="102">
        <f>YEAR(DATA[[#This Row],[Fecha]])</f>
        <v>2024</v>
      </c>
      <c r="F4858" s="31" t="s">
        <v>398</v>
      </c>
      <c r="G4858" s="32" t="s">
        <v>52</v>
      </c>
      <c r="H4858" s="35" t="s">
        <v>162</v>
      </c>
      <c r="I4858" s="32" t="s">
        <v>166</v>
      </c>
      <c r="J4858" s="19">
        <v>0.16</v>
      </c>
    </row>
    <row r="4859" spans="1:11">
      <c r="A4859" s="18" t="s">
        <v>20</v>
      </c>
      <c r="B4859" s="5" t="str">
        <f>TEXT(DATA[[#This Row],[Fecha]],"mmm")</f>
        <v>may</v>
      </c>
      <c r="C4859" s="16">
        <f>(WEEKNUM(DATA[[#This Row],[Fecha]],2))</f>
        <v>20</v>
      </c>
      <c r="D4859" s="30">
        <v>45426</v>
      </c>
      <c r="E4859" s="102">
        <f>YEAR(DATA[[#This Row],[Fecha]])</f>
        <v>2024</v>
      </c>
      <c r="F4859" s="31" t="s">
        <v>58</v>
      </c>
      <c r="G4859" s="32" t="s">
        <v>482</v>
      </c>
      <c r="H4859" s="35" t="s">
        <v>150</v>
      </c>
      <c r="I4859" s="32" t="s">
        <v>57</v>
      </c>
      <c r="J4859" s="19">
        <v>38.6</v>
      </c>
      <c r="K4859" s="29" t="s">
        <v>941</v>
      </c>
    </row>
    <row r="4860" spans="1:11">
      <c r="A4860" s="18" t="s">
        <v>20</v>
      </c>
      <c r="B4860" s="5" t="str">
        <f>TEXT(DATA[[#This Row],[Fecha]],"mmm")</f>
        <v>may</v>
      </c>
      <c r="C4860" s="16">
        <f>(WEEKNUM(DATA[[#This Row],[Fecha]],2))</f>
        <v>20</v>
      </c>
      <c r="D4860" s="30">
        <v>45426</v>
      </c>
      <c r="E4860" s="102">
        <f>YEAR(DATA[[#This Row],[Fecha]])</f>
        <v>2024</v>
      </c>
      <c r="F4860" s="31" t="s">
        <v>398</v>
      </c>
      <c r="G4860" s="32" t="s">
        <v>70</v>
      </c>
      <c r="H4860" s="35" t="s">
        <v>84</v>
      </c>
      <c r="I4860" s="32" t="s">
        <v>56</v>
      </c>
      <c r="J4860" s="19">
        <v>31.71</v>
      </c>
      <c r="K4860" s="29" t="s">
        <v>942</v>
      </c>
    </row>
    <row r="4861" spans="1:11">
      <c r="A4861" s="18" t="s">
        <v>20</v>
      </c>
      <c r="B4861" s="5" t="str">
        <f>TEXT(DATA[[#This Row],[Fecha]],"mmm")</f>
        <v>may</v>
      </c>
      <c r="C4861" s="16">
        <f>(WEEKNUM(DATA[[#This Row],[Fecha]],2))</f>
        <v>20</v>
      </c>
      <c r="D4861" s="30">
        <v>45426</v>
      </c>
      <c r="E4861" s="102">
        <f>YEAR(DATA[[#This Row],[Fecha]])</f>
        <v>2024</v>
      </c>
      <c r="F4861" s="31" t="s">
        <v>58</v>
      </c>
      <c r="G4861" s="32" t="s">
        <v>52</v>
      </c>
      <c r="H4861" s="35" t="s">
        <v>68</v>
      </c>
      <c r="I4861" s="32" t="s">
        <v>56</v>
      </c>
      <c r="J4861" s="19">
        <v>12.75</v>
      </c>
      <c r="K4861" s="29" t="s">
        <v>943</v>
      </c>
    </row>
    <row r="4862" spans="1:11">
      <c r="A4862" s="18" t="s">
        <v>19</v>
      </c>
      <c r="B4862" s="5" t="str">
        <f>TEXT(DATA[[#This Row],[Fecha]],"mmm")</f>
        <v>may</v>
      </c>
      <c r="C4862" s="16">
        <f>(WEEKNUM(DATA[[#This Row],[Fecha]],2))</f>
        <v>20</v>
      </c>
      <c r="D4862" s="30">
        <v>45426</v>
      </c>
      <c r="E4862" s="102">
        <f>YEAR(DATA[[#This Row],[Fecha]])</f>
        <v>2024</v>
      </c>
      <c r="F4862" s="31" t="s">
        <v>58</v>
      </c>
      <c r="G4862" s="32" t="s">
        <v>81</v>
      </c>
      <c r="H4862" s="35" t="s">
        <v>937</v>
      </c>
      <c r="I4862" s="32" t="s">
        <v>166</v>
      </c>
      <c r="J4862" s="19">
        <v>8.35</v>
      </c>
    </row>
    <row r="4863" spans="1:11">
      <c r="A4863" s="18" t="s">
        <v>20</v>
      </c>
      <c r="B4863" s="5" t="str">
        <f>TEXT(DATA[[#This Row],[Fecha]],"mmm")</f>
        <v>may</v>
      </c>
      <c r="C4863" s="16">
        <f>(WEEKNUM(DATA[[#This Row],[Fecha]],2))</f>
        <v>20</v>
      </c>
      <c r="D4863" s="30">
        <v>45426</v>
      </c>
      <c r="E4863" s="102">
        <f>YEAR(DATA[[#This Row],[Fecha]])</f>
        <v>2024</v>
      </c>
      <c r="F4863" s="31" t="s">
        <v>58</v>
      </c>
      <c r="G4863" s="32" t="s">
        <v>52</v>
      </c>
      <c r="H4863" s="35" t="s">
        <v>68</v>
      </c>
      <c r="I4863" s="32" t="s">
        <v>166</v>
      </c>
      <c r="J4863" s="19">
        <v>8.0299999999999994</v>
      </c>
    </row>
    <row r="4864" spans="1:11">
      <c r="A4864" s="18" t="s">
        <v>19</v>
      </c>
      <c r="B4864" s="5" t="str">
        <f>TEXT(DATA[[#This Row],[Fecha]],"mmm")</f>
        <v>may</v>
      </c>
      <c r="C4864" s="16">
        <f>(WEEKNUM(DATA[[#This Row],[Fecha]],2))</f>
        <v>20</v>
      </c>
      <c r="D4864" s="30">
        <v>45426</v>
      </c>
      <c r="E4864" s="102">
        <f>YEAR(DATA[[#This Row],[Fecha]])</f>
        <v>2024</v>
      </c>
      <c r="F4864" s="31" t="s">
        <v>58</v>
      </c>
      <c r="G4864" s="32" t="s">
        <v>935</v>
      </c>
      <c r="H4864" s="35" t="s">
        <v>938</v>
      </c>
      <c r="I4864" s="32" t="s">
        <v>166</v>
      </c>
      <c r="J4864" s="19">
        <v>7.18</v>
      </c>
    </row>
    <row r="4865" spans="1:10">
      <c r="A4865" s="18" t="s">
        <v>22</v>
      </c>
      <c r="B4865" s="5" t="str">
        <f>TEXT(DATA[[#This Row],[Fecha]],"mmm")</f>
        <v>may</v>
      </c>
      <c r="C4865" s="16">
        <f>(WEEKNUM(DATA[[#This Row],[Fecha]],2))</f>
        <v>20</v>
      </c>
      <c r="D4865" s="30">
        <v>45426</v>
      </c>
      <c r="E4865" s="102">
        <f>YEAR(DATA[[#This Row],[Fecha]])</f>
        <v>2024</v>
      </c>
      <c r="F4865" s="31" t="s">
        <v>398</v>
      </c>
      <c r="G4865" s="32" t="s">
        <v>78</v>
      </c>
      <c r="H4865" s="35" t="s">
        <v>296</v>
      </c>
      <c r="I4865" s="32" t="s">
        <v>166</v>
      </c>
      <c r="J4865" s="19">
        <v>4.38</v>
      </c>
    </row>
    <row r="4866" spans="1:10">
      <c r="A4866" s="18" t="s">
        <v>19</v>
      </c>
      <c r="B4866" s="5" t="str">
        <f>TEXT(DATA[[#This Row],[Fecha]],"mmm")</f>
        <v>may</v>
      </c>
      <c r="C4866" s="16">
        <f>(WEEKNUM(DATA[[#This Row],[Fecha]],2))</f>
        <v>20</v>
      </c>
      <c r="D4866" s="30">
        <v>45426</v>
      </c>
      <c r="E4866" s="102">
        <f>YEAR(DATA[[#This Row],[Fecha]])</f>
        <v>2024</v>
      </c>
      <c r="F4866" s="31" t="s">
        <v>398</v>
      </c>
      <c r="G4866" s="32" t="s">
        <v>74</v>
      </c>
      <c r="H4866" s="35" t="s">
        <v>608</v>
      </c>
      <c r="I4866" s="32" t="s">
        <v>166</v>
      </c>
      <c r="J4866" s="19">
        <v>4.1500000000000004</v>
      </c>
    </row>
    <row r="4867" spans="1:10">
      <c r="A4867" s="18" t="s">
        <v>20</v>
      </c>
      <c r="B4867" s="5" t="str">
        <f>TEXT(DATA[[#This Row],[Fecha]],"mmm")</f>
        <v>may</v>
      </c>
      <c r="C4867" s="16">
        <f>(WEEKNUM(DATA[[#This Row],[Fecha]],2))</f>
        <v>20</v>
      </c>
      <c r="D4867" s="30">
        <v>45426</v>
      </c>
      <c r="E4867" s="102">
        <f>YEAR(DATA[[#This Row],[Fecha]])</f>
        <v>2024</v>
      </c>
      <c r="F4867" s="31" t="s">
        <v>58</v>
      </c>
      <c r="G4867" s="32" t="s">
        <v>62</v>
      </c>
      <c r="H4867" s="35" t="s">
        <v>63</v>
      </c>
      <c r="I4867" s="32" t="s">
        <v>166</v>
      </c>
      <c r="J4867" s="19">
        <v>3.98</v>
      </c>
    </row>
    <row r="4868" spans="1:10">
      <c r="A4868" s="18" t="s">
        <v>20</v>
      </c>
      <c r="B4868" s="5" t="str">
        <f>TEXT(DATA[[#This Row],[Fecha]],"mmm")</f>
        <v>may</v>
      </c>
      <c r="C4868" s="16">
        <f>(WEEKNUM(DATA[[#This Row],[Fecha]],2))</f>
        <v>20</v>
      </c>
      <c r="D4868" s="30">
        <v>45426</v>
      </c>
      <c r="E4868" s="102">
        <f>YEAR(DATA[[#This Row],[Fecha]])</f>
        <v>2024</v>
      </c>
      <c r="F4868" s="31" t="s">
        <v>398</v>
      </c>
      <c r="G4868" s="32" t="s">
        <v>52</v>
      </c>
      <c r="H4868" s="35" t="s">
        <v>68</v>
      </c>
      <c r="I4868" s="32" t="s">
        <v>166</v>
      </c>
      <c r="J4868" s="19">
        <v>3.96</v>
      </c>
    </row>
    <row r="4869" spans="1:10">
      <c r="A4869" s="18" t="s">
        <v>19</v>
      </c>
      <c r="B4869" s="5" t="str">
        <f>TEXT(DATA[[#This Row],[Fecha]],"mmm")</f>
        <v>may</v>
      </c>
      <c r="C4869" s="16">
        <f>(WEEKNUM(DATA[[#This Row],[Fecha]],2))</f>
        <v>20</v>
      </c>
      <c r="D4869" s="30">
        <v>45426</v>
      </c>
      <c r="E4869" s="102">
        <f>YEAR(DATA[[#This Row],[Fecha]])</f>
        <v>2024</v>
      </c>
      <c r="F4869" s="31" t="s">
        <v>398</v>
      </c>
      <c r="G4869" s="32" t="s">
        <v>74</v>
      </c>
      <c r="H4869" s="35" t="s">
        <v>608</v>
      </c>
      <c r="I4869" s="32" t="s">
        <v>166</v>
      </c>
      <c r="J4869" s="19">
        <v>3.96</v>
      </c>
    </row>
    <row r="4870" spans="1:10">
      <c r="A4870" s="18" t="s">
        <v>22</v>
      </c>
      <c r="B4870" s="5" t="str">
        <f>TEXT(DATA[[#This Row],[Fecha]],"mmm")</f>
        <v>may</v>
      </c>
      <c r="C4870" s="16">
        <f>(WEEKNUM(DATA[[#This Row],[Fecha]],2))</f>
        <v>20</v>
      </c>
      <c r="D4870" s="30">
        <v>45426</v>
      </c>
      <c r="E4870" s="102">
        <f>YEAR(DATA[[#This Row],[Fecha]])</f>
        <v>2024</v>
      </c>
      <c r="F4870" s="31" t="s">
        <v>398</v>
      </c>
      <c r="G4870" s="32" t="s">
        <v>78</v>
      </c>
      <c r="H4870" s="35" t="s">
        <v>300</v>
      </c>
      <c r="I4870" s="32" t="s">
        <v>166</v>
      </c>
      <c r="J4870" s="19">
        <v>3.38</v>
      </c>
    </row>
    <row r="4871" spans="1:10">
      <c r="A4871" s="18" t="s">
        <v>19</v>
      </c>
      <c r="B4871" s="5" t="str">
        <f>TEXT(DATA[[#This Row],[Fecha]],"mmm")</f>
        <v>may</v>
      </c>
      <c r="C4871" s="16">
        <f>(WEEKNUM(DATA[[#This Row],[Fecha]],2))</f>
        <v>20</v>
      </c>
      <c r="D4871" s="30">
        <v>45426</v>
      </c>
      <c r="E4871" s="102">
        <f>YEAR(DATA[[#This Row],[Fecha]])</f>
        <v>2024</v>
      </c>
      <c r="F4871" s="31" t="s">
        <v>58</v>
      </c>
      <c r="G4871" s="32" t="s">
        <v>60</v>
      </c>
      <c r="H4871" s="35" t="s">
        <v>299</v>
      </c>
      <c r="I4871" s="32" t="s">
        <v>166</v>
      </c>
      <c r="J4871" s="19">
        <v>2.8</v>
      </c>
    </row>
    <row r="4872" spans="1:10">
      <c r="A4872" s="18" t="s">
        <v>19</v>
      </c>
      <c r="B4872" s="5" t="str">
        <f>TEXT(DATA[[#This Row],[Fecha]],"mmm")</f>
        <v>may</v>
      </c>
      <c r="C4872" s="16">
        <f>(WEEKNUM(DATA[[#This Row],[Fecha]],2))</f>
        <v>20</v>
      </c>
      <c r="D4872" s="30">
        <v>45426</v>
      </c>
      <c r="E4872" s="102">
        <f>YEAR(DATA[[#This Row],[Fecha]])</f>
        <v>2024</v>
      </c>
      <c r="F4872" s="31" t="s">
        <v>58</v>
      </c>
      <c r="G4872" s="32" t="s">
        <v>60</v>
      </c>
      <c r="H4872" s="35" t="s">
        <v>299</v>
      </c>
      <c r="I4872" s="32" t="s">
        <v>166</v>
      </c>
      <c r="J4872" s="19">
        <v>2.79</v>
      </c>
    </row>
    <row r="4873" spans="1:10">
      <c r="A4873" s="18" t="s">
        <v>19</v>
      </c>
      <c r="B4873" s="5" t="str">
        <f>TEXT(DATA[[#This Row],[Fecha]],"mmm")</f>
        <v>may</v>
      </c>
      <c r="C4873" s="16">
        <f>(WEEKNUM(DATA[[#This Row],[Fecha]],2))</f>
        <v>20</v>
      </c>
      <c r="D4873" s="30">
        <v>45426</v>
      </c>
      <c r="E4873" s="102">
        <f>YEAR(DATA[[#This Row],[Fecha]])</f>
        <v>2024</v>
      </c>
      <c r="F4873" s="31" t="s">
        <v>398</v>
      </c>
      <c r="G4873" s="32" t="s">
        <v>74</v>
      </c>
      <c r="H4873" s="35" t="s">
        <v>608</v>
      </c>
      <c r="I4873" s="32" t="s">
        <v>166</v>
      </c>
      <c r="J4873" s="19">
        <v>2.4900000000000002</v>
      </c>
    </row>
    <row r="4874" spans="1:10">
      <c r="A4874" s="18" t="s">
        <v>19</v>
      </c>
      <c r="B4874" s="5" t="str">
        <f>TEXT(DATA[[#This Row],[Fecha]],"mmm")</f>
        <v>may</v>
      </c>
      <c r="C4874" s="16">
        <f>(WEEKNUM(DATA[[#This Row],[Fecha]],2))</f>
        <v>20</v>
      </c>
      <c r="D4874" s="30">
        <v>45426</v>
      </c>
      <c r="E4874" s="102">
        <f>YEAR(DATA[[#This Row],[Fecha]])</f>
        <v>2024</v>
      </c>
      <c r="F4874" s="31" t="s">
        <v>398</v>
      </c>
      <c r="G4874" s="32" t="s">
        <v>74</v>
      </c>
      <c r="H4874" s="35" t="s">
        <v>608</v>
      </c>
      <c r="I4874" s="32" t="s">
        <v>166</v>
      </c>
      <c r="J4874" s="19">
        <v>2.2799999999999998</v>
      </c>
    </row>
    <row r="4875" spans="1:10">
      <c r="A4875" s="18" t="s">
        <v>19</v>
      </c>
      <c r="B4875" s="5" t="str">
        <f>TEXT(DATA[[#This Row],[Fecha]],"mmm")</f>
        <v>may</v>
      </c>
      <c r="C4875" s="16">
        <f>(WEEKNUM(DATA[[#This Row],[Fecha]],2))</f>
        <v>20</v>
      </c>
      <c r="D4875" s="30">
        <v>45426</v>
      </c>
      <c r="E4875" s="102">
        <f>YEAR(DATA[[#This Row],[Fecha]])</f>
        <v>2024</v>
      </c>
      <c r="F4875" s="31" t="s">
        <v>398</v>
      </c>
      <c r="G4875" s="32" t="s">
        <v>74</v>
      </c>
      <c r="H4875" s="35" t="s">
        <v>608</v>
      </c>
      <c r="I4875" s="32" t="s">
        <v>166</v>
      </c>
      <c r="J4875" s="19">
        <v>2.08</v>
      </c>
    </row>
    <row r="4876" spans="1:10">
      <c r="A4876" s="18" t="s">
        <v>19</v>
      </c>
      <c r="B4876" s="5" t="str">
        <f>TEXT(DATA[[#This Row],[Fecha]],"mmm")</f>
        <v>may</v>
      </c>
      <c r="C4876" s="16">
        <f>(WEEKNUM(DATA[[#This Row],[Fecha]],2))</f>
        <v>20</v>
      </c>
      <c r="D4876" s="30">
        <v>45426</v>
      </c>
      <c r="E4876" s="102">
        <f>YEAR(DATA[[#This Row],[Fecha]])</f>
        <v>2024</v>
      </c>
      <c r="F4876" s="31" t="s">
        <v>398</v>
      </c>
      <c r="G4876" s="32" t="s">
        <v>74</v>
      </c>
      <c r="H4876" s="35" t="s">
        <v>608</v>
      </c>
      <c r="I4876" s="32" t="s">
        <v>166</v>
      </c>
      <c r="J4876" s="19">
        <v>2.06</v>
      </c>
    </row>
    <row r="4877" spans="1:10">
      <c r="A4877" s="18" t="s">
        <v>22</v>
      </c>
      <c r="B4877" s="5" t="str">
        <f>TEXT(DATA[[#This Row],[Fecha]],"mmm")</f>
        <v>may</v>
      </c>
      <c r="C4877" s="16">
        <f>(WEEKNUM(DATA[[#This Row],[Fecha]],2))</f>
        <v>20</v>
      </c>
      <c r="D4877" s="30">
        <v>45426</v>
      </c>
      <c r="E4877" s="102">
        <f>YEAR(DATA[[#This Row],[Fecha]])</f>
        <v>2024</v>
      </c>
      <c r="F4877" s="31" t="s">
        <v>398</v>
      </c>
      <c r="G4877" s="32" t="s">
        <v>78</v>
      </c>
      <c r="H4877" s="35" t="s">
        <v>296</v>
      </c>
      <c r="I4877" s="32" t="s">
        <v>166</v>
      </c>
      <c r="J4877" s="19">
        <v>1.98</v>
      </c>
    </row>
    <row r="4878" spans="1:10">
      <c r="A4878" s="18" t="s">
        <v>19</v>
      </c>
      <c r="B4878" s="5" t="str">
        <f>TEXT(DATA[[#This Row],[Fecha]],"mmm")</f>
        <v>may</v>
      </c>
      <c r="C4878" s="16">
        <f>(WEEKNUM(DATA[[#This Row],[Fecha]],2))</f>
        <v>20</v>
      </c>
      <c r="D4878" s="30">
        <v>45426</v>
      </c>
      <c r="E4878" s="102">
        <f>YEAR(DATA[[#This Row],[Fecha]])</f>
        <v>2024</v>
      </c>
      <c r="F4878" s="31" t="s">
        <v>58</v>
      </c>
      <c r="G4878" s="32" t="s">
        <v>65</v>
      </c>
      <c r="H4878" s="35" t="s">
        <v>435</v>
      </c>
      <c r="I4878" s="32" t="s">
        <v>166</v>
      </c>
      <c r="J4878" s="19">
        <v>1.94</v>
      </c>
    </row>
    <row r="4879" spans="1:10">
      <c r="A4879" s="18" t="s">
        <v>22</v>
      </c>
      <c r="B4879" s="5" t="str">
        <f>TEXT(DATA[[#This Row],[Fecha]],"mmm")</f>
        <v>may</v>
      </c>
      <c r="C4879" s="16">
        <f>(WEEKNUM(DATA[[#This Row],[Fecha]],2))</f>
        <v>20</v>
      </c>
      <c r="D4879" s="30">
        <v>45426</v>
      </c>
      <c r="E4879" s="102">
        <f>YEAR(DATA[[#This Row],[Fecha]])</f>
        <v>2024</v>
      </c>
      <c r="F4879" s="31" t="s">
        <v>398</v>
      </c>
      <c r="G4879" s="32" t="s">
        <v>78</v>
      </c>
      <c r="H4879" s="35" t="s">
        <v>296</v>
      </c>
      <c r="I4879" s="32" t="s">
        <v>166</v>
      </c>
      <c r="J4879" s="19">
        <v>1.78</v>
      </c>
    </row>
    <row r="4880" spans="1:10">
      <c r="A4880" s="18" t="s">
        <v>19</v>
      </c>
      <c r="B4880" s="5" t="str">
        <f>TEXT(DATA[[#This Row],[Fecha]],"mmm")</f>
        <v>may</v>
      </c>
      <c r="C4880" s="16">
        <f>(WEEKNUM(DATA[[#This Row],[Fecha]],2))</f>
        <v>20</v>
      </c>
      <c r="D4880" s="30">
        <v>45426</v>
      </c>
      <c r="E4880" s="102">
        <f>YEAR(DATA[[#This Row],[Fecha]])</f>
        <v>2024</v>
      </c>
      <c r="F4880" s="31" t="s">
        <v>398</v>
      </c>
      <c r="G4880" s="32" t="s">
        <v>65</v>
      </c>
      <c r="H4880" s="35" t="s">
        <v>435</v>
      </c>
      <c r="I4880" s="32" t="s">
        <v>166</v>
      </c>
      <c r="J4880" s="19">
        <v>1.56</v>
      </c>
    </row>
    <row r="4881" spans="1:11">
      <c r="A4881" s="18" t="s">
        <v>19</v>
      </c>
      <c r="B4881" s="5" t="str">
        <f>TEXT(DATA[[#This Row],[Fecha]],"mmm")</f>
        <v>may</v>
      </c>
      <c r="C4881" s="16">
        <f>(WEEKNUM(DATA[[#This Row],[Fecha]],2))</f>
        <v>20</v>
      </c>
      <c r="D4881" s="30">
        <v>45426</v>
      </c>
      <c r="E4881" s="102">
        <f>YEAR(DATA[[#This Row],[Fecha]])</f>
        <v>2024</v>
      </c>
      <c r="F4881" s="31" t="s">
        <v>58</v>
      </c>
      <c r="G4881" s="32" t="s">
        <v>65</v>
      </c>
      <c r="H4881" s="35" t="s">
        <v>435</v>
      </c>
      <c r="I4881" s="32" t="s">
        <v>166</v>
      </c>
      <c r="J4881" s="19">
        <v>1.48</v>
      </c>
    </row>
    <row r="4882" spans="1:11">
      <c r="A4882" s="18" t="s">
        <v>19</v>
      </c>
      <c r="B4882" s="5" t="str">
        <f>TEXT(DATA[[#This Row],[Fecha]],"mmm")</f>
        <v>may</v>
      </c>
      <c r="C4882" s="16">
        <f>(WEEKNUM(DATA[[#This Row],[Fecha]],2))</f>
        <v>20</v>
      </c>
      <c r="D4882" s="30">
        <v>45426</v>
      </c>
      <c r="E4882" s="102">
        <f>YEAR(DATA[[#This Row],[Fecha]])</f>
        <v>2024</v>
      </c>
      <c r="F4882" s="31" t="s">
        <v>398</v>
      </c>
      <c r="G4882" s="32" t="s">
        <v>74</v>
      </c>
      <c r="H4882" s="35" t="s">
        <v>608</v>
      </c>
      <c r="I4882" s="32" t="s">
        <v>166</v>
      </c>
      <c r="J4882" s="19">
        <v>1.36</v>
      </c>
    </row>
    <row r="4883" spans="1:11">
      <c r="A4883" s="18" t="s">
        <v>19</v>
      </c>
      <c r="B4883" s="5" t="str">
        <f>TEXT(DATA[[#This Row],[Fecha]],"mmm")</f>
        <v>may</v>
      </c>
      <c r="C4883" s="16">
        <f>(WEEKNUM(DATA[[#This Row],[Fecha]],2))</f>
        <v>20</v>
      </c>
      <c r="D4883" s="30">
        <v>45426</v>
      </c>
      <c r="E4883" s="102">
        <f>YEAR(DATA[[#This Row],[Fecha]])</f>
        <v>2024</v>
      </c>
      <c r="F4883" s="31" t="s">
        <v>398</v>
      </c>
      <c r="G4883" s="32" t="s">
        <v>65</v>
      </c>
      <c r="H4883" s="35" t="s">
        <v>435</v>
      </c>
      <c r="I4883" s="32" t="s">
        <v>166</v>
      </c>
      <c r="J4883" s="19">
        <v>1.22</v>
      </c>
    </row>
    <row r="4884" spans="1:11">
      <c r="A4884" s="18" t="s">
        <v>19</v>
      </c>
      <c r="B4884" s="5" t="str">
        <f>TEXT(DATA[[#This Row],[Fecha]],"mmm")</f>
        <v>may</v>
      </c>
      <c r="C4884" s="16">
        <f>(WEEKNUM(DATA[[#This Row],[Fecha]],2))</f>
        <v>20</v>
      </c>
      <c r="D4884" s="30">
        <v>45426</v>
      </c>
      <c r="E4884" s="102">
        <f>YEAR(DATA[[#This Row],[Fecha]])</f>
        <v>2024</v>
      </c>
      <c r="F4884" s="31" t="s">
        <v>398</v>
      </c>
      <c r="G4884" s="32" t="s">
        <v>65</v>
      </c>
      <c r="H4884" s="35" t="s">
        <v>89</v>
      </c>
      <c r="I4884" s="32" t="s">
        <v>166</v>
      </c>
      <c r="J4884" s="19">
        <v>1.1200000000000001</v>
      </c>
    </row>
    <row r="4885" spans="1:11">
      <c r="A4885" s="18" t="s">
        <v>22</v>
      </c>
      <c r="B4885" s="5" t="str">
        <f>TEXT(DATA[[#This Row],[Fecha]],"mmm")</f>
        <v>may</v>
      </c>
      <c r="C4885" s="16">
        <f>(WEEKNUM(DATA[[#This Row],[Fecha]],2))</f>
        <v>20</v>
      </c>
      <c r="D4885" s="30">
        <v>45426</v>
      </c>
      <c r="E4885" s="102">
        <f>YEAR(DATA[[#This Row],[Fecha]])</f>
        <v>2024</v>
      </c>
      <c r="F4885" s="31" t="s">
        <v>398</v>
      </c>
      <c r="G4885" s="32" t="s">
        <v>78</v>
      </c>
      <c r="H4885" s="35" t="s">
        <v>300</v>
      </c>
      <c r="I4885" s="32" t="s">
        <v>166</v>
      </c>
      <c r="J4885" s="19">
        <v>1.03</v>
      </c>
    </row>
    <row r="4886" spans="1:11">
      <c r="A4886" s="18" t="s">
        <v>19</v>
      </c>
      <c r="B4886" s="5" t="str">
        <f>TEXT(DATA[[#This Row],[Fecha]],"mmm")</f>
        <v>may</v>
      </c>
      <c r="C4886" s="16">
        <f>(WEEKNUM(DATA[[#This Row],[Fecha]],2))</f>
        <v>20</v>
      </c>
      <c r="D4886" s="30">
        <v>45426</v>
      </c>
      <c r="E4886" s="102">
        <f>YEAR(DATA[[#This Row],[Fecha]])</f>
        <v>2024</v>
      </c>
      <c r="F4886" s="31" t="s">
        <v>398</v>
      </c>
      <c r="G4886" s="32" t="s">
        <v>65</v>
      </c>
      <c r="H4886" s="35" t="s">
        <v>89</v>
      </c>
      <c r="I4886" s="32" t="s">
        <v>166</v>
      </c>
      <c r="J4886" s="19">
        <v>0.85</v>
      </c>
    </row>
    <row r="4887" spans="1:11">
      <c r="A4887" s="18" t="s">
        <v>19</v>
      </c>
      <c r="B4887" s="5" t="str">
        <f>TEXT(DATA[[#This Row],[Fecha]],"mmm")</f>
        <v>may</v>
      </c>
      <c r="C4887" s="16">
        <f>(WEEKNUM(DATA[[#This Row],[Fecha]],2))</f>
        <v>20</v>
      </c>
      <c r="D4887" s="30">
        <v>45426</v>
      </c>
      <c r="E4887" s="102">
        <f>YEAR(DATA[[#This Row],[Fecha]])</f>
        <v>2024</v>
      </c>
      <c r="F4887" s="31" t="s">
        <v>398</v>
      </c>
      <c r="G4887" s="32" t="s">
        <v>74</v>
      </c>
      <c r="H4887" s="35" t="s">
        <v>608</v>
      </c>
      <c r="I4887" s="32" t="s">
        <v>166</v>
      </c>
      <c r="J4887" s="19">
        <v>0.64</v>
      </c>
    </row>
    <row r="4888" spans="1:11">
      <c r="A4888" s="18" t="s">
        <v>19</v>
      </c>
      <c r="B4888" s="5" t="str">
        <f>TEXT(DATA[[#This Row],[Fecha]],"mmm")</f>
        <v>may</v>
      </c>
      <c r="C4888" s="16">
        <f>(WEEKNUM(DATA[[#This Row],[Fecha]],2))</f>
        <v>20</v>
      </c>
      <c r="D4888" s="30">
        <v>45426</v>
      </c>
      <c r="E4888" s="102">
        <f>YEAR(DATA[[#This Row],[Fecha]])</f>
        <v>2024</v>
      </c>
      <c r="F4888" s="31" t="s">
        <v>398</v>
      </c>
      <c r="G4888" s="32" t="s">
        <v>74</v>
      </c>
      <c r="H4888" s="35" t="s">
        <v>608</v>
      </c>
      <c r="I4888" s="32" t="s">
        <v>166</v>
      </c>
      <c r="J4888" s="19">
        <v>0.48</v>
      </c>
    </row>
    <row r="4889" spans="1:11">
      <c r="A4889" s="18" t="s">
        <v>19</v>
      </c>
      <c r="B4889" s="5" t="str">
        <f>TEXT(DATA[[#This Row],[Fecha]],"mmm")</f>
        <v>may</v>
      </c>
      <c r="C4889" s="16">
        <f>(WEEKNUM(DATA[[#This Row],[Fecha]],2))</f>
        <v>20</v>
      </c>
      <c r="D4889" s="30">
        <v>45426</v>
      </c>
      <c r="E4889" s="102">
        <f>YEAR(DATA[[#This Row],[Fecha]])</f>
        <v>2024</v>
      </c>
      <c r="F4889" s="31" t="s">
        <v>398</v>
      </c>
      <c r="G4889" s="32" t="s">
        <v>74</v>
      </c>
      <c r="H4889" s="35" t="s">
        <v>608</v>
      </c>
      <c r="I4889" s="32" t="s">
        <v>166</v>
      </c>
      <c r="J4889" s="19">
        <v>0.45</v>
      </c>
    </row>
    <row r="4890" spans="1:11">
      <c r="A4890" s="18" t="s">
        <v>19</v>
      </c>
      <c r="B4890" s="5" t="str">
        <f>TEXT(DATA[[#This Row],[Fecha]],"mmm")</f>
        <v>may</v>
      </c>
      <c r="C4890" s="16">
        <f>(WEEKNUM(DATA[[#This Row],[Fecha]],2))</f>
        <v>20</v>
      </c>
      <c r="D4890" s="30">
        <v>45426</v>
      </c>
      <c r="E4890" s="102">
        <f>YEAR(DATA[[#This Row],[Fecha]])</f>
        <v>2024</v>
      </c>
      <c r="F4890" s="31" t="s">
        <v>58</v>
      </c>
      <c r="G4890" s="32" t="s">
        <v>65</v>
      </c>
      <c r="H4890" s="35" t="s">
        <v>435</v>
      </c>
      <c r="I4890" s="32" t="s">
        <v>166</v>
      </c>
      <c r="J4890" s="19">
        <v>0.33</v>
      </c>
    </row>
    <row r="4891" spans="1:11">
      <c r="A4891" s="18" t="s">
        <v>20</v>
      </c>
      <c r="B4891" s="5" t="str">
        <f>TEXT(DATA[[#This Row],[Fecha]],"mmm")</f>
        <v>may</v>
      </c>
      <c r="C4891" s="16">
        <f>(WEEKNUM(DATA[[#This Row],[Fecha]],2))</f>
        <v>20</v>
      </c>
      <c r="D4891" s="30">
        <v>45426</v>
      </c>
      <c r="E4891" s="102">
        <f>YEAR(DATA[[#This Row],[Fecha]])</f>
        <v>2024</v>
      </c>
      <c r="F4891" s="31" t="s">
        <v>398</v>
      </c>
      <c r="G4891" s="32" t="s">
        <v>52</v>
      </c>
      <c r="H4891" s="35" t="s">
        <v>162</v>
      </c>
      <c r="I4891" s="32" t="s">
        <v>166</v>
      </c>
      <c r="J4891" s="19">
        <v>0.28999999999999998</v>
      </c>
    </row>
    <row r="4892" spans="1:11">
      <c r="A4892" s="18" t="s">
        <v>20</v>
      </c>
      <c r="B4892" s="5" t="str">
        <f>TEXT(DATA[[#This Row],[Fecha]],"mmm")</f>
        <v>may</v>
      </c>
      <c r="C4892" s="16">
        <f>(WEEKNUM(DATA[[#This Row],[Fecha]],2))</f>
        <v>20</v>
      </c>
      <c r="D4892" s="30">
        <v>45426</v>
      </c>
      <c r="E4892" s="102">
        <f>YEAR(DATA[[#This Row],[Fecha]])</f>
        <v>2024</v>
      </c>
      <c r="F4892" s="31" t="s">
        <v>398</v>
      </c>
      <c r="G4892" s="32" t="s">
        <v>52</v>
      </c>
      <c r="H4892" s="35" t="s">
        <v>162</v>
      </c>
      <c r="I4892" s="32" t="s">
        <v>166</v>
      </c>
      <c r="J4892" s="19">
        <v>0.24</v>
      </c>
    </row>
    <row r="4893" spans="1:11">
      <c r="A4893" s="18" t="s">
        <v>19</v>
      </c>
      <c r="B4893" s="5" t="str">
        <f>TEXT(DATA[[#This Row],[Fecha]],"mmm")</f>
        <v>may</v>
      </c>
      <c r="C4893" s="16">
        <f>(WEEKNUM(DATA[[#This Row],[Fecha]],2))</f>
        <v>20</v>
      </c>
      <c r="D4893" s="30">
        <v>45426</v>
      </c>
      <c r="E4893" s="102">
        <f>YEAR(DATA[[#This Row],[Fecha]])</f>
        <v>2024</v>
      </c>
      <c r="F4893" s="31" t="s">
        <v>58</v>
      </c>
      <c r="G4893" s="32" t="s">
        <v>81</v>
      </c>
      <c r="H4893" s="35" t="s">
        <v>937</v>
      </c>
      <c r="I4893" s="32" t="s">
        <v>166</v>
      </c>
      <c r="J4893" s="19">
        <v>0.08</v>
      </c>
    </row>
    <row r="4894" spans="1:11">
      <c r="A4894" s="18" t="s">
        <v>20</v>
      </c>
      <c r="B4894" s="5" t="str">
        <f>TEXT(DATA[[#This Row],[Fecha]],"mmm")</f>
        <v>may</v>
      </c>
      <c r="C4894" s="16">
        <f>(WEEKNUM(DATA[[#This Row],[Fecha]],2))</f>
        <v>20</v>
      </c>
      <c r="D4894" s="30">
        <v>45427</v>
      </c>
      <c r="E4894" s="102">
        <f>YEAR(DATA[[#This Row],[Fecha]])</f>
        <v>2024</v>
      </c>
      <c r="F4894" s="31" t="s">
        <v>58</v>
      </c>
      <c r="G4894" s="32" t="s">
        <v>482</v>
      </c>
      <c r="H4894" s="35" t="s">
        <v>150</v>
      </c>
      <c r="I4894" s="32" t="s">
        <v>57</v>
      </c>
      <c r="J4894" s="19">
        <v>33.630000000000003</v>
      </c>
      <c r="K4894" s="29" t="s">
        <v>941</v>
      </c>
    </row>
    <row r="4895" spans="1:11">
      <c r="A4895" s="18" t="s">
        <v>19</v>
      </c>
      <c r="B4895" s="5" t="str">
        <f>TEXT(DATA[[#This Row],[Fecha]],"mmm")</f>
        <v>may</v>
      </c>
      <c r="C4895" s="16">
        <f>(WEEKNUM(DATA[[#This Row],[Fecha]],2))</f>
        <v>20</v>
      </c>
      <c r="D4895" s="30">
        <v>45427</v>
      </c>
      <c r="E4895" s="102">
        <f>YEAR(DATA[[#This Row],[Fecha]])</f>
        <v>2024</v>
      </c>
      <c r="F4895" s="31" t="s">
        <v>398</v>
      </c>
      <c r="G4895" s="32" t="s">
        <v>59</v>
      </c>
      <c r="H4895" s="35" t="s">
        <v>487</v>
      </c>
      <c r="I4895" s="32" t="s">
        <v>56</v>
      </c>
      <c r="J4895" s="19">
        <v>24.81</v>
      </c>
      <c r="K4895" s="29" t="s">
        <v>944</v>
      </c>
    </row>
    <row r="4896" spans="1:11">
      <c r="A4896" s="18" t="s">
        <v>20</v>
      </c>
      <c r="B4896" s="5" t="str">
        <f>TEXT(DATA[[#This Row],[Fecha]],"mmm")</f>
        <v>may</v>
      </c>
      <c r="C4896" s="16">
        <f>(WEEKNUM(DATA[[#This Row],[Fecha]],2))</f>
        <v>20</v>
      </c>
      <c r="D4896" s="30">
        <v>45427</v>
      </c>
      <c r="E4896" s="102">
        <f>YEAR(DATA[[#This Row],[Fecha]])</f>
        <v>2024</v>
      </c>
      <c r="F4896" s="31" t="s">
        <v>58</v>
      </c>
      <c r="G4896" s="32" t="s">
        <v>70</v>
      </c>
      <c r="H4896" s="35" t="s">
        <v>84</v>
      </c>
      <c r="I4896" s="32" t="s">
        <v>166</v>
      </c>
      <c r="J4896" s="19">
        <v>8.1300000000000008</v>
      </c>
    </row>
    <row r="4897" spans="1:10">
      <c r="A4897" s="18" t="s">
        <v>19</v>
      </c>
      <c r="B4897" s="5" t="str">
        <f>TEXT(DATA[[#This Row],[Fecha]],"mmm")</f>
        <v>may</v>
      </c>
      <c r="C4897" s="16">
        <f>(WEEKNUM(DATA[[#This Row],[Fecha]],2))</f>
        <v>20</v>
      </c>
      <c r="D4897" s="30">
        <v>45427</v>
      </c>
      <c r="E4897" s="102">
        <f>YEAR(DATA[[#This Row],[Fecha]])</f>
        <v>2024</v>
      </c>
      <c r="F4897" s="31" t="s">
        <v>58</v>
      </c>
      <c r="G4897" s="32" t="s">
        <v>65</v>
      </c>
      <c r="H4897" s="35" t="s">
        <v>435</v>
      </c>
      <c r="I4897" s="32" t="s">
        <v>166</v>
      </c>
      <c r="J4897" s="19">
        <v>7.56</v>
      </c>
    </row>
    <row r="4898" spans="1:10">
      <c r="A4898" s="18" t="s">
        <v>19</v>
      </c>
      <c r="B4898" s="5" t="str">
        <f>TEXT(DATA[[#This Row],[Fecha]],"mmm")</f>
        <v>may</v>
      </c>
      <c r="C4898" s="16">
        <f>(WEEKNUM(DATA[[#This Row],[Fecha]],2))</f>
        <v>20</v>
      </c>
      <c r="D4898" s="30">
        <v>45427</v>
      </c>
      <c r="E4898" s="102">
        <f>YEAR(DATA[[#This Row],[Fecha]])</f>
        <v>2024</v>
      </c>
      <c r="F4898" s="31" t="s">
        <v>58</v>
      </c>
      <c r="G4898" s="32" t="s">
        <v>65</v>
      </c>
      <c r="H4898" s="35" t="s">
        <v>435</v>
      </c>
      <c r="I4898" s="32" t="s">
        <v>166</v>
      </c>
      <c r="J4898" s="19">
        <v>5.45</v>
      </c>
    </row>
    <row r="4899" spans="1:10">
      <c r="A4899" s="18" t="s">
        <v>20</v>
      </c>
      <c r="B4899" s="5" t="str">
        <f>TEXT(DATA[[#This Row],[Fecha]],"mmm")</f>
        <v>may</v>
      </c>
      <c r="C4899" s="16">
        <f>(WEEKNUM(DATA[[#This Row],[Fecha]],2))</f>
        <v>20</v>
      </c>
      <c r="D4899" s="30">
        <v>45427</v>
      </c>
      <c r="E4899" s="102">
        <f>YEAR(DATA[[#This Row],[Fecha]])</f>
        <v>2024</v>
      </c>
      <c r="F4899" s="31" t="s">
        <v>58</v>
      </c>
      <c r="G4899" s="32" t="s">
        <v>482</v>
      </c>
      <c r="H4899" s="35" t="s">
        <v>150</v>
      </c>
      <c r="I4899" s="32" t="s">
        <v>166</v>
      </c>
      <c r="J4899" s="19">
        <v>5.05</v>
      </c>
    </row>
    <row r="4900" spans="1:10">
      <c r="A4900" s="18" t="s">
        <v>20</v>
      </c>
      <c r="B4900" s="5" t="str">
        <f>TEXT(DATA[[#This Row],[Fecha]],"mmm")</f>
        <v>may</v>
      </c>
      <c r="C4900" s="16">
        <f>(WEEKNUM(DATA[[#This Row],[Fecha]],2))</f>
        <v>20</v>
      </c>
      <c r="D4900" s="30">
        <v>45427</v>
      </c>
      <c r="E4900" s="102">
        <f>YEAR(DATA[[#This Row],[Fecha]])</f>
        <v>2024</v>
      </c>
      <c r="F4900" s="31" t="s">
        <v>58</v>
      </c>
      <c r="G4900" s="32" t="s">
        <v>52</v>
      </c>
      <c r="H4900" s="35" t="s">
        <v>591</v>
      </c>
      <c r="I4900" s="32" t="s">
        <v>166</v>
      </c>
      <c r="J4900" s="19">
        <v>5.01</v>
      </c>
    </row>
    <row r="4901" spans="1:10">
      <c r="A4901" s="18" t="s">
        <v>22</v>
      </c>
      <c r="B4901" s="5" t="str">
        <f>TEXT(DATA[[#This Row],[Fecha]],"mmm")</f>
        <v>may</v>
      </c>
      <c r="C4901" s="16">
        <f>(WEEKNUM(DATA[[#This Row],[Fecha]],2))</f>
        <v>20</v>
      </c>
      <c r="D4901" s="30">
        <v>45427</v>
      </c>
      <c r="E4901" s="102">
        <f>YEAR(DATA[[#This Row],[Fecha]])</f>
        <v>2024</v>
      </c>
      <c r="F4901" s="31" t="s">
        <v>398</v>
      </c>
      <c r="G4901" s="32" t="s">
        <v>79</v>
      </c>
      <c r="H4901" s="35" t="s">
        <v>110</v>
      </c>
      <c r="I4901" s="32" t="s">
        <v>166</v>
      </c>
      <c r="J4901" s="19">
        <v>4.55</v>
      </c>
    </row>
    <row r="4902" spans="1:10">
      <c r="A4902" s="18" t="s">
        <v>20</v>
      </c>
      <c r="B4902" s="5" t="str">
        <f>TEXT(DATA[[#This Row],[Fecha]],"mmm")</f>
        <v>may</v>
      </c>
      <c r="C4902" s="16">
        <f>(WEEKNUM(DATA[[#This Row],[Fecha]],2))</f>
        <v>20</v>
      </c>
      <c r="D4902" s="30">
        <v>45427</v>
      </c>
      <c r="E4902" s="102">
        <f>YEAR(DATA[[#This Row],[Fecha]])</f>
        <v>2024</v>
      </c>
      <c r="F4902" s="31" t="s">
        <v>398</v>
      </c>
      <c r="G4902" s="32" t="s">
        <v>482</v>
      </c>
      <c r="H4902" s="35" t="s">
        <v>491</v>
      </c>
      <c r="I4902" s="32" t="s">
        <v>166</v>
      </c>
      <c r="J4902" s="19">
        <v>3.88</v>
      </c>
    </row>
    <row r="4903" spans="1:10">
      <c r="A4903" s="18" t="s">
        <v>20</v>
      </c>
      <c r="B4903" s="5" t="str">
        <f>TEXT(DATA[[#This Row],[Fecha]],"mmm")</f>
        <v>may</v>
      </c>
      <c r="C4903" s="16">
        <f>(WEEKNUM(DATA[[#This Row],[Fecha]],2))</f>
        <v>20</v>
      </c>
      <c r="D4903" s="30">
        <v>45427</v>
      </c>
      <c r="E4903" s="102">
        <f>YEAR(DATA[[#This Row],[Fecha]])</f>
        <v>2024</v>
      </c>
      <c r="F4903" s="31" t="s">
        <v>58</v>
      </c>
      <c r="G4903" s="32" t="s">
        <v>70</v>
      </c>
      <c r="H4903" s="35" t="s">
        <v>84</v>
      </c>
      <c r="I4903" s="32" t="s">
        <v>166</v>
      </c>
      <c r="J4903" s="19">
        <v>3.73</v>
      </c>
    </row>
    <row r="4904" spans="1:10">
      <c r="A4904" s="18" t="s">
        <v>19</v>
      </c>
      <c r="B4904" s="5" t="str">
        <f>TEXT(DATA[[#This Row],[Fecha]],"mmm")</f>
        <v>may</v>
      </c>
      <c r="C4904" s="16">
        <f>(WEEKNUM(DATA[[#This Row],[Fecha]],2))</f>
        <v>20</v>
      </c>
      <c r="D4904" s="30">
        <v>45427</v>
      </c>
      <c r="E4904" s="102">
        <f>YEAR(DATA[[#This Row],[Fecha]])</f>
        <v>2024</v>
      </c>
      <c r="F4904" s="31" t="s">
        <v>58</v>
      </c>
      <c r="G4904" s="32" t="s">
        <v>65</v>
      </c>
      <c r="H4904" s="35" t="s">
        <v>435</v>
      </c>
      <c r="I4904" s="32" t="s">
        <v>166</v>
      </c>
      <c r="J4904" s="19">
        <v>3.5</v>
      </c>
    </row>
    <row r="4905" spans="1:10">
      <c r="A4905" s="18" t="s">
        <v>19</v>
      </c>
      <c r="B4905" s="5" t="str">
        <f>TEXT(DATA[[#This Row],[Fecha]],"mmm")</f>
        <v>may</v>
      </c>
      <c r="C4905" s="16">
        <f>(WEEKNUM(DATA[[#This Row],[Fecha]],2))</f>
        <v>20</v>
      </c>
      <c r="D4905" s="30">
        <v>45427</v>
      </c>
      <c r="E4905" s="102">
        <f>YEAR(DATA[[#This Row],[Fecha]])</f>
        <v>2024</v>
      </c>
      <c r="F4905" s="31" t="s">
        <v>58</v>
      </c>
      <c r="G4905" s="32" t="s">
        <v>60</v>
      </c>
      <c r="H4905" s="35" t="s">
        <v>299</v>
      </c>
      <c r="I4905" s="32" t="s">
        <v>166</v>
      </c>
      <c r="J4905" s="19">
        <v>3.41</v>
      </c>
    </row>
    <row r="4906" spans="1:10">
      <c r="A4906" s="18" t="s">
        <v>20</v>
      </c>
      <c r="B4906" s="5" t="str">
        <f>TEXT(DATA[[#This Row],[Fecha]],"mmm")</f>
        <v>may</v>
      </c>
      <c r="C4906" s="16">
        <f>(WEEKNUM(DATA[[#This Row],[Fecha]],2))</f>
        <v>20</v>
      </c>
      <c r="D4906" s="30">
        <v>45427</v>
      </c>
      <c r="E4906" s="102">
        <f>YEAR(DATA[[#This Row],[Fecha]])</f>
        <v>2024</v>
      </c>
      <c r="F4906" s="31" t="s">
        <v>58</v>
      </c>
      <c r="G4906" s="32" t="s">
        <v>70</v>
      </c>
      <c r="H4906" s="35" t="s">
        <v>84</v>
      </c>
      <c r="I4906" s="32" t="s">
        <v>166</v>
      </c>
      <c r="J4906" s="19">
        <v>3.33</v>
      </c>
    </row>
    <row r="4907" spans="1:10">
      <c r="A4907" s="18" t="s">
        <v>19</v>
      </c>
      <c r="B4907" s="5" t="str">
        <f>TEXT(DATA[[#This Row],[Fecha]],"mmm")</f>
        <v>may</v>
      </c>
      <c r="C4907" s="16">
        <f>(WEEKNUM(DATA[[#This Row],[Fecha]],2))</f>
        <v>20</v>
      </c>
      <c r="D4907" s="30">
        <v>45427</v>
      </c>
      <c r="E4907" s="102">
        <f>YEAR(DATA[[#This Row],[Fecha]])</f>
        <v>2024</v>
      </c>
      <c r="F4907" s="31" t="s">
        <v>58</v>
      </c>
      <c r="G4907" s="32" t="s">
        <v>65</v>
      </c>
      <c r="H4907" s="35" t="s">
        <v>435</v>
      </c>
      <c r="I4907" s="32" t="s">
        <v>166</v>
      </c>
      <c r="J4907" s="19">
        <v>3.32</v>
      </c>
    </row>
    <row r="4908" spans="1:10">
      <c r="A4908" s="18" t="s">
        <v>19</v>
      </c>
      <c r="B4908" s="5" t="str">
        <f>TEXT(DATA[[#This Row],[Fecha]],"mmm")</f>
        <v>may</v>
      </c>
      <c r="C4908" s="16">
        <f>(WEEKNUM(DATA[[#This Row],[Fecha]],2))</f>
        <v>20</v>
      </c>
      <c r="D4908" s="30">
        <v>45427</v>
      </c>
      <c r="E4908" s="102">
        <f>YEAR(DATA[[#This Row],[Fecha]])</f>
        <v>2024</v>
      </c>
      <c r="F4908" s="31" t="s">
        <v>398</v>
      </c>
      <c r="G4908" s="32" t="s">
        <v>65</v>
      </c>
      <c r="H4908" s="35" t="s">
        <v>89</v>
      </c>
      <c r="I4908" s="32" t="s">
        <v>166</v>
      </c>
      <c r="J4908" s="19">
        <v>3.25</v>
      </c>
    </row>
    <row r="4909" spans="1:10">
      <c r="A4909" s="18" t="s">
        <v>19</v>
      </c>
      <c r="B4909" s="5" t="str">
        <f>TEXT(DATA[[#This Row],[Fecha]],"mmm")</f>
        <v>may</v>
      </c>
      <c r="C4909" s="16">
        <f>(WEEKNUM(DATA[[#This Row],[Fecha]],2))</f>
        <v>20</v>
      </c>
      <c r="D4909" s="30">
        <v>45427</v>
      </c>
      <c r="E4909" s="102">
        <f>YEAR(DATA[[#This Row],[Fecha]])</f>
        <v>2024</v>
      </c>
      <c r="F4909" s="31" t="s">
        <v>398</v>
      </c>
      <c r="G4909" s="32" t="s">
        <v>65</v>
      </c>
      <c r="H4909" s="35" t="s">
        <v>89</v>
      </c>
      <c r="I4909" s="32" t="s">
        <v>166</v>
      </c>
      <c r="J4909" s="19">
        <v>3.09</v>
      </c>
    </row>
    <row r="4910" spans="1:10">
      <c r="A4910" s="18" t="s">
        <v>19</v>
      </c>
      <c r="B4910" s="5" t="str">
        <f>TEXT(DATA[[#This Row],[Fecha]],"mmm")</f>
        <v>may</v>
      </c>
      <c r="C4910" s="16">
        <f>(WEEKNUM(DATA[[#This Row],[Fecha]],2))</f>
        <v>20</v>
      </c>
      <c r="D4910" s="30">
        <v>45427</v>
      </c>
      <c r="E4910" s="102">
        <f>YEAR(DATA[[#This Row],[Fecha]])</f>
        <v>2024</v>
      </c>
      <c r="F4910" s="31" t="s">
        <v>58</v>
      </c>
      <c r="G4910" s="32" t="s">
        <v>65</v>
      </c>
      <c r="H4910" s="35" t="s">
        <v>89</v>
      </c>
      <c r="I4910" s="32" t="s">
        <v>166</v>
      </c>
      <c r="J4910" s="19">
        <v>3.05</v>
      </c>
    </row>
    <row r="4911" spans="1:10">
      <c r="A4911" s="18" t="s">
        <v>19</v>
      </c>
      <c r="B4911" s="5" t="str">
        <f>TEXT(DATA[[#This Row],[Fecha]],"mmm")</f>
        <v>may</v>
      </c>
      <c r="C4911" s="16">
        <f>(WEEKNUM(DATA[[#This Row],[Fecha]],2))</f>
        <v>20</v>
      </c>
      <c r="D4911" s="30">
        <v>45427</v>
      </c>
      <c r="E4911" s="102">
        <f>YEAR(DATA[[#This Row],[Fecha]])</f>
        <v>2024</v>
      </c>
      <c r="F4911" s="31" t="s">
        <v>398</v>
      </c>
      <c r="G4911" s="32" t="s">
        <v>65</v>
      </c>
      <c r="H4911" s="35" t="s">
        <v>89</v>
      </c>
      <c r="I4911" s="32" t="s">
        <v>166</v>
      </c>
      <c r="J4911" s="19">
        <v>2.72</v>
      </c>
    </row>
    <row r="4912" spans="1:10">
      <c r="A4912" s="18" t="s">
        <v>19</v>
      </c>
      <c r="B4912" s="5" t="str">
        <f>TEXT(DATA[[#This Row],[Fecha]],"mmm")</f>
        <v>may</v>
      </c>
      <c r="C4912" s="16">
        <f>(WEEKNUM(DATA[[#This Row],[Fecha]],2))</f>
        <v>20</v>
      </c>
      <c r="D4912" s="30">
        <v>45427</v>
      </c>
      <c r="E4912" s="102">
        <f>YEAR(DATA[[#This Row],[Fecha]])</f>
        <v>2024</v>
      </c>
      <c r="F4912" s="31" t="s">
        <v>398</v>
      </c>
      <c r="G4912" s="32" t="s">
        <v>65</v>
      </c>
      <c r="H4912" s="35" t="s">
        <v>89</v>
      </c>
      <c r="I4912" s="32" t="s">
        <v>166</v>
      </c>
      <c r="J4912" s="19">
        <v>2.63</v>
      </c>
    </row>
    <row r="4913" spans="1:10">
      <c r="A4913" s="18" t="s">
        <v>19</v>
      </c>
      <c r="B4913" s="5" t="str">
        <f>TEXT(DATA[[#This Row],[Fecha]],"mmm")</f>
        <v>may</v>
      </c>
      <c r="C4913" s="16">
        <f>(WEEKNUM(DATA[[#This Row],[Fecha]],2))</f>
        <v>20</v>
      </c>
      <c r="D4913" s="30">
        <v>45427</v>
      </c>
      <c r="E4913" s="102">
        <f>YEAR(DATA[[#This Row],[Fecha]])</f>
        <v>2024</v>
      </c>
      <c r="F4913" s="31" t="s">
        <v>398</v>
      </c>
      <c r="G4913" s="32" t="s">
        <v>65</v>
      </c>
      <c r="H4913" s="35" t="s">
        <v>89</v>
      </c>
      <c r="I4913" s="32" t="s">
        <v>166</v>
      </c>
      <c r="J4913" s="19">
        <v>2.54</v>
      </c>
    </row>
    <row r="4914" spans="1:10">
      <c r="A4914" s="18" t="s">
        <v>19</v>
      </c>
      <c r="B4914" s="5" t="str">
        <f>TEXT(DATA[[#This Row],[Fecha]],"mmm")</f>
        <v>may</v>
      </c>
      <c r="C4914" s="16">
        <f>(WEEKNUM(DATA[[#This Row],[Fecha]],2))</f>
        <v>20</v>
      </c>
      <c r="D4914" s="30">
        <v>45427</v>
      </c>
      <c r="E4914" s="102">
        <f>YEAR(DATA[[#This Row],[Fecha]])</f>
        <v>2024</v>
      </c>
      <c r="F4914" s="31" t="s">
        <v>398</v>
      </c>
      <c r="G4914" s="32" t="s">
        <v>74</v>
      </c>
      <c r="H4914" s="35" t="s">
        <v>608</v>
      </c>
      <c r="I4914" s="32" t="s">
        <v>166</v>
      </c>
      <c r="J4914" s="19">
        <v>2.38</v>
      </c>
    </row>
    <row r="4915" spans="1:10">
      <c r="A4915" s="18" t="s">
        <v>19</v>
      </c>
      <c r="B4915" s="5" t="str">
        <f>TEXT(DATA[[#This Row],[Fecha]],"mmm")</f>
        <v>may</v>
      </c>
      <c r="C4915" s="16">
        <f>(WEEKNUM(DATA[[#This Row],[Fecha]],2))</f>
        <v>20</v>
      </c>
      <c r="D4915" s="30">
        <v>45427</v>
      </c>
      <c r="E4915" s="102">
        <f>YEAR(DATA[[#This Row],[Fecha]])</f>
        <v>2024</v>
      </c>
      <c r="F4915" s="31" t="s">
        <v>398</v>
      </c>
      <c r="G4915" s="32" t="s">
        <v>59</v>
      </c>
      <c r="H4915" s="35" t="s">
        <v>487</v>
      </c>
      <c r="I4915" s="32" t="s">
        <v>166</v>
      </c>
      <c r="J4915" s="19">
        <v>2.35</v>
      </c>
    </row>
    <row r="4916" spans="1:10">
      <c r="A4916" s="18" t="s">
        <v>19</v>
      </c>
      <c r="B4916" s="5" t="str">
        <f>TEXT(DATA[[#This Row],[Fecha]],"mmm")</f>
        <v>may</v>
      </c>
      <c r="C4916" s="16">
        <f>(WEEKNUM(DATA[[#This Row],[Fecha]],2))</f>
        <v>20</v>
      </c>
      <c r="D4916" s="30">
        <v>45427</v>
      </c>
      <c r="E4916" s="102">
        <f>YEAR(DATA[[#This Row],[Fecha]])</f>
        <v>2024</v>
      </c>
      <c r="F4916" s="31" t="s">
        <v>398</v>
      </c>
      <c r="G4916" s="32" t="s">
        <v>65</v>
      </c>
      <c r="H4916" s="35" t="s">
        <v>89</v>
      </c>
      <c r="I4916" s="32" t="s">
        <v>166</v>
      </c>
      <c r="J4916" s="19">
        <v>2.27</v>
      </c>
    </row>
    <row r="4917" spans="1:10">
      <c r="A4917" s="18" t="s">
        <v>22</v>
      </c>
      <c r="B4917" s="5" t="str">
        <f>TEXT(DATA[[#This Row],[Fecha]],"mmm")</f>
        <v>may</v>
      </c>
      <c r="C4917" s="16">
        <f>(WEEKNUM(DATA[[#This Row],[Fecha]],2))</f>
        <v>20</v>
      </c>
      <c r="D4917" s="30">
        <v>45427</v>
      </c>
      <c r="E4917" s="102">
        <f>YEAR(DATA[[#This Row],[Fecha]])</f>
        <v>2024</v>
      </c>
      <c r="F4917" s="31" t="s">
        <v>398</v>
      </c>
      <c r="G4917" s="32" t="s">
        <v>78</v>
      </c>
      <c r="H4917" s="35" t="s">
        <v>296</v>
      </c>
      <c r="I4917" s="32" t="s">
        <v>166</v>
      </c>
      <c r="J4917" s="19">
        <v>2.25</v>
      </c>
    </row>
    <row r="4918" spans="1:10">
      <c r="A4918" s="18" t="s">
        <v>20</v>
      </c>
      <c r="B4918" s="5" t="str">
        <f>TEXT(DATA[[#This Row],[Fecha]],"mmm")</f>
        <v>may</v>
      </c>
      <c r="C4918" s="16">
        <f>(WEEKNUM(DATA[[#This Row],[Fecha]],2))</f>
        <v>20</v>
      </c>
      <c r="D4918" s="30">
        <v>45427</v>
      </c>
      <c r="E4918" s="102">
        <f>YEAR(DATA[[#This Row],[Fecha]])</f>
        <v>2024</v>
      </c>
      <c r="F4918" s="31" t="s">
        <v>58</v>
      </c>
      <c r="G4918" s="32" t="s">
        <v>52</v>
      </c>
      <c r="H4918" s="35" t="s">
        <v>591</v>
      </c>
      <c r="I4918" s="32" t="s">
        <v>166</v>
      </c>
      <c r="J4918" s="19">
        <v>2.11</v>
      </c>
    </row>
    <row r="4919" spans="1:10">
      <c r="A4919" s="18" t="s">
        <v>22</v>
      </c>
      <c r="B4919" s="5" t="str">
        <f>TEXT(DATA[[#This Row],[Fecha]],"mmm")</f>
        <v>may</v>
      </c>
      <c r="C4919" s="16">
        <f>(WEEKNUM(DATA[[#This Row],[Fecha]],2))</f>
        <v>20</v>
      </c>
      <c r="D4919" s="30">
        <v>45427</v>
      </c>
      <c r="E4919" s="102">
        <f>YEAR(DATA[[#This Row],[Fecha]])</f>
        <v>2024</v>
      </c>
      <c r="F4919" s="31" t="s">
        <v>398</v>
      </c>
      <c r="G4919" s="32" t="s">
        <v>79</v>
      </c>
      <c r="H4919" s="35" t="s">
        <v>110</v>
      </c>
      <c r="I4919" s="32" t="s">
        <v>166</v>
      </c>
      <c r="J4919" s="19">
        <v>2.0499999999999998</v>
      </c>
    </row>
    <row r="4920" spans="1:10">
      <c r="A4920" s="18" t="s">
        <v>22</v>
      </c>
      <c r="B4920" s="5" t="str">
        <f>TEXT(DATA[[#This Row],[Fecha]],"mmm")</f>
        <v>may</v>
      </c>
      <c r="C4920" s="16">
        <f>(WEEKNUM(DATA[[#This Row],[Fecha]],2))</f>
        <v>20</v>
      </c>
      <c r="D4920" s="30">
        <v>45427</v>
      </c>
      <c r="E4920" s="102">
        <f>YEAR(DATA[[#This Row],[Fecha]])</f>
        <v>2024</v>
      </c>
      <c r="F4920" s="31" t="s">
        <v>398</v>
      </c>
      <c r="G4920" s="32" t="s">
        <v>79</v>
      </c>
      <c r="H4920" s="35" t="s">
        <v>110</v>
      </c>
      <c r="I4920" s="32" t="s">
        <v>166</v>
      </c>
      <c r="J4920" s="19">
        <v>1.93</v>
      </c>
    </row>
    <row r="4921" spans="1:10">
      <c r="A4921" s="18" t="s">
        <v>19</v>
      </c>
      <c r="B4921" s="5" t="str">
        <f>TEXT(DATA[[#This Row],[Fecha]],"mmm")</f>
        <v>may</v>
      </c>
      <c r="C4921" s="16">
        <f>(WEEKNUM(DATA[[#This Row],[Fecha]],2))</f>
        <v>20</v>
      </c>
      <c r="D4921" s="30">
        <v>45427</v>
      </c>
      <c r="E4921" s="102">
        <f>YEAR(DATA[[#This Row],[Fecha]])</f>
        <v>2024</v>
      </c>
      <c r="F4921" s="31" t="s">
        <v>58</v>
      </c>
      <c r="G4921" s="32" t="s">
        <v>65</v>
      </c>
      <c r="H4921" s="35" t="s">
        <v>435</v>
      </c>
      <c r="I4921" s="32" t="s">
        <v>166</v>
      </c>
      <c r="J4921" s="19">
        <v>1.64</v>
      </c>
    </row>
    <row r="4922" spans="1:10">
      <c r="A4922" s="18" t="s">
        <v>19</v>
      </c>
      <c r="B4922" s="5" t="str">
        <f>TEXT(DATA[[#This Row],[Fecha]],"mmm")</f>
        <v>may</v>
      </c>
      <c r="C4922" s="16">
        <f>(WEEKNUM(DATA[[#This Row],[Fecha]],2))</f>
        <v>20</v>
      </c>
      <c r="D4922" s="30">
        <v>45427</v>
      </c>
      <c r="E4922" s="102">
        <f>YEAR(DATA[[#This Row],[Fecha]])</f>
        <v>2024</v>
      </c>
      <c r="F4922" s="31" t="s">
        <v>58</v>
      </c>
      <c r="G4922" s="32" t="s">
        <v>65</v>
      </c>
      <c r="H4922" s="35" t="s">
        <v>435</v>
      </c>
      <c r="I4922" s="32" t="s">
        <v>166</v>
      </c>
      <c r="J4922" s="19">
        <v>1.51</v>
      </c>
    </row>
    <row r="4923" spans="1:10">
      <c r="A4923" s="18" t="s">
        <v>19</v>
      </c>
      <c r="B4923" s="5" t="str">
        <f>TEXT(DATA[[#This Row],[Fecha]],"mmm")</f>
        <v>may</v>
      </c>
      <c r="C4923" s="16">
        <f>(WEEKNUM(DATA[[#This Row],[Fecha]],2))</f>
        <v>20</v>
      </c>
      <c r="D4923" s="30">
        <v>45427</v>
      </c>
      <c r="E4923" s="102">
        <f>YEAR(DATA[[#This Row],[Fecha]])</f>
        <v>2024</v>
      </c>
      <c r="F4923" s="31" t="s">
        <v>398</v>
      </c>
      <c r="G4923" s="32" t="s">
        <v>65</v>
      </c>
      <c r="H4923" s="35" t="s">
        <v>89</v>
      </c>
      <c r="I4923" s="32" t="s">
        <v>166</v>
      </c>
      <c r="J4923" s="19">
        <v>1.45</v>
      </c>
    </row>
    <row r="4924" spans="1:10">
      <c r="A4924" s="18" t="s">
        <v>19</v>
      </c>
      <c r="B4924" s="5" t="str">
        <f>TEXT(DATA[[#This Row],[Fecha]],"mmm")</f>
        <v>may</v>
      </c>
      <c r="C4924" s="16">
        <f>(WEEKNUM(DATA[[#This Row],[Fecha]],2))</f>
        <v>20</v>
      </c>
      <c r="D4924" s="30">
        <v>45427</v>
      </c>
      <c r="E4924" s="102">
        <f>YEAR(DATA[[#This Row],[Fecha]])</f>
        <v>2024</v>
      </c>
      <c r="F4924" s="31" t="s">
        <v>58</v>
      </c>
      <c r="G4924" s="32" t="s">
        <v>65</v>
      </c>
      <c r="H4924" s="35" t="s">
        <v>435</v>
      </c>
      <c r="I4924" s="32" t="s">
        <v>166</v>
      </c>
      <c r="J4924" s="19">
        <v>1.38</v>
      </c>
    </row>
    <row r="4925" spans="1:10">
      <c r="A4925" s="18" t="s">
        <v>19</v>
      </c>
      <c r="B4925" s="5" t="str">
        <f>TEXT(DATA[[#This Row],[Fecha]],"mmm")</f>
        <v>may</v>
      </c>
      <c r="C4925" s="16">
        <f>(WEEKNUM(DATA[[#This Row],[Fecha]],2))</f>
        <v>20</v>
      </c>
      <c r="D4925" s="30">
        <v>45427</v>
      </c>
      <c r="E4925" s="102">
        <f>YEAR(DATA[[#This Row],[Fecha]])</f>
        <v>2024</v>
      </c>
      <c r="F4925" s="31" t="s">
        <v>398</v>
      </c>
      <c r="G4925" s="32" t="s">
        <v>74</v>
      </c>
      <c r="H4925" s="35" t="s">
        <v>608</v>
      </c>
      <c r="I4925" s="32" t="s">
        <v>166</v>
      </c>
      <c r="J4925" s="19">
        <v>1.29</v>
      </c>
    </row>
    <row r="4926" spans="1:10">
      <c r="A4926" s="18" t="s">
        <v>20</v>
      </c>
      <c r="B4926" s="5" t="str">
        <f>TEXT(DATA[[#This Row],[Fecha]],"mmm")</f>
        <v>may</v>
      </c>
      <c r="C4926" s="16">
        <f>(WEEKNUM(DATA[[#This Row],[Fecha]],2))</f>
        <v>20</v>
      </c>
      <c r="D4926" s="30">
        <v>45427</v>
      </c>
      <c r="E4926" s="102">
        <f>YEAR(DATA[[#This Row],[Fecha]])</f>
        <v>2024</v>
      </c>
      <c r="F4926" s="31" t="s">
        <v>58</v>
      </c>
      <c r="G4926" s="32" t="s">
        <v>70</v>
      </c>
      <c r="H4926" s="35" t="s">
        <v>84</v>
      </c>
      <c r="I4926" s="32" t="s">
        <v>166</v>
      </c>
      <c r="J4926" s="19">
        <v>1.2</v>
      </c>
    </row>
    <row r="4927" spans="1:10">
      <c r="A4927" s="18" t="s">
        <v>19</v>
      </c>
      <c r="B4927" s="5" t="str">
        <f>TEXT(DATA[[#This Row],[Fecha]],"mmm")</f>
        <v>may</v>
      </c>
      <c r="C4927" s="16">
        <f>(WEEKNUM(DATA[[#This Row],[Fecha]],2))</f>
        <v>20</v>
      </c>
      <c r="D4927" s="30">
        <v>45427</v>
      </c>
      <c r="E4927" s="102">
        <f>YEAR(DATA[[#This Row],[Fecha]])</f>
        <v>2024</v>
      </c>
      <c r="F4927" s="31" t="s">
        <v>58</v>
      </c>
      <c r="G4927" s="32" t="s">
        <v>65</v>
      </c>
      <c r="H4927" s="35" t="s">
        <v>435</v>
      </c>
      <c r="I4927" s="32" t="s">
        <v>166</v>
      </c>
      <c r="J4927" s="19">
        <v>1.2</v>
      </c>
    </row>
    <row r="4928" spans="1:10">
      <c r="A4928" s="18" t="s">
        <v>19</v>
      </c>
      <c r="B4928" s="5" t="str">
        <f>TEXT(DATA[[#This Row],[Fecha]],"mmm")</f>
        <v>may</v>
      </c>
      <c r="C4928" s="16">
        <f>(WEEKNUM(DATA[[#This Row],[Fecha]],2))</f>
        <v>20</v>
      </c>
      <c r="D4928" s="30">
        <v>45427</v>
      </c>
      <c r="E4928" s="102">
        <f>YEAR(DATA[[#This Row],[Fecha]])</f>
        <v>2024</v>
      </c>
      <c r="F4928" s="31" t="s">
        <v>398</v>
      </c>
      <c r="G4928" s="32" t="s">
        <v>65</v>
      </c>
      <c r="H4928" s="35" t="s">
        <v>89</v>
      </c>
      <c r="I4928" s="32" t="s">
        <v>166</v>
      </c>
      <c r="J4928" s="19">
        <v>1.1100000000000001</v>
      </c>
    </row>
    <row r="4929" spans="1:11">
      <c r="A4929" s="18" t="s">
        <v>19</v>
      </c>
      <c r="B4929" s="5" t="str">
        <f>TEXT(DATA[[#This Row],[Fecha]],"mmm")</f>
        <v>may</v>
      </c>
      <c r="C4929" s="16">
        <f>(WEEKNUM(DATA[[#This Row],[Fecha]],2))</f>
        <v>20</v>
      </c>
      <c r="D4929" s="30">
        <v>45427</v>
      </c>
      <c r="E4929" s="102">
        <f>YEAR(DATA[[#This Row],[Fecha]])</f>
        <v>2024</v>
      </c>
      <c r="F4929" s="31" t="s">
        <v>398</v>
      </c>
      <c r="G4929" s="32" t="s">
        <v>74</v>
      </c>
      <c r="H4929" s="35" t="s">
        <v>608</v>
      </c>
      <c r="I4929" s="32" t="s">
        <v>166</v>
      </c>
      <c r="J4929" s="19">
        <v>1.02</v>
      </c>
    </row>
    <row r="4930" spans="1:11">
      <c r="A4930" s="18" t="s">
        <v>19</v>
      </c>
      <c r="B4930" s="5" t="str">
        <f>TEXT(DATA[[#This Row],[Fecha]],"mmm")</f>
        <v>may</v>
      </c>
      <c r="C4930" s="16">
        <f>(WEEKNUM(DATA[[#This Row],[Fecha]],2))</f>
        <v>20</v>
      </c>
      <c r="D4930" s="30">
        <v>45427</v>
      </c>
      <c r="E4930" s="102">
        <f>YEAR(DATA[[#This Row],[Fecha]])</f>
        <v>2024</v>
      </c>
      <c r="F4930" s="31" t="s">
        <v>58</v>
      </c>
      <c r="G4930" s="32" t="s">
        <v>65</v>
      </c>
      <c r="H4930" s="35" t="s">
        <v>435</v>
      </c>
      <c r="I4930" s="32" t="s">
        <v>166</v>
      </c>
      <c r="J4930" s="19">
        <v>1</v>
      </c>
    </row>
    <row r="4931" spans="1:11">
      <c r="A4931" s="18" t="s">
        <v>20</v>
      </c>
      <c r="B4931" s="5" t="str">
        <f>TEXT(DATA[[#This Row],[Fecha]],"mmm")</f>
        <v>may</v>
      </c>
      <c r="C4931" s="16">
        <f>(WEEKNUM(DATA[[#This Row],[Fecha]],2))</f>
        <v>20</v>
      </c>
      <c r="D4931" s="30">
        <v>45427</v>
      </c>
      <c r="E4931" s="102">
        <f>YEAR(DATA[[#This Row],[Fecha]])</f>
        <v>2024</v>
      </c>
      <c r="F4931" s="31" t="s">
        <v>398</v>
      </c>
      <c r="G4931" s="32" t="s">
        <v>52</v>
      </c>
      <c r="H4931" s="35" t="s">
        <v>162</v>
      </c>
      <c r="I4931" s="32" t="s">
        <v>166</v>
      </c>
      <c r="J4931" s="19">
        <v>0.99</v>
      </c>
    </row>
    <row r="4932" spans="1:11">
      <c r="A4932" s="18" t="s">
        <v>19</v>
      </c>
      <c r="B4932" s="5" t="str">
        <f>TEXT(DATA[[#This Row],[Fecha]],"mmm")</f>
        <v>may</v>
      </c>
      <c r="C4932" s="16">
        <f>(WEEKNUM(DATA[[#This Row],[Fecha]],2))</f>
        <v>20</v>
      </c>
      <c r="D4932" s="30">
        <v>45427</v>
      </c>
      <c r="E4932" s="102">
        <f>YEAR(DATA[[#This Row],[Fecha]])</f>
        <v>2024</v>
      </c>
      <c r="F4932" s="31" t="s">
        <v>58</v>
      </c>
      <c r="G4932" s="32" t="s">
        <v>65</v>
      </c>
      <c r="H4932" s="35" t="s">
        <v>435</v>
      </c>
      <c r="I4932" s="32" t="s">
        <v>166</v>
      </c>
      <c r="J4932" s="19">
        <v>0.96</v>
      </c>
    </row>
    <row r="4933" spans="1:11">
      <c r="A4933" s="18" t="s">
        <v>20</v>
      </c>
      <c r="B4933" s="5" t="str">
        <f>TEXT(DATA[[#This Row],[Fecha]],"mmm")</f>
        <v>may</v>
      </c>
      <c r="C4933" s="16">
        <f>(WEEKNUM(DATA[[#This Row],[Fecha]],2))</f>
        <v>20</v>
      </c>
      <c r="D4933" s="30">
        <v>45427</v>
      </c>
      <c r="E4933" s="102">
        <f>YEAR(DATA[[#This Row],[Fecha]])</f>
        <v>2024</v>
      </c>
      <c r="F4933" s="31" t="s">
        <v>398</v>
      </c>
      <c r="G4933" s="32" t="s">
        <v>52</v>
      </c>
      <c r="H4933" s="35" t="s">
        <v>162</v>
      </c>
      <c r="I4933" s="32" t="s">
        <v>166</v>
      </c>
      <c r="J4933" s="19">
        <v>0.92</v>
      </c>
    </row>
    <row r="4934" spans="1:11">
      <c r="A4934" s="18" t="s">
        <v>19</v>
      </c>
      <c r="B4934" s="5" t="str">
        <f>TEXT(DATA[[#This Row],[Fecha]],"mmm")</f>
        <v>may</v>
      </c>
      <c r="C4934" s="16">
        <f>(WEEKNUM(DATA[[#This Row],[Fecha]],2))</f>
        <v>20</v>
      </c>
      <c r="D4934" s="30">
        <v>45427</v>
      </c>
      <c r="E4934" s="102">
        <f>YEAR(DATA[[#This Row],[Fecha]])</f>
        <v>2024</v>
      </c>
      <c r="F4934" s="31" t="s">
        <v>398</v>
      </c>
      <c r="G4934" s="32" t="s">
        <v>65</v>
      </c>
      <c r="H4934" s="35" t="s">
        <v>89</v>
      </c>
      <c r="I4934" s="32" t="s">
        <v>166</v>
      </c>
      <c r="J4934" s="19">
        <v>0.81</v>
      </c>
    </row>
    <row r="4935" spans="1:11">
      <c r="A4935" s="18" t="s">
        <v>19</v>
      </c>
      <c r="B4935" s="5" t="str">
        <f>TEXT(DATA[[#This Row],[Fecha]],"mmm")</f>
        <v>may</v>
      </c>
      <c r="C4935" s="16">
        <f>(WEEKNUM(DATA[[#This Row],[Fecha]],2))</f>
        <v>20</v>
      </c>
      <c r="D4935" s="30">
        <v>45427</v>
      </c>
      <c r="E4935" s="102">
        <f>YEAR(DATA[[#This Row],[Fecha]])</f>
        <v>2024</v>
      </c>
      <c r="F4935" s="31" t="s">
        <v>398</v>
      </c>
      <c r="G4935" s="32" t="s">
        <v>65</v>
      </c>
      <c r="H4935" s="35" t="s">
        <v>89</v>
      </c>
      <c r="I4935" s="32" t="s">
        <v>166</v>
      </c>
      <c r="J4935" s="19">
        <v>0.68</v>
      </c>
    </row>
    <row r="4936" spans="1:11">
      <c r="A4936" s="18" t="s">
        <v>20</v>
      </c>
      <c r="B4936" s="5" t="str">
        <f>TEXT(DATA[[#This Row],[Fecha]],"mmm")</f>
        <v>may</v>
      </c>
      <c r="C4936" s="16">
        <f>(WEEKNUM(DATA[[#This Row],[Fecha]],2))</f>
        <v>20</v>
      </c>
      <c r="D4936" s="30">
        <v>45427</v>
      </c>
      <c r="E4936" s="102">
        <f>YEAR(DATA[[#This Row],[Fecha]])</f>
        <v>2024</v>
      </c>
      <c r="F4936" s="31" t="s">
        <v>398</v>
      </c>
      <c r="G4936" s="32" t="s">
        <v>52</v>
      </c>
      <c r="H4936" s="35" t="s">
        <v>162</v>
      </c>
      <c r="I4936" s="32" t="s">
        <v>166</v>
      </c>
      <c r="J4936" s="19">
        <v>0.51</v>
      </c>
    </row>
    <row r="4937" spans="1:11">
      <c r="A4937" s="18" t="s">
        <v>20</v>
      </c>
      <c r="B4937" s="5" t="str">
        <f>TEXT(DATA[[#This Row],[Fecha]],"mmm")</f>
        <v>may</v>
      </c>
      <c r="C4937" s="16">
        <f>(WEEKNUM(DATA[[#This Row],[Fecha]],2))</f>
        <v>20</v>
      </c>
      <c r="D4937" s="30">
        <v>45427</v>
      </c>
      <c r="E4937" s="102">
        <f>YEAR(DATA[[#This Row],[Fecha]])</f>
        <v>2024</v>
      </c>
      <c r="F4937" s="31" t="s">
        <v>398</v>
      </c>
      <c r="G4937" s="32" t="s">
        <v>52</v>
      </c>
      <c r="H4937" s="35" t="s">
        <v>162</v>
      </c>
      <c r="I4937" s="32" t="s">
        <v>166</v>
      </c>
      <c r="J4937" s="19">
        <v>0.37</v>
      </c>
    </row>
    <row r="4938" spans="1:11">
      <c r="A4938" s="18" t="s">
        <v>19</v>
      </c>
      <c r="B4938" s="5" t="str">
        <f>TEXT(DATA[[#This Row],[Fecha]],"mmm")</f>
        <v>may</v>
      </c>
      <c r="C4938" s="16">
        <f>(WEEKNUM(DATA[[#This Row],[Fecha]],2))</f>
        <v>20</v>
      </c>
      <c r="D4938" s="30">
        <v>45427</v>
      </c>
      <c r="E4938" s="102">
        <f>YEAR(DATA[[#This Row],[Fecha]])</f>
        <v>2024</v>
      </c>
      <c r="F4938" s="31" t="s">
        <v>58</v>
      </c>
      <c r="G4938" s="32" t="s">
        <v>65</v>
      </c>
      <c r="H4938" s="35" t="s">
        <v>435</v>
      </c>
      <c r="I4938" s="32" t="s">
        <v>166</v>
      </c>
      <c r="J4938" s="19">
        <v>0.28000000000000003</v>
      </c>
    </row>
    <row r="4939" spans="1:11">
      <c r="A4939" s="18" t="s">
        <v>19</v>
      </c>
      <c r="B4939" s="5" t="str">
        <f>TEXT(DATA[[#This Row],[Fecha]],"mmm")</f>
        <v>may</v>
      </c>
      <c r="C4939" s="16">
        <f>(WEEKNUM(DATA[[#This Row],[Fecha]],2))</f>
        <v>20</v>
      </c>
      <c r="D4939" s="30">
        <v>45428</v>
      </c>
      <c r="E4939" s="102">
        <f>YEAR(DATA[[#This Row],[Fecha]])</f>
        <v>2024</v>
      </c>
      <c r="F4939" s="31" t="s">
        <v>58</v>
      </c>
      <c r="G4939" s="32" t="s">
        <v>65</v>
      </c>
      <c r="H4939" s="35" t="s">
        <v>435</v>
      </c>
      <c r="I4939" s="32" t="s">
        <v>56</v>
      </c>
      <c r="J4939" s="19">
        <v>14.83</v>
      </c>
      <c r="K4939" s="29" t="s">
        <v>945</v>
      </c>
    </row>
    <row r="4940" spans="1:11">
      <c r="A4940" s="18" t="s">
        <v>22</v>
      </c>
      <c r="B4940" s="5" t="str">
        <f>TEXT(DATA[[#This Row],[Fecha]],"mmm")</f>
        <v>may</v>
      </c>
      <c r="C4940" s="16">
        <f>(WEEKNUM(DATA[[#This Row],[Fecha]],2))</f>
        <v>20</v>
      </c>
      <c r="D4940" s="30">
        <v>45428</v>
      </c>
      <c r="E4940" s="102">
        <f>YEAR(DATA[[#This Row],[Fecha]])</f>
        <v>2024</v>
      </c>
      <c r="F4940" s="31" t="s">
        <v>398</v>
      </c>
      <c r="G4940" s="32" t="s">
        <v>59</v>
      </c>
      <c r="H4940" s="35" t="s">
        <v>654</v>
      </c>
      <c r="I4940" s="32" t="s">
        <v>166</v>
      </c>
      <c r="J4940" s="19">
        <v>7.75</v>
      </c>
    </row>
    <row r="4941" spans="1:11">
      <c r="A4941" s="18" t="s">
        <v>20</v>
      </c>
      <c r="B4941" s="5" t="str">
        <f>TEXT(DATA[[#This Row],[Fecha]],"mmm")</f>
        <v>may</v>
      </c>
      <c r="C4941" s="16">
        <f>(WEEKNUM(DATA[[#This Row],[Fecha]],2))</f>
        <v>20</v>
      </c>
      <c r="D4941" s="30">
        <v>45428</v>
      </c>
      <c r="E4941" s="102">
        <f>YEAR(DATA[[#This Row],[Fecha]])</f>
        <v>2024</v>
      </c>
      <c r="F4941" s="31" t="s">
        <v>58</v>
      </c>
      <c r="G4941" s="32" t="s">
        <v>70</v>
      </c>
      <c r="H4941" s="35" t="s">
        <v>84</v>
      </c>
      <c r="I4941" s="32" t="s">
        <v>166</v>
      </c>
      <c r="J4941" s="19">
        <v>7.36</v>
      </c>
    </row>
    <row r="4942" spans="1:11">
      <c r="A4942" s="18" t="s">
        <v>19</v>
      </c>
      <c r="B4942" s="5" t="str">
        <f>TEXT(DATA[[#This Row],[Fecha]],"mmm")</f>
        <v>may</v>
      </c>
      <c r="C4942" s="16">
        <f>(WEEKNUM(DATA[[#This Row],[Fecha]],2))</f>
        <v>20</v>
      </c>
      <c r="D4942" s="30">
        <v>45428</v>
      </c>
      <c r="E4942" s="102">
        <f>YEAR(DATA[[#This Row],[Fecha]])</f>
        <v>2024</v>
      </c>
      <c r="F4942" s="31" t="s">
        <v>58</v>
      </c>
      <c r="G4942" s="32" t="s">
        <v>65</v>
      </c>
      <c r="H4942" s="35" t="s">
        <v>435</v>
      </c>
      <c r="I4942" s="32" t="s">
        <v>166</v>
      </c>
      <c r="J4942" s="19">
        <v>6.79</v>
      </c>
    </row>
    <row r="4943" spans="1:11">
      <c r="A4943" s="18" t="s">
        <v>19</v>
      </c>
      <c r="B4943" s="5" t="str">
        <f>TEXT(DATA[[#This Row],[Fecha]],"mmm")</f>
        <v>may</v>
      </c>
      <c r="C4943" s="16">
        <f>(WEEKNUM(DATA[[#This Row],[Fecha]],2))</f>
        <v>20</v>
      </c>
      <c r="D4943" s="30">
        <v>45428</v>
      </c>
      <c r="E4943" s="102">
        <f>YEAR(DATA[[#This Row],[Fecha]])</f>
        <v>2024</v>
      </c>
      <c r="F4943" s="31" t="s">
        <v>58</v>
      </c>
      <c r="G4943" s="32" t="s">
        <v>65</v>
      </c>
      <c r="H4943" s="35" t="s">
        <v>435</v>
      </c>
      <c r="I4943" s="32" t="s">
        <v>166</v>
      </c>
      <c r="J4943" s="19">
        <v>6.41</v>
      </c>
    </row>
    <row r="4944" spans="1:11">
      <c r="A4944" s="18" t="s">
        <v>19</v>
      </c>
      <c r="B4944" s="5" t="str">
        <f>TEXT(DATA[[#This Row],[Fecha]],"mmm")</f>
        <v>may</v>
      </c>
      <c r="C4944" s="16">
        <f>(WEEKNUM(DATA[[#This Row],[Fecha]],2))</f>
        <v>20</v>
      </c>
      <c r="D4944" s="30">
        <v>45428</v>
      </c>
      <c r="E4944" s="102">
        <f>YEAR(DATA[[#This Row],[Fecha]])</f>
        <v>2024</v>
      </c>
      <c r="F4944" s="31" t="s">
        <v>58</v>
      </c>
      <c r="G4944" s="32" t="s">
        <v>65</v>
      </c>
      <c r="H4944" s="35" t="s">
        <v>435</v>
      </c>
      <c r="I4944" s="32" t="s">
        <v>166</v>
      </c>
      <c r="J4944" s="19">
        <v>4.5599999999999996</v>
      </c>
    </row>
    <row r="4945" spans="1:10">
      <c r="A4945" s="18" t="s">
        <v>19</v>
      </c>
      <c r="B4945" s="5" t="str">
        <f>TEXT(DATA[[#This Row],[Fecha]],"mmm")</f>
        <v>may</v>
      </c>
      <c r="C4945" s="16">
        <f>(WEEKNUM(DATA[[#This Row],[Fecha]],2))</f>
        <v>20</v>
      </c>
      <c r="D4945" s="30">
        <v>45428</v>
      </c>
      <c r="E4945" s="102">
        <f>YEAR(DATA[[#This Row],[Fecha]])</f>
        <v>2024</v>
      </c>
      <c r="F4945" s="31" t="s">
        <v>58</v>
      </c>
      <c r="G4945" s="32" t="s">
        <v>60</v>
      </c>
      <c r="H4945" s="35" t="s">
        <v>299</v>
      </c>
      <c r="I4945" s="32" t="s">
        <v>166</v>
      </c>
      <c r="J4945" s="19">
        <v>4.54</v>
      </c>
    </row>
    <row r="4946" spans="1:10">
      <c r="A4946" s="18" t="s">
        <v>19</v>
      </c>
      <c r="B4946" s="5" t="str">
        <f>TEXT(DATA[[#This Row],[Fecha]],"mmm")</f>
        <v>may</v>
      </c>
      <c r="C4946" s="16">
        <f>(WEEKNUM(DATA[[#This Row],[Fecha]],2))</f>
        <v>20</v>
      </c>
      <c r="D4946" s="30">
        <v>45428</v>
      </c>
      <c r="E4946" s="102">
        <f>YEAR(DATA[[#This Row],[Fecha]])</f>
        <v>2024</v>
      </c>
      <c r="F4946" s="31" t="s">
        <v>58</v>
      </c>
      <c r="G4946" s="32" t="s">
        <v>65</v>
      </c>
      <c r="H4946" s="35" t="s">
        <v>435</v>
      </c>
      <c r="I4946" s="32" t="s">
        <v>166</v>
      </c>
      <c r="J4946" s="19">
        <v>4.3899999999999997</v>
      </c>
    </row>
    <row r="4947" spans="1:10">
      <c r="A4947" s="18" t="s">
        <v>19</v>
      </c>
      <c r="B4947" s="5" t="str">
        <f>TEXT(DATA[[#This Row],[Fecha]],"mmm")</f>
        <v>may</v>
      </c>
      <c r="C4947" s="16">
        <f>(WEEKNUM(DATA[[#This Row],[Fecha]],2))</f>
        <v>20</v>
      </c>
      <c r="D4947" s="30">
        <v>45428</v>
      </c>
      <c r="E4947" s="102">
        <f>YEAR(DATA[[#This Row],[Fecha]])</f>
        <v>2024</v>
      </c>
      <c r="F4947" s="31" t="s">
        <v>58</v>
      </c>
      <c r="G4947" s="32" t="s">
        <v>65</v>
      </c>
      <c r="H4947" s="35" t="s">
        <v>435</v>
      </c>
      <c r="I4947" s="32" t="s">
        <v>166</v>
      </c>
      <c r="J4947" s="19">
        <v>4.21</v>
      </c>
    </row>
    <row r="4948" spans="1:10">
      <c r="A4948" s="18" t="s">
        <v>19</v>
      </c>
      <c r="B4948" s="5" t="str">
        <f>TEXT(DATA[[#This Row],[Fecha]],"mmm")</f>
        <v>may</v>
      </c>
      <c r="C4948" s="16">
        <f>(WEEKNUM(DATA[[#This Row],[Fecha]],2))</f>
        <v>20</v>
      </c>
      <c r="D4948" s="30">
        <v>45428</v>
      </c>
      <c r="E4948" s="102">
        <f>YEAR(DATA[[#This Row],[Fecha]])</f>
        <v>2024</v>
      </c>
      <c r="F4948" s="31" t="s">
        <v>398</v>
      </c>
      <c r="G4948" s="32" t="s">
        <v>65</v>
      </c>
      <c r="H4948" s="35" t="s">
        <v>89</v>
      </c>
      <c r="I4948" s="32" t="s">
        <v>166</v>
      </c>
      <c r="J4948" s="19">
        <v>3.75</v>
      </c>
    </row>
    <row r="4949" spans="1:10">
      <c r="A4949" s="18" t="s">
        <v>20</v>
      </c>
      <c r="B4949" s="5" t="str">
        <f>TEXT(DATA[[#This Row],[Fecha]],"mmm")</f>
        <v>may</v>
      </c>
      <c r="C4949" s="16">
        <f>(WEEKNUM(DATA[[#This Row],[Fecha]],2))</f>
        <v>20</v>
      </c>
      <c r="D4949" s="30">
        <v>45428</v>
      </c>
      <c r="E4949" s="102">
        <f>YEAR(DATA[[#This Row],[Fecha]])</f>
        <v>2024</v>
      </c>
      <c r="F4949" s="31" t="s">
        <v>58</v>
      </c>
      <c r="G4949" s="32" t="s">
        <v>62</v>
      </c>
      <c r="H4949" s="35" t="s">
        <v>63</v>
      </c>
      <c r="I4949" s="32" t="s">
        <v>166</v>
      </c>
      <c r="J4949" s="19">
        <v>2.85</v>
      </c>
    </row>
    <row r="4950" spans="1:10">
      <c r="A4950" s="18" t="s">
        <v>19</v>
      </c>
      <c r="B4950" s="5" t="str">
        <f>TEXT(DATA[[#This Row],[Fecha]],"mmm")</f>
        <v>may</v>
      </c>
      <c r="C4950" s="16">
        <f>(WEEKNUM(DATA[[#This Row],[Fecha]],2))</f>
        <v>20</v>
      </c>
      <c r="D4950" s="30">
        <v>45428</v>
      </c>
      <c r="E4950" s="102">
        <f>YEAR(DATA[[#This Row],[Fecha]])</f>
        <v>2024</v>
      </c>
      <c r="F4950" s="31" t="s">
        <v>58</v>
      </c>
      <c r="G4950" s="32" t="s">
        <v>65</v>
      </c>
      <c r="H4950" s="35" t="s">
        <v>435</v>
      </c>
      <c r="I4950" s="32" t="s">
        <v>166</v>
      </c>
      <c r="J4950" s="19">
        <v>2.77</v>
      </c>
    </row>
    <row r="4951" spans="1:10">
      <c r="A4951" s="18" t="s">
        <v>22</v>
      </c>
      <c r="B4951" s="5" t="str">
        <f>TEXT(DATA[[#This Row],[Fecha]],"mmm")</f>
        <v>may</v>
      </c>
      <c r="C4951" s="16">
        <f>(WEEKNUM(DATA[[#This Row],[Fecha]],2))</f>
        <v>20</v>
      </c>
      <c r="D4951" s="30">
        <v>45428</v>
      </c>
      <c r="E4951" s="102">
        <f>YEAR(DATA[[#This Row],[Fecha]])</f>
        <v>2024</v>
      </c>
      <c r="F4951" s="31" t="s">
        <v>398</v>
      </c>
      <c r="G4951" s="32" t="s">
        <v>79</v>
      </c>
      <c r="H4951" s="35" t="s">
        <v>110</v>
      </c>
      <c r="I4951" s="32" t="s">
        <v>166</v>
      </c>
      <c r="J4951" s="19">
        <v>2.6</v>
      </c>
    </row>
    <row r="4952" spans="1:10">
      <c r="A4952" s="18" t="s">
        <v>19</v>
      </c>
      <c r="B4952" s="5" t="str">
        <f>TEXT(DATA[[#This Row],[Fecha]],"mmm")</f>
        <v>may</v>
      </c>
      <c r="C4952" s="16">
        <f>(WEEKNUM(DATA[[#This Row],[Fecha]],2))</f>
        <v>20</v>
      </c>
      <c r="D4952" s="30">
        <v>45428</v>
      </c>
      <c r="E4952" s="102">
        <f>YEAR(DATA[[#This Row],[Fecha]])</f>
        <v>2024</v>
      </c>
      <c r="F4952" s="31" t="s">
        <v>398</v>
      </c>
      <c r="G4952" s="32" t="s">
        <v>65</v>
      </c>
      <c r="H4952" s="35" t="s">
        <v>89</v>
      </c>
      <c r="I4952" s="32" t="s">
        <v>166</v>
      </c>
      <c r="J4952" s="19">
        <v>2.56</v>
      </c>
    </row>
    <row r="4953" spans="1:10">
      <c r="A4953" s="18" t="s">
        <v>20</v>
      </c>
      <c r="B4953" s="5" t="str">
        <f>TEXT(DATA[[#This Row],[Fecha]],"mmm")</f>
        <v>may</v>
      </c>
      <c r="C4953" s="16">
        <f>(WEEKNUM(DATA[[#This Row],[Fecha]],2))</f>
        <v>20</v>
      </c>
      <c r="D4953" s="30">
        <v>45428</v>
      </c>
      <c r="E4953" s="102">
        <f>YEAR(DATA[[#This Row],[Fecha]])</f>
        <v>2024</v>
      </c>
      <c r="F4953" s="31" t="s">
        <v>398</v>
      </c>
      <c r="G4953" s="32" t="s">
        <v>76</v>
      </c>
      <c r="H4953" s="35" t="s">
        <v>586</v>
      </c>
      <c r="I4953" s="32" t="s">
        <v>166</v>
      </c>
      <c r="J4953" s="19">
        <v>2.4900000000000002</v>
      </c>
    </row>
    <row r="4954" spans="1:10">
      <c r="A4954" s="18" t="s">
        <v>19</v>
      </c>
      <c r="B4954" s="5" t="str">
        <f>TEXT(DATA[[#This Row],[Fecha]],"mmm")</f>
        <v>may</v>
      </c>
      <c r="C4954" s="16">
        <f>(WEEKNUM(DATA[[#This Row],[Fecha]],2))</f>
        <v>20</v>
      </c>
      <c r="D4954" s="30">
        <v>45428</v>
      </c>
      <c r="E4954" s="102">
        <f>YEAR(DATA[[#This Row],[Fecha]])</f>
        <v>2024</v>
      </c>
      <c r="F4954" s="31" t="s">
        <v>58</v>
      </c>
      <c r="G4954" s="32" t="s">
        <v>65</v>
      </c>
      <c r="H4954" s="35" t="s">
        <v>435</v>
      </c>
      <c r="I4954" s="32" t="s">
        <v>166</v>
      </c>
      <c r="J4954" s="19">
        <v>2.31</v>
      </c>
    </row>
    <row r="4955" spans="1:10">
      <c r="A4955" s="18" t="s">
        <v>19</v>
      </c>
      <c r="B4955" s="5" t="str">
        <f>TEXT(DATA[[#This Row],[Fecha]],"mmm")</f>
        <v>may</v>
      </c>
      <c r="C4955" s="16">
        <f>(WEEKNUM(DATA[[#This Row],[Fecha]],2))</f>
        <v>20</v>
      </c>
      <c r="D4955" s="30">
        <v>45428</v>
      </c>
      <c r="E4955" s="102">
        <f>YEAR(DATA[[#This Row],[Fecha]])</f>
        <v>2024</v>
      </c>
      <c r="F4955" s="31" t="s">
        <v>398</v>
      </c>
      <c r="G4955" s="32" t="s">
        <v>65</v>
      </c>
      <c r="H4955" s="35" t="s">
        <v>435</v>
      </c>
      <c r="I4955" s="32" t="s">
        <v>166</v>
      </c>
      <c r="J4955" s="19">
        <v>2.2000000000000002</v>
      </c>
    </row>
    <row r="4956" spans="1:10">
      <c r="A4956" s="18" t="s">
        <v>22</v>
      </c>
      <c r="B4956" s="5" t="str">
        <f>TEXT(DATA[[#This Row],[Fecha]],"mmm")</f>
        <v>may</v>
      </c>
      <c r="C4956" s="16">
        <f>(WEEKNUM(DATA[[#This Row],[Fecha]],2))</f>
        <v>20</v>
      </c>
      <c r="D4956" s="30">
        <v>45428</v>
      </c>
      <c r="E4956" s="102">
        <f>YEAR(DATA[[#This Row],[Fecha]])</f>
        <v>2024</v>
      </c>
      <c r="F4956" s="31" t="s">
        <v>398</v>
      </c>
      <c r="G4956" s="32" t="s">
        <v>79</v>
      </c>
      <c r="H4956" s="35" t="s">
        <v>110</v>
      </c>
      <c r="I4956" s="32" t="s">
        <v>166</v>
      </c>
      <c r="J4956" s="19">
        <v>2.15</v>
      </c>
    </row>
    <row r="4957" spans="1:10">
      <c r="A4957" s="18" t="s">
        <v>19</v>
      </c>
      <c r="B4957" s="5" t="str">
        <f>TEXT(DATA[[#This Row],[Fecha]],"mmm")</f>
        <v>may</v>
      </c>
      <c r="C4957" s="16">
        <f>(WEEKNUM(DATA[[#This Row],[Fecha]],2))</f>
        <v>20</v>
      </c>
      <c r="D4957" s="30">
        <v>45428</v>
      </c>
      <c r="E4957" s="102">
        <f>YEAR(DATA[[#This Row],[Fecha]])</f>
        <v>2024</v>
      </c>
      <c r="F4957" s="31" t="s">
        <v>58</v>
      </c>
      <c r="G4957" s="32" t="s">
        <v>60</v>
      </c>
      <c r="H4957" s="35" t="s">
        <v>299</v>
      </c>
      <c r="I4957" s="32" t="s">
        <v>166</v>
      </c>
      <c r="J4957" s="19">
        <v>1.77</v>
      </c>
    </row>
    <row r="4958" spans="1:10">
      <c r="A4958" s="18" t="s">
        <v>22</v>
      </c>
      <c r="B4958" s="5" t="str">
        <f>TEXT(DATA[[#This Row],[Fecha]],"mmm")</f>
        <v>may</v>
      </c>
      <c r="C4958" s="16">
        <f>(WEEKNUM(DATA[[#This Row],[Fecha]],2))</f>
        <v>20</v>
      </c>
      <c r="D4958" s="30">
        <v>45428</v>
      </c>
      <c r="E4958" s="102">
        <f>YEAR(DATA[[#This Row],[Fecha]])</f>
        <v>2024</v>
      </c>
      <c r="F4958" s="31" t="s">
        <v>398</v>
      </c>
      <c r="G4958" s="32" t="s">
        <v>79</v>
      </c>
      <c r="H4958" s="35" t="s">
        <v>110</v>
      </c>
      <c r="I4958" s="32" t="s">
        <v>166</v>
      </c>
      <c r="J4958" s="19">
        <v>1.7</v>
      </c>
    </row>
    <row r="4959" spans="1:10">
      <c r="A4959" s="18" t="s">
        <v>22</v>
      </c>
      <c r="B4959" s="5" t="str">
        <f>TEXT(DATA[[#This Row],[Fecha]],"mmm")</f>
        <v>may</v>
      </c>
      <c r="C4959" s="16">
        <f>(WEEKNUM(DATA[[#This Row],[Fecha]],2))</f>
        <v>20</v>
      </c>
      <c r="D4959" s="30">
        <v>45428</v>
      </c>
      <c r="E4959" s="102">
        <f>YEAR(DATA[[#This Row],[Fecha]])</f>
        <v>2024</v>
      </c>
      <c r="F4959" s="31" t="s">
        <v>398</v>
      </c>
      <c r="G4959" s="32" t="s">
        <v>79</v>
      </c>
      <c r="H4959" s="35" t="s">
        <v>110</v>
      </c>
      <c r="I4959" s="32" t="s">
        <v>166</v>
      </c>
      <c r="J4959" s="19">
        <v>1.65</v>
      </c>
    </row>
    <row r="4960" spans="1:10">
      <c r="A4960" s="18" t="s">
        <v>19</v>
      </c>
      <c r="B4960" s="5" t="str">
        <f>TEXT(DATA[[#This Row],[Fecha]],"mmm")</f>
        <v>may</v>
      </c>
      <c r="C4960" s="16">
        <f>(WEEKNUM(DATA[[#This Row],[Fecha]],2))</f>
        <v>20</v>
      </c>
      <c r="D4960" s="30">
        <v>45428</v>
      </c>
      <c r="E4960" s="102">
        <f>YEAR(DATA[[#This Row],[Fecha]])</f>
        <v>2024</v>
      </c>
      <c r="F4960" s="31" t="s">
        <v>398</v>
      </c>
      <c r="G4960" s="32" t="s">
        <v>65</v>
      </c>
      <c r="H4960" s="35" t="s">
        <v>89</v>
      </c>
      <c r="I4960" s="32" t="s">
        <v>166</v>
      </c>
      <c r="J4960" s="19">
        <v>1.54</v>
      </c>
    </row>
    <row r="4961" spans="1:11">
      <c r="A4961" s="18" t="s">
        <v>22</v>
      </c>
      <c r="B4961" s="5" t="str">
        <f>TEXT(DATA[[#This Row],[Fecha]],"mmm")</f>
        <v>may</v>
      </c>
      <c r="C4961" s="16">
        <f>(WEEKNUM(DATA[[#This Row],[Fecha]],2))</f>
        <v>20</v>
      </c>
      <c r="D4961" s="30">
        <v>45428</v>
      </c>
      <c r="E4961" s="102">
        <f>YEAR(DATA[[#This Row],[Fecha]])</f>
        <v>2024</v>
      </c>
      <c r="F4961" s="31" t="s">
        <v>398</v>
      </c>
      <c r="G4961" s="32" t="s">
        <v>59</v>
      </c>
      <c r="H4961" s="35" t="s">
        <v>654</v>
      </c>
      <c r="I4961" s="32" t="s">
        <v>166</v>
      </c>
      <c r="J4961" s="19">
        <v>1.5</v>
      </c>
    </row>
    <row r="4962" spans="1:11">
      <c r="A4962" s="18" t="s">
        <v>19</v>
      </c>
      <c r="B4962" s="5" t="str">
        <f>TEXT(DATA[[#This Row],[Fecha]],"mmm")</f>
        <v>may</v>
      </c>
      <c r="C4962" s="16">
        <f>(WEEKNUM(DATA[[#This Row],[Fecha]],2))</f>
        <v>20</v>
      </c>
      <c r="D4962" s="30">
        <v>45428</v>
      </c>
      <c r="E4962" s="102">
        <f>YEAR(DATA[[#This Row],[Fecha]])</f>
        <v>2024</v>
      </c>
      <c r="F4962" s="31" t="s">
        <v>398</v>
      </c>
      <c r="G4962" s="32" t="s">
        <v>65</v>
      </c>
      <c r="H4962" s="35" t="s">
        <v>89</v>
      </c>
      <c r="I4962" s="32" t="s">
        <v>166</v>
      </c>
      <c r="J4962" s="19">
        <v>1.47</v>
      </c>
    </row>
    <row r="4963" spans="1:11">
      <c r="A4963" s="18" t="s">
        <v>19</v>
      </c>
      <c r="B4963" s="5" t="str">
        <f>TEXT(DATA[[#This Row],[Fecha]],"mmm")</f>
        <v>may</v>
      </c>
      <c r="C4963" s="16">
        <f>(WEEKNUM(DATA[[#This Row],[Fecha]],2))</f>
        <v>20</v>
      </c>
      <c r="D4963" s="30">
        <v>45428</v>
      </c>
      <c r="E4963" s="102">
        <f>YEAR(DATA[[#This Row],[Fecha]])</f>
        <v>2024</v>
      </c>
      <c r="F4963" s="31" t="s">
        <v>398</v>
      </c>
      <c r="G4963" s="32" t="s">
        <v>65</v>
      </c>
      <c r="H4963" s="35" t="s">
        <v>89</v>
      </c>
      <c r="I4963" s="32" t="s">
        <v>166</v>
      </c>
      <c r="J4963" s="19">
        <v>1.2</v>
      </c>
    </row>
    <row r="4964" spans="1:11">
      <c r="A4964" s="18" t="s">
        <v>22</v>
      </c>
      <c r="B4964" s="5" t="str">
        <f>TEXT(DATA[[#This Row],[Fecha]],"mmm")</f>
        <v>may</v>
      </c>
      <c r="C4964" s="16">
        <f>(WEEKNUM(DATA[[#This Row],[Fecha]],2))</f>
        <v>20</v>
      </c>
      <c r="D4964" s="30">
        <v>45428</v>
      </c>
      <c r="E4964" s="102">
        <f>YEAR(DATA[[#This Row],[Fecha]])</f>
        <v>2024</v>
      </c>
      <c r="F4964" s="31" t="s">
        <v>398</v>
      </c>
      <c r="G4964" s="32" t="s">
        <v>59</v>
      </c>
      <c r="H4964" s="35" t="s">
        <v>654</v>
      </c>
      <c r="I4964" s="32" t="s">
        <v>166</v>
      </c>
      <c r="J4964" s="19">
        <v>1.1499999999999999</v>
      </c>
    </row>
    <row r="4965" spans="1:11">
      <c r="A4965" s="18" t="s">
        <v>22</v>
      </c>
      <c r="B4965" s="5" t="str">
        <f>TEXT(DATA[[#This Row],[Fecha]],"mmm")</f>
        <v>may</v>
      </c>
      <c r="C4965" s="16">
        <f>(WEEKNUM(DATA[[#This Row],[Fecha]],2))</f>
        <v>20</v>
      </c>
      <c r="D4965" s="30">
        <v>45428</v>
      </c>
      <c r="E4965" s="102">
        <f>YEAR(DATA[[#This Row],[Fecha]])</f>
        <v>2024</v>
      </c>
      <c r="F4965" s="31" t="s">
        <v>398</v>
      </c>
      <c r="G4965" s="32" t="s">
        <v>79</v>
      </c>
      <c r="H4965" s="35" t="s">
        <v>110</v>
      </c>
      <c r="I4965" s="32" t="s">
        <v>166</v>
      </c>
      <c r="J4965" s="19">
        <v>0.95</v>
      </c>
    </row>
    <row r="4966" spans="1:11">
      <c r="A4966" s="18" t="s">
        <v>22</v>
      </c>
      <c r="B4966" s="5" t="str">
        <f>TEXT(DATA[[#This Row],[Fecha]],"mmm")</f>
        <v>may</v>
      </c>
      <c r="C4966" s="16">
        <f>(WEEKNUM(DATA[[#This Row],[Fecha]],2))</f>
        <v>20</v>
      </c>
      <c r="D4966" s="30">
        <v>45428</v>
      </c>
      <c r="E4966" s="102">
        <f>YEAR(DATA[[#This Row],[Fecha]])</f>
        <v>2024</v>
      </c>
      <c r="F4966" s="31" t="s">
        <v>398</v>
      </c>
      <c r="G4966" s="32" t="s">
        <v>79</v>
      </c>
      <c r="H4966" s="35" t="s">
        <v>110</v>
      </c>
      <c r="I4966" s="32" t="s">
        <v>166</v>
      </c>
      <c r="J4966" s="19">
        <v>0.5</v>
      </c>
    </row>
    <row r="4967" spans="1:11">
      <c r="A4967" s="18" t="s">
        <v>19</v>
      </c>
      <c r="B4967" s="5" t="str">
        <f>TEXT(DATA[[#This Row],[Fecha]],"mmm")</f>
        <v>may</v>
      </c>
      <c r="C4967" s="16">
        <f>(WEEKNUM(DATA[[#This Row],[Fecha]],2))</f>
        <v>20</v>
      </c>
      <c r="D4967" s="30">
        <v>45428</v>
      </c>
      <c r="E4967" s="102">
        <f>YEAR(DATA[[#This Row],[Fecha]])</f>
        <v>2024</v>
      </c>
      <c r="F4967" s="31" t="s">
        <v>58</v>
      </c>
      <c r="G4967" s="32" t="s">
        <v>65</v>
      </c>
      <c r="H4967" s="35" t="s">
        <v>435</v>
      </c>
      <c r="I4967" s="32" t="s">
        <v>166</v>
      </c>
      <c r="J4967" s="19">
        <v>0.45</v>
      </c>
    </row>
    <row r="4968" spans="1:11">
      <c r="A4968" s="18" t="s">
        <v>19</v>
      </c>
      <c r="B4968" s="5" t="str">
        <f>TEXT(DATA[[#This Row],[Fecha]],"mmm")</f>
        <v>may</v>
      </c>
      <c r="C4968" s="16">
        <f>(WEEKNUM(DATA[[#This Row],[Fecha]],2))</f>
        <v>20</v>
      </c>
      <c r="D4968" s="30">
        <v>45428</v>
      </c>
      <c r="E4968" s="102">
        <f>YEAR(DATA[[#This Row],[Fecha]])</f>
        <v>2024</v>
      </c>
      <c r="F4968" s="31" t="s">
        <v>58</v>
      </c>
      <c r="G4968" s="32" t="s">
        <v>65</v>
      </c>
      <c r="H4968" s="35" t="s">
        <v>435</v>
      </c>
      <c r="I4968" s="32" t="s">
        <v>166</v>
      </c>
      <c r="J4968" s="19">
        <v>0.42</v>
      </c>
    </row>
    <row r="4969" spans="1:11">
      <c r="A4969" s="18" t="s">
        <v>19</v>
      </c>
      <c r="B4969" s="5" t="str">
        <f>TEXT(DATA[[#This Row],[Fecha]],"mmm")</f>
        <v>may</v>
      </c>
      <c r="C4969" s="16">
        <f>(WEEKNUM(DATA[[#This Row],[Fecha]],2))</f>
        <v>20</v>
      </c>
      <c r="D4969" s="30">
        <v>45428</v>
      </c>
      <c r="E4969" s="102">
        <f>YEAR(DATA[[#This Row],[Fecha]])</f>
        <v>2024</v>
      </c>
      <c r="F4969" s="31" t="s">
        <v>398</v>
      </c>
      <c r="G4969" s="32" t="s">
        <v>65</v>
      </c>
      <c r="H4969" s="35" t="s">
        <v>435</v>
      </c>
      <c r="I4969" s="32" t="s">
        <v>166</v>
      </c>
      <c r="J4969" s="19">
        <v>0.2</v>
      </c>
    </row>
    <row r="4970" spans="1:11">
      <c r="A4970" s="18" t="s">
        <v>22</v>
      </c>
      <c r="B4970" s="5" t="str">
        <f>TEXT(DATA[[#This Row],[Fecha]],"mmm")</f>
        <v>may</v>
      </c>
      <c r="C4970" s="16">
        <f>(WEEKNUM(DATA[[#This Row],[Fecha]],2))</f>
        <v>20</v>
      </c>
      <c r="D4970" s="30">
        <v>45428</v>
      </c>
      <c r="E4970" s="102">
        <f>YEAR(DATA[[#This Row],[Fecha]])</f>
        <v>2024</v>
      </c>
      <c r="F4970" s="31" t="s">
        <v>398</v>
      </c>
      <c r="G4970" s="32" t="s">
        <v>59</v>
      </c>
      <c r="H4970" s="35" t="s">
        <v>654</v>
      </c>
      <c r="I4970" s="32" t="s">
        <v>166</v>
      </c>
      <c r="J4970" s="19">
        <v>0.2</v>
      </c>
    </row>
    <row r="4971" spans="1:11">
      <c r="A4971" s="18" t="s">
        <v>19</v>
      </c>
      <c r="B4971" s="5" t="str">
        <f>TEXT(DATA[[#This Row],[Fecha]],"mmm")</f>
        <v>may</v>
      </c>
      <c r="C4971" s="16">
        <f>(WEEKNUM(DATA[[#This Row],[Fecha]],2))</f>
        <v>20</v>
      </c>
      <c r="D4971" s="30">
        <v>45428</v>
      </c>
      <c r="E4971" s="102">
        <f>YEAR(DATA[[#This Row],[Fecha]])</f>
        <v>2024</v>
      </c>
      <c r="F4971" s="31" t="s">
        <v>58</v>
      </c>
      <c r="G4971" s="32" t="s">
        <v>60</v>
      </c>
      <c r="H4971" s="35" t="s">
        <v>299</v>
      </c>
      <c r="I4971" s="32" t="s">
        <v>166</v>
      </c>
      <c r="J4971" s="19">
        <v>0.11</v>
      </c>
    </row>
    <row r="4972" spans="1:11">
      <c r="A4972" s="18" t="s">
        <v>20</v>
      </c>
      <c r="B4972" s="5" t="str">
        <f>TEXT(DATA[[#This Row],[Fecha]],"mmm")</f>
        <v>may</v>
      </c>
      <c r="C4972" s="16">
        <f>(WEEKNUM(DATA[[#This Row],[Fecha]],2))</f>
        <v>20</v>
      </c>
      <c r="D4972" s="30">
        <v>45428</v>
      </c>
      <c r="E4972" s="102">
        <f>YEAR(DATA[[#This Row],[Fecha]])</f>
        <v>2024</v>
      </c>
      <c r="F4972" s="31" t="s">
        <v>398</v>
      </c>
      <c r="G4972" s="32" t="s">
        <v>76</v>
      </c>
      <c r="H4972" s="35" t="s">
        <v>586</v>
      </c>
      <c r="I4972" s="32" t="s">
        <v>166</v>
      </c>
      <c r="J4972" s="19">
        <v>0.05</v>
      </c>
    </row>
    <row r="4973" spans="1:11">
      <c r="A4973" s="18" t="s">
        <v>20</v>
      </c>
      <c r="B4973" s="5" t="str">
        <f>TEXT(DATA[[#This Row],[Fecha]],"mmm")</f>
        <v>may</v>
      </c>
      <c r="C4973" s="16">
        <f>(WEEKNUM(DATA[[#This Row],[Fecha]],2))</f>
        <v>20</v>
      </c>
      <c r="D4973" s="30">
        <v>45429</v>
      </c>
      <c r="E4973" s="102">
        <f>YEAR(DATA[[#This Row],[Fecha]])</f>
        <v>2024</v>
      </c>
      <c r="F4973" s="31" t="s">
        <v>58</v>
      </c>
      <c r="G4973" s="32" t="s">
        <v>52</v>
      </c>
      <c r="H4973" s="35" t="s">
        <v>591</v>
      </c>
      <c r="I4973" s="32" t="s">
        <v>57</v>
      </c>
      <c r="J4973" s="19">
        <v>22.33</v>
      </c>
      <c r="K4973" s="29" t="s">
        <v>946</v>
      </c>
    </row>
    <row r="4974" spans="1:11">
      <c r="A4974" s="18" t="s">
        <v>19</v>
      </c>
      <c r="B4974" s="5" t="str">
        <f>TEXT(DATA[[#This Row],[Fecha]],"mmm")</f>
        <v>may</v>
      </c>
      <c r="C4974" s="16">
        <f>(WEEKNUM(DATA[[#This Row],[Fecha]],2))</f>
        <v>20</v>
      </c>
      <c r="D4974" s="30">
        <v>45429</v>
      </c>
      <c r="E4974" s="102">
        <f>YEAR(DATA[[#This Row],[Fecha]])</f>
        <v>2024</v>
      </c>
      <c r="F4974" s="31" t="s">
        <v>398</v>
      </c>
      <c r="G4974" s="32" t="s">
        <v>79</v>
      </c>
      <c r="H4974" s="35" t="s">
        <v>600</v>
      </c>
      <c r="I4974" s="32" t="s">
        <v>166</v>
      </c>
      <c r="J4974" s="19">
        <v>9.08</v>
      </c>
    </row>
    <row r="4975" spans="1:11">
      <c r="A4975" s="18" t="s">
        <v>22</v>
      </c>
      <c r="B4975" s="5" t="str">
        <f>TEXT(DATA[[#This Row],[Fecha]],"mmm")</f>
        <v>may</v>
      </c>
      <c r="C4975" s="16">
        <f>(WEEKNUM(DATA[[#This Row],[Fecha]],2))</f>
        <v>20</v>
      </c>
      <c r="D4975" s="30">
        <v>45429</v>
      </c>
      <c r="E4975" s="102">
        <f>YEAR(DATA[[#This Row],[Fecha]])</f>
        <v>2024</v>
      </c>
      <c r="F4975" s="31" t="s">
        <v>58</v>
      </c>
      <c r="G4975" s="32" t="s">
        <v>77</v>
      </c>
      <c r="H4975" s="35" t="s">
        <v>320</v>
      </c>
      <c r="I4975" s="32" t="s">
        <v>166</v>
      </c>
      <c r="J4975" s="19">
        <v>8.15</v>
      </c>
    </row>
    <row r="4976" spans="1:11">
      <c r="A4976" s="18" t="s">
        <v>22</v>
      </c>
      <c r="B4976" s="5" t="str">
        <f>TEXT(DATA[[#This Row],[Fecha]],"mmm")</f>
        <v>may</v>
      </c>
      <c r="C4976" s="16">
        <f>(WEEKNUM(DATA[[#This Row],[Fecha]],2))</f>
        <v>20</v>
      </c>
      <c r="D4976" s="30">
        <v>45429</v>
      </c>
      <c r="E4976" s="102">
        <f>YEAR(DATA[[#This Row],[Fecha]])</f>
        <v>2024</v>
      </c>
      <c r="F4976" s="31" t="s">
        <v>58</v>
      </c>
      <c r="G4976" s="32" t="s">
        <v>79</v>
      </c>
      <c r="H4976" s="35" t="s">
        <v>110</v>
      </c>
      <c r="I4976" s="32" t="s">
        <v>166</v>
      </c>
      <c r="J4976" s="19">
        <v>7.15</v>
      </c>
    </row>
    <row r="4977" spans="1:10">
      <c r="A4977" s="18" t="s">
        <v>19</v>
      </c>
      <c r="B4977" s="5" t="str">
        <f>TEXT(DATA[[#This Row],[Fecha]],"mmm")</f>
        <v>may</v>
      </c>
      <c r="C4977" s="16">
        <f>(WEEKNUM(DATA[[#This Row],[Fecha]],2))</f>
        <v>20</v>
      </c>
      <c r="D4977" s="30">
        <v>45429</v>
      </c>
      <c r="E4977" s="102">
        <f>YEAR(DATA[[#This Row],[Fecha]])</f>
        <v>2024</v>
      </c>
      <c r="F4977" s="31" t="s">
        <v>398</v>
      </c>
      <c r="G4977" s="32" t="s">
        <v>65</v>
      </c>
      <c r="H4977" s="35" t="s">
        <v>89</v>
      </c>
      <c r="I4977" s="32" t="s">
        <v>166</v>
      </c>
      <c r="J4977" s="19">
        <v>5.34</v>
      </c>
    </row>
    <row r="4978" spans="1:10">
      <c r="A4978" s="18" t="s">
        <v>22</v>
      </c>
      <c r="B4978" s="5" t="str">
        <f>TEXT(DATA[[#This Row],[Fecha]],"mmm")</f>
        <v>may</v>
      </c>
      <c r="C4978" s="16">
        <f>(WEEKNUM(DATA[[#This Row],[Fecha]],2))</f>
        <v>20</v>
      </c>
      <c r="D4978" s="30">
        <v>45429</v>
      </c>
      <c r="E4978" s="102">
        <f>YEAR(DATA[[#This Row],[Fecha]])</f>
        <v>2024</v>
      </c>
      <c r="F4978" s="31" t="s">
        <v>58</v>
      </c>
      <c r="G4978" s="32" t="s">
        <v>60</v>
      </c>
      <c r="H4978" s="35" t="s">
        <v>483</v>
      </c>
      <c r="I4978" s="32" t="s">
        <v>166</v>
      </c>
      <c r="J4978" s="19">
        <v>5.25</v>
      </c>
    </row>
    <row r="4979" spans="1:10">
      <c r="A4979" s="18" t="s">
        <v>19</v>
      </c>
      <c r="B4979" s="5" t="str">
        <f>TEXT(DATA[[#This Row],[Fecha]],"mmm")</f>
        <v>may</v>
      </c>
      <c r="C4979" s="16">
        <f>(WEEKNUM(DATA[[#This Row],[Fecha]],2))</f>
        <v>20</v>
      </c>
      <c r="D4979" s="30">
        <v>45429</v>
      </c>
      <c r="E4979" s="102">
        <f>YEAR(DATA[[#This Row],[Fecha]])</f>
        <v>2024</v>
      </c>
      <c r="F4979" s="31" t="s">
        <v>398</v>
      </c>
      <c r="G4979" s="32" t="s">
        <v>65</v>
      </c>
      <c r="H4979" s="35" t="s">
        <v>89</v>
      </c>
      <c r="I4979" s="32" t="s">
        <v>166</v>
      </c>
      <c r="J4979" s="19">
        <v>4.58</v>
      </c>
    </row>
    <row r="4980" spans="1:10">
      <c r="A4980" s="18" t="s">
        <v>20</v>
      </c>
      <c r="B4980" s="5" t="str">
        <f>TEXT(DATA[[#This Row],[Fecha]],"mmm")</f>
        <v>may</v>
      </c>
      <c r="C4980" s="16">
        <f>(WEEKNUM(DATA[[#This Row],[Fecha]],2))</f>
        <v>20</v>
      </c>
      <c r="D4980" s="30">
        <v>45429</v>
      </c>
      <c r="E4980" s="102">
        <f>YEAR(DATA[[#This Row],[Fecha]])</f>
        <v>2024</v>
      </c>
      <c r="F4980" s="31" t="s">
        <v>58</v>
      </c>
      <c r="G4980" s="32" t="s">
        <v>52</v>
      </c>
      <c r="H4980" s="35" t="s">
        <v>431</v>
      </c>
      <c r="I4980" s="32" t="s">
        <v>166</v>
      </c>
      <c r="J4980" s="19">
        <v>4.3499999999999996</v>
      </c>
    </row>
    <row r="4981" spans="1:10">
      <c r="A4981" s="18" t="s">
        <v>19</v>
      </c>
      <c r="B4981" s="5" t="str">
        <f>TEXT(DATA[[#This Row],[Fecha]],"mmm")</f>
        <v>may</v>
      </c>
      <c r="C4981" s="16">
        <f>(WEEKNUM(DATA[[#This Row],[Fecha]],2))</f>
        <v>20</v>
      </c>
      <c r="D4981" s="30">
        <v>45429</v>
      </c>
      <c r="E4981" s="102">
        <f>YEAR(DATA[[#This Row],[Fecha]])</f>
        <v>2024</v>
      </c>
      <c r="F4981" s="31" t="s">
        <v>398</v>
      </c>
      <c r="G4981" s="32" t="s">
        <v>65</v>
      </c>
      <c r="H4981" s="35" t="s">
        <v>89</v>
      </c>
      <c r="I4981" s="32" t="s">
        <v>166</v>
      </c>
      <c r="J4981" s="19">
        <v>2.57</v>
      </c>
    </row>
    <row r="4982" spans="1:10">
      <c r="A4982" s="18" t="s">
        <v>22</v>
      </c>
      <c r="B4982" s="5" t="str">
        <f>TEXT(DATA[[#This Row],[Fecha]],"mmm")</f>
        <v>may</v>
      </c>
      <c r="C4982" s="16">
        <f>(WEEKNUM(DATA[[#This Row],[Fecha]],2))</f>
        <v>20</v>
      </c>
      <c r="D4982" s="30">
        <v>45429</v>
      </c>
      <c r="E4982" s="102">
        <f>YEAR(DATA[[#This Row],[Fecha]])</f>
        <v>2024</v>
      </c>
      <c r="F4982" s="31" t="s">
        <v>58</v>
      </c>
      <c r="G4982" s="32" t="s">
        <v>79</v>
      </c>
      <c r="H4982" s="35" t="s">
        <v>110</v>
      </c>
      <c r="I4982" s="32" t="s">
        <v>166</v>
      </c>
      <c r="J4982" s="19">
        <v>2.2000000000000002</v>
      </c>
    </row>
    <row r="4983" spans="1:10">
      <c r="A4983" s="18" t="s">
        <v>22</v>
      </c>
      <c r="B4983" s="5" t="str">
        <f>TEXT(DATA[[#This Row],[Fecha]],"mmm")</f>
        <v>may</v>
      </c>
      <c r="C4983" s="16">
        <f>(WEEKNUM(DATA[[#This Row],[Fecha]],2))</f>
        <v>20</v>
      </c>
      <c r="D4983" s="30">
        <v>45429</v>
      </c>
      <c r="E4983" s="102">
        <f>YEAR(DATA[[#This Row],[Fecha]])</f>
        <v>2024</v>
      </c>
      <c r="F4983" s="31" t="s">
        <v>58</v>
      </c>
      <c r="G4983" s="32" t="s">
        <v>79</v>
      </c>
      <c r="H4983" s="35" t="s">
        <v>110</v>
      </c>
      <c r="I4983" s="32" t="s">
        <v>166</v>
      </c>
      <c r="J4983" s="19">
        <v>2.15</v>
      </c>
    </row>
    <row r="4984" spans="1:10">
      <c r="A4984" s="18" t="s">
        <v>19</v>
      </c>
      <c r="B4984" s="5" t="str">
        <f>TEXT(DATA[[#This Row],[Fecha]],"mmm")</f>
        <v>may</v>
      </c>
      <c r="C4984" s="16">
        <f>(WEEKNUM(DATA[[#This Row],[Fecha]],2))</f>
        <v>20</v>
      </c>
      <c r="D4984" s="30">
        <v>45429</v>
      </c>
      <c r="E4984" s="102">
        <f>YEAR(DATA[[#This Row],[Fecha]])</f>
        <v>2024</v>
      </c>
      <c r="F4984" s="31" t="s">
        <v>398</v>
      </c>
      <c r="G4984" s="32" t="s">
        <v>65</v>
      </c>
      <c r="H4984" s="35" t="s">
        <v>89</v>
      </c>
      <c r="I4984" s="32" t="s">
        <v>166</v>
      </c>
      <c r="J4984" s="19">
        <v>2.12</v>
      </c>
    </row>
    <row r="4985" spans="1:10">
      <c r="A4985" s="18" t="s">
        <v>22</v>
      </c>
      <c r="B4985" s="5" t="str">
        <f>TEXT(DATA[[#This Row],[Fecha]],"mmm")</f>
        <v>may</v>
      </c>
      <c r="C4985" s="16">
        <f>(WEEKNUM(DATA[[#This Row],[Fecha]],2))</f>
        <v>20</v>
      </c>
      <c r="D4985" s="30">
        <v>45429</v>
      </c>
      <c r="E4985" s="102">
        <f>YEAR(DATA[[#This Row],[Fecha]])</f>
        <v>2024</v>
      </c>
      <c r="F4985" s="31" t="s">
        <v>58</v>
      </c>
      <c r="G4985" s="32" t="s">
        <v>79</v>
      </c>
      <c r="H4985" s="35" t="s">
        <v>110</v>
      </c>
      <c r="I4985" s="32" t="s">
        <v>166</v>
      </c>
      <c r="J4985" s="19">
        <v>2.1</v>
      </c>
    </row>
    <row r="4986" spans="1:10">
      <c r="A4986" s="18" t="s">
        <v>22</v>
      </c>
      <c r="B4986" s="5" t="str">
        <f>TEXT(DATA[[#This Row],[Fecha]],"mmm")</f>
        <v>may</v>
      </c>
      <c r="C4986" s="16">
        <f>(WEEKNUM(DATA[[#This Row],[Fecha]],2))</f>
        <v>20</v>
      </c>
      <c r="D4986" s="30">
        <v>45429</v>
      </c>
      <c r="E4986" s="102">
        <f>YEAR(DATA[[#This Row],[Fecha]])</f>
        <v>2024</v>
      </c>
      <c r="F4986" s="31" t="s">
        <v>58</v>
      </c>
      <c r="G4986" s="32" t="s">
        <v>79</v>
      </c>
      <c r="H4986" s="35" t="s">
        <v>110</v>
      </c>
      <c r="I4986" s="32" t="s">
        <v>166</v>
      </c>
      <c r="J4986" s="19">
        <v>1.95</v>
      </c>
    </row>
    <row r="4987" spans="1:10">
      <c r="A4987" s="18" t="s">
        <v>22</v>
      </c>
      <c r="B4987" s="5" t="str">
        <f>TEXT(DATA[[#This Row],[Fecha]],"mmm")</f>
        <v>may</v>
      </c>
      <c r="C4987" s="16">
        <f>(WEEKNUM(DATA[[#This Row],[Fecha]],2))</f>
        <v>20</v>
      </c>
      <c r="D4987" s="30">
        <v>45429</v>
      </c>
      <c r="E4987" s="102">
        <f>YEAR(DATA[[#This Row],[Fecha]])</f>
        <v>2024</v>
      </c>
      <c r="F4987" s="31" t="s">
        <v>58</v>
      </c>
      <c r="G4987" s="32" t="s">
        <v>65</v>
      </c>
      <c r="H4987" s="35" t="s">
        <v>69</v>
      </c>
      <c r="I4987" s="32" t="s">
        <v>166</v>
      </c>
      <c r="J4987" s="19">
        <v>1.9</v>
      </c>
    </row>
    <row r="4988" spans="1:10">
      <c r="A4988" s="18" t="s">
        <v>22</v>
      </c>
      <c r="B4988" s="5" t="str">
        <f>TEXT(DATA[[#This Row],[Fecha]],"mmm")</f>
        <v>may</v>
      </c>
      <c r="C4988" s="16">
        <f>(WEEKNUM(DATA[[#This Row],[Fecha]],2))</f>
        <v>20</v>
      </c>
      <c r="D4988" s="30">
        <v>45429</v>
      </c>
      <c r="E4988" s="102">
        <f>YEAR(DATA[[#This Row],[Fecha]])</f>
        <v>2024</v>
      </c>
      <c r="F4988" s="31" t="s">
        <v>58</v>
      </c>
      <c r="G4988" s="32" t="s">
        <v>79</v>
      </c>
      <c r="H4988" s="35" t="s">
        <v>110</v>
      </c>
      <c r="I4988" s="32" t="s">
        <v>166</v>
      </c>
      <c r="J4988" s="19">
        <v>1.85</v>
      </c>
    </row>
    <row r="4989" spans="1:10">
      <c r="A4989" s="18" t="s">
        <v>22</v>
      </c>
      <c r="B4989" s="5" t="str">
        <f>TEXT(DATA[[#This Row],[Fecha]],"mmm")</f>
        <v>may</v>
      </c>
      <c r="C4989" s="16">
        <f>(WEEKNUM(DATA[[#This Row],[Fecha]],2))</f>
        <v>20</v>
      </c>
      <c r="D4989" s="30">
        <v>45429</v>
      </c>
      <c r="E4989" s="102">
        <f>YEAR(DATA[[#This Row],[Fecha]])</f>
        <v>2024</v>
      </c>
      <c r="F4989" s="31" t="s">
        <v>58</v>
      </c>
      <c r="G4989" s="32" t="s">
        <v>79</v>
      </c>
      <c r="H4989" s="35" t="s">
        <v>110</v>
      </c>
      <c r="I4989" s="32" t="s">
        <v>166</v>
      </c>
      <c r="J4989" s="19">
        <v>1.75</v>
      </c>
    </row>
    <row r="4990" spans="1:10">
      <c r="A4990" s="18" t="s">
        <v>19</v>
      </c>
      <c r="B4990" s="5" t="str">
        <f>TEXT(DATA[[#This Row],[Fecha]],"mmm")</f>
        <v>may</v>
      </c>
      <c r="C4990" s="16">
        <f>(WEEKNUM(DATA[[#This Row],[Fecha]],2))</f>
        <v>20</v>
      </c>
      <c r="D4990" s="30">
        <v>45429</v>
      </c>
      <c r="E4990" s="102">
        <f>YEAR(DATA[[#This Row],[Fecha]])</f>
        <v>2024</v>
      </c>
      <c r="F4990" s="31" t="s">
        <v>398</v>
      </c>
      <c r="G4990" s="32" t="s">
        <v>65</v>
      </c>
      <c r="H4990" s="35" t="s">
        <v>89</v>
      </c>
      <c r="I4990" s="32" t="s">
        <v>166</v>
      </c>
      <c r="J4990" s="19">
        <v>1.69</v>
      </c>
    </row>
    <row r="4991" spans="1:10">
      <c r="A4991" s="18" t="s">
        <v>22</v>
      </c>
      <c r="B4991" s="5" t="str">
        <f>TEXT(DATA[[#This Row],[Fecha]],"mmm")</f>
        <v>may</v>
      </c>
      <c r="C4991" s="16">
        <f>(WEEKNUM(DATA[[#This Row],[Fecha]],2))</f>
        <v>20</v>
      </c>
      <c r="D4991" s="30">
        <v>45429</v>
      </c>
      <c r="E4991" s="102">
        <f>YEAR(DATA[[#This Row],[Fecha]])</f>
        <v>2024</v>
      </c>
      <c r="F4991" s="31" t="s">
        <v>58</v>
      </c>
      <c r="G4991" s="32" t="s">
        <v>77</v>
      </c>
      <c r="H4991" s="35" t="s">
        <v>320</v>
      </c>
      <c r="I4991" s="32" t="s">
        <v>166</v>
      </c>
      <c r="J4991" s="19">
        <v>1.65</v>
      </c>
    </row>
    <row r="4992" spans="1:10">
      <c r="A4992" s="18" t="s">
        <v>20</v>
      </c>
      <c r="B4992" s="5" t="str">
        <f>TEXT(DATA[[#This Row],[Fecha]],"mmm")</f>
        <v>may</v>
      </c>
      <c r="C4992" s="16">
        <f>(WEEKNUM(DATA[[#This Row],[Fecha]],2))</f>
        <v>20</v>
      </c>
      <c r="D4992" s="30">
        <v>45429</v>
      </c>
      <c r="E4992" s="102">
        <f>YEAR(DATA[[#This Row],[Fecha]])</f>
        <v>2024</v>
      </c>
      <c r="F4992" s="31" t="s">
        <v>398</v>
      </c>
      <c r="G4992" s="32" t="s">
        <v>70</v>
      </c>
      <c r="H4992" s="35" t="s">
        <v>134</v>
      </c>
      <c r="I4992" s="32" t="s">
        <v>166</v>
      </c>
      <c r="J4992" s="19">
        <v>1.6</v>
      </c>
    </row>
    <row r="4993" spans="1:10">
      <c r="A4993" s="18" t="s">
        <v>20</v>
      </c>
      <c r="B4993" s="5" t="str">
        <f>TEXT(DATA[[#This Row],[Fecha]],"mmm")</f>
        <v>may</v>
      </c>
      <c r="C4993" s="16">
        <f>(WEEKNUM(DATA[[#This Row],[Fecha]],2))</f>
        <v>20</v>
      </c>
      <c r="D4993" s="30">
        <v>45429</v>
      </c>
      <c r="E4993" s="102">
        <f>YEAR(DATA[[#This Row],[Fecha]])</f>
        <v>2024</v>
      </c>
      <c r="F4993" s="31" t="s">
        <v>398</v>
      </c>
      <c r="G4993" s="32" t="s">
        <v>52</v>
      </c>
      <c r="H4993" s="35" t="s">
        <v>162</v>
      </c>
      <c r="I4993" s="32" t="s">
        <v>166</v>
      </c>
      <c r="J4993" s="19">
        <v>1.59</v>
      </c>
    </row>
    <row r="4994" spans="1:10">
      <c r="A4994" s="18" t="s">
        <v>22</v>
      </c>
      <c r="B4994" s="5" t="str">
        <f>TEXT(DATA[[#This Row],[Fecha]],"mmm")</f>
        <v>may</v>
      </c>
      <c r="C4994" s="16">
        <f>(WEEKNUM(DATA[[#This Row],[Fecha]],2))</f>
        <v>20</v>
      </c>
      <c r="D4994" s="30">
        <v>45429</v>
      </c>
      <c r="E4994" s="102">
        <f>YEAR(DATA[[#This Row],[Fecha]])</f>
        <v>2024</v>
      </c>
      <c r="F4994" s="31" t="s">
        <v>58</v>
      </c>
      <c r="G4994" s="32" t="s">
        <v>79</v>
      </c>
      <c r="H4994" s="35" t="s">
        <v>110</v>
      </c>
      <c r="I4994" s="32" t="s">
        <v>166</v>
      </c>
      <c r="J4994" s="19">
        <v>1.55</v>
      </c>
    </row>
    <row r="4995" spans="1:10">
      <c r="A4995" s="18" t="s">
        <v>22</v>
      </c>
      <c r="B4995" s="5" t="str">
        <f>TEXT(DATA[[#This Row],[Fecha]],"mmm")</f>
        <v>may</v>
      </c>
      <c r="C4995" s="16">
        <f>(WEEKNUM(DATA[[#This Row],[Fecha]],2))</f>
        <v>20</v>
      </c>
      <c r="D4995" s="30">
        <v>45429</v>
      </c>
      <c r="E4995" s="102">
        <f>YEAR(DATA[[#This Row],[Fecha]])</f>
        <v>2024</v>
      </c>
      <c r="F4995" s="31" t="s">
        <v>58</v>
      </c>
      <c r="G4995" s="32" t="s">
        <v>70</v>
      </c>
      <c r="H4995" s="35" t="s">
        <v>547</v>
      </c>
      <c r="I4995" s="32" t="s">
        <v>166</v>
      </c>
      <c r="J4995" s="19">
        <v>1.45</v>
      </c>
    </row>
    <row r="4996" spans="1:10">
      <c r="A4996" s="18" t="s">
        <v>19</v>
      </c>
      <c r="B4996" s="5" t="str">
        <f>TEXT(DATA[[#This Row],[Fecha]],"mmm")</f>
        <v>may</v>
      </c>
      <c r="C4996" s="16">
        <f>(WEEKNUM(DATA[[#This Row],[Fecha]],2))</f>
        <v>20</v>
      </c>
      <c r="D4996" s="30">
        <v>45429</v>
      </c>
      <c r="E4996" s="102">
        <f>YEAR(DATA[[#This Row],[Fecha]])</f>
        <v>2024</v>
      </c>
      <c r="F4996" s="31" t="s">
        <v>398</v>
      </c>
      <c r="G4996" s="32" t="s">
        <v>65</v>
      </c>
      <c r="H4996" s="35" t="s">
        <v>89</v>
      </c>
      <c r="I4996" s="32" t="s">
        <v>166</v>
      </c>
      <c r="J4996" s="19">
        <v>1.32</v>
      </c>
    </row>
    <row r="4997" spans="1:10">
      <c r="A4997" s="18" t="s">
        <v>22</v>
      </c>
      <c r="B4997" s="5" t="str">
        <f>TEXT(DATA[[#This Row],[Fecha]],"mmm")</f>
        <v>may</v>
      </c>
      <c r="C4997" s="16">
        <f>(WEEKNUM(DATA[[#This Row],[Fecha]],2))</f>
        <v>20</v>
      </c>
      <c r="D4997" s="30">
        <v>45429</v>
      </c>
      <c r="E4997" s="102">
        <f>YEAR(DATA[[#This Row],[Fecha]])</f>
        <v>2024</v>
      </c>
      <c r="F4997" s="31" t="s">
        <v>58</v>
      </c>
      <c r="G4997" s="32" t="s">
        <v>65</v>
      </c>
      <c r="H4997" s="35" t="s">
        <v>69</v>
      </c>
      <c r="I4997" s="32" t="s">
        <v>166</v>
      </c>
      <c r="J4997" s="19">
        <v>1.05</v>
      </c>
    </row>
    <row r="4998" spans="1:10">
      <c r="A4998" s="18" t="s">
        <v>22</v>
      </c>
      <c r="B4998" s="5" t="str">
        <f>TEXT(DATA[[#This Row],[Fecha]],"mmm")</f>
        <v>may</v>
      </c>
      <c r="C4998" s="16">
        <f>(WEEKNUM(DATA[[#This Row],[Fecha]],2))</f>
        <v>20</v>
      </c>
      <c r="D4998" s="30">
        <v>45429</v>
      </c>
      <c r="E4998" s="102">
        <f>YEAR(DATA[[#This Row],[Fecha]])</f>
        <v>2024</v>
      </c>
      <c r="F4998" s="31" t="s">
        <v>58</v>
      </c>
      <c r="G4998" s="32" t="s">
        <v>77</v>
      </c>
      <c r="H4998" s="35" t="s">
        <v>320</v>
      </c>
      <c r="I4998" s="32" t="s">
        <v>166</v>
      </c>
      <c r="J4998" s="19">
        <v>1.05</v>
      </c>
    </row>
    <row r="4999" spans="1:10">
      <c r="A4999" s="18" t="s">
        <v>19</v>
      </c>
      <c r="B4999" s="5" t="str">
        <f>TEXT(DATA[[#This Row],[Fecha]],"mmm")</f>
        <v>may</v>
      </c>
      <c r="C4999" s="16">
        <f>(WEEKNUM(DATA[[#This Row],[Fecha]],2))</f>
        <v>20</v>
      </c>
      <c r="D4999" s="30">
        <v>45429</v>
      </c>
      <c r="E4999" s="102">
        <f>YEAR(DATA[[#This Row],[Fecha]])</f>
        <v>2024</v>
      </c>
      <c r="F4999" s="31" t="s">
        <v>398</v>
      </c>
      <c r="G4999" s="32" t="s">
        <v>65</v>
      </c>
      <c r="H4999" s="35" t="s">
        <v>89</v>
      </c>
      <c r="I4999" s="32" t="s">
        <v>166</v>
      </c>
      <c r="J4999" s="19">
        <v>1.04</v>
      </c>
    </row>
    <row r="5000" spans="1:10">
      <c r="A5000" s="18" t="s">
        <v>22</v>
      </c>
      <c r="B5000" s="5" t="str">
        <f>TEXT(DATA[[#This Row],[Fecha]],"mmm")</f>
        <v>may</v>
      </c>
      <c r="C5000" s="16">
        <f>(WEEKNUM(DATA[[#This Row],[Fecha]],2))</f>
        <v>20</v>
      </c>
      <c r="D5000" s="30">
        <v>45429</v>
      </c>
      <c r="E5000" s="102">
        <f>YEAR(DATA[[#This Row],[Fecha]])</f>
        <v>2024</v>
      </c>
      <c r="F5000" s="31" t="s">
        <v>58</v>
      </c>
      <c r="G5000" s="32" t="s">
        <v>77</v>
      </c>
      <c r="H5000" s="35" t="s">
        <v>320</v>
      </c>
      <c r="I5000" s="32" t="s">
        <v>166</v>
      </c>
      <c r="J5000" s="19">
        <v>1</v>
      </c>
    </row>
    <row r="5001" spans="1:10">
      <c r="A5001" s="18" t="s">
        <v>22</v>
      </c>
      <c r="B5001" s="5" t="str">
        <f>TEXT(DATA[[#This Row],[Fecha]],"mmm")</f>
        <v>may</v>
      </c>
      <c r="C5001" s="16">
        <f>(WEEKNUM(DATA[[#This Row],[Fecha]],2))</f>
        <v>20</v>
      </c>
      <c r="D5001" s="30">
        <v>45429</v>
      </c>
      <c r="E5001" s="102">
        <f>YEAR(DATA[[#This Row],[Fecha]])</f>
        <v>2024</v>
      </c>
      <c r="F5001" s="31" t="s">
        <v>58</v>
      </c>
      <c r="G5001" s="32" t="s">
        <v>255</v>
      </c>
      <c r="H5001" s="35" t="s">
        <v>939</v>
      </c>
      <c r="I5001" s="32" t="s">
        <v>166</v>
      </c>
      <c r="J5001" s="19">
        <v>1</v>
      </c>
    </row>
    <row r="5002" spans="1:10">
      <c r="A5002" s="18" t="s">
        <v>19</v>
      </c>
      <c r="B5002" s="5" t="str">
        <f>TEXT(DATA[[#This Row],[Fecha]],"mmm")</f>
        <v>may</v>
      </c>
      <c r="C5002" s="16">
        <f>(WEEKNUM(DATA[[#This Row],[Fecha]],2))</f>
        <v>20</v>
      </c>
      <c r="D5002" s="30">
        <v>45429</v>
      </c>
      <c r="E5002" s="102">
        <f>YEAR(DATA[[#This Row],[Fecha]])</f>
        <v>2024</v>
      </c>
      <c r="F5002" s="31" t="s">
        <v>398</v>
      </c>
      <c r="G5002" s="32" t="s">
        <v>65</v>
      </c>
      <c r="H5002" s="35" t="s">
        <v>89</v>
      </c>
      <c r="I5002" s="32" t="s">
        <v>166</v>
      </c>
      <c r="J5002" s="19">
        <v>0.92</v>
      </c>
    </row>
    <row r="5003" spans="1:10">
      <c r="A5003" s="18" t="s">
        <v>19</v>
      </c>
      <c r="B5003" s="5" t="str">
        <f>TEXT(DATA[[#This Row],[Fecha]],"mmm")</f>
        <v>may</v>
      </c>
      <c r="C5003" s="16">
        <f>(WEEKNUM(DATA[[#This Row],[Fecha]],2))</f>
        <v>20</v>
      </c>
      <c r="D5003" s="30">
        <v>45429</v>
      </c>
      <c r="E5003" s="102">
        <f>YEAR(DATA[[#This Row],[Fecha]])</f>
        <v>2024</v>
      </c>
      <c r="F5003" s="31" t="s">
        <v>398</v>
      </c>
      <c r="G5003" s="32" t="s">
        <v>65</v>
      </c>
      <c r="H5003" s="35" t="s">
        <v>89</v>
      </c>
      <c r="I5003" s="32" t="s">
        <v>166</v>
      </c>
      <c r="J5003" s="19">
        <v>0.86</v>
      </c>
    </row>
    <row r="5004" spans="1:10">
      <c r="A5004" s="18" t="s">
        <v>22</v>
      </c>
      <c r="B5004" s="5" t="str">
        <f>TEXT(DATA[[#This Row],[Fecha]],"mmm")</f>
        <v>may</v>
      </c>
      <c r="C5004" s="16">
        <f>(WEEKNUM(DATA[[#This Row],[Fecha]],2))</f>
        <v>20</v>
      </c>
      <c r="D5004" s="30">
        <v>45429</v>
      </c>
      <c r="E5004" s="102">
        <f>YEAR(DATA[[#This Row],[Fecha]])</f>
        <v>2024</v>
      </c>
      <c r="F5004" s="31" t="s">
        <v>58</v>
      </c>
      <c r="G5004" s="32" t="s">
        <v>77</v>
      </c>
      <c r="H5004" s="35" t="s">
        <v>320</v>
      </c>
      <c r="I5004" s="32" t="s">
        <v>166</v>
      </c>
      <c r="J5004" s="19">
        <v>0.85</v>
      </c>
    </row>
    <row r="5005" spans="1:10">
      <c r="A5005" s="18" t="s">
        <v>20</v>
      </c>
      <c r="B5005" s="5" t="str">
        <f>TEXT(DATA[[#This Row],[Fecha]],"mmm")</f>
        <v>may</v>
      </c>
      <c r="C5005" s="16">
        <f>(WEEKNUM(DATA[[#This Row],[Fecha]],2))</f>
        <v>20</v>
      </c>
      <c r="D5005" s="30">
        <v>45429</v>
      </c>
      <c r="E5005" s="102">
        <f>YEAR(DATA[[#This Row],[Fecha]])</f>
        <v>2024</v>
      </c>
      <c r="F5005" s="31" t="s">
        <v>398</v>
      </c>
      <c r="G5005" s="32" t="s">
        <v>52</v>
      </c>
      <c r="H5005" s="35" t="s">
        <v>162</v>
      </c>
      <c r="I5005" s="32" t="s">
        <v>166</v>
      </c>
      <c r="J5005" s="19">
        <v>0.54</v>
      </c>
    </row>
    <row r="5006" spans="1:10">
      <c r="A5006" s="18" t="s">
        <v>22</v>
      </c>
      <c r="B5006" s="5" t="str">
        <f>TEXT(DATA[[#This Row],[Fecha]],"mmm")</f>
        <v>may</v>
      </c>
      <c r="C5006" s="16">
        <f>(WEEKNUM(DATA[[#This Row],[Fecha]],2))</f>
        <v>20</v>
      </c>
      <c r="D5006" s="30">
        <v>45429</v>
      </c>
      <c r="E5006" s="102">
        <f>YEAR(DATA[[#This Row],[Fecha]])</f>
        <v>2024</v>
      </c>
      <c r="F5006" s="31" t="s">
        <v>58</v>
      </c>
      <c r="G5006" s="32" t="s">
        <v>79</v>
      </c>
      <c r="H5006" s="35" t="s">
        <v>110</v>
      </c>
      <c r="I5006" s="32" t="s">
        <v>166</v>
      </c>
      <c r="J5006" s="19">
        <v>0.5</v>
      </c>
    </row>
    <row r="5007" spans="1:10">
      <c r="A5007" s="18" t="s">
        <v>20</v>
      </c>
      <c r="B5007" s="5" t="str">
        <f>TEXT(DATA[[#This Row],[Fecha]],"mmm")</f>
        <v>may</v>
      </c>
      <c r="C5007" s="16">
        <f>(WEEKNUM(DATA[[#This Row],[Fecha]],2))</f>
        <v>20</v>
      </c>
      <c r="D5007" s="30">
        <v>45429</v>
      </c>
      <c r="E5007" s="102">
        <f>YEAR(DATA[[#This Row],[Fecha]])</f>
        <v>2024</v>
      </c>
      <c r="F5007" s="31" t="s">
        <v>398</v>
      </c>
      <c r="G5007" s="32" t="s">
        <v>52</v>
      </c>
      <c r="H5007" s="35" t="s">
        <v>162</v>
      </c>
      <c r="I5007" s="32" t="s">
        <v>166</v>
      </c>
      <c r="J5007" s="19">
        <v>0.49</v>
      </c>
    </row>
    <row r="5008" spans="1:10">
      <c r="A5008" s="18" t="s">
        <v>19</v>
      </c>
      <c r="B5008" s="5" t="str">
        <f>TEXT(DATA[[#This Row],[Fecha]],"mmm")</f>
        <v>may</v>
      </c>
      <c r="C5008" s="16">
        <f>(WEEKNUM(DATA[[#This Row],[Fecha]],2))</f>
        <v>20</v>
      </c>
      <c r="D5008" s="30">
        <v>45429</v>
      </c>
      <c r="E5008" s="102">
        <f>YEAR(DATA[[#This Row],[Fecha]])</f>
        <v>2024</v>
      </c>
      <c r="F5008" s="31" t="s">
        <v>398</v>
      </c>
      <c r="G5008" s="32" t="s">
        <v>65</v>
      </c>
      <c r="H5008" s="35" t="s">
        <v>89</v>
      </c>
      <c r="I5008" s="32" t="s">
        <v>166</v>
      </c>
      <c r="J5008" s="19">
        <v>0.32</v>
      </c>
    </row>
    <row r="5009" spans="1:11">
      <c r="A5009" s="18" t="s">
        <v>22</v>
      </c>
      <c r="B5009" s="5" t="str">
        <f>TEXT(DATA[[#This Row],[Fecha]],"mmm")</f>
        <v>may</v>
      </c>
      <c r="C5009" s="16">
        <f>(WEEKNUM(DATA[[#This Row],[Fecha]],2))</f>
        <v>20</v>
      </c>
      <c r="D5009" s="30">
        <v>45429</v>
      </c>
      <c r="E5009" s="102">
        <f>YEAR(DATA[[#This Row],[Fecha]])</f>
        <v>2024</v>
      </c>
      <c r="F5009" s="31" t="s">
        <v>58</v>
      </c>
      <c r="G5009" s="32" t="s">
        <v>79</v>
      </c>
      <c r="H5009" s="35" t="s">
        <v>110</v>
      </c>
      <c r="I5009" s="32" t="s">
        <v>166</v>
      </c>
      <c r="J5009" s="19">
        <v>0.15</v>
      </c>
    </row>
    <row r="5010" spans="1:11">
      <c r="A5010" s="18" t="s">
        <v>20</v>
      </c>
      <c r="B5010" s="5" t="str">
        <f>TEXT(DATA[[#This Row],[Fecha]],"mmm")</f>
        <v>may</v>
      </c>
      <c r="C5010" s="16">
        <f>(WEEKNUM(DATA[[#This Row],[Fecha]],2))</f>
        <v>20</v>
      </c>
      <c r="D5010" s="30">
        <v>45430</v>
      </c>
      <c r="E5010" s="102">
        <f>YEAR(DATA[[#This Row],[Fecha]])</f>
        <v>2024</v>
      </c>
      <c r="F5010" s="31" t="s">
        <v>398</v>
      </c>
      <c r="G5010" s="32" t="s">
        <v>59</v>
      </c>
      <c r="H5010" s="35" t="s">
        <v>936</v>
      </c>
      <c r="I5010" s="32" t="s">
        <v>57</v>
      </c>
      <c r="J5010" s="19">
        <v>43.15</v>
      </c>
      <c r="K5010" s="29" t="s">
        <v>947</v>
      </c>
    </row>
    <row r="5011" spans="1:11">
      <c r="A5011" s="18" t="s">
        <v>20</v>
      </c>
      <c r="B5011" s="5" t="str">
        <f>TEXT(DATA[[#This Row],[Fecha]],"mmm")</f>
        <v>may</v>
      </c>
      <c r="C5011" s="16">
        <f>(WEEKNUM(DATA[[#This Row],[Fecha]],2))</f>
        <v>20</v>
      </c>
      <c r="D5011" s="30">
        <v>45430</v>
      </c>
      <c r="E5011" s="102">
        <f>YEAR(DATA[[#This Row],[Fecha]])</f>
        <v>2024</v>
      </c>
      <c r="F5011" s="31" t="s">
        <v>398</v>
      </c>
      <c r="G5011" s="32" t="s">
        <v>59</v>
      </c>
      <c r="H5011" s="35" t="s">
        <v>654</v>
      </c>
      <c r="I5011" s="32" t="s">
        <v>57</v>
      </c>
      <c r="J5011" s="19">
        <v>24.07</v>
      </c>
      <c r="K5011" s="29" t="s">
        <v>947</v>
      </c>
    </row>
    <row r="5012" spans="1:11">
      <c r="A5012" s="18" t="s">
        <v>20</v>
      </c>
      <c r="B5012" s="5" t="str">
        <f>TEXT(DATA[[#This Row],[Fecha]],"mmm")</f>
        <v>may</v>
      </c>
      <c r="C5012" s="16">
        <f>(WEEKNUM(DATA[[#This Row],[Fecha]],2))</f>
        <v>20</v>
      </c>
      <c r="D5012" s="30">
        <v>45430</v>
      </c>
      <c r="E5012" s="102">
        <f>YEAR(DATA[[#This Row],[Fecha]])</f>
        <v>2024</v>
      </c>
      <c r="F5012" s="31" t="s">
        <v>58</v>
      </c>
      <c r="G5012" s="32" t="s">
        <v>77</v>
      </c>
      <c r="H5012" s="35" t="s">
        <v>311</v>
      </c>
      <c r="I5012" s="32" t="s">
        <v>166</v>
      </c>
      <c r="J5012" s="19">
        <v>9.41</v>
      </c>
    </row>
    <row r="5013" spans="1:11">
      <c r="A5013" s="18" t="s">
        <v>20</v>
      </c>
      <c r="B5013" s="5" t="str">
        <f>TEXT(DATA[[#This Row],[Fecha]],"mmm")</f>
        <v>may</v>
      </c>
      <c r="C5013" s="16">
        <f>(WEEKNUM(DATA[[#This Row],[Fecha]],2))</f>
        <v>20</v>
      </c>
      <c r="D5013" s="30">
        <v>45430</v>
      </c>
      <c r="E5013" s="102">
        <f>YEAR(DATA[[#This Row],[Fecha]])</f>
        <v>2024</v>
      </c>
      <c r="F5013" s="31" t="s">
        <v>58</v>
      </c>
      <c r="G5013" s="32" t="s">
        <v>77</v>
      </c>
      <c r="H5013" s="35" t="s">
        <v>311</v>
      </c>
      <c r="I5013" s="32" t="s">
        <v>166</v>
      </c>
      <c r="J5013" s="19">
        <v>9.1199999999999992</v>
      </c>
    </row>
    <row r="5014" spans="1:11">
      <c r="A5014" s="18" t="s">
        <v>20</v>
      </c>
      <c r="B5014" s="5" t="str">
        <f>TEXT(DATA[[#This Row],[Fecha]],"mmm")</f>
        <v>may</v>
      </c>
      <c r="C5014" s="16">
        <f>(WEEKNUM(DATA[[#This Row],[Fecha]],2))</f>
        <v>20</v>
      </c>
      <c r="D5014" s="30">
        <v>45430</v>
      </c>
      <c r="E5014" s="102">
        <f>YEAR(DATA[[#This Row],[Fecha]])</f>
        <v>2024</v>
      </c>
      <c r="F5014" s="31" t="s">
        <v>58</v>
      </c>
      <c r="G5014" s="32" t="s">
        <v>77</v>
      </c>
      <c r="H5014" s="35" t="s">
        <v>311</v>
      </c>
      <c r="I5014" s="32" t="s">
        <v>166</v>
      </c>
      <c r="J5014" s="19">
        <v>7.9</v>
      </c>
    </row>
    <row r="5015" spans="1:11">
      <c r="A5015" s="18" t="s">
        <v>19</v>
      </c>
      <c r="B5015" s="5" t="str">
        <f>TEXT(DATA[[#This Row],[Fecha]],"mmm")</f>
        <v>may</v>
      </c>
      <c r="C5015" s="16">
        <f>(WEEKNUM(DATA[[#This Row],[Fecha]],2))</f>
        <v>20</v>
      </c>
      <c r="D5015" s="30">
        <v>45430</v>
      </c>
      <c r="E5015" s="102">
        <f>YEAR(DATA[[#This Row],[Fecha]])</f>
        <v>2024</v>
      </c>
      <c r="F5015" s="31" t="s">
        <v>58</v>
      </c>
      <c r="G5015" s="32" t="s">
        <v>65</v>
      </c>
      <c r="H5015" s="35" t="s">
        <v>435</v>
      </c>
      <c r="I5015" s="32" t="s">
        <v>166</v>
      </c>
      <c r="J5015" s="19">
        <v>5.97</v>
      </c>
    </row>
    <row r="5016" spans="1:11">
      <c r="A5016" s="18" t="s">
        <v>19</v>
      </c>
      <c r="B5016" s="5" t="str">
        <f>TEXT(DATA[[#This Row],[Fecha]],"mmm")</f>
        <v>may</v>
      </c>
      <c r="C5016" s="16">
        <f>(WEEKNUM(DATA[[#This Row],[Fecha]],2))</f>
        <v>20</v>
      </c>
      <c r="D5016" s="30">
        <v>45430</v>
      </c>
      <c r="E5016" s="102">
        <f>YEAR(DATA[[#This Row],[Fecha]])</f>
        <v>2024</v>
      </c>
      <c r="F5016" s="31" t="s">
        <v>58</v>
      </c>
      <c r="G5016" s="32" t="s">
        <v>179</v>
      </c>
      <c r="H5016" s="35" t="s">
        <v>691</v>
      </c>
      <c r="I5016" s="32" t="s">
        <v>166</v>
      </c>
      <c r="J5016" s="19">
        <v>5.84</v>
      </c>
    </row>
    <row r="5017" spans="1:11">
      <c r="A5017" s="18" t="s">
        <v>20</v>
      </c>
      <c r="B5017" s="5" t="str">
        <f>TEXT(DATA[[#This Row],[Fecha]],"mmm")</f>
        <v>may</v>
      </c>
      <c r="C5017" s="16">
        <f>(WEEKNUM(DATA[[#This Row],[Fecha]],2))</f>
        <v>20</v>
      </c>
      <c r="D5017" s="30">
        <v>45430</v>
      </c>
      <c r="E5017" s="102">
        <f>YEAR(DATA[[#This Row],[Fecha]])</f>
        <v>2024</v>
      </c>
      <c r="F5017" s="31" t="s">
        <v>58</v>
      </c>
      <c r="G5017" s="32" t="s">
        <v>77</v>
      </c>
      <c r="H5017" s="35" t="s">
        <v>311</v>
      </c>
      <c r="I5017" s="32" t="s">
        <v>166</v>
      </c>
      <c r="J5017" s="19">
        <v>5.31</v>
      </c>
    </row>
    <row r="5018" spans="1:11">
      <c r="A5018" s="18" t="s">
        <v>19</v>
      </c>
      <c r="B5018" s="5" t="str">
        <f>TEXT(DATA[[#This Row],[Fecha]],"mmm")</f>
        <v>may</v>
      </c>
      <c r="C5018" s="16">
        <f>(WEEKNUM(DATA[[#This Row],[Fecha]],2))</f>
        <v>20</v>
      </c>
      <c r="D5018" s="30">
        <v>45430</v>
      </c>
      <c r="E5018" s="102">
        <f>YEAR(DATA[[#This Row],[Fecha]])</f>
        <v>2024</v>
      </c>
      <c r="F5018" s="31" t="s">
        <v>398</v>
      </c>
      <c r="G5018" s="32" t="s">
        <v>65</v>
      </c>
      <c r="H5018" s="35" t="s">
        <v>89</v>
      </c>
      <c r="I5018" s="32" t="s">
        <v>166</v>
      </c>
      <c r="J5018" s="19">
        <v>5.18</v>
      </c>
    </row>
    <row r="5019" spans="1:11">
      <c r="A5019" s="18" t="s">
        <v>20</v>
      </c>
      <c r="B5019" s="5" t="str">
        <f>TEXT(DATA[[#This Row],[Fecha]],"mmm")</f>
        <v>may</v>
      </c>
      <c r="C5019" s="16">
        <f>(WEEKNUM(DATA[[#This Row],[Fecha]],2))</f>
        <v>20</v>
      </c>
      <c r="D5019" s="30">
        <v>45430</v>
      </c>
      <c r="E5019" s="102">
        <f>YEAR(DATA[[#This Row],[Fecha]])</f>
        <v>2024</v>
      </c>
      <c r="F5019" s="31" t="s">
        <v>58</v>
      </c>
      <c r="G5019" s="32" t="s">
        <v>77</v>
      </c>
      <c r="H5019" s="35" t="s">
        <v>311</v>
      </c>
      <c r="I5019" s="32" t="s">
        <v>166</v>
      </c>
      <c r="J5019" s="19">
        <v>4.72</v>
      </c>
    </row>
    <row r="5020" spans="1:11">
      <c r="A5020" s="18" t="s">
        <v>19</v>
      </c>
      <c r="B5020" s="5" t="str">
        <f>TEXT(DATA[[#This Row],[Fecha]],"mmm")</f>
        <v>may</v>
      </c>
      <c r="C5020" s="16">
        <f>(WEEKNUM(DATA[[#This Row],[Fecha]],2))</f>
        <v>20</v>
      </c>
      <c r="D5020" s="30">
        <v>45430</v>
      </c>
      <c r="E5020" s="102">
        <f>YEAR(DATA[[#This Row],[Fecha]])</f>
        <v>2024</v>
      </c>
      <c r="F5020" s="31" t="s">
        <v>58</v>
      </c>
      <c r="G5020" s="32" t="s">
        <v>65</v>
      </c>
      <c r="H5020" s="35" t="s">
        <v>435</v>
      </c>
      <c r="I5020" s="32" t="s">
        <v>166</v>
      </c>
      <c r="J5020" s="19">
        <v>4.0999999999999996</v>
      </c>
    </row>
    <row r="5021" spans="1:11">
      <c r="A5021" s="18" t="s">
        <v>19</v>
      </c>
      <c r="B5021" s="5" t="str">
        <f>TEXT(DATA[[#This Row],[Fecha]],"mmm")</f>
        <v>may</v>
      </c>
      <c r="C5021" s="16">
        <f>(WEEKNUM(DATA[[#This Row],[Fecha]],2))</f>
        <v>20</v>
      </c>
      <c r="D5021" s="30">
        <v>45430</v>
      </c>
      <c r="E5021" s="102">
        <f>YEAR(DATA[[#This Row],[Fecha]])</f>
        <v>2024</v>
      </c>
      <c r="F5021" s="31" t="s">
        <v>58</v>
      </c>
      <c r="G5021" s="32" t="s">
        <v>65</v>
      </c>
      <c r="H5021" s="35" t="s">
        <v>435</v>
      </c>
      <c r="I5021" s="32" t="s">
        <v>166</v>
      </c>
      <c r="J5021" s="19">
        <v>2.89</v>
      </c>
    </row>
    <row r="5022" spans="1:11">
      <c r="A5022" s="18" t="s">
        <v>19</v>
      </c>
      <c r="B5022" s="5" t="str">
        <f>TEXT(DATA[[#This Row],[Fecha]],"mmm")</f>
        <v>may</v>
      </c>
      <c r="C5022" s="16">
        <f>(WEEKNUM(DATA[[#This Row],[Fecha]],2))</f>
        <v>20</v>
      </c>
      <c r="D5022" s="30">
        <v>45430</v>
      </c>
      <c r="E5022" s="102">
        <f>YEAR(DATA[[#This Row],[Fecha]])</f>
        <v>2024</v>
      </c>
      <c r="F5022" s="31" t="s">
        <v>58</v>
      </c>
      <c r="G5022" s="32" t="s">
        <v>255</v>
      </c>
      <c r="H5022" s="35" t="s">
        <v>611</v>
      </c>
      <c r="I5022" s="32" t="s">
        <v>166</v>
      </c>
      <c r="J5022" s="19">
        <v>2.66</v>
      </c>
    </row>
    <row r="5023" spans="1:11">
      <c r="A5023" s="18" t="s">
        <v>19</v>
      </c>
      <c r="B5023" s="5" t="str">
        <f>TEXT(DATA[[#This Row],[Fecha]],"mmm")</f>
        <v>may</v>
      </c>
      <c r="C5023" s="16">
        <f>(WEEKNUM(DATA[[#This Row],[Fecha]],2))</f>
        <v>20</v>
      </c>
      <c r="D5023" s="30">
        <v>45430</v>
      </c>
      <c r="E5023" s="102">
        <f>YEAR(DATA[[#This Row],[Fecha]])</f>
        <v>2024</v>
      </c>
      <c r="F5023" s="31" t="s">
        <v>58</v>
      </c>
      <c r="G5023" s="32" t="s">
        <v>65</v>
      </c>
      <c r="H5023" s="35" t="s">
        <v>435</v>
      </c>
      <c r="I5023" s="32" t="s">
        <v>166</v>
      </c>
      <c r="J5023" s="19">
        <v>2.27</v>
      </c>
    </row>
    <row r="5024" spans="1:11">
      <c r="A5024" s="18" t="s">
        <v>19</v>
      </c>
      <c r="B5024" s="5" t="str">
        <f>TEXT(DATA[[#This Row],[Fecha]],"mmm")</f>
        <v>may</v>
      </c>
      <c r="C5024" s="16">
        <f>(WEEKNUM(DATA[[#This Row],[Fecha]],2))</f>
        <v>20</v>
      </c>
      <c r="D5024" s="30">
        <v>45430</v>
      </c>
      <c r="E5024" s="102">
        <f>YEAR(DATA[[#This Row],[Fecha]])</f>
        <v>2024</v>
      </c>
      <c r="F5024" s="31" t="s">
        <v>58</v>
      </c>
      <c r="G5024" s="32" t="s">
        <v>65</v>
      </c>
      <c r="H5024" s="35" t="s">
        <v>435</v>
      </c>
      <c r="I5024" s="32" t="s">
        <v>166</v>
      </c>
      <c r="J5024" s="19">
        <v>2.2000000000000002</v>
      </c>
    </row>
    <row r="5025" spans="1:11">
      <c r="A5025" s="18" t="s">
        <v>19</v>
      </c>
      <c r="B5025" s="5" t="str">
        <f>TEXT(DATA[[#This Row],[Fecha]],"mmm")</f>
        <v>may</v>
      </c>
      <c r="C5025" s="16">
        <f>(WEEKNUM(DATA[[#This Row],[Fecha]],2))</f>
        <v>20</v>
      </c>
      <c r="D5025" s="30">
        <v>45430</v>
      </c>
      <c r="E5025" s="102">
        <f>YEAR(DATA[[#This Row],[Fecha]])</f>
        <v>2024</v>
      </c>
      <c r="F5025" s="31" t="s">
        <v>58</v>
      </c>
      <c r="G5025" s="32" t="s">
        <v>65</v>
      </c>
      <c r="H5025" s="35" t="s">
        <v>435</v>
      </c>
      <c r="I5025" s="32" t="s">
        <v>166</v>
      </c>
      <c r="J5025" s="19">
        <v>1.94</v>
      </c>
    </row>
    <row r="5026" spans="1:11">
      <c r="A5026" s="18" t="s">
        <v>19</v>
      </c>
      <c r="B5026" s="5" t="str">
        <f>TEXT(DATA[[#This Row],[Fecha]],"mmm")</f>
        <v>may</v>
      </c>
      <c r="C5026" s="16">
        <f>(WEEKNUM(DATA[[#This Row],[Fecha]],2))</f>
        <v>20</v>
      </c>
      <c r="D5026" s="30">
        <v>45430</v>
      </c>
      <c r="E5026" s="102">
        <f>YEAR(DATA[[#This Row],[Fecha]])</f>
        <v>2024</v>
      </c>
      <c r="F5026" s="31" t="s">
        <v>58</v>
      </c>
      <c r="G5026" s="32" t="s">
        <v>74</v>
      </c>
      <c r="H5026" s="35" t="s">
        <v>149</v>
      </c>
      <c r="I5026" s="32" t="s">
        <v>166</v>
      </c>
      <c r="J5026" s="19">
        <v>1.64</v>
      </c>
    </row>
    <row r="5027" spans="1:11">
      <c r="A5027" s="18" t="s">
        <v>19</v>
      </c>
      <c r="B5027" s="5" t="str">
        <f>TEXT(DATA[[#This Row],[Fecha]],"mmm")</f>
        <v>may</v>
      </c>
      <c r="C5027" s="16">
        <f>(WEEKNUM(DATA[[#This Row],[Fecha]],2))</f>
        <v>20</v>
      </c>
      <c r="D5027" s="30">
        <v>45430</v>
      </c>
      <c r="E5027" s="102">
        <f>YEAR(DATA[[#This Row],[Fecha]])</f>
        <v>2024</v>
      </c>
      <c r="F5027" s="31" t="s">
        <v>58</v>
      </c>
      <c r="G5027" s="32" t="s">
        <v>65</v>
      </c>
      <c r="H5027" s="35" t="s">
        <v>435</v>
      </c>
      <c r="I5027" s="32" t="s">
        <v>166</v>
      </c>
      <c r="J5027" s="19">
        <v>1.5</v>
      </c>
    </row>
    <row r="5028" spans="1:11">
      <c r="A5028" s="18" t="s">
        <v>19</v>
      </c>
      <c r="B5028" s="5" t="str">
        <f>TEXT(DATA[[#This Row],[Fecha]],"mmm")</f>
        <v>may</v>
      </c>
      <c r="C5028" s="16">
        <f>(WEEKNUM(DATA[[#This Row],[Fecha]],2))</f>
        <v>20</v>
      </c>
      <c r="D5028" s="30">
        <v>45430</v>
      </c>
      <c r="E5028" s="102">
        <f>YEAR(DATA[[#This Row],[Fecha]])</f>
        <v>2024</v>
      </c>
      <c r="F5028" s="31" t="s">
        <v>398</v>
      </c>
      <c r="G5028" s="32" t="s">
        <v>65</v>
      </c>
      <c r="H5028" s="35" t="s">
        <v>89</v>
      </c>
      <c r="I5028" s="32" t="s">
        <v>166</v>
      </c>
      <c r="J5028" s="19">
        <v>1.34</v>
      </c>
    </row>
    <row r="5029" spans="1:11">
      <c r="A5029" s="18" t="s">
        <v>19</v>
      </c>
      <c r="B5029" s="5" t="str">
        <f>TEXT(DATA[[#This Row],[Fecha]],"mmm")</f>
        <v>may</v>
      </c>
      <c r="C5029" s="16">
        <f>(WEEKNUM(DATA[[#This Row],[Fecha]],2))</f>
        <v>20</v>
      </c>
      <c r="D5029" s="30">
        <v>45430</v>
      </c>
      <c r="E5029" s="102">
        <f>YEAR(DATA[[#This Row],[Fecha]])</f>
        <v>2024</v>
      </c>
      <c r="F5029" s="31" t="s">
        <v>58</v>
      </c>
      <c r="G5029" s="32" t="s">
        <v>65</v>
      </c>
      <c r="H5029" s="35" t="s">
        <v>435</v>
      </c>
      <c r="I5029" s="32" t="s">
        <v>166</v>
      </c>
      <c r="J5029" s="19">
        <v>1.2</v>
      </c>
    </row>
    <row r="5030" spans="1:11">
      <c r="A5030" s="18" t="s">
        <v>19</v>
      </c>
      <c r="B5030" s="5" t="str">
        <f>TEXT(DATA[[#This Row],[Fecha]],"mmm")</f>
        <v>may</v>
      </c>
      <c r="C5030" s="16">
        <f>(WEEKNUM(DATA[[#This Row],[Fecha]],2))</f>
        <v>20</v>
      </c>
      <c r="D5030" s="30">
        <v>45430</v>
      </c>
      <c r="E5030" s="102">
        <f>YEAR(DATA[[#This Row],[Fecha]])</f>
        <v>2024</v>
      </c>
      <c r="F5030" s="31" t="s">
        <v>58</v>
      </c>
      <c r="G5030" s="32" t="s">
        <v>255</v>
      </c>
      <c r="H5030" s="35" t="s">
        <v>611</v>
      </c>
      <c r="I5030" s="32" t="s">
        <v>166</v>
      </c>
      <c r="J5030" s="19">
        <v>1.1299999999999999</v>
      </c>
    </row>
    <row r="5031" spans="1:11">
      <c r="A5031" s="18" t="s">
        <v>19</v>
      </c>
      <c r="B5031" s="5" t="str">
        <f>TEXT(DATA[[#This Row],[Fecha]],"mmm")</f>
        <v>may</v>
      </c>
      <c r="C5031" s="16">
        <f>(WEEKNUM(DATA[[#This Row],[Fecha]],2))</f>
        <v>20</v>
      </c>
      <c r="D5031" s="30">
        <v>45430</v>
      </c>
      <c r="E5031" s="102">
        <f>YEAR(DATA[[#This Row],[Fecha]])</f>
        <v>2024</v>
      </c>
      <c r="F5031" s="31" t="s">
        <v>58</v>
      </c>
      <c r="G5031" s="32" t="s">
        <v>255</v>
      </c>
      <c r="H5031" s="35" t="s">
        <v>611</v>
      </c>
      <c r="I5031" s="32" t="s">
        <v>166</v>
      </c>
      <c r="J5031" s="19">
        <v>0.95</v>
      </c>
    </row>
    <row r="5032" spans="1:11">
      <c r="A5032" s="18" t="s">
        <v>19</v>
      </c>
      <c r="B5032" s="5" t="str">
        <f>TEXT(DATA[[#This Row],[Fecha]],"mmm")</f>
        <v>may</v>
      </c>
      <c r="C5032" s="16">
        <f>(WEEKNUM(DATA[[#This Row],[Fecha]],2))</f>
        <v>20</v>
      </c>
      <c r="D5032" s="30">
        <v>45430</v>
      </c>
      <c r="E5032" s="102">
        <f>YEAR(DATA[[#This Row],[Fecha]])</f>
        <v>2024</v>
      </c>
      <c r="F5032" s="31" t="s">
        <v>398</v>
      </c>
      <c r="G5032" s="32" t="s">
        <v>65</v>
      </c>
      <c r="H5032" s="35" t="s">
        <v>89</v>
      </c>
      <c r="I5032" s="32" t="s">
        <v>166</v>
      </c>
      <c r="J5032" s="19">
        <v>0.75</v>
      </c>
    </row>
    <row r="5033" spans="1:11">
      <c r="A5033" s="18" t="s">
        <v>20</v>
      </c>
      <c r="B5033" s="5" t="str">
        <f>TEXT(DATA[[#This Row],[Fecha]],"mmm")</f>
        <v>may</v>
      </c>
      <c r="C5033" s="16">
        <f>(WEEKNUM(DATA[[#This Row],[Fecha]],2))</f>
        <v>20</v>
      </c>
      <c r="D5033" s="30">
        <v>45430</v>
      </c>
      <c r="E5033" s="102">
        <f>YEAR(DATA[[#This Row],[Fecha]])</f>
        <v>2024</v>
      </c>
      <c r="F5033" s="31" t="s">
        <v>398</v>
      </c>
      <c r="G5033" s="32" t="s">
        <v>52</v>
      </c>
      <c r="H5033" s="35" t="s">
        <v>162</v>
      </c>
      <c r="I5033" s="32" t="s">
        <v>166</v>
      </c>
      <c r="J5033" s="19">
        <v>0.67</v>
      </c>
    </row>
    <row r="5034" spans="1:11">
      <c r="A5034" s="18" t="s">
        <v>19</v>
      </c>
      <c r="B5034" s="5" t="str">
        <f>TEXT(DATA[[#This Row],[Fecha]],"mmm")</f>
        <v>may</v>
      </c>
      <c r="C5034" s="16">
        <f>(WEEKNUM(DATA[[#This Row],[Fecha]],2))</f>
        <v>20</v>
      </c>
      <c r="D5034" s="30">
        <v>45430</v>
      </c>
      <c r="E5034" s="102">
        <f>YEAR(DATA[[#This Row],[Fecha]])</f>
        <v>2024</v>
      </c>
      <c r="F5034" s="31" t="s">
        <v>398</v>
      </c>
      <c r="G5034" s="32" t="s">
        <v>65</v>
      </c>
      <c r="H5034" s="35" t="s">
        <v>435</v>
      </c>
      <c r="I5034" s="32" t="s">
        <v>166</v>
      </c>
      <c r="J5034" s="19">
        <v>0.48</v>
      </c>
    </row>
    <row r="5035" spans="1:11">
      <c r="A5035" s="18" t="s">
        <v>20</v>
      </c>
      <c r="B5035" s="5" t="str">
        <f>TEXT(DATA[[#This Row],[Fecha]],"mmm")</f>
        <v>may</v>
      </c>
      <c r="C5035" s="16">
        <f>(WEEKNUM(DATA[[#This Row],[Fecha]],2))</f>
        <v>20</v>
      </c>
      <c r="D5035" s="30">
        <v>45430</v>
      </c>
      <c r="E5035" s="102">
        <f>YEAR(DATA[[#This Row],[Fecha]])</f>
        <v>2024</v>
      </c>
      <c r="F5035" s="31" t="s">
        <v>398</v>
      </c>
      <c r="G5035" s="32" t="s">
        <v>70</v>
      </c>
      <c r="H5035" s="35" t="s">
        <v>134</v>
      </c>
      <c r="I5035" s="32" t="s">
        <v>166</v>
      </c>
      <c r="J5035" s="19">
        <v>0.45</v>
      </c>
    </row>
    <row r="5036" spans="1:11">
      <c r="A5036" s="18" t="s">
        <v>19</v>
      </c>
      <c r="B5036" s="5" t="str">
        <f>TEXT(DATA[[#This Row],[Fecha]],"mmm")</f>
        <v>may</v>
      </c>
      <c r="C5036" s="16">
        <f>(WEEKNUM(DATA[[#This Row],[Fecha]],2))</f>
        <v>20</v>
      </c>
      <c r="D5036" s="30">
        <v>45430</v>
      </c>
      <c r="E5036" s="102">
        <f>YEAR(DATA[[#This Row],[Fecha]])</f>
        <v>2024</v>
      </c>
      <c r="F5036" s="31" t="s">
        <v>58</v>
      </c>
      <c r="G5036" s="32" t="s">
        <v>65</v>
      </c>
      <c r="H5036" s="35" t="s">
        <v>435</v>
      </c>
      <c r="I5036" s="32" t="s">
        <v>166</v>
      </c>
      <c r="J5036" s="19">
        <v>0.23</v>
      </c>
    </row>
    <row r="5037" spans="1:11">
      <c r="A5037" s="18" t="s">
        <v>19</v>
      </c>
      <c r="B5037" s="5" t="str">
        <f>TEXT(DATA[[#This Row],[Fecha]],"mmm")</f>
        <v>may</v>
      </c>
      <c r="C5037" s="16">
        <f>(WEEKNUM(DATA[[#This Row],[Fecha]],2))</f>
        <v>21</v>
      </c>
      <c r="D5037" s="30">
        <v>45432</v>
      </c>
      <c r="E5037" s="102">
        <f>YEAR(DATA[[#This Row],[Fecha]])</f>
        <v>2024</v>
      </c>
      <c r="F5037" s="31" t="s">
        <v>398</v>
      </c>
      <c r="G5037" s="32" t="s">
        <v>935</v>
      </c>
      <c r="H5037" s="35" t="s">
        <v>938</v>
      </c>
      <c r="I5037" s="32" t="s">
        <v>56</v>
      </c>
      <c r="J5037" s="19">
        <v>21.82</v>
      </c>
      <c r="K5037" s="29" t="s">
        <v>952</v>
      </c>
    </row>
    <row r="5038" spans="1:11">
      <c r="A5038" s="18" t="s">
        <v>19</v>
      </c>
      <c r="B5038" s="5" t="str">
        <f>TEXT(DATA[[#This Row],[Fecha]],"mmm")</f>
        <v>may</v>
      </c>
      <c r="C5038" s="16">
        <f>(WEEKNUM(DATA[[#This Row],[Fecha]],2))</f>
        <v>21</v>
      </c>
      <c r="D5038" s="30">
        <v>45432</v>
      </c>
      <c r="E5038" s="102">
        <f>YEAR(DATA[[#This Row],[Fecha]])</f>
        <v>2024</v>
      </c>
      <c r="F5038" s="31" t="s">
        <v>398</v>
      </c>
      <c r="G5038" s="32" t="s">
        <v>79</v>
      </c>
      <c r="H5038" s="35" t="s">
        <v>600</v>
      </c>
      <c r="I5038" s="32" t="s">
        <v>56</v>
      </c>
      <c r="J5038" s="19">
        <v>13.11</v>
      </c>
      <c r="K5038" s="29" t="s">
        <v>956</v>
      </c>
    </row>
    <row r="5039" spans="1:11">
      <c r="A5039" s="18" t="s">
        <v>19</v>
      </c>
      <c r="B5039" s="5" t="str">
        <f>TEXT(DATA[[#This Row],[Fecha]],"mmm")</f>
        <v>may</v>
      </c>
      <c r="C5039" s="16">
        <f>(WEEKNUM(DATA[[#This Row],[Fecha]],2))</f>
        <v>21</v>
      </c>
      <c r="D5039" s="30">
        <v>45432</v>
      </c>
      <c r="E5039" s="102">
        <f>YEAR(DATA[[#This Row],[Fecha]])</f>
        <v>2024</v>
      </c>
      <c r="F5039" s="31" t="s">
        <v>398</v>
      </c>
      <c r="G5039" s="32" t="s">
        <v>79</v>
      </c>
      <c r="H5039" s="35" t="s">
        <v>600</v>
      </c>
      <c r="I5039" s="32" t="s">
        <v>56</v>
      </c>
      <c r="J5039" s="19">
        <v>10.56</v>
      </c>
      <c r="K5039" s="29" t="s">
        <v>956</v>
      </c>
    </row>
    <row r="5040" spans="1:11">
      <c r="A5040" s="18" t="s">
        <v>22</v>
      </c>
      <c r="B5040" s="5" t="str">
        <f>TEXT(DATA[[#This Row],[Fecha]],"mmm")</f>
        <v>may</v>
      </c>
      <c r="C5040" s="16">
        <f>(WEEKNUM(DATA[[#This Row],[Fecha]],2))</f>
        <v>21</v>
      </c>
      <c r="D5040" s="30">
        <v>45432</v>
      </c>
      <c r="E5040" s="102">
        <f>YEAR(DATA[[#This Row],[Fecha]])</f>
        <v>2024</v>
      </c>
      <c r="F5040" s="31" t="s">
        <v>398</v>
      </c>
      <c r="G5040" s="32" t="s">
        <v>65</v>
      </c>
      <c r="H5040" s="35" t="s">
        <v>69</v>
      </c>
      <c r="I5040" s="32" t="s">
        <v>166</v>
      </c>
      <c r="J5040" s="19">
        <v>4.5</v>
      </c>
    </row>
    <row r="5041" spans="1:11">
      <c r="A5041" s="18" t="s">
        <v>22</v>
      </c>
      <c r="B5041" s="5" t="str">
        <f>TEXT(DATA[[#This Row],[Fecha]],"mmm")</f>
        <v>may</v>
      </c>
      <c r="C5041" s="16">
        <f>(WEEKNUM(DATA[[#This Row],[Fecha]],2))</f>
        <v>21</v>
      </c>
      <c r="D5041" s="30">
        <v>45432</v>
      </c>
      <c r="E5041" s="102">
        <f>YEAR(DATA[[#This Row],[Fecha]])</f>
        <v>2024</v>
      </c>
      <c r="F5041" s="31" t="s">
        <v>398</v>
      </c>
      <c r="G5041" s="32" t="s">
        <v>60</v>
      </c>
      <c r="H5041" s="35" t="s">
        <v>299</v>
      </c>
      <c r="I5041" s="32" t="s">
        <v>166</v>
      </c>
      <c r="J5041" s="19">
        <v>2.6</v>
      </c>
    </row>
    <row r="5042" spans="1:11">
      <c r="A5042" s="18" t="s">
        <v>22</v>
      </c>
      <c r="B5042" s="5" t="str">
        <f>TEXT(DATA[[#This Row],[Fecha]],"mmm")</f>
        <v>may</v>
      </c>
      <c r="C5042" s="16">
        <f>(WEEKNUM(DATA[[#This Row],[Fecha]],2))</f>
        <v>21</v>
      </c>
      <c r="D5042" s="30">
        <v>45432</v>
      </c>
      <c r="E5042" s="102">
        <f>YEAR(DATA[[#This Row],[Fecha]])</f>
        <v>2024</v>
      </c>
      <c r="F5042" s="31" t="s">
        <v>398</v>
      </c>
      <c r="G5042" s="32" t="s">
        <v>71</v>
      </c>
      <c r="H5042" s="35" t="s">
        <v>346</v>
      </c>
      <c r="I5042" s="32" t="s">
        <v>166</v>
      </c>
      <c r="J5042" s="19">
        <v>2.1</v>
      </c>
    </row>
    <row r="5043" spans="1:11">
      <c r="A5043" s="18" t="s">
        <v>22</v>
      </c>
      <c r="B5043" s="5" t="str">
        <f>TEXT(DATA[[#This Row],[Fecha]],"mmm")</f>
        <v>may</v>
      </c>
      <c r="C5043" s="16">
        <f>(WEEKNUM(DATA[[#This Row],[Fecha]],2))</f>
        <v>21</v>
      </c>
      <c r="D5043" s="30">
        <v>45432</v>
      </c>
      <c r="E5043" s="102">
        <f>YEAR(DATA[[#This Row],[Fecha]])</f>
        <v>2024</v>
      </c>
      <c r="F5043" s="31" t="s">
        <v>398</v>
      </c>
      <c r="G5043" s="32" t="s">
        <v>65</v>
      </c>
      <c r="H5043" s="35" t="s">
        <v>69</v>
      </c>
      <c r="I5043" s="32" t="s">
        <v>166</v>
      </c>
      <c r="J5043" s="19">
        <v>1.58</v>
      </c>
    </row>
    <row r="5044" spans="1:11">
      <c r="A5044" s="18" t="s">
        <v>22</v>
      </c>
      <c r="B5044" s="5" t="str">
        <f>TEXT(DATA[[#This Row],[Fecha]],"mmm")</f>
        <v>may</v>
      </c>
      <c r="C5044" s="16">
        <f>(WEEKNUM(DATA[[#This Row],[Fecha]],2))</f>
        <v>21</v>
      </c>
      <c r="D5044" s="30">
        <v>45432</v>
      </c>
      <c r="E5044" s="102">
        <f>YEAR(DATA[[#This Row],[Fecha]])</f>
        <v>2024</v>
      </c>
      <c r="F5044" s="31" t="s">
        <v>398</v>
      </c>
      <c r="G5044" s="32" t="s">
        <v>78</v>
      </c>
      <c r="H5044" s="35" t="s">
        <v>567</v>
      </c>
      <c r="I5044" s="32" t="s">
        <v>166</v>
      </c>
      <c r="J5044" s="19">
        <v>1.25</v>
      </c>
    </row>
    <row r="5045" spans="1:11">
      <c r="A5045" s="18" t="s">
        <v>22</v>
      </c>
      <c r="B5045" s="5" t="str">
        <f>TEXT(DATA[[#This Row],[Fecha]],"mmm")</f>
        <v>may</v>
      </c>
      <c r="C5045" s="16">
        <f>(WEEKNUM(DATA[[#This Row],[Fecha]],2))</f>
        <v>21</v>
      </c>
      <c r="D5045" s="30">
        <v>45432</v>
      </c>
      <c r="E5045" s="102">
        <f>YEAR(DATA[[#This Row],[Fecha]])</f>
        <v>2024</v>
      </c>
      <c r="F5045" s="31" t="s">
        <v>398</v>
      </c>
      <c r="G5045" s="32" t="s">
        <v>65</v>
      </c>
      <c r="H5045" s="35" t="s">
        <v>69</v>
      </c>
      <c r="I5045" s="32" t="s">
        <v>166</v>
      </c>
      <c r="J5045" s="19">
        <v>1.23</v>
      </c>
    </row>
    <row r="5046" spans="1:11">
      <c r="A5046" s="18" t="s">
        <v>20</v>
      </c>
      <c r="B5046" s="5" t="str">
        <f>TEXT(DATA[[#This Row],[Fecha]],"mmm")</f>
        <v>may</v>
      </c>
      <c r="C5046" s="16">
        <f>(WEEKNUM(DATA[[#This Row],[Fecha]],2))</f>
        <v>21</v>
      </c>
      <c r="D5046" s="30">
        <v>45434</v>
      </c>
      <c r="E5046" s="102">
        <f>YEAR(DATA[[#This Row],[Fecha]])</f>
        <v>2024</v>
      </c>
      <c r="F5046" s="31" t="s">
        <v>398</v>
      </c>
      <c r="G5046" s="32" t="s">
        <v>482</v>
      </c>
      <c r="H5046" s="35" t="s">
        <v>491</v>
      </c>
      <c r="I5046" s="32" t="s">
        <v>56</v>
      </c>
      <c r="J5046" s="19">
        <v>10.7</v>
      </c>
      <c r="K5046" s="29" t="s">
        <v>960</v>
      </c>
    </row>
    <row r="5047" spans="1:11">
      <c r="A5047" s="18" t="s">
        <v>20</v>
      </c>
      <c r="B5047" s="5" t="str">
        <f>TEXT(DATA[[#This Row],[Fecha]],"mmm")</f>
        <v>may</v>
      </c>
      <c r="C5047" s="16">
        <f>(WEEKNUM(DATA[[#This Row],[Fecha]],2))</f>
        <v>21</v>
      </c>
      <c r="D5047" s="30">
        <v>45434</v>
      </c>
      <c r="E5047" s="102">
        <f>YEAR(DATA[[#This Row],[Fecha]])</f>
        <v>2024</v>
      </c>
      <c r="F5047" s="31" t="s">
        <v>58</v>
      </c>
      <c r="G5047" s="32" t="s">
        <v>52</v>
      </c>
      <c r="H5047" s="35" t="s">
        <v>690</v>
      </c>
      <c r="I5047" s="32" t="s">
        <v>166</v>
      </c>
      <c r="J5047" s="19">
        <v>7.6</v>
      </c>
    </row>
    <row r="5048" spans="1:11">
      <c r="A5048" s="18" t="s">
        <v>22</v>
      </c>
      <c r="B5048" s="5" t="str">
        <f>TEXT(DATA[[#This Row],[Fecha]],"mmm")</f>
        <v>may</v>
      </c>
      <c r="C5048" s="16">
        <f>(WEEKNUM(DATA[[#This Row],[Fecha]],2))</f>
        <v>21</v>
      </c>
      <c r="D5048" s="30">
        <v>45434</v>
      </c>
      <c r="E5048" s="102">
        <f>YEAR(DATA[[#This Row],[Fecha]])</f>
        <v>2024</v>
      </c>
      <c r="F5048" s="31" t="s">
        <v>398</v>
      </c>
      <c r="G5048" s="32" t="s">
        <v>65</v>
      </c>
      <c r="H5048" s="35" t="s">
        <v>69</v>
      </c>
      <c r="I5048" s="32" t="s">
        <v>166</v>
      </c>
      <c r="J5048" s="19">
        <v>6.15</v>
      </c>
    </row>
    <row r="5049" spans="1:11">
      <c r="A5049" s="18" t="s">
        <v>20</v>
      </c>
      <c r="B5049" s="5" t="str">
        <f>TEXT(DATA[[#This Row],[Fecha]],"mmm")</f>
        <v>may</v>
      </c>
      <c r="C5049" s="16">
        <f>(WEEKNUM(DATA[[#This Row],[Fecha]],2))</f>
        <v>21</v>
      </c>
      <c r="D5049" s="30">
        <v>45434</v>
      </c>
      <c r="E5049" s="102">
        <f>YEAR(DATA[[#This Row],[Fecha]])</f>
        <v>2024</v>
      </c>
      <c r="F5049" s="31" t="s">
        <v>398</v>
      </c>
      <c r="G5049" s="32" t="s">
        <v>52</v>
      </c>
      <c r="H5049" s="35" t="s">
        <v>591</v>
      </c>
      <c r="I5049" s="32" t="s">
        <v>166</v>
      </c>
      <c r="J5049" s="19">
        <v>3.65</v>
      </c>
    </row>
    <row r="5050" spans="1:11">
      <c r="A5050" s="18" t="s">
        <v>20</v>
      </c>
      <c r="B5050" s="5" t="str">
        <f>TEXT(DATA[[#This Row],[Fecha]],"mmm")</f>
        <v>may</v>
      </c>
      <c r="C5050" s="16">
        <f>(WEEKNUM(DATA[[#This Row],[Fecha]],2))</f>
        <v>21</v>
      </c>
      <c r="D5050" s="30">
        <v>45434</v>
      </c>
      <c r="E5050" s="102">
        <f>YEAR(DATA[[#This Row],[Fecha]])</f>
        <v>2024</v>
      </c>
      <c r="F5050" s="31" t="s">
        <v>398</v>
      </c>
      <c r="G5050" s="32" t="s">
        <v>70</v>
      </c>
      <c r="H5050" s="35" t="s">
        <v>686</v>
      </c>
      <c r="I5050" s="32" t="s">
        <v>166</v>
      </c>
      <c r="J5050" s="19">
        <v>3.33</v>
      </c>
    </row>
    <row r="5051" spans="1:11">
      <c r="A5051" s="18" t="s">
        <v>19</v>
      </c>
      <c r="B5051" s="5" t="str">
        <f>TEXT(DATA[[#This Row],[Fecha]],"mmm")</f>
        <v>may</v>
      </c>
      <c r="C5051" s="16">
        <f>(WEEKNUM(DATA[[#This Row],[Fecha]],2))</f>
        <v>21</v>
      </c>
      <c r="D5051" s="30">
        <v>45434</v>
      </c>
      <c r="E5051" s="102">
        <f>YEAR(DATA[[#This Row],[Fecha]])</f>
        <v>2024</v>
      </c>
      <c r="F5051" s="31" t="s">
        <v>398</v>
      </c>
      <c r="G5051" s="32" t="s">
        <v>65</v>
      </c>
      <c r="H5051" s="35" t="s">
        <v>435</v>
      </c>
      <c r="I5051" s="32" t="s">
        <v>166</v>
      </c>
      <c r="J5051" s="19">
        <v>3.25</v>
      </c>
    </row>
    <row r="5052" spans="1:11">
      <c r="A5052" s="18" t="s">
        <v>20</v>
      </c>
      <c r="B5052" s="5" t="str">
        <f>TEXT(DATA[[#This Row],[Fecha]],"mmm")</f>
        <v>may</v>
      </c>
      <c r="C5052" s="16">
        <f>(WEEKNUM(DATA[[#This Row],[Fecha]],2))</f>
        <v>21</v>
      </c>
      <c r="D5052" s="30">
        <v>45434</v>
      </c>
      <c r="E5052" s="102">
        <f>YEAR(DATA[[#This Row],[Fecha]])</f>
        <v>2024</v>
      </c>
      <c r="F5052" s="31" t="s">
        <v>398</v>
      </c>
      <c r="G5052" s="32" t="s">
        <v>70</v>
      </c>
      <c r="H5052" s="35" t="s">
        <v>686</v>
      </c>
      <c r="I5052" s="32" t="s">
        <v>166</v>
      </c>
      <c r="J5052" s="19">
        <v>3.1</v>
      </c>
    </row>
    <row r="5053" spans="1:11">
      <c r="A5053" s="18" t="s">
        <v>20</v>
      </c>
      <c r="B5053" s="5" t="str">
        <f>TEXT(DATA[[#This Row],[Fecha]],"mmm")</f>
        <v>may</v>
      </c>
      <c r="C5053" s="16">
        <f>(WEEKNUM(DATA[[#This Row],[Fecha]],2))</f>
        <v>21</v>
      </c>
      <c r="D5053" s="30">
        <v>45434</v>
      </c>
      <c r="E5053" s="102">
        <f>YEAR(DATA[[#This Row],[Fecha]])</f>
        <v>2024</v>
      </c>
      <c r="F5053" s="31" t="s">
        <v>398</v>
      </c>
      <c r="G5053" s="32" t="s">
        <v>52</v>
      </c>
      <c r="H5053" s="35" t="s">
        <v>591</v>
      </c>
      <c r="I5053" s="32" t="s">
        <v>166</v>
      </c>
      <c r="J5053" s="19">
        <v>2.9</v>
      </c>
    </row>
    <row r="5054" spans="1:11">
      <c r="A5054" s="18" t="s">
        <v>20</v>
      </c>
      <c r="B5054" s="5" t="str">
        <f>TEXT(DATA[[#This Row],[Fecha]],"mmm")</f>
        <v>may</v>
      </c>
      <c r="C5054" s="16">
        <f>(WEEKNUM(DATA[[#This Row],[Fecha]],2))</f>
        <v>21</v>
      </c>
      <c r="D5054" s="30">
        <v>45434</v>
      </c>
      <c r="E5054" s="102">
        <f>YEAR(DATA[[#This Row],[Fecha]])</f>
        <v>2024</v>
      </c>
      <c r="F5054" s="31" t="s">
        <v>398</v>
      </c>
      <c r="G5054" s="32" t="s">
        <v>62</v>
      </c>
      <c r="H5054" s="35" t="s">
        <v>307</v>
      </c>
      <c r="I5054" s="32" t="s">
        <v>166</v>
      </c>
      <c r="J5054" s="19">
        <v>2.4500000000000002</v>
      </c>
    </row>
    <row r="5055" spans="1:11">
      <c r="A5055" s="18" t="s">
        <v>19</v>
      </c>
      <c r="B5055" s="5" t="str">
        <f>TEXT(DATA[[#This Row],[Fecha]],"mmm")</f>
        <v>may</v>
      </c>
      <c r="C5055" s="16">
        <f>(WEEKNUM(DATA[[#This Row],[Fecha]],2))</f>
        <v>21</v>
      </c>
      <c r="D5055" s="30">
        <v>45434</v>
      </c>
      <c r="E5055" s="102">
        <f>YEAR(DATA[[#This Row],[Fecha]])</f>
        <v>2024</v>
      </c>
      <c r="F5055" s="31" t="s">
        <v>398</v>
      </c>
      <c r="G5055" s="32" t="s">
        <v>65</v>
      </c>
      <c r="H5055" s="35" t="s">
        <v>435</v>
      </c>
      <c r="I5055" s="32" t="s">
        <v>166</v>
      </c>
      <c r="J5055" s="19">
        <v>2.4</v>
      </c>
    </row>
    <row r="5056" spans="1:11">
      <c r="A5056" s="18" t="s">
        <v>19</v>
      </c>
      <c r="B5056" s="5" t="str">
        <f>TEXT(DATA[[#This Row],[Fecha]],"mmm")</f>
        <v>may</v>
      </c>
      <c r="C5056" s="16">
        <f>(WEEKNUM(DATA[[#This Row],[Fecha]],2))</f>
        <v>21</v>
      </c>
      <c r="D5056" s="30">
        <v>45434</v>
      </c>
      <c r="E5056" s="102">
        <f>YEAR(DATA[[#This Row],[Fecha]])</f>
        <v>2024</v>
      </c>
      <c r="F5056" s="31" t="s">
        <v>398</v>
      </c>
      <c r="G5056" s="32" t="s">
        <v>65</v>
      </c>
      <c r="H5056" s="35" t="s">
        <v>435</v>
      </c>
      <c r="I5056" s="32" t="s">
        <v>166</v>
      </c>
      <c r="J5056" s="19">
        <v>2.2599999999999998</v>
      </c>
    </row>
    <row r="5057" spans="1:10">
      <c r="A5057" s="18" t="s">
        <v>22</v>
      </c>
      <c r="B5057" s="5" t="str">
        <f>TEXT(DATA[[#This Row],[Fecha]],"mmm")</f>
        <v>may</v>
      </c>
      <c r="C5057" s="16">
        <f>(WEEKNUM(DATA[[#This Row],[Fecha]],2))</f>
        <v>21</v>
      </c>
      <c r="D5057" s="30">
        <v>45434</v>
      </c>
      <c r="E5057" s="102">
        <f>YEAR(DATA[[#This Row],[Fecha]])</f>
        <v>2024</v>
      </c>
      <c r="F5057" s="31" t="s">
        <v>398</v>
      </c>
      <c r="G5057" s="32" t="s">
        <v>65</v>
      </c>
      <c r="H5057" s="35" t="s">
        <v>69</v>
      </c>
      <c r="I5057" s="32" t="s">
        <v>166</v>
      </c>
      <c r="J5057" s="19">
        <v>1.93</v>
      </c>
    </row>
    <row r="5058" spans="1:10">
      <c r="A5058" s="18" t="s">
        <v>20</v>
      </c>
      <c r="B5058" s="5" t="str">
        <f>TEXT(DATA[[#This Row],[Fecha]],"mmm")</f>
        <v>may</v>
      </c>
      <c r="C5058" s="16">
        <f>(WEEKNUM(DATA[[#This Row],[Fecha]],2))</f>
        <v>21</v>
      </c>
      <c r="D5058" s="30">
        <v>45434</v>
      </c>
      <c r="E5058" s="102">
        <f>YEAR(DATA[[#This Row],[Fecha]])</f>
        <v>2024</v>
      </c>
      <c r="F5058" s="31" t="s">
        <v>398</v>
      </c>
      <c r="G5058" s="32" t="s">
        <v>70</v>
      </c>
      <c r="H5058" s="35" t="s">
        <v>686</v>
      </c>
      <c r="I5058" s="32" t="s">
        <v>166</v>
      </c>
      <c r="J5058" s="19">
        <v>1.89</v>
      </c>
    </row>
    <row r="5059" spans="1:10">
      <c r="A5059" s="18" t="s">
        <v>22</v>
      </c>
      <c r="B5059" s="5" t="str">
        <f>TEXT(DATA[[#This Row],[Fecha]],"mmm")</f>
        <v>may</v>
      </c>
      <c r="C5059" s="16">
        <f>(WEEKNUM(DATA[[#This Row],[Fecha]],2))</f>
        <v>21</v>
      </c>
      <c r="D5059" s="30">
        <v>45434</v>
      </c>
      <c r="E5059" s="102">
        <f>YEAR(DATA[[#This Row],[Fecha]])</f>
        <v>2024</v>
      </c>
      <c r="F5059" s="31" t="s">
        <v>398</v>
      </c>
      <c r="G5059" s="32" t="s">
        <v>65</v>
      </c>
      <c r="H5059" s="35" t="s">
        <v>69</v>
      </c>
      <c r="I5059" s="32" t="s">
        <v>166</v>
      </c>
      <c r="J5059" s="19">
        <v>1.88</v>
      </c>
    </row>
    <row r="5060" spans="1:10">
      <c r="A5060" s="18" t="s">
        <v>22</v>
      </c>
      <c r="B5060" s="5" t="str">
        <f>TEXT(DATA[[#This Row],[Fecha]],"mmm")</f>
        <v>may</v>
      </c>
      <c r="C5060" s="16">
        <f>(WEEKNUM(DATA[[#This Row],[Fecha]],2))</f>
        <v>21</v>
      </c>
      <c r="D5060" s="30">
        <v>45434</v>
      </c>
      <c r="E5060" s="102">
        <f>YEAR(DATA[[#This Row],[Fecha]])</f>
        <v>2024</v>
      </c>
      <c r="F5060" s="31" t="s">
        <v>398</v>
      </c>
      <c r="G5060" s="32" t="s">
        <v>65</v>
      </c>
      <c r="H5060" s="35" t="s">
        <v>89</v>
      </c>
      <c r="I5060" s="32" t="s">
        <v>166</v>
      </c>
      <c r="J5060" s="19">
        <v>1.85</v>
      </c>
    </row>
    <row r="5061" spans="1:10">
      <c r="A5061" s="18" t="s">
        <v>22</v>
      </c>
      <c r="B5061" s="5" t="str">
        <f>TEXT(DATA[[#This Row],[Fecha]],"mmm")</f>
        <v>may</v>
      </c>
      <c r="C5061" s="16">
        <f>(WEEKNUM(DATA[[#This Row],[Fecha]],2))</f>
        <v>21</v>
      </c>
      <c r="D5061" s="30">
        <v>45434</v>
      </c>
      <c r="E5061" s="102">
        <f>YEAR(DATA[[#This Row],[Fecha]])</f>
        <v>2024</v>
      </c>
      <c r="F5061" s="31" t="s">
        <v>398</v>
      </c>
      <c r="G5061" s="32" t="s">
        <v>65</v>
      </c>
      <c r="H5061" s="35" t="s">
        <v>69</v>
      </c>
      <c r="I5061" s="32" t="s">
        <v>166</v>
      </c>
      <c r="J5061" s="19">
        <v>1.78</v>
      </c>
    </row>
    <row r="5062" spans="1:10">
      <c r="A5062" s="18" t="s">
        <v>19</v>
      </c>
      <c r="B5062" s="5" t="str">
        <f>TEXT(DATA[[#This Row],[Fecha]],"mmm")</f>
        <v>may</v>
      </c>
      <c r="C5062" s="16">
        <f>(WEEKNUM(DATA[[#This Row],[Fecha]],2))</f>
        <v>21</v>
      </c>
      <c r="D5062" s="30">
        <v>45434</v>
      </c>
      <c r="E5062" s="102">
        <f>YEAR(DATA[[#This Row],[Fecha]])</f>
        <v>2024</v>
      </c>
      <c r="F5062" s="31" t="s">
        <v>398</v>
      </c>
      <c r="G5062" s="32" t="s">
        <v>65</v>
      </c>
      <c r="H5062" s="35" t="s">
        <v>429</v>
      </c>
      <c r="I5062" s="32" t="s">
        <v>166</v>
      </c>
      <c r="J5062" s="19">
        <v>1.71</v>
      </c>
    </row>
    <row r="5063" spans="1:10">
      <c r="A5063" s="18" t="s">
        <v>19</v>
      </c>
      <c r="B5063" s="5" t="str">
        <f>TEXT(DATA[[#This Row],[Fecha]],"mmm")</f>
        <v>may</v>
      </c>
      <c r="C5063" s="16">
        <f>(WEEKNUM(DATA[[#This Row],[Fecha]],2))</f>
        <v>21</v>
      </c>
      <c r="D5063" s="30">
        <v>45434</v>
      </c>
      <c r="E5063" s="102">
        <f>YEAR(DATA[[#This Row],[Fecha]])</f>
        <v>2024</v>
      </c>
      <c r="F5063" s="31" t="s">
        <v>398</v>
      </c>
      <c r="G5063" s="32" t="s">
        <v>65</v>
      </c>
      <c r="H5063" s="35" t="s">
        <v>429</v>
      </c>
      <c r="I5063" s="32" t="s">
        <v>166</v>
      </c>
      <c r="J5063" s="19">
        <v>1.51</v>
      </c>
    </row>
    <row r="5064" spans="1:10">
      <c r="A5064" s="18" t="s">
        <v>19</v>
      </c>
      <c r="B5064" s="5" t="str">
        <f>TEXT(DATA[[#This Row],[Fecha]],"mmm")</f>
        <v>may</v>
      </c>
      <c r="C5064" s="16">
        <f>(WEEKNUM(DATA[[#This Row],[Fecha]],2))</f>
        <v>21</v>
      </c>
      <c r="D5064" s="30">
        <v>45434</v>
      </c>
      <c r="E5064" s="102">
        <f>YEAR(DATA[[#This Row],[Fecha]])</f>
        <v>2024</v>
      </c>
      <c r="F5064" s="31" t="s">
        <v>398</v>
      </c>
      <c r="G5064" s="32" t="s">
        <v>65</v>
      </c>
      <c r="H5064" s="35" t="s">
        <v>435</v>
      </c>
      <c r="I5064" s="32" t="s">
        <v>166</v>
      </c>
      <c r="J5064" s="19">
        <v>1.48</v>
      </c>
    </row>
    <row r="5065" spans="1:10">
      <c r="A5065" s="18" t="s">
        <v>22</v>
      </c>
      <c r="B5065" s="5" t="str">
        <f>TEXT(DATA[[#This Row],[Fecha]],"mmm")</f>
        <v>may</v>
      </c>
      <c r="C5065" s="16">
        <f>(WEEKNUM(DATA[[#This Row],[Fecha]],2))</f>
        <v>21</v>
      </c>
      <c r="D5065" s="30">
        <v>45434</v>
      </c>
      <c r="E5065" s="102">
        <f>YEAR(DATA[[#This Row],[Fecha]])</f>
        <v>2024</v>
      </c>
      <c r="F5065" s="31" t="s">
        <v>58</v>
      </c>
      <c r="G5065" s="32" t="s">
        <v>65</v>
      </c>
      <c r="H5065" s="35" t="s">
        <v>89</v>
      </c>
      <c r="I5065" s="32" t="s">
        <v>166</v>
      </c>
      <c r="J5065" s="19">
        <v>1.48</v>
      </c>
    </row>
    <row r="5066" spans="1:10">
      <c r="A5066" s="18" t="s">
        <v>22</v>
      </c>
      <c r="B5066" s="5" t="str">
        <f>TEXT(DATA[[#This Row],[Fecha]],"mmm")</f>
        <v>may</v>
      </c>
      <c r="C5066" s="16">
        <f>(WEEKNUM(DATA[[#This Row],[Fecha]],2))</f>
        <v>21</v>
      </c>
      <c r="D5066" s="30">
        <v>45434</v>
      </c>
      <c r="E5066" s="102">
        <f>YEAR(DATA[[#This Row],[Fecha]])</f>
        <v>2024</v>
      </c>
      <c r="F5066" s="31" t="s">
        <v>398</v>
      </c>
      <c r="G5066" s="32" t="s">
        <v>78</v>
      </c>
      <c r="H5066" s="35" t="s">
        <v>296</v>
      </c>
      <c r="I5066" s="32" t="s">
        <v>166</v>
      </c>
      <c r="J5066" s="19">
        <v>1.48</v>
      </c>
    </row>
    <row r="5067" spans="1:10">
      <c r="A5067" s="18" t="s">
        <v>19</v>
      </c>
      <c r="B5067" s="5" t="str">
        <f>TEXT(DATA[[#This Row],[Fecha]],"mmm")</f>
        <v>may</v>
      </c>
      <c r="C5067" s="16">
        <f>(WEEKNUM(DATA[[#This Row],[Fecha]],2))</f>
        <v>21</v>
      </c>
      <c r="D5067" s="30">
        <v>45434</v>
      </c>
      <c r="E5067" s="102">
        <f>YEAR(DATA[[#This Row],[Fecha]])</f>
        <v>2024</v>
      </c>
      <c r="F5067" s="31" t="s">
        <v>398</v>
      </c>
      <c r="G5067" s="32" t="s">
        <v>65</v>
      </c>
      <c r="H5067" s="35" t="s">
        <v>435</v>
      </c>
      <c r="I5067" s="32" t="s">
        <v>166</v>
      </c>
      <c r="J5067" s="19">
        <v>1.43</v>
      </c>
    </row>
    <row r="5068" spans="1:10">
      <c r="A5068" s="18" t="s">
        <v>22</v>
      </c>
      <c r="B5068" s="5" t="str">
        <f>TEXT(DATA[[#This Row],[Fecha]],"mmm")</f>
        <v>may</v>
      </c>
      <c r="C5068" s="16">
        <f>(WEEKNUM(DATA[[#This Row],[Fecha]],2))</f>
        <v>21</v>
      </c>
      <c r="D5068" s="30">
        <v>45434</v>
      </c>
      <c r="E5068" s="102">
        <f>YEAR(DATA[[#This Row],[Fecha]])</f>
        <v>2024</v>
      </c>
      <c r="F5068" s="31" t="s">
        <v>398</v>
      </c>
      <c r="G5068" s="32" t="s">
        <v>70</v>
      </c>
      <c r="H5068" s="35" t="s">
        <v>547</v>
      </c>
      <c r="I5068" s="32" t="s">
        <v>166</v>
      </c>
      <c r="J5068" s="19">
        <v>1.3</v>
      </c>
    </row>
    <row r="5069" spans="1:10">
      <c r="A5069" s="18" t="s">
        <v>22</v>
      </c>
      <c r="B5069" s="5" t="str">
        <f>TEXT(DATA[[#This Row],[Fecha]],"mmm")</f>
        <v>may</v>
      </c>
      <c r="C5069" s="16">
        <f>(WEEKNUM(DATA[[#This Row],[Fecha]],2))</f>
        <v>21</v>
      </c>
      <c r="D5069" s="30">
        <v>45434</v>
      </c>
      <c r="E5069" s="102">
        <f>YEAR(DATA[[#This Row],[Fecha]])</f>
        <v>2024</v>
      </c>
      <c r="F5069" s="31" t="s">
        <v>398</v>
      </c>
      <c r="G5069" s="32" t="s">
        <v>78</v>
      </c>
      <c r="H5069" s="35" t="s">
        <v>296</v>
      </c>
      <c r="I5069" s="32" t="s">
        <v>166</v>
      </c>
      <c r="J5069" s="19">
        <v>1.25</v>
      </c>
    </row>
    <row r="5070" spans="1:10">
      <c r="A5070" s="18" t="s">
        <v>22</v>
      </c>
      <c r="B5070" s="5" t="str">
        <f>TEXT(DATA[[#This Row],[Fecha]],"mmm")</f>
        <v>may</v>
      </c>
      <c r="C5070" s="16">
        <f>(WEEKNUM(DATA[[#This Row],[Fecha]],2))</f>
        <v>21</v>
      </c>
      <c r="D5070" s="30">
        <v>45434</v>
      </c>
      <c r="E5070" s="102">
        <f>YEAR(DATA[[#This Row],[Fecha]])</f>
        <v>2024</v>
      </c>
      <c r="F5070" s="31" t="s">
        <v>398</v>
      </c>
      <c r="G5070" s="32" t="s">
        <v>65</v>
      </c>
      <c r="H5070" s="35" t="s">
        <v>69</v>
      </c>
      <c r="I5070" s="32" t="s">
        <v>166</v>
      </c>
      <c r="J5070" s="19">
        <v>1.21</v>
      </c>
    </row>
    <row r="5071" spans="1:10">
      <c r="A5071" s="18" t="s">
        <v>19</v>
      </c>
      <c r="B5071" s="5" t="str">
        <f>TEXT(DATA[[#This Row],[Fecha]],"mmm")</f>
        <v>may</v>
      </c>
      <c r="C5071" s="16">
        <f>(WEEKNUM(DATA[[#This Row],[Fecha]],2))</f>
        <v>21</v>
      </c>
      <c r="D5071" s="30">
        <v>45434</v>
      </c>
      <c r="E5071" s="102">
        <f>YEAR(DATA[[#This Row],[Fecha]])</f>
        <v>2024</v>
      </c>
      <c r="F5071" s="31" t="s">
        <v>398</v>
      </c>
      <c r="G5071" s="32" t="s">
        <v>65</v>
      </c>
      <c r="H5071" s="35" t="s">
        <v>435</v>
      </c>
      <c r="I5071" s="32" t="s">
        <v>166</v>
      </c>
      <c r="J5071" s="19">
        <v>1.2</v>
      </c>
    </row>
    <row r="5072" spans="1:10">
      <c r="A5072" s="18" t="s">
        <v>19</v>
      </c>
      <c r="B5072" s="5" t="str">
        <f>TEXT(DATA[[#This Row],[Fecha]],"mmm")</f>
        <v>may</v>
      </c>
      <c r="C5072" s="16">
        <f>(WEEKNUM(DATA[[#This Row],[Fecha]],2))</f>
        <v>21</v>
      </c>
      <c r="D5072" s="30">
        <v>45434</v>
      </c>
      <c r="E5072" s="102">
        <f>YEAR(DATA[[#This Row],[Fecha]])</f>
        <v>2024</v>
      </c>
      <c r="F5072" s="31" t="s">
        <v>398</v>
      </c>
      <c r="G5072" s="32" t="s">
        <v>65</v>
      </c>
      <c r="H5072" s="35" t="s">
        <v>435</v>
      </c>
      <c r="I5072" s="32" t="s">
        <v>166</v>
      </c>
      <c r="J5072" s="19">
        <v>1.2</v>
      </c>
    </row>
    <row r="5073" spans="1:10">
      <c r="A5073" s="18" t="s">
        <v>22</v>
      </c>
      <c r="B5073" s="5" t="str">
        <f>TEXT(DATA[[#This Row],[Fecha]],"mmm")</f>
        <v>may</v>
      </c>
      <c r="C5073" s="16">
        <f>(WEEKNUM(DATA[[#This Row],[Fecha]],2))</f>
        <v>21</v>
      </c>
      <c r="D5073" s="30">
        <v>45434</v>
      </c>
      <c r="E5073" s="102">
        <f>YEAR(DATA[[#This Row],[Fecha]])</f>
        <v>2024</v>
      </c>
      <c r="F5073" s="31" t="s">
        <v>398</v>
      </c>
      <c r="G5073" s="32" t="s">
        <v>65</v>
      </c>
      <c r="H5073" s="35" t="s">
        <v>69</v>
      </c>
      <c r="I5073" s="32" t="s">
        <v>166</v>
      </c>
      <c r="J5073" s="19">
        <v>1.18</v>
      </c>
    </row>
    <row r="5074" spans="1:10">
      <c r="A5074" s="18" t="s">
        <v>22</v>
      </c>
      <c r="B5074" s="5" t="str">
        <f>TEXT(DATA[[#This Row],[Fecha]],"mmm")</f>
        <v>may</v>
      </c>
      <c r="C5074" s="16">
        <f>(WEEKNUM(DATA[[#This Row],[Fecha]],2))</f>
        <v>21</v>
      </c>
      <c r="D5074" s="30">
        <v>45434</v>
      </c>
      <c r="E5074" s="102">
        <f>YEAR(DATA[[#This Row],[Fecha]])</f>
        <v>2024</v>
      </c>
      <c r="F5074" s="31" t="s">
        <v>58</v>
      </c>
      <c r="G5074" s="32" t="s">
        <v>65</v>
      </c>
      <c r="H5074" s="35" t="s">
        <v>89</v>
      </c>
      <c r="I5074" s="32" t="s">
        <v>166</v>
      </c>
      <c r="J5074" s="19">
        <v>1.1299999999999999</v>
      </c>
    </row>
    <row r="5075" spans="1:10">
      <c r="A5075" s="18" t="s">
        <v>20</v>
      </c>
      <c r="B5075" s="5" t="str">
        <f>TEXT(DATA[[#This Row],[Fecha]],"mmm")</f>
        <v>may</v>
      </c>
      <c r="C5075" s="16">
        <f>(WEEKNUM(DATA[[#This Row],[Fecha]],2))</f>
        <v>21</v>
      </c>
      <c r="D5075" s="30">
        <v>45434</v>
      </c>
      <c r="E5075" s="102">
        <f>YEAR(DATA[[#This Row],[Fecha]])</f>
        <v>2024</v>
      </c>
      <c r="F5075" s="31" t="s">
        <v>398</v>
      </c>
      <c r="G5075" s="32" t="s">
        <v>482</v>
      </c>
      <c r="H5075" s="35" t="s">
        <v>118</v>
      </c>
      <c r="I5075" s="32" t="s">
        <v>166</v>
      </c>
      <c r="J5075" s="19">
        <v>1.08</v>
      </c>
    </row>
    <row r="5076" spans="1:10">
      <c r="A5076" s="18" t="s">
        <v>19</v>
      </c>
      <c r="B5076" s="5" t="str">
        <f>TEXT(DATA[[#This Row],[Fecha]],"mmm")</f>
        <v>may</v>
      </c>
      <c r="C5076" s="16">
        <f>(WEEKNUM(DATA[[#This Row],[Fecha]],2))</f>
        <v>21</v>
      </c>
      <c r="D5076" s="30">
        <v>45434</v>
      </c>
      <c r="E5076" s="102">
        <f>YEAR(DATA[[#This Row],[Fecha]])</f>
        <v>2024</v>
      </c>
      <c r="F5076" s="31" t="s">
        <v>398</v>
      </c>
      <c r="G5076" s="32" t="s">
        <v>65</v>
      </c>
      <c r="H5076" s="35" t="s">
        <v>435</v>
      </c>
      <c r="I5076" s="32" t="s">
        <v>166</v>
      </c>
      <c r="J5076" s="19">
        <v>1.03</v>
      </c>
    </row>
    <row r="5077" spans="1:10">
      <c r="A5077" s="18" t="s">
        <v>19</v>
      </c>
      <c r="B5077" s="5" t="str">
        <f>TEXT(DATA[[#This Row],[Fecha]],"mmm")</f>
        <v>may</v>
      </c>
      <c r="C5077" s="16">
        <f>(WEEKNUM(DATA[[#This Row],[Fecha]],2))</f>
        <v>21</v>
      </c>
      <c r="D5077" s="30">
        <v>45434</v>
      </c>
      <c r="E5077" s="102">
        <f>YEAR(DATA[[#This Row],[Fecha]])</f>
        <v>2024</v>
      </c>
      <c r="F5077" s="31" t="s">
        <v>398</v>
      </c>
      <c r="G5077" s="32" t="s">
        <v>65</v>
      </c>
      <c r="H5077" s="35" t="s">
        <v>89</v>
      </c>
      <c r="I5077" s="32" t="s">
        <v>166</v>
      </c>
      <c r="J5077" s="19">
        <v>1</v>
      </c>
    </row>
    <row r="5078" spans="1:10">
      <c r="A5078" s="18" t="s">
        <v>22</v>
      </c>
      <c r="B5078" s="5" t="str">
        <f>TEXT(DATA[[#This Row],[Fecha]],"mmm")</f>
        <v>may</v>
      </c>
      <c r="C5078" s="16">
        <f>(WEEKNUM(DATA[[#This Row],[Fecha]],2))</f>
        <v>21</v>
      </c>
      <c r="D5078" s="30">
        <v>45434</v>
      </c>
      <c r="E5078" s="102">
        <f>YEAR(DATA[[#This Row],[Fecha]])</f>
        <v>2024</v>
      </c>
      <c r="F5078" s="31" t="s">
        <v>398</v>
      </c>
      <c r="G5078" s="32" t="s">
        <v>65</v>
      </c>
      <c r="H5078" s="35" t="s">
        <v>89</v>
      </c>
      <c r="I5078" s="32" t="s">
        <v>166</v>
      </c>
      <c r="J5078" s="19">
        <v>0.88</v>
      </c>
    </row>
    <row r="5079" spans="1:10">
      <c r="A5079" s="18" t="s">
        <v>22</v>
      </c>
      <c r="B5079" s="5" t="str">
        <f>TEXT(DATA[[#This Row],[Fecha]],"mmm")</f>
        <v>may</v>
      </c>
      <c r="C5079" s="16">
        <f>(WEEKNUM(DATA[[#This Row],[Fecha]],2))</f>
        <v>21</v>
      </c>
      <c r="D5079" s="30">
        <v>45434</v>
      </c>
      <c r="E5079" s="102">
        <f>YEAR(DATA[[#This Row],[Fecha]])</f>
        <v>2024</v>
      </c>
      <c r="F5079" s="31" t="s">
        <v>398</v>
      </c>
      <c r="G5079" s="32" t="s">
        <v>78</v>
      </c>
      <c r="H5079" s="35" t="s">
        <v>296</v>
      </c>
      <c r="I5079" s="32" t="s">
        <v>166</v>
      </c>
      <c r="J5079" s="19">
        <v>0.85</v>
      </c>
    </row>
    <row r="5080" spans="1:10">
      <c r="A5080" s="18" t="s">
        <v>20</v>
      </c>
      <c r="B5080" s="5" t="str">
        <f>TEXT(DATA[[#This Row],[Fecha]],"mmm")</f>
        <v>may</v>
      </c>
      <c r="C5080" s="16">
        <f>(WEEKNUM(DATA[[#This Row],[Fecha]],2))</f>
        <v>21</v>
      </c>
      <c r="D5080" s="30">
        <v>45434</v>
      </c>
      <c r="E5080" s="102">
        <f>YEAR(DATA[[#This Row],[Fecha]])</f>
        <v>2024</v>
      </c>
      <c r="F5080" s="31" t="s">
        <v>58</v>
      </c>
      <c r="G5080" s="32" t="s">
        <v>52</v>
      </c>
      <c r="H5080" s="35" t="s">
        <v>162</v>
      </c>
      <c r="I5080" s="32" t="s">
        <v>166</v>
      </c>
      <c r="J5080" s="19">
        <v>0.75</v>
      </c>
    </row>
    <row r="5081" spans="1:10">
      <c r="A5081" s="18" t="s">
        <v>22</v>
      </c>
      <c r="B5081" s="5" t="str">
        <f>TEXT(DATA[[#This Row],[Fecha]],"mmm")</f>
        <v>may</v>
      </c>
      <c r="C5081" s="16">
        <f>(WEEKNUM(DATA[[#This Row],[Fecha]],2))</f>
        <v>21</v>
      </c>
      <c r="D5081" s="30">
        <v>45434</v>
      </c>
      <c r="E5081" s="102">
        <f>YEAR(DATA[[#This Row],[Fecha]])</f>
        <v>2024</v>
      </c>
      <c r="F5081" s="31" t="s">
        <v>398</v>
      </c>
      <c r="G5081" s="32" t="s">
        <v>65</v>
      </c>
      <c r="H5081" s="35" t="s">
        <v>69</v>
      </c>
      <c r="I5081" s="32" t="s">
        <v>166</v>
      </c>
      <c r="J5081" s="19">
        <v>0.63</v>
      </c>
    </row>
    <row r="5082" spans="1:10">
      <c r="A5082" s="18" t="s">
        <v>20</v>
      </c>
      <c r="B5082" s="5" t="str">
        <f>TEXT(DATA[[#This Row],[Fecha]],"mmm")</f>
        <v>may</v>
      </c>
      <c r="C5082" s="16">
        <f>(WEEKNUM(DATA[[#This Row],[Fecha]],2))</f>
        <v>21</v>
      </c>
      <c r="D5082" s="30">
        <v>45434</v>
      </c>
      <c r="E5082" s="102">
        <f>YEAR(DATA[[#This Row],[Fecha]])</f>
        <v>2024</v>
      </c>
      <c r="F5082" s="31" t="s">
        <v>58</v>
      </c>
      <c r="G5082" s="32" t="s">
        <v>52</v>
      </c>
      <c r="H5082" s="35" t="s">
        <v>162</v>
      </c>
      <c r="I5082" s="32" t="s">
        <v>166</v>
      </c>
      <c r="J5082" s="19">
        <v>0.6</v>
      </c>
    </row>
    <row r="5083" spans="1:10">
      <c r="A5083" s="18" t="s">
        <v>19</v>
      </c>
      <c r="B5083" s="5" t="str">
        <f>TEXT(DATA[[#This Row],[Fecha]],"mmm")</f>
        <v>may</v>
      </c>
      <c r="C5083" s="16">
        <f>(WEEKNUM(DATA[[#This Row],[Fecha]],2))</f>
        <v>21</v>
      </c>
      <c r="D5083" s="30">
        <v>45434</v>
      </c>
      <c r="E5083" s="102">
        <f>YEAR(DATA[[#This Row],[Fecha]])</f>
        <v>2024</v>
      </c>
      <c r="F5083" s="31" t="s">
        <v>398</v>
      </c>
      <c r="G5083" s="32" t="s">
        <v>65</v>
      </c>
      <c r="H5083" s="35" t="s">
        <v>435</v>
      </c>
      <c r="I5083" s="32" t="s">
        <v>166</v>
      </c>
      <c r="J5083" s="19">
        <v>0.46</v>
      </c>
    </row>
    <row r="5084" spans="1:10">
      <c r="A5084" s="18" t="s">
        <v>22</v>
      </c>
      <c r="B5084" s="5" t="str">
        <f>TEXT(DATA[[#This Row],[Fecha]],"mmm")</f>
        <v>may</v>
      </c>
      <c r="C5084" s="16">
        <f>(WEEKNUM(DATA[[#This Row],[Fecha]],2))</f>
        <v>21</v>
      </c>
      <c r="D5084" s="30">
        <v>45434</v>
      </c>
      <c r="E5084" s="102">
        <f>YEAR(DATA[[#This Row],[Fecha]])</f>
        <v>2024</v>
      </c>
      <c r="F5084" s="31" t="s">
        <v>398</v>
      </c>
      <c r="G5084" s="32" t="s">
        <v>78</v>
      </c>
      <c r="H5084" s="35" t="s">
        <v>296</v>
      </c>
      <c r="I5084" s="32" t="s">
        <v>166</v>
      </c>
      <c r="J5084" s="19">
        <v>0.45</v>
      </c>
    </row>
    <row r="5085" spans="1:10">
      <c r="A5085" s="18" t="s">
        <v>22</v>
      </c>
      <c r="B5085" s="5" t="str">
        <f>TEXT(DATA[[#This Row],[Fecha]],"mmm")</f>
        <v>may</v>
      </c>
      <c r="C5085" s="16">
        <f>(WEEKNUM(DATA[[#This Row],[Fecha]],2))</f>
        <v>21</v>
      </c>
      <c r="D5085" s="30">
        <v>45434</v>
      </c>
      <c r="E5085" s="102">
        <f>YEAR(DATA[[#This Row],[Fecha]])</f>
        <v>2024</v>
      </c>
      <c r="F5085" s="31" t="s">
        <v>398</v>
      </c>
      <c r="G5085" s="32" t="s">
        <v>65</v>
      </c>
      <c r="H5085" s="35" t="s">
        <v>69</v>
      </c>
      <c r="I5085" s="32" t="s">
        <v>166</v>
      </c>
      <c r="J5085" s="19">
        <v>0.33</v>
      </c>
    </row>
    <row r="5086" spans="1:10">
      <c r="A5086" s="18" t="s">
        <v>22</v>
      </c>
      <c r="B5086" s="5" t="str">
        <f>TEXT(DATA[[#This Row],[Fecha]],"mmm")</f>
        <v>may</v>
      </c>
      <c r="C5086" s="16">
        <f>(WEEKNUM(DATA[[#This Row],[Fecha]],2))</f>
        <v>21</v>
      </c>
      <c r="D5086" s="30">
        <v>45434</v>
      </c>
      <c r="E5086" s="102">
        <f>YEAR(DATA[[#This Row],[Fecha]])</f>
        <v>2024</v>
      </c>
      <c r="F5086" s="31" t="s">
        <v>398</v>
      </c>
      <c r="G5086" s="32" t="s">
        <v>78</v>
      </c>
      <c r="H5086" s="35" t="s">
        <v>296</v>
      </c>
      <c r="I5086" s="32" t="s">
        <v>166</v>
      </c>
      <c r="J5086" s="19">
        <v>0.3</v>
      </c>
    </row>
    <row r="5087" spans="1:10">
      <c r="A5087" s="18" t="s">
        <v>22</v>
      </c>
      <c r="B5087" s="5" t="str">
        <f>TEXT(DATA[[#This Row],[Fecha]],"mmm")</f>
        <v>may</v>
      </c>
      <c r="C5087" s="16">
        <f>(WEEKNUM(DATA[[#This Row],[Fecha]],2))</f>
        <v>21</v>
      </c>
      <c r="D5087" s="30">
        <v>45434</v>
      </c>
      <c r="E5087" s="102">
        <f>YEAR(DATA[[#This Row],[Fecha]])</f>
        <v>2024</v>
      </c>
      <c r="F5087" s="31" t="s">
        <v>398</v>
      </c>
      <c r="G5087" s="32" t="s">
        <v>65</v>
      </c>
      <c r="H5087" s="35" t="s">
        <v>69</v>
      </c>
      <c r="I5087" s="32" t="s">
        <v>166</v>
      </c>
      <c r="J5087" s="19">
        <v>0.23</v>
      </c>
    </row>
    <row r="5088" spans="1:10">
      <c r="A5088" s="18" t="s">
        <v>22</v>
      </c>
      <c r="B5088" s="5" t="str">
        <f>TEXT(DATA[[#This Row],[Fecha]],"mmm")</f>
        <v>may</v>
      </c>
      <c r="C5088" s="16">
        <f>(WEEKNUM(DATA[[#This Row],[Fecha]],2))</f>
        <v>21</v>
      </c>
      <c r="D5088" s="30">
        <v>45434</v>
      </c>
      <c r="E5088" s="102">
        <f>YEAR(DATA[[#This Row],[Fecha]])</f>
        <v>2024</v>
      </c>
      <c r="F5088" s="31" t="s">
        <v>398</v>
      </c>
      <c r="G5088" s="32" t="s">
        <v>65</v>
      </c>
      <c r="H5088" s="35" t="s">
        <v>89</v>
      </c>
      <c r="I5088" s="32" t="s">
        <v>166</v>
      </c>
      <c r="J5088" s="19">
        <v>0.15</v>
      </c>
    </row>
    <row r="5089" spans="1:11">
      <c r="A5089" s="18" t="s">
        <v>22</v>
      </c>
      <c r="B5089" s="5" t="str">
        <f>TEXT(DATA[[#This Row],[Fecha]],"mmm")</f>
        <v>may</v>
      </c>
      <c r="C5089" s="16">
        <f>(WEEKNUM(DATA[[#This Row],[Fecha]],2))</f>
        <v>21</v>
      </c>
      <c r="D5089" s="30">
        <v>45434</v>
      </c>
      <c r="E5089" s="102">
        <f>YEAR(DATA[[#This Row],[Fecha]])</f>
        <v>2024</v>
      </c>
      <c r="F5089" s="31" t="s">
        <v>58</v>
      </c>
      <c r="G5089" s="32" t="s">
        <v>65</v>
      </c>
      <c r="H5089" s="35" t="s">
        <v>69</v>
      </c>
      <c r="I5089" s="32" t="s">
        <v>166</v>
      </c>
      <c r="J5089" s="19">
        <v>0.08</v>
      </c>
    </row>
    <row r="5090" spans="1:11">
      <c r="A5090" s="18" t="s">
        <v>22</v>
      </c>
      <c r="B5090" s="5" t="str">
        <f>TEXT(DATA[[#This Row],[Fecha]],"mmm")</f>
        <v>may</v>
      </c>
      <c r="C5090" s="16">
        <f>(WEEKNUM(DATA[[#This Row],[Fecha]],2))</f>
        <v>21</v>
      </c>
      <c r="D5090" s="30">
        <v>45434</v>
      </c>
      <c r="E5090" s="102">
        <f>YEAR(DATA[[#This Row],[Fecha]])</f>
        <v>2024</v>
      </c>
      <c r="F5090" s="31" t="s">
        <v>398</v>
      </c>
      <c r="G5090" s="32" t="s">
        <v>65</v>
      </c>
      <c r="H5090" s="35" t="s">
        <v>69</v>
      </c>
      <c r="I5090" s="32" t="s">
        <v>166</v>
      </c>
      <c r="J5090" s="19">
        <v>0.05</v>
      </c>
    </row>
    <row r="5091" spans="1:11">
      <c r="A5091" s="18" t="s">
        <v>22</v>
      </c>
      <c r="B5091" s="5" t="str">
        <f>TEXT(DATA[[#This Row],[Fecha]],"mmm")</f>
        <v>may</v>
      </c>
      <c r="C5091" s="16">
        <f>(WEEKNUM(DATA[[#This Row],[Fecha]],2))</f>
        <v>21</v>
      </c>
      <c r="D5091" s="30">
        <v>45434</v>
      </c>
      <c r="E5091" s="102">
        <f>YEAR(DATA[[#This Row],[Fecha]])</f>
        <v>2024</v>
      </c>
      <c r="F5091" s="31" t="s">
        <v>398</v>
      </c>
      <c r="G5091" s="32" t="s">
        <v>65</v>
      </c>
      <c r="H5091" s="35" t="s">
        <v>69</v>
      </c>
      <c r="I5091" s="32" t="s">
        <v>166</v>
      </c>
      <c r="J5091" s="19">
        <v>0.03</v>
      </c>
    </row>
    <row r="5092" spans="1:11">
      <c r="A5092" s="18" t="s">
        <v>22</v>
      </c>
      <c r="B5092" s="5" t="str">
        <f>TEXT(DATA[[#This Row],[Fecha]],"mmm")</f>
        <v>may</v>
      </c>
      <c r="C5092" s="16">
        <f>(WEEKNUM(DATA[[#This Row],[Fecha]],2))</f>
        <v>21</v>
      </c>
      <c r="D5092" s="30">
        <v>45434</v>
      </c>
      <c r="E5092" s="102">
        <f>YEAR(DATA[[#This Row],[Fecha]])</f>
        <v>2024</v>
      </c>
      <c r="F5092" s="31" t="s">
        <v>398</v>
      </c>
      <c r="G5092" s="32" t="s">
        <v>65</v>
      </c>
      <c r="H5092" s="35" t="s">
        <v>89</v>
      </c>
      <c r="I5092" s="32" t="s">
        <v>166</v>
      </c>
      <c r="J5092" s="19">
        <v>0</v>
      </c>
    </row>
    <row r="5093" spans="1:11">
      <c r="A5093" s="18" t="s">
        <v>19</v>
      </c>
      <c r="B5093" s="5" t="str">
        <f>TEXT(DATA[[#This Row],[Fecha]],"mmm")</f>
        <v>may</v>
      </c>
      <c r="C5093" s="16">
        <f>(WEEKNUM(DATA[[#This Row],[Fecha]],2))</f>
        <v>21</v>
      </c>
      <c r="D5093" s="30">
        <v>45435</v>
      </c>
      <c r="E5093" s="102">
        <f>YEAR(DATA[[#This Row],[Fecha]])</f>
        <v>2024</v>
      </c>
      <c r="F5093" s="31" t="s">
        <v>398</v>
      </c>
      <c r="G5093" s="32" t="s">
        <v>71</v>
      </c>
      <c r="H5093" s="35" t="s">
        <v>425</v>
      </c>
      <c r="I5093" s="32" t="s">
        <v>57</v>
      </c>
      <c r="J5093" s="19">
        <v>17.34</v>
      </c>
      <c r="K5093" s="29" t="s">
        <v>954</v>
      </c>
    </row>
    <row r="5094" spans="1:11">
      <c r="A5094" s="18" t="s">
        <v>22</v>
      </c>
      <c r="B5094" s="5" t="str">
        <f>TEXT(DATA[[#This Row],[Fecha]],"mmm")</f>
        <v>may</v>
      </c>
      <c r="C5094" s="16">
        <f>(WEEKNUM(DATA[[#This Row],[Fecha]],2))</f>
        <v>21</v>
      </c>
      <c r="D5094" s="30">
        <v>45435</v>
      </c>
      <c r="E5094" s="102">
        <f>YEAR(DATA[[#This Row],[Fecha]])</f>
        <v>2024</v>
      </c>
      <c r="F5094" s="31" t="s">
        <v>398</v>
      </c>
      <c r="G5094" s="32" t="s">
        <v>65</v>
      </c>
      <c r="H5094" s="35" t="s">
        <v>89</v>
      </c>
      <c r="I5094" s="32" t="s">
        <v>56</v>
      </c>
      <c r="J5094" s="19">
        <v>13.53</v>
      </c>
      <c r="K5094" s="29" t="s">
        <v>955</v>
      </c>
    </row>
    <row r="5095" spans="1:11">
      <c r="A5095" s="18" t="s">
        <v>20</v>
      </c>
      <c r="B5095" s="5" t="str">
        <f>TEXT(DATA[[#This Row],[Fecha]],"mmm")</f>
        <v>may</v>
      </c>
      <c r="C5095" s="16">
        <f>(WEEKNUM(DATA[[#This Row],[Fecha]],2))</f>
        <v>21</v>
      </c>
      <c r="D5095" s="30">
        <v>45435</v>
      </c>
      <c r="E5095" s="102">
        <f>YEAR(DATA[[#This Row],[Fecha]])</f>
        <v>2024</v>
      </c>
      <c r="F5095" s="31" t="s">
        <v>58</v>
      </c>
      <c r="G5095" s="32" t="s">
        <v>53</v>
      </c>
      <c r="H5095" s="35" t="s">
        <v>366</v>
      </c>
      <c r="I5095" s="32" t="s">
        <v>57</v>
      </c>
      <c r="J5095" s="19">
        <v>12.77</v>
      </c>
      <c r="K5095" s="29" t="s">
        <v>958</v>
      </c>
    </row>
    <row r="5096" spans="1:11">
      <c r="A5096" s="18" t="s">
        <v>20</v>
      </c>
      <c r="B5096" s="5" t="str">
        <f>TEXT(DATA[[#This Row],[Fecha]],"mmm")</f>
        <v>may</v>
      </c>
      <c r="C5096" s="16">
        <f>(WEEKNUM(DATA[[#This Row],[Fecha]],2))</f>
        <v>21</v>
      </c>
      <c r="D5096" s="30">
        <v>45435</v>
      </c>
      <c r="E5096" s="102">
        <f>YEAR(DATA[[#This Row],[Fecha]])</f>
        <v>2024</v>
      </c>
      <c r="F5096" s="31" t="s">
        <v>398</v>
      </c>
      <c r="G5096" s="32" t="s">
        <v>53</v>
      </c>
      <c r="H5096" s="35" t="s">
        <v>480</v>
      </c>
      <c r="I5096" s="32" t="s">
        <v>166</v>
      </c>
      <c r="J5096" s="19">
        <v>7.01</v>
      </c>
    </row>
    <row r="5097" spans="1:11">
      <c r="A5097" s="18" t="s">
        <v>19</v>
      </c>
      <c r="B5097" s="5" t="str">
        <f>TEXT(DATA[[#This Row],[Fecha]],"mmm")</f>
        <v>may</v>
      </c>
      <c r="C5097" s="16">
        <f>(WEEKNUM(DATA[[#This Row],[Fecha]],2))</f>
        <v>21</v>
      </c>
      <c r="D5097" s="30">
        <v>45435</v>
      </c>
      <c r="E5097" s="102">
        <f>YEAR(DATA[[#This Row],[Fecha]])</f>
        <v>2024</v>
      </c>
      <c r="F5097" s="31" t="s">
        <v>398</v>
      </c>
      <c r="G5097" s="32" t="s">
        <v>179</v>
      </c>
      <c r="H5097" s="35" t="s">
        <v>950</v>
      </c>
      <c r="I5097" s="32" t="s">
        <v>166</v>
      </c>
      <c r="J5097" s="19">
        <v>6.65</v>
      </c>
    </row>
    <row r="5098" spans="1:11">
      <c r="A5098" s="18" t="s">
        <v>20</v>
      </c>
      <c r="B5098" s="5" t="str">
        <f>TEXT(DATA[[#This Row],[Fecha]],"mmm")</f>
        <v>may</v>
      </c>
      <c r="C5098" s="16">
        <f>(WEEKNUM(DATA[[#This Row],[Fecha]],2))</f>
        <v>21</v>
      </c>
      <c r="D5098" s="30">
        <v>45435</v>
      </c>
      <c r="E5098" s="102">
        <f>YEAR(DATA[[#This Row],[Fecha]])</f>
        <v>2024</v>
      </c>
      <c r="F5098" s="31" t="s">
        <v>398</v>
      </c>
      <c r="G5098" s="32" t="s">
        <v>53</v>
      </c>
      <c r="H5098" s="35" t="s">
        <v>366</v>
      </c>
      <c r="I5098" s="32" t="s">
        <v>166</v>
      </c>
      <c r="J5098" s="19">
        <v>6.29</v>
      </c>
    </row>
    <row r="5099" spans="1:11">
      <c r="A5099" s="18" t="s">
        <v>20</v>
      </c>
      <c r="B5099" s="5" t="str">
        <f>TEXT(DATA[[#This Row],[Fecha]],"mmm")</f>
        <v>may</v>
      </c>
      <c r="C5099" s="16">
        <f>(WEEKNUM(DATA[[#This Row],[Fecha]],2))</f>
        <v>21</v>
      </c>
      <c r="D5099" s="30">
        <v>45435</v>
      </c>
      <c r="E5099" s="102">
        <f>YEAR(DATA[[#This Row],[Fecha]])</f>
        <v>2024</v>
      </c>
      <c r="F5099" s="31" t="s">
        <v>58</v>
      </c>
      <c r="G5099" s="32" t="s">
        <v>76</v>
      </c>
      <c r="H5099" s="35" t="s">
        <v>586</v>
      </c>
      <c r="I5099" s="32" t="s">
        <v>166</v>
      </c>
      <c r="J5099" s="19">
        <v>5.47</v>
      </c>
    </row>
    <row r="5100" spans="1:11">
      <c r="A5100" s="18" t="s">
        <v>20</v>
      </c>
      <c r="B5100" s="5" t="str">
        <f>TEXT(DATA[[#This Row],[Fecha]],"mmm")</f>
        <v>may</v>
      </c>
      <c r="C5100" s="16">
        <f>(WEEKNUM(DATA[[#This Row],[Fecha]],2))</f>
        <v>21</v>
      </c>
      <c r="D5100" s="30">
        <v>45435</v>
      </c>
      <c r="E5100" s="102">
        <f>YEAR(DATA[[#This Row],[Fecha]])</f>
        <v>2024</v>
      </c>
      <c r="F5100" s="31" t="s">
        <v>398</v>
      </c>
      <c r="G5100" s="32" t="s">
        <v>62</v>
      </c>
      <c r="H5100" s="35" t="s">
        <v>242</v>
      </c>
      <c r="I5100" s="32" t="s">
        <v>166</v>
      </c>
      <c r="J5100" s="19">
        <v>5.19</v>
      </c>
    </row>
    <row r="5101" spans="1:11">
      <c r="A5101" s="18" t="s">
        <v>20</v>
      </c>
      <c r="B5101" s="5" t="str">
        <f>TEXT(DATA[[#This Row],[Fecha]],"mmm")</f>
        <v>may</v>
      </c>
      <c r="C5101" s="16">
        <f>(WEEKNUM(DATA[[#This Row],[Fecha]],2))</f>
        <v>21</v>
      </c>
      <c r="D5101" s="30">
        <v>45435</v>
      </c>
      <c r="E5101" s="102">
        <f>YEAR(DATA[[#This Row],[Fecha]])</f>
        <v>2024</v>
      </c>
      <c r="F5101" s="31" t="s">
        <v>398</v>
      </c>
      <c r="G5101" s="32" t="s">
        <v>53</v>
      </c>
      <c r="H5101" s="35" t="s">
        <v>480</v>
      </c>
      <c r="I5101" s="32" t="s">
        <v>166</v>
      </c>
      <c r="J5101" s="19">
        <v>5.18</v>
      </c>
    </row>
    <row r="5102" spans="1:11">
      <c r="A5102" s="18" t="s">
        <v>19</v>
      </c>
      <c r="B5102" s="5" t="str">
        <f>TEXT(DATA[[#This Row],[Fecha]],"mmm")</f>
        <v>may</v>
      </c>
      <c r="C5102" s="16">
        <f>(WEEKNUM(DATA[[#This Row],[Fecha]],2))</f>
        <v>21</v>
      </c>
      <c r="D5102" s="30">
        <v>45435</v>
      </c>
      <c r="E5102" s="102">
        <f>YEAR(DATA[[#This Row],[Fecha]])</f>
        <v>2024</v>
      </c>
      <c r="F5102" s="31" t="s">
        <v>398</v>
      </c>
      <c r="G5102" s="32" t="s">
        <v>74</v>
      </c>
      <c r="H5102" s="35" t="s">
        <v>149</v>
      </c>
      <c r="I5102" s="32" t="s">
        <v>166</v>
      </c>
      <c r="J5102" s="19">
        <v>5.04</v>
      </c>
    </row>
    <row r="5103" spans="1:11">
      <c r="A5103" s="18" t="s">
        <v>20</v>
      </c>
      <c r="B5103" s="5" t="str">
        <f>TEXT(DATA[[#This Row],[Fecha]],"mmm")</f>
        <v>may</v>
      </c>
      <c r="C5103" s="16">
        <f>(WEEKNUM(DATA[[#This Row],[Fecha]],2))</f>
        <v>21</v>
      </c>
      <c r="D5103" s="30">
        <v>45435</v>
      </c>
      <c r="E5103" s="102">
        <f>YEAR(DATA[[#This Row],[Fecha]])</f>
        <v>2024</v>
      </c>
      <c r="F5103" s="31" t="s">
        <v>58</v>
      </c>
      <c r="G5103" s="32" t="s">
        <v>70</v>
      </c>
      <c r="H5103" s="35" t="s">
        <v>134</v>
      </c>
      <c r="I5103" s="32" t="s">
        <v>166</v>
      </c>
      <c r="J5103" s="19">
        <v>4.99</v>
      </c>
    </row>
    <row r="5104" spans="1:11">
      <c r="A5104" s="18" t="s">
        <v>20</v>
      </c>
      <c r="B5104" s="5" t="str">
        <f>TEXT(DATA[[#This Row],[Fecha]],"mmm")</f>
        <v>may</v>
      </c>
      <c r="C5104" s="16">
        <f>(WEEKNUM(DATA[[#This Row],[Fecha]],2))</f>
        <v>21</v>
      </c>
      <c r="D5104" s="30">
        <v>45435</v>
      </c>
      <c r="E5104" s="102">
        <f>YEAR(DATA[[#This Row],[Fecha]])</f>
        <v>2024</v>
      </c>
      <c r="F5104" s="31" t="s">
        <v>398</v>
      </c>
      <c r="G5104" s="32" t="s">
        <v>53</v>
      </c>
      <c r="H5104" s="35" t="s">
        <v>828</v>
      </c>
      <c r="I5104" s="32" t="s">
        <v>166</v>
      </c>
      <c r="J5104" s="19">
        <v>4.9400000000000004</v>
      </c>
    </row>
    <row r="5105" spans="1:10">
      <c r="A5105" s="18" t="s">
        <v>20</v>
      </c>
      <c r="B5105" s="5" t="str">
        <f>TEXT(DATA[[#This Row],[Fecha]],"mmm")</f>
        <v>may</v>
      </c>
      <c r="C5105" s="16">
        <f>(WEEKNUM(DATA[[#This Row],[Fecha]],2))</f>
        <v>21</v>
      </c>
      <c r="D5105" s="30">
        <v>45435</v>
      </c>
      <c r="E5105" s="102">
        <f>YEAR(DATA[[#This Row],[Fecha]])</f>
        <v>2024</v>
      </c>
      <c r="F5105" s="31" t="s">
        <v>398</v>
      </c>
      <c r="G5105" s="32" t="s">
        <v>53</v>
      </c>
      <c r="H5105" s="35" t="s">
        <v>480</v>
      </c>
      <c r="I5105" s="32" t="s">
        <v>166</v>
      </c>
      <c r="J5105" s="19">
        <v>4.8499999999999996</v>
      </c>
    </row>
    <row r="5106" spans="1:10">
      <c r="A5106" s="18" t="s">
        <v>19</v>
      </c>
      <c r="B5106" s="5" t="str">
        <f>TEXT(DATA[[#This Row],[Fecha]],"mmm")</f>
        <v>may</v>
      </c>
      <c r="C5106" s="16">
        <f>(WEEKNUM(DATA[[#This Row],[Fecha]],2))</f>
        <v>21</v>
      </c>
      <c r="D5106" s="30">
        <v>45435</v>
      </c>
      <c r="E5106" s="102">
        <f>YEAR(DATA[[#This Row],[Fecha]])</f>
        <v>2024</v>
      </c>
      <c r="F5106" s="31" t="s">
        <v>398</v>
      </c>
      <c r="G5106" s="32" t="s">
        <v>74</v>
      </c>
      <c r="H5106" s="35" t="s">
        <v>149</v>
      </c>
      <c r="I5106" s="32" t="s">
        <v>166</v>
      </c>
      <c r="J5106" s="19">
        <v>4.66</v>
      </c>
    </row>
    <row r="5107" spans="1:10">
      <c r="A5107" s="18" t="s">
        <v>19</v>
      </c>
      <c r="B5107" s="5" t="str">
        <f>TEXT(DATA[[#This Row],[Fecha]],"mmm")</f>
        <v>may</v>
      </c>
      <c r="C5107" s="16">
        <f>(WEEKNUM(DATA[[#This Row],[Fecha]],2))</f>
        <v>21</v>
      </c>
      <c r="D5107" s="30">
        <v>45435</v>
      </c>
      <c r="E5107" s="102">
        <f>YEAR(DATA[[#This Row],[Fecha]])</f>
        <v>2024</v>
      </c>
      <c r="F5107" s="31" t="s">
        <v>398</v>
      </c>
      <c r="G5107" s="32" t="s">
        <v>65</v>
      </c>
      <c r="H5107" s="35" t="s">
        <v>435</v>
      </c>
      <c r="I5107" s="32" t="s">
        <v>166</v>
      </c>
      <c r="J5107" s="19">
        <v>4.59</v>
      </c>
    </row>
    <row r="5108" spans="1:10">
      <c r="A5108" s="18" t="s">
        <v>20</v>
      </c>
      <c r="B5108" s="5" t="str">
        <f>TEXT(DATA[[#This Row],[Fecha]],"mmm")</f>
        <v>may</v>
      </c>
      <c r="C5108" s="16">
        <f>(WEEKNUM(DATA[[#This Row],[Fecha]],2))</f>
        <v>21</v>
      </c>
      <c r="D5108" s="30">
        <v>45435</v>
      </c>
      <c r="E5108" s="102">
        <f>YEAR(DATA[[#This Row],[Fecha]])</f>
        <v>2024</v>
      </c>
      <c r="F5108" s="31" t="s">
        <v>58</v>
      </c>
      <c r="G5108" s="32" t="s">
        <v>53</v>
      </c>
      <c r="H5108" s="35" t="s">
        <v>366</v>
      </c>
      <c r="I5108" s="32" t="s">
        <v>166</v>
      </c>
      <c r="J5108" s="19">
        <v>4.43</v>
      </c>
    </row>
    <row r="5109" spans="1:10">
      <c r="A5109" s="18" t="s">
        <v>20</v>
      </c>
      <c r="B5109" s="5" t="str">
        <f>TEXT(DATA[[#This Row],[Fecha]],"mmm")</f>
        <v>may</v>
      </c>
      <c r="C5109" s="16">
        <f>(WEEKNUM(DATA[[#This Row],[Fecha]],2))</f>
        <v>21</v>
      </c>
      <c r="D5109" s="30">
        <v>45435</v>
      </c>
      <c r="E5109" s="102">
        <f>YEAR(DATA[[#This Row],[Fecha]])</f>
        <v>2024</v>
      </c>
      <c r="F5109" s="31" t="s">
        <v>58</v>
      </c>
      <c r="G5109" s="32" t="s">
        <v>482</v>
      </c>
      <c r="H5109" s="35" t="s">
        <v>150</v>
      </c>
      <c r="I5109" s="32" t="s">
        <v>166</v>
      </c>
      <c r="J5109" s="19">
        <v>4.0199999999999996</v>
      </c>
    </row>
    <row r="5110" spans="1:10">
      <c r="A5110" s="18" t="s">
        <v>20</v>
      </c>
      <c r="B5110" s="5" t="str">
        <f>TEXT(DATA[[#This Row],[Fecha]],"mmm")</f>
        <v>may</v>
      </c>
      <c r="C5110" s="16">
        <f>(WEEKNUM(DATA[[#This Row],[Fecha]],2))</f>
        <v>21</v>
      </c>
      <c r="D5110" s="30">
        <v>45435</v>
      </c>
      <c r="E5110" s="102">
        <f>YEAR(DATA[[#This Row],[Fecha]])</f>
        <v>2024</v>
      </c>
      <c r="F5110" s="31" t="s">
        <v>398</v>
      </c>
      <c r="G5110" s="32" t="s">
        <v>53</v>
      </c>
      <c r="H5110" s="35" t="s">
        <v>489</v>
      </c>
      <c r="I5110" s="32" t="s">
        <v>166</v>
      </c>
      <c r="J5110" s="19">
        <v>3.89</v>
      </c>
    </row>
    <row r="5111" spans="1:10">
      <c r="A5111" s="18" t="s">
        <v>22</v>
      </c>
      <c r="B5111" s="5" t="str">
        <f>TEXT(DATA[[#This Row],[Fecha]],"mmm")</f>
        <v>may</v>
      </c>
      <c r="C5111" s="16">
        <f>(WEEKNUM(DATA[[#This Row],[Fecha]],2))</f>
        <v>21</v>
      </c>
      <c r="D5111" s="30">
        <v>45435</v>
      </c>
      <c r="E5111" s="102">
        <f>YEAR(DATA[[#This Row],[Fecha]])</f>
        <v>2024</v>
      </c>
      <c r="F5111" s="31" t="s">
        <v>398</v>
      </c>
      <c r="G5111" s="32" t="s">
        <v>79</v>
      </c>
      <c r="H5111" s="35" t="s">
        <v>110</v>
      </c>
      <c r="I5111" s="32" t="s">
        <v>166</v>
      </c>
      <c r="J5111" s="19">
        <v>3.52</v>
      </c>
    </row>
    <row r="5112" spans="1:10">
      <c r="A5112" s="18" t="s">
        <v>20</v>
      </c>
      <c r="B5112" s="5" t="str">
        <f>TEXT(DATA[[#This Row],[Fecha]],"mmm")</f>
        <v>may</v>
      </c>
      <c r="C5112" s="16">
        <f>(WEEKNUM(DATA[[#This Row],[Fecha]],2))</f>
        <v>21</v>
      </c>
      <c r="D5112" s="30">
        <v>45435</v>
      </c>
      <c r="E5112" s="102">
        <f>YEAR(DATA[[#This Row],[Fecha]])</f>
        <v>2024</v>
      </c>
      <c r="F5112" s="31" t="s">
        <v>398</v>
      </c>
      <c r="G5112" s="32" t="s">
        <v>53</v>
      </c>
      <c r="H5112" s="35" t="s">
        <v>366</v>
      </c>
      <c r="I5112" s="32" t="s">
        <v>166</v>
      </c>
      <c r="J5112" s="19">
        <v>3.41</v>
      </c>
    </row>
    <row r="5113" spans="1:10">
      <c r="A5113" s="18" t="s">
        <v>20</v>
      </c>
      <c r="B5113" s="5" t="str">
        <f>TEXT(DATA[[#This Row],[Fecha]],"mmm")</f>
        <v>may</v>
      </c>
      <c r="C5113" s="16">
        <f>(WEEKNUM(DATA[[#This Row],[Fecha]],2))</f>
        <v>21</v>
      </c>
      <c r="D5113" s="30">
        <v>45435</v>
      </c>
      <c r="E5113" s="102">
        <f>YEAR(DATA[[#This Row],[Fecha]])</f>
        <v>2024</v>
      </c>
      <c r="F5113" s="31" t="s">
        <v>58</v>
      </c>
      <c r="G5113" s="32" t="s">
        <v>53</v>
      </c>
      <c r="H5113" s="35" t="s">
        <v>366</v>
      </c>
      <c r="I5113" s="32" t="s">
        <v>166</v>
      </c>
      <c r="J5113" s="19">
        <v>2.65</v>
      </c>
    </row>
    <row r="5114" spans="1:10">
      <c r="A5114" s="18" t="s">
        <v>19</v>
      </c>
      <c r="B5114" s="5" t="str">
        <f>TEXT(DATA[[#This Row],[Fecha]],"mmm")</f>
        <v>may</v>
      </c>
      <c r="C5114" s="16">
        <f>(WEEKNUM(DATA[[#This Row],[Fecha]],2))</f>
        <v>21</v>
      </c>
      <c r="D5114" s="30">
        <v>45435</v>
      </c>
      <c r="E5114" s="102">
        <f>YEAR(DATA[[#This Row],[Fecha]])</f>
        <v>2024</v>
      </c>
      <c r="F5114" s="31" t="s">
        <v>398</v>
      </c>
      <c r="G5114" s="32" t="s">
        <v>65</v>
      </c>
      <c r="H5114" s="35" t="s">
        <v>435</v>
      </c>
      <c r="I5114" s="32" t="s">
        <v>166</v>
      </c>
      <c r="J5114" s="19">
        <v>2.65</v>
      </c>
    </row>
    <row r="5115" spans="1:10">
      <c r="A5115" s="18" t="s">
        <v>22</v>
      </c>
      <c r="B5115" s="5" t="str">
        <f>TEXT(DATA[[#This Row],[Fecha]],"mmm")</f>
        <v>may</v>
      </c>
      <c r="C5115" s="16">
        <f>(WEEKNUM(DATA[[#This Row],[Fecha]],2))</f>
        <v>21</v>
      </c>
      <c r="D5115" s="30">
        <v>45435</v>
      </c>
      <c r="E5115" s="102">
        <f>YEAR(DATA[[#This Row],[Fecha]])</f>
        <v>2024</v>
      </c>
      <c r="F5115" s="31" t="s">
        <v>398</v>
      </c>
      <c r="G5115" s="32" t="s">
        <v>78</v>
      </c>
      <c r="H5115" s="35" t="s">
        <v>139</v>
      </c>
      <c r="I5115" s="32" t="s">
        <v>166</v>
      </c>
      <c r="J5115" s="19">
        <v>2.2000000000000002</v>
      </c>
    </row>
    <row r="5116" spans="1:10">
      <c r="A5116" s="18" t="s">
        <v>19</v>
      </c>
      <c r="B5116" s="5" t="str">
        <f>TEXT(DATA[[#This Row],[Fecha]],"mmm")</f>
        <v>may</v>
      </c>
      <c r="C5116" s="16">
        <f>(WEEKNUM(DATA[[#This Row],[Fecha]],2))</f>
        <v>21</v>
      </c>
      <c r="D5116" s="30">
        <v>45435</v>
      </c>
      <c r="E5116" s="102">
        <f>YEAR(DATA[[#This Row],[Fecha]])</f>
        <v>2024</v>
      </c>
      <c r="F5116" s="31" t="s">
        <v>398</v>
      </c>
      <c r="G5116" s="32" t="s">
        <v>65</v>
      </c>
      <c r="H5116" s="35" t="s">
        <v>435</v>
      </c>
      <c r="I5116" s="32" t="s">
        <v>166</v>
      </c>
      <c r="J5116" s="19">
        <v>1.9</v>
      </c>
    </row>
    <row r="5117" spans="1:10">
      <c r="A5117" s="18" t="s">
        <v>20</v>
      </c>
      <c r="B5117" s="5" t="str">
        <f>TEXT(DATA[[#This Row],[Fecha]],"mmm")</f>
        <v>may</v>
      </c>
      <c r="C5117" s="16">
        <f>(WEEKNUM(DATA[[#This Row],[Fecha]],2))</f>
        <v>21</v>
      </c>
      <c r="D5117" s="30">
        <v>45435</v>
      </c>
      <c r="E5117" s="102">
        <f>YEAR(DATA[[#This Row],[Fecha]])</f>
        <v>2024</v>
      </c>
      <c r="F5117" s="31" t="s">
        <v>58</v>
      </c>
      <c r="G5117" s="32" t="s">
        <v>52</v>
      </c>
      <c r="H5117" s="35" t="s">
        <v>162</v>
      </c>
      <c r="I5117" s="32" t="s">
        <v>166</v>
      </c>
      <c r="J5117" s="19">
        <v>1.88</v>
      </c>
    </row>
    <row r="5118" spans="1:10">
      <c r="A5118" s="18" t="s">
        <v>19</v>
      </c>
      <c r="B5118" s="5" t="str">
        <f>TEXT(DATA[[#This Row],[Fecha]],"mmm")</f>
        <v>may</v>
      </c>
      <c r="C5118" s="16">
        <f>(WEEKNUM(DATA[[#This Row],[Fecha]],2))</f>
        <v>21</v>
      </c>
      <c r="D5118" s="30">
        <v>45435</v>
      </c>
      <c r="E5118" s="102">
        <f>YEAR(DATA[[#This Row],[Fecha]])</f>
        <v>2024</v>
      </c>
      <c r="F5118" s="31" t="s">
        <v>398</v>
      </c>
      <c r="G5118" s="32" t="s">
        <v>65</v>
      </c>
      <c r="H5118" s="35" t="s">
        <v>435</v>
      </c>
      <c r="I5118" s="32" t="s">
        <v>166</v>
      </c>
      <c r="J5118" s="19">
        <v>1.8</v>
      </c>
    </row>
    <row r="5119" spans="1:10">
      <c r="A5119" s="18" t="s">
        <v>22</v>
      </c>
      <c r="B5119" s="5" t="str">
        <f>TEXT(DATA[[#This Row],[Fecha]],"mmm")</f>
        <v>may</v>
      </c>
      <c r="C5119" s="16">
        <f>(WEEKNUM(DATA[[#This Row],[Fecha]],2))</f>
        <v>21</v>
      </c>
      <c r="D5119" s="30">
        <v>45435</v>
      </c>
      <c r="E5119" s="102">
        <f>YEAR(DATA[[#This Row],[Fecha]])</f>
        <v>2024</v>
      </c>
      <c r="F5119" s="31" t="s">
        <v>398</v>
      </c>
      <c r="G5119" s="32" t="s">
        <v>70</v>
      </c>
      <c r="H5119" s="35" t="s">
        <v>295</v>
      </c>
      <c r="I5119" s="32" t="s">
        <v>166</v>
      </c>
      <c r="J5119" s="19">
        <v>1.6</v>
      </c>
    </row>
    <row r="5120" spans="1:10">
      <c r="A5120" s="18" t="s">
        <v>19</v>
      </c>
      <c r="B5120" s="5" t="str">
        <f>TEXT(DATA[[#This Row],[Fecha]],"mmm")</f>
        <v>may</v>
      </c>
      <c r="C5120" s="16">
        <f>(WEEKNUM(DATA[[#This Row],[Fecha]],2))</f>
        <v>21</v>
      </c>
      <c r="D5120" s="30">
        <v>45435</v>
      </c>
      <c r="E5120" s="102">
        <f>YEAR(DATA[[#This Row],[Fecha]])</f>
        <v>2024</v>
      </c>
      <c r="F5120" s="31" t="s">
        <v>398</v>
      </c>
      <c r="G5120" s="32" t="s">
        <v>65</v>
      </c>
      <c r="H5120" s="35" t="s">
        <v>435</v>
      </c>
      <c r="I5120" s="32" t="s">
        <v>166</v>
      </c>
      <c r="J5120" s="19">
        <v>1.49</v>
      </c>
    </row>
    <row r="5121" spans="1:10">
      <c r="A5121" s="18" t="s">
        <v>22</v>
      </c>
      <c r="B5121" s="5" t="str">
        <f>TEXT(DATA[[#This Row],[Fecha]],"mmm")</f>
        <v>may</v>
      </c>
      <c r="C5121" s="16">
        <f>(WEEKNUM(DATA[[#This Row],[Fecha]],2))</f>
        <v>21</v>
      </c>
      <c r="D5121" s="30">
        <v>45435</v>
      </c>
      <c r="E5121" s="102">
        <f>YEAR(DATA[[#This Row],[Fecha]])</f>
        <v>2024</v>
      </c>
      <c r="F5121" s="31" t="s">
        <v>398</v>
      </c>
      <c r="G5121" s="32" t="s">
        <v>70</v>
      </c>
      <c r="H5121" s="35" t="s">
        <v>417</v>
      </c>
      <c r="I5121" s="32" t="s">
        <v>166</v>
      </c>
      <c r="J5121" s="19">
        <v>1.48</v>
      </c>
    </row>
    <row r="5122" spans="1:10">
      <c r="A5122" s="18" t="s">
        <v>22</v>
      </c>
      <c r="B5122" s="5" t="str">
        <f>TEXT(DATA[[#This Row],[Fecha]],"mmm")</f>
        <v>may</v>
      </c>
      <c r="C5122" s="16">
        <f>(WEEKNUM(DATA[[#This Row],[Fecha]],2))</f>
        <v>21</v>
      </c>
      <c r="D5122" s="30">
        <v>45435</v>
      </c>
      <c r="E5122" s="102">
        <f>YEAR(DATA[[#This Row],[Fecha]])</f>
        <v>2024</v>
      </c>
      <c r="F5122" s="31" t="s">
        <v>398</v>
      </c>
      <c r="G5122" s="32" t="s">
        <v>79</v>
      </c>
      <c r="H5122" s="35" t="s">
        <v>110</v>
      </c>
      <c r="I5122" s="32" t="s">
        <v>166</v>
      </c>
      <c r="J5122" s="19">
        <v>1.1599999999999999</v>
      </c>
    </row>
    <row r="5123" spans="1:10">
      <c r="A5123" s="18" t="s">
        <v>19</v>
      </c>
      <c r="B5123" s="5" t="str">
        <f>TEXT(DATA[[#This Row],[Fecha]],"mmm")</f>
        <v>may</v>
      </c>
      <c r="C5123" s="16">
        <f>(WEEKNUM(DATA[[#This Row],[Fecha]],2))</f>
        <v>21</v>
      </c>
      <c r="D5123" s="30">
        <v>45435</v>
      </c>
      <c r="E5123" s="102">
        <f>YEAR(DATA[[#This Row],[Fecha]])</f>
        <v>2024</v>
      </c>
      <c r="F5123" s="31" t="s">
        <v>398</v>
      </c>
      <c r="G5123" s="32" t="s">
        <v>65</v>
      </c>
      <c r="H5123" s="35" t="s">
        <v>435</v>
      </c>
      <c r="I5123" s="32" t="s">
        <v>166</v>
      </c>
      <c r="J5123" s="19">
        <v>1.02</v>
      </c>
    </row>
    <row r="5124" spans="1:10">
      <c r="A5124" s="18" t="s">
        <v>22</v>
      </c>
      <c r="B5124" s="5" t="str">
        <f>TEXT(DATA[[#This Row],[Fecha]],"mmm")</f>
        <v>may</v>
      </c>
      <c r="C5124" s="16">
        <f>(WEEKNUM(DATA[[#This Row],[Fecha]],2))</f>
        <v>21</v>
      </c>
      <c r="D5124" s="30">
        <v>45435</v>
      </c>
      <c r="E5124" s="102">
        <f>YEAR(DATA[[#This Row],[Fecha]])</f>
        <v>2024</v>
      </c>
      <c r="F5124" s="31" t="s">
        <v>398</v>
      </c>
      <c r="G5124" s="32" t="s">
        <v>79</v>
      </c>
      <c r="H5124" s="35" t="s">
        <v>110</v>
      </c>
      <c r="I5124" s="32" t="s">
        <v>166</v>
      </c>
      <c r="J5124" s="19">
        <v>0.8</v>
      </c>
    </row>
    <row r="5125" spans="1:10">
      <c r="A5125" s="18" t="s">
        <v>19</v>
      </c>
      <c r="B5125" s="5" t="str">
        <f>TEXT(DATA[[#This Row],[Fecha]],"mmm")</f>
        <v>may</v>
      </c>
      <c r="C5125" s="16">
        <f>(WEEKNUM(DATA[[#This Row],[Fecha]],2))</f>
        <v>21</v>
      </c>
      <c r="D5125" s="30">
        <v>45435</v>
      </c>
      <c r="E5125" s="102">
        <f>YEAR(DATA[[#This Row],[Fecha]])</f>
        <v>2024</v>
      </c>
      <c r="F5125" s="31" t="s">
        <v>398</v>
      </c>
      <c r="G5125" s="32" t="s">
        <v>65</v>
      </c>
      <c r="H5125" s="35" t="s">
        <v>435</v>
      </c>
      <c r="I5125" s="32" t="s">
        <v>166</v>
      </c>
      <c r="J5125" s="19">
        <v>0.79</v>
      </c>
    </row>
    <row r="5126" spans="1:10">
      <c r="A5126" s="18" t="s">
        <v>20</v>
      </c>
      <c r="B5126" s="5" t="str">
        <f>TEXT(DATA[[#This Row],[Fecha]],"mmm")</f>
        <v>may</v>
      </c>
      <c r="C5126" s="16">
        <f>(WEEKNUM(DATA[[#This Row],[Fecha]],2))</f>
        <v>21</v>
      </c>
      <c r="D5126" s="30">
        <v>45436</v>
      </c>
      <c r="E5126" s="102">
        <f>YEAR(DATA[[#This Row],[Fecha]])</f>
        <v>2024</v>
      </c>
      <c r="F5126" s="31" t="s">
        <v>58</v>
      </c>
      <c r="G5126" s="32" t="s">
        <v>482</v>
      </c>
      <c r="H5126" s="35" t="s">
        <v>150</v>
      </c>
      <c r="I5126" s="32" t="s">
        <v>166</v>
      </c>
      <c r="J5126" s="19">
        <v>9.09</v>
      </c>
    </row>
    <row r="5127" spans="1:10">
      <c r="A5127" s="18" t="s">
        <v>19</v>
      </c>
      <c r="B5127" s="5" t="str">
        <f>TEXT(DATA[[#This Row],[Fecha]],"mmm")</f>
        <v>may</v>
      </c>
      <c r="C5127" s="16">
        <f>(WEEKNUM(DATA[[#This Row],[Fecha]],2))</f>
        <v>21</v>
      </c>
      <c r="D5127" s="30">
        <v>45436</v>
      </c>
      <c r="E5127" s="102">
        <f>YEAR(DATA[[#This Row],[Fecha]])</f>
        <v>2024</v>
      </c>
      <c r="F5127" s="31" t="s">
        <v>398</v>
      </c>
      <c r="G5127" s="32" t="s">
        <v>684</v>
      </c>
      <c r="H5127" s="35" t="s">
        <v>948</v>
      </c>
      <c r="I5127" s="32" t="s">
        <v>166</v>
      </c>
      <c r="J5127" s="19">
        <v>8.52</v>
      </c>
    </row>
    <row r="5128" spans="1:10">
      <c r="A5128" s="18" t="s">
        <v>20</v>
      </c>
      <c r="B5128" s="5" t="str">
        <f>TEXT(DATA[[#This Row],[Fecha]],"mmm")</f>
        <v>may</v>
      </c>
      <c r="C5128" s="16">
        <f>(WEEKNUM(DATA[[#This Row],[Fecha]],2))</f>
        <v>21</v>
      </c>
      <c r="D5128" s="30">
        <v>45436</v>
      </c>
      <c r="E5128" s="102">
        <f>YEAR(DATA[[#This Row],[Fecha]])</f>
        <v>2024</v>
      </c>
      <c r="F5128" s="31" t="s">
        <v>398</v>
      </c>
      <c r="G5128" s="32" t="s">
        <v>53</v>
      </c>
      <c r="H5128" s="35" t="s">
        <v>170</v>
      </c>
      <c r="I5128" s="32" t="s">
        <v>166</v>
      </c>
      <c r="J5128" s="19">
        <v>7.33</v>
      </c>
    </row>
    <row r="5129" spans="1:10">
      <c r="A5129" s="18" t="s">
        <v>22</v>
      </c>
      <c r="B5129" s="5" t="str">
        <f>TEXT(DATA[[#This Row],[Fecha]],"mmm")</f>
        <v>may</v>
      </c>
      <c r="C5129" s="16">
        <f>(WEEKNUM(DATA[[#This Row],[Fecha]],2))</f>
        <v>21</v>
      </c>
      <c r="D5129" s="30">
        <v>45436</v>
      </c>
      <c r="E5129" s="102">
        <f>YEAR(DATA[[#This Row],[Fecha]])</f>
        <v>2024</v>
      </c>
      <c r="F5129" s="31" t="s">
        <v>58</v>
      </c>
      <c r="G5129" s="32" t="s">
        <v>79</v>
      </c>
      <c r="H5129" s="35" t="s">
        <v>951</v>
      </c>
      <c r="I5129" s="32" t="s">
        <v>166</v>
      </c>
      <c r="J5129" s="19">
        <v>6.6</v>
      </c>
    </row>
    <row r="5130" spans="1:10">
      <c r="A5130" s="18" t="s">
        <v>20</v>
      </c>
      <c r="B5130" s="5" t="str">
        <f>TEXT(DATA[[#This Row],[Fecha]],"mmm")</f>
        <v>may</v>
      </c>
      <c r="C5130" s="16">
        <f>(WEEKNUM(DATA[[#This Row],[Fecha]],2))</f>
        <v>21</v>
      </c>
      <c r="D5130" s="30">
        <v>45436</v>
      </c>
      <c r="E5130" s="102">
        <f>YEAR(DATA[[#This Row],[Fecha]])</f>
        <v>2024</v>
      </c>
      <c r="F5130" s="31" t="s">
        <v>398</v>
      </c>
      <c r="G5130" s="32" t="s">
        <v>70</v>
      </c>
      <c r="H5130" s="35" t="s">
        <v>417</v>
      </c>
      <c r="I5130" s="32" t="s">
        <v>166</v>
      </c>
      <c r="J5130" s="19">
        <v>5.37</v>
      </c>
    </row>
    <row r="5131" spans="1:10">
      <c r="A5131" s="18" t="s">
        <v>19</v>
      </c>
      <c r="B5131" s="5" t="str">
        <f>TEXT(DATA[[#This Row],[Fecha]],"mmm")</f>
        <v>may</v>
      </c>
      <c r="C5131" s="16">
        <f>(WEEKNUM(DATA[[#This Row],[Fecha]],2))</f>
        <v>21</v>
      </c>
      <c r="D5131" s="30">
        <v>45436</v>
      </c>
      <c r="E5131" s="102">
        <f>YEAR(DATA[[#This Row],[Fecha]])</f>
        <v>2024</v>
      </c>
      <c r="F5131" s="31" t="s">
        <v>398</v>
      </c>
      <c r="G5131" s="32" t="s">
        <v>70</v>
      </c>
      <c r="H5131" s="35" t="s">
        <v>134</v>
      </c>
      <c r="I5131" s="32" t="s">
        <v>166</v>
      </c>
      <c r="J5131" s="19">
        <v>5.1100000000000003</v>
      </c>
    </row>
    <row r="5132" spans="1:10">
      <c r="A5132" s="18" t="s">
        <v>20</v>
      </c>
      <c r="B5132" s="5" t="str">
        <f>TEXT(DATA[[#This Row],[Fecha]],"mmm")</f>
        <v>may</v>
      </c>
      <c r="C5132" s="16">
        <f>(WEEKNUM(DATA[[#This Row],[Fecha]],2))</f>
        <v>21</v>
      </c>
      <c r="D5132" s="30">
        <v>45436</v>
      </c>
      <c r="E5132" s="102">
        <f>YEAR(DATA[[#This Row],[Fecha]])</f>
        <v>2024</v>
      </c>
      <c r="F5132" s="31" t="s">
        <v>398</v>
      </c>
      <c r="G5132" s="32" t="s">
        <v>52</v>
      </c>
      <c r="H5132" s="35" t="s">
        <v>172</v>
      </c>
      <c r="I5132" s="32" t="s">
        <v>166</v>
      </c>
      <c r="J5132" s="19">
        <v>5.04</v>
      </c>
    </row>
    <row r="5133" spans="1:10">
      <c r="A5133" s="18" t="s">
        <v>20</v>
      </c>
      <c r="B5133" s="5" t="str">
        <f>TEXT(DATA[[#This Row],[Fecha]],"mmm")</f>
        <v>may</v>
      </c>
      <c r="C5133" s="16">
        <f>(WEEKNUM(DATA[[#This Row],[Fecha]],2))</f>
        <v>21</v>
      </c>
      <c r="D5133" s="30">
        <v>45436</v>
      </c>
      <c r="E5133" s="102">
        <f>YEAR(DATA[[#This Row],[Fecha]])</f>
        <v>2024</v>
      </c>
      <c r="F5133" s="31" t="s">
        <v>398</v>
      </c>
      <c r="G5133" s="32" t="s">
        <v>64</v>
      </c>
      <c r="H5133" s="35" t="s">
        <v>544</v>
      </c>
      <c r="I5133" s="32" t="s">
        <v>166</v>
      </c>
      <c r="J5133" s="19">
        <v>4.1900000000000004</v>
      </c>
    </row>
    <row r="5134" spans="1:10">
      <c r="A5134" s="18" t="s">
        <v>20</v>
      </c>
      <c r="B5134" s="5" t="str">
        <f>TEXT(DATA[[#This Row],[Fecha]],"mmm")</f>
        <v>may</v>
      </c>
      <c r="C5134" s="16">
        <f>(WEEKNUM(DATA[[#This Row],[Fecha]],2))</f>
        <v>21</v>
      </c>
      <c r="D5134" s="30">
        <v>45436</v>
      </c>
      <c r="E5134" s="102">
        <f>YEAR(DATA[[#This Row],[Fecha]])</f>
        <v>2024</v>
      </c>
      <c r="F5134" s="31" t="s">
        <v>58</v>
      </c>
      <c r="G5134" s="32" t="s">
        <v>76</v>
      </c>
      <c r="H5134" s="35" t="s">
        <v>90</v>
      </c>
      <c r="I5134" s="32" t="s">
        <v>166</v>
      </c>
      <c r="J5134" s="19">
        <v>3.49</v>
      </c>
    </row>
    <row r="5135" spans="1:10">
      <c r="A5135" s="18" t="s">
        <v>19</v>
      </c>
      <c r="B5135" s="5" t="str">
        <f>TEXT(DATA[[#This Row],[Fecha]],"mmm")</f>
        <v>may</v>
      </c>
      <c r="C5135" s="16">
        <f>(WEEKNUM(DATA[[#This Row],[Fecha]],2))</f>
        <v>21</v>
      </c>
      <c r="D5135" s="30">
        <v>45436</v>
      </c>
      <c r="E5135" s="102">
        <f>YEAR(DATA[[#This Row],[Fecha]])</f>
        <v>2024</v>
      </c>
      <c r="F5135" s="31" t="s">
        <v>398</v>
      </c>
      <c r="G5135" s="32" t="s">
        <v>684</v>
      </c>
      <c r="H5135" s="35" t="s">
        <v>948</v>
      </c>
      <c r="I5135" s="32" t="s">
        <v>166</v>
      </c>
      <c r="J5135" s="19">
        <v>3.48</v>
      </c>
    </row>
    <row r="5136" spans="1:10">
      <c r="A5136" s="18" t="s">
        <v>20</v>
      </c>
      <c r="B5136" s="5" t="str">
        <f>TEXT(DATA[[#This Row],[Fecha]],"mmm")</f>
        <v>may</v>
      </c>
      <c r="C5136" s="16">
        <f>(WEEKNUM(DATA[[#This Row],[Fecha]],2))</f>
        <v>21</v>
      </c>
      <c r="D5136" s="30">
        <v>45436</v>
      </c>
      <c r="E5136" s="102">
        <f>YEAR(DATA[[#This Row],[Fecha]])</f>
        <v>2024</v>
      </c>
      <c r="F5136" s="31" t="s">
        <v>58</v>
      </c>
      <c r="G5136" s="32" t="s">
        <v>70</v>
      </c>
      <c r="H5136" s="35" t="s">
        <v>134</v>
      </c>
      <c r="I5136" s="32" t="s">
        <v>166</v>
      </c>
      <c r="J5136" s="19">
        <v>2.79</v>
      </c>
    </row>
    <row r="5137" spans="1:11">
      <c r="A5137" s="18" t="s">
        <v>19</v>
      </c>
      <c r="B5137" s="5" t="str">
        <f>TEXT(DATA[[#This Row],[Fecha]],"mmm")</f>
        <v>may</v>
      </c>
      <c r="C5137" s="16">
        <f>(WEEKNUM(DATA[[#This Row],[Fecha]],2))</f>
        <v>21</v>
      </c>
      <c r="D5137" s="30">
        <v>45436</v>
      </c>
      <c r="E5137" s="102">
        <f>YEAR(DATA[[#This Row],[Fecha]])</f>
        <v>2024</v>
      </c>
      <c r="F5137" s="31" t="s">
        <v>398</v>
      </c>
      <c r="G5137" s="32" t="s">
        <v>684</v>
      </c>
      <c r="H5137" s="35" t="s">
        <v>948</v>
      </c>
      <c r="I5137" s="32" t="s">
        <v>166</v>
      </c>
      <c r="J5137" s="19">
        <v>2.76</v>
      </c>
    </row>
    <row r="5138" spans="1:11">
      <c r="A5138" s="18" t="s">
        <v>20</v>
      </c>
      <c r="B5138" s="5" t="str">
        <f>TEXT(DATA[[#This Row],[Fecha]],"mmm")</f>
        <v>may</v>
      </c>
      <c r="C5138" s="16">
        <f>(WEEKNUM(DATA[[#This Row],[Fecha]],2))</f>
        <v>21</v>
      </c>
      <c r="D5138" s="30">
        <v>45436</v>
      </c>
      <c r="E5138" s="102">
        <f>YEAR(DATA[[#This Row],[Fecha]])</f>
        <v>2024</v>
      </c>
      <c r="F5138" s="31" t="s">
        <v>58</v>
      </c>
      <c r="G5138" s="32" t="s">
        <v>76</v>
      </c>
      <c r="H5138" s="35" t="s">
        <v>586</v>
      </c>
      <c r="I5138" s="32" t="s">
        <v>166</v>
      </c>
      <c r="J5138" s="19">
        <v>2.5499999999999998</v>
      </c>
    </row>
    <row r="5139" spans="1:11">
      <c r="A5139" s="18" t="s">
        <v>19</v>
      </c>
      <c r="B5139" s="5" t="str">
        <f>TEXT(DATA[[#This Row],[Fecha]],"mmm")</f>
        <v>may</v>
      </c>
      <c r="C5139" s="16">
        <f>(WEEKNUM(DATA[[#This Row],[Fecha]],2))</f>
        <v>21</v>
      </c>
      <c r="D5139" s="30">
        <v>45436</v>
      </c>
      <c r="E5139" s="102">
        <f>YEAR(DATA[[#This Row],[Fecha]])</f>
        <v>2024</v>
      </c>
      <c r="F5139" s="31" t="s">
        <v>398</v>
      </c>
      <c r="G5139" s="32" t="s">
        <v>60</v>
      </c>
      <c r="H5139" s="35" t="s">
        <v>299</v>
      </c>
      <c r="I5139" s="32" t="s">
        <v>166</v>
      </c>
      <c r="J5139" s="19">
        <v>2.4</v>
      </c>
    </row>
    <row r="5140" spans="1:11">
      <c r="A5140" s="18" t="s">
        <v>20</v>
      </c>
      <c r="B5140" s="5" t="str">
        <f>TEXT(DATA[[#This Row],[Fecha]],"mmm")</f>
        <v>may</v>
      </c>
      <c r="C5140" s="16">
        <f>(WEEKNUM(DATA[[#This Row],[Fecha]],2))</f>
        <v>21</v>
      </c>
      <c r="D5140" s="30">
        <v>45436</v>
      </c>
      <c r="E5140" s="102">
        <f>YEAR(DATA[[#This Row],[Fecha]])</f>
        <v>2024</v>
      </c>
      <c r="F5140" s="31" t="s">
        <v>58</v>
      </c>
      <c r="G5140" s="32" t="s">
        <v>76</v>
      </c>
      <c r="H5140" s="35" t="s">
        <v>586</v>
      </c>
      <c r="I5140" s="32" t="s">
        <v>166</v>
      </c>
      <c r="J5140" s="19">
        <v>1.97</v>
      </c>
    </row>
    <row r="5141" spans="1:11">
      <c r="A5141" s="18" t="s">
        <v>19</v>
      </c>
      <c r="B5141" s="5" t="str">
        <f>TEXT(DATA[[#This Row],[Fecha]],"mmm")</f>
        <v>may</v>
      </c>
      <c r="C5141" s="16">
        <f>(WEEKNUM(DATA[[#This Row],[Fecha]],2))</f>
        <v>21</v>
      </c>
      <c r="D5141" s="30">
        <v>45436</v>
      </c>
      <c r="E5141" s="102">
        <f>YEAR(DATA[[#This Row],[Fecha]])</f>
        <v>2024</v>
      </c>
      <c r="F5141" s="31" t="s">
        <v>398</v>
      </c>
      <c r="G5141" s="32" t="s">
        <v>684</v>
      </c>
      <c r="H5141" s="35" t="s">
        <v>948</v>
      </c>
      <c r="I5141" s="32" t="s">
        <v>166</v>
      </c>
      <c r="J5141" s="19">
        <v>1.88</v>
      </c>
    </row>
    <row r="5142" spans="1:11">
      <c r="A5142" s="18" t="s">
        <v>20</v>
      </c>
      <c r="B5142" s="5" t="str">
        <f>TEXT(DATA[[#This Row],[Fecha]],"mmm")</f>
        <v>may</v>
      </c>
      <c r="C5142" s="16">
        <f>(WEEKNUM(DATA[[#This Row],[Fecha]],2))</f>
        <v>21</v>
      </c>
      <c r="D5142" s="30">
        <v>45436</v>
      </c>
      <c r="E5142" s="102">
        <f>YEAR(DATA[[#This Row],[Fecha]])</f>
        <v>2024</v>
      </c>
      <c r="F5142" s="31" t="s">
        <v>58</v>
      </c>
      <c r="G5142" s="32" t="s">
        <v>52</v>
      </c>
      <c r="H5142" s="35" t="s">
        <v>162</v>
      </c>
      <c r="I5142" s="32" t="s">
        <v>166</v>
      </c>
      <c r="J5142" s="19">
        <v>1.72</v>
      </c>
    </row>
    <row r="5143" spans="1:11">
      <c r="A5143" s="18" t="s">
        <v>19</v>
      </c>
      <c r="B5143" s="5" t="str">
        <f>TEXT(DATA[[#This Row],[Fecha]],"mmm")</f>
        <v>may</v>
      </c>
      <c r="C5143" s="16">
        <f>(WEEKNUM(DATA[[#This Row],[Fecha]],2))</f>
        <v>21</v>
      </c>
      <c r="D5143" s="30">
        <v>45436</v>
      </c>
      <c r="E5143" s="102">
        <f>YEAR(DATA[[#This Row],[Fecha]])</f>
        <v>2024</v>
      </c>
      <c r="F5143" s="31" t="s">
        <v>398</v>
      </c>
      <c r="G5143" s="32" t="s">
        <v>684</v>
      </c>
      <c r="H5143" s="35" t="s">
        <v>948</v>
      </c>
      <c r="I5143" s="32" t="s">
        <v>166</v>
      </c>
      <c r="J5143" s="19">
        <v>1.48</v>
      </c>
    </row>
    <row r="5144" spans="1:11">
      <c r="A5144" s="18" t="s">
        <v>19</v>
      </c>
      <c r="B5144" s="5" t="str">
        <f>TEXT(DATA[[#This Row],[Fecha]],"mmm")</f>
        <v>may</v>
      </c>
      <c r="C5144" s="16">
        <f>(WEEKNUM(DATA[[#This Row],[Fecha]],2))</f>
        <v>21</v>
      </c>
      <c r="D5144" s="30">
        <v>45436</v>
      </c>
      <c r="E5144" s="102">
        <f>YEAR(DATA[[#This Row],[Fecha]])</f>
        <v>2024</v>
      </c>
      <c r="F5144" s="31" t="s">
        <v>398</v>
      </c>
      <c r="G5144" s="32" t="s">
        <v>684</v>
      </c>
      <c r="H5144" s="35" t="s">
        <v>948</v>
      </c>
      <c r="I5144" s="32" t="s">
        <v>166</v>
      </c>
      <c r="J5144" s="19">
        <v>1.17</v>
      </c>
    </row>
    <row r="5145" spans="1:11">
      <c r="A5145" s="18" t="s">
        <v>19</v>
      </c>
      <c r="B5145" s="5" t="str">
        <f>TEXT(DATA[[#This Row],[Fecha]],"mmm")</f>
        <v>may</v>
      </c>
      <c r="C5145" s="16">
        <f>(WEEKNUM(DATA[[#This Row],[Fecha]],2))</f>
        <v>21</v>
      </c>
      <c r="D5145" s="30">
        <v>45436</v>
      </c>
      <c r="E5145" s="102">
        <f>YEAR(DATA[[#This Row],[Fecha]])</f>
        <v>2024</v>
      </c>
      <c r="F5145" s="31" t="s">
        <v>398</v>
      </c>
      <c r="G5145" s="32" t="s">
        <v>65</v>
      </c>
      <c r="H5145" s="35" t="s">
        <v>435</v>
      </c>
      <c r="I5145" s="32" t="s">
        <v>166</v>
      </c>
      <c r="J5145" s="19">
        <v>1.1599999999999999</v>
      </c>
    </row>
    <row r="5146" spans="1:11">
      <c r="A5146" s="18" t="s">
        <v>20</v>
      </c>
      <c r="B5146" s="5" t="str">
        <f>TEXT(DATA[[#This Row],[Fecha]],"mmm")</f>
        <v>may</v>
      </c>
      <c r="C5146" s="16">
        <f>(WEEKNUM(DATA[[#This Row],[Fecha]],2))</f>
        <v>21</v>
      </c>
      <c r="D5146" s="30">
        <v>45436</v>
      </c>
      <c r="E5146" s="102">
        <f>YEAR(DATA[[#This Row],[Fecha]])</f>
        <v>2024</v>
      </c>
      <c r="F5146" s="31" t="s">
        <v>58</v>
      </c>
      <c r="G5146" s="32" t="s">
        <v>70</v>
      </c>
      <c r="H5146" s="35" t="s">
        <v>134</v>
      </c>
      <c r="I5146" s="32" t="s">
        <v>166</v>
      </c>
      <c r="J5146" s="19">
        <v>0.79</v>
      </c>
    </row>
    <row r="5147" spans="1:11">
      <c r="A5147" s="18" t="s">
        <v>20</v>
      </c>
      <c r="B5147" s="5" t="str">
        <f>TEXT(DATA[[#This Row],[Fecha]],"mmm")</f>
        <v>may</v>
      </c>
      <c r="C5147" s="16">
        <f>(WEEKNUM(DATA[[#This Row],[Fecha]],2))</f>
        <v>21</v>
      </c>
      <c r="D5147" s="30">
        <v>45436</v>
      </c>
      <c r="E5147" s="102">
        <f>YEAR(DATA[[#This Row],[Fecha]])</f>
        <v>2024</v>
      </c>
      <c r="F5147" s="31" t="s">
        <v>58</v>
      </c>
      <c r="G5147" s="32" t="s">
        <v>52</v>
      </c>
      <c r="H5147" s="35" t="s">
        <v>162</v>
      </c>
      <c r="I5147" s="32" t="s">
        <v>166</v>
      </c>
      <c r="J5147" s="19">
        <v>0.62</v>
      </c>
    </row>
    <row r="5148" spans="1:11">
      <c r="A5148" s="18" t="s">
        <v>20</v>
      </c>
      <c r="B5148" s="5" t="str">
        <f>TEXT(DATA[[#This Row],[Fecha]],"mmm")</f>
        <v>may</v>
      </c>
      <c r="C5148" s="16">
        <f>(WEEKNUM(DATA[[#This Row],[Fecha]],2))</f>
        <v>21</v>
      </c>
      <c r="D5148" s="30">
        <v>45436</v>
      </c>
      <c r="E5148" s="102">
        <f>YEAR(DATA[[#This Row],[Fecha]])</f>
        <v>2024</v>
      </c>
      <c r="F5148" s="31" t="s">
        <v>58</v>
      </c>
      <c r="G5148" s="32" t="s">
        <v>52</v>
      </c>
      <c r="H5148" s="35" t="s">
        <v>162</v>
      </c>
      <c r="I5148" s="32" t="s">
        <v>166</v>
      </c>
      <c r="J5148" s="19">
        <v>0.49</v>
      </c>
    </row>
    <row r="5149" spans="1:11">
      <c r="A5149" s="18" t="s">
        <v>20</v>
      </c>
      <c r="B5149" s="5" t="str">
        <f>TEXT(DATA[[#This Row],[Fecha]],"mmm")</f>
        <v>may</v>
      </c>
      <c r="C5149" s="16">
        <f>(WEEKNUM(DATA[[#This Row],[Fecha]],2))</f>
        <v>21</v>
      </c>
      <c r="D5149" s="30">
        <v>45437</v>
      </c>
      <c r="E5149" s="102">
        <f>YEAR(DATA[[#This Row],[Fecha]])</f>
        <v>2024</v>
      </c>
      <c r="F5149" s="31" t="s">
        <v>398</v>
      </c>
      <c r="G5149" s="32" t="s">
        <v>52</v>
      </c>
      <c r="H5149" s="35" t="s">
        <v>159</v>
      </c>
      <c r="I5149" s="32" t="s">
        <v>56</v>
      </c>
      <c r="J5149" s="19">
        <v>19.559999999999999</v>
      </c>
      <c r="K5149" s="29" t="s">
        <v>953</v>
      </c>
    </row>
    <row r="5150" spans="1:11">
      <c r="A5150" s="18" t="s">
        <v>20</v>
      </c>
      <c r="B5150" s="5" t="str">
        <f>TEXT(DATA[[#This Row],[Fecha]],"mmm")</f>
        <v>may</v>
      </c>
      <c r="C5150" s="16">
        <f>(WEEKNUM(DATA[[#This Row],[Fecha]],2))</f>
        <v>21</v>
      </c>
      <c r="D5150" s="30">
        <v>45437</v>
      </c>
      <c r="E5150" s="102">
        <f>YEAR(DATA[[#This Row],[Fecha]])</f>
        <v>2024</v>
      </c>
      <c r="F5150" s="31" t="s">
        <v>398</v>
      </c>
      <c r="G5150" s="32" t="s">
        <v>52</v>
      </c>
      <c r="H5150" s="35" t="s">
        <v>159</v>
      </c>
      <c r="I5150" s="32" t="s">
        <v>56</v>
      </c>
      <c r="J5150" s="19">
        <v>16.989999999999998</v>
      </c>
      <c r="K5150" s="29" t="s">
        <v>953</v>
      </c>
    </row>
    <row r="5151" spans="1:11">
      <c r="A5151" s="18" t="s">
        <v>20</v>
      </c>
      <c r="B5151" s="5" t="str">
        <f>TEXT(DATA[[#This Row],[Fecha]],"mmm")</f>
        <v>may</v>
      </c>
      <c r="C5151" s="16">
        <f>(WEEKNUM(DATA[[#This Row],[Fecha]],2))</f>
        <v>21</v>
      </c>
      <c r="D5151" s="30">
        <v>45437</v>
      </c>
      <c r="E5151" s="102">
        <f>YEAR(DATA[[#This Row],[Fecha]])</f>
        <v>2024</v>
      </c>
      <c r="F5151" s="31" t="s">
        <v>398</v>
      </c>
      <c r="G5151" s="32" t="s">
        <v>52</v>
      </c>
      <c r="H5151" s="35" t="s">
        <v>159</v>
      </c>
      <c r="I5151" s="32" t="s">
        <v>56</v>
      </c>
      <c r="J5151" s="19">
        <v>15.41</v>
      </c>
      <c r="K5151" s="29" t="s">
        <v>953</v>
      </c>
    </row>
    <row r="5152" spans="1:11">
      <c r="A5152" s="18" t="s">
        <v>22</v>
      </c>
      <c r="B5152" s="5" t="str">
        <f>TEXT(DATA[[#This Row],[Fecha]],"mmm")</f>
        <v>may</v>
      </c>
      <c r="C5152" s="16">
        <f>(WEEKNUM(DATA[[#This Row],[Fecha]],2))</f>
        <v>21</v>
      </c>
      <c r="D5152" s="30">
        <v>45437</v>
      </c>
      <c r="E5152" s="102">
        <f>YEAR(DATA[[#This Row],[Fecha]])</f>
        <v>2024</v>
      </c>
      <c r="F5152" s="31" t="s">
        <v>58</v>
      </c>
      <c r="G5152" s="32" t="s">
        <v>64</v>
      </c>
      <c r="H5152" s="35" t="s">
        <v>477</v>
      </c>
      <c r="I5152" s="32" t="s">
        <v>57</v>
      </c>
      <c r="J5152" s="19">
        <v>13.05</v>
      </c>
      <c r="K5152" s="29" t="s">
        <v>957</v>
      </c>
    </row>
    <row r="5153" spans="1:11">
      <c r="A5153" s="18" t="s">
        <v>19</v>
      </c>
      <c r="B5153" s="5" t="str">
        <f>TEXT(DATA[[#This Row],[Fecha]],"mmm")</f>
        <v>may</v>
      </c>
      <c r="C5153" s="16">
        <f>(WEEKNUM(DATA[[#This Row],[Fecha]],2))</f>
        <v>21</v>
      </c>
      <c r="D5153" s="30">
        <v>45437</v>
      </c>
      <c r="E5153" s="102">
        <f>YEAR(DATA[[#This Row],[Fecha]])</f>
        <v>2024</v>
      </c>
      <c r="F5153" s="31" t="s">
        <v>398</v>
      </c>
      <c r="G5153" s="32" t="s">
        <v>65</v>
      </c>
      <c r="H5153" s="35" t="s">
        <v>435</v>
      </c>
      <c r="I5153" s="32" t="s">
        <v>56</v>
      </c>
      <c r="J5153" s="19">
        <v>11.68</v>
      </c>
      <c r="K5153" s="29" t="s">
        <v>959</v>
      </c>
    </row>
    <row r="5154" spans="1:11">
      <c r="A5154" s="18" t="s">
        <v>19</v>
      </c>
      <c r="B5154" s="5" t="str">
        <f>TEXT(DATA[[#This Row],[Fecha]],"mmm")</f>
        <v>may</v>
      </c>
      <c r="C5154" s="16">
        <f>(WEEKNUM(DATA[[#This Row],[Fecha]],2))</f>
        <v>21</v>
      </c>
      <c r="D5154" s="30">
        <v>45437</v>
      </c>
      <c r="E5154" s="102">
        <f>YEAR(DATA[[#This Row],[Fecha]])</f>
        <v>2024</v>
      </c>
      <c r="F5154" s="31" t="s">
        <v>398</v>
      </c>
      <c r="G5154" s="32" t="s">
        <v>65</v>
      </c>
      <c r="H5154" s="35" t="s">
        <v>435</v>
      </c>
      <c r="I5154" s="32" t="s">
        <v>56</v>
      </c>
      <c r="J5154" s="19">
        <v>11.07</v>
      </c>
      <c r="K5154" s="29" t="s">
        <v>959</v>
      </c>
    </row>
    <row r="5155" spans="1:11">
      <c r="A5155" s="18" t="s">
        <v>22</v>
      </c>
      <c r="B5155" s="5" t="str">
        <f>TEXT(DATA[[#This Row],[Fecha]],"mmm")</f>
        <v>may</v>
      </c>
      <c r="C5155" s="16">
        <f>(WEEKNUM(DATA[[#This Row],[Fecha]],2))</f>
        <v>21</v>
      </c>
      <c r="D5155" s="30">
        <v>45437</v>
      </c>
      <c r="E5155" s="102">
        <f>YEAR(DATA[[#This Row],[Fecha]])</f>
        <v>2024</v>
      </c>
      <c r="F5155" s="31" t="s">
        <v>398</v>
      </c>
      <c r="G5155" s="32" t="s">
        <v>60</v>
      </c>
      <c r="H5155" s="35" t="s">
        <v>299</v>
      </c>
      <c r="I5155" s="32" t="s">
        <v>166</v>
      </c>
      <c r="J5155" s="19">
        <v>9.5</v>
      </c>
    </row>
    <row r="5156" spans="1:11">
      <c r="A5156" s="18" t="s">
        <v>20</v>
      </c>
      <c r="B5156" s="5" t="str">
        <f>TEXT(DATA[[#This Row],[Fecha]],"mmm")</f>
        <v>may</v>
      </c>
      <c r="C5156" s="16">
        <f>(WEEKNUM(DATA[[#This Row],[Fecha]],2))</f>
        <v>21</v>
      </c>
      <c r="D5156" s="30">
        <v>45437</v>
      </c>
      <c r="E5156" s="102">
        <f>YEAR(DATA[[#This Row],[Fecha]])</f>
        <v>2024</v>
      </c>
      <c r="F5156" s="31" t="s">
        <v>398</v>
      </c>
      <c r="G5156" s="32" t="s">
        <v>52</v>
      </c>
      <c r="H5156" s="35" t="s">
        <v>590</v>
      </c>
      <c r="I5156" s="32" t="s">
        <v>166</v>
      </c>
      <c r="J5156" s="19">
        <v>8.86</v>
      </c>
    </row>
    <row r="5157" spans="1:11">
      <c r="A5157" s="18" t="s">
        <v>20</v>
      </c>
      <c r="B5157" s="5" t="str">
        <f>TEXT(DATA[[#This Row],[Fecha]],"mmm")</f>
        <v>may</v>
      </c>
      <c r="C5157" s="16">
        <f>(WEEKNUM(DATA[[#This Row],[Fecha]],2))</f>
        <v>21</v>
      </c>
      <c r="D5157" s="30">
        <v>45437</v>
      </c>
      <c r="E5157" s="102">
        <f>YEAR(DATA[[#This Row],[Fecha]])</f>
        <v>2024</v>
      </c>
      <c r="F5157" s="31" t="s">
        <v>58</v>
      </c>
      <c r="G5157" s="32" t="s">
        <v>76</v>
      </c>
      <c r="H5157" s="35" t="s">
        <v>949</v>
      </c>
      <c r="I5157" s="32" t="s">
        <v>166</v>
      </c>
      <c r="J5157" s="19">
        <v>7.73</v>
      </c>
    </row>
    <row r="5158" spans="1:11">
      <c r="A5158" s="18" t="s">
        <v>20</v>
      </c>
      <c r="B5158" s="5" t="str">
        <f>TEXT(DATA[[#This Row],[Fecha]],"mmm")</f>
        <v>may</v>
      </c>
      <c r="C5158" s="16">
        <f>(WEEKNUM(DATA[[#This Row],[Fecha]],2))</f>
        <v>21</v>
      </c>
      <c r="D5158" s="30">
        <v>45437</v>
      </c>
      <c r="E5158" s="102">
        <f>YEAR(DATA[[#This Row],[Fecha]])</f>
        <v>2024</v>
      </c>
      <c r="F5158" s="31" t="s">
        <v>58</v>
      </c>
      <c r="G5158" s="32" t="s">
        <v>53</v>
      </c>
      <c r="H5158" s="35" t="s">
        <v>170</v>
      </c>
      <c r="I5158" s="32" t="s">
        <v>166</v>
      </c>
      <c r="J5158" s="19">
        <v>5.36</v>
      </c>
    </row>
    <row r="5159" spans="1:11">
      <c r="A5159" s="18" t="s">
        <v>20</v>
      </c>
      <c r="B5159" s="5" t="str">
        <f>TEXT(DATA[[#This Row],[Fecha]],"mmm")</f>
        <v>may</v>
      </c>
      <c r="C5159" s="16">
        <f>(WEEKNUM(DATA[[#This Row],[Fecha]],2))</f>
        <v>21</v>
      </c>
      <c r="D5159" s="30">
        <v>45437</v>
      </c>
      <c r="E5159" s="102">
        <f>YEAR(DATA[[#This Row],[Fecha]])</f>
        <v>2024</v>
      </c>
      <c r="F5159" s="31" t="s">
        <v>398</v>
      </c>
      <c r="G5159" s="32" t="s">
        <v>52</v>
      </c>
      <c r="H5159" s="35" t="s">
        <v>159</v>
      </c>
      <c r="I5159" s="32" t="s">
        <v>166</v>
      </c>
      <c r="J5159" s="19">
        <v>5</v>
      </c>
    </row>
    <row r="5160" spans="1:11">
      <c r="A5160" s="18" t="s">
        <v>20</v>
      </c>
      <c r="B5160" s="5" t="str">
        <f>TEXT(DATA[[#This Row],[Fecha]],"mmm")</f>
        <v>may</v>
      </c>
      <c r="C5160" s="16">
        <f>(WEEKNUM(DATA[[#This Row],[Fecha]],2))</f>
        <v>21</v>
      </c>
      <c r="D5160" s="30">
        <v>45437</v>
      </c>
      <c r="E5160" s="102">
        <f>YEAR(DATA[[#This Row],[Fecha]])</f>
        <v>2024</v>
      </c>
      <c r="F5160" s="31" t="s">
        <v>398</v>
      </c>
      <c r="G5160" s="32" t="s">
        <v>76</v>
      </c>
      <c r="H5160" s="35" t="s">
        <v>352</v>
      </c>
      <c r="I5160" s="32" t="s">
        <v>166</v>
      </c>
      <c r="J5160" s="19">
        <v>5</v>
      </c>
    </row>
    <row r="5161" spans="1:11">
      <c r="A5161" s="18" t="s">
        <v>20</v>
      </c>
      <c r="B5161" s="5" t="str">
        <f>TEXT(DATA[[#This Row],[Fecha]],"mmm")</f>
        <v>may</v>
      </c>
      <c r="C5161" s="16">
        <f>(WEEKNUM(DATA[[#This Row],[Fecha]],2))</f>
        <v>21</v>
      </c>
      <c r="D5161" s="30">
        <v>45437</v>
      </c>
      <c r="E5161" s="102">
        <f>YEAR(DATA[[#This Row],[Fecha]])</f>
        <v>2024</v>
      </c>
      <c r="F5161" s="31" t="s">
        <v>398</v>
      </c>
      <c r="G5161" s="32" t="s">
        <v>52</v>
      </c>
      <c r="H5161" s="35" t="s">
        <v>590</v>
      </c>
      <c r="I5161" s="32" t="s">
        <v>166</v>
      </c>
      <c r="J5161" s="19">
        <v>3.98</v>
      </c>
    </row>
    <row r="5162" spans="1:11">
      <c r="A5162" s="18" t="s">
        <v>20</v>
      </c>
      <c r="B5162" s="5" t="str">
        <f>TEXT(DATA[[#This Row],[Fecha]],"mmm")</f>
        <v>may</v>
      </c>
      <c r="C5162" s="16">
        <f>(WEEKNUM(DATA[[#This Row],[Fecha]],2))</f>
        <v>21</v>
      </c>
      <c r="D5162" s="30">
        <v>45437</v>
      </c>
      <c r="E5162" s="102">
        <f>YEAR(DATA[[#This Row],[Fecha]])</f>
        <v>2024</v>
      </c>
      <c r="F5162" s="31" t="s">
        <v>58</v>
      </c>
      <c r="G5162" s="32" t="s">
        <v>70</v>
      </c>
      <c r="H5162" s="35" t="s">
        <v>134</v>
      </c>
      <c r="I5162" s="32" t="s">
        <v>166</v>
      </c>
      <c r="J5162" s="19">
        <v>3.19</v>
      </c>
    </row>
    <row r="5163" spans="1:11">
      <c r="A5163" s="18" t="s">
        <v>19</v>
      </c>
      <c r="B5163" s="5" t="str">
        <f>TEXT(DATA[[#This Row],[Fecha]],"mmm")</f>
        <v>may</v>
      </c>
      <c r="C5163" s="16">
        <f>(WEEKNUM(DATA[[#This Row],[Fecha]],2))</f>
        <v>21</v>
      </c>
      <c r="D5163" s="30">
        <v>45437</v>
      </c>
      <c r="E5163" s="102">
        <f>YEAR(DATA[[#This Row],[Fecha]])</f>
        <v>2024</v>
      </c>
      <c r="F5163" s="31" t="s">
        <v>398</v>
      </c>
      <c r="G5163" s="32" t="s">
        <v>65</v>
      </c>
      <c r="H5163" s="35" t="s">
        <v>510</v>
      </c>
      <c r="I5163" s="32" t="s">
        <v>166</v>
      </c>
      <c r="J5163" s="19">
        <v>2.54</v>
      </c>
    </row>
    <row r="5164" spans="1:11">
      <c r="A5164" s="18" t="s">
        <v>22</v>
      </c>
      <c r="B5164" s="5" t="str">
        <f>TEXT(DATA[[#This Row],[Fecha]],"mmm")</f>
        <v>may</v>
      </c>
      <c r="C5164" s="16">
        <f>(WEEKNUM(DATA[[#This Row],[Fecha]],2))</f>
        <v>21</v>
      </c>
      <c r="D5164" s="30">
        <v>45437</v>
      </c>
      <c r="E5164" s="102">
        <f>YEAR(DATA[[#This Row],[Fecha]])</f>
        <v>2024</v>
      </c>
      <c r="F5164" s="31" t="s">
        <v>398</v>
      </c>
      <c r="G5164" s="32" t="s">
        <v>60</v>
      </c>
      <c r="H5164" s="35" t="s">
        <v>299</v>
      </c>
      <c r="I5164" s="32" t="s">
        <v>166</v>
      </c>
      <c r="J5164" s="19">
        <v>2.4</v>
      </c>
    </row>
    <row r="5165" spans="1:11">
      <c r="A5165" s="18" t="s">
        <v>22</v>
      </c>
      <c r="B5165" s="5" t="str">
        <f>TEXT(DATA[[#This Row],[Fecha]],"mmm")</f>
        <v>may</v>
      </c>
      <c r="C5165" s="16">
        <f>(WEEKNUM(DATA[[#This Row],[Fecha]],2))</f>
        <v>21</v>
      </c>
      <c r="D5165" s="30">
        <v>45437</v>
      </c>
      <c r="E5165" s="102">
        <f>YEAR(DATA[[#This Row],[Fecha]])</f>
        <v>2024</v>
      </c>
      <c r="F5165" s="31" t="s">
        <v>58</v>
      </c>
      <c r="G5165" s="32" t="s">
        <v>60</v>
      </c>
      <c r="H5165" s="35" t="s">
        <v>299</v>
      </c>
      <c r="I5165" s="32" t="s">
        <v>166</v>
      </c>
      <c r="J5165" s="19">
        <v>2.2999999999999998</v>
      </c>
    </row>
    <row r="5166" spans="1:11">
      <c r="A5166" s="18" t="s">
        <v>22</v>
      </c>
      <c r="B5166" s="5" t="str">
        <f>TEXT(DATA[[#This Row],[Fecha]],"mmm")</f>
        <v>may</v>
      </c>
      <c r="C5166" s="16">
        <f>(WEEKNUM(DATA[[#This Row],[Fecha]],2))</f>
        <v>21</v>
      </c>
      <c r="D5166" s="30">
        <v>45437</v>
      </c>
      <c r="E5166" s="102">
        <f>YEAR(DATA[[#This Row],[Fecha]])</f>
        <v>2024</v>
      </c>
      <c r="F5166" s="31" t="s">
        <v>398</v>
      </c>
      <c r="G5166" s="32" t="s">
        <v>79</v>
      </c>
      <c r="H5166" s="35" t="s">
        <v>110</v>
      </c>
      <c r="I5166" s="32" t="s">
        <v>166</v>
      </c>
      <c r="J5166" s="19">
        <v>2.0499999999999998</v>
      </c>
    </row>
    <row r="5167" spans="1:11">
      <c r="A5167" s="18" t="s">
        <v>22</v>
      </c>
      <c r="B5167" s="5" t="str">
        <f>TEXT(DATA[[#This Row],[Fecha]],"mmm")</f>
        <v>may</v>
      </c>
      <c r="C5167" s="16">
        <f>(WEEKNUM(DATA[[#This Row],[Fecha]],2))</f>
        <v>21</v>
      </c>
      <c r="D5167" s="30">
        <v>45437</v>
      </c>
      <c r="E5167" s="102">
        <f>YEAR(DATA[[#This Row],[Fecha]])</f>
        <v>2024</v>
      </c>
      <c r="F5167" s="31" t="s">
        <v>58</v>
      </c>
      <c r="G5167" s="32" t="s">
        <v>60</v>
      </c>
      <c r="H5167" s="35" t="s">
        <v>299</v>
      </c>
      <c r="I5167" s="32" t="s">
        <v>166</v>
      </c>
      <c r="J5167" s="19">
        <v>1.8</v>
      </c>
    </row>
    <row r="5168" spans="1:11">
      <c r="A5168" s="18" t="s">
        <v>19</v>
      </c>
      <c r="B5168" s="5" t="str">
        <f>TEXT(DATA[[#This Row],[Fecha]],"mmm")</f>
        <v>may</v>
      </c>
      <c r="C5168" s="16">
        <f>(WEEKNUM(DATA[[#This Row],[Fecha]],2))</f>
        <v>21</v>
      </c>
      <c r="D5168" s="30">
        <v>45437</v>
      </c>
      <c r="E5168" s="102">
        <f>YEAR(DATA[[#This Row],[Fecha]])</f>
        <v>2024</v>
      </c>
      <c r="F5168" s="31" t="s">
        <v>398</v>
      </c>
      <c r="G5168" s="32" t="s">
        <v>65</v>
      </c>
      <c r="H5168" s="35" t="s">
        <v>435</v>
      </c>
      <c r="I5168" s="32" t="s">
        <v>166</v>
      </c>
      <c r="J5168" s="19">
        <v>1.7</v>
      </c>
    </row>
    <row r="5169" spans="1:11">
      <c r="A5169" s="18" t="s">
        <v>19</v>
      </c>
      <c r="B5169" s="5" t="str">
        <f>TEXT(DATA[[#This Row],[Fecha]],"mmm")</f>
        <v>may</v>
      </c>
      <c r="C5169" s="16">
        <f>(WEEKNUM(DATA[[#This Row],[Fecha]],2))</f>
        <v>21</v>
      </c>
      <c r="D5169" s="30">
        <v>45437</v>
      </c>
      <c r="E5169" s="102">
        <f>YEAR(DATA[[#This Row],[Fecha]])</f>
        <v>2024</v>
      </c>
      <c r="F5169" s="31" t="s">
        <v>398</v>
      </c>
      <c r="G5169" s="32" t="s">
        <v>65</v>
      </c>
      <c r="H5169" s="35" t="s">
        <v>435</v>
      </c>
      <c r="I5169" s="32" t="s">
        <v>166</v>
      </c>
      <c r="J5169" s="19">
        <v>1.69</v>
      </c>
    </row>
    <row r="5170" spans="1:11">
      <c r="A5170" s="18" t="s">
        <v>20</v>
      </c>
      <c r="B5170" s="5" t="str">
        <f>TEXT(DATA[[#This Row],[Fecha]],"mmm")</f>
        <v>may</v>
      </c>
      <c r="C5170" s="16">
        <f>(WEEKNUM(DATA[[#This Row],[Fecha]],2))</f>
        <v>21</v>
      </c>
      <c r="D5170" s="30">
        <v>45437</v>
      </c>
      <c r="E5170" s="102">
        <f>YEAR(DATA[[#This Row],[Fecha]])</f>
        <v>2024</v>
      </c>
      <c r="F5170" s="31" t="s">
        <v>58</v>
      </c>
      <c r="G5170" s="32" t="s">
        <v>52</v>
      </c>
      <c r="H5170" s="35" t="s">
        <v>162</v>
      </c>
      <c r="I5170" s="32" t="s">
        <v>166</v>
      </c>
      <c r="J5170" s="19">
        <v>1.37</v>
      </c>
    </row>
    <row r="5171" spans="1:11">
      <c r="A5171" s="18" t="s">
        <v>19</v>
      </c>
      <c r="B5171" s="5" t="str">
        <f>TEXT(DATA[[#This Row],[Fecha]],"mmm")</f>
        <v>may</v>
      </c>
      <c r="C5171" s="16">
        <f>(WEEKNUM(DATA[[#This Row],[Fecha]],2))</f>
        <v>21</v>
      </c>
      <c r="D5171" s="30">
        <v>45437</v>
      </c>
      <c r="E5171" s="102">
        <f>YEAR(DATA[[#This Row],[Fecha]])</f>
        <v>2024</v>
      </c>
      <c r="F5171" s="31" t="s">
        <v>398</v>
      </c>
      <c r="G5171" s="32" t="s">
        <v>65</v>
      </c>
      <c r="H5171" s="35" t="s">
        <v>510</v>
      </c>
      <c r="I5171" s="32" t="s">
        <v>166</v>
      </c>
      <c r="J5171" s="19">
        <v>1.23</v>
      </c>
    </row>
    <row r="5172" spans="1:11">
      <c r="A5172" s="18" t="s">
        <v>20</v>
      </c>
      <c r="B5172" s="5" t="str">
        <f>TEXT(DATA[[#This Row],[Fecha]],"mmm")</f>
        <v>may</v>
      </c>
      <c r="C5172" s="16">
        <f>(WEEKNUM(DATA[[#This Row],[Fecha]],2))</f>
        <v>21</v>
      </c>
      <c r="D5172" s="30">
        <v>45437</v>
      </c>
      <c r="E5172" s="102">
        <f>YEAR(DATA[[#This Row],[Fecha]])</f>
        <v>2024</v>
      </c>
      <c r="F5172" s="31" t="s">
        <v>58</v>
      </c>
      <c r="G5172" s="32" t="s">
        <v>52</v>
      </c>
      <c r="H5172" s="35" t="s">
        <v>162</v>
      </c>
      <c r="I5172" s="32" t="s">
        <v>166</v>
      </c>
      <c r="J5172" s="19">
        <v>1.0900000000000001</v>
      </c>
    </row>
    <row r="5173" spans="1:11">
      <c r="A5173" s="18" t="s">
        <v>22</v>
      </c>
      <c r="B5173" s="5" t="str">
        <f>TEXT(DATA[[#This Row],[Fecha]],"mmm")</f>
        <v>may</v>
      </c>
      <c r="C5173" s="16">
        <f>(WEEKNUM(DATA[[#This Row],[Fecha]],2))</f>
        <v>21</v>
      </c>
      <c r="D5173" s="30">
        <v>45437</v>
      </c>
      <c r="E5173" s="102">
        <f>YEAR(DATA[[#This Row],[Fecha]])</f>
        <v>2024</v>
      </c>
      <c r="F5173" s="31" t="s">
        <v>58</v>
      </c>
      <c r="G5173" s="32" t="s">
        <v>64</v>
      </c>
      <c r="H5173" s="35" t="s">
        <v>477</v>
      </c>
      <c r="I5173" s="32" t="s">
        <v>166</v>
      </c>
      <c r="J5173" s="19">
        <v>0.85</v>
      </c>
    </row>
    <row r="5174" spans="1:11">
      <c r="A5174" s="18" t="s">
        <v>19</v>
      </c>
      <c r="B5174" s="5" t="str">
        <f>TEXT(DATA[[#This Row],[Fecha]],"mmm")</f>
        <v>may</v>
      </c>
      <c r="C5174" s="16">
        <f>(WEEKNUM(DATA[[#This Row],[Fecha]],2))</f>
        <v>21</v>
      </c>
      <c r="D5174" s="30">
        <v>45437</v>
      </c>
      <c r="E5174" s="102">
        <f>YEAR(DATA[[#This Row],[Fecha]])</f>
        <v>2024</v>
      </c>
      <c r="F5174" s="31" t="s">
        <v>398</v>
      </c>
      <c r="G5174" s="32" t="s">
        <v>65</v>
      </c>
      <c r="H5174" s="35" t="s">
        <v>435</v>
      </c>
      <c r="I5174" s="32" t="s">
        <v>166</v>
      </c>
      <c r="J5174" s="19">
        <v>0.53</v>
      </c>
    </row>
    <row r="5175" spans="1:11">
      <c r="A5175" s="18" t="s">
        <v>20</v>
      </c>
      <c r="B5175" s="5" t="str">
        <f>TEXT(DATA[[#This Row],[Fecha]],"mmm")</f>
        <v>may</v>
      </c>
      <c r="C5175" s="16">
        <f>(WEEKNUM(DATA[[#This Row],[Fecha]],2))</f>
        <v>21</v>
      </c>
      <c r="D5175" s="30">
        <v>45437</v>
      </c>
      <c r="E5175" s="102">
        <f>YEAR(DATA[[#This Row],[Fecha]])</f>
        <v>2024</v>
      </c>
      <c r="F5175" s="31" t="s">
        <v>58</v>
      </c>
      <c r="G5175" s="32" t="s">
        <v>52</v>
      </c>
      <c r="H5175" s="35" t="s">
        <v>162</v>
      </c>
      <c r="I5175" s="32" t="s">
        <v>166</v>
      </c>
      <c r="J5175" s="19">
        <v>0.39</v>
      </c>
    </row>
    <row r="5176" spans="1:11">
      <c r="A5176" s="18" t="s">
        <v>19</v>
      </c>
      <c r="B5176" s="5" t="str">
        <f>TEXT(DATA[[#This Row],[Fecha]],"mmm")</f>
        <v>may</v>
      </c>
      <c r="C5176" s="16">
        <f>(WEEKNUM(DATA[[#This Row],[Fecha]],2))</f>
        <v>21</v>
      </c>
      <c r="D5176" s="30">
        <v>45437</v>
      </c>
      <c r="E5176" s="102">
        <f>YEAR(DATA[[#This Row],[Fecha]])</f>
        <v>2024</v>
      </c>
      <c r="F5176" s="31" t="s">
        <v>398</v>
      </c>
      <c r="G5176" s="32" t="s">
        <v>65</v>
      </c>
      <c r="H5176" s="35" t="s">
        <v>435</v>
      </c>
      <c r="I5176" s="32" t="s">
        <v>166</v>
      </c>
      <c r="J5176" s="19">
        <v>0.11</v>
      </c>
    </row>
    <row r="5177" spans="1:11">
      <c r="A5177" s="18" t="s">
        <v>22</v>
      </c>
      <c r="B5177" s="5" t="str">
        <f>TEXT(DATA[[#This Row],[Fecha]],"mmm")</f>
        <v>may</v>
      </c>
      <c r="C5177" s="16">
        <f>(WEEKNUM(DATA[[#This Row],[Fecha]],2))</f>
        <v>21</v>
      </c>
      <c r="D5177" s="30">
        <v>45437</v>
      </c>
      <c r="E5177" s="102">
        <f>YEAR(DATA[[#This Row],[Fecha]])</f>
        <v>2024</v>
      </c>
      <c r="F5177" s="31" t="s">
        <v>398</v>
      </c>
      <c r="G5177" s="32" t="s">
        <v>60</v>
      </c>
      <c r="H5177" s="35" t="s">
        <v>299</v>
      </c>
      <c r="I5177" s="32" t="s">
        <v>166</v>
      </c>
      <c r="J5177" s="19">
        <v>0.1</v>
      </c>
    </row>
    <row r="5178" spans="1:11">
      <c r="A5178" s="18" t="s">
        <v>19</v>
      </c>
      <c r="B5178" s="5" t="str">
        <f>TEXT(DATA[[#This Row],[Fecha]],"mmm")</f>
        <v>may</v>
      </c>
      <c r="C5178" s="16">
        <f>(WEEKNUM(DATA[[#This Row],[Fecha]],2))</f>
        <v>21</v>
      </c>
      <c r="D5178" s="30">
        <v>45437</v>
      </c>
      <c r="E5178" s="102">
        <f>YEAR(DATA[[#This Row],[Fecha]])</f>
        <v>2024</v>
      </c>
      <c r="F5178" s="31" t="s">
        <v>398</v>
      </c>
      <c r="G5178" s="32" t="s">
        <v>65</v>
      </c>
      <c r="H5178" s="35" t="s">
        <v>435</v>
      </c>
      <c r="I5178" s="32" t="s">
        <v>166</v>
      </c>
      <c r="J5178" s="19">
        <v>0.02</v>
      </c>
    </row>
    <row r="5179" spans="1:11">
      <c r="A5179" s="18" t="s">
        <v>20</v>
      </c>
      <c r="B5179" s="5" t="str">
        <f>TEXT(DATA[[#This Row],[Fecha]],"mmm")</f>
        <v>may</v>
      </c>
      <c r="C5179" s="16">
        <f>(WEEKNUM(DATA[[#This Row],[Fecha]],2))</f>
        <v>22</v>
      </c>
      <c r="D5179" s="30">
        <v>45439</v>
      </c>
      <c r="E5179" s="102">
        <f>YEAR(DATA[[#This Row],[Fecha]])</f>
        <v>2024</v>
      </c>
      <c r="F5179" s="31" t="s">
        <v>398</v>
      </c>
      <c r="G5179" s="32" t="s">
        <v>76</v>
      </c>
      <c r="H5179" s="35" t="s">
        <v>352</v>
      </c>
      <c r="I5179" s="32" t="s">
        <v>56</v>
      </c>
      <c r="J5179" s="19">
        <v>40.01</v>
      </c>
      <c r="K5179" s="29" t="s">
        <v>968</v>
      </c>
    </row>
    <row r="5180" spans="1:11">
      <c r="A5180" s="18" t="s">
        <v>20</v>
      </c>
      <c r="B5180" s="5" t="str">
        <f>TEXT(DATA[[#This Row],[Fecha]],"mmm")</f>
        <v>may</v>
      </c>
      <c r="C5180" s="16">
        <f>(WEEKNUM(DATA[[#This Row],[Fecha]],2))</f>
        <v>22</v>
      </c>
      <c r="D5180" s="30">
        <v>45439</v>
      </c>
      <c r="E5180" s="102">
        <f>YEAR(DATA[[#This Row],[Fecha]])</f>
        <v>2024</v>
      </c>
      <c r="F5180" s="31" t="s">
        <v>398</v>
      </c>
      <c r="G5180" s="32" t="s">
        <v>52</v>
      </c>
      <c r="H5180" s="35" t="s">
        <v>552</v>
      </c>
      <c r="I5180" s="32" t="s">
        <v>57</v>
      </c>
      <c r="J5180" s="19">
        <v>29.67</v>
      </c>
      <c r="K5180" s="29" t="s">
        <v>969</v>
      </c>
    </row>
    <row r="5181" spans="1:11">
      <c r="A5181" s="18" t="s">
        <v>22</v>
      </c>
      <c r="B5181" s="5" t="str">
        <f>TEXT(DATA[[#This Row],[Fecha]],"mmm")</f>
        <v>may</v>
      </c>
      <c r="C5181" s="16">
        <f>(WEEKNUM(DATA[[#This Row],[Fecha]],2))</f>
        <v>22</v>
      </c>
      <c r="D5181" s="30">
        <v>45439</v>
      </c>
      <c r="E5181" s="102">
        <f>YEAR(DATA[[#This Row],[Fecha]])</f>
        <v>2024</v>
      </c>
      <c r="F5181" s="31" t="s">
        <v>398</v>
      </c>
      <c r="G5181" s="32" t="s">
        <v>79</v>
      </c>
      <c r="H5181" s="35" t="s">
        <v>523</v>
      </c>
      <c r="I5181" s="32" t="s">
        <v>57</v>
      </c>
      <c r="J5181" s="19">
        <v>26.61</v>
      </c>
      <c r="K5181" s="29" t="s">
        <v>970</v>
      </c>
    </row>
    <row r="5182" spans="1:11">
      <c r="A5182" s="18" t="s">
        <v>20</v>
      </c>
      <c r="B5182" s="5" t="str">
        <f>TEXT(DATA[[#This Row],[Fecha]],"mmm")</f>
        <v>may</v>
      </c>
      <c r="C5182" s="16">
        <f>(WEEKNUM(DATA[[#This Row],[Fecha]],2))</f>
        <v>22</v>
      </c>
      <c r="D5182" s="30">
        <v>45439</v>
      </c>
      <c r="E5182" s="102">
        <f>YEAR(DATA[[#This Row],[Fecha]])</f>
        <v>2024</v>
      </c>
      <c r="F5182" s="31" t="s">
        <v>398</v>
      </c>
      <c r="G5182" s="32" t="s">
        <v>52</v>
      </c>
      <c r="H5182" s="35" t="s">
        <v>552</v>
      </c>
      <c r="I5182" s="32" t="s">
        <v>57</v>
      </c>
      <c r="J5182" s="19">
        <v>18.96</v>
      </c>
      <c r="K5182" s="29" t="s">
        <v>969</v>
      </c>
    </row>
    <row r="5183" spans="1:11">
      <c r="A5183" s="18" t="s">
        <v>22</v>
      </c>
      <c r="B5183" s="5" t="str">
        <f>TEXT(DATA[[#This Row],[Fecha]],"mmm")</f>
        <v>may</v>
      </c>
      <c r="C5183" s="16">
        <f>(WEEKNUM(DATA[[#This Row],[Fecha]],2))</f>
        <v>22</v>
      </c>
      <c r="D5183" s="30">
        <v>45439</v>
      </c>
      <c r="E5183" s="102">
        <f>YEAR(DATA[[#This Row],[Fecha]])</f>
        <v>2024</v>
      </c>
      <c r="F5183" s="31" t="s">
        <v>398</v>
      </c>
      <c r="G5183" s="32" t="s">
        <v>79</v>
      </c>
      <c r="H5183" s="35" t="s">
        <v>523</v>
      </c>
      <c r="I5183" s="32" t="s">
        <v>57</v>
      </c>
      <c r="J5183" s="19">
        <v>18.809999999999999</v>
      </c>
      <c r="K5183" s="29" t="s">
        <v>970</v>
      </c>
    </row>
    <row r="5184" spans="1:11">
      <c r="A5184" s="18" t="s">
        <v>20</v>
      </c>
      <c r="B5184" s="5" t="str">
        <f>TEXT(DATA[[#This Row],[Fecha]],"mmm")</f>
        <v>may</v>
      </c>
      <c r="C5184" s="16">
        <f>(WEEKNUM(DATA[[#This Row],[Fecha]],2))</f>
        <v>22</v>
      </c>
      <c r="D5184" s="30">
        <v>45439</v>
      </c>
      <c r="E5184" s="102">
        <f>YEAR(DATA[[#This Row],[Fecha]])</f>
        <v>2024</v>
      </c>
      <c r="F5184" s="31" t="s">
        <v>58</v>
      </c>
      <c r="G5184" s="32" t="s">
        <v>76</v>
      </c>
      <c r="H5184" s="35" t="s">
        <v>352</v>
      </c>
      <c r="I5184" s="32" t="s">
        <v>56</v>
      </c>
      <c r="J5184" s="19">
        <v>18.45</v>
      </c>
      <c r="K5184" s="29" t="s">
        <v>975</v>
      </c>
    </row>
    <row r="5185" spans="1:11">
      <c r="A5185" s="18" t="s">
        <v>20</v>
      </c>
      <c r="B5185" s="5" t="str">
        <f>TEXT(DATA[[#This Row],[Fecha]],"mmm")</f>
        <v>may</v>
      </c>
      <c r="C5185" s="16">
        <f>(WEEKNUM(DATA[[#This Row],[Fecha]],2))</f>
        <v>22</v>
      </c>
      <c r="D5185" s="30">
        <v>45439</v>
      </c>
      <c r="E5185" s="102">
        <f>YEAR(DATA[[#This Row],[Fecha]])</f>
        <v>2024</v>
      </c>
      <c r="F5185" s="31" t="s">
        <v>398</v>
      </c>
      <c r="G5185" s="32" t="s">
        <v>76</v>
      </c>
      <c r="H5185" s="35" t="s">
        <v>352</v>
      </c>
      <c r="I5185" s="32" t="s">
        <v>56</v>
      </c>
      <c r="J5185" s="19">
        <v>10.9</v>
      </c>
      <c r="K5185" s="29" t="s">
        <v>968</v>
      </c>
    </row>
    <row r="5186" spans="1:11">
      <c r="A5186" s="18" t="s">
        <v>20</v>
      </c>
      <c r="B5186" s="5" t="str">
        <f>TEXT(DATA[[#This Row],[Fecha]],"mmm")</f>
        <v>may</v>
      </c>
      <c r="C5186" s="16">
        <f>(WEEKNUM(DATA[[#This Row],[Fecha]],2))</f>
        <v>22</v>
      </c>
      <c r="D5186" s="30">
        <v>45439</v>
      </c>
      <c r="E5186" s="102">
        <f>YEAR(DATA[[#This Row],[Fecha]])</f>
        <v>2024</v>
      </c>
      <c r="F5186" s="31" t="s">
        <v>398</v>
      </c>
      <c r="G5186" s="32" t="s">
        <v>482</v>
      </c>
      <c r="H5186" s="35" t="s">
        <v>150</v>
      </c>
      <c r="I5186" s="32" t="s">
        <v>166</v>
      </c>
      <c r="J5186" s="19">
        <v>9.02</v>
      </c>
    </row>
    <row r="5187" spans="1:11">
      <c r="A5187" s="18" t="s">
        <v>20</v>
      </c>
      <c r="B5187" s="5" t="str">
        <f>TEXT(DATA[[#This Row],[Fecha]],"mmm")</f>
        <v>may</v>
      </c>
      <c r="C5187" s="16">
        <f>(WEEKNUM(DATA[[#This Row],[Fecha]],2))</f>
        <v>22</v>
      </c>
      <c r="D5187" s="30">
        <v>45439</v>
      </c>
      <c r="E5187" s="102">
        <f>YEAR(DATA[[#This Row],[Fecha]])</f>
        <v>2024</v>
      </c>
      <c r="F5187" s="31" t="s">
        <v>398</v>
      </c>
      <c r="G5187" s="32" t="s">
        <v>53</v>
      </c>
      <c r="H5187" s="35" t="s">
        <v>366</v>
      </c>
      <c r="I5187" s="32" t="s">
        <v>166</v>
      </c>
      <c r="J5187" s="19">
        <v>3.31</v>
      </c>
    </row>
    <row r="5188" spans="1:11">
      <c r="A5188" s="18" t="s">
        <v>20</v>
      </c>
      <c r="B5188" s="5" t="str">
        <f>TEXT(DATA[[#This Row],[Fecha]],"mmm")</f>
        <v>may</v>
      </c>
      <c r="C5188" s="16">
        <f>(WEEKNUM(DATA[[#This Row],[Fecha]],2))</f>
        <v>22</v>
      </c>
      <c r="D5188" s="30">
        <v>45439</v>
      </c>
      <c r="E5188" s="102">
        <f>YEAR(DATA[[#This Row],[Fecha]])</f>
        <v>2024</v>
      </c>
      <c r="F5188" s="31" t="s">
        <v>58</v>
      </c>
      <c r="G5188" s="32" t="s">
        <v>76</v>
      </c>
      <c r="H5188" s="35" t="s">
        <v>108</v>
      </c>
      <c r="I5188" s="32" t="s">
        <v>166</v>
      </c>
      <c r="J5188" s="19">
        <v>3.22</v>
      </c>
    </row>
    <row r="5189" spans="1:11">
      <c r="A5189" s="18" t="s">
        <v>19</v>
      </c>
      <c r="B5189" s="5" t="str">
        <f>TEXT(DATA[[#This Row],[Fecha]],"mmm")</f>
        <v>may</v>
      </c>
      <c r="C5189" s="16">
        <f>(WEEKNUM(DATA[[#This Row],[Fecha]],2))</f>
        <v>22</v>
      </c>
      <c r="D5189" s="30">
        <v>45439</v>
      </c>
      <c r="E5189" s="102">
        <f>YEAR(DATA[[#This Row],[Fecha]])</f>
        <v>2024</v>
      </c>
      <c r="F5189" s="31" t="s">
        <v>398</v>
      </c>
      <c r="G5189" s="32" t="s">
        <v>65</v>
      </c>
      <c r="H5189" s="35" t="s">
        <v>89</v>
      </c>
      <c r="I5189" s="32" t="s">
        <v>166</v>
      </c>
      <c r="J5189" s="19">
        <v>3.22</v>
      </c>
    </row>
    <row r="5190" spans="1:11">
      <c r="A5190" s="18" t="s">
        <v>22</v>
      </c>
      <c r="B5190" s="5" t="str">
        <f>TEXT(DATA[[#This Row],[Fecha]],"mmm")</f>
        <v>may</v>
      </c>
      <c r="C5190" s="16">
        <f>(WEEKNUM(DATA[[#This Row],[Fecha]],2))</f>
        <v>22</v>
      </c>
      <c r="D5190" s="30">
        <v>45439</v>
      </c>
      <c r="E5190" s="102">
        <f>YEAR(DATA[[#This Row],[Fecha]])</f>
        <v>2024</v>
      </c>
      <c r="F5190" s="31" t="s">
        <v>398</v>
      </c>
      <c r="G5190" s="32" t="s">
        <v>53</v>
      </c>
      <c r="H5190" s="35" t="s">
        <v>366</v>
      </c>
      <c r="I5190" s="32" t="s">
        <v>166</v>
      </c>
      <c r="J5190" s="19">
        <v>2.58</v>
      </c>
    </row>
    <row r="5191" spans="1:11">
      <c r="A5191" s="18" t="s">
        <v>19</v>
      </c>
      <c r="B5191" s="5" t="str">
        <f>TEXT(DATA[[#This Row],[Fecha]],"mmm")</f>
        <v>may</v>
      </c>
      <c r="C5191" s="16">
        <f>(WEEKNUM(DATA[[#This Row],[Fecha]],2))</f>
        <v>22</v>
      </c>
      <c r="D5191" s="30">
        <v>45439</v>
      </c>
      <c r="E5191" s="102">
        <f>YEAR(DATA[[#This Row],[Fecha]])</f>
        <v>2024</v>
      </c>
      <c r="F5191" s="31" t="s">
        <v>398</v>
      </c>
      <c r="G5191" s="32" t="s">
        <v>74</v>
      </c>
      <c r="H5191" s="35" t="s">
        <v>608</v>
      </c>
      <c r="I5191" s="32" t="s">
        <v>166</v>
      </c>
      <c r="J5191" s="19">
        <v>2.44</v>
      </c>
    </row>
    <row r="5192" spans="1:11">
      <c r="A5192" s="18" t="s">
        <v>22</v>
      </c>
      <c r="B5192" s="5" t="str">
        <f>TEXT(DATA[[#This Row],[Fecha]],"mmm")</f>
        <v>may</v>
      </c>
      <c r="C5192" s="16">
        <f>(WEEKNUM(DATA[[#This Row],[Fecha]],2))</f>
        <v>22</v>
      </c>
      <c r="D5192" s="30">
        <v>45439</v>
      </c>
      <c r="E5192" s="102">
        <f>YEAR(DATA[[#This Row],[Fecha]])</f>
        <v>2024</v>
      </c>
      <c r="F5192" s="31" t="s">
        <v>398</v>
      </c>
      <c r="G5192" s="32" t="s">
        <v>53</v>
      </c>
      <c r="H5192" s="35" t="s">
        <v>497</v>
      </c>
      <c r="I5192" s="32" t="s">
        <v>166</v>
      </c>
      <c r="J5192" s="19">
        <v>2.1</v>
      </c>
    </row>
    <row r="5193" spans="1:11">
      <c r="A5193" s="18" t="s">
        <v>22</v>
      </c>
      <c r="B5193" s="5" t="str">
        <f>TEXT(DATA[[#This Row],[Fecha]],"mmm")</f>
        <v>may</v>
      </c>
      <c r="C5193" s="16">
        <f>(WEEKNUM(DATA[[#This Row],[Fecha]],2))</f>
        <v>22</v>
      </c>
      <c r="D5193" s="30">
        <v>45439</v>
      </c>
      <c r="E5193" s="102">
        <f>YEAR(DATA[[#This Row],[Fecha]])</f>
        <v>2024</v>
      </c>
      <c r="F5193" s="31" t="s">
        <v>398</v>
      </c>
      <c r="G5193" s="32" t="s">
        <v>53</v>
      </c>
      <c r="H5193" s="35" t="s">
        <v>497</v>
      </c>
      <c r="I5193" s="32" t="s">
        <v>166</v>
      </c>
      <c r="J5193" s="19">
        <v>2.0499999999999998</v>
      </c>
    </row>
    <row r="5194" spans="1:11">
      <c r="A5194" s="18" t="s">
        <v>19</v>
      </c>
      <c r="B5194" s="5" t="str">
        <f>TEXT(DATA[[#This Row],[Fecha]],"mmm")</f>
        <v>may</v>
      </c>
      <c r="C5194" s="16">
        <f>(WEEKNUM(DATA[[#This Row],[Fecha]],2))</f>
        <v>22</v>
      </c>
      <c r="D5194" s="30">
        <v>45439</v>
      </c>
      <c r="E5194" s="102">
        <f>YEAR(DATA[[#This Row],[Fecha]])</f>
        <v>2024</v>
      </c>
      <c r="F5194" s="31" t="s">
        <v>398</v>
      </c>
      <c r="G5194" s="32" t="s">
        <v>74</v>
      </c>
      <c r="H5194" s="35" t="s">
        <v>608</v>
      </c>
      <c r="I5194" s="32" t="s">
        <v>166</v>
      </c>
      <c r="J5194" s="19">
        <v>1.95</v>
      </c>
    </row>
    <row r="5195" spans="1:11">
      <c r="A5195" s="18" t="s">
        <v>20</v>
      </c>
      <c r="B5195" s="5" t="str">
        <f>TEXT(DATA[[#This Row],[Fecha]],"mmm")</f>
        <v>may</v>
      </c>
      <c r="C5195" s="16">
        <f>(WEEKNUM(DATA[[#This Row],[Fecha]],2))</f>
        <v>22</v>
      </c>
      <c r="D5195" s="30">
        <v>45439</v>
      </c>
      <c r="E5195" s="102">
        <f>YEAR(DATA[[#This Row],[Fecha]])</f>
        <v>2024</v>
      </c>
      <c r="F5195" s="31" t="s">
        <v>398</v>
      </c>
      <c r="G5195" s="32" t="s">
        <v>52</v>
      </c>
      <c r="H5195" s="35" t="s">
        <v>162</v>
      </c>
      <c r="I5195" s="32" t="s">
        <v>166</v>
      </c>
      <c r="J5195" s="19">
        <v>1.71</v>
      </c>
    </row>
    <row r="5196" spans="1:11">
      <c r="A5196" s="18" t="s">
        <v>19</v>
      </c>
      <c r="B5196" s="5" t="str">
        <f>TEXT(DATA[[#This Row],[Fecha]],"mmm")</f>
        <v>may</v>
      </c>
      <c r="C5196" s="16">
        <f>(WEEKNUM(DATA[[#This Row],[Fecha]],2))</f>
        <v>22</v>
      </c>
      <c r="D5196" s="30">
        <v>45439</v>
      </c>
      <c r="E5196" s="102">
        <f>YEAR(DATA[[#This Row],[Fecha]])</f>
        <v>2024</v>
      </c>
      <c r="F5196" s="31" t="s">
        <v>398</v>
      </c>
      <c r="G5196" s="32" t="s">
        <v>74</v>
      </c>
      <c r="H5196" s="35" t="s">
        <v>608</v>
      </c>
      <c r="I5196" s="32" t="s">
        <v>166</v>
      </c>
      <c r="J5196" s="19">
        <v>1.7</v>
      </c>
    </row>
    <row r="5197" spans="1:11">
      <c r="A5197" s="18" t="s">
        <v>19</v>
      </c>
      <c r="B5197" s="5" t="str">
        <f>TEXT(DATA[[#This Row],[Fecha]],"mmm")</f>
        <v>may</v>
      </c>
      <c r="C5197" s="16">
        <f>(WEEKNUM(DATA[[#This Row],[Fecha]],2))</f>
        <v>22</v>
      </c>
      <c r="D5197" s="30">
        <v>45439</v>
      </c>
      <c r="E5197" s="102">
        <f>YEAR(DATA[[#This Row],[Fecha]])</f>
        <v>2024</v>
      </c>
      <c r="F5197" s="31" t="s">
        <v>398</v>
      </c>
      <c r="G5197" s="32" t="s">
        <v>74</v>
      </c>
      <c r="H5197" s="35" t="s">
        <v>608</v>
      </c>
      <c r="I5197" s="32" t="s">
        <v>166</v>
      </c>
      <c r="J5197" s="19">
        <v>1.51</v>
      </c>
    </row>
    <row r="5198" spans="1:11">
      <c r="A5198" s="18" t="s">
        <v>19</v>
      </c>
      <c r="B5198" s="5" t="str">
        <f>TEXT(DATA[[#This Row],[Fecha]],"mmm")</f>
        <v>may</v>
      </c>
      <c r="C5198" s="16">
        <f>(WEEKNUM(DATA[[#This Row],[Fecha]],2))</f>
        <v>22</v>
      </c>
      <c r="D5198" s="30">
        <v>45439</v>
      </c>
      <c r="E5198" s="102">
        <f>YEAR(DATA[[#This Row],[Fecha]])</f>
        <v>2024</v>
      </c>
      <c r="F5198" s="31" t="s">
        <v>398</v>
      </c>
      <c r="G5198" s="32" t="s">
        <v>74</v>
      </c>
      <c r="H5198" s="35" t="s">
        <v>608</v>
      </c>
      <c r="I5198" s="32" t="s">
        <v>166</v>
      </c>
      <c r="J5198" s="19">
        <v>1.33</v>
      </c>
    </row>
    <row r="5199" spans="1:11">
      <c r="A5199" s="18" t="s">
        <v>20</v>
      </c>
      <c r="B5199" s="5" t="str">
        <f>TEXT(DATA[[#This Row],[Fecha]],"mmm")</f>
        <v>may</v>
      </c>
      <c r="C5199" s="16">
        <f>(WEEKNUM(DATA[[#This Row],[Fecha]],2))</f>
        <v>22</v>
      </c>
      <c r="D5199" s="30">
        <v>45439</v>
      </c>
      <c r="E5199" s="102">
        <f>YEAR(DATA[[#This Row],[Fecha]])</f>
        <v>2024</v>
      </c>
      <c r="F5199" s="31" t="s">
        <v>58</v>
      </c>
      <c r="G5199" s="32" t="s">
        <v>62</v>
      </c>
      <c r="H5199" s="35" t="s">
        <v>63</v>
      </c>
      <c r="I5199" s="32" t="s">
        <v>166</v>
      </c>
      <c r="J5199" s="19">
        <v>1.22</v>
      </c>
    </row>
    <row r="5200" spans="1:11">
      <c r="A5200" s="18" t="s">
        <v>20</v>
      </c>
      <c r="B5200" s="5" t="str">
        <f>TEXT(DATA[[#This Row],[Fecha]],"mmm")</f>
        <v>may</v>
      </c>
      <c r="C5200" s="16">
        <f>(WEEKNUM(DATA[[#This Row],[Fecha]],2))</f>
        <v>22</v>
      </c>
      <c r="D5200" s="30">
        <v>45439</v>
      </c>
      <c r="E5200" s="102">
        <f>YEAR(DATA[[#This Row],[Fecha]])</f>
        <v>2024</v>
      </c>
      <c r="F5200" s="31" t="s">
        <v>398</v>
      </c>
      <c r="G5200" s="32" t="s">
        <v>52</v>
      </c>
      <c r="H5200" s="35" t="s">
        <v>162</v>
      </c>
      <c r="I5200" s="32" t="s">
        <v>166</v>
      </c>
      <c r="J5200" s="19">
        <v>0.95</v>
      </c>
    </row>
    <row r="5201" spans="1:11">
      <c r="A5201" s="18" t="s">
        <v>22</v>
      </c>
      <c r="B5201" s="5" t="str">
        <f>TEXT(DATA[[#This Row],[Fecha]],"mmm")</f>
        <v>may</v>
      </c>
      <c r="C5201" s="16">
        <f>(WEEKNUM(DATA[[#This Row],[Fecha]],2))</f>
        <v>22</v>
      </c>
      <c r="D5201" s="30">
        <v>45439</v>
      </c>
      <c r="E5201" s="102">
        <f>YEAR(DATA[[#This Row],[Fecha]])</f>
        <v>2024</v>
      </c>
      <c r="F5201" s="31" t="s">
        <v>398</v>
      </c>
      <c r="G5201" s="32" t="s">
        <v>53</v>
      </c>
      <c r="H5201" s="35" t="s">
        <v>366</v>
      </c>
      <c r="I5201" s="32" t="s">
        <v>166</v>
      </c>
      <c r="J5201" s="19">
        <v>0.45</v>
      </c>
    </row>
    <row r="5202" spans="1:11">
      <c r="A5202" s="18" t="s">
        <v>20</v>
      </c>
      <c r="B5202" s="5" t="str">
        <f>TEXT(DATA[[#This Row],[Fecha]],"mmm")</f>
        <v>may</v>
      </c>
      <c r="C5202" s="16">
        <f>(WEEKNUM(DATA[[#This Row],[Fecha]],2))</f>
        <v>22</v>
      </c>
      <c r="D5202" s="30">
        <v>45439</v>
      </c>
      <c r="E5202" s="102">
        <f>YEAR(DATA[[#This Row],[Fecha]])</f>
        <v>2024</v>
      </c>
      <c r="F5202" s="31" t="s">
        <v>398</v>
      </c>
      <c r="G5202" s="32" t="s">
        <v>52</v>
      </c>
      <c r="H5202" s="35" t="s">
        <v>162</v>
      </c>
      <c r="I5202" s="32" t="s">
        <v>166</v>
      </c>
      <c r="J5202" s="19">
        <v>0.45</v>
      </c>
    </row>
    <row r="5203" spans="1:11">
      <c r="A5203" s="18" t="s">
        <v>22</v>
      </c>
      <c r="B5203" s="5" t="str">
        <f>TEXT(DATA[[#This Row],[Fecha]],"mmm")</f>
        <v>may</v>
      </c>
      <c r="C5203" s="16">
        <f>(WEEKNUM(DATA[[#This Row],[Fecha]],2))</f>
        <v>22</v>
      </c>
      <c r="D5203" s="30">
        <v>45439</v>
      </c>
      <c r="E5203" s="102">
        <f>YEAR(DATA[[#This Row],[Fecha]])</f>
        <v>2024</v>
      </c>
      <c r="F5203" s="31" t="s">
        <v>398</v>
      </c>
      <c r="G5203" s="32" t="s">
        <v>53</v>
      </c>
      <c r="H5203" s="35" t="s">
        <v>366</v>
      </c>
      <c r="I5203" s="32" t="s">
        <v>166</v>
      </c>
      <c r="J5203" s="19">
        <v>0.18</v>
      </c>
    </row>
    <row r="5204" spans="1:11">
      <c r="A5204" s="18" t="s">
        <v>20</v>
      </c>
      <c r="B5204" s="5" t="str">
        <f>TEXT(DATA[[#This Row],[Fecha]],"mmm")</f>
        <v>may</v>
      </c>
      <c r="C5204" s="16">
        <f>(WEEKNUM(DATA[[#This Row],[Fecha]],2))</f>
        <v>22</v>
      </c>
      <c r="D5204" s="30">
        <v>45439</v>
      </c>
      <c r="E5204" s="102">
        <f>YEAR(DATA[[#This Row],[Fecha]])</f>
        <v>2024</v>
      </c>
      <c r="F5204" s="31" t="s">
        <v>398</v>
      </c>
      <c r="G5204" s="32" t="s">
        <v>52</v>
      </c>
      <c r="H5204" s="35" t="s">
        <v>162</v>
      </c>
      <c r="I5204" s="32" t="s">
        <v>166</v>
      </c>
      <c r="J5204" s="19">
        <v>0.12</v>
      </c>
    </row>
    <row r="5205" spans="1:11">
      <c r="A5205" s="18" t="s">
        <v>22</v>
      </c>
      <c r="B5205" s="5" t="str">
        <f>TEXT(DATA[[#This Row],[Fecha]],"mmm")</f>
        <v>may</v>
      </c>
      <c r="C5205" s="16">
        <f>(WEEKNUM(DATA[[#This Row],[Fecha]],2))</f>
        <v>22</v>
      </c>
      <c r="D5205" s="30">
        <v>45440</v>
      </c>
      <c r="E5205" s="102">
        <f>YEAR(DATA[[#This Row],[Fecha]])</f>
        <v>2024</v>
      </c>
      <c r="F5205" s="31" t="s">
        <v>58</v>
      </c>
      <c r="G5205" s="32" t="s">
        <v>179</v>
      </c>
      <c r="H5205" s="35" t="s">
        <v>950</v>
      </c>
      <c r="I5205" s="32" t="s">
        <v>57</v>
      </c>
      <c r="J5205" s="19">
        <v>19.71</v>
      </c>
      <c r="K5205" s="29" t="s">
        <v>974</v>
      </c>
    </row>
    <row r="5206" spans="1:11">
      <c r="A5206" s="18" t="s">
        <v>20</v>
      </c>
      <c r="B5206" s="5" t="str">
        <f>TEXT(DATA[[#This Row],[Fecha]],"mmm")</f>
        <v>may</v>
      </c>
      <c r="C5206" s="16">
        <f>(WEEKNUM(DATA[[#This Row],[Fecha]],2))</f>
        <v>22</v>
      </c>
      <c r="D5206" s="30">
        <v>45440</v>
      </c>
      <c r="E5206" s="102">
        <f>YEAR(DATA[[#This Row],[Fecha]])</f>
        <v>2024</v>
      </c>
      <c r="F5206" s="31" t="s">
        <v>58</v>
      </c>
      <c r="G5206" s="32" t="s">
        <v>52</v>
      </c>
      <c r="H5206" s="35" t="s">
        <v>431</v>
      </c>
      <c r="I5206" s="32" t="s">
        <v>56</v>
      </c>
      <c r="J5206" s="19">
        <v>11.27</v>
      </c>
      <c r="K5206" s="29" t="s">
        <v>980</v>
      </c>
    </row>
    <row r="5207" spans="1:11">
      <c r="A5207" s="18" t="s">
        <v>22</v>
      </c>
      <c r="B5207" s="5" t="str">
        <f>TEXT(DATA[[#This Row],[Fecha]],"mmm")</f>
        <v>may</v>
      </c>
      <c r="C5207" s="16">
        <f>(WEEKNUM(DATA[[#This Row],[Fecha]],2))</f>
        <v>22</v>
      </c>
      <c r="D5207" s="30">
        <v>45440</v>
      </c>
      <c r="E5207" s="102">
        <f>YEAR(DATA[[#This Row],[Fecha]])</f>
        <v>2024</v>
      </c>
      <c r="F5207" s="31" t="s">
        <v>398</v>
      </c>
      <c r="G5207" s="32" t="s">
        <v>79</v>
      </c>
      <c r="H5207" s="35" t="s">
        <v>710</v>
      </c>
      <c r="I5207" s="32" t="s">
        <v>56</v>
      </c>
      <c r="J5207" s="19">
        <v>10.28</v>
      </c>
      <c r="K5207" s="29" t="s">
        <v>982</v>
      </c>
    </row>
    <row r="5208" spans="1:11">
      <c r="A5208" s="18" t="s">
        <v>22</v>
      </c>
      <c r="B5208" s="5" t="str">
        <f>TEXT(DATA[[#This Row],[Fecha]],"mmm")</f>
        <v>may</v>
      </c>
      <c r="C5208" s="16">
        <f>(WEEKNUM(DATA[[#This Row],[Fecha]],2))</f>
        <v>22</v>
      </c>
      <c r="D5208" s="30">
        <v>45440</v>
      </c>
      <c r="E5208" s="102">
        <f>YEAR(DATA[[#This Row],[Fecha]])</f>
        <v>2024</v>
      </c>
      <c r="F5208" s="31" t="s">
        <v>398</v>
      </c>
      <c r="G5208" s="32" t="s">
        <v>79</v>
      </c>
      <c r="H5208" s="35" t="s">
        <v>961</v>
      </c>
      <c r="I5208" s="32" t="s">
        <v>166</v>
      </c>
      <c r="J5208" s="19">
        <v>9.6300000000000008</v>
      </c>
    </row>
    <row r="5209" spans="1:11">
      <c r="A5209" s="18" t="s">
        <v>22</v>
      </c>
      <c r="B5209" s="5" t="str">
        <f>TEXT(DATA[[#This Row],[Fecha]],"mmm")</f>
        <v>may</v>
      </c>
      <c r="C5209" s="16">
        <f>(WEEKNUM(DATA[[#This Row],[Fecha]],2))</f>
        <v>22</v>
      </c>
      <c r="D5209" s="30">
        <v>45440</v>
      </c>
      <c r="E5209" s="102">
        <f>YEAR(DATA[[#This Row],[Fecha]])</f>
        <v>2024</v>
      </c>
      <c r="F5209" s="31" t="s">
        <v>398</v>
      </c>
      <c r="G5209" s="32" t="s">
        <v>70</v>
      </c>
      <c r="H5209" s="35" t="s">
        <v>84</v>
      </c>
      <c r="I5209" s="32" t="s">
        <v>166</v>
      </c>
      <c r="J5209" s="19">
        <v>8.7799999999999994</v>
      </c>
    </row>
    <row r="5210" spans="1:11">
      <c r="A5210" s="18" t="s">
        <v>20</v>
      </c>
      <c r="B5210" s="5" t="str">
        <f>TEXT(DATA[[#This Row],[Fecha]],"mmm")</f>
        <v>may</v>
      </c>
      <c r="C5210" s="16">
        <f>(WEEKNUM(DATA[[#This Row],[Fecha]],2))</f>
        <v>22</v>
      </c>
      <c r="D5210" s="30">
        <v>45440</v>
      </c>
      <c r="E5210" s="102">
        <f>YEAR(DATA[[#This Row],[Fecha]])</f>
        <v>2024</v>
      </c>
      <c r="F5210" s="31" t="s">
        <v>58</v>
      </c>
      <c r="G5210" s="32" t="s">
        <v>52</v>
      </c>
      <c r="H5210" s="35" t="s">
        <v>431</v>
      </c>
      <c r="I5210" s="32" t="s">
        <v>166</v>
      </c>
      <c r="J5210" s="19">
        <v>8.6300000000000008</v>
      </c>
    </row>
    <row r="5211" spans="1:11">
      <c r="A5211" s="18" t="s">
        <v>22</v>
      </c>
      <c r="B5211" s="5" t="str">
        <f>TEXT(DATA[[#This Row],[Fecha]],"mmm")</f>
        <v>may</v>
      </c>
      <c r="C5211" s="16">
        <f>(WEEKNUM(DATA[[#This Row],[Fecha]],2))</f>
        <v>22</v>
      </c>
      <c r="D5211" s="30">
        <v>45440</v>
      </c>
      <c r="E5211" s="102">
        <f>YEAR(DATA[[#This Row],[Fecha]])</f>
        <v>2024</v>
      </c>
      <c r="F5211" s="31" t="s">
        <v>58</v>
      </c>
      <c r="G5211" s="32" t="s">
        <v>179</v>
      </c>
      <c r="H5211" s="35" t="s">
        <v>691</v>
      </c>
      <c r="I5211" s="32" t="s">
        <v>166</v>
      </c>
      <c r="J5211" s="19">
        <v>8.6</v>
      </c>
    </row>
    <row r="5212" spans="1:11">
      <c r="A5212" s="18" t="s">
        <v>20</v>
      </c>
      <c r="B5212" s="5" t="str">
        <f>TEXT(DATA[[#This Row],[Fecha]],"mmm")</f>
        <v>may</v>
      </c>
      <c r="C5212" s="16">
        <f>(WEEKNUM(DATA[[#This Row],[Fecha]],2))</f>
        <v>22</v>
      </c>
      <c r="D5212" s="30">
        <v>45440</v>
      </c>
      <c r="E5212" s="102">
        <f>YEAR(DATA[[#This Row],[Fecha]])</f>
        <v>2024</v>
      </c>
      <c r="F5212" s="31" t="s">
        <v>398</v>
      </c>
      <c r="G5212" s="32" t="s">
        <v>76</v>
      </c>
      <c r="H5212" s="35" t="s">
        <v>610</v>
      </c>
      <c r="I5212" s="32" t="s">
        <v>166</v>
      </c>
      <c r="J5212" s="19">
        <v>6.92</v>
      </c>
    </row>
    <row r="5213" spans="1:11">
      <c r="A5213" s="18" t="s">
        <v>22</v>
      </c>
      <c r="B5213" s="5" t="str">
        <f>TEXT(DATA[[#This Row],[Fecha]],"mmm")</f>
        <v>may</v>
      </c>
      <c r="C5213" s="16">
        <f>(WEEKNUM(DATA[[#This Row],[Fecha]],2))</f>
        <v>22</v>
      </c>
      <c r="D5213" s="30">
        <v>45440</v>
      </c>
      <c r="E5213" s="102">
        <f>YEAR(DATA[[#This Row],[Fecha]])</f>
        <v>2024</v>
      </c>
      <c r="F5213" s="31" t="s">
        <v>398</v>
      </c>
      <c r="G5213" s="32" t="s">
        <v>65</v>
      </c>
      <c r="H5213" s="35" t="s">
        <v>89</v>
      </c>
      <c r="I5213" s="32" t="s">
        <v>166</v>
      </c>
      <c r="J5213" s="19">
        <v>5.53</v>
      </c>
    </row>
    <row r="5214" spans="1:11">
      <c r="A5214" s="18" t="s">
        <v>20</v>
      </c>
      <c r="B5214" s="5" t="str">
        <f>TEXT(DATA[[#This Row],[Fecha]],"mmm")</f>
        <v>may</v>
      </c>
      <c r="C5214" s="16">
        <f>(WEEKNUM(DATA[[#This Row],[Fecha]],2))</f>
        <v>22</v>
      </c>
      <c r="D5214" s="30">
        <v>45440</v>
      </c>
      <c r="E5214" s="102">
        <f>YEAR(DATA[[#This Row],[Fecha]])</f>
        <v>2024</v>
      </c>
      <c r="F5214" s="31" t="s">
        <v>58</v>
      </c>
      <c r="G5214" s="32" t="s">
        <v>53</v>
      </c>
      <c r="H5214" s="35" t="s">
        <v>170</v>
      </c>
      <c r="I5214" s="32" t="s">
        <v>166</v>
      </c>
      <c r="J5214" s="19">
        <v>5.34</v>
      </c>
    </row>
    <row r="5215" spans="1:11">
      <c r="A5215" s="18" t="s">
        <v>20</v>
      </c>
      <c r="B5215" s="5" t="str">
        <f>TEXT(DATA[[#This Row],[Fecha]],"mmm")</f>
        <v>may</v>
      </c>
      <c r="C5215" s="16">
        <f>(WEEKNUM(DATA[[#This Row],[Fecha]],2))</f>
        <v>22</v>
      </c>
      <c r="D5215" s="30">
        <v>45440</v>
      </c>
      <c r="E5215" s="102">
        <f>YEAR(DATA[[#This Row],[Fecha]])</f>
        <v>2024</v>
      </c>
      <c r="F5215" s="31" t="s">
        <v>58</v>
      </c>
      <c r="G5215" s="32" t="s">
        <v>52</v>
      </c>
      <c r="H5215" s="35" t="s">
        <v>962</v>
      </c>
      <c r="I5215" s="32" t="s">
        <v>166</v>
      </c>
      <c r="J5215" s="19">
        <v>5.24</v>
      </c>
    </row>
    <row r="5216" spans="1:11">
      <c r="A5216" s="18" t="s">
        <v>22</v>
      </c>
      <c r="B5216" s="5" t="str">
        <f>TEXT(DATA[[#This Row],[Fecha]],"mmm")</f>
        <v>may</v>
      </c>
      <c r="C5216" s="16">
        <f>(WEEKNUM(DATA[[#This Row],[Fecha]],2))</f>
        <v>22</v>
      </c>
      <c r="D5216" s="30">
        <v>45440</v>
      </c>
      <c r="E5216" s="102">
        <f>YEAR(DATA[[#This Row],[Fecha]])</f>
        <v>2024</v>
      </c>
      <c r="F5216" s="31" t="s">
        <v>58</v>
      </c>
      <c r="G5216" s="32" t="s">
        <v>79</v>
      </c>
      <c r="H5216" s="35" t="s">
        <v>516</v>
      </c>
      <c r="I5216" s="32" t="s">
        <v>166</v>
      </c>
      <c r="J5216" s="19">
        <v>5.23</v>
      </c>
    </row>
    <row r="5217" spans="1:10">
      <c r="A5217" s="18" t="s">
        <v>22</v>
      </c>
      <c r="B5217" s="5" t="str">
        <f>TEXT(DATA[[#This Row],[Fecha]],"mmm")</f>
        <v>may</v>
      </c>
      <c r="C5217" s="16">
        <f>(WEEKNUM(DATA[[#This Row],[Fecha]],2))</f>
        <v>22</v>
      </c>
      <c r="D5217" s="30">
        <v>45440</v>
      </c>
      <c r="E5217" s="102">
        <f>YEAR(DATA[[#This Row],[Fecha]])</f>
        <v>2024</v>
      </c>
      <c r="F5217" s="31" t="s">
        <v>58</v>
      </c>
      <c r="G5217" s="32" t="s">
        <v>78</v>
      </c>
      <c r="H5217" s="35" t="s">
        <v>296</v>
      </c>
      <c r="I5217" s="32" t="s">
        <v>166</v>
      </c>
      <c r="J5217" s="19">
        <v>4.28</v>
      </c>
    </row>
    <row r="5218" spans="1:10">
      <c r="A5218" s="18" t="s">
        <v>22</v>
      </c>
      <c r="B5218" s="5" t="str">
        <f>TEXT(DATA[[#This Row],[Fecha]],"mmm")</f>
        <v>may</v>
      </c>
      <c r="C5218" s="16">
        <f>(WEEKNUM(DATA[[#This Row],[Fecha]],2))</f>
        <v>22</v>
      </c>
      <c r="D5218" s="30">
        <v>45440</v>
      </c>
      <c r="E5218" s="102">
        <f>YEAR(DATA[[#This Row],[Fecha]])</f>
        <v>2024</v>
      </c>
      <c r="F5218" s="31" t="s">
        <v>58</v>
      </c>
      <c r="G5218" s="32" t="s">
        <v>70</v>
      </c>
      <c r="H5218" s="35" t="s">
        <v>565</v>
      </c>
      <c r="I5218" s="32" t="s">
        <v>166</v>
      </c>
      <c r="J5218" s="19">
        <v>4.28</v>
      </c>
    </row>
    <row r="5219" spans="1:10">
      <c r="A5219" s="18" t="s">
        <v>22</v>
      </c>
      <c r="B5219" s="5" t="str">
        <f>TEXT(DATA[[#This Row],[Fecha]],"mmm")</f>
        <v>may</v>
      </c>
      <c r="C5219" s="16">
        <f>(WEEKNUM(DATA[[#This Row],[Fecha]],2))</f>
        <v>22</v>
      </c>
      <c r="D5219" s="30">
        <v>45440</v>
      </c>
      <c r="E5219" s="102">
        <f>YEAR(DATA[[#This Row],[Fecha]])</f>
        <v>2024</v>
      </c>
      <c r="F5219" s="31" t="s">
        <v>58</v>
      </c>
      <c r="G5219" s="32" t="s">
        <v>79</v>
      </c>
      <c r="H5219" s="35" t="s">
        <v>523</v>
      </c>
      <c r="I5219" s="32" t="s">
        <v>166</v>
      </c>
      <c r="J5219" s="19">
        <v>4.13</v>
      </c>
    </row>
    <row r="5220" spans="1:10">
      <c r="A5220" s="18" t="s">
        <v>22</v>
      </c>
      <c r="B5220" s="5" t="str">
        <f>TEXT(DATA[[#This Row],[Fecha]],"mmm")</f>
        <v>may</v>
      </c>
      <c r="C5220" s="16">
        <f>(WEEKNUM(DATA[[#This Row],[Fecha]],2))</f>
        <v>22</v>
      </c>
      <c r="D5220" s="30">
        <v>45440</v>
      </c>
      <c r="E5220" s="102">
        <f>YEAR(DATA[[#This Row],[Fecha]])</f>
        <v>2024</v>
      </c>
      <c r="F5220" s="31" t="s">
        <v>58</v>
      </c>
      <c r="G5220" s="32" t="s">
        <v>179</v>
      </c>
      <c r="H5220" s="35" t="s">
        <v>950</v>
      </c>
      <c r="I5220" s="32" t="s">
        <v>166</v>
      </c>
      <c r="J5220" s="19">
        <v>4</v>
      </c>
    </row>
    <row r="5221" spans="1:10">
      <c r="A5221" s="18" t="s">
        <v>22</v>
      </c>
      <c r="B5221" s="5" t="str">
        <f>TEXT(DATA[[#This Row],[Fecha]],"mmm")</f>
        <v>may</v>
      </c>
      <c r="C5221" s="16">
        <f>(WEEKNUM(DATA[[#This Row],[Fecha]],2))</f>
        <v>22</v>
      </c>
      <c r="D5221" s="30">
        <v>45440</v>
      </c>
      <c r="E5221" s="102">
        <f>YEAR(DATA[[#This Row],[Fecha]])</f>
        <v>2024</v>
      </c>
      <c r="F5221" s="31" t="s">
        <v>58</v>
      </c>
      <c r="G5221" s="32" t="s">
        <v>78</v>
      </c>
      <c r="H5221" s="35" t="s">
        <v>296</v>
      </c>
      <c r="I5221" s="32" t="s">
        <v>166</v>
      </c>
      <c r="J5221" s="19">
        <v>3.55</v>
      </c>
    </row>
    <row r="5222" spans="1:10">
      <c r="A5222" s="18" t="s">
        <v>20</v>
      </c>
      <c r="B5222" s="5" t="str">
        <f>TEXT(DATA[[#This Row],[Fecha]],"mmm")</f>
        <v>may</v>
      </c>
      <c r="C5222" s="16">
        <f>(WEEKNUM(DATA[[#This Row],[Fecha]],2))</f>
        <v>22</v>
      </c>
      <c r="D5222" s="30">
        <v>45440</v>
      </c>
      <c r="E5222" s="102">
        <f>YEAR(DATA[[#This Row],[Fecha]])</f>
        <v>2024</v>
      </c>
      <c r="F5222" s="31" t="s">
        <v>58</v>
      </c>
      <c r="G5222" s="32" t="s">
        <v>52</v>
      </c>
      <c r="H5222" s="35" t="s">
        <v>431</v>
      </c>
      <c r="I5222" s="32" t="s">
        <v>166</v>
      </c>
      <c r="J5222" s="19">
        <v>3.48</v>
      </c>
    </row>
    <row r="5223" spans="1:10">
      <c r="A5223" s="18" t="s">
        <v>22</v>
      </c>
      <c r="B5223" s="5" t="str">
        <f>TEXT(DATA[[#This Row],[Fecha]],"mmm")</f>
        <v>may</v>
      </c>
      <c r="C5223" s="16">
        <f>(WEEKNUM(DATA[[#This Row],[Fecha]],2))</f>
        <v>22</v>
      </c>
      <c r="D5223" s="30">
        <v>45440</v>
      </c>
      <c r="E5223" s="102">
        <f>YEAR(DATA[[#This Row],[Fecha]])</f>
        <v>2024</v>
      </c>
      <c r="F5223" s="31" t="s">
        <v>58</v>
      </c>
      <c r="G5223" s="32" t="s">
        <v>70</v>
      </c>
      <c r="H5223" s="35" t="s">
        <v>607</v>
      </c>
      <c r="I5223" s="32" t="s">
        <v>166</v>
      </c>
      <c r="J5223" s="19">
        <v>3.2</v>
      </c>
    </row>
    <row r="5224" spans="1:10">
      <c r="A5224" s="18" t="s">
        <v>19</v>
      </c>
      <c r="B5224" s="5" t="str">
        <f>TEXT(DATA[[#This Row],[Fecha]],"mmm")</f>
        <v>may</v>
      </c>
      <c r="C5224" s="16">
        <f>(WEEKNUM(DATA[[#This Row],[Fecha]],2))</f>
        <v>22</v>
      </c>
      <c r="D5224" s="30">
        <v>45440</v>
      </c>
      <c r="E5224" s="102">
        <f>YEAR(DATA[[#This Row],[Fecha]])</f>
        <v>2024</v>
      </c>
      <c r="F5224" s="31" t="s">
        <v>398</v>
      </c>
      <c r="G5224" s="32" t="s">
        <v>74</v>
      </c>
      <c r="H5224" s="35" t="s">
        <v>608</v>
      </c>
      <c r="I5224" s="32" t="s">
        <v>166</v>
      </c>
      <c r="J5224" s="19">
        <v>3.16</v>
      </c>
    </row>
    <row r="5225" spans="1:10">
      <c r="A5225" s="18" t="s">
        <v>22</v>
      </c>
      <c r="B5225" s="5" t="str">
        <f>TEXT(DATA[[#This Row],[Fecha]],"mmm")</f>
        <v>may</v>
      </c>
      <c r="C5225" s="16">
        <f>(WEEKNUM(DATA[[#This Row],[Fecha]],2))</f>
        <v>22</v>
      </c>
      <c r="D5225" s="30">
        <v>45440</v>
      </c>
      <c r="E5225" s="102">
        <f>YEAR(DATA[[#This Row],[Fecha]])</f>
        <v>2024</v>
      </c>
      <c r="F5225" s="31" t="s">
        <v>58</v>
      </c>
      <c r="G5225" s="32" t="s">
        <v>65</v>
      </c>
      <c r="H5225" s="35" t="s">
        <v>69</v>
      </c>
      <c r="I5225" s="32" t="s">
        <v>166</v>
      </c>
      <c r="J5225" s="19">
        <v>3.15</v>
      </c>
    </row>
    <row r="5226" spans="1:10">
      <c r="A5226" s="18" t="s">
        <v>20</v>
      </c>
      <c r="B5226" s="5" t="str">
        <f>TEXT(DATA[[#This Row],[Fecha]],"mmm")</f>
        <v>may</v>
      </c>
      <c r="C5226" s="16">
        <f>(WEEKNUM(DATA[[#This Row],[Fecha]],2))</f>
        <v>22</v>
      </c>
      <c r="D5226" s="30">
        <v>45440</v>
      </c>
      <c r="E5226" s="102">
        <f>YEAR(DATA[[#This Row],[Fecha]])</f>
        <v>2024</v>
      </c>
      <c r="F5226" s="31" t="s">
        <v>58</v>
      </c>
      <c r="G5226" s="32" t="s">
        <v>52</v>
      </c>
      <c r="H5226" s="35" t="s">
        <v>552</v>
      </c>
      <c r="I5226" s="32" t="s">
        <v>166</v>
      </c>
      <c r="J5226" s="19">
        <v>3.11</v>
      </c>
    </row>
    <row r="5227" spans="1:10">
      <c r="A5227" s="18" t="s">
        <v>20</v>
      </c>
      <c r="B5227" s="5" t="str">
        <f>TEXT(DATA[[#This Row],[Fecha]],"mmm")</f>
        <v>may</v>
      </c>
      <c r="C5227" s="16">
        <f>(WEEKNUM(DATA[[#This Row],[Fecha]],2))</f>
        <v>22</v>
      </c>
      <c r="D5227" s="30">
        <v>45440</v>
      </c>
      <c r="E5227" s="102">
        <f>YEAR(DATA[[#This Row],[Fecha]])</f>
        <v>2024</v>
      </c>
      <c r="F5227" s="31" t="s">
        <v>398</v>
      </c>
      <c r="G5227" s="32" t="s">
        <v>53</v>
      </c>
      <c r="H5227" s="35" t="s">
        <v>387</v>
      </c>
      <c r="I5227" s="32" t="s">
        <v>166</v>
      </c>
      <c r="J5227" s="19">
        <v>2.59</v>
      </c>
    </row>
    <row r="5228" spans="1:10">
      <c r="A5228" s="18" t="s">
        <v>19</v>
      </c>
      <c r="B5228" s="5" t="str">
        <f>TEXT(DATA[[#This Row],[Fecha]],"mmm")</f>
        <v>may</v>
      </c>
      <c r="C5228" s="16">
        <f>(WEEKNUM(DATA[[#This Row],[Fecha]],2))</f>
        <v>22</v>
      </c>
      <c r="D5228" s="30">
        <v>45440</v>
      </c>
      <c r="E5228" s="102">
        <f>YEAR(DATA[[#This Row],[Fecha]])</f>
        <v>2024</v>
      </c>
      <c r="F5228" s="31" t="s">
        <v>398</v>
      </c>
      <c r="G5228" s="32" t="s">
        <v>64</v>
      </c>
      <c r="H5228" s="35" t="s">
        <v>477</v>
      </c>
      <c r="I5228" s="32" t="s">
        <v>166</v>
      </c>
      <c r="J5228" s="19">
        <v>2.52</v>
      </c>
    </row>
    <row r="5229" spans="1:10">
      <c r="A5229" s="18" t="s">
        <v>22</v>
      </c>
      <c r="B5229" s="5" t="str">
        <f>TEXT(DATA[[#This Row],[Fecha]],"mmm")</f>
        <v>may</v>
      </c>
      <c r="C5229" s="16">
        <f>(WEEKNUM(DATA[[#This Row],[Fecha]],2))</f>
        <v>22</v>
      </c>
      <c r="D5229" s="30">
        <v>45440</v>
      </c>
      <c r="E5229" s="102">
        <f>YEAR(DATA[[#This Row],[Fecha]])</f>
        <v>2024</v>
      </c>
      <c r="F5229" s="31" t="s">
        <v>398</v>
      </c>
      <c r="G5229" s="32" t="s">
        <v>79</v>
      </c>
      <c r="H5229" s="35" t="s">
        <v>961</v>
      </c>
      <c r="I5229" s="32" t="s">
        <v>166</v>
      </c>
      <c r="J5229" s="19">
        <v>2.33</v>
      </c>
    </row>
    <row r="5230" spans="1:10">
      <c r="A5230" s="18" t="s">
        <v>22</v>
      </c>
      <c r="B5230" s="5" t="str">
        <f>TEXT(DATA[[#This Row],[Fecha]],"mmm")</f>
        <v>may</v>
      </c>
      <c r="C5230" s="16">
        <f>(WEEKNUM(DATA[[#This Row],[Fecha]],2))</f>
        <v>22</v>
      </c>
      <c r="D5230" s="30">
        <v>45440</v>
      </c>
      <c r="E5230" s="102">
        <f>YEAR(DATA[[#This Row],[Fecha]])</f>
        <v>2024</v>
      </c>
      <c r="F5230" s="31" t="s">
        <v>398</v>
      </c>
      <c r="G5230" s="32" t="s">
        <v>76</v>
      </c>
      <c r="H5230" s="35" t="s">
        <v>304</v>
      </c>
      <c r="I5230" s="32" t="s">
        <v>166</v>
      </c>
      <c r="J5230" s="19">
        <v>2.2000000000000002</v>
      </c>
    </row>
    <row r="5231" spans="1:10">
      <c r="A5231" s="18" t="s">
        <v>20</v>
      </c>
      <c r="B5231" s="5" t="str">
        <f>TEXT(DATA[[#This Row],[Fecha]],"mmm")</f>
        <v>may</v>
      </c>
      <c r="C5231" s="16">
        <f>(WEEKNUM(DATA[[#This Row],[Fecha]],2))</f>
        <v>22</v>
      </c>
      <c r="D5231" s="30">
        <v>45440</v>
      </c>
      <c r="E5231" s="102">
        <f>YEAR(DATA[[#This Row],[Fecha]])</f>
        <v>2024</v>
      </c>
      <c r="F5231" s="31" t="s">
        <v>58</v>
      </c>
      <c r="G5231" s="32" t="s">
        <v>52</v>
      </c>
      <c r="H5231" s="35" t="s">
        <v>431</v>
      </c>
      <c r="I5231" s="32" t="s">
        <v>166</v>
      </c>
      <c r="J5231" s="19">
        <v>2.14</v>
      </c>
    </row>
    <row r="5232" spans="1:10">
      <c r="A5232" s="18" t="s">
        <v>19</v>
      </c>
      <c r="B5232" s="5" t="str">
        <f>TEXT(DATA[[#This Row],[Fecha]],"mmm")</f>
        <v>may</v>
      </c>
      <c r="C5232" s="16">
        <f>(WEEKNUM(DATA[[#This Row],[Fecha]],2))</f>
        <v>22</v>
      </c>
      <c r="D5232" s="30">
        <v>45440</v>
      </c>
      <c r="E5232" s="102">
        <f>YEAR(DATA[[#This Row],[Fecha]])</f>
        <v>2024</v>
      </c>
      <c r="F5232" s="31" t="s">
        <v>398</v>
      </c>
      <c r="G5232" s="32" t="s">
        <v>74</v>
      </c>
      <c r="H5232" s="35" t="s">
        <v>608</v>
      </c>
      <c r="I5232" s="32" t="s">
        <v>166</v>
      </c>
      <c r="J5232" s="19">
        <v>1.73</v>
      </c>
    </row>
    <row r="5233" spans="1:10">
      <c r="A5233" s="18" t="s">
        <v>22</v>
      </c>
      <c r="B5233" s="5" t="str">
        <f>TEXT(DATA[[#This Row],[Fecha]],"mmm")</f>
        <v>may</v>
      </c>
      <c r="C5233" s="16">
        <f>(WEEKNUM(DATA[[#This Row],[Fecha]],2))</f>
        <v>22</v>
      </c>
      <c r="D5233" s="30">
        <v>45440</v>
      </c>
      <c r="E5233" s="102">
        <f>YEAR(DATA[[#This Row],[Fecha]])</f>
        <v>2024</v>
      </c>
      <c r="F5233" s="31" t="s">
        <v>58</v>
      </c>
      <c r="G5233" s="32" t="s">
        <v>79</v>
      </c>
      <c r="H5233" s="35" t="s">
        <v>110</v>
      </c>
      <c r="I5233" s="32" t="s">
        <v>166</v>
      </c>
      <c r="J5233" s="19">
        <v>1.68</v>
      </c>
    </row>
    <row r="5234" spans="1:10">
      <c r="A5234" s="18" t="s">
        <v>22</v>
      </c>
      <c r="B5234" s="5" t="str">
        <f>TEXT(DATA[[#This Row],[Fecha]],"mmm")</f>
        <v>may</v>
      </c>
      <c r="C5234" s="16">
        <f>(WEEKNUM(DATA[[#This Row],[Fecha]],2))</f>
        <v>22</v>
      </c>
      <c r="D5234" s="30">
        <v>45440</v>
      </c>
      <c r="E5234" s="102">
        <f>YEAR(DATA[[#This Row],[Fecha]])</f>
        <v>2024</v>
      </c>
      <c r="F5234" s="31" t="s">
        <v>58</v>
      </c>
      <c r="G5234" s="32" t="s">
        <v>70</v>
      </c>
      <c r="H5234" s="35" t="s">
        <v>84</v>
      </c>
      <c r="I5234" s="32" t="s">
        <v>166</v>
      </c>
      <c r="J5234" s="19">
        <v>1.65</v>
      </c>
    </row>
    <row r="5235" spans="1:10">
      <c r="A5235" s="18" t="s">
        <v>22</v>
      </c>
      <c r="B5235" s="5" t="str">
        <f>TEXT(DATA[[#This Row],[Fecha]],"mmm")</f>
        <v>may</v>
      </c>
      <c r="C5235" s="16">
        <f>(WEEKNUM(DATA[[#This Row],[Fecha]],2))</f>
        <v>22</v>
      </c>
      <c r="D5235" s="30">
        <v>45440</v>
      </c>
      <c r="E5235" s="102">
        <f>YEAR(DATA[[#This Row],[Fecha]])</f>
        <v>2024</v>
      </c>
      <c r="F5235" s="31" t="s">
        <v>58</v>
      </c>
      <c r="G5235" s="32" t="s">
        <v>78</v>
      </c>
      <c r="H5235" s="35" t="s">
        <v>296</v>
      </c>
      <c r="I5235" s="32" t="s">
        <v>166</v>
      </c>
      <c r="J5235" s="19">
        <v>1.53</v>
      </c>
    </row>
    <row r="5236" spans="1:10">
      <c r="A5236" s="18" t="s">
        <v>22</v>
      </c>
      <c r="B5236" s="5" t="str">
        <f>TEXT(DATA[[#This Row],[Fecha]],"mmm")</f>
        <v>may</v>
      </c>
      <c r="C5236" s="16">
        <f>(WEEKNUM(DATA[[#This Row],[Fecha]],2))</f>
        <v>22</v>
      </c>
      <c r="D5236" s="30">
        <v>45440</v>
      </c>
      <c r="E5236" s="102">
        <f>YEAR(DATA[[#This Row],[Fecha]])</f>
        <v>2024</v>
      </c>
      <c r="F5236" s="31" t="s">
        <v>398</v>
      </c>
      <c r="G5236" s="32" t="s">
        <v>78</v>
      </c>
      <c r="H5236" s="35" t="s">
        <v>296</v>
      </c>
      <c r="I5236" s="32" t="s">
        <v>166</v>
      </c>
      <c r="J5236" s="19">
        <v>1.48</v>
      </c>
    </row>
    <row r="5237" spans="1:10">
      <c r="A5237" s="18" t="s">
        <v>22</v>
      </c>
      <c r="B5237" s="5" t="str">
        <f>TEXT(DATA[[#This Row],[Fecha]],"mmm")</f>
        <v>may</v>
      </c>
      <c r="C5237" s="16">
        <f>(WEEKNUM(DATA[[#This Row],[Fecha]],2))</f>
        <v>22</v>
      </c>
      <c r="D5237" s="30">
        <v>45440</v>
      </c>
      <c r="E5237" s="102">
        <f>YEAR(DATA[[#This Row],[Fecha]])</f>
        <v>2024</v>
      </c>
      <c r="F5237" s="31" t="s">
        <v>398</v>
      </c>
      <c r="G5237" s="32" t="s">
        <v>78</v>
      </c>
      <c r="H5237" s="35" t="s">
        <v>296</v>
      </c>
      <c r="I5237" s="32" t="s">
        <v>166</v>
      </c>
      <c r="J5237" s="19">
        <v>1.43</v>
      </c>
    </row>
    <row r="5238" spans="1:10">
      <c r="A5238" s="18" t="s">
        <v>22</v>
      </c>
      <c r="B5238" s="5" t="str">
        <f>TEXT(DATA[[#This Row],[Fecha]],"mmm")</f>
        <v>may</v>
      </c>
      <c r="C5238" s="16">
        <f>(WEEKNUM(DATA[[#This Row],[Fecha]],2))</f>
        <v>22</v>
      </c>
      <c r="D5238" s="30">
        <v>45440</v>
      </c>
      <c r="E5238" s="102">
        <f>YEAR(DATA[[#This Row],[Fecha]])</f>
        <v>2024</v>
      </c>
      <c r="F5238" s="31" t="s">
        <v>398</v>
      </c>
      <c r="G5238" s="32" t="s">
        <v>79</v>
      </c>
      <c r="H5238" s="35" t="s">
        <v>110</v>
      </c>
      <c r="I5238" s="32" t="s">
        <v>166</v>
      </c>
      <c r="J5238" s="19">
        <v>1.35</v>
      </c>
    </row>
    <row r="5239" spans="1:10">
      <c r="A5239" s="18" t="s">
        <v>19</v>
      </c>
      <c r="B5239" s="5" t="str">
        <f>TEXT(DATA[[#This Row],[Fecha]],"mmm")</f>
        <v>may</v>
      </c>
      <c r="C5239" s="16">
        <f>(WEEKNUM(DATA[[#This Row],[Fecha]],2))</f>
        <v>22</v>
      </c>
      <c r="D5239" s="30">
        <v>45440</v>
      </c>
      <c r="E5239" s="102">
        <f>YEAR(DATA[[#This Row],[Fecha]])</f>
        <v>2024</v>
      </c>
      <c r="F5239" s="31" t="s">
        <v>398</v>
      </c>
      <c r="G5239" s="32" t="s">
        <v>74</v>
      </c>
      <c r="H5239" s="35" t="s">
        <v>608</v>
      </c>
      <c r="I5239" s="32" t="s">
        <v>166</v>
      </c>
      <c r="J5239" s="19">
        <v>1.26</v>
      </c>
    </row>
    <row r="5240" spans="1:10">
      <c r="A5240" s="18" t="s">
        <v>22</v>
      </c>
      <c r="B5240" s="5" t="str">
        <f>TEXT(DATA[[#This Row],[Fecha]],"mmm")</f>
        <v>may</v>
      </c>
      <c r="C5240" s="16">
        <f>(WEEKNUM(DATA[[#This Row],[Fecha]],2))</f>
        <v>22</v>
      </c>
      <c r="D5240" s="30">
        <v>45440</v>
      </c>
      <c r="E5240" s="102">
        <f>YEAR(DATA[[#This Row],[Fecha]])</f>
        <v>2024</v>
      </c>
      <c r="F5240" s="31" t="s">
        <v>398</v>
      </c>
      <c r="G5240" s="32" t="s">
        <v>179</v>
      </c>
      <c r="H5240" s="35" t="s">
        <v>710</v>
      </c>
      <c r="I5240" s="32" t="s">
        <v>166</v>
      </c>
      <c r="J5240" s="19">
        <v>1.1299999999999999</v>
      </c>
    </row>
    <row r="5241" spans="1:10">
      <c r="A5241" s="18" t="s">
        <v>22</v>
      </c>
      <c r="B5241" s="5" t="str">
        <f>TEXT(DATA[[#This Row],[Fecha]],"mmm")</f>
        <v>may</v>
      </c>
      <c r="C5241" s="16">
        <f>(WEEKNUM(DATA[[#This Row],[Fecha]],2))</f>
        <v>22</v>
      </c>
      <c r="D5241" s="30">
        <v>45440</v>
      </c>
      <c r="E5241" s="102">
        <f>YEAR(DATA[[#This Row],[Fecha]])</f>
        <v>2024</v>
      </c>
      <c r="F5241" s="31" t="s">
        <v>58</v>
      </c>
      <c r="G5241" s="32" t="s">
        <v>78</v>
      </c>
      <c r="H5241" s="35" t="s">
        <v>296</v>
      </c>
      <c r="I5241" s="32" t="s">
        <v>166</v>
      </c>
      <c r="J5241" s="19">
        <v>1.1000000000000001</v>
      </c>
    </row>
    <row r="5242" spans="1:10">
      <c r="A5242" s="18" t="s">
        <v>22</v>
      </c>
      <c r="B5242" s="5" t="str">
        <f>TEXT(DATA[[#This Row],[Fecha]],"mmm")</f>
        <v>may</v>
      </c>
      <c r="C5242" s="16">
        <f>(WEEKNUM(DATA[[#This Row],[Fecha]],2))</f>
        <v>22</v>
      </c>
      <c r="D5242" s="30">
        <v>45440</v>
      </c>
      <c r="E5242" s="102">
        <f>YEAR(DATA[[#This Row],[Fecha]])</f>
        <v>2024</v>
      </c>
      <c r="F5242" s="31" t="s">
        <v>398</v>
      </c>
      <c r="G5242" s="32" t="s">
        <v>79</v>
      </c>
      <c r="H5242" s="35" t="s">
        <v>110</v>
      </c>
      <c r="I5242" s="32" t="s">
        <v>166</v>
      </c>
      <c r="J5242" s="19">
        <v>1</v>
      </c>
    </row>
    <row r="5243" spans="1:10">
      <c r="A5243" s="18" t="s">
        <v>22</v>
      </c>
      <c r="B5243" s="5" t="str">
        <f>TEXT(DATA[[#This Row],[Fecha]],"mmm")</f>
        <v>may</v>
      </c>
      <c r="C5243" s="16">
        <f>(WEEKNUM(DATA[[#This Row],[Fecha]],2))</f>
        <v>22</v>
      </c>
      <c r="D5243" s="30">
        <v>45440</v>
      </c>
      <c r="E5243" s="102">
        <f>YEAR(DATA[[#This Row],[Fecha]])</f>
        <v>2024</v>
      </c>
      <c r="F5243" s="31" t="s">
        <v>398</v>
      </c>
      <c r="G5243" s="32" t="s">
        <v>79</v>
      </c>
      <c r="H5243" s="35" t="s">
        <v>110</v>
      </c>
      <c r="I5243" s="32" t="s">
        <v>166</v>
      </c>
      <c r="J5243" s="19">
        <v>0.65</v>
      </c>
    </row>
    <row r="5244" spans="1:10">
      <c r="A5244" s="18" t="s">
        <v>20</v>
      </c>
      <c r="B5244" s="5" t="str">
        <f>TEXT(DATA[[#This Row],[Fecha]],"mmm")</f>
        <v>may</v>
      </c>
      <c r="C5244" s="16">
        <f>(WEEKNUM(DATA[[#This Row],[Fecha]],2))</f>
        <v>22</v>
      </c>
      <c r="D5244" s="30">
        <v>45440</v>
      </c>
      <c r="E5244" s="102">
        <f>YEAR(DATA[[#This Row],[Fecha]])</f>
        <v>2024</v>
      </c>
      <c r="F5244" s="31" t="s">
        <v>398</v>
      </c>
      <c r="G5244" s="32" t="s">
        <v>52</v>
      </c>
      <c r="H5244" s="35" t="s">
        <v>162</v>
      </c>
      <c r="I5244" s="32" t="s">
        <v>166</v>
      </c>
      <c r="J5244" s="19">
        <v>0.64</v>
      </c>
    </row>
    <row r="5245" spans="1:10">
      <c r="A5245" s="18" t="s">
        <v>22</v>
      </c>
      <c r="B5245" s="5" t="str">
        <f>TEXT(DATA[[#This Row],[Fecha]],"mmm")</f>
        <v>may</v>
      </c>
      <c r="C5245" s="16">
        <f>(WEEKNUM(DATA[[#This Row],[Fecha]],2))</f>
        <v>22</v>
      </c>
      <c r="D5245" s="30">
        <v>45440</v>
      </c>
      <c r="E5245" s="102">
        <f>YEAR(DATA[[#This Row],[Fecha]])</f>
        <v>2024</v>
      </c>
      <c r="F5245" s="31" t="s">
        <v>398</v>
      </c>
      <c r="G5245" s="32" t="s">
        <v>70</v>
      </c>
      <c r="H5245" s="35" t="s">
        <v>84</v>
      </c>
      <c r="I5245" s="32" t="s">
        <v>166</v>
      </c>
      <c r="J5245" s="19">
        <v>0.53</v>
      </c>
    </row>
    <row r="5246" spans="1:10">
      <c r="A5246" s="18" t="s">
        <v>20</v>
      </c>
      <c r="B5246" s="5" t="str">
        <f>TEXT(DATA[[#This Row],[Fecha]],"mmm")</f>
        <v>may</v>
      </c>
      <c r="C5246" s="16">
        <f>(WEEKNUM(DATA[[#This Row],[Fecha]],2))</f>
        <v>22</v>
      </c>
      <c r="D5246" s="30">
        <v>45440</v>
      </c>
      <c r="E5246" s="102">
        <f>YEAR(DATA[[#This Row],[Fecha]])</f>
        <v>2024</v>
      </c>
      <c r="F5246" s="31" t="s">
        <v>398</v>
      </c>
      <c r="G5246" s="32" t="s">
        <v>52</v>
      </c>
      <c r="H5246" s="35" t="s">
        <v>162</v>
      </c>
      <c r="I5246" s="32" t="s">
        <v>166</v>
      </c>
      <c r="J5246" s="19">
        <v>0.51</v>
      </c>
    </row>
    <row r="5247" spans="1:10">
      <c r="A5247" s="18" t="s">
        <v>20</v>
      </c>
      <c r="B5247" s="5" t="str">
        <f>TEXT(DATA[[#This Row],[Fecha]],"mmm")</f>
        <v>may</v>
      </c>
      <c r="C5247" s="16">
        <f>(WEEKNUM(DATA[[#This Row],[Fecha]],2))</f>
        <v>22</v>
      </c>
      <c r="D5247" s="30">
        <v>45440</v>
      </c>
      <c r="E5247" s="102">
        <f>YEAR(DATA[[#This Row],[Fecha]])</f>
        <v>2024</v>
      </c>
      <c r="F5247" s="31" t="s">
        <v>398</v>
      </c>
      <c r="G5247" s="32" t="s">
        <v>52</v>
      </c>
      <c r="H5247" s="35" t="s">
        <v>162</v>
      </c>
      <c r="I5247" s="32" t="s">
        <v>166</v>
      </c>
      <c r="J5247" s="19">
        <v>0.42</v>
      </c>
    </row>
    <row r="5248" spans="1:10">
      <c r="A5248" s="18" t="s">
        <v>19</v>
      </c>
      <c r="B5248" s="5" t="str">
        <f>TEXT(DATA[[#This Row],[Fecha]],"mmm")</f>
        <v>may</v>
      </c>
      <c r="C5248" s="16">
        <f>(WEEKNUM(DATA[[#This Row],[Fecha]],2))</f>
        <v>22</v>
      </c>
      <c r="D5248" s="30">
        <v>45440</v>
      </c>
      <c r="E5248" s="102">
        <f>YEAR(DATA[[#This Row],[Fecha]])</f>
        <v>2024</v>
      </c>
      <c r="F5248" s="31" t="s">
        <v>398</v>
      </c>
      <c r="G5248" s="32" t="s">
        <v>74</v>
      </c>
      <c r="H5248" s="35" t="s">
        <v>608</v>
      </c>
      <c r="I5248" s="32" t="s">
        <v>166</v>
      </c>
      <c r="J5248" s="19">
        <v>0.27</v>
      </c>
    </row>
    <row r="5249" spans="1:11">
      <c r="A5249" s="18" t="s">
        <v>20</v>
      </c>
      <c r="B5249" s="5" t="str">
        <f>TEXT(DATA[[#This Row],[Fecha]],"mmm")</f>
        <v>may</v>
      </c>
      <c r="C5249" s="16">
        <f>(WEEKNUM(DATA[[#This Row],[Fecha]],2))</f>
        <v>22</v>
      </c>
      <c r="D5249" s="30">
        <v>45440</v>
      </c>
      <c r="E5249" s="102">
        <f>YEAR(DATA[[#This Row],[Fecha]])</f>
        <v>2024</v>
      </c>
      <c r="F5249" s="31" t="s">
        <v>58</v>
      </c>
      <c r="G5249" s="32" t="s">
        <v>76</v>
      </c>
      <c r="H5249" s="35" t="s">
        <v>108</v>
      </c>
      <c r="I5249" s="32" t="s">
        <v>166</v>
      </c>
      <c r="J5249" s="19">
        <v>0.26</v>
      </c>
    </row>
    <row r="5250" spans="1:11">
      <c r="A5250" s="18" t="s">
        <v>20</v>
      </c>
      <c r="B5250" s="5" t="str">
        <f>TEXT(DATA[[#This Row],[Fecha]],"mmm")</f>
        <v>may</v>
      </c>
      <c r="C5250" s="16">
        <f>(WEEKNUM(DATA[[#This Row],[Fecha]],2))</f>
        <v>22</v>
      </c>
      <c r="D5250" s="30">
        <v>45440</v>
      </c>
      <c r="E5250" s="102">
        <f>YEAR(DATA[[#This Row],[Fecha]])</f>
        <v>2024</v>
      </c>
      <c r="F5250" s="31" t="s">
        <v>398</v>
      </c>
      <c r="G5250" s="32" t="s">
        <v>52</v>
      </c>
      <c r="H5250" s="35" t="s">
        <v>162</v>
      </c>
      <c r="I5250" s="32" t="s">
        <v>166</v>
      </c>
      <c r="J5250" s="19">
        <v>0.14000000000000001</v>
      </c>
    </row>
    <row r="5251" spans="1:11">
      <c r="A5251" s="18" t="s">
        <v>22</v>
      </c>
      <c r="B5251" s="5" t="str">
        <f>TEXT(DATA[[#This Row],[Fecha]],"mmm")</f>
        <v>may</v>
      </c>
      <c r="C5251" s="16">
        <f>(WEEKNUM(DATA[[#This Row],[Fecha]],2))</f>
        <v>22</v>
      </c>
      <c r="D5251" s="30">
        <v>45440</v>
      </c>
      <c r="E5251" s="102">
        <f>YEAR(DATA[[#This Row],[Fecha]])</f>
        <v>2024</v>
      </c>
      <c r="F5251" s="31" t="s">
        <v>398</v>
      </c>
      <c r="G5251" s="32" t="s">
        <v>79</v>
      </c>
      <c r="H5251" s="35" t="s">
        <v>110</v>
      </c>
      <c r="I5251" s="32" t="s">
        <v>166</v>
      </c>
      <c r="J5251" s="19">
        <v>0.08</v>
      </c>
    </row>
    <row r="5252" spans="1:11">
      <c r="A5252" s="18" t="s">
        <v>22</v>
      </c>
      <c r="B5252" s="5" t="str">
        <f>TEXT(DATA[[#This Row],[Fecha]],"mmm")</f>
        <v>may</v>
      </c>
      <c r="C5252" s="16">
        <f>(WEEKNUM(DATA[[#This Row],[Fecha]],2))</f>
        <v>22</v>
      </c>
      <c r="D5252" s="30">
        <v>45440</v>
      </c>
      <c r="E5252" s="102">
        <f>YEAR(DATA[[#This Row],[Fecha]])</f>
        <v>2024</v>
      </c>
      <c r="F5252" s="31" t="s">
        <v>398</v>
      </c>
      <c r="G5252" s="32" t="s">
        <v>179</v>
      </c>
      <c r="H5252" s="35" t="s">
        <v>710</v>
      </c>
      <c r="I5252" s="32" t="s">
        <v>166</v>
      </c>
      <c r="J5252" s="19">
        <v>0.02</v>
      </c>
    </row>
    <row r="5253" spans="1:11">
      <c r="A5253" s="18" t="s">
        <v>22</v>
      </c>
      <c r="B5253" s="5" t="str">
        <f>TEXT(DATA[[#This Row],[Fecha]],"mmm")</f>
        <v>may</v>
      </c>
      <c r="C5253" s="16">
        <f>(WEEKNUM(DATA[[#This Row],[Fecha]],2))</f>
        <v>22</v>
      </c>
      <c r="D5253" s="30">
        <v>45441</v>
      </c>
      <c r="E5253" s="102">
        <f>YEAR(DATA[[#This Row],[Fecha]])</f>
        <v>2024</v>
      </c>
      <c r="F5253" s="31" t="s">
        <v>398</v>
      </c>
      <c r="G5253" s="32" t="s">
        <v>60</v>
      </c>
      <c r="H5253" s="35" t="s">
        <v>299</v>
      </c>
      <c r="I5253" s="32" t="s">
        <v>57</v>
      </c>
      <c r="J5253" s="19">
        <v>21.08</v>
      </c>
      <c r="K5253" s="29" t="s">
        <v>973</v>
      </c>
    </row>
    <row r="5254" spans="1:11">
      <c r="A5254" s="18" t="s">
        <v>22</v>
      </c>
      <c r="B5254" s="5" t="str">
        <f>TEXT(DATA[[#This Row],[Fecha]],"mmm")</f>
        <v>may</v>
      </c>
      <c r="C5254" s="16">
        <f>(WEEKNUM(DATA[[#This Row],[Fecha]],2))</f>
        <v>22</v>
      </c>
      <c r="D5254" s="30">
        <v>45441</v>
      </c>
      <c r="E5254" s="102">
        <f>YEAR(DATA[[#This Row],[Fecha]])</f>
        <v>2024</v>
      </c>
      <c r="F5254" s="31" t="s">
        <v>58</v>
      </c>
      <c r="G5254" s="32" t="s">
        <v>60</v>
      </c>
      <c r="H5254" s="35" t="s">
        <v>299</v>
      </c>
      <c r="I5254" s="32" t="s">
        <v>57</v>
      </c>
      <c r="J5254" s="19">
        <v>13.2</v>
      </c>
      <c r="K5254" s="29" t="s">
        <v>973</v>
      </c>
    </row>
    <row r="5255" spans="1:11">
      <c r="A5255" s="18" t="s">
        <v>22</v>
      </c>
      <c r="B5255" s="5" t="str">
        <f>TEXT(DATA[[#This Row],[Fecha]],"mmm")</f>
        <v>may</v>
      </c>
      <c r="C5255" s="16">
        <f>(WEEKNUM(DATA[[#This Row],[Fecha]],2))</f>
        <v>22</v>
      </c>
      <c r="D5255" s="30">
        <v>45441</v>
      </c>
      <c r="E5255" s="102">
        <f>YEAR(DATA[[#This Row],[Fecha]])</f>
        <v>2024</v>
      </c>
      <c r="F5255" s="31" t="s">
        <v>58</v>
      </c>
      <c r="G5255" s="32" t="s">
        <v>60</v>
      </c>
      <c r="H5255" s="35" t="s">
        <v>299</v>
      </c>
      <c r="I5255" s="32" t="s">
        <v>57</v>
      </c>
      <c r="J5255" s="19">
        <v>11.7</v>
      </c>
      <c r="K5255" s="29" t="s">
        <v>973</v>
      </c>
    </row>
    <row r="5256" spans="1:11">
      <c r="A5256" s="18" t="s">
        <v>20</v>
      </c>
      <c r="B5256" s="5" t="str">
        <f>TEXT(DATA[[#This Row],[Fecha]],"mmm")</f>
        <v>may</v>
      </c>
      <c r="C5256" s="16">
        <f>(WEEKNUM(DATA[[#This Row],[Fecha]],2))</f>
        <v>22</v>
      </c>
      <c r="D5256" s="30">
        <v>45441</v>
      </c>
      <c r="E5256" s="102">
        <f>YEAR(DATA[[#This Row],[Fecha]])</f>
        <v>2024</v>
      </c>
      <c r="F5256" s="31" t="s">
        <v>398</v>
      </c>
      <c r="G5256" s="32" t="s">
        <v>482</v>
      </c>
      <c r="H5256" s="35" t="s">
        <v>806</v>
      </c>
      <c r="I5256" s="32" t="s">
        <v>56</v>
      </c>
      <c r="J5256" s="19">
        <v>10.71</v>
      </c>
      <c r="K5256" s="29" t="s">
        <v>981</v>
      </c>
    </row>
    <row r="5257" spans="1:11">
      <c r="A5257" s="18" t="s">
        <v>22</v>
      </c>
      <c r="B5257" s="5" t="str">
        <f>TEXT(DATA[[#This Row],[Fecha]],"mmm")</f>
        <v>may</v>
      </c>
      <c r="C5257" s="16">
        <f>(WEEKNUM(DATA[[#This Row],[Fecha]],2))</f>
        <v>22</v>
      </c>
      <c r="D5257" s="30">
        <v>45441</v>
      </c>
      <c r="E5257" s="102">
        <f>YEAR(DATA[[#This Row],[Fecha]])</f>
        <v>2024</v>
      </c>
      <c r="F5257" s="31" t="s">
        <v>58</v>
      </c>
      <c r="G5257" s="32" t="s">
        <v>60</v>
      </c>
      <c r="H5257" s="35" t="s">
        <v>299</v>
      </c>
      <c r="I5257" s="32" t="s">
        <v>166</v>
      </c>
      <c r="J5257" s="19">
        <v>7.32</v>
      </c>
    </row>
    <row r="5258" spans="1:11">
      <c r="A5258" s="18" t="s">
        <v>20</v>
      </c>
      <c r="B5258" s="5" t="str">
        <f>TEXT(DATA[[#This Row],[Fecha]],"mmm")</f>
        <v>may</v>
      </c>
      <c r="C5258" s="16">
        <f>(WEEKNUM(DATA[[#This Row],[Fecha]],2))</f>
        <v>22</v>
      </c>
      <c r="D5258" s="30">
        <v>45441</v>
      </c>
      <c r="E5258" s="102">
        <f>YEAR(DATA[[#This Row],[Fecha]])</f>
        <v>2024</v>
      </c>
      <c r="F5258" s="31" t="s">
        <v>398</v>
      </c>
      <c r="G5258" s="32" t="s">
        <v>482</v>
      </c>
      <c r="H5258" s="35" t="s">
        <v>806</v>
      </c>
      <c r="I5258" s="32" t="s">
        <v>166</v>
      </c>
      <c r="J5258" s="19">
        <v>7.02</v>
      </c>
    </row>
    <row r="5259" spans="1:11">
      <c r="A5259" s="18" t="s">
        <v>22</v>
      </c>
      <c r="B5259" s="5" t="str">
        <f>TEXT(DATA[[#This Row],[Fecha]],"mmm")</f>
        <v>may</v>
      </c>
      <c r="C5259" s="16">
        <f>(WEEKNUM(DATA[[#This Row],[Fecha]],2))</f>
        <v>22</v>
      </c>
      <c r="D5259" s="30">
        <v>45441</v>
      </c>
      <c r="E5259" s="102">
        <f>YEAR(DATA[[#This Row],[Fecha]])</f>
        <v>2024</v>
      </c>
      <c r="F5259" s="31" t="s">
        <v>398</v>
      </c>
      <c r="G5259" s="32" t="s">
        <v>60</v>
      </c>
      <c r="H5259" s="35" t="s">
        <v>299</v>
      </c>
      <c r="I5259" s="32" t="s">
        <v>166</v>
      </c>
      <c r="J5259" s="19">
        <v>5.65</v>
      </c>
    </row>
    <row r="5260" spans="1:11">
      <c r="A5260" s="18" t="s">
        <v>22</v>
      </c>
      <c r="B5260" s="5" t="str">
        <f>TEXT(DATA[[#This Row],[Fecha]],"mmm")</f>
        <v>may</v>
      </c>
      <c r="C5260" s="16">
        <f>(WEEKNUM(DATA[[#This Row],[Fecha]],2))</f>
        <v>22</v>
      </c>
      <c r="D5260" s="30">
        <v>45441</v>
      </c>
      <c r="E5260" s="102">
        <f>YEAR(DATA[[#This Row],[Fecha]])</f>
        <v>2024</v>
      </c>
      <c r="F5260" s="31" t="s">
        <v>398</v>
      </c>
      <c r="G5260" s="32" t="s">
        <v>79</v>
      </c>
      <c r="H5260" s="35" t="s">
        <v>110</v>
      </c>
      <c r="I5260" s="32" t="s">
        <v>166</v>
      </c>
      <c r="J5260" s="19">
        <v>4.47</v>
      </c>
    </row>
    <row r="5261" spans="1:11">
      <c r="A5261" s="18" t="s">
        <v>22</v>
      </c>
      <c r="B5261" s="5" t="str">
        <f>TEXT(DATA[[#This Row],[Fecha]],"mmm")</f>
        <v>may</v>
      </c>
      <c r="C5261" s="16">
        <f>(WEEKNUM(DATA[[#This Row],[Fecha]],2))</f>
        <v>22</v>
      </c>
      <c r="D5261" s="30">
        <v>45441</v>
      </c>
      <c r="E5261" s="102">
        <f>YEAR(DATA[[#This Row],[Fecha]])</f>
        <v>2024</v>
      </c>
      <c r="F5261" s="31" t="s">
        <v>398</v>
      </c>
      <c r="G5261" s="32" t="s">
        <v>79</v>
      </c>
      <c r="H5261" s="35" t="s">
        <v>110</v>
      </c>
      <c r="I5261" s="32" t="s">
        <v>166</v>
      </c>
      <c r="J5261" s="19">
        <v>3.88</v>
      </c>
    </row>
    <row r="5262" spans="1:11">
      <c r="A5262" s="18" t="s">
        <v>22</v>
      </c>
      <c r="B5262" s="5" t="str">
        <f>TEXT(DATA[[#This Row],[Fecha]],"mmm")</f>
        <v>may</v>
      </c>
      <c r="C5262" s="16">
        <f>(WEEKNUM(DATA[[#This Row],[Fecha]],2))</f>
        <v>22</v>
      </c>
      <c r="D5262" s="30">
        <v>45441</v>
      </c>
      <c r="E5262" s="102">
        <f>YEAR(DATA[[#This Row],[Fecha]])</f>
        <v>2024</v>
      </c>
      <c r="F5262" s="31" t="s">
        <v>58</v>
      </c>
      <c r="G5262" s="32" t="s">
        <v>65</v>
      </c>
      <c r="H5262" s="35" t="s">
        <v>69</v>
      </c>
      <c r="I5262" s="32" t="s">
        <v>166</v>
      </c>
      <c r="J5262" s="19">
        <v>3.85</v>
      </c>
    </row>
    <row r="5263" spans="1:11">
      <c r="A5263" s="18" t="s">
        <v>22</v>
      </c>
      <c r="B5263" s="5" t="str">
        <f>TEXT(DATA[[#This Row],[Fecha]],"mmm")</f>
        <v>may</v>
      </c>
      <c r="C5263" s="16">
        <f>(WEEKNUM(DATA[[#This Row],[Fecha]],2))</f>
        <v>22</v>
      </c>
      <c r="D5263" s="30">
        <v>45441</v>
      </c>
      <c r="E5263" s="102">
        <f>YEAR(DATA[[#This Row],[Fecha]])</f>
        <v>2024</v>
      </c>
      <c r="F5263" s="31" t="s">
        <v>398</v>
      </c>
      <c r="G5263" s="32" t="s">
        <v>60</v>
      </c>
      <c r="H5263" s="35" t="s">
        <v>299</v>
      </c>
      <c r="I5263" s="32" t="s">
        <v>166</v>
      </c>
      <c r="J5263" s="19">
        <v>3.63</v>
      </c>
    </row>
    <row r="5264" spans="1:11">
      <c r="A5264" s="18" t="s">
        <v>20</v>
      </c>
      <c r="B5264" s="5" t="str">
        <f>TEXT(DATA[[#This Row],[Fecha]],"mmm")</f>
        <v>may</v>
      </c>
      <c r="C5264" s="16">
        <f>(WEEKNUM(DATA[[#This Row],[Fecha]],2))</f>
        <v>22</v>
      </c>
      <c r="D5264" s="30">
        <v>45441</v>
      </c>
      <c r="E5264" s="102">
        <f>YEAR(DATA[[#This Row],[Fecha]])</f>
        <v>2024</v>
      </c>
      <c r="F5264" s="31" t="s">
        <v>58</v>
      </c>
      <c r="G5264" s="32" t="s">
        <v>62</v>
      </c>
      <c r="H5264" s="35" t="s">
        <v>242</v>
      </c>
      <c r="I5264" s="32" t="s">
        <v>166</v>
      </c>
      <c r="J5264" s="19">
        <v>3.55</v>
      </c>
    </row>
    <row r="5265" spans="1:10">
      <c r="A5265" s="18" t="s">
        <v>22</v>
      </c>
      <c r="B5265" s="5" t="str">
        <f>TEXT(DATA[[#This Row],[Fecha]],"mmm")</f>
        <v>may</v>
      </c>
      <c r="C5265" s="16">
        <f>(WEEKNUM(DATA[[#This Row],[Fecha]],2))</f>
        <v>22</v>
      </c>
      <c r="D5265" s="30">
        <v>45441</v>
      </c>
      <c r="E5265" s="102">
        <f>YEAR(DATA[[#This Row],[Fecha]])</f>
        <v>2024</v>
      </c>
      <c r="F5265" s="31" t="s">
        <v>398</v>
      </c>
      <c r="G5265" s="32" t="s">
        <v>76</v>
      </c>
      <c r="H5265" s="35" t="s">
        <v>304</v>
      </c>
      <c r="I5265" s="32" t="s">
        <v>166</v>
      </c>
      <c r="J5265" s="19">
        <v>3.4</v>
      </c>
    </row>
    <row r="5266" spans="1:10">
      <c r="A5266" s="18" t="s">
        <v>22</v>
      </c>
      <c r="B5266" s="5" t="str">
        <f>TEXT(DATA[[#This Row],[Fecha]],"mmm")</f>
        <v>may</v>
      </c>
      <c r="C5266" s="16">
        <f>(WEEKNUM(DATA[[#This Row],[Fecha]],2))</f>
        <v>22</v>
      </c>
      <c r="D5266" s="30">
        <v>45441</v>
      </c>
      <c r="E5266" s="102">
        <f>YEAR(DATA[[#This Row],[Fecha]])</f>
        <v>2024</v>
      </c>
      <c r="F5266" s="31" t="s">
        <v>398</v>
      </c>
      <c r="G5266" s="32" t="s">
        <v>79</v>
      </c>
      <c r="H5266" s="35" t="s">
        <v>110</v>
      </c>
      <c r="I5266" s="32" t="s">
        <v>166</v>
      </c>
      <c r="J5266" s="19">
        <v>3.3</v>
      </c>
    </row>
    <row r="5267" spans="1:10">
      <c r="A5267" s="18" t="s">
        <v>22</v>
      </c>
      <c r="B5267" s="5" t="str">
        <f>TEXT(DATA[[#This Row],[Fecha]],"mmm")</f>
        <v>may</v>
      </c>
      <c r="C5267" s="16">
        <f>(WEEKNUM(DATA[[#This Row],[Fecha]],2))</f>
        <v>22</v>
      </c>
      <c r="D5267" s="30">
        <v>45441</v>
      </c>
      <c r="E5267" s="102">
        <f>YEAR(DATA[[#This Row],[Fecha]])</f>
        <v>2024</v>
      </c>
      <c r="F5267" s="31" t="s">
        <v>398</v>
      </c>
      <c r="G5267" s="32" t="s">
        <v>79</v>
      </c>
      <c r="H5267" s="35" t="s">
        <v>110</v>
      </c>
      <c r="I5267" s="32" t="s">
        <v>166</v>
      </c>
      <c r="J5267" s="19">
        <v>3.28</v>
      </c>
    </row>
    <row r="5268" spans="1:10">
      <c r="A5268" s="18" t="s">
        <v>22</v>
      </c>
      <c r="B5268" s="5" t="str">
        <f>TEXT(DATA[[#This Row],[Fecha]],"mmm")</f>
        <v>may</v>
      </c>
      <c r="C5268" s="16">
        <f>(WEEKNUM(DATA[[#This Row],[Fecha]],2))</f>
        <v>22</v>
      </c>
      <c r="D5268" s="30">
        <v>45441</v>
      </c>
      <c r="E5268" s="102">
        <f>YEAR(DATA[[#This Row],[Fecha]])</f>
        <v>2024</v>
      </c>
      <c r="F5268" s="31" t="s">
        <v>58</v>
      </c>
      <c r="G5268" s="32" t="s">
        <v>79</v>
      </c>
      <c r="H5268" s="35" t="s">
        <v>110</v>
      </c>
      <c r="I5268" s="32" t="s">
        <v>166</v>
      </c>
      <c r="J5268" s="19">
        <v>3.15</v>
      </c>
    </row>
    <row r="5269" spans="1:10">
      <c r="A5269" s="18" t="s">
        <v>22</v>
      </c>
      <c r="B5269" s="5" t="str">
        <f>TEXT(DATA[[#This Row],[Fecha]],"mmm")</f>
        <v>may</v>
      </c>
      <c r="C5269" s="16">
        <f>(WEEKNUM(DATA[[#This Row],[Fecha]],2))</f>
        <v>22</v>
      </c>
      <c r="D5269" s="30">
        <v>45441</v>
      </c>
      <c r="E5269" s="102">
        <f>YEAR(DATA[[#This Row],[Fecha]])</f>
        <v>2024</v>
      </c>
      <c r="F5269" s="31" t="s">
        <v>398</v>
      </c>
      <c r="G5269" s="32" t="s">
        <v>79</v>
      </c>
      <c r="H5269" s="35" t="s">
        <v>110</v>
      </c>
      <c r="I5269" s="32" t="s">
        <v>166</v>
      </c>
      <c r="J5269" s="19">
        <v>2.58</v>
      </c>
    </row>
    <row r="5270" spans="1:10">
      <c r="A5270" s="18" t="s">
        <v>19</v>
      </c>
      <c r="B5270" s="5" t="str">
        <f>TEXT(DATA[[#This Row],[Fecha]],"mmm")</f>
        <v>may</v>
      </c>
      <c r="C5270" s="16">
        <f>(WEEKNUM(DATA[[#This Row],[Fecha]],2))</f>
        <v>22</v>
      </c>
      <c r="D5270" s="30">
        <v>45441</v>
      </c>
      <c r="E5270" s="102">
        <f>YEAR(DATA[[#This Row],[Fecha]])</f>
        <v>2024</v>
      </c>
      <c r="F5270" s="31" t="s">
        <v>398</v>
      </c>
      <c r="G5270" s="32" t="s">
        <v>74</v>
      </c>
      <c r="H5270" s="35" t="s">
        <v>608</v>
      </c>
      <c r="I5270" s="32" t="s">
        <v>166</v>
      </c>
      <c r="J5270" s="19">
        <v>2.41</v>
      </c>
    </row>
    <row r="5271" spans="1:10">
      <c r="A5271" s="18" t="s">
        <v>22</v>
      </c>
      <c r="B5271" s="5" t="str">
        <f>TEXT(DATA[[#This Row],[Fecha]],"mmm")</f>
        <v>may</v>
      </c>
      <c r="C5271" s="16">
        <f>(WEEKNUM(DATA[[#This Row],[Fecha]],2))</f>
        <v>22</v>
      </c>
      <c r="D5271" s="30">
        <v>45441</v>
      </c>
      <c r="E5271" s="102">
        <f>YEAR(DATA[[#This Row],[Fecha]])</f>
        <v>2024</v>
      </c>
      <c r="F5271" s="31" t="s">
        <v>58</v>
      </c>
      <c r="G5271" s="32" t="s">
        <v>60</v>
      </c>
      <c r="H5271" s="35" t="s">
        <v>299</v>
      </c>
      <c r="I5271" s="32" t="s">
        <v>166</v>
      </c>
      <c r="J5271" s="19">
        <v>2.15</v>
      </c>
    </row>
    <row r="5272" spans="1:10">
      <c r="A5272" s="18" t="s">
        <v>22</v>
      </c>
      <c r="B5272" s="5" t="str">
        <f>TEXT(DATA[[#This Row],[Fecha]],"mmm")</f>
        <v>may</v>
      </c>
      <c r="C5272" s="16">
        <f>(WEEKNUM(DATA[[#This Row],[Fecha]],2))</f>
        <v>22</v>
      </c>
      <c r="D5272" s="30">
        <v>45441</v>
      </c>
      <c r="E5272" s="102">
        <f>YEAR(DATA[[#This Row],[Fecha]])</f>
        <v>2024</v>
      </c>
      <c r="F5272" s="31" t="s">
        <v>58</v>
      </c>
      <c r="G5272" s="32" t="s">
        <v>60</v>
      </c>
      <c r="H5272" s="35" t="s">
        <v>299</v>
      </c>
      <c r="I5272" s="32" t="s">
        <v>166</v>
      </c>
      <c r="J5272" s="19">
        <v>2.15</v>
      </c>
    </row>
    <row r="5273" spans="1:10">
      <c r="A5273" s="18" t="s">
        <v>22</v>
      </c>
      <c r="B5273" s="5" t="str">
        <f>TEXT(DATA[[#This Row],[Fecha]],"mmm")</f>
        <v>may</v>
      </c>
      <c r="C5273" s="16">
        <f>(WEEKNUM(DATA[[#This Row],[Fecha]],2))</f>
        <v>22</v>
      </c>
      <c r="D5273" s="30">
        <v>45441</v>
      </c>
      <c r="E5273" s="102">
        <f>YEAR(DATA[[#This Row],[Fecha]])</f>
        <v>2024</v>
      </c>
      <c r="F5273" s="31" t="s">
        <v>398</v>
      </c>
      <c r="G5273" s="32" t="s">
        <v>79</v>
      </c>
      <c r="H5273" s="35" t="s">
        <v>110</v>
      </c>
      <c r="I5273" s="32" t="s">
        <v>166</v>
      </c>
      <c r="J5273" s="19">
        <v>2.08</v>
      </c>
    </row>
    <row r="5274" spans="1:10">
      <c r="A5274" s="18" t="s">
        <v>22</v>
      </c>
      <c r="B5274" s="5" t="str">
        <f>TEXT(DATA[[#This Row],[Fecha]],"mmm")</f>
        <v>may</v>
      </c>
      <c r="C5274" s="16">
        <f>(WEEKNUM(DATA[[#This Row],[Fecha]],2))</f>
        <v>22</v>
      </c>
      <c r="D5274" s="30">
        <v>45441</v>
      </c>
      <c r="E5274" s="102">
        <f>YEAR(DATA[[#This Row],[Fecha]])</f>
        <v>2024</v>
      </c>
      <c r="F5274" s="31" t="s">
        <v>398</v>
      </c>
      <c r="G5274" s="32" t="s">
        <v>79</v>
      </c>
      <c r="H5274" s="35" t="s">
        <v>110</v>
      </c>
      <c r="I5274" s="32" t="s">
        <v>166</v>
      </c>
      <c r="J5274" s="19">
        <v>1.73</v>
      </c>
    </row>
    <row r="5275" spans="1:10">
      <c r="A5275" s="18" t="s">
        <v>22</v>
      </c>
      <c r="B5275" s="5" t="str">
        <f>TEXT(DATA[[#This Row],[Fecha]],"mmm")</f>
        <v>may</v>
      </c>
      <c r="C5275" s="16">
        <f>(WEEKNUM(DATA[[#This Row],[Fecha]],2))</f>
        <v>22</v>
      </c>
      <c r="D5275" s="30">
        <v>45441</v>
      </c>
      <c r="E5275" s="102">
        <f>YEAR(DATA[[#This Row],[Fecha]])</f>
        <v>2024</v>
      </c>
      <c r="F5275" s="31" t="s">
        <v>58</v>
      </c>
      <c r="G5275" s="32" t="s">
        <v>65</v>
      </c>
      <c r="H5275" s="35" t="s">
        <v>435</v>
      </c>
      <c r="I5275" s="32" t="s">
        <v>166</v>
      </c>
      <c r="J5275" s="19">
        <v>1.7</v>
      </c>
    </row>
    <row r="5276" spans="1:10">
      <c r="A5276" s="18" t="s">
        <v>22</v>
      </c>
      <c r="B5276" s="5" t="str">
        <f>TEXT(DATA[[#This Row],[Fecha]],"mmm")</f>
        <v>may</v>
      </c>
      <c r="C5276" s="16">
        <f>(WEEKNUM(DATA[[#This Row],[Fecha]],2))</f>
        <v>22</v>
      </c>
      <c r="D5276" s="30">
        <v>45441</v>
      </c>
      <c r="E5276" s="102">
        <f>YEAR(DATA[[#This Row],[Fecha]])</f>
        <v>2024</v>
      </c>
      <c r="F5276" s="31" t="s">
        <v>398</v>
      </c>
      <c r="G5276" s="32" t="s">
        <v>79</v>
      </c>
      <c r="H5276" s="35" t="s">
        <v>110</v>
      </c>
      <c r="I5276" s="32" t="s">
        <v>166</v>
      </c>
      <c r="J5276" s="19">
        <v>1.55</v>
      </c>
    </row>
    <row r="5277" spans="1:10">
      <c r="A5277" s="18" t="s">
        <v>22</v>
      </c>
      <c r="B5277" s="5" t="str">
        <f>TEXT(DATA[[#This Row],[Fecha]],"mmm")</f>
        <v>may</v>
      </c>
      <c r="C5277" s="16">
        <f>(WEEKNUM(DATA[[#This Row],[Fecha]],2))</f>
        <v>22</v>
      </c>
      <c r="D5277" s="30">
        <v>45441</v>
      </c>
      <c r="E5277" s="102">
        <f>YEAR(DATA[[#This Row],[Fecha]])</f>
        <v>2024</v>
      </c>
      <c r="F5277" s="31" t="s">
        <v>58</v>
      </c>
      <c r="G5277" s="32" t="s">
        <v>60</v>
      </c>
      <c r="H5277" s="35" t="s">
        <v>299</v>
      </c>
      <c r="I5277" s="32" t="s">
        <v>166</v>
      </c>
      <c r="J5277" s="19">
        <v>1.35</v>
      </c>
    </row>
    <row r="5278" spans="1:10">
      <c r="A5278" s="18" t="s">
        <v>19</v>
      </c>
      <c r="B5278" s="5" t="str">
        <f>TEXT(DATA[[#This Row],[Fecha]],"mmm")</f>
        <v>may</v>
      </c>
      <c r="C5278" s="16">
        <f>(WEEKNUM(DATA[[#This Row],[Fecha]],2))</f>
        <v>22</v>
      </c>
      <c r="D5278" s="30">
        <v>45441</v>
      </c>
      <c r="E5278" s="102">
        <f>YEAR(DATA[[#This Row],[Fecha]])</f>
        <v>2024</v>
      </c>
      <c r="F5278" s="31" t="s">
        <v>398</v>
      </c>
      <c r="G5278" s="32" t="s">
        <v>74</v>
      </c>
      <c r="H5278" s="35" t="s">
        <v>608</v>
      </c>
      <c r="I5278" s="32" t="s">
        <v>166</v>
      </c>
      <c r="J5278" s="19">
        <v>1.27</v>
      </c>
    </row>
    <row r="5279" spans="1:10">
      <c r="A5279" s="18" t="s">
        <v>22</v>
      </c>
      <c r="B5279" s="5" t="str">
        <f>TEXT(DATA[[#This Row],[Fecha]],"mmm")</f>
        <v>may</v>
      </c>
      <c r="C5279" s="16">
        <f>(WEEKNUM(DATA[[#This Row],[Fecha]],2))</f>
        <v>22</v>
      </c>
      <c r="D5279" s="30">
        <v>45441</v>
      </c>
      <c r="E5279" s="102">
        <f>YEAR(DATA[[#This Row],[Fecha]])</f>
        <v>2024</v>
      </c>
      <c r="F5279" s="31" t="s">
        <v>398</v>
      </c>
      <c r="G5279" s="32" t="s">
        <v>60</v>
      </c>
      <c r="H5279" s="35" t="s">
        <v>299</v>
      </c>
      <c r="I5279" s="32" t="s">
        <v>166</v>
      </c>
      <c r="J5279" s="19">
        <v>1.23</v>
      </c>
    </row>
    <row r="5280" spans="1:10">
      <c r="A5280" s="18" t="s">
        <v>19</v>
      </c>
      <c r="B5280" s="5" t="str">
        <f>TEXT(DATA[[#This Row],[Fecha]],"mmm")</f>
        <v>may</v>
      </c>
      <c r="C5280" s="16">
        <f>(WEEKNUM(DATA[[#This Row],[Fecha]],2))</f>
        <v>22</v>
      </c>
      <c r="D5280" s="30">
        <v>45441</v>
      </c>
      <c r="E5280" s="102">
        <f>YEAR(DATA[[#This Row],[Fecha]])</f>
        <v>2024</v>
      </c>
      <c r="F5280" s="31" t="s">
        <v>398</v>
      </c>
      <c r="G5280" s="32" t="s">
        <v>74</v>
      </c>
      <c r="H5280" s="35" t="s">
        <v>608</v>
      </c>
      <c r="I5280" s="32" t="s">
        <v>166</v>
      </c>
      <c r="J5280" s="19">
        <v>1.1499999999999999</v>
      </c>
    </row>
    <row r="5281" spans="1:11">
      <c r="A5281" s="18" t="s">
        <v>22</v>
      </c>
      <c r="B5281" s="5" t="str">
        <f>TEXT(DATA[[#This Row],[Fecha]],"mmm")</f>
        <v>may</v>
      </c>
      <c r="C5281" s="16">
        <f>(WEEKNUM(DATA[[#This Row],[Fecha]],2))</f>
        <v>22</v>
      </c>
      <c r="D5281" s="30">
        <v>45441</v>
      </c>
      <c r="E5281" s="102">
        <f>YEAR(DATA[[#This Row],[Fecha]])</f>
        <v>2024</v>
      </c>
      <c r="F5281" s="31" t="s">
        <v>398</v>
      </c>
      <c r="G5281" s="32" t="s">
        <v>79</v>
      </c>
      <c r="H5281" s="35" t="s">
        <v>110</v>
      </c>
      <c r="I5281" s="32" t="s">
        <v>166</v>
      </c>
      <c r="J5281" s="19">
        <v>1.1299999999999999</v>
      </c>
    </row>
    <row r="5282" spans="1:11">
      <c r="A5282" s="18" t="s">
        <v>20</v>
      </c>
      <c r="B5282" s="5" t="str">
        <f>TEXT(DATA[[#This Row],[Fecha]],"mmm")</f>
        <v>may</v>
      </c>
      <c r="C5282" s="16">
        <f>(WEEKNUM(DATA[[#This Row],[Fecha]],2))</f>
        <v>22</v>
      </c>
      <c r="D5282" s="30">
        <v>45441</v>
      </c>
      <c r="E5282" s="102">
        <f>YEAR(DATA[[#This Row],[Fecha]])</f>
        <v>2024</v>
      </c>
      <c r="F5282" s="31" t="s">
        <v>398</v>
      </c>
      <c r="G5282" s="32" t="s">
        <v>482</v>
      </c>
      <c r="H5282" s="35" t="s">
        <v>806</v>
      </c>
      <c r="I5282" s="32" t="s">
        <v>166</v>
      </c>
      <c r="J5282" s="19">
        <v>1.03</v>
      </c>
    </row>
    <row r="5283" spans="1:11">
      <c r="A5283" s="18" t="s">
        <v>19</v>
      </c>
      <c r="B5283" s="5" t="str">
        <f>TEXT(DATA[[#This Row],[Fecha]],"mmm")</f>
        <v>may</v>
      </c>
      <c r="C5283" s="16">
        <f>(WEEKNUM(DATA[[#This Row],[Fecha]],2))</f>
        <v>22</v>
      </c>
      <c r="D5283" s="30">
        <v>45441</v>
      </c>
      <c r="E5283" s="102">
        <f>YEAR(DATA[[#This Row],[Fecha]])</f>
        <v>2024</v>
      </c>
      <c r="F5283" s="31" t="s">
        <v>398</v>
      </c>
      <c r="G5283" s="32" t="s">
        <v>74</v>
      </c>
      <c r="H5283" s="35" t="s">
        <v>608</v>
      </c>
      <c r="I5283" s="32" t="s">
        <v>166</v>
      </c>
      <c r="J5283" s="19">
        <v>0.9</v>
      </c>
    </row>
    <row r="5284" spans="1:11">
      <c r="A5284" s="18" t="s">
        <v>22</v>
      </c>
      <c r="B5284" s="5" t="str">
        <f>TEXT(DATA[[#This Row],[Fecha]],"mmm")</f>
        <v>may</v>
      </c>
      <c r="C5284" s="16">
        <f>(WEEKNUM(DATA[[#This Row],[Fecha]],2))</f>
        <v>22</v>
      </c>
      <c r="D5284" s="30">
        <v>45441</v>
      </c>
      <c r="E5284" s="102">
        <f>YEAR(DATA[[#This Row],[Fecha]])</f>
        <v>2024</v>
      </c>
      <c r="F5284" s="31" t="s">
        <v>398</v>
      </c>
      <c r="G5284" s="32" t="s">
        <v>79</v>
      </c>
      <c r="H5284" s="35" t="s">
        <v>110</v>
      </c>
      <c r="I5284" s="32" t="s">
        <v>166</v>
      </c>
      <c r="J5284" s="19">
        <v>0.78</v>
      </c>
    </row>
    <row r="5285" spans="1:11">
      <c r="A5285" s="18" t="s">
        <v>22</v>
      </c>
      <c r="B5285" s="5" t="str">
        <f>TEXT(DATA[[#This Row],[Fecha]],"mmm")</f>
        <v>may</v>
      </c>
      <c r="C5285" s="16">
        <f>(WEEKNUM(DATA[[#This Row],[Fecha]],2))</f>
        <v>22</v>
      </c>
      <c r="D5285" s="30">
        <v>45441</v>
      </c>
      <c r="E5285" s="102">
        <f>YEAR(DATA[[#This Row],[Fecha]])</f>
        <v>2024</v>
      </c>
      <c r="F5285" s="31" t="s">
        <v>398</v>
      </c>
      <c r="G5285" s="32" t="s">
        <v>79</v>
      </c>
      <c r="H5285" s="35" t="s">
        <v>110</v>
      </c>
      <c r="I5285" s="32" t="s">
        <v>166</v>
      </c>
      <c r="J5285" s="19">
        <v>0.53</v>
      </c>
    </row>
    <row r="5286" spans="1:11">
      <c r="A5286" s="18" t="s">
        <v>20</v>
      </c>
      <c r="B5286" s="5" t="str">
        <f>TEXT(DATA[[#This Row],[Fecha]],"mmm")</f>
        <v>may</v>
      </c>
      <c r="C5286" s="16">
        <f>(WEEKNUM(DATA[[#This Row],[Fecha]],2))</f>
        <v>22</v>
      </c>
      <c r="D5286" s="30">
        <v>45441</v>
      </c>
      <c r="E5286" s="102">
        <f>YEAR(DATA[[#This Row],[Fecha]])</f>
        <v>2024</v>
      </c>
      <c r="F5286" s="31" t="s">
        <v>398</v>
      </c>
      <c r="G5286" s="32" t="s">
        <v>52</v>
      </c>
      <c r="H5286" s="35" t="s">
        <v>162</v>
      </c>
      <c r="I5286" s="32" t="s">
        <v>166</v>
      </c>
      <c r="J5286" s="19">
        <v>0.2</v>
      </c>
    </row>
    <row r="5287" spans="1:11">
      <c r="A5287" s="18" t="s">
        <v>22</v>
      </c>
      <c r="B5287" s="5" t="str">
        <f>TEXT(DATA[[#This Row],[Fecha]],"mmm")</f>
        <v>may</v>
      </c>
      <c r="C5287" s="16">
        <f>(WEEKNUM(DATA[[#This Row],[Fecha]],2))</f>
        <v>22</v>
      </c>
      <c r="D5287" s="30">
        <v>45442</v>
      </c>
      <c r="E5287" s="102">
        <f>YEAR(DATA[[#This Row],[Fecha]])</f>
        <v>2024</v>
      </c>
      <c r="F5287" s="31" t="s">
        <v>58</v>
      </c>
      <c r="G5287" s="32" t="s">
        <v>70</v>
      </c>
      <c r="H5287" s="35" t="s">
        <v>84</v>
      </c>
      <c r="I5287" s="32" t="s">
        <v>56</v>
      </c>
      <c r="J5287" s="19">
        <v>54.22</v>
      </c>
      <c r="K5287" s="29" t="s">
        <v>966</v>
      </c>
    </row>
    <row r="5288" spans="1:11">
      <c r="A5288" s="18" t="s">
        <v>22</v>
      </c>
      <c r="B5288" s="5" t="str">
        <f>TEXT(DATA[[#This Row],[Fecha]],"mmm")</f>
        <v>may</v>
      </c>
      <c r="C5288" s="16">
        <f>(WEEKNUM(DATA[[#This Row],[Fecha]],2))</f>
        <v>22</v>
      </c>
      <c r="D5288" s="30">
        <v>45442</v>
      </c>
      <c r="E5288" s="102">
        <f>YEAR(DATA[[#This Row],[Fecha]])</f>
        <v>2024</v>
      </c>
      <c r="F5288" s="31" t="s">
        <v>58</v>
      </c>
      <c r="G5288" s="32" t="s">
        <v>70</v>
      </c>
      <c r="H5288" s="35" t="s">
        <v>84</v>
      </c>
      <c r="I5288" s="32" t="s">
        <v>56</v>
      </c>
      <c r="J5288" s="19">
        <v>34.869999999999997</v>
      </c>
      <c r="K5288" s="29" t="s">
        <v>966</v>
      </c>
    </row>
    <row r="5289" spans="1:11">
      <c r="A5289" s="18" t="s">
        <v>22</v>
      </c>
      <c r="B5289" s="5" t="str">
        <f>TEXT(DATA[[#This Row],[Fecha]],"mmm")</f>
        <v>may</v>
      </c>
      <c r="C5289" s="16">
        <f>(WEEKNUM(DATA[[#This Row],[Fecha]],2))</f>
        <v>22</v>
      </c>
      <c r="D5289" s="30">
        <v>45442</v>
      </c>
      <c r="E5289" s="102">
        <f>YEAR(DATA[[#This Row],[Fecha]])</f>
        <v>2024</v>
      </c>
      <c r="F5289" s="31" t="s">
        <v>58</v>
      </c>
      <c r="G5289" s="32" t="s">
        <v>70</v>
      </c>
      <c r="H5289" s="35" t="s">
        <v>84</v>
      </c>
      <c r="I5289" s="32" t="s">
        <v>56</v>
      </c>
      <c r="J5289" s="19">
        <v>24.51</v>
      </c>
      <c r="K5289" s="29" t="s">
        <v>966</v>
      </c>
    </row>
    <row r="5290" spans="1:11">
      <c r="A5290" s="18" t="s">
        <v>20</v>
      </c>
      <c r="B5290" s="5" t="str">
        <f>TEXT(DATA[[#This Row],[Fecha]],"mmm")</f>
        <v>may</v>
      </c>
      <c r="C5290" s="16">
        <f>(WEEKNUM(DATA[[#This Row],[Fecha]],2))</f>
        <v>22</v>
      </c>
      <c r="D5290" s="30">
        <v>45442</v>
      </c>
      <c r="E5290" s="102">
        <f>YEAR(DATA[[#This Row],[Fecha]])</f>
        <v>2024</v>
      </c>
      <c r="F5290" s="31" t="s">
        <v>58</v>
      </c>
      <c r="G5290" s="32" t="s">
        <v>77</v>
      </c>
      <c r="H5290" s="35" t="s">
        <v>311</v>
      </c>
      <c r="I5290" s="32" t="s">
        <v>56</v>
      </c>
      <c r="J5290" s="19">
        <v>23.13</v>
      </c>
      <c r="K5290" s="29" t="s">
        <v>972</v>
      </c>
    </row>
    <row r="5291" spans="1:11">
      <c r="A5291" s="18" t="s">
        <v>20</v>
      </c>
      <c r="B5291" s="5" t="str">
        <f>TEXT(DATA[[#This Row],[Fecha]],"mmm")</f>
        <v>may</v>
      </c>
      <c r="C5291" s="16">
        <f>(WEEKNUM(DATA[[#This Row],[Fecha]],2))</f>
        <v>22</v>
      </c>
      <c r="D5291" s="30">
        <v>45442</v>
      </c>
      <c r="E5291" s="102">
        <f>YEAR(DATA[[#This Row],[Fecha]])</f>
        <v>2024</v>
      </c>
      <c r="F5291" s="31" t="s">
        <v>398</v>
      </c>
      <c r="G5291" s="32" t="s">
        <v>76</v>
      </c>
      <c r="H5291" s="35" t="s">
        <v>303</v>
      </c>
      <c r="I5291" s="32" t="s">
        <v>56</v>
      </c>
      <c r="J5291" s="19">
        <v>16.86</v>
      </c>
      <c r="K5291" s="29" t="s">
        <v>976</v>
      </c>
    </row>
    <row r="5292" spans="1:11">
      <c r="A5292" s="18" t="s">
        <v>20</v>
      </c>
      <c r="B5292" s="5" t="str">
        <f>TEXT(DATA[[#This Row],[Fecha]],"mmm")</f>
        <v>may</v>
      </c>
      <c r="C5292" s="16">
        <f>(WEEKNUM(DATA[[#This Row],[Fecha]],2))</f>
        <v>22</v>
      </c>
      <c r="D5292" s="30">
        <v>45442</v>
      </c>
      <c r="E5292" s="102">
        <f>YEAR(DATA[[#This Row],[Fecha]])</f>
        <v>2024</v>
      </c>
      <c r="F5292" s="31" t="s">
        <v>398</v>
      </c>
      <c r="G5292" s="32" t="s">
        <v>52</v>
      </c>
      <c r="H5292" s="35" t="s">
        <v>690</v>
      </c>
      <c r="I5292" s="32" t="s">
        <v>57</v>
      </c>
      <c r="J5292" s="19">
        <v>14.07</v>
      </c>
      <c r="K5292" s="29" t="s">
        <v>977</v>
      </c>
    </row>
    <row r="5293" spans="1:11">
      <c r="A5293" s="18" t="s">
        <v>20</v>
      </c>
      <c r="B5293" s="5" t="str">
        <f>TEXT(DATA[[#This Row],[Fecha]],"mmm")</f>
        <v>may</v>
      </c>
      <c r="C5293" s="16">
        <f>(WEEKNUM(DATA[[#This Row],[Fecha]],2))</f>
        <v>22</v>
      </c>
      <c r="D5293" s="30">
        <v>45442</v>
      </c>
      <c r="E5293" s="102">
        <f>YEAR(DATA[[#This Row],[Fecha]])</f>
        <v>2024</v>
      </c>
      <c r="F5293" s="31" t="s">
        <v>398</v>
      </c>
      <c r="G5293" s="32" t="s">
        <v>53</v>
      </c>
      <c r="H5293" s="35" t="s">
        <v>366</v>
      </c>
      <c r="I5293" s="32" t="s">
        <v>57</v>
      </c>
      <c r="J5293" s="19">
        <v>11.37</v>
      </c>
      <c r="K5293" s="29" t="s">
        <v>979</v>
      </c>
    </row>
    <row r="5294" spans="1:11">
      <c r="A5294" s="18" t="s">
        <v>22</v>
      </c>
      <c r="B5294" s="5" t="str">
        <f>TEXT(DATA[[#This Row],[Fecha]],"mmm")</f>
        <v>may</v>
      </c>
      <c r="C5294" s="16">
        <f>(WEEKNUM(DATA[[#This Row],[Fecha]],2))</f>
        <v>22</v>
      </c>
      <c r="D5294" s="30">
        <v>45442</v>
      </c>
      <c r="E5294" s="102">
        <f>YEAR(DATA[[#This Row],[Fecha]])</f>
        <v>2024</v>
      </c>
      <c r="F5294" s="31" t="s">
        <v>58</v>
      </c>
      <c r="G5294" s="32" t="s">
        <v>65</v>
      </c>
      <c r="H5294" s="35" t="s">
        <v>69</v>
      </c>
      <c r="I5294" s="32" t="s">
        <v>56</v>
      </c>
      <c r="J5294" s="19">
        <v>10.68</v>
      </c>
    </row>
    <row r="5295" spans="1:11">
      <c r="A5295" s="18" t="s">
        <v>20</v>
      </c>
      <c r="B5295" s="5" t="str">
        <f>TEXT(DATA[[#This Row],[Fecha]],"mmm")</f>
        <v>may</v>
      </c>
      <c r="C5295" s="16">
        <f>(WEEKNUM(DATA[[#This Row],[Fecha]],2))</f>
        <v>22</v>
      </c>
      <c r="D5295" s="30">
        <v>45442</v>
      </c>
      <c r="E5295" s="102">
        <f>YEAR(DATA[[#This Row],[Fecha]])</f>
        <v>2024</v>
      </c>
      <c r="F5295" s="31" t="s">
        <v>58</v>
      </c>
      <c r="G5295" s="32" t="s">
        <v>52</v>
      </c>
      <c r="H5295" s="35" t="s">
        <v>713</v>
      </c>
      <c r="I5295" s="32" t="s">
        <v>166</v>
      </c>
      <c r="J5295" s="19">
        <v>7.52</v>
      </c>
    </row>
    <row r="5296" spans="1:11">
      <c r="A5296" s="18" t="s">
        <v>20</v>
      </c>
      <c r="B5296" s="5" t="str">
        <f>TEXT(DATA[[#This Row],[Fecha]],"mmm")</f>
        <v>may</v>
      </c>
      <c r="C5296" s="16">
        <f>(WEEKNUM(DATA[[#This Row],[Fecha]],2))</f>
        <v>22</v>
      </c>
      <c r="D5296" s="30">
        <v>45442</v>
      </c>
      <c r="E5296" s="102">
        <f>YEAR(DATA[[#This Row],[Fecha]])</f>
        <v>2024</v>
      </c>
      <c r="F5296" s="31" t="s">
        <v>398</v>
      </c>
      <c r="G5296" s="32" t="s">
        <v>52</v>
      </c>
      <c r="H5296" s="35" t="s">
        <v>690</v>
      </c>
      <c r="I5296" s="32" t="s">
        <v>166</v>
      </c>
      <c r="J5296" s="19">
        <v>7.27</v>
      </c>
    </row>
    <row r="5297" spans="1:10">
      <c r="A5297" s="18" t="s">
        <v>19</v>
      </c>
      <c r="B5297" s="5" t="str">
        <f>TEXT(DATA[[#This Row],[Fecha]],"mmm")</f>
        <v>may</v>
      </c>
      <c r="C5297" s="16">
        <f>(WEEKNUM(DATA[[#This Row],[Fecha]],2))</f>
        <v>22</v>
      </c>
      <c r="D5297" s="30">
        <v>45442</v>
      </c>
      <c r="E5297" s="102">
        <f>YEAR(DATA[[#This Row],[Fecha]])</f>
        <v>2024</v>
      </c>
      <c r="F5297" s="31" t="s">
        <v>398</v>
      </c>
      <c r="G5297" s="32" t="s">
        <v>74</v>
      </c>
      <c r="H5297" s="35" t="s">
        <v>608</v>
      </c>
      <c r="I5297" s="32" t="s">
        <v>166</v>
      </c>
      <c r="J5297" s="19">
        <v>6.68</v>
      </c>
    </row>
    <row r="5298" spans="1:10">
      <c r="A5298" s="18" t="s">
        <v>19</v>
      </c>
      <c r="B5298" s="5" t="str">
        <f>TEXT(DATA[[#This Row],[Fecha]],"mmm")</f>
        <v>may</v>
      </c>
      <c r="C5298" s="16">
        <f>(WEEKNUM(DATA[[#This Row],[Fecha]],2))</f>
        <v>22</v>
      </c>
      <c r="D5298" s="30">
        <v>45442</v>
      </c>
      <c r="E5298" s="102">
        <f>YEAR(DATA[[#This Row],[Fecha]])</f>
        <v>2024</v>
      </c>
      <c r="F5298" s="31" t="s">
        <v>398</v>
      </c>
      <c r="G5298" s="32" t="s">
        <v>74</v>
      </c>
      <c r="H5298" s="35" t="s">
        <v>608</v>
      </c>
      <c r="I5298" s="32" t="s">
        <v>166</v>
      </c>
      <c r="J5298" s="19">
        <v>6.45</v>
      </c>
    </row>
    <row r="5299" spans="1:10">
      <c r="A5299" s="18" t="s">
        <v>20</v>
      </c>
      <c r="B5299" s="5" t="str">
        <f>TEXT(DATA[[#This Row],[Fecha]],"mmm")</f>
        <v>may</v>
      </c>
      <c r="C5299" s="16">
        <f>(WEEKNUM(DATA[[#This Row],[Fecha]],2))</f>
        <v>22</v>
      </c>
      <c r="D5299" s="30">
        <v>45442</v>
      </c>
      <c r="E5299" s="102">
        <f>YEAR(DATA[[#This Row],[Fecha]])</f>
        <v>2024</v>
      </c>
      <c r="F5299" s="31" t="s">
        <v>398</v>
      </c>
      <c r="G5299" s="32" t="s">
        <v>52</v>
      </c>
      <c r="H5299" s="35" t="s">
        <v>690</v>
      </c>
      <c r="I5299" s="32" t="s">
        <v>166</v>
      </c>
      <c r="J5299" s="19">
        <v>6.19</v>
      </c>
    </row>
    <row r="5300" spans="1:10">
      <c r="A5300" s="18" t="s">
        <v>20</v>
      </c>
      <c r="B5300" s="5" t="str">
        <f>TEXT(DATA[[#This Row],[Fecha]],"mmm")</f>
        <v>may</v>
      </c>
      <c r="C5300" s="16">
        <f>(WEEKNUM(DATA[[#This Row],[Fecha]],2))</f>
        <v>22</v>
      </c>
      <c r="D5300" s="30">
        <v>45442</v>
      </c>
      <c r="E5300" s="102">
        <f>YEAR(DATA[[#This Row],[Fecha]])</f>
        <v>2024</v>
      </c>
      <c r="F5300" s="31" t="s">
        <v>58</v>
      </c>
      <c r="G5300" s="32" t="s">
        <v>70</v>
      </c>
      <c r="H5300" s="35" t="s">
        <v>86</v>
      </c>
      <c r="I5300" s="32" t="s">
        <v>166</v>
      </c>
      <c r="J5300" s="19">
        <v>5.47</v>
      </c>
    </row>
    <row r="5301" spans="1:10">
      <c r="A5301" s="18" t="s">
        <v>22</v>
      </c>
      <c r="B5301" s="5" t="str">
        <f>TEXT(DATA[[#This Row],[Fecha]],"mmm")</f>
        <v>may</v>
      </c>
      <c r="C5301" s="16">
        <f>(WEEKNUM(DATA[[#This Row],[Fecha]],2))</f>
        <v>22</v>
      </c>
      <c r="D5301" s="30">
        <v>45442</v>
      </c>
      <c r="E5301" s="102">
        <f>YEAR(DATA[[#This Row],[Fecha]])</f>
        <v>2024</v>
      </c>
      <c r="F5301" s="31" t="s">
        <v>58</v>
      </c>
      <c r="G5301" s="32" t="s">
        <v>65</v>
      </c>
      <c r="H5301" s="35" t="s">
        <v>89</v>
      </c>
      <c r="I5301" s="32" t="s">
        <v>166</v>
      </c>
      <c r="J5301" s="19">
        <v>5.23</v>
      </c>
    </row>
    <row r="5302" spans="1:10">
      <c r="A5302" s="18" t="s">
        <v>22</v>
      </c>
      <c r="B5302" s="5" t="str">
        <f>TEXT(DATA[[#This Row],[Fecha]],"mmm")</f>
        <v>may</v>
      </c>
      <c r="C5302" s="16">
        <f>(WEEKNUM(DATA[[#This Row],[Fecha]],2))</f>
        <v>22</v>
      </c>
      <c r="D5302" s="30">
        <v>45442</v>
      </c>
      <c r="E5302" s="102">
        <f>YEAR(DATA[[#This Row],[Fecha]])</f>
        <v>2024</v>
      </c>
      <c r="F5302" s="31" t="s">
        <v>58</v>
      </c>
      <c r="G5302" s="32" t="s">
        <v>65</v>
      </c>
      <c r="H5302" s="35" t="s">
        <v>69</v>
      </c>
      <c r="I5302" s="32" t="s">
        <v>166</v>
      </c>
      <c r="J5302" s="19">
        <v>4.8</v>
      </c>
    </row>
    <row r="5303" spans="1:10">
      <c r="A5303" s="18" t="s">
        <v>22</v>
      </c>
      <c r="B5303" s="5" t="str">
        <f>TEXT(DATA[[#This Row],[Fecha]],"mmm")</f>
        <v>may</v>
      </c>
      <c r="C5303" s="16">
        <f>(WEEKNUM(DATA[[#This Row],[Fecha]],2))</f>
        <v>22</v>
      </c>
      <c r="D5303" s="30">
        <v>45442</v>
      </c>
      <c r="E5303" s="102">
        <f>YEAR(DATA[[#This Row],[Fecha]])</f>
        <v>2024</v>
      </c>
      <c r="F5303" s="31" t="s">
        <v>398</v>
      </c>
      <c r="G5303" s="32" t="s">
        <v>78</v>
      </c>
      <c r="H5303" s="35" t="s">
        <v>296</v>
      </c>
      <c r="I5303" s="32" t="s">
        <v>166</v>
      </c>
      <c r="J5303" s="19">
        <v>4.7</v>
      </c>
    </row>
    <row r="5304" spans="1:10">
      <c r="A5304" s="18" t="s">
        <v>19</v>
      </c>
      <c r="B5304" s="5" t="str">
        <f>TEXT(DATA[[#This Row],[Fecha]],"mmm")</f>
        <v>may</v>
      </c>
      <c r="C5304" s="16">
        <f>(WEEKNUM(DATA[[#This Row],[Fecha]],2))</f>
        <v>22</v>
      </c>
      <c r="D5304" s="30">
        <v>45442</v>
      </c>
      <c r="E5304" s="102">
        <f>YEAR(DATA[[#This Row],[Fecha]])</f>
        <v>2024</v>
      </c>
      <c r="F5304" s="31" t="s">
        <v>398</v>
      </c>
      <c r="G5304" s="32" t="s">
        <v>74</v>
      </c>
      <c r="H5304" s="35" t="s">
        <v>608</v>
      </c>
      <c r="I5304" s="32" t="s">
        <v>166</v>
      </c>
      <c r="J5304" s="19">
        <v>4.6399999999999997</v>
      </c>
    </row>
    <row r="5305" spans="1:10">
      <c r="A5305" s="18" t="s">
        <v>19</v>
      </c>
      <c r="B5305" s="5" t="str">
        <f>TEXT(DATA[[#This Row],[Fecha]],"mmm")</f>
        <v>may</v>
      </c>
      <c r="C5305" s="16">
        <f>(WEEKNUM(DATA[[#This Row],[Fecha]],2))</f>
        <v>22</v>
      </c>
      <c r="D5305" s="30">
        <v>45442</v>
      </c>
      <c r="E5305" s="102">
        <f>YEAR(DATA[[#This Row],[Fecha]])</f>
        <v>2024</v>
      </c>
      <c r="F5305" s="31" t="s">
        <v>398</v>
      </c>
      <c r="G5305" s="32" t="s">
        <v>74</v>
      </c>
      <c r="H5305" s="35" t="s">
        <v>608</v>
      </c>
      <c r="I5305" s="32" t="s">
        <v>166</v>
      </c>
      <c r="J5305" s="19">
        <v>3.62</v>
      </c>
    </row>
    <row r="5306" spans="1:10">
      <c r="A5306" s="18" t="s">
        <v>22</v>
      </c>
      <c r="B5306" s="5" t="str">
        <f>TEXT(DATA[[#This Row],[Fecha]],"mmm")</f>
        <v>may</v>
      </c>
      <c r="C5306" s="16">
        <f>(WEEKNUM(DATA[[#This Row],[Fecha]],2))</f>
        <v>22</v>
      </c>
      <c r="D5306" s="30">
        <v>45442</v>
      </c>
      <c r="E5306" s="102">
        <f>YEAR(DATA[[#This Row],[Fecha]])</f>
        <v>2024</v>
      </c>
      <c r="F5306" s="31" t="s">
        <v>58</v>
      </c>
      <c r="G5306" s="32" t="s">
        <v>70</v>
      </c>
      <c r="H5306" s="35" t="s">
        <v>84</v>
      </c>
      <c r="I5306" s="32" t="s">
        <v>166</v>
      </c>
      <c r="J5306" s="19">
        <v>3.5</v>
      </c>
    </row>
    <row r="5307" spans="1:10">
      <c r="A5307" s="18" t="s">
        <v>22</v>
      </c>
      <c r="B5307" s="5" t="str">
        <f>TEXT(DATA[[#This Row],[Fecha]],"mmm")</f>
        <v>may</v>
      </c>
      <c r="C5307" s="16">
        <f>(WEEKNUM(DATA[[#This Row],[Fecha]],2))</f>
        <v>22</v>
      </c>
      <c r="D5307" s="30">
        <v>45442</v>
      </c>
      <c r="E5307" s="102">
        <f>YEAR(DATA[[#This Row],[Fecha]])</f>
        <v>2024</v>
      </c>
      <c r="F5307" s="31" t="s">
        <v>398</v>
      </c>
      <c r="G5307" s="32" t="s">
        <v>65</v>
      </c>
      <c r="H5307" s="35" t="s">
        <v>89</v>
      </c>
      <c r="I5307" s="32" t="s">
        <v>166</v>
      </c>
      <c r="J5307" s="19">
        <v>3.33</v>
      </c>
    </row>
    <row r="5308" spans="1:10">
      <c r="A5308" s="18" t="s">
        <v>20</v>
      </c>
      <c r="B5308" s="5" t="str">
        <f>TEXT(DATA[[#This Row],[Fecha]],"mmm")</f>
        <v>may</v>
      </c>
      <c r="C5308" s="16">
        <f>(WEEKNUM(DATA[[#This Row],[Fecha]],2))</f>
        <v>22</v>
      </c>
      <c r="D5308" s="30">
        <v>45442</v>
      </c>
      <c r="E5308" s="102">
        <f>YEAR(DATA[[#This Row],[Fecha]])</f>
        <v>2024</v>
      </c>
      <c r="F5308" s="31" t="s">
        <v>398</v>
      </c>
      <c r="G5308" s="32" t="s">
        <v>52</v>
      </c>
      <c r="H5308" s="35" t="s">
        <v>162</v>
      </c>
      <c r="I5308" s="32" t="s">
        <v>166</v>
      </c>
      <c r="J5308" s="19">
        <v>3.12</v>
      </c>
    </row>
    <row r="5309" spans="1:10">
      <c r="A5309" s="18" t="s">
        <v>22</v>
      </c>
      <c r="B5309" s="5" t="str">
        <f>TEXT(DATA[[#This Row],[Fecha]],"mmm")</f>
        <v>may</v>
      </c>
      <c r="C5309" s="16">
        <f>(WEEKNUM(DATA[[#This Row],[Fecha]],2))</f>
        <v>22</v>
      </c>
      <c r="D5309" s="30">
        <v>45442</v>
      </c>
      <c r="E5309" s="102">
        <f>YEAR(DATA[[#This Row],[Fecha]])</f>
        <v>2024</v>
      </c>
      <c r="F5309" s="31" t="s">
        <v>58</v>
      </c>
      <c r="G5309" s="32" t="s">
        <v>65</v>
      </c>
      <c r="H5309" s="35" t="s">
        <v>89</v>
      </c>
      <c r="I5309" s="32" t="s">
        <v>166</v>
      </c>
      <c r="J5309" s="19">
        <v>3.08</v>
      </c>
    </row>
    <row r="5310" spans="1:10">
      <c r="A5310" s="18" t="s">
        <v>22</v>
      </c>
      <c r="B5310" s="5" t="str">
        <f>TEXT(DATA[[#This Row],[Fecha]],"mmm")</f>
        <v>may</v>
      </c>
      <c r="C5310" s="16">
        <f>(WEEKNUM(DATA[[#This Row],[Fecha]],2))</f>
        <v>22</v>
      </c>
      <c r="D5310" s="30">
        <v>45442</v>
      </c>
      <c r="E5310" s="102">
        <f>YEAR(DATA[[#This Row],[Fecha]])</f>
        <v>2024</v>
      </c>
      <c r="F5310" s="31" t="s">
        <v>398</v>
      </c>
      <c r="G5310" s="32" t="s">
        <v>78</v>
      </c>
      <c r="H5310" s="35" t="s">
        <v>296</v>
      </c>
      <c r="I5310" s="32" t="s">
        <v>166</v>
      </c>
      <c r="J5310" s="19">
        <v>3.05</v>
      </c>
    </row>
    <row r="5311" spans="1:10">
      <c r="A5311" s="18" t="s">
        <v>19</v>
      </c>
      <c r="B5311" s="5" t="str">
        <f>TEXT(DATA[[#This Row],[Fecha]],"mmm")</f>
        <v>may</v>
      </c>
      <c r="C5311" s="16">
        <f>(WEEKNUM(DATA[[#This Row],[Fecha]],2))</f>
        <v>22</v>
      </c>
      <c r="D5311" s="30">
        <v>45442</v>
      </c>
      <c r="E5311" s="102">
        <f>YEAR(DATA[[#This Row],[Fecha]])</f>
        <v>2024</v>
      </c>
      <c r="F5311" s="31" t="s">
        <v>398</v>
      </c>
      <c r="G5311" s="32" t="s">
        <v>74</v>
      </c>
      <c r="H5311" s="35" t="s">
        <v>608</v>
      </c>
      <c r="I5311" s="32" t="s">
        <v>166</v>
      </c>
      <c r="J5311" s="19">
        <v>3.03</v>
      </c>
    </row>
    <row r="5312" spans="1:10">
      <c r="A5312" s="18" t="s">
        <v>19</v>
      </c>
      <c r="B5312" s="5" t="str">
        <f>TEXT(DATA[[#This Row],[Fecha]],"mmm")</f>
        <v>may</v>
      </c>
      <c r="C5312" s="16">
        <f>(WEEKNUM(DATA[[#This Row],[Fecha]],2))</f>
        <v>22</v>
      </c>
      <c r="D5312" s="30">
        <v>45442</v>
      </c>
      <c r="E5312" s="102">
        <f>YEAR(DATA[[#This Row],[Fecha]])</f>
        <v>2024</v>
      </c>
      <c r="F5312" s="31" t="s">
        <v>398</v>
      </c>
      <c r="G5312" s="32" t="s">
        <v>74</v>
      </c>
      <c r="H5312" s="35" t="s">
        <v>608</v>
      </c>
      <c r="I5312" s="32" t="s">
        <v>166</v>
      </c>
      <c r="J5312" s="19">
        <v>2.4500000000000002</v>
      </c>
    </row>
    <row r="5313" spans="1:10">
      <c r="A5313" s="18" t="s">
        <v>19</v>
      </c>
      <c r="B5313" s="5" t="str">
        <f>TEXT(DATA[[#This Row],[Fecha]],"mmm")</f>
        <v>may</v>
      </c>
      <c r="C5313" s="16">
        <f>(WEEKNUM(DATA[[#This Row],[Fecha]],2))</f>
        <v>22</v>
      </c>
      <c r="D5313" s="30">
        <v>45442</v>
      </c>
      <c r="E5313" s="102">
        <f>YEAR(DATA[[#This Row],[Fecha]])</f>
        <v>2024</v>
      </c>
      <c r="F5313" s="31" t="s">
        <v>398</v>
      </c>
      <c r="G5313" s="32" t="s">
        <v>74</v>
      </c>
      <c r="H5313" s="35" t="s">
        <v>608</v>
      </c>
      <c r="I5313" s="32" t="s">
        <v>166</v>
      </c>
      <c r="J5313" s="19">
        <v>2.0699999999999998</v>
      </c>
    </row>
    <row r="5314" spans="1:10">
      <c r="A5314" s="18" t="s">
        <v>22</v>
      </c>
      <c r="B5314" s="5" t="str">
        <f>TEXT(DATA[[#This Row],[Fecha]],"mmm")</f>
        <v>may</v>
      </c>
      <c r="C5314" s="16">
        <f>(WEEKNUM(DATA[[#This Row],[Fecha]],2))</f>
        <v>22</v>
      </c>
      <c r="D5314" s="30">
        <v>45442</v>
      </c>
      <c r="E5314" s="102">
        <f>YEAR(DATA[[#This Row],[Fecha]])</f>
        <v>2024</v>
      </c>
      <c r="F5314" s="31" t="s">
        <v>58</v>
      </c>
      <c r="G5314" s="32" t="s">
        <v>70</v>
      </c>
      <c r="H5314" s="35" t="s">
        <v>84</v>
      </c>
      <c r="I5314" s="32" t="s">
        <v>166</v>
      </c>
      <c r="J5314" s="19">
        <v>1.99</v>
      </c>
    </row>
    <row r="5315" spans="1:10">
      <c r="A5315" s="18" t="s">
        <v>19</v>
      </c>
      <c r="B5315" s="5" t="str">
        <f>TEXT(DATA[[#This Row],[Fecha]],"mmm")</f>
        <v>may</v>
      </c>
      <c r="C5315" s="16">
        <f>(WEEKNUM(DATA[[#This Row],[Fecha]],2))</f>
        <v>22</v>
      </c>
      <c r="D5315" s="30">
        <v>45442</v>
      </c>
      <c r="E5315" s="102">
        <f>YEAR(DATA[[#This Row],[Fecha]])</f>
        <v>2024</v>
      </c>
      <c r="F5315" s="31" t="s">
        <v>398</v>
      </c>
      <c r="G5315" s="32" t="s">
        <v>74</v>
      </c>
      <c r="H5315" s="35" t="s">
        <v>608</v>
      </c>
      <c r="I5315" s="32" t="s">
        <v>166</v>
      </c>
      <c r="J5315" s="19">
        <v>1.94</v>
      </c>
    </row>
    <row r="5316" spans="1:10">
      <c r="A5316" s="18" t="s">
        <v>22</v>
      </c>
      <c r="B5316" s="5" t="str">
        <f>TEXT(DATA[[#This Row],[Fecha]],"mmm")</f>
        <v>may</v>
      </c>
      <c r="C5316" s="16">
        <f>(WEEKNUM(DATA[[#This Row],[Fecha]],2))</f>
        <v>22</v>
      </c>
      <c r="D5316" s="30">
        <v>45442</v>
      </c>
      <c r="E5316" s="102">
        <f>YEAR(DATA[[#This Row],[Fecha]])</f>
        <v>2024</v>
      </c>
      <c r="F5316" s="31" t="s">
        <v>398</v>
      </c>
      <c r="G5316" s="32" t="s">
        <v>78</v>
      </c>
      <c r="H5316" s="35" t="s">
        <v>296</v>
      </c>
      <c r="I5316" s="32" t="s">
        <v>166</v>
      </c>
      <c r="J5316" s="19">
        <v>1.85</v>
      </c>
    </row>
    <row r="5317" spans="1:10">
      <c r="A5317" s="18" t="s">
        <v>19</v>
      </c>
      <c r="B5317" s="5" t="str">
        <f>TEXT(DATA[[#This Row],[Fecha]],"mmm")</f>
        <v>may</v>
      </c>
      <c r="C5317" s="16">
        <f>(WEEKNUM(DATA[[#This Row],[Fecha]],2))</f>
        <v>22</v>
      </c>
      <c r="D5317" s="30">
        <v>45442</v>
      </c>
      <c r="E5317" s="102">
        <f>YEAR(DATA[[#This Row],[Fecha]])</f>
        <v>2024</v>
      </c>
      <c r="F5317" s="31" t="s">
        <v>398</v>
      </c>
      <c r="G5317" s="32" t="s">
        <v>74</v>
      </c>
      <c r="H5317" s="35" t="s">
        <v>608</v>
      </c>
      <c r="I5317" s="32" t="s">
        <v>166</v>
      </c>
      <c r="J5317" s="19">
        <v>1.84</v>
      </c>
    </row>
    <row r="5318" spans="1:10">
      <c r="A5318" s="18" t="s">
        <v>22</v>
      </c>
      <c r="B5318" s="5" t="str">
        <f>TEXT(DATA[[#This Row],[Fecha]],"mmm")</f>
        <v>may</v>
      </c>
      <c r="C5318" s="16">
        <f>(WEEKNUM(DATA[[#This Row],[Fecha]],2))</f>
        <v>22</v>
      </c>
      <c r="D5318" s="30">
        <v>45442</v>
      </c>
      <c r="E5318" s="102">
        <f>YEAR(DATA[[#This Row],[Fecha]])</f>
        <v>2024</v>
      </c>
      <c r="F5318" s="31" t="s">
        <v>398</v>
      </c>
      <c r="G5318" s="32" t="s">
        <v>76</v>
      </c>
      <c r="H5318" s="35" t="s">
        <v>304</v>
      </c>
      <c r="I5318" s="32" t="s">
        <v>166</v>
      </c>
      <c r="J5318" s="19">
        <v>1.55</v>
      </c>
    </row>
    <row r="5319" spans="1:10">
      <c r="A5319" s="18" t="s">
        <v>22</v>
      </c>
      <c r="B5319" s="5" t="str">
        <f>TEXT(DATA[[#This Row],[Fecha]],"mmm")</f>
        <v>may</v>
      </c>
      <c r="C5319" s="16">
        <f>(WEEKNUM(DATA[[#This Row],[Fecha]],2))</f>
        <v>22</v>
      </c>
      <c r="D5319" s="30">
        <v>45442</v>
      </c>
      <c r="E5319" s="102">
        <f>YEAR(DATA[[#This Row],[Fecha]])</f>
        <v>2024</v>
      </c>
      <c r="F5319" s="31" t="s">
        <v>58</v>
      </c>
      <c r="G5319" s="32" t="s">
        <v>70</v>
      </c>
      <c r="H5319" s="35" t="s">
        <v>84</v>
      </c>
      <c r="I5319" s="32" t="s">
        <v>166</v>
      </c>
      <c r="J5319" s="19">
        <v>1.5</v>
      </c>
    </row>
    <row r="5320" spans="1:10">
      <c r="A5320" s="18" t="s">
        <v>22</v>
      </c>
      <c r="B5320" s="5" t="str">
        <f>TEXT(DATA[[#This Row],[Fecha]],"mmm")</f>
        <v>may</v>
      </c>
      <c r="C5320" s="16">
        <f>(WEEKNUM(DATA[[#This Row],[Fecha]],2))</f>
        <v>22</v>
      </c>
      <c r="D5320" s="30">
        <v>45442</v>
      </c>
      <c r="E5320" s="102">
        <f>YEAR(DATA[[#This Row],[Fecha]])</f>
        <v>2024</v>
      </c>
      <c r="F5320" s="31" t="s">
        <v>398</v>
      </c>
      <c r="G5320" s="32" t="s">
        <v>65</v>
      </c>
      <c r="H5320" s="35" t="s">
        <v>89</v>
      </c>
      <c r="I5320" s="32" t="s">
        <v>166</v>
      </c>
      <c r="J5320" s="19">
        <v>1.43</v>
      </c>
    </row>
    <row r="5321" spans="1:10">
      <c r="A5321" s="18" t="s">
        <v>20</v>
      </c>
      <c r="B5321" s="5" t="str">
        <f>TEXT(DATA[[#This Row],[Fecha]],"mmm")</f>
        <v>may</v>
      </c>
      <c r="C5321" s="16">
        <f>(WEEKNUM(DATA[[#This Row],[Fecha]],2))</f>
        <v>22</v>
      </c>
      <c r="D5321" s="30">
        <v>45442</v>
      </c>
      <c r="E5321" s="102">
        <f>YEAR(DATA[[#This Row],[Fecha]])</f>
        <v>2024</v>
      </c>
      <c r="F5321" s="31" t="s">
        <v>58</v>
      </c>
      <c r="G5321" s="32" t="s">
        <v>77</v>
      </c>
      <c r="H5321" s="35" t="s">
        <v>311</v>
      </c>
      <c r="I5321" s="32" t="s">
        <v>166</v>
      </c>
      <c r="J5321" s="19">
        <v>1.19</v>
      </c>
    </row>
    <row r="5322" spans="1:10">
      <c r="A5322" s="18" t="s">
        <v>22</v>
      </c>
      <c r="B5322" s="5" t="str">
        <f>TEXT(DATA[[#This Row],[Fecha]],"mmm")</f>
        <v>may</v>
      </c>
      <c r="C5322" s="16">
        <f>(WEEKNUM(DATA[[#This Row],[Fecha]],2))</f>
        <v>22</v>
      </c>
      <c r="D5322" s="30">
        <v>45442</v>
      </c>
      <c r="E5322" s="102">
        <f>YEAR(DATA[[#This Row],[Fecha]])</f>
        <v>2024</v>
      </c>
      <c r="F5322" s="31" t="s">
        <v>398</v>
      </c>
      <c r="G5322" s="32" t="s">
        <v>65</v>
      </c>
      <c r="H5322" s="35" t="s">
        <v>89</v>
      </c>
      <c r="I5322" s="32" t="s">
        <v>166</v>
      </c>
      <c r="J5322" s="19">
        <v>1.05</v>
      </c>
    </row>
    <row r="5323" spans="1:10">
      <c r="A5323" s="18" t="s">
        <v>20</v>
      </c>
      <c r="B5323" s="5" t="str">
        <f>TEXT(DATA[[#This Row],[Fecha]],"mmm")</f>
        <v>may</v>
      </c>
      <c r="C5323" s="16">
        <f>(WEEKNUM(DATA[[#This Row],[Fecha]],2))</f>
        <v>22</v>
      </c>
      <c r="D5323" s="30">
        <v>45442</v>
      </c>
      <c r="E5323" s="102">
        <f>YEAR(DATA[[#This Row],[Fecha]])</f>
        <v>2024</v>
      </c>
      <c r="F5323" s="31" t="s">
        <v>398</v>
      </c>
      <c r="G5323" s="32" t="s">
        <v>53</v>
      </c>
      <c r="H5323" s="35" t="s">
        <v>387</v>
      </c>
      <c r="I5323" s="32" t="s">
        <v>166</v>
      </c>
      <c r="J5323" s="19">
        <v>0.83</v>
      </c>
    </row>
    <row r="5324" spans="1:10">
      <c r="A5324" s="18" t="s">
        <v>22</v>
      </c>
      <c r="B5324" s="5" t="str">
        <f>TEXT(DATA[[#This Row],[Fecha]],"mmm")</f>
        <v>may</v>
      </c>
      <c r="C5324" s="16">
        <f>(WEEKNUM(DATA[[#This Row],[Fecha]],2))</f>
        <v>22</v>
      </c>
      <c r="D5324" s="30">
        <v>45442</v>
      </c>
      <c r="E5324" s="102">
        <f>YEAR(DATA[[#This Row],[Fecha]])</f>
        <v>2024</v>
      </c>
      <c r="F5324" s="31" t="s">
        <v>398</v>
      </c>
      <c r="G5324" s="32" t="s">
        <v>79</v>
      </c>
      <c r="H5324" s="35" t="s">
        <v>110</v>
      </c>
      <c r="I5324" s="32" t="s">
        <v>166</v>
      </c>
      <c r="J5324" s="19">
        <v>0.78</v>
      </c>
    </row>
    <row r="5325" spans="1:10">
      <c r="A5325" s="18" t="s">
        <v>22</v>
      </c>
      <c r="B5325" s="5" t="str">
        <f>TEXT(DATA[[#This Row],[Fecha]],"mmm")</f>
        <v>may</v>
      </c>
      <c r="C5325" s="16">
        <f>(WEEKNUM(DATA[[#This Row],[Fecha]],2))</f>
        <v>22</v>
      </c>
      <c r="D5325" s="30">
        <v>45442</v>
      </c>
      <c r="E5325" s="102">
        <f>YEAR(DATA[[#This Row],[Fecha]])</f>
        <v>2024</v>
      </c>
      <c r="F5325" s="31" t="s">
        <v>398</v>
      </c>
      <c r="G5325" s="32" t="s">
        <v>79</v>
      </c>
      <c r="H5325" s="35" t="s">
        <v>110</v>
      </c>
      <c r="I5325" s="32" t="s">
        <v>166</v>
      </c>
      <c r="J5325" s="19">
        <v>0.74</v>
      </c>
    </row>
    <row r="5326" spans="1:10">
      <c r="A5326" s="18" t="s">
        <v>22</v>
      </c>
      <c r="B5326" s="5" t="str">
        <f>TEXT(DATA[[#This Row],[Fecha]],"mmm")</f>
        <v>may</v>
      </c>
      <c r="C5326" s="16">
        <f>(WEEKNUM(DATA[[#This Row],[Fecha]],2))</f>
        <v>22</v>
      </c>
      <c r="D5326" s="30">
        <v>45442</v>
      </c>
      <c r="E5326" s="102">
        <f>YEAR(DATA[[#This Row],[Fecha]])</f>
        <v>2024</v>
      </c>
      <c r="F5326" s="31" t="s">
        <v>398</v>
      </c>
      <c r="G5326" s="32" t="s">
        <v>65</v>
      </c>
      <c r="H5326" s="35" t="s">
        <v>89</v>
      </c>
      <c r="I5326" s="32" t="s">
        <v>166</v>
      </c>
      <c r="J5326" s="19">
        <v>0.5</v>
      </c>
    </row>
    <row r="5327" spans="1:10">
      <c r="A5327" s="18" t="s">
        <v>20</v>
      </c>
      <c r="B5327" s="5" t="str">
        <f>TEXT(DATA[[#This Row],[Fecha]],"mmm")</f>
        <v>may</v>
      </c>
      <c r="C5327" s="16">
        <f>(WEEKNUM(DATA[[#This Row],[Fecha]],2))</f>
        <v>22</v>
      </c>
      <c r="D5327" s="30">
        <v>45442</v>
      </c>
      <c r="E5327" s="102">
        <f>YEAR(DATA[[#This Row],[Fecha]])</f>
        <v>2024</v>
      </c>
      <c r="F5327" s="31" t="s">
        <v>398</v>
      </c>
      <c r="G5327" s="32" t="s">
        <v>52</v>
      </c>
      <c r="H5327" s="35" t="s">
        <v>162</v>
      </c>
      <c r="I5327" s="32" t="s">
        <v>166</v>
      </c>
      <c r="J5327" s="19">
        <v>0.23</v>
      </c>
    </row>
    <row r="5328" spans="1:10">
      <c r="A5328" s="18" t="s">
        <v>20</v>
      </c>
      <c r="B5328" s="5" t="str">
        <f>TEXT(DATA[[#This Row],[Fecha]],"mmm")</f>
        <v>may</v>
      </c>
      <c r="C5328" s="16">
        <f>(WEEKNUM(DATA[[#This Row],[Fecha]],2))</f>
        <v>22</v>
      </c>
      <c r="D5328" s="30">
        <v>45442</v>
      </c>
      <c r="E5328" s="102">
        <f>YEAR(DATA[[#This Row],[Fecha]])</f>
        <v>2024</v>
      </c>
      <c r="F5328" s="31" t="s">
        <v>398</v>
      </c>
      <c r="G5328" s="32" t="s">
        <v>76</v>
      </c>
      <c r="H5328" s="35" t="s">
        <v>303</v>
      </c>
      <c r="I5328" s="32" t="s">
        <v>166</v>
      </c>
      <c r="J5328" s="19">
        <v>0.1</v>
      </c>
    </row>
    <row r="5329" spans="1:11">
      <c r="A5329" s="18" t="s">
        <v>20</v>
      </c>
      <c r="B5329" s="5" t="str">
        <f>TEXT(DATA[[#This Row],[Fecha]],"mmm")</f>
        <v>may</v>
      </c>
      <c r="C5329" s="16">
        <f>(WEEKNUM(DATA[[#This Row],[Fecha]],2))</f>
        <v>22</v>
      </c>
      <c r="D5329" s="30">
        <v>45443</v>
      </c>
      <c r="E5329" s="102">
        <f>YEAR(DATA[[#This Row],[Fecha]])</f>
        <v>2024</v>
      </c>
      <c r="F5329" s="31" t="s">
        <v>398</v>
      </c>
      <c r="G5329" s="32" t="s">
        <v>52</v>
      </c>
      <c r="H5329" s="35" t="s">
        <v>591</v>
      </c>
      <c r="I5329" s="32" t="s">
        <v>57</v>
      </c>
      <c r="J5329" s="19">
        <v>56.17</v>
      </c>
      <c r="K5329" s="29" t="s">
        <v>964</v>
      </c>
    </row>
    <row r="5330" spans="1:11">
      <c r="A5330" s="18" t="s">
        <v>20</v>
      </c>
      <c r="B5330" s="5" t="str">
        <f>TEXT(DATA[[#This Row],[Fecha]],"mmm")</f>
        <v>may</v>
      </c>
      <c r="C5330" s="16">
        <f>(WEEKNUM(DATA[[#This Row],[Fecha]],2))</f>
        <v>22</v>
      </c>
      <c r="D5330" s="30">
        <v>45443</v>
      </c>
      <c r="E5330" s="102">
        <f>YEAR(DATA[[#This Row],[Fecha]])</f>
        <v>2024</v>
      </c>
      <c r="F5330" s="31" t="s">
        <v>58</v>
      </c>
      <c r="G5330" s="32" t="s">
        <v>52</v>
      </c>
      <c r="H5330" s="35" t="s">
        <v>223</v>
      </c>
      <c r="I5330" s="32" t="s">
        <v>56</v>
      </c>
      <c r="J5330" s="19">
        <v>51.03</v>
      </c>
      <c r="K5330" s="29" t="s">
        <v>967</v>
      </c>
    </row>
    <row r="5331" spans="1:11">
      <c r="A5331" s="18" t="s">
        <v>20</v>
      </c>
      <c r="B5331" s="5" t="str">
        <f>TEXT(DATA[[#This Row],[Fecha]],"mmm")</f>
        <v>may</v>
      </c>
      <c r="C5331" s="16">
        <f>(WEEKNUM(DATA[[#This Row],[Fecha]],2))</f>
        <v>22</v>
      </c>
      <c r="D5331" s="30">
        <v>45443</v>
      </c>
      <c r="E5331" s="102">
        <f>YEAR(DATA[[#This Row],[Fecha]])</f>
        <v>2024</v>
      </c>
      <c r="F5331" s="31" t="s">
        <v>58</v>
      </c>
      <c r="G5331" s="32" t="s">
        <v>52</v>
      </c>
      <c r="H5331" s="35" t="s">
        <v>591</v>
      </c>
      <c r="I5331" s="32" t="s">
        <v>57</v>
      </c>
      <c r="J5331" s="19">
        <v>48.45</v>
      </c>
      <c r="K5331" s="29" t="s">
        <v>964</v>
      </c>
    </row>
    <row r="5332" spans="1:11">
      <c r="A5332" s="18" t="s">
        <v>20</v>
      </c>
      <c r="B5332" s="5" t="str">
        <f>TEXT(DATA[[#This Row],[Fecha]],"mmm")</f>
        <v>may</v>
      </c>
      <c r="C5332" s="16">
        <f>(WEEKNUM(DATA[[#This Row],[Fecha]],2))</f>
        <v>22</v>
      </c>
      <c r="D5332" s="30">
        <v>45443</v>
      </c>
      <c r="E5332" s="102">
        <f>YEAR(DATA[[#This Row],[Fecha]])</f>
        <v>2024</v>
      </c>
      <c r="F5332" s="31" t="s">
        <v>58</v>
      </c>
      <c r="G5332" s="32" t="s">
        <v>52</v>
      </c>
      <c r="H5332" s="35" t="s">
        <v>223</v>
      </c>
      <c r="I5332" s="32" t="s">
        <v>56</v>
      </c>
      <c r="J5332" s="19">
        <v>14.76</v>
      </c>
      <c r="K5332" s="29" t="s">
        <v>967</v>
      </c>
    </row>
    <row r="5333" spans="1:11">
      <c r="A5333" s="18" t="s">
        <v>20</v>
      </c>
      <c r="B5333" s="5" t="str">
        <f>TEXT(DATA[[#This Row],[Fecha]],"mmm")</f>
        <v>may</v>
      </c>
      <c r="C5333" s="16">
        <f>(WEEKNUM(DATA[[#This Row],[Fecha]],2))</f>
        <v>22</v>
      </c>
      <c r="D5333" s="30">
        <v>45443</v>
      </c>
      <c r="E5333" s="102">
        <f>YEAR(DATA[[#This Row],[Fecha]])</f>
        <v>2024</v>
      </c>
      <c r="F5333" s="31" t="s">
        <v>58</v>
      </c>
      <c r="G5333" s="32" t="s">
        <v>76</v>
      </c>
      <c r="H5333" s="35" t="s">
        <v>90</v>
      </c>
      <c r="I5333" s="32" t="s">
        <v>57</v>
      </c>
      <c r="J5333" s="19">
        <v>11.99</v>
      </c>
      <c r="K5333" s="29" t="s">
        <v>978</v>
      </c>
    </row>
    <row r="5334" spans="1:11">
      <c r="A5334" s="18" t="s">
        <v>20</v>
      </c>
      <c r="B5334" s="5" t="str">
        <f>TEXT(DATA[[#This Row],[Fecha]],"mmm")</f>
        <v>may</v>
      </c>
      <c r="C5334" s="16">
        <f>(WEEKNUM(DATA[[#This Row],[Fecha]],2))</f>
        <v>22</v>
      </c>
      <c r="D5334" s="30">
        <v>45443</v>
      </c>
      <c r="E5334" s="102">
        <f>YEAR(DATA[[#This Row],[Fecha]])</f>
        <v>2024</v>
      </c>
      <c r="F5334" s="31" t="s">
        <v>58</v>
      </c>
      <c r="G5334" s="32" t="s">
        <v>52</v>
      </c>
      <c r="H5334" s="35" t="s">
        <v>223</v>
      </c>
      <c r="I5334" s="32" t="s">
        <v>56</v>
      </c>
      <c r="J5334" s="19">
        <v>10</v>
      </c>
      <c r="K5334" s="29" t="s">
        <v>967</v>
      </c>
    </row>
    <row r="5335" spans="1:11">
      <c r="A5335" s="18" t="s">
        <v>20</v>
      </c>
      <c r="B5335" s="5" t="str">
        <f>TEXT(DATA[[#This Row],[Fecha]],"mmm")</f>
        <v>may</v>
      </c>
      <c r="C5335" s="16">
        <f>(WEEKNUM(DATA[[#This Row],[Fecha]],2))</f>
        <v>22</v>
      </c>
      <c r="D5335" s="30">
        <v>45443</v>
      </c>
      <c r="E5335" s="102">
        <f>YEAR(DATA[[#This Row],[Fecha]])</f>
        <v>2024</v>
      </c>
      <c r="F5335" s="31" t="s">
        <v>58</v>
      </c>
      <c r="G5335" s="32" t="s">
        <v>52</v>
      </c>
      <c r="H5335" s="35" t="s">
        <v>591</v>
      </c>
      <c r="I5335" s="32" t="s">
        <v>166</v>
      </c>
      <c r="J5335" s="19">
        <v>9.26</v>
      </c>
    </row>
    <row r="5336" spans="1:11">
      <c r="A5336" s="18" t="s">
        <v>22</v>
      </c>
      <c r="B5336" s="5" t="str">
        <f>TEXT(DATA[[#This Row],[Fecha]],"mmm")</f>
        <v>may</v>
      </c>
      <c r="C5336" s="16">
        <f>(WEEKNUM(DATA[[#This Row],[Fecha]],2))</f>
        <v>22</v>
      </c>
      <c r="D5336" s="30">
        <v>45443</v>
      </c>
      <c r="E5336" s="102">
        <f>YEAR(DATA[[#This Row],[Fecha]])</f>
        <v>2024</v>
      </c>
      <c r="F5336" s="31" t="s">
        <v>58</v>
      </c>
      <c r="G5336" s="32" t="s">
        <v>79</v>
      </c>
      <c r="H5336" s="35" t="s">
        <v>110</v>
      </c>
      <c r="I5336" s="32" t="s">
        <v>166</v>
      </c>
      <c r="J5336" s="19">
        <v>6.9</v>
      </c>
    </row>
    <row r="5337" spans="1:11">
      <c r="A5337" s="18" t="s">
        <v>22</v>
      </c>
      <c r="B5337" s="5" t="str">
        <f>TEXT(DATA[[#This Row],[Fecha]],"mmm")</f>
        <v>may</v>
      </c>
      <c r="C5337" s="16">
        <f>(WEEKNUM(DATA[[#This Row],[Fecha]],2))</f>
        <v>22</v>
      </c>
      <c r="D5337" s="30">
        <v>45443</v>
      </c>
      <c r="E5337" s="102">
        <f>YEAR(DATA[[#This Row],[Fecha]])</f>
        <v>2024</v>
      </c>
      <c r="F5337" s="31" t="s">
        <v>58</v>
      </c>
      <c r="G5337" s="32" t="s">
        <v>79</v>
      </c>
      <c r="H5337" s="35" t="s">
        <v>110</v>
      </c>
      <c r="I5337" s="32" t="s">
        <v>166</v>
      </c>
      <c r="J5337" s="19">
        <v>5.65</v>
      </c>
    </row>
    <row r="5338" spans="1:11">
      <c r="A5338" s="18" t="s">
        <v>22</v>
      </c>
      <c r="B5338" s="5" t="str">
        <f>TEXT(DATA[[#This Row],[Fecha]],"mmm")</f>
        <v>may</v>
      </c>
      <c r="C5338" s="16">
        <f>(WEEKNUM(DATA[[#This Row],[Fecha]],2))</f>
        <v>22</v>
      </c>
      <c r="D5338" s="30">
        <v>45443</v>
      </c>
      <c r="E5338" s="102">
        <f>YEAR(DATA[[#This Row],[Fecha]])</f>
        <v>2024</v>
      </c>
      <c r="F5338" s="31" t="s">
        <v>58</v>
      </c>
      <c r="G5338" s="32" t="s">
        <v>79</v>
      </c>
      <c r="H5338" s="35" t="s">
        <v>110</v>
      </c>
      <c r="I5338" s="32" t="s">
        <v>166</v>
      </c>
      <c r="J5338" s="19">
        <v>5.6</v>
      </c>
    </row>
    <row r="5339" spans="1:11">
      <c r="A5339" s="18" t="s">
        <v>22</v>
      </c>
      <c r="B5339" s="5" t="str">
        <f>TEXT(DATA[[#This Row],[Fecha]],"mmm")</f>
        <v>may</v>
      </c>
      <c r="C5339" s="16">
        <f>(WEEKNUM(DATA[[#This Row],[Fecha]],2))</f>
        <v>22</v>
      </c>
      <c r="D5339" s="30">
        <v>45443</v>
      </c>
      <c r="E5339" s="102">
        <f>YEAR(DATA[[#This Row],[Fecha]])</f>
        <v>2024</v>
      </c>
      <c r="F5339" s="31" t="s">
        <v>58</v>
      </c>
      <c r="G5339" s="32" t="s">
        <v>65</v>
      </c>
      <c r="H5339" s="35" t="s">
        <v>69</v>
      </c>
      <c r="I5339" s="32" t="s">
        <v>166</v>
      </c>
      <c r="J5339" s="19">
        <v>2.95</v>
      </c>
    </row>
    <row r="5340" spans="1:11">
      <c r="A5340" s="18" t="s">
        <v>22</v>
      </c>
      <c r="B5340" s="5" t="str">
        <f>TEXT(DATA[[#This Row],[Fecha]],"mmm")</f>
        <v>may</v>
      </c>
      <c r="C5340" s="16">
        <f>(WEEKNUM(DATA[[#This Row],[Fecha]],2))</f>
        <v>22</v>
      </c>
      <c r="D5340" s="30">
        <v>45443</v>
      </c>
      <c r="E5340" s="102">
        <f>YEAR(DATA[[#This Row],[Fecha]])</f>
        <v>2024</v>
      </c>
      <c r="F5340" s="31" t="s">
        <v>398</v>
      </c>
      <c r="G5340" s="32" t="s">
        <v>79</v>
      </c>
      <c r="H5340" s="35" t="s">
        <v>110</v>
      </c>
      <c r="I5340" s="32" t="s">
        <v>166</v>
      </c>
      <c r="J5340" s="19">
        <v>2.5499999999999998</v>
      </c>
    </row>
    <row r="5341" spans="1:11">
      <c r="A5341" s="18" t="s">
        <v>20</v>
      </c>
      <c r="B5341" s="5" t="str">
        <f>TEXT(DATA[[#This Row],[Fecha]],"mmm")</f>
        <v>may</v>
      </c>
      <c r="C5341" s="16">
        <f>(WEEKNUM(DATA[[#This Row],[Fecha]],2))</f>
        <v>22</v>
      </c>
      <c r="D5341" s="30">
        <v>45443</v>
      </c>
      <c r="E5341" s="102">
        <f>YEAR(DATA[[#This Row],[Fecha]])</f>
        <v>2024</v>
      </c>
      <c r="F5341" s="31" t="s">
        <v>58</v>
      </c>
      <c r="G5341" s="32" t="s">
        <v>52</v>
      </c>
      <c r="H5341" s="35" t="s">
        <v>162</v>
      </c>
      <c r="I5341" s="32" t="s">
        <v>166</v>
      </c>
      <c r="J5341" s="19">
        <v>2.4500000000000002</v>
      </c>
    </row>
    <row r="5342" spans="1:11">
      <c r="A5342" s="18" t="s">
        <v>22</v>
      </c>
      <c r="B5342" s="5" t="str">
        <f>TEXT(DATA[[#This Row],[Fecha]],"mmm")</f>
        <v>may</v>
      </c>
      <c r="C5342" s="16">
        <f>(WEEKNUM(DATA[[#This Row],[Fecha]],2))</f>
        <v>22</v>
      </c>
      <c r="D5342" s="30">
        <v>45443</v>
      </c>
      <c r="E5342" s="102">
        <f>YEAR(DATA[[#This Row],[Fecha]])</f>
        <v>2024</v>
      </c>
      <c r="F5342" s="31" t="s">
        <v>58</v>
      </c>
      <c r="G5342" s="32" t="s">
        <v>179</v>
      </c>
      <c r="H5342" s="35" t="s">
        <v>485</v>
      </c>
      <c r="I5342" s="32" t="s">
        <v>166</v>
      </c>
      <c r="J5342" s="19">
        <v>2.17</v>
      </c>
    </row>
    <row r="5343" spans="1:11">
      <c r="A5343" s="18" t="s">
        <v>22</v>
      </c>
      <c r="B5343" s="5" t="str">
        <f>TEXT(DATA[[#This Row],[Fecha]],"mmm")</f>
        <v>may</v>
      </c>
      <c r="C5343" s="16">
        <f>(WEEKNUM(DATA[[#This Row],[Fecha]],2))</f>
        <v>22</v>
      </c>
      <c r="D5343" s="30">
        <v>45443</v>
      </c>
      <c r="E5343" s="102">
        <f>YEAR(DATA[[#This Row],[Fecha]])</f>
        <v>2024</v>
      </c>
      <c r="F5343" s="31" t="s">
        <v>58</v>
      </c>
      <c r="G5343" s="32" t="s">
        <v>179</v>
      </c>
      <c r="H5343" s="35" t="s">
        <v>485</v>
      </c>
      <c r="I5343" s="32" t="s">
        <v>166</v>
      </c>
      <c r="J5343" s="19">
        <v>1.73</v>
      </c>
    </row>
    <row r="5344" spans="1:11">
      <c r="A5344" s="18" t="s">
        <v>22</v>
      </c>
      <c r="B5344" s="5" t="str">
        <f>TEXT(DATA[[#This Row],[Fecha]],"mmm")</f>
        <v>may</v>
      </c>
      <c r="C5344" s="16">
        <f>(WEEKNUM(DATA[[#This Row],[Fecha]],2))</f>
        <v>22</v>
      </c>
      <c r="D5344" s="30">
        <v>45443</v>
      </c>
      <c r="E5344" s="102">
        <f>YEAR(DATA[[#This Row],[Fecha]])</f>
        <v>2024</v>
      </c>
      <c r="F5344" s="31" t="s">
        <v>58</v>
      </c>
      <c r="G5344" s="32" t="s">
        <v>79</v>
      </c>
      <c r="H5344" s="35" t="s">
        <v>110</v>
      </c>
      <c r="I5344" s="32" t="s">
        <v>166</v>
      </c>
      <c r="J5344" s="19">
        <v>1.6</v>
      </c>
    </row>
    <row r="5345" spans="1:11">
      <c r="A5345" s="18" t="s">
        <v>22</v>
      </c>
      <c r="B5345" s="5" t="str">
        <f>TEXT(DATA[[#This Row],[Fecha]],"mmm")</f>
        <v>may</v>
      </c>
      <c r="C5345" s="16">
        <f>(WEEKNUM(DATA[[#This Row],[Fecha]],2))</f>
        <v>22</v>
      </c>
      <c r="D5345" s="30">
        <v>45443</v>
      </c>
      <c r="E5345" s="102">
        <f>YEAR(DATA[[#This Row],[Fecha]])</f>
        <v>2024</v>
      </c>
      <c r="F5345" s="31" t="s">
        <v>398</v>
      </c>
      <c r="G5345" s="32" t="s">
        <v>79</v>
      </c>
      <c r="H5345" s="35" t="s">
        <v>110</v>
      </c>
      <c r="I5345" s="32" t="s">
        <v>166</v>
      </c>
      <c r="J5345" s="19">
        <v>1.6</v>
      </c>
    </row>
    <row r="5346" spans="1:11">
      <c r="A5346" s="18" t="s">
        <v>22</v>
      </c>
      <c r="B5346" s="5" t="str">
        <f>TEXT(DATA[[#This Row],[Fecha]],"mmm")</f>
        <v>may</v>
      </c>
      <c r="C5346" s="16">
        <f>(WEEKNUM(DATA[[#This Row],[Fecha]],2))</f>
        <v>22</v>
      </c>
      <c r="D5346" s="30">
        <v>45443</v>
      </c>
      <c r="E5346" s="102">
        <f>YEAR(DATA[[#This Row],[Fecha]])</f>
        <v>2024</v>
      </c>
      <c r="F5346" s="31" t="s">
        <v>398</v>
      </c>
      <c r="G5346" s="32" t="s">
        <v>79</v>
      </c>
      <c r="H5346" s="35" t="s">
        <v>110</v>
      </c>
      <c r="I5346" s="32" t="s">
        <v>166</v>
      </c>
      <c r="J5346" s="19">
        <v>1.5</v>
      </c>
    </row>
    <row r="5347" spans="1:11">
      <c r="A5347" s="18" t="s">
        <v>22</v>
      </c>
      <c r="B5347" s="5" t="str">
        <f>TEXT(DATA[[#This Row],[Fecha]],"mmm")</f>
        <v>may</v>
      </c>
      <c r="C5347" s="16">
        <f>(WEEKNUM(DATA[[#This Row],[Fecha]],2))</f>
        <v>22</v>
      </c>
      <c r="D5347" s="30">
        <v>45443</v>
      </c>
      <c r="E5347" s="102">
        <f>YEAR(DATA[[#This Row],[Fecha]])</f>
        <v>2024</v>
      </c>
      <c r="F5347" s="31" t="s">
        <v>58</v>
      </c>
      <c r="G5347" s="32" t="s">
        <v>60</v>
      </c>
      <c r="H5347" s="35" t="s">
        <v>299</v>
      </c>
      <c r="I5347" s="32" t="s">
        <v>166</v>
      </c>
      <c r="J5347" s="19">
        <v>1.45</v>
      </c>
    </row>
    <row r="5348" spans="1:11">
      <c r="A5348" s="18" t="s">
        <v>20</v>
      </c>
      <c r="B5348" s="5" t="str">
        <f>TEXT(DATA[[#This Row],[Fecha]],"mmm")</f>
        <v>may</v>
      </c>
      <c r="C5348" s="16">
        <f>(WEEKNUM(DATA[[#This Row],[Fecha]],2))</f>
        <v>22</v>
      </c>
      <c r="D5348" s="30">
        <v>45443</v>
      </c>
      <c r="E5348" s="102">
        <f>YEAR(DATA[[#This Row],[Fecha]])</f>
        <v>2024</v>
      </c>
      <c r="F5348" s="31" t="s">
        <v>398</v>
      </c>
      <c r="G5348" s="32" t="s">
        <v>52</v>
      </c>
      <c r="H5348" s="35" t="s">
        <v>591</v>
      </c>
      <c r="I5348" s="32" t="s">
        <v>166</v>
      </c>
      <c r="J5348" s="19">
        <v>1.04</v>
      </c>
    </row>
    <row r="5349" spans="1:11">
      <c r="A5349" s="18" t="s">
        <v>22</v>
      </c>
      <c r="B5349" s="5" t="str">
        <f>TEXT(DATA[[#This Row],[Fecha]],"mmm")</f>
        <v>may</v>
      </c>
      <c r="C5349" s="16">
        <f>(WEEKNUM(DATA[[#This Row],[Fecha]],2))</f>
        <v>22</v>
      </c>
      <c r="D5349" s="30">
        <v>45443</v>
      </c>
      <c r="E5349" s="102">
        <f>YEAR(DATA[[#This Row],[Fecha]])</f>
        <v>2024</v>
      </c>
      <c r="F5349" s="31" t="s">
        <v>398</v>
      </c>
      <c r="G5349" s="32" t="s">
        <v>79</v>
      </c>
      <c r="H5349" s="35" t="s">
        <v>110</v>
      </c>
      <c r="I5349" s="32" t="s">
        <v>166</v>
      </c>
      <c r="J5349" s="19">
        <v>0.9</v>
      </c>
    </row>
    <row r="5350" spans="1:11">
      <c r="A5350" s="18" t="s">
        <v>22</v>
      </c>
      <c r="B5350" s="5" t="str">
        <f>TEXT(DATA[[#This Row],[Fecha]],"mmm")</f>
        <v>may</v>
      </c>
      <c r="C5350" s="16">
        <f>(WEEKNUM(DATA[[#This Row],[Fecha]],2))</f>
        <v>22</v>
      </c>
      <c r="D5350" s="30">
        <v>45443</v>
      </c>
      <c r="E5350" s="102">
        <f>YEAR(DATA[[#This Row],[Fecha]])</f>
        <v>2024</v>
      </c>
      <c r="F5350" s="31" t="s">
        <v>398</v>
      </c>
      <c r="G5350" s="32" t="s">
        <v>79</v>
      </c>
      <c r="H5350" s="35" t="s">
        <v>110</v>
      </c>
      <c r="I5350" s="32" t="s">
        <v>166</v>
      </c>
      <c r="J5350" s="19">
        <v>0.35</v>
      </c>
    </row>
    <row r="5351" spans="1:11">
      <c r="A5351" s="18" t="s">
        <v>20</v>
      </c>
      <c r="B5351" s="5" t="str">
        <f>TEXT(DATA[[#This Row],[Fecha]],"mmm")</f>
        <v>may</v>
      </c>
      <c r="C5351" s="16">
        <f>(WEEKNUM(DATA[[#This Row],[Fecha]],2))</f>
        <v>22</v>
      </c>
      <c r="D5351" s="30">
        <v>45443</v>
      </c>
      <c r="E5351" s="102">
        <f>YEAR(DATA[[#This Row],[Fecha]])</f>
        <v>2024</v>
      </c>
      <c r="F5351" s="31" t="s">
        <v>398</v>
      </c>
      <c r="G5351" s="32" t="s">
        <v>52</v>
      </c>
      <c r="H5351" s="35" t="s">
        <v>162</v>
      </c>
      <c r="I5351" s="32" t="s">
        <v>166</v>
      </c>
      <c r="J5351" s="19">
        <v>0.32</v>
      </c>
    </row>
    <row r="5352" spans="1:11">
      <c r="A5352" s="18" t="s">
        <v>22</v>
      </c>
      <c r="B5352" s="5" t="str">
        <f>TEXT(DATA[[#This Row],[Fecha]],"mmm")</f>
        <v>may</v>
      </c>
      <c r="C5352" s="16">
        <f>(WEEKNUM(DATA[[#This Row],[Fecha]],2))</f>
        <v>22</v>
      </c>
      <c r="D5352" s="30">
        <v>45443</v>
      </c>
      <c r="E5352" s="102">
        <f>YEAR(DATA[[#This Row],[Fecha]])</f>
        <v>2024</v>
      </c>
      <c r="F5352" s="31" t="s">
        <v>398</v>
      </c>
      <c r="G5352" s="32" t="s">
        <v>79</v>
      </c>
      <c r="H5352" s="35" t="s">
        <v>110</v>
      </c>
      <c r="I5352" s="32" t="s">
        <v>166</v>
      </c>
      <c r="J5352" s="19">
        <v>0.3</v>
      </c>
    </row>
    <row r="5353" spans="1:11">
      <c r="A5353" s="18" t="s">
        <v>20</v>
      </c>
      <c r="B5353" s="5" t="str">
        <f>TEXT(DATA[[#This Row],[Fecha]],"mmm")</f>
        <v>may</v>
      </c>
      <c r="C5353" s="16">
        <f>(WEEKNUM(DATA[[#This Row],[Fecha]],2))</f>
        <v>22</v>
      </c>
      <c r="D5353" s="30">
        <v>45443</v>
      </c>
      <c r="E5353" s="102">
        <f>YEAR(DATA[[#This Row],[Fecha]])</f>
        <v>2024</v>
      </c>
      <c r="F5353" s="31" t="s">
        <v>58</v>
      </c>
      <c r="G5353" s="32" t="s">
        <v>52</v>
      </c>
      <c r="H5353" s="35" t="s">
        <v>162</v>
      </c>
      <c r="I5353" s="32" t="s">
        <v>166</v>
      </c>
      <c r="J5353" s="19">
        <v>0.22</v>
      </c>
    </row>
    <row r="5354" spans="1:11">
      <c r="A5354" s="18" t="s">
        <v>22</v>
      </c>
      <c r="B5354" s="5" t="str">
        <f>TEXT(DATA[[#This Row],[Fecha]],"mmm")</f>
        <v>may</v>
      </c>
      <c r="C5354" s="16">
        <f>(WEEKNUM(DATA[[#This Row],[Fecha]],2))</f>
        <v>22</v>
      </c>
      <c r="D5354" s="30">
        <v>45443</v>
      </c>
      <c r="E5354" s="102">
        <f>YEAR(DATA[[#This Row],[Fecha]])</f>
        <v>2024</v>
      </c>
      <c r="F5354" s="31" t="s">
        <v>398</v>
      </c>
      <c r="G5354" s="32" t="s">
        <v>79</v>
      </c>
      <c r="H5354" s="35" t="s">
        <v>110</v>
      </c>
      <c r="I5354" s="32" t="s">
        <v>166</v>
      </c>
      <c r="J5354" s="19">
        <v>0.15</v>
      </c>
    </row>
    <row r="5355" spans="1:11">
      <c r="A5355" s="18" t="s">
        <v>20</v>
      </c>
      <c r="B5355" s="5" t="str">
        <f>TEXT(DATA[[#This Row],[Fecha]],"mmm")</f>
        <v>jun</v>
      </c>
      <c r="C5355" s="16">
        <f>(WEEKNUM(DATA[[#This Row],[Fecha]],2))</f>
        <v>22</v>
      </c>
      <c r="D5355" s="30">
        <v>45444</v>
      </c>
      <c r="E5355" s="102">
        <f>YEAR(DATA[[#This Row],[Fecha]])</f>
        <v>2024</v>
      </c>
      <c r="F5355" s="31" t="s">
        <v>398</v>
      </c>
      <c r="G5355" s="32" t="s">
        <v>76</v>
      </c>
      <c r="H5355" s="35" t="s">
        <v>352</v>
      </c>
      <c r="I5355" s="32" t="s">
        <v>56</v>
      </c>
      <c r="J5355" s="19">
        <v>54.38</v>
      </c>
      <c r="K5355" s="29" t="s">
        <v>965</v>
      </c>
    </row>
    <row r="5356" spans="1:11">
      <c r="A5356" s="18" t="s">
        <v>19</v>
      </c>
      <c r="B5356" s="5" t="str">
        <f>TEXT(DATA[[#This Row],[Fecha]],"mmm")</f>
        <v>jun</v>
      </c>
      <c r="C5356" s="16">
        <f>(WEEKNUM(DATA[[#This Row],[Fecha]],2))</f>
        <v>22</v>
      </c>
      <c r="D5356" s="30">
        <v>45444</v>
      </c>
      <c r="E5356" s="102">
        <f>YEAR(DATA[[#This Row],[Fecha]])</f>
        <v>2024</v>
      </c>
      <c r="F5356" s="31" t="s">
        <v>58</v>
      </c>
      <c r="G5356" s="32" t="s">
        <v>70</v>
      </c>
      <c r="H5356" s="35" t="s">
        <v>134</v>
      </c>
      <c r="I5356" s="32" t="s">
        <v>57</v>
      </c>
      <c r="J5356" s="19">
        <v>23.74</v>
      </c>
      <c r="K5356" s="29" t="s">
        <v>971</v>
      </c>
    </row>
    <row r="5357" spans="1:11">
      <c r="A5357" s="18" t="s">
        <v>19</v>
      </c>
      <c r="B5357" s="5" t="str">
        <f>TEXT(DATA[[#This Row],[Fecha]],"mmm")</f>
        <v>jun</v>
      </c>
      <c r="C5357" s="16">
        <f>(WEEKNUM(DATA[[#This Row],[Fecha]],2))</f>
        <v>22</v>
      </c>
      <c r="D5357" s="30">
        <v>45444</v>
      </c>
      <c r="E5357" s="102">
        <f>YEAR(DATA[[#This Row],[Fecha]])</f>
        <v>2024</v>
      </c>
      <c r="F5357" s="31" t="s">
        <v>58</v>
      </c>
      <c r="G5357" s="32" t="s">
        <v>70</v>
      </c>
      <c r="H5357" s="35" t="s">
        <v>134</v>
      </c>
      <c r="I5357" s="32" t="s">
        <v>57</v>
      </c>
      <c r="J5357" s="19">
        <v>13.87</v>
      </c>
      <c r="K5357" s="29" t="s">
        <v>971</v>
      </c>
    </row>
    <row r="5358" spans="1:11">
      <c r="A5358" s="18" t="s">
        <v>20</v>
      </c>
      <c r="B5358" s="5" t="str">
        <f>TEXT(DATA[[#This Row],[Fecha]],"mmm")</f>
        <v>jun</v>
      </c>
      <c r="C5358" s="16">
        <f>(WEEKNUM(DATA[[#This Row],[Fecha]],2))</f>
        <v>22</v>
      </c>
      <c r="D5358" s="30">
        <v>45444</v>
      </c>
      <c r="E5358" s="102">
        <f>YEAR(DATA[[#This Row],[Fecha]])</f>
        <v>2024</v>
      </c>
      <c r="F5358" s="31" t="s">
        <v>58</v>
      </c>
      <c r="G5358" s="32" t="s">
        <v>482</v>
      </c>
      <c r="H5358" s="35" t="s">
        <v>118</v>
      </c>
      <c r="I5358" s="32" t="s">
        <v>56</v>
      </c>
      <c r="J5358" s="19">
        <v>10.130000000000001</v>
      </c>
      <c r="K5358" s="29" t="s">
        <v>983</v>
      </c>
    </row>
    <row r="5359" spans="1:11">
      <c r="A5359" s="18" t="s">
        <v>19</v>
      </c>
      <c r="B5359" s="5" t="str">
        <f>TEXT(DATA[[#This Row],[Fecha]],"mmm")</f>
        <v>jun</v>
      </c>
      <c r="C5359" s="16">
        <f>(WEEKNUM(DATA[[#This Row],[Fecha]],2))</f>
        <v>22</v>
      </c>
      <c r="D5359" s="30">
        <v>45444</v>
      </c>
      <c r="E5359" s="102">
        <f>YEAR(DATA[[#This Row],[Fecha]])</f>
        <v>2024</v>
      </c>
      <c r="F5359" s="31" t="s">
        <v>58</v>
      </c>
      <c r="G5359" s="32" t="s">
        <v>65</v>
      </c>
      <c r="H5359" s="35" t="s">
        <v>435</v>
      </c>
      <c r="I5359" s="32" t="s">
        <v>166</v>
      </c>
      <c r="J5359" s="19">
        <v>7.58</v>
      </c>
    </row>
    <row r="5360" spans="1:11">
      <c r="A5360" s="18" t="s">
        <v>20</v>
      </c>
      <c r="B5360" s="5" t="str">
        <f>TEXT(DATA[[#This Row],[Fecha]],"mmm")</f>
        <v>jun</v>
      </c>
      <c r="C5360" s="16">
        <f>(WEEKNUM(DATA[[#This Row],[Fecha]],2))</f>
        <v>22</v>
      </c>
      <c r="D5360" s="30">
        <v>45444</v>
      </c>
      <c r="E5360" s="102">
        <f>YEAR(DATA[[#This Row],[Fecha]])</f>
        <v>2024</v>
      </c>
      <c r="F5360" s="31" t="s">
        <v>398</v>
      </c>
      <c r="G5360" s="32" t="s">
        <v>482</v>
      </c>
      <c r="H5360" s="35" t="s">
        <v>150</v>
      </c>
      <c r="I5360" s="32" t="s">
        <v>166</v>
      </c>
      <c r="J5360" s="19">
        <v>5.8</v>
      </c>
    </row>
    <row r="5361" spans="1:10">
      <c r="A5361" s="18" t="s">
        <v>19</v>
      </c>
      <c r="B5361" s="5" t="str">
        <f>TEXT(DATA[[#This Row],[Fecha]],"mmm")</f>
        <v>jun</v>
      </c>
      <c r="C5361" s="16">
        <f>(WEEKNUM(DATA[[#This Row],[Fecha]],2))</f>
        <v>22</v>
      </c>
      <c r="D5361" s="30">
        <v>45444</v>
      </c>
      <c r="E5361" s="102">
        <f>YEAR(DATA[[#This Row],[Fecha]])</f>
        <v>2024</v>
      </c>
      <c r="F5361" s="31" t="s">
        <v>58</v>
      </c>
      <c r="G5361" s="32" t="s">
        <v>65</v>
      </c>
      <c r="H5361" s="35" t="s">
        <v>435</v>
      </c>
      <c r="I5361" s="32" t="s">
        <v>166</v>
      </c>
      <c r="J5361" s="19">
        <v>5.59</v>
      </c>
    </row>
    <row r="5362" spans="1:10">
      <c r="A5362" s="18" t="s">
        <v>20</v>
      </c>
      <c r="B5362" s="5" t="str">
        <f>TEXT(DATA[[#This Row],[Fecha]],"mmm")</f>
        <v>jun</v>
      </c>
      <c r="C5362" s="16">
        <f>(WEEKNUM(DATA[[#This Row],[Fecha]],2))</f>
        <v>22</v>
      </c>
      <c r="D5362" s="30">
        <v>45444</v>
      </c>
      <c r="E5362" s="102">
        <f>YEAR(DATA[[#This Row],[Fecha]])</f>
        <v>2024</v>
      </c>
      <c r="F5362" s="31" t="s">
        <v>58</v>
      </c>
      <c r="G5362" s="32" t="s">
        <v>77</v>
      </c>
      <c r="H5362" s="35" t="s">
        <v>245</v>
      </c>
      <c r="I5362" s="32" t="s">
        <v>166</v>
      </c>
      <c r="J5362" s="19">
        <v>5.35</v>
      </c>
    </row>
    <row r="5363" spans="1:10">
      <c r="A5363" s="18" t="s">
        <v>22</v>
      </c>
      <c r="B5363" s="5" t="str">
        <f>TEXT(DATA[[#This Row],[Fecha]],"mmm")</f>
        <v>jun</v>
      </c>
      <c r="C5363" s="16">
        <f>(WEEKNUM(DATA[[#This Row],[Fecha]],2))</f>
        <v>22</v>
      </c>
      <c r="D5363" s="30">
        <v>45444</v>
      </c>
      <c r="E5363" s="102">
        <f>YEAR(DATA[[#This Row],[Fecha]])</f>
        <v>2024</v>
      </c>
      <c r="F5363" s="31" t="s">
        <v>398</v>
      </c>
      <c r="G5363" s="32" t="s">
        <v>64</v>
      </c>
      <c r="H5363" s="35" t="s">
        <v>477</v>
      </c>
      <c r="I5363" s="32" t="s">
        <v>166</v>
      </c>
      <c r="J5363" s="19">
        <v>4.2</v>
      </c>
    </row>
    <row r="5364" spans="1:10">
      <c r="A5364" s="18" t="s">
        <v>22</v>
      </c>
      <c r="B5364" s="5" t="str">
        <f>TEXT(DATA[[#This Row],[Fecha]],"mmm")</f>
        <v>jun</v>
      </c>
      <c r="C5364" s="16">
        <f>(WEEKNUM(DATA[[#This Row],[Fecha]],2))</f>
        <v>22</v>
      </c>
      <c r="D5364" s="30">
        <v>45444</v>
      </c>
      <c r="E5364" s="102">
        <f>YEAR(DATA[[#This Row],[Fecha]])</f>
        <v>2024</v>
      </c>
      <c r="F5364" s="31" t="s">
        <v>398</v>
      </c>
      <c r="G5364" s="32" t="s">
        <v>79</v>
      </c>
      <c r="H5364" s="35" t="s">
        <v>600</v>
      </c>
      <c r="I5364" s="32" t="s">
        <v>166</v>
      </c>
      <c r="J5364" s="19">
        <v>3.9</v>
      </c>
    </row>
    <row r="5365" spans="1:10">
      <c r="A5365" s="18" t="s">
        <v>22</v>
      </c>
      <c r="B5365" s="5" t="str">
        <f>TEXT(DATA[[#This Row],[Fecha]],"mmm")</f>
        <v>jun</v>
      </c>
      <c r="C5365" s="16">
        <f>(WEEKNUM(DATA[[#This Row],[Fecha]],2))</f>
        <v>22</v>
      </c>
      <c r="D5365" s="30">
        <v>45444</v>
      </c>
      <c r="E5365" s="102">
        <f>YEAR(DATA[[#This Row],[Fecha]])</f>
        <v>2024</v>
      </c>
      <c r="F5365" s="31" t="s">
        <v>398</v>
      </c>
      <c r="G5365" s="32" t="s">
        <v>79</v>
      </c>
      <c r="H5365" s="35" t="s">
        <v>110</v>
      </c>
      <c r="I5365" s="32" t="s">
        <v>166</v>
      </c>
      <c r="J5365" s="19">
        <v>3.9</v>
      </c>
    </row>
    <row r="5366" spans="1:10">
      <c r="A5366" s="18" t="s">
        <v>19</v>
      </c>
      <c r="B5366" s="5" t="str">
        <f>TEXT(DATA[[#This Row],[Fecha]],"mmm")</f>
        <v>jun</v>
      </c>
      <c r="C5366" s="16">
        <f>(WEEKNUM(DATA[[#This Row],[Fecha]],2))</f>
        <v>22</v>
      </c>
      <c r="D5366" s="30">
        <v>45444</v>
      </c>
      <c r="E5366" s="102">
        <f>YEAR(DATA[[#This Row],[Fecha]])</f>
        <v>2024</v>
      </c>
      <c r="F5366" s="31" t="s">
        <v>58</v>
      </c>
      <c r="G5366" s="32" t="s">
        <v>59</v>
      </c>
      <c r="H5366" s="35" t="s">
        <v>963</v>
      </c>
      <c r="I5366" s="32" t="s">
        <v>166</v>
      </c>
      <c r="J5366" s="19">
        <v>3.53</v>
      </c>
    </row>
    <row r="5367" spans="1:10">
      <c r="A5367" s="18" t="s">
        <v>20</v>
      </c>
      <c r="B5367" s="5" t="str">
        <f>TEXT(DATA[[#This Row],[Fecha]],"mmm")</f>
        <v>jun</v>
      </c>
      <c r="C5367" s="16">
        <f>(WEEKNUM(DATA[[#This Row],[Fecha]],2))</f>
        <v>22</v>
      </c>
      <c r="D5367" s="30">
        <v>45444</v>
      </c>
      <c r="E5367" s="102">
        <f>YEAR(DATA[[#This Row],[Fecha]])</f>
        <v>2024</v>
      </c>
      <c r="F5367" s="31" t="s">
        <v>398</v>
      </c>
      <c r="G5367" s="32" t="s">
        <v>53</v>
      </c>
      <c r="H5367" s="35" t="s">
        <v>366</v>
      </c>
      <c r="I5367" s="32" t="s">
        <v>166</v>
      </c>
      <c r="J5367" s="19">
        <v>3.01</v>
      </c>
    </row>
    <row r="5368" spans="1:10">
      <c r="A5368" s="18" t="s">
        <v>22</v>
      </c>
      <c r="B5368" s="5" t="str">
        <f>TEXT(DATA[[#This Row],[Fecha]],"mmm")</f>
        <v>jun</v>
      </c>
      <c r="C5368" s="16">
        <f>(WEEKNUM(DATA[[#This Row],[Fecha]],2))</f>
        <v>22</v>
      </c>
      <c r="D5368" s="30">
        <v>45444</v>
      </c>
      <c r="E5368" s="102">
        <f>YEAR(DATA[[#This Row],[Fecha]])</f>
        <v>2024</v>
      </c>
      <c r="F5368" s="31" t="s">
        <v>398</v>
      </c>
      <c r="G5368" s="32" t="s">
        <v>76</v>
      </c>
      <c r="H5368" s="35" t="s">
        <v>304</v>
      </c>
      <c r="I5368" s="32" t="s">
        <v>166</v>
      </c>
      <c r="J5368" s="19">
        <v>2.56</v>
      </c>
    </row>
    <row r="5369" spans="1:10">
      <c r="A5369" s="18" t="s">
        <v>19</v>
      </c>
      <c r="B5369" s="5" t="str">
        <f>TEXT(DATA[[#This Row],[Fecha]],"mmm")</f>
        <v>jun</v>
      </c>
      <c r="C5369" s="16">
        <f>(WEEKNUM(DATA[[#This Row],[Fecha]],2))</f>
        <v>22</v>
      </c>
      <c r="D5369" s="30">
        <v>45444</v>
      </c>
      <c r="E5369" s="102">
        <f>YEAR(DATA[[#This Row],[Fecha]])</f>
        <v>2024</v>
      </c>
      <c r="F5369" s="31" t="s">
        <v>58</v>
      </c>
      <c r="G5369" s="32" t="s">
        <v>64</v>
      </c>
      <c r="H5369" s="35" t="s">
        <v>477</v>
      </c>
      <c r="I5369" s="32" t="s">
        <v>166</v>
      </c>
      <c r="J5369" s="19">
        <v>2.41</v>
      </c>
    </row>
    <row r="5370" spans="1:10">
      <c r="A5370" s="18" t="s">
        <v>20</v>
      </c>
      <c r="B5370" s="5" t="str">
        <f>TEXT(DATA[[#This Row],[Fecha]],"mmm")</f>
        <v>jun</v>
      </c>
      <c r="C5370" s="16">
        <f>(WEEKNUM(DATA[[#This Row],[Fecha]],2))</f>
        <v>22</v>
      </c>
      <c r="D5370" s="30">
        <v>45444</v>
      </c>
      <c r="E5370" s="102">
        <f>YEAR(DATA[[#This Row],[Fecha]])</f>
        <v>2024</v>
      </c>
      <c r="F5370" s="31" t="s">
        <v>58</v>
      </c>
      <c r="G5370" s="32" t="s">
        <v>53</v>
      </c>
      <c r="H5370" s="35" t="s">
        <v>601</v>
      </c>
      <c r="I5370" s="32" t="s">
        <v>166</v>
      </c>
      <c r="J5370" s="19">
        <v>2.2999999999999998</v>
      </c>
    </row>
    <row r="5371" spans="1:10">
      <c r="A5371" s="18" t="s">
        <v>22</v>
      </c>
      <c r="B5371" s="5" t="str">
        <f>TEXT(DATA[[#This Row],[Fecha]],"mmm")</f>
        <v>jun</v>
      </c>
      <c r="C5371" s="16">
        <f>(WEEKNUM(DATA[[#This Row],[Fecha]],2))</f>
        <v>22</v>
      </c>
      <c r="D5371" s="30">
        <v>45444</v>
      </c>
      <c r="E5371" s="102">
        <f>YEAR(DATA[[#This Row],[Fecha]])</f>
        <v>2024</v>
      </c>
      <c r="F5371" s="31" t="s">
        <v>398</v>
      </c>
      <c r="G5371" s="32" t="s">
        <v>79</v>
      </c>
      <c r="H5371" s="35" t="s">
        <v>101</v>
      </c>
      <c r="I5371" s="32" t="s">
        <v>166</v>
      </c>
      <c r="J5371" s="19">
        <v>2.25</v>
      </c>
    </row>
    <row r="5372" spans="1:10">
      <c r="A5372" s="18" t="s">
        <v>19</v>
      </c>
      <c r="B5372" s="5" t="str">
        <f>TEXT(DATA[[#This Row],[Fecha]],"mmm")</f>
        <v>jun</v>
      </c>
      <c r="C5372" s="16">
        <f>(WEEKNUM(DATA[[#This Row],[Fecha]],2))</f>
        <v>22</v>
      </c>
      <c r="D5372" s="30">
        <v>45444</v>
      </c>
      <c r="E5372" s="102">
        <f>YEAR(DATA[[#This Row],[Fecha]])</f>
        <v>2024</v>
      </c>
      <c r="F5372" s="31" t="s">
        <v>58</v>
      </c>
      <c r="G5372" s="32" t="s">
        <v>65</v>
      </c>
      <c r="H5372" s="35" t="s">
        <v>435</v>
      </c>
      <c r="I5372" s="32" t="s">
        <v>166</v>
      </c>
      <c r="J5372" s="19">
        <v>2.23</v>
      </c>
    </row>
    <row r="5373" spans="1:10">
      <c r="A5373" s="18" t="s">
        <v>22</v>
      </c>
      <c r="B5373" s="5" t="str">
        <f>TEXT(DATA[[#This Row],[Fecha]],"mmm")</f>
        <v>jun</v>
      </c>
      <c r="C5373" s="16">
        <f>(WEEKNUM(DATA[[#This Row],[Fecha]],2))</f>
        <v>22</v>
      </c>
      <c r="D5373" s="30">
        <v>45444</v>
      </c>
      <c r="E5373" s="102">
        <f>YEAR(DATA[[#This Row],[Fecha]])</f>
        <v>2024</v>
      </c>
      <c r="F5373" s="31" t="s">
        <v>398</v>
      </c>
      <c r="G5373" s="32" t="s">
        <v>79</v>
      </c>
      <c r="H5373" s="35" t="s">
        <v>110</v>
      </c>
      <c r="I5373" s="32" t="s">
        <v>166</v>
      </c>
      <c r="J5373" s="19">
        <v>2</v>
      </c>
    </row>
    <row r="5374" spans="1:10">
      <c r="A5374" s="18" t="s">
        <v>19</v>
      </c>
      <c r="B5374" s="5" t="str">
        <f>TEXT(DATA[[#This Row],[Fecha]],"mmm")</f>
        <v>jun</v>
      </c>
      <c r="C5374" s="16">
        <f>(WEEKNUM(DATA[[#This Row],[Fecha]],2))</f>
        <v>22</v>
      </c>
      <c r="D5374" s="30">
        <v>45444</v>
      </c>
      <c r="E5374" s="102">
        <f>YEAR(DATA[[#This Row],[Fecha]])</f>
        <v>2024</v>
      </c>
      <c r="F5374" s="31" t="s">
        <v>58</v>
      </c>
      <c r="G5374" s="32" t="s">
        <v>74</v>
      </c>
      <c r="H5374" s="35" t="s">
        <v>149</v>
      </c>
      <c r="I5374" s="32" t="s">
        <v>166</v>
      </c>
      <c r="J5374" s="19">
        <v>1.98</v>
      </c>
    </row>
    <row r="5375" spans="1:10">
      <c r="A5375" s="18" t="s">
        <v>19</v>
      </c>
      <c r="B5375" s="5" t="str">
        <f>TEXT(DATA[[#This Row],[Fecha]],"mmm")</f>
        <v>jun</v>
      </c>
      <c r="C5375" s="16">
        <f>(WEEKNUM(DATA[[#This Row],[Fecha]],2))</f>
        <v>22</v>
      </c>
      <c r="D5375" s="30">
        <v>45444</v>
      </c>
      <c r="E5375" s="102">
        <f>YEAR(DATA[[#This Row],[Fecha]])</f>
        <v>2024</v>
      </c>
      <c r="F5375" s="31" t="s">
        <v>58</v>
      </c>
      <c r="G5375" s="32" t="s">
        <v>74</v>
      </c>
      <c r="H5375" s="35" t="s">
        <v>149</v>
      </c>
      <c r="I5375" s="32" t="s">
        <v>166</v>
      </c>
      <c r="J5375" s="19">
        <v>1.59</v>
      </c>
    </row>
    <row r="5376" spans="1:10">
      <c r="A5376" s="18" t="s">
        <v>19</v>
      </c>
      <c r="B5376" s="5" t="str">
        <f>TEXT(DATA[[#This Row],[Fecha]],"mmm")</f>
        <v>jun</v>
      </c>
      <c r="C5376" s="16">
        <f>(WEEKNUM(DATA[[#This Row],[Fecha]],2))</f>
        <v>22</v>
      </c>
      <c r="D5376" s="30">
        <v>45444</v>
      </c>
      <c r="E5376" s="102">
        <f>YEAR(DATA[[#This Row],[Fecha]])</f>
        <v>2024</v>
      </c>
      <c r="F5376" s="31" t="s">
        <v>58</v>
      </c>
      <c r="G5376" s="32" t="s">
        <v>65</v>
      </c>
      <c r="H5376" s="35" t="s">
        <v>435</v>
      </c>
      <c r="I5376" s="32" t="s">
        <v>166</v>
      </c>
      <c r="J5376" s="19">
        <v>1.54</v>
      </c>
    </row>
    <row r="5377" spans="1:10">
      <c r="A5377" s="18" t="s">
        <v>19</v>
      </c>
      <c r="B5377" s="5" t="str">
        <f>TEXT(DATA[[#This Row],[Fecha]],"mmm")</f>
        <v>jun</v>
      </c>
      <c r="C5377" s="16">
        <f>(WEEKNUM(DATA[[#This Row],[Fecha]],2))</f>
        <v>22</v>
      </c>
      <c r="D5377" s="30">
        <v>45444</v>
      </c>
      <c r="E5377" s="102">
        <f>YEAR(DATA[[#This Row],[Fecha]])</f>
        <v>2024</v>
      </c>
      <c r="F5377" s="31" t="s">
        <v>58</v>
      </c>
      <c r="G5377" s="32" t="s">
        <v>71</v>
      </c>
      <c r="H5377" s="35" t="s">
        <v>752</v>
      </c>
      <c r="I5377" s="32" t="s">
        <v>166</v>
      </c>
      <c r="J5377" s="19">
        <v>1.52</v>
      </c>
    </row>
    <row r="5378" spans="1:10">
      <c r="A5378" s="18" t="s">
        <v>20</v>
      </c>
      <c r="B5378" s="5" t="str">
        <f>TEXT(DATA[[#This Row],[Fecha]],"mmm")</f>
        <v>jun</v>
      </c>
      <c r="C5378" s="16">
        <f>(WEEKNUM(DATA[[#This Row],[Fecha]],2))</f>
        <v>22</v>
      </c>
      <c r="D5378" s="30">
        <v>45444</v>
      </c>
      <c r="E5378" s="102">
        <f>YEAR(DATA[[#This Row],[Fecha]])</f>
        <v>2024</v>
      </c>
      <c r="F5378" s="31" t="s">
        <v>398</v>
      </c>
      <c r="G5378" s="32" t="s">
        <v>53</v>
      </c>
      <c r="H5378" s="35" t="s">
        <v>366</v>
      </c>
      <c r="I5378" s="32" t="s">
        <v>166</v>
      </c>
      <c r="J5378" s="19">
        <v>1.24</v>
      </c>
    </row>
    <row r="5379" spans="1:10">
      <c r="A5379" s="18" t="s">
        <v>22</v>
      </c>
      <c r="B5379" s="5" t="str">
        <f>TEXT(DATA[[#This Row],[Fecha]],"mmm")</f>
        <v>jun</v>
      </c>
      <c r="C5379" s="16">
        <f>(WEEKNUM(DATA[[#This Row],[Fecha]],2))</f>
        <v>22</v>
      </c>
      <c r="D5379" s="30">
        <v>45444</v>
      </c>
      <c r="E5379" s="102">
        <f>YEAR(DATA[[#This Row],[Fecha]])</f>
        <v>2024</v>
      </c>
      <c r="F5379" s="31" t="s">
        <v>398</v>
      </c>
      <c r="G5379" s="32" t="s">
        <v>79</v>
      </c>
      <c r="H5379" s="35" t="s">
        <v>110</v>
      </c>
      <c r="I5379" s="32" t="s">
        <v>166</v>
      </c>
      <c r="J5379" s="19">
        <v>1</v>
      </c>
    </row>
    <row r="5380" spans="1:10">
      <c r="A5380" s="18" t="s">
        <v>19</v>
      </c>
      <c r="B5380" s="5" t="str">
        <f>TEXT(DATA[[#This Row],[Fecha]],"mmm")</f>
        <v>jun</v>
      </c>
      <c r="C5380" s="16">
        <f>(WEEKNUM(DATA[[#This Row],[Fecha]],2))</f>
        <v>22</v>
      </c>
      <c r="D5380" s="30">
        <v>45444</v>
      </c>
      <c r="E5380" s="102">
        <f>YEAR(DATA[[#This Row],[Fecha]])</f>
        <v>2024</v>
      </c>
      <c r="F5380" s="31" t="s">
        <v>58</v>
      </c>
      <c r="G5380" s="32" t="s">
        <v>65</v>
      </c>
      <c r="H5380" s="35" t="s">
        <v>435</v>
      </c>
      <c r="I5380" s="32" t="s">
        <v>166</v>
      </c>
      <c r="J5380" s="19">
        <v>0.99</v>
      </c>
    </row>
    <row r="5381" spans="1:10">
      <c r="A5381" s="18" t="s">
        <v>20</v>
      </c>
      <c r="B5381" s="5" t="str">
        <f>TEXT(DATA[[#This Row],[Fecha]],"mmm")</f>
        <v>jun</v>
      </c>
      <c r="C5381" s="16">
        <f>(WEEKNUM(DATA[[#This Row],[Fecha]],2))</f>
        <v>22</v>
      </c>
      <c r="D5381" s="30">
        <v>45444</v>
      </c>
      <c r="E5381" s="102">
        <f>YEAR(DATA[[#This Row],[Fecha]])</f>
        <v>2024</v>
      </c>
      <c r="F5381" s="31" t="s">
        <v>398</v>
      </c>
      <c r="G5381" s="32" t="s">
        <v>52</v>
      </c>
      <c r="H5381" s="35" t="s">
        <v>162</v>
      </c>
      <c r="I5381" s="32" t="s">
        <v>166</v>
      </c>
      <c r="J5381" s="19">
        <v>0.9</v>
      </c>
    </row>
    <row r="5382" spans="1:10">
      <c r="A5382" s="18" t="s">
        <v>22</v>
      </c>
      <c r="B5382" s="5" t="str">
        <f>TEXT(DATA[[#This Row],[Fecha]],"mmm")</f>
        <v>jun</v>
      </c>
      <c r="C5382" s="16">
        <f>(WEEKNUM(DATA[[#This Row],[Fecha]],2))</f>
        <v>22</v>
      </c>
      <c r="D5382" s="30">
        <v>45444</v>
      </c>
      <c r="E5382" s="102">
        <f>YEAR(DATA[[#This Row],[Fecha]])</f>
        <v>2024</v>
      </c>
      <c r="F5382" s="31" t="s">
        <v>398</v>
      </c>
      <c r="G5382" s="32" t="s">
        <v>79</v>
      </c>
      <c r="H5382" s="35" t="s">
        <v>110</v>
      </c>
      <c r="I5382" s="32" t="s">
        <v>166</v>
      </c>
      <c r="J5382" s="19">
        <v>0.6</v>
      </c>
    </row>
    <row r="5383" spans="1:10">
      <c r="A5383" s="18" t="s">
        <v>20</v>
      </c>
      <c r="B5383" s="5" t="str">
        <f>TEXT(DATA[[#This Row],[Fecha]],"mmm")</f>
        <v>jun</v>
      </c>
      <c r="C5383" s="16">
        <f>(WEEKNUM(DATA[[#This Row],[Fecha]],2))</f>
        <v>22</v>
      </c>
      <c r="D5383" s="30">
        <v>45444</v>
      </c>
      <c r="E5383" s="102">
        <f>YEAR(DATA[[#This Row],[Fecha]])</f>
        <v>2024</v>
      </c>
      <c r="F5383" s="31" t="s">
        <v>398</v>
      </c>
      <c r="G5383" s="32" t="s">
        <v>52</v>
      </c>
      <c r="H5383" s="35" t="s">
        <v>162</v>
      </c>
      <c r="I5383" s="32" t="s">
        <v>166</v>
      </c>
      <c r="J5383" s="19">
        <v>0.51</v>
      </c>
    </row>
    <row r="5384" spans="1:10">
      <c r="A5384" s="18" t="s">
        <v>19</v>
      </c>
      <c r="B5384" s="5" t="str">
        <f>TEXT(DATA[[#This Row],[Fecha]],"mmm")</f>
        <v>jun</v>
      </c>
      <c r="C5384" s="16">
        <f>(WEEKNUM(DATA[[#This Row],[Fecha]],2))</f>
        <v>22</v>
      </c>
      <c r="D5384" s="30">
        <v>45444</v>
      </c>
      <c r="E5384" s="102">
        <f>YEAR(DATA[[#This Row],[Fecha]])</f>
        <v>2024</v>
      </c>
      <c r="F5384" s="31" t="s">
        <v>58</v>
      </c>
      <c r="G5384" s="32" t="s">
        <v>65</v>
      </c>
      <c r="H5384" s="35" t="s">
        <v>435</v>
      </c>
      <c r="I5384" s="32" t="s">
        <v>166</v>
      </c>
      <c r="J5384" s="19">
        <v>0.47</v>
      </c>
    </row>
    <row r="5385" spans="1:10">
      <c r="A5385" s="18" t="s">
        <v>22</v>
      </c>
      <c r="B5385" s="5" t="str">
        <f>TEXT(DATA[[#This Row],[Fecha]],"mmm")</f>
        <v>jun</v>
      </c>
      <c r="C5385" s="16">
        <f>(WEEKNUM(DATA[[#This Row],[Fecha]],2))</f>
        <v>22</v>
      </c>
      <c r="D5385" s="30">
        <v>45444</v>
      </c>
      <c r="E5385" s="102">
        <f>YEAR(DATA[[#This Row],[Fecha]])</f>
        <v>2024</v>
      </c>
      <c r="F5385" s="31" t="s">
        <v>398</v>
      </c>
      <c r="G5385" s="32" t="s">
        <v>79</v>
      </c>
      <c r="H5385" s="35" t="s">
        <v>101</v>
      </c>
      <c r="I5385" s="32" t="s">
        <v>166</v>
      </c>
      <c r="J5385" s="19">
        <v>0.45</v>
      </c>
    </row>
    <row r="5386" spans="1:10">
      <c r="A5386" s="18" t="s">
        <v>22</v>
      </c>
      <c r="B5386" s="5" t="str">
        <f>TEXT(DATA[[#This Row],[Fecha]],"mmm")</f>
        <v>jun</v>
      </c>
      <c r="C5386" s="16">
        <f>(WEEKNUM(DATA[[#This Row],[Fecha]],2))</f>
        <v>22</v>
      </c>
      <c r="D5386" s="30">
        <v>45444</v>
      </c>
      <c r="E5386" s="102">
        <f>YEAR(DATA[[#This Row],[Fecha]])</f>
        <v>2024</v>
      </c>
      <c r="F5386" s="31" t="s">
        <v>398</v>
      </c>
      <c r="G5386" s="32" t="s">
        <v>76</v>
      </c>
      <c r="H5386" s="35" t="s">
        <v>304</v>
      </c>
      <c r="I5386" s="32" t="s">
        <v>166</v>
      </c>
      <c r="J5386" s="19">
        <v>0.44</v>
      </c>
    </row>
    <row r="5387" spans="1:10">
      <c r="A5387" s="18" t="s">
        <v>19</v>
      </c>
      <c r="B5387" s="5" t="str">
        <f>TEXT(DATA[[#This Row],[Fecha]],"mmm")</f>
        <v>jun</v>
      </c>
      <c r="C5387" s="16">
        <f>(WEEKNUM(DATA[[#This Row],[Fecha]],2))</f>
        <v>22</v>
      </c>
      <c r="D5387" s="30">
        <v>45444</v>
      </c>
      <c r="E5387" s="102">
        <f>YEAR(DATA[[#This Row],[Fecha]])</f>
        <v>2024</v>
      </c>
      <c r="F5387" s="31" t="s">
        <v>58</v>
      </c>
      <c r="G5387" s="32" t="s">
        <v>70</v>
      </c>
      <c r="H5387" s="35" t="s">
        <v>134</v>
      </c>
      <c r="I5387" s="32" t="s">
        <v>166</v>
      </c>
      <c r="J5387" s="19">
        <v>0.41</v>
      </c>
    </row>
    <row r="5388" spans="1:10">
      <c r="A5388" s="18" t="s">
        <v>20</v>
      </c>
      <c r="B5388" s="5" t="str">
        <f>TEXT(DATA[[#This Row],[Fecha]],"mmm")</f>
        <v>jun</v>
      </c>
      <c r="C5388" s="16">
        <f>(WEEKNUM(DATA[[#This Row],[Fecha]],2))</f>
        <v>22</v>
      </c>
      <c r="D5388" s="30">
        <v>45444</v>
      </c>
      <c r="E5388" s="102">
        <f>YEAR(DATA[[#This Row],[Fecha]])</f>
        <v>2024</v>
      </c>
      <c r="F5388" s="31" t="s">
        <v>398</v>
      </c>
      <c r="G5388" s="32" t="s">
        <v>52</v>
      </c>
      <c r="H5388" s="35" t="s">
        <v>162</v>
      </c>
      <c r="I5388" s="32" t="s">
        <v>166</v>
      </c>
      <c r="J5388" s="19">
        <v>0.32</v>
      </c>
    </row>
    <row r="5389" spans="1:10">
      <c r="A5389" s="18" t="s">
        <v>22</v>
      </c>
      <c r="B5389" s="5" t="str">
        <f>TEXT(DATA[[#This Row],[Fecha]],"mmm")</f>
        <v>jun</v>
      </c>
      <c r="C5389" s="16">
        <f>(WEEKNUM(DATA[[#This Row],[Fecha]],2))</f>
        <v>22</v>
      </c>
      <c r="D5389" s="30">
        <v>45444</v>
      </c>
      <c r="E5389" s="102">
        <f>YEAR(DATA[[#This Row],[Fecha]])</f>
        <v>2024</v>
      </c>
      <c r="F5389" s="31" t="s">
        <v>398</v>
      </c>
      <c r="G5389" s="32" t="s">
        <v>79</v>
      </c>
      <c r="H5389" s="35" t="s">
        <v>110</v>
      </c>
      <c r="I5389" s="32" t="s">
        <v>166</v>
      </c>
      <c r="J5389" s="19">
        <v>0.3</v>
      </c>
    </row>
    <row r="5390" spans="1:10">
      <c r="A5390" s="18" t="s">
        <v>22</v>
      </c>
      <c r="B5390" s="5" t="str">
        <f>TEXT(DATA[[#This Row],[Fecha]],"mmm")</f>
        <v>jun</v>
      </c>
      <c r="C5390" s="16">
        <f>(WEEKNUM(DATA[[#This Row],[Fecha]],2))</f>
        <v>22</v>
      </c>
      <c r="D5390" s="30">
        <v>45444</v>
      </c>
      <c r="E5390" s="102">
        <f>YEAR(DATA[[#This Row],[Fecha]])</f>
        <v>2024</v>
      </c>
      <c r="F5390" s="31" t="s">
        <v>398</v>
      </c>
      <c r="G5390" s="32" t="s">
        <v>79</v>
      </c>
      <c r="H5390" s="35" t="s">
        <v>110</v>
      </c>
      <c r="I5390" s="32" t="s">
        <v>166</v>
      </c>
      <c r="J5390" s="19">
        <v>0.2</v>
      </c>
    </row>
    <row r="5391" spans="1:10">
      <c r="A5391" s="18" t="s">
        <v>22</v>
      </c>
      <c r="B5391" s="5" t="str">
        <f>TEXT(DATA[[#This Row],[Fecha]],"mmm")</f>
        <v>jun</v>
      </c>
      <c r="C5391" s="16">
        <f>(WEEKNUM(DATA[[#This Row],[Fecha]],2))</f>
        <v>22</v>
      </c>
      <c r="D5391" s="30">
        <v>45444</v>
      </c>
      <c r="E5391" s="102">
        <f>YEAR(DATA[[#This Row],[Fecha]])</f>
        <v>2024</v>
      </c>
      <c r="F5391" s="31" t="s">
        <v>398</v>
      </c>
      <c r="G5391" s="32" t="s">
        <v>79</v>
      </c>
      <c r="H5391" s="35" t="s">
        <v>110</v>
      </c>
      <c r="I5391" s="32" t="s">
        <v>166</v>
      </c>
      <c r="J5391" s="19">
        <v>0.2</v>
      </c>
    </row>
    <row r="5392" spans="1:10">
      <c r="A5392" s="18" t="s">
        <v>20</v>
      </c>
      <c r="B5392" s="5" t="str">
        <f>TEXT(DATA[[#This Row],[Fecha]],"mmm")</f>
        <v>jun</v>
      </c>
      <c r="C5392" s="16">
        <f>(WEEKNUM(DATA[[#This Row],[Fecha]],2))</f>
        <v>22</v>
      </c>
      <c r="D5392" s="30">
        <v>45444</v>
      </c>
      <c r="E5392" s="102">
        <f>YEAR(DATA[[#This Row],[Fecha]])</f>
        <v>2024</v>
      </c>
      <c r="F5392" s="31" t="s">
        <v>398</v>
      </c>
      <c r="G5392" s="32" t="s">
        <v>52</v>
      </c>
      <c r="H5392" s="35" t="s">
        <v>162</v>
      </c>
      <c r="I5392" s="32" t="s">
        <v>166</v>
      </c>
      <c r="J5392" s="19">
        <v>0.16</v>
      </c>
    </row>
    <row r="5393" spans="1:11">
      <c r="A5393" s="18" t="s">
        <v>20</v>
      </c>
      <c r="B5393" s="5" t="str">
        <f>TEXT(DATA[[#This Row],[Fecha]],"mmm")</f>
        <v>jun</v>
      </c>
      <c r="C5393" s="16">
        <f>(WEEKNUM(DATA[[#This Row],[Fecha]],2))</f>
        <v>23</v>
      </c>
      <c r="D5393" s="30">
        <v>45446</v>
      </c>
      <c r="E5393" s="102">
        <f>YEAR(DATA[[#This Row],[Fecha]])</f>
        <v>2024</v>
      </c>
      <c r="F5393" s="31" t="s">
        <v>58</v>
      </c>
      <c r="G5393" s="32" t="s">
        <v>77</v>
      </c>
      <c r="H5393" s="35" t="s">
        <v>311</v>
      </c>
      <c r="I5393" s="32" t="s">
        <v>57</v>
      </c>
      <c r="J5393" s="19">
        <v>49.75</v>
      </c>
      <c r="K5393" s="29" t="s">
        <v>984</v>
      </c>
    </row>
    <row r="5394" spans="1:11">
      <c r="A5394" s="18" t="s">
        <v>19</v>
      </c>
      <c r="B5394" s="5" t="str">
        <f>TEXT(DATA[[#This Row],[Fecha]],"mmm")</f>
        <v>jun</v>
      </c>
      <c r="C5394" s="16">
        <f>(WEEKNUM(DATA[[#This Row],[Fecha]],2))</f>
        <v>23</v>
      </c>
      <c r="D5394" s="30">
        <v>45446</v>
      </c>
      <c r="E5394" s="102">
        <f>YEAR(DATA[[#This Row],[Fecha]])</f>
        <v>2024</v>
      </c>
      <c r="F5394" s="31" t="s">
        <v>398</v>
      </c>
      <c r="G5394" s="32" t="s">
        <v>76</v>
      </c>
      <c r="H5394" s="35" t="s">
        <v>707</v>
      </c>
      <c r="I5394" s="32" t="s">
        <v>57</v>
      </c>
      <c r="J5394" s="19">
        <v>26.6</v>
      </c>
      <c r="K5394" s="29" t="s">
        <v>985</v>
      </c>
    </row>
    <row r="5395" spans="1:11">
      <c r="A5395" s="18" t="s">
        <v>20</v>
      </c>
      <c r="B5395" s="5" t="str">
        <f>TEXT(DATA[[#This Row],[Fecha]],"mmm")</f>
        <v>jun</v>
      </c>
      <c r="C5395" s="16">
        <f>(WEEKNUM(DATA[[#This Row],[Fecha]],2))</f>
        <v>23</v>
      </c>
      <c r="D5395" s="30">
        <v>45446</v>
      </c>
      <c r="E5395" s="102">
        <f>YEAR(DATA[[#This Row],[Fecha]])</f>
        <v>2024</v>
      </c>
      <c r="F5395" s="31" t="s">
        <v>58</v>
      </c>
      <c r="G5395" s="32" t="s">
        <v>77</v>
      </c>
      <c r="H5395" s="35" t="s">
        <v>311</v>
      </c>
      <c r="I5395" s="32" t="s">
        <v>57</v>
      </c>
      <c r="J5395" s="19">
        <v>15.84</v>
      </c>
      <c r="K5395" s="29" t="s">
        <v>984</v>
      </c>
    </row>
    <row r="5396" spans="1:11">
      <c r="A5396" s="18" t="s">
        <v>20</v>
      </c>
      <c r="B5396" s="5" t="str">
        <f>TEXT(DATA[[#This Row],[Fecha]],"mmm")</f>
        <v>jun</v>
      </c>
      <c r="C5396" s="16">
        <f>(WEEKNUM(DATA[[#This Row],[Fecha]],2))</f>
        <v>23</v>
      </c>
      <c r="D5396" s="30">
        <v>45446</v>
      </c>
      <c r="E5396" s="102">
        <f>YEAR(DATA[[#This Row],[Fecha]])</f>
        <v>2024</v>
      </c>
      <c r="F5396" s="31" t="s">
        <v>398</v>
      </c>
      <c r="G5396" s="32" t="s">
        <v>59</v>
      </c>
      <c r="H5396" s="35" t="s">
        <v>487</v>
      </c>
      <c r="I5396" s="32" t="s">
        <v>56</v>
      </c>
      <c r="J5396" s="19">
        <v>10.96</v>
      </c>
      <c r="K5396" s="29" t="s">
        <v>988</v>
      </c>
    </row>
    <row r="5397" spans="1:11">
      <c r="A5397" s="18" t="s">
        <v>20</v>
      </c>
      <c r="B5397" s="5" t="str">
        <f>TEXT(DATA[[#This Row],[Fecha]],"mmm")</f>
        <v>jun</v>
      </c>
      <c r="C5397" s="16">
        <f>(WEEKNUM(DATA[[#This Row],[Fecha]],2))</f>
        <v>23</v>
      </c>
      <c r="D5397" s="30">
        <v>45446</v>
      </c>
      <c r="E5397" s="102">
        <f>YEAR(DATA[[#This Row],[Fecha]])</f>
        <v>2024</v>
      </c>
      <c r="F5397" s="31" t="s">
        <v>398</v>
      </c>
      <c r="G5397" s="32" t="s">
        <v>59</v>
      </c>
      <c r="H5397" s="35" t="s">
        <v>487</v>
      </c>
      <c r="I5397" s="32" t="s">
        <v>166</v>
      </c>
      <c r="J5397" s="19">
        <v>8.65</v>
      </c>
    </row>
    <row r="5398" spans="1:11">
      <c r="A5398" s="18" t="s">
        <v>20</v>
      </c>
      <c r="B5398" s="5" t="str">
        <f>TEXT(DATA[[#This Row],[Fecha]],"mmm")</f>
        <v>jun</v>
      </c>
      <c r="C5398" s="16">
        <f>(WEEKNUM(DATA[[#This Row],[Fecha]],2))</f>
        <v>23</v>
      </c>
      <c r="D5398" s="30">
        <v>45446</v>
      </c>
      <c r="E5398" s="102">
        <f>YEAR(DATA[[#This Row],[Fecha]])</f>
        <v>2024</v>
      </c>
      <c r="F5398" s="31" t="s">
        <v>398</v>
      </c>
      <c r="G5398" s="32" t="s">
        <v>77</v>
      </c>
      <c r="H5398" s="35" t="s">
        <v>311</v>
      </c>
      <c r="I5398" s="32" t="s">
        <v>166</v>
      </c>
      <c r="J5398" s="19">
        <v>7.53</v>
      </c>
    </row>
    <row r="5399" spans="1:11">
      <c r="A5399" s="18" t="s">
        <v>19</v>
      </c>
      <c r="B5399" s="5" t="str">
        <f>TEXT(DATA[[#This Row],[Fecha]],"mmm")</f>
        <v>jun</v>
      </c>
      <c r="C5399" s="16">
        <f>(WEEKNUM(DATA[[#This Row],[Fecha]],2))</f>
        <v>23</v>
      </c>
      <c r="D5399" s="30">
        <v>45446</v>
      </c>
      <c r="E5399" s="102">
        <f>YEAR(DATA[[#This Row],[Fecha]])</f>
        <v>2024</v>
      </c>
      <c r="F5399" s="31" t="s">
        <v>58</v>
      </c>
      <c r="G5399" s="32" t="s">
        <v>65</v>
      </c>
      <c r="H5399" s="35" t="s">
        <v>435</v>
      </c>
      <c r="I5399" s="32" t="s">
        <v>166</v>
      </c>
      <c r="J5399" s="19">
        <v>7.13</v>
      </c>
    </row>
    <row r="5400" spans="1:11">
      <c r="A5400" s="18" t="s">
        <v>20</v>
      </c>
      <c r="B5400" s="5" t="str">
        <f>TEXT(DATA[[#This Row],[Fecha]],"mmm")</f>
        <v>jun</v>
      </c>
      <c r="C5400" s="16">
        <f>(WEEKNUM(DATA[[#This Row],[Fecha]],2))</f>
        <v>23</v>
      </c>
      <c r="D5400" s="30">
        <v>45446</v>
      </c>
      <c r="E5400" s="102">
        <f>YEAR(DATA[[#This Row],[Fecha]])</f>
        <v>2024</v>
      </c>
      <c r="F5400" s="31" t="s">
        <v>58</v>
      </c>
      <c r="G5400" s="32" t="s">
        <v>77</v>
      </c>
      <c r="H5400" s="35" t="s">
        <v>311</v>
      </c>
      <c r="I5400" s="32" t="s">
        <v>166</v>
      </c>
      <c r="J5400" s="19">
        <v>6.82</v>
      </c>
    </row>
    <row r="5401" spans="1:11">
      <c r="A5401" s="18" t="s">
        <v>20</v>
      </c>
      <c r="B5401" s="5" t="str">
        <f>TEXT(DATA[[#This Row],[Fecha]],"mmm")</f>
        <v>jun</v>
      </c>
      <c r="C5401" s="16">
        <f>(WEEKNUM(DATA[[#This Row],[Fecha]],2))</f>
        <v>23</v>
      </c>
      <c r="D5401" s="30">
        <v>45446</v>
      </c>
      <c r="E5401" s="102">
        <f>YEAR(DATA[[#This Row],[Fecha]])</f>
        <v>2024</v>
      </c>
      <c r="F5401" s="31" t="s">
        <v>398</v>
      </c>
      <c r="G5401" s="32" t="s">
        <v>77</v>
      </c>
      <c r="H5401" s="35" t="s">
        <v>311</v>
      </c>
      <c r="I5401" s="32" t="s">
        <v>166</v>
      </c>
      <c r="J5401" s="19">
        <v>6.2</v>
      </c>
    </row>
    <row r="5402" spans="1:11">
      <c r="A5402" s="18" t="s">
        <v>20</v>
      </c>
      <c r="B5402" s="5" t="str">
        <f>TEXT(DATA[[#This Row],[Fecha]],"mmm")</f>
        <v>jun</v>
      </c>
      <c r="C5402" s="16">
        <f>(WEEKNUM(DATA[[#This Row],[Fecha]],2))</f>
        <v>23</v>
      </c>
      <c r="D5402" s="30">
        <v>45446</v>
      </c>
      <c r="E5402" s="102">
        <f>YEAR(DATA[[#This Row],[Fecha]])</f>
        <v>2024</v>
      </c>
      <c r="F5402" s="31" t="s">
        <v>58</v>
      </c>
      <c r="G5402" s="32" t="s">
        <v>59</v>
      </c>
      <c r="H5402" s="35" t="s">
        <v>597</v>
      </c>
      <c r="I5402" s="32" t="s">
        <v>166</v>
      </c>
      <c r="J5402" s="19">
        <v>5.47</v>
      </c>
    </row>
    <row r="5403" spans="1:11">
      <c r="A5403" s="18" t="s">
        <v>19</v>
      </c>
      <c r="B5403" s="5" t="str">
        <f>TEXT(DATA[[#This Row],[Fecha]],"mmm")</f>
        <v>jun</v>
      </c>
      <c r="C5403" s="16">
        <f>(WEEKNUM(DATA[[#This Row],[Fecha]],2))</f>
        <v>23</v>
      </c>
      <c r="D5403" s="30">
        <v>45446</v>
      </c>
      <c r="E5403" s="102">
        <f>YEAR(DATA[[#This Row],[Fecha]])</f>
        <v>2024</v>
      </c>
      <c r="F5403" s="31" t="s">
        <v>398</v>
      </c>
      <c r="G5403" s="32" t="s">
        <v>65</v>
      </c>
      <c r="H5403" s="35" t="s">
        <v>89</v>
      </c>
      <c r="I5403" s="32" t="s">
        <v>166</v>
      </c>
      <c r="J5403" s="19">
        <v>4.78</v>
      </c>
    </row>
    <row r="5404" spans="1:11">
      <c r="A5404" s="18" t="s">
        <v>19</v>
      </c>
      <c r="B5404" s="5" t="str">
        <f>TEXT(DATA[[#This Row],[Fecha]],"mmm")</f>
        <v>jun</v>
      </c>
      <c r="C5404" s="16">
        <f>(WEEKNUM(DATA[[#This Row],[Fecha]],2))</f>
        <v>23</v>
      </c>
      <c r="D5404" s="30">
        <v>45446</v>
      </c>
      <c r="E5404" s="102">
        <f>YEAR(DATA[[#This Row],[Fecha]])</f>
        <v>2024</v>
      </c>
      <c r="F5404" s="31" t="s">
        <v>58</v>
      </c>
      <c r="G5404" s="32" t="s">
        <v>59</v>
      </c>
      <c r="H5404" s="35" t="s">
        <v>692</v>
      </c>
      <c r="I5404" s="32" t="s">
        <v>166</v>
      </c>
      <c r="J5404" s="19">
        <v>4.29</v>
      </c>
    </row>
    <row r="5405" spans="1:11">
      <c r="A5405" s="18" t="s">
        <v>19</v>
      </c>
      <c r="B5405" s="5" t="str">
        <f>TEXT(DATA[[#This Row],[Fecha]],"mmm")</f>
        <v>jun</v>
      </c>
      <c r="C5405" s="16">
        <f>(WEEKNUM(DATA[[#This Row],[Fecha]],2))</f>
        <v>23</v>
      </c>
      <c r="D5405" s="30">
        <v>45446</v>
      </c>
      <c r="E5405" s="102">
        <f>YEAR(DATA[[#This Row],[Fecha]])</f>
        <v>2024</v>
      </c>
      <c r="F5405" s="31" t="s">
        <v>398</v>
      </c>
      <c r="G5405" s="32" t="s">
        <v>74</v>
      </c>
      <c r="H5405" s="35" t="s">
        <v>135</v>
      </c>
      <c r="I5405" s="32" t="s">
        <v>166</v>
      </c>
      <c r="J5405" s="19">
        <v>4.0199999999999996</v>
      </c>
    </row>
    <row r="5406" spans="1:11">
      <c r="A5406" s="18" t="s">
        <v>19</v>
      </c>
      <c r="B5406" s="5" t="str">
        <f>TEXT(DATA[[#This Row],[Fecha]],"mmm")</f>
        <v>jun</v>
      </c>
      <c r="C5406" s="16">
        <f>(WEEKNUM(DATA[[#This Row],[Fecha]],2))</f>
        <v>23</v>
      </c>
      <c r="D5406" s="30">
        <v>45446</v>
      </c>
      <c r="E5406" s="102">
        <f>YEAR(DATA[[#This Row],[Fecha]])</f>
        <v>2024</v>
      </c>
      <c r="F5406" s="31" t="s">
        <v>58</v>
      </c>
      <c r="G5406" s="32" t="s">
        <v>65</v>
      </c>
      <c r="H5406" s="35" t="s">
        <v>435</v>
      </c>
      <c r="I5406" s="32" t="s">
        <v>166</v>
      </c>
      <c r="J5406" s="19">
        <v>3.84</v>
      </c>
    </row>
    <row r="5407" spans="1:11">
      <c r="A5407" s="18" t="s">
        <v>20</v>
      </c>
      <c r="B5407" s="5" t="str">
        <f>TEXT(DATA[[#This Row],[Fecha]],"mmm")</f>
        <v>jun</v>
      </c>
      <c r="C5407" s="16">
        <f>(WEEKNUM(DATA[[#This Row],[Fecha]],2))</f>
        <v>23</v>
      </c>
      <c r="D5407" s="30">
        <v>45446</v>
      </c>
      <c r="E5407" s="102">
        <f>YEAR(DATA[[#This Row],[Fecha]])</f>
        <v>2024</v>
      </c>
      <c r="F5407" s="31" t="s">
        <v>398</v>
      </c>
      <c r="G5407" s="32" t="s">
        <v>77</v>
      </c>
      <c r="H5407" s="35" t="s">
        <v>311</v>
      </c>
      <c r="I5407" s="32" t="s">
        <v>166</v>
      </c>
      <c r="J5407" s="19">
        <v>3.83</v>
      </c>
    </row>
    <row r="5408" spans="1:11">
      <c r="A5408" s="18" t="s">
        <v>19</v>
      </c>
      <c r="B5408" s="5" t="str">
        <f>TEXT(DATA[[#This Row],[Fecha]],"mmm")</f>
        <v>jun</v>
      </c>
      <c r="C5408" s="16">
        <f>(WEEKNUM(DATA[[#This Row],[Fecha]],2))</f>
        <v>23</v>
      </c>
      <c r="D5408" s="30">
        <v>45446</v>
      </c>
      <c r="E5408" s="102">
        <f>YEAR(DATA[[#This Row],[Fecha]])</f>
        <v>2024</v>
      </c>
      <c r="F5408" s="31" t="s">
        <v>58</v>
      </c>
      <c r="G5408" s="32" t="s">
        <v>65</v>
      </c>
      <c r="H5408" s="35" t="s">
        <v>89</v>
      </c>
      <c r="I5408" s="32" t="s">
        <v>166</v>
      </c>
      <c r="J5408" s="19">
        <v>3.17</v>
      </c>
    </row>
    <row r="5409" spans="1:10">
      <c r="A5409" s="18" t="s">
        <v>20</v>
      </c>
      <c r="B5409" s="5" t="str">
        <f>TEXT(DATA[[#This Row],[Fecha]],"mmm")</f>
        <v>jun</v>
      </c>
      <c r="C5409" s="16">
        <f>(WEEKNUM(DATA[[#This Row],[Fecha]],2))</f>
        <v>23</v>
      </c>
      <c r="D5409" s="30">
        <v>45446</v>
      </c>
      <c r="E5409" s="102">
        <f>YEAR(DATA[[#This Row],[Fecha]])</f>
        <v>2024</v>
      </c>
      <c r="F5409" s="31" t="s">
        <v>58</v>
      </c>
      <c r="G5409" s="32" t="s">
        <v>482</v>
      </c>
      <c r="H5409" s="35" t="s">
        <v>491</v>
      </c>
      <c r="I5409" s="32" t="s">
        <v>166</v>
      </c>
      <c r="J5409" s="19">
        <v>2.96</v>
      </c>
    </row>
    <row r="5410" spans="1:10">
      <c r="A5410" s="18" t="s">
        <v>19</v>
      </c>
      <c r="B5410" s="5" t="str">
        <f>TEXT(DATA[[#This Row],[Fecha]],"mmm")</f>
        <v>jun</v>
      </c>
      <c r="C5410" s="16">
        <f>(WEEKNUM(DATA[[#This Row],[Fecha]],2))</f>
        <v>23</v>
      </c>
      <c r="D5410" s="30">
        <v>45446</v>
      </c>
      <c r="E5410" s="102">
        <f>YEAR(DATA[[#This Row],[Fecha]])</f>
        <v>2024</v>
      </c>
      <c r="F5410" s="31" t="s">
        <v>398</v>
      </c>
      <c r="G5410" s="32" t="s">
        <v>74</v>
      </c>
      <c r="H5410" s="35" t="s">
        <v>149</v>
      </c>
      <c r="I5410" s="32" t="s">
        <v>166</v>
      </c>
      <c r="J5410" s="19">
        <v>2.73</v>
      </c>
    </row>
    <row r="5411" spans="1:10">
      <c r="A5411" s="18" t="s">
        <v>19</v>
      </c>
      <c r="B5411" s="5" t="str">
        <f>TEXT(DATA[[#This Row],[Fecha]],"mmm")</f>
        <v>jun</v>
      </c>
      <c r="C5411" s="16">
        <f>(WEEKNUM(DATA[[#This Row],[Fecha]],2))</f>
        <v>23</v>
      </c>
      <c r="D5411" s="30">
        <v>45446</v>
      </c>
      <c r="E5411" s="102">
        <f>YEAR(DATA[[#This Row],[Fecha]])</f>
        <v>2024</v>
      </c>
      <c r="F5411" s="31" t="s">
        <v>398</v>
      </c>
      <c r="G5411" s="32" t="s">
        <v>53</v>
      </c>
      <c r="H5411" s="35" t="s">
        <v>366</v>
      </c>
      <c r="I5411" s="32" t="s">
        <v>166</v>
      </c>
      <c r="J5411" s="19">
        <v>2.71</v>
      </c>
    </row>
    <row r="5412" spans="1:10">
      <c r="A5412" s="18" t="s">
        <v>22</v>
      </c>
      <c r="B5412" s="5" t="str">
        <f>TEXT(DATA[[#This Row],[Fecha]],"mmm")</f>
        <v>jun</v>
      </c>
      <c r="C5412" s="16">
        <f>(WEEKNUM(DATA[[#This Row],[Fecha]],2))</f>
        <v>23</v>
      </c>
      <c r="D5412" s="30">
        <v>45446</v>
      </c>
      <c r="E5412" s="102">
        <f>YEAR(DATA[[#This Row],[Fecha]])</f>
        <v>2024</v>
      </c>
      <c r="F5412" s="31" t="s">
        <v>398</v>
      </c>
      <c r="G5412" s="32" t="s">
        <v>71</v>
      </c>
      <c r="H5412" s="35" t="s">
        <v>346</v>
      </c>
      <c r="I5412" s="32" t="s">
        <v>166</v>
      </c>
      <c r="J5412" s="19">
        <v>2.6</v>
      </c>
    </row>
    <row r="5413" spans="1:10">
      <c r="A5413" s="18" t="s">
        <v>19</v>
      </c>
      <c r="B5413" s="5" t="str">
        <f>TEXT(DATA[[#This Row],[Fecha]],"mmm")</f>
        <v>jun</v>
      </c>
      <c r="C5413" s="16">
        <f>(WEEKNUM(DATA[[#This Row],[Fecha]],2))</f>
        <v>23</v>
      </c>
      <c r="D5413" s="30">
        <v>45446</v>
      </c>
      <c r="E5413" s="102">
        <f>YEAR(DATA[[#This Row],[Fecha]])</f>
        <v>2024</v>
      </c>
      <c r="F5413" s="31" t="s">
        <v>58</v>
      </c>
      <c r="G5413" s="32" t="s">
        <v>65</v>
      </c>
      <c r="H5413" s="35" t="s">
        <v>435</v>
      </c>
      <c r="I5413" s="32" t="s">
        <v>166</v>
      </c>
      <c r="J5413" s="19">
        <v>2.4500000000000002</v>
      </c>
    </row>
    <row r="5414" spans="1:10">
      <c r="A5414" s="18" t="s">
        <v>20</v>
      </c>
      <c r="B5414" s="5" t="str">
        <f>TEXT(DATA[[#This Row],[Fecha]],"mmm")</f>
        <v>jun</v>
      </c>
      <c r="C5414" s="16">
        <f>(WEEKNUM(DATA[[#This Row],[Fecha]],2))</f>
        <v>23</v>
      </c>
      <c r="D5414" s="30">
        <v>45446</v>
      </c>
      <c r="E5414" s="102">
        <f>YEAR(DATA[[#This Row],[Fecha]])</f>
        <v>2024</v>
      </c>
      <c r="F5414" s="31" t="s">
        <v>58</v>
      </c>
      <c r="G5414" s="32" t="s">
        <v>482</v>
      </c>
      <c r="H5414" s="35" t="s">
        <v>491</v>
      </c>
      <c r="I5414" s="32" t="s">
        <v>166</v>
      </c>
      <c r="J5414" s="19">
        <v>2.44</v>
      </c>
    </row>
    <row r="5415" spans="1:10">
      <c r="A5415" s="18" t="s">
        <v>19</v>
      </c>
      <c r="B5415" s="5" t="str">
        <f>TEXT(DATA[[#This Row],[Fecha]],"mmm")</f>
        <v>jun</v>
      </c>
      <c r="C5415" s="16">
        <f>(WEEKNUM(DATA[[#This Row],[Fecha]],2))</f>
        <v>23</v>
      </c>
      <c r="D5415" s="30">
        <v>45446</v>
      </c>
      <c r="E5415" s="102">
        <f>YEAR(DATA[[#This Row],[Fecha]])</f>
        <v>2024</v>
      </c>
      <c r="F5415" s="31" t="s">
        <v>398</v>
      </c>
      <c r="G5415" s="32" t="s">
        <v>74</v>
      </c>
      <c r="H5415" s="35" t="s">
        <v>149</v>
      </c>
      <c r="I5415" s="32" t="s">
        <v>166</v>
      </c>
      <c r="J5415" s="19">
        <v>2.1800000000000002</v>
      </c>
    </row>
    <row r="5416" spans="1:10">
      <c r="A5416" s="18" t="s">
        <v>22</v>
      </c>
      <c r="B5416" s="5" t="str">
        <f>TEXT(DATA[[#This Row],[Fecha]],"mmm")</f>
        <v>jun</v>
      </c>
      <c r="C5416" s="16">
        <f>(WEEKNUM(DATA[[#This Row],[Fecha]],2))</f>
        <v>23</v>
      </c>
      <c r="D5416" s="30">
        <v>45446</v>
      </c>
      <c r="E5416" s="102">
        <f>YEAR(DATA[[#This Row],[Fecha]])</f>
        <v>2024</v>
      </c>
      <c r="F5416" s="31" t="s">
        <v>398</v>
      </c>
      <c r="G5416" s="32" t="s">
        <v>77</v>
      </c>
      <c r="H5416" s="35" t="s">
        <v>311</v>
      </c>
      <c r="I5416" s="32" t="s">
        <v>166</v>
      </c>
      <c r="J5416" s="19">
        <v>1.9</v>
      </c>
    </row>
    <row r="5417" spans="1:10">
      <c r="A5417" s="18" t="s">
        <v>19</v>
      </c>
      <c r="B5417" s="5" t="str">
        <f>TEXT(DATA[[#This Row],[Fecha]],"mmm")</f>
        <v>jun</v>
      </c>
      <c r="C5417" s="16">
        <f>(WEEKNUM(DATA[[#This Row],[Fecha]],2))</f>
        <v>23</v>
      </c>
      <c r="D5417" s="30">
        <v>45446</v>
      </c>
      <c r="E5417" s="102">
        <f>YEAR(DATA[[#This Row],[Fecha]])</f>
        <v>2024</v>
      </c>
      <c r="F5417" s="31" t="s">
        <v>58</v>
      </c>
      <c r="G5417" s="32" t="s">
        <v>74</v>
      </c>
      <c r="H5417" s="35" t="s">
        <v>149</v>
      </c>
      <c r="I5417" s="32" t="s">
        <v>166</v>
      </c>
      <c r="J5417" s="19">
        <v>1.75</v>
      </c>
    </row>
    <row r="5418" spans="1:10">
      <c r="A5418" s="18" t="s">
        <v>22</v>
      </c>
      <c r="B5418" s="5" t="str">
        <f>TEXT(DATA[[#This Row],[Fecha]],"mmm")</f>
        <v>jun</v>
      </c>
      <c r="C5418" s="16">
        <f>(WEEKNUM(DATA[[#This Row],[Fecha]],2))</f>
        <v>23</v>
      </c>
      <c r="D5418" s="30">
        <v>45446</v>
      </c>
      <c r="E5418" s="102">
        <f>YEAR(DATA[[#This Row],[Fecha]])</f>
        <v>2024</v>
      </c>
      <c r="F5418" s="31" t="s">
        <v>398</v>
      </c>
      <c r="G5418" s="32" t="s">
        <v>79</v>
      </c>
      <c r="H5418" s="35" t="s">
        <v>110</v>
      </c>
      <c r="I5418" s="32" t="s">
        <v>166</v>
      </c>
      <c r="J5418" s="19">
        <v>1.75</v>
      </c>
    </row>
    <row r="5419" spans="1:10">
      <c r="A5419" s="18" t="s">
        <v>22</v>
      </c>
      <c r="B5419" s="5" t="str">
        <f>TEXT(DATA[[#This Row],[Fecha]],"mmm")</f>
        <v>jun</v>
      </c>
      <c r="C5419" s="16">
        <f>(WEEKNUM(DATA[[#This Row],[Fecha]],2))</f>
        <v>23</v>
      </c>
      <c r="D5419" s="30">
        <v>45446</v>
      </c>
      <c r="E5419" s="102">
        <f>YEAR(DATA[[#This Row],[Fecha]])</f>
        <v>2024</v>
      </c>
      <c r="F5419" s="31" t="s">
        <v>398</v>
      </c>
      <c r="G5419" s="32" t="s">
        <v>76</v>
      </c>
      <c r="H5419" s="35" t="s">
        <v>304</v>
      </c>
      <c r="I5419" s="32" t="s">
        <v>166</v>
      </c>
      <c r="J5419" s="19">
        <v>1.7</v>
      </c>
    </row>
    <row r="5420" spans="1:10">
      <c r="A5420" s="18" t="s">
        <v>22</v>
      </c>
      <c r="B5420" s="5" t="str">
        <f>TEXT(DATA[[#This Row],[Fecha]],"mmm")</f>
        <v>jun</v>
      </c>
      <c r="C5420" s="16">
        <f>(WEEKNUM(DATA[[#This Row],[Fecha]],2))</f>
        <v>23</v>
      </c>
      <c r="D5420" s="30">
        <v>45446</v>
      </c>
      <c r="E5420" s="102">
        <f>YEAR(DATA[[#This Row],[Fecha]])</f>
        <v>2024</v>
      </c>
      <c r="F5420" s="31" t="s">
        <v>398</v>
      </c>
      <c r="G5420" s="32" t="s">
        <v>77</v>
      </c>
      <c r="H5420" s="35" t="s">
        <v>311</v>
      </c>
      <c r="I5420" s="32" t="s">
        <v>166</v>
      </c>
      <c r="J5420" s="19">
        <v>1.7</v>
      </c>
    </row>
    <row r="5421" spans="1:10">
      <c r="A5421" s="18" t="s">
        <v>19</v>
      </c>
      <c r="B5421" s="5" t="str">
        <f>TEXT(DATA[[#This Row],[Fecha]],"mmm")</f>
        <v>jun</v>
      </c>
      <c r="C5421" s="16">
        <f>(WEEKNUM(DATA[[#This Row],[Fecha]],2))</f>
        <v>23</v>
      </c>
      <c r="D5421" s="30">
        <v>45446</v>
      </c>
      <c r="E5421" s="102">
        <f>YEAR(DATA[[#This Row],[Fecha]])</f>
        <v>2024</v>
      </c>
      <c r="F5421" s="31" t="s">
        <v>58</v>
      </c>
      <c r="G5421" s="32" t="s">
        <v>65</v>
      </c>
      <c r="H5421" s="35" t="s">
        <v>435</v>
      </c>
      <c r="I5421" s="32" t="s">
        <v>166</v>
      </c>
      <c r="J5421" s="19">
        <v>1.54</v>
      </c>
    </row>
    <row r="5422" spans="1:10">
      <c r="A5422" s="18" t="s">
        <v>19</v>
      </c>
      <c r="B5422" s="5" t="str">
        <f>TEXT(DATA[[#This Row],[Fecha]],"mmm")</f>
        <v>jun</v>
      </c>
      <c r="C5422" s="16">
        <f>(WEEKNUM(DATA[[#This Row],[Fecha]],2))</f>
        <v>23</v>
      </c>
      <c r="D5422" s="30">
        <v>45446</v>
      </c>
      <c r="E5422" s="102">
        <f>YEAR(DATA[[#This Row],[Fecha]])</f>
        <v>2024</v>
      </c>
      <c r="F5422" s="31" t="s">
        <v>58</v>
      </c>
      <c r="G5422" s="32" t="s">
        <v>65</v>
      </c>
      <c r="H5422" s="35" t="s">
        <v>435</v>
      </c>
      <c r="I5422" s="32" t="s">
        <v>166</v>
      </c>
      <c r="J5422" s="19">
        <v>1.52</v>
      </c>
    </row>
    <row r="5423" spans="1:10">
      <c r="A5423" s="18" t="s">
        <v>22</v>
      </c>
      <c r="B5423" s="5" t="str">
        <f>TEXT(DATA[[#This Row],[Fecha]],"mmm")</f>
        <v>jun</v>
      </c>
      <c r="C5423" s="16">
        <f>(WEEKNUM(DATA[[#This Row],[Fecha]],2))</f>
        <v>23</v>
      </c>
      <c r="D5423" s="30">
        <v>45446</v>
      </c>
      <c r="E5423" s="102">
        <f>YEAR(DATA[[#This Row],[Fecha]])</f>
        <v>2024</v>
      </c>
      <c r="F5423" s="31" t="s">
        <v>398</v>
      </c>
      <c r="G5423" s="32" t="s">
        <v>77</v>
      </c>
      <c r="H5423" s="35" t="s">
        <v>311</v>
      </c>
      <c r="I5423" s="32" t="s">
        <v>166</v>
      </c>
      <c r="J5423" s="19">
        <v>1.35</v>
      </c>
    </row>
    <row r="5424" spans="1:10">
      <c r="A5424" s="18" t="s">
        <v>19</v>
      </c>
      <c r="B5424" s="5" t="str">
        <f>TEXT(DATA[[#This Row],[Fecha]],"mmm")</f>
        <v>jun</v>
      </c>
      <c r="C5424" s="16">
        <f>(WEEKNUM(DATA[[#This Row],[Fecha]],2))</f>
        <v>23</v>
      </c>
      <c r="D5424" s="30">
        <v>45446</v>
      </c>
      <c r="E5424" s="102">
        <f>YEAR(DATA[[#This Row],[Fecha]])</f>
        <v>2024</v>
      </c>
      <c r="F5424" s="31" t="s">
        <v>58</v>
      </c>
      <c r="G5424" s="32" t="s">
        <v>65</v>
      </c>
      <c r="H5424" s="35" t="s">
        <v>89</v>
      </c>
      <c r="I5424" s="32" t="s">
        <v>166</v>
      </c>
      <c r="J5424" s="19">
        <v>1.33</v>
      </c>
    </row>
    <row r="5425" spans="1:10">
      <c r="A5425" s="18" t="s">
        <v>19</v>
      </c>
      <c r="B5425" s="5" t="str">
        <f>TEXT(DATA[[#This Row],[Fecha]],"mmm")</f>
        <v>jun</v>
      </c>
      <c r="C5425" s="16">
        <f>(WEEKNUM(DATA[[#This Row],[Fecha]],2))</f>
        <v>23</v>
      </c>
      <c r="D5425" s="30">
        <v>45446</v>
      </c>
      <c r="E5425" s="102">
        <f>YEAR(DATA[[#This Row],[Fecha]])</f>
        <v>2024</v>
      </c>
      <c r="F5425" s="31" t="s">
        <v>398</v>
      </c>
      <c r="G5425" s="32" t="s">
        <v>76</v>
      </c>
      <c r="H5425" s="35" t="s">
        <v>105</v>
      </c>
      <c r="I5425" s="32" t="s">
        <v>166</v>
      </c>
      <c r="J5425" s="19">
        <v>1.3</v>
      </c>
    </row>
    <row r="5426" spans="1:10">
      <c r="A5426" s="18" t="s">
        <v>22</v>
      </c>
      <c r="B5426" s="5" t="str">
        <f>TEXT(DATA[[#This Row],[Fecha]],"mmm")</f>
        <v>jun</v>
      </c>
      <c r="C5426" s="16">
        <f>(WEEKNUM(DATA[[#This Row],[Fecha]],2))</f>
        <v>23</v>
      </c>
      <c r="D5426" s="30">
        <v>45446</v>
      </c>
      <c r="E5426" s="102">
        <f>YEAR(DATA[[#This Row],[Fecha]])</f>
        <v>2024</v>
      </c>
      <c r="F5426" s="31" t="s">
        <v>398</v>
      </c>
      <c r="G5426" s="32" t="s">
        <v>71</v>
      </c>
      <c r="H5426" s="35" t="s">
        <v>194</v>
      </c>
      <c r="I5426" s="32" t="s">
        <v>166</v>
      </c>
      <c r="J5426" s="19">
        <v>1.25</v>
      </c>
    </row>
    <row r="5427" spans="1:10">
      <c r="A5427" s="18" t="s">
        <v>20</v>
      </c>
      <c r="B5427" s="5" t="str">
        <f>TEXT(DATA[[#This Row],[Fecha]],"mmm")</f>
        <v>jun</v>
      </c>
      <c r="C5427" s="16">
        <f>(WEEKNUM(DATA[[#This Row],[Fecha]],2))</f>
        <v>23</v>
      </c>
      <c r="D5427" s="30">
        <v>45446</v>
      </c>
      <c r="E5427" s="102">
        <f>YEAR(DATA[[#This Row],[Fecha]])</f>
        <v>2024</v>
      </c>
      <c r="F5427" s="31" t="s">
        <v>58</v>
      </c>
      <c r="G5427" s="32" t="s">
        <v>77</v>
      </c>
      <c r="H5427" s="35" t="s">
        <v>311</v>
      </c>
      <c r="I5427" s="32" t="s">
        <v>166</v>
      </c>
      <c r="J5427" s="19">
        <v>1.21</v>
      </c>
    </row>
    <row r="5428" spans="1:10">
      <c r="A5428" s="18" t="s">
        <v>19</v>
      </c>
      <c r="B5428" s="5" t="str">
        <f>TEXT(DATA[[#This Row],[Fecha]],"mmm")</f>
        <v>jun</v>
      </c>
      <c r="C5428" s="16">
        <f>(WEEKNUM(DATA[[#This Row],[Fecha]],2))</f>
        <v>23</v>
      </c>
      <c r="D5428" s="30">
        <v>45446</v>
      </c>
      <c r="E5428" s="102">
        <f>YEAR(DATA[[#This Row],[Fecha]])</f>
        <v>2024</v>
      </c>
      <c r="F5428" s="31" t="s">
        <v>398</v>
      </c>
      <c r="G5428" s="32" t="s">
        <v>65</v>
      </c>
      <c r="H5428" s="35" t="s">
        <v>435</v>
      </c>
      <c r="I5428" s="32" t="s">
        <v>166</v>
      </c>
      <c r="J5428" s="19">
        <v>1.17</v>
      </c>
    </row>
    <row r="5429" spans="1:10">
      <c r="A5429" s="18" t="s">
        <v>19</v>
      </c>
      <c r="B5429" s="5" t="str">
        <f>TEXT(DATA[[#This Row],[Fecha]],"mmm")</f>
        <v>jun</v>
      </c>
      <c r="C5429" s="16">
        <f>(WEEKNUM(DATA[[#This Row],[Fecha]],2))</f>
        <v>23</v>
      </c>
      <c r="D5429" s="30">
        <v>45446</v>
      </c>
      <c r="E5429" s="102">
        <f>YEAR(DATA[[#This Row],[Fecha]])</f>
        <v>2024</v>
      </c>
      <c r="F5429" s="31" t="s">
        <v>58</v>
      </c>
      <c r="G5429" s="32" t="s">
        <v>65</v>
      </c>
      <c r="H5429" s="35" t="s">
        <v>69</v>
      </c>
      <c r="I5429" s="32" t="s">
        <v>166</v>
      </c>
      <c r="J5429" s="19">
        <v>1.1299999999999999</v>
      </c>
    </row>
    <row r="5430" spans="1:10">
      <c r="A5430" s="18" t="s">
        <v>19</v>
      </c>
      <c r="B5430" s="5" t="str">
        <f>TEXT(DATA[[#This Row],[Fecha]],"mmm")</f>
        <v>jun</v>
      </c>
      <c r="C5430" s="16">
        <f>(WEEKNUM(DATA[[#This Row],[Fecha]],2))</f>
        <v>23</v>
      </c>
      <c r="D5430" s="30">
        <v>45446</v>
      </c>
      <c r="E5430" s="102">
        <f>YEAR(DATA[[#This Row],[Fecha]])</f>
        <v>2024</v>
      </c>
      <c r="F5430" s="31" t="s">
        <v>58</v>
      </c>
      <c r="G5430" s="32" t="s">
        <v>65</v>
      </c>
      <c r="H5430" s="35" t="s">
        <v>69</v>
      </c>
      <c r="I5430" s="32" t="s">
        <v>166</v>
      </c>
      <c r="J5430" s="19">
        <v>1.1299999999999999</v>
      </c>
    </row>
    <row r="5431" spans="1:10">
      <c r="A5431" s="18" t="s">
        <v>19</v>
      </c>
      <c r="B5431" s="5" t="str">
        <f>TEXT(DATA[[#This Row],[Fecha]],"mmm")</f>
        <v>jun</v>
      </c>
      <c r="C5431" s="16">
        <f>(WEEKNUM(DATA[[#This Row],[Fecha]],2))</f>
        <v>23</v>
      </c>
      <c r="D5431" s="30">
        <v>45446</v>
      </c>
      <c r="E5431" s="102">
        <f>YEAR(DATA[[#This Row],[Fecha]])</f>
        <v>2024</v>
      </c>
      <c r="F5431" s="31" t="s">
        <v>398</v>
      </c>
      <c r="G5431" s="32" t="s">
        <v>76</v>
      </c>
      <c r="H5431" s="35" t="s">
        <v>707</v>
      </c>
      <c r="I5431" s="32" t="s">
        <v>166</v>
      </c>
      <c r="J5431" s="19">
        <v>1.06</v>
      </c>
    </row>
    <row r="5432" spans="1:10">
      <c r="A5432" s="18" t="s">
        <v>22</v>
      </c>
      <c r="B5432" s="5" t="str">
        <f>TEXT(DATA[[#This Row],[Fecha]],"mmm")</f>
        <v>jun</v>
      </c>
      <c r="C5432" s="16">
        <f>(WEEKNUM(DATA[[#This Row],[Fecha]],2))</f>
        <v>23</v>
      </c>
      <c r="D5432" s="30">
        <v>45446</v>
      </c>
      <c r="E5432" s="102">
        <f>YEAR(DATA[[#This Row],[Fecha]])</f>
        <v>2024</v>
      </c>
      <c r="F5432" s="31" t="s">
        <v>398</v>
      </c>
      <c r="G5432" s="32" t="s">
        <v>59</v>
      </c>
      <c r="H5432" s="35" t="s">
        <v>487</v>
      </c>
      <c r="I5432" s="32" t="s">
        <v>166</v>
      </c>
      <c r="J5432" s="19">
        <v>1</v>
      </c>
    </row>
    <row r="5433" spans="1:10">
      <c r="A5433" s="18" t="s">
        <v>22</v>
      </c>
      <c r="B5433" s="5" t="str">
        <f>TEXT(DATA[[#This Row],[Fecha]],"mmm")</f>
        <v>jun</v>
      </c>
      <c r="C5433" s="16">
        <f>(WEEKNUM(DATA[[#This Row],[Fecha]],2))</f>
        <v>23</v>
      </c>
      <c r="D5433" s="30">
        <v>45446</v>
      </c>
      <c r="E5433" s="102">
        <f>YEAR(DATA[[#This Row],[Fecha]])</f>
        <v>2024</v>
      </c>
      <c r="F5433" s="31" t="s">
        <v>398</v>
      </c>
      <c r="G5433" s="32" t="s">
        <v>79</v>
      </c>
      <c r="H5433" s="35" t="s">
        <v>110</v>
      </c>
      <c r="I5433" s="32" t="s">
        <v>166</v>
      </c>
      <c r="J5433" s="19">
        <v>0.9</v>
      </c>
    </row>
    <row r="5434" spans="1:10">
      <c r="A5434" s="18" t="s">
        <v>22</v>
      </c>
      <c r="B5434" s="5" t="str">
        <f>TEXT(DATA[[#This Row],[Fecha]],"mmm")</f>
        <v>jun</v>
      </c>
      <c r="C5434" s="16">
        <f>(WEEKNUM(DATA[[#This Row],[Fecha]],2))</f>
        <v>23</v>
      </c>
      <c r="D5434" s="30">
        <v>45446</v>
      </c>
      <c r="E5434" s="102">
        <f>YEAR(DATA[[#This Row],[Fecha]])</f>
        <v>2024</v>
      </c>
      <c r="F5434" s="31" t="s">
        <v>398</v>
      </c>
      <c r="G5434" s="32" t="s">
        <v>79</v>
      </c>
      <c r="H5434" s="35" t="s">
        <v>110</v>
      </c>
      <c r="I5434" s="32" t="s">
        <v>166</v>
      </c>
      <c r="J5434" s="19">
        <v>0.8</v>
      </c>
    </row>
    <row r="5435" spans="1:10">
      <c r="A5435" s="18" t="s">
        <v>22</v>
      </c>
      <c r="B5435" s="5" t="str">
        <f>TEXT(DATA[[#This Row],[Fecha]],"mmm")</f>
        <v>jun</v>
      </c>
      <c r="C5435" s="16">
        <f>(WEEKNUM(DATA[[#This Row],[Fecha]],2))</f>
        <v>23</v>
      </c>
      <c r="D5435" s="30">
        <v>45446</v>
      </c>
      <c r="E5435" s="102">
        <f>YEAR(DATA[[#This Row],[Fecha]])</f>
        <v>2024</v>
      </c>
      <c r="F5435" s="31" t="s">
        <v>398</v>
      </c>
      <c r="G5435" s="32" t="s">
        <v>59</v>
      </c>
      <c r="H5435" s="35" t="s">
        <v>487</v>
      </c>
      <c r="I5435" s="32" t="s">
        <v>166</v>
      </c>
      <c r="J5435" s="19">
        <v>0.8</v>
      </c>
    </row>
    <row r="5436" spans="1:10">
      <c r="A5436" s="18" t="s">
        <v>22</v>
      </c>
      <c r="B5436" s="5" t="str">
        <f>TEXT(DATA[[#This Row],[Fecha]],"mmm")</f>
        <v>jun</v>
      </c>
      <c r="C5436" s="16">
        <f>(WEEKNUM(DATA[[#This Row],[Fecha]],2))</f>
        <v>23</v>
      </c>
      <c r="D5436" s="30">
        <v>45446</v>
      </c>
      <c r="E5436" s="102">
        <f>YEAR(DATA[[#This Row],[Fecha]])</f>
        <v>2024</v>
      </c>
      <c r="F5436" s="31" t="s">
        <v>398</v>
      </c>
      <c r="G5436" s="32" t="s">
        <v>79</v>
      </c>
      <c r="H5436" s="35" t="s">
        <v>110</v>
      </c>
      <c r="I5436" s="32" t="s">
        <v>166</v>
      </c>
      <c r="J5436" s="19">
        <v>0.7</v>
      </c>
    </row>
    <row r="5437" spans="1:10">
      <c r="A5437" s="18" t="s">
        <v>19</v>
      </c>
      <c r="B5437" s="5" t="str">
        <f>TEXT(DATA[[#This Row],[Fecha]],"mmm")</f>
        <v>jun</v>
      </c>
      <c r="C5437" s="16">
        <f>(WEEKNUM(DATA[[#This Row],[Fecha]],2))</f>
        <v>23</v>
      </c>
      <c r="D5437" s="30">
        <v>45446</v>
      </c>
      <c r="E5437" s="102">
        <f>YEAR(DATA[[#This Row],[Fecha]])</f>
        <v>2024</v>
      </c>
      <c r="F5437" s="31" t="s">
        <v>58</v>
      </c>
      <c r="G5437" s="32" t="s">
        <v>65</v>
      </c>
      <c r="H5437" s="35" t="s">
        <v>89</v>
      </c>
      <c r="I5437" s="32" t="s">
        <v>166</v>
      </c>
      <c r="J5437" s="19">
        <v>0.63</v>
      </c>
    </row>
    <row r="5438" spans="1:10">
      <c r="A5438" s="18" t="s">
        <v>19</v>
      </c>
      <c r="B5438" s="5" t="str">
        <f>TEXT(DATA[[#This Row],[Fecha]],"mmm")</f>
        <v>jun</v>
      </c>
      <c r="C5438" s="16">
        <f>(WEEKNUM(DATA[[#This Row],[Fecha]],2))</f>
        <v>23</v>
      </c>
      <c r="D5438" s="30">
        <v>45446</v>
      </c>
      <c r="E5438" s="102">
        <f>YEAR(DATA[[#This Row],[Fecha]])</f>
        <v>2024</v>
      </c>
      <c r="F5438" s="31" t="s">
        <v>398</v>
      </c>
      <c r="G5438" s="32" t="s">
        <v>74</v>
      </c>
      <c r="H5438" s="35" t="s">
        <v>149</v>
      </c>
      <c r="I5438" s="32" t="s">
        <v>166</v>
      </c>
      <c r="J5438" s="19">
        <v>0.48</v>
      </c>
    </row>
    <row r="5439" spans="1:10">
      <c r="A5439" s="18" t="s">
        <v>19</v>
      </c>
      <c r="B5439" s="5" t="str">
        <f>TEXT(DATA[[#This Row],[Fecha]],"mmm")</f>
        <v>jun</v>
      </c>
      <c r="C5439" s="16">
        <f>(WEEKNUM(DATA[[#This Row],[Fecha]],2))</f>
        <v>23</v>
      </c>
      <c r="D5439" s="30">
        <v>45446</v>
      </c>
      <c r="E5439" s="102">
        <f>YEAR(DATA[[#This Row],[Fecha]])</f>
        <v>2024</v>
      </c>
      <c r="F5439" s="31" t="s">
        <v>58</v>
      </c>
      <c r="G5439" s="32" t="s">
        <v>65</v>
      </c>
      <c r="H5439" s="35" t="s">
        <v>435</v>
      </c>
      <c r="I5439" s="32" t="s">
        <v>166</v>
      </c>
      <c r="J5439" s="19">
        <v>0.27</v>
      </c>
    </row>
    <row r="5440" spans="1:10">
      <c r="A5440" s="18" t="s">
        <v>19</v>
      </c>
      <c r="B5440" s="5" t="str">
        <f>TEXT(DATA[[#This Row],[Fecha]],"mmm")</f>
        <v>jun</v>
      </c>
      <c r="C5440" s="16">
        <f>(WEEKNUM(DATA[[#This Row],[Fecha]],2))</f>
        <v>23</v>
      </c>
      <c r="D5440" s="30">
        <v>45446</v>
      </c>
      <c r="E5440" s="102">
        <f>YEAR(DATA[[#This Row],[Fecha]])</f>
        <v>2024</v>
      </c>
      <c r="F5440" s="31" t="s">
        <v>58</v>
      </c>
      <c r="G5440" s="32" t="s">
        <v>65</v>
      </c>
      <c r="H5440" s="35" t="s">
        <v>69</v>
      </c>
      <c r="I5440" s="32" t="s">
        <v>166</v>
      </c>
      <c r="J5440" s="19">
        <v>0.2</v>
      </c>
    </row>
    <row r="5441" spans="1:11">
      <c r="A5441" s="18" t="s">
        <v>19</v>
      </c>
      <c r="B5441" s="5" t="str">
        <f>TEXT(DATA[[#This Row],[Fecha]],"mmm")</f>
        <v>jun</v>
      </c>
      <c r="C5441" s="16">
        <f>(WEEKNUM(DATA[[#This Row],[Fecha]],2))</f>
        <v>23</v>
      </c>
      <c r="D5441" s="30">
        <v>45446</v>
      </c>
      <c r="E5441" s="102">
        <f>YEAR(DATA[[#This Row],[Fecha]])</f>
        <v>2024</v>
      </c>
      <c r="F5441" s="31" t="s">
        <v>398</v>
      </c>
      <c r="G5441" s="32" t="s">
        <v>74</v>
      </c>
      <c r="H5441" s="35" t="s">
        <v>135</v>
      </c>
      <c r="I5441" s="32" t="s">
        <v>166</v>
      </c>
      <c r="J5441" s="19">
        <v>0.08</v>
      </c>
    </row>
    <row r="5442" spans="1:11">
      <c r="A5442" s="18" t="s">
        <v>20</v>
      </c>
      <c r="B5442" s="5" t="str">
        <f>TEXT(DATA[[#This Row],[Fecha]],"mmm")</f>
        <v>jun</v>
      </c>
      <c r="C5442" s="16">
        <f>(WEEKNUM(DATA[[#This Row],[Fecha]],2))</f>
        <v>23</v>
      </c>
      <c r="D5442" s="30">
        <v>45447</v>
      </c>
      <c r="E5442" s="102">
        <f>YEAR(DATA[[#This Row],[Fecha]])</f>
        <v>2024</v>
      </c>
      <c r="F5442" s="31" t="s">
        <v>58</v>
      </c>
      <c r="G5442" s="32" t="s">
        <v>482</v>
      </c>
      <c r="H5442" s="35" t="s">
        <v>491</v>
      </c>
      <c r="I5442" s="32" t="s">
        <v>56</v>
      </c>
      <c r="J5442" s="19">
        <v>39.04</v>
      </c>
      <c r="K5442" s="29" t="s">
        <v>991</v>
      </c>
    </row>
    <row r="5443" spans="1:11">
      <c r="A5443" s="18" t="s">
        <v>20</v>
      </c>
      <c r="B5443" s="5" t="str">
        <f>TEXT(DATA[[#This Row],[Fecha]],"mmm")</f>
        <v>jun</v>
      </c>
      <c r="C5443" s="16">
        <f>(WEEKNUM(DATA[[#This Row],[Fecha]],2))</f>
        <v>23</v>
      </c>
      <c r="D5443" s="30">
        <v>45447</v>
      </c>
      <c r="E5443" s="102">
        <f>YEAR(DATA[[#This Row],[Fecha]])</f>
        <v>2024</v>
      </c>
      <c r="F5443" s="31" t="s">
        <v>398</v>
      </c>
      <c r="G5443" s="32" t="s">
        <v>52</v>
      </c>
      <c r="H5443" s="35" t="s">
        <v>591</v>
      </c>
      <c r="I5443" s="32" t="s">
        <v>57</v>
      </c>
      <c r="J5443" s="19">
        <v>26.88</v>
      </c>
      <c r="K5443" s="29" t="s">
        <v>992</v>
      </c>
    </row>
    <row r="5444" spans="1:11">
      <c r="A5444" s="18" t="s">
        <v>20</v>
      </c>
      <c r="B5444" s="5" t="str">
        <f>TEXT(DATA[[#This Row],[Fecha]],"mmm")</f>
        <v>jun</v>
      </c>
      <c r="C5444" s="16">
        <f>(WEEKNUM(DATA[[#This Row],[Fecha]],2))</f>
        <v>23</v>
      </c>
      <c r="D5444" s="30">
        <v>45447</v>
      </c>
      <c r="E5444" s="102">
        <f>YEAR(DATA[[#This Row],[Fecha]])</f>
        <v>2024</v>
      </c>
      <c r="F5444" s="31" t="s">
        <v>58</v>
      </c>
      <c r="G5444" s="32" t="s">
        <v>482</v>
      </c>
      <c r="H5444" s="35" t="s">
        <v>491</v>
      </c>
      <c r="I5444" s="32" t="s">
        <v>56</v>
      </c>
      <c r="J5444" s="19">
        <v>24.54</v>
      </c>
      <c r="K5444" s="29" t="s">
        <v>991</v>
      </c>
    </row>
    <row r="5445" spans="1:11">
      <c r="A5445" s="18" t="s">
        <v>19</v>
      </c>
      <c r="B5445" s="5" t="str">
        <f>TEXT(DATA[[#This Row],[Fecha]],"mmm")</f>
        <v>jun</v>
      </c>
      <c r="C5445" s="16">
        <f>(WEEKNUM(DATA[[#This Row],[Fecha]],2))</f>
        <v>23</v>
      </c>
      <c r="D5445" s="30">
        <v>45447</v>
      </c>
      <c r="E5445" s="102">
        <f>YEAR(DATA[[#This Row],[Fecha]])</f>
        <v>2024</v>
      </c>
      <c r="F5445" s="31" t="s">
        <v>398</v>
      </c>
      <c r="G5445" s="32" t="s">
        <v>65</v>
      </c>
      <c r="H5445" s="35" t="s">
        <v>89</v>
      </c>
      <c r="I5445" s="32" t="s">
        <v>56</v>
      </c>
      <c r="J5445" s="19">
        <v>15.7</v>
      </c>
      <c r="K5445" s="29" t="s">
        <v>989</v>
      </c>
    </row>
    <row r="5446" spans="1:11">
      <c r="A5446" s="18" t="s">
        <v>19</v>
      </c>
      <c r="B5446" s="5" t="str">
        <f>TEXT(DATA[[#This Row],[Fecha]],"mmm")</f>
        <v>jun</v>
      </c>
      <c r="C5446" s="16">
        <f>(WEEKNUM(DATA[[#This Row],[Fecha]],2))</f>
        <v>23</v>
      </c>
      <c r="D5446" s="30">
        <v>45447</v>
      </c>
      <c r="E5446" s="102">
        <f>YEAR(DATA[[#This Row],[Fecha]])</f>
        <v>2024</v>
      </c>
      <c r="F5446" s="31" t="s">
        <v>398</v>
      </c>
      <c r="G5446" s="32" t="s">
        <v>76</v>
      </c>
      <c r="H5446" s="35" t="s">
        <v>288</v>
      </c>
      <c r="I5446" s="32" t="s">
        <v>57</v>
      </c>
      <c r="J5446" s="19">
        <v>15.66</v>
      </c>
      <c r="K5446" s="29" t="s">
        <v>641</v>
      </c>
    </row>
    <row r="5447" spans="1:11">
      <c r="A5447" s="18" t="s">
        <v>22</v>
      </c>
      <c r="B5447" s="5" t="str">
        <f>TEXT(DATA[[#This Row],[Fecha]],"mmm")</f>
        <v>jun</v>
      </c>
      <c r="C5447" s="16">
        <f>(WEEKNUM(DATA[[#This Row],[Fecha]],2))</f>
        <v>23</v>
      </c>
      <c r="D5447" s="30">
        <v>45447</v>
      </c>
      <c r="E5447" s="102">
        <f>YEAR(DATA[[#This Row],[Fecha]])</f>
        <v>2024</v>
      </c>
      <c r="F5447" s="31" t="s">
        <v>58</v>
      </c>
      <c r="G5447" s="32" t="s">
        <v>65</v>
      </c>
      <c r="H5447" s="35" t="s">
        <v>89</v>
      </c>
      <c r="I5447" s="32" t="s">
        <v>56</v>
      </c>
      <c r="J5447" s="19">
        <v>15.33</v>
      </c>
      <c r="K5447" s="29" t="s">
        <v>986</v>
      </c>
    </row>
    <row r="5448" spans="1:11">
      <c r="A5448" s="18" t="s">
        <v>20</v>
      </c>
      <c r="B5448" s="5" t="str">
        <f>TEXT(DATA[[#This Row],[Fecha]],"mmm")</f>
        <v>jun</v>
      </c>
      <c r="C5448" s="16">
        <f>(WEEKNUM(DATA[[#This Row],[Fecha]],2))</f>
        <v>23</v>
      </c>
      <c r="D5448" s="30">
        <v>45447</v>
      </c>
      <c r="E5448" s="102">
        <f>YEAR(DATA[[#This Row],[Fecha]])</f>
        <v>2024</v>
      </c>
      <c r="F5448" s="31" t="s">
        <v>58</v>
      </c>
      <c r="G5448" s="32" t="s">
        <v>52</v>
      </c>
      <c r="H5448" s="35" t="s">
        <v>690</v>
      </c>
      <c r="I5448" s="32" t="s">
        <v>57</v>
      </c>
      <c r="J5448" s="19">
        <v>15.16</v>
      </c>
      <c r="K5448" s="29" t="s">
        <v>993</v>
      </c>
    </row>
    <row r="5449" spans="1:11">
      <c r="A5449" s="18" t="s">
        <v>20</v>
      </c>
      <c r="B5449" s="5" t="str">
        <f>TEXT(DATA[[#This Row],[Fecha]],"mmm")</f>
        <v>jun</v>
      </c>
      <c r="C5449" s="16">
        <f>(WEEKNUM(DATA[[#This Row],[Fecha]],2))</f>
        <v>23</v>
      </c>
      <c r="D5449" s="30">
        <v>45447</v>
      </c>
      <c r="E5449" s="102">
        <f>YEAR(DATA[[#This Row],[Fecha]])</f>
        <v>2024</v>
      </c>
      <c r="F5449" s="31" t="s">
        <v>398</v>
      </c>
      <c r="G5449" s="32" t="s">
        <v>52</v>
      </c>
      <c r="H5449" s="35" t="s">
        <v>591</v>
      </c>
      <c r="I5449" s="32" t="s">
        <v>57</v>
      </c>
      <c r="J5449" s="19">
        <v>13.77</v>
      </c>
      <c r="K5449" s="29" t="s">
        <v>993</v>
      </c>
    </row>
    <row r="5450" spans="1:11">
      <c r="A5450" s="18" t="s">
        <v>22</v>
      </c>
      <c r="B5450" s="5" t="str">
        <f>TEXT(DATA[[#This Row],[Fecha]],"mmm")</f>
        <v>jun</v>
      </c>
      <c r="C5450" s="16">
        <f>(WEEKNUM(DATA[[#This Row],[Fecha]],2))</f>
        <v>23</v>
      </c>
      <c r="D5450" s="30">
        <v>45447</v>
      </c>
      <c r="E5450" s="102">
        <f>YEAR(DATA[[#This Row],[Fecha]])</f>
        <v>2024</v>
      </c>
      <c r="F5450" s="31" t="s">
        <v>398</v>
      </c>
      <c r="G5450" s="32" t="s">
        <v>65</v>
      </c>
      <c r="H5450" s="35" t="s">
        <v>89</v>
      </c>
      <c r="I5450" s="32" t="s">
        <v>166</v>
      </c>
      <c r="J5450" s="19">
        <v>9.4</v>
      </c>
    </row>
    <row r="5451" spans="1:11">
      <c r="A5451" s="18" t="s">
        <v>20</v>
      </c>
      <c r="B5451" s="5" t="str">
        <f>TEXT(DATA[[#This Row],[Fecha]],"mmm")</f>
        <v>jun</v>
      </c>
      <c r="C5451" s="16">
        <f>(WEEKNUM(DATA[[#This Row],[Fecha]],2))</f>
        <v>23</v>
      </c>
      <c r="D5451" s="30">
        <v>45447</v>
      </c>
      <c r="E5451" s="102">
        <f>YEAR(DATA[[#This Row],[Fecha]])</f>
        <v>2024</v>
      </c>
      <c r="F5451" s="31" t="s">
        <v>58</v>
      </c>
      <c r="G5451" s="32" t="s">
        <v>482</v>
      </c>
      <c r="H5451" s="35" t="s">
        <v>491</v>
      </c>
      <c r="I5451" s="32" t="s">
        <v>166</v>
      </c>
      <c r="J5451" s="19">
        <v>8.92</v>
      </c>
    </row>
    <row r="5452" spans="1:11">
      <c r="A5452" s="18" t="s">
        <v>20</v>
      </c>
      <c r="B5452" s="5" t="str">
        <f>TEXT(DATA[[#This Row],[Fecha]],"mmm")</f>
        <v>jun</v>
      </c>
      <c r="C5452" s="16">
        <f>(WEEKNUM(DATA[[#This Row],[Fecha]],2))</f>
        <v>23</v>
      </c>
      <c r="D5452" s="30">
        <v>45447</v>
      </c>
      <c r="E5452" s="102">
        <f>YEAR(DATA[[#This Row],[Fecha]])</f>
        <v>2024</v>
      </c>
      <c r="F5452" s="31" t="s">
        <v>398</v>
      </c>
      <c r="G5452" s="32" t="s">
        <v>482</v>
      </c>
      <c r="H5452" s="35" t="s">
        <v>806</v>
      </c>
      <c r="I5452" s="32" t="s">
        <v>166</v>
      </c>
      <c r="J5452" s="19">
        <v>8.4</v>
      </c>
    </row>
    <row r="5453" spans="1:11">
      <c r="A5453" s="18" t="s">
        <v>20</v>
      </c>
      <c r="B5453" s="5" t="str">
        <f>TEXT(DATA[[#This Row],[Fecha]],"mmm")</f>
        <v>jun</v>
      </c>
      <c r="C5453" s="16">
        <f>(WEEKNUM(DATA[[#This Row],[Fecha]],2))</f>
        <v>23</v>
      </c>
      <c r="D5453" s="30">
        <v>45447</v>
      </c>
      <c r="E5453" s="102">
        <f>YEAR(DATA[[#This Row],[Fecha]])</f>
        <v>2024</v>
      </c>
      <c r="F5453" s="31" t="s">
        <v>398</v>
      </c>
      <c r="G5453" s="32" t="s">
        <v>482</v>
      </c>
      <c r="H5453" s="35" t="s">
        <v>806</v>
      </c>
      <c r="I5453" s="32" t="s">
        <v>166</v>
      </c>
      <c r="J5453" s="19">
        <v>7.22</v>
      </c>
    </row>
    <row r="5454" spans="1:11">
      <c r="A5454" s="18" t="s">
        <v>20</v>
      </c>
      <c r="B5454" s="5" t="str">
        <f>TEXT(DATA[[#This Row],[Fecha]],"mmm")</f>
        <v>jun</v>
      </c>
      <c r="C5454" s="16">
        <f>(WEEKNUM(DATA[[#This Row],[Fecha]],2))</f>
        <v>23</v>
      </c>
      <c r="D5454" s="30">
        <v>45447</v>
      </c>
      <c r="E5454" s="102">
        <f>YEAR(DATA[[#This Row],[Fecha]])</f>
        <v>2024</v>
      </c>
      <c r="F5454" s="31" t="s">
        <v>58</v>
      </c>
      <c r="G5454" s="32" t="s">
        <v>53</v>
      </c>
      <c r="H5454" s="35" t="s">
        <v>170</v>
      </c>
      <c r="I5454" s="32" t="s">
        <v>166</v>
      </c>
      <c r="J5454" s="19">
        <v>6.72</v>
      </c>
    </row>
    <row r="5455" spans="1:11">
      <c r="A5455" s="18" t="s">
        <v>22</v>
      </c>
      <c r="B5455" s="5" t="str">
        <f>TEXT(DATA[[#This Row],[Fecha]],"mmm")</f>
        <v>jun</v>
      </c>
      <c r="C5455" s="16">
        <f>(WEEKNUM(DATA[[#This Row],[Fecha]],2))</f>
        <v>23</v>
      </c>
      <c r="D5455" s="30">
        <v>45447</v>
      </c>
      <c r="E5455" s="102">
        <f>YEAR(DATA[[#This Row],[Fecha]])</f>
        <v>2024</v>
      </c>
      <c r="F5455" s="31" t="s">
        <v>398</v>
      </c>
      <c r="G5455" s="32" t="s">
        <v>65</v>
      </c>
      <c r="H5455" s="35" t="s">
        <v>89</v>
      </c>
      <c r="I5455" s="32" t="s">
        <v>166</v>
      </c>
      <c r="J5455" s="19">
        <v>5.95</v>
      </c>
    </row>
    <row r="5456" spans="1:11">
      <c r="A5456" s="18" t="s">
        <v>22</v>
      </c>
      <c r="B5456" s="5" t="str">
        <f>TEXT(DATA[[#This Row],[Fecha]],"mmm")</f>
        <v>jun</v>
      </c>
      <c r="C5456" s="16">
        <f>(WEEKNUM(DATA[[#This Row],[Fecha]],2))</f>
        <v>23</v>
      </c>
      <c r="D5456" s="30">
        <v>45447</v>
      </c>
      <c r="E5456" s="102">
        <f>YEAR(DATA[[#This Row],[Fecha]])</f>
        <v>2024</v>
      </c>
      <c r="F5456" s="31" t="s">
        <v>58</v>
      </c>
      <c r="G5456" s="32" t="s">
        <v>78</v>
      </c>
      <c r="H5456" s="35" t="s">
        <v>296</v>
      </c>
      <c r="I5456" s="32" t="s">
        <v>166</v>
      </c>
      <c r="J5456" s="19">
        <v>5.5</v>
      </c>
    </row>
    <row r="5457" spans="1:10">
      <c r="A5457" s="18" t="s">
        <v>19</v>
      </c>
      <c r="B5457" s="5" t="str">
        <f>TEXT(DATA[[#This Row],[Fecha]],"mmm")</f>
        <v>jun</v>
      </c>
      <c r="C5457" s="16">
        <f>(WEEKNUM(DATA[[#This Row],[Fecha]],2))</f>
        <v>23</v>
      </c>
      <c r="D5457" s="30">
        <v>45447</v>
      </c>
      <c r="E5457" s="102">
        <f>YEAR(DATA[[#This Row],[Fecha]])</f>
        <v>2024</v>
      </c>
      <c r="F5457" s="31" t="s">
        <v>398</v>
      </c>
      <c r="G5457" s="32" t="s">
        <v>65</v>
      </c>
      <c r="H5457" s="35" t="s">
        <v>89</v>
      </c>
      <c r="I5457" s="32" t="s">
        <v>166</v>
      </c>
      <c r="J5457" s="19">
        <v>5.05</v>
      </c>
    </row>
    <row r="5458" spans="1:10">
      <c r="A5458" s="18" t="s">
        <v>20</v>
      </c>
      <c r="B5458" s="5" t="str">
        <f>TEXT(DATA[[#This Row],[Fecha]],"mmm")</f>
        <v>jun</v>
      </c>
      <c r="C5458" s="16">
        <f>(WEEKNUM(DATA[[#This Row],[Fecha]],2))</f>
        <v>23</v>
      </c>
      <c r="D5458" s="30">
        <v>45447</v>
      </c>
      <c r="E5458" s="102">
        <f>YEAR(DATA[[#This Row],[Fecha]])</f>
        <v>2024</v>
      </c>
      <c r="F5458" s="31" t="s">
        <v>398</v>
      </c>
      <c r="G5458" s="32" t="s">
        <v>482</v>
      </c>
      <c r="H5458" s="35" t="s">
        <v>806</v>
      </c>
      <c r="I5458" s="32" t="s">
        <v>166</v>
      </c>
      <c r="J5458" s="19">
        <v>4.5</v>
      </c>
    </row>
    <row r="5459" spans="1:10">
      <c r="A5459" s="18" t="s">
        <v>20</v>
      </c>
      <c r="B5459" s="5" t="str">
        <f>TEXT(DATA[[#This Row],[Fecha]],"mmm")</f>
        <v>jun</v>
      </c>
      <c r="C5459" s="16">
        <f>(WEEKNUM(DATA[[#This Row],[Fecha]],2))</f>
        <v>23</v>
      </c>
      <c r="D5459" s="30">
        <v>45447</v>
      </c>
      <c r="E5459" s="102">
        <f>YEAR(DATA[[#This Row],[Fecha]])</f>
        <v>2024</v>
      </c>
      <c r="F5459" s="31" t="s">
        <v>398</v>
      </c>
      <c r="G5459" s="32" t="s">
        <v>62</v>
      </c>
      <c r="H5459" s="35" t="s">
        <v>307</v>
      </c>
      <c r="I5459" s="32" t="s">
        <v>166</v>
      </c>
      <c r="J5459" s="19">
        <v>4.3499999999999996</v>
      </c>
    </row>
    <row r="5460" spans="1:10">
      <c r="A5460" s="18" t="s">
        <v>22</v>
      </c>
      <c r="B5460" s="5" t="str">
        <f>TEXT(DATA[[#This Row],[Fecha]],"mmm")</f>
        <v>jun</v>
      </c>
      <c r="C5460" s="16">
        <f>(WEEKNUM(DATA[[#This Row],[Fecha]],2))</f>
        <v>23</v>
      </c>
      <c r="D5460" s="30">
        <v>45447</v>
      </c>
      <c r="E5460" s="102">
        <f>YEAR(DATA[[#This Row],[Fecha]])</f>
        <v>2024</v>
      </c>
      <c r="F5460" s="31" t="s">
        <v>398</v>
      </c>
      <c r="G5460" s="32" t="s">
        <v>65</v>
      </c>
      <c r="H5460" s="35" t="s">
        <v>89</v>
      </c>
      <c r="I5460" s="32" t="s">
        <v>166</v>
      </c>
      <c r="J5460" s="19">
        <v>4.1500000000000004</v>
      </c>
    </row>
    <row r="5461" spans="1:10">
      <c r="A5461" s="18" t="s">
        <v>20</v>
      </c>
      <c r="B5461" s="5" t="str">
        <f>TEXT(DATA[[#This Row],[Fecha]],"mmm")</f>
        <v>jun</v>
      </c>
      <c r="C5461" s="16">
        <f>(WEEKNUM(DATA[[#This Row],[Fecha]],2))</f>
        <v>23</v>
      </c>
      <c r="D5461" s="30">
        <v>45447</v>
      </c>
      <c r="E5461" s="102">
        <f>YEAR(DATA[[#This Row],[Fecha]])</f>
        <v>2024</v>
      </c>
      <c r="F5461" s="31" t="s">
        <v>58</v>
      </c>
      <c r="G5461" s="32" t="s">
        <v>76</v>
      </c>
      <c r="H5461" s="35" t="s">
        <v>595</v>
      </c>
      <c r="I5461" s="32" t="s">
        <v>166</v>
      </c>
      <c r="J5461" s="19">
        <v>4.0999999999999996</v>
      </c>
    </row>
    <row r="5462" spans="1:10">
      <c r="A5462" s="18" t="s">
        <v>20</v>
      </c>
      <c r="B5462" s="5" t="str">
        <f>TEXT(DATA[[#This Row],[Fecha]],"mmm")</f>
        <v>jun</v>
      </c>
      <c r="C5462" s="16">
        <f>(WEEKNUM(DATA[[#This Row],[Fecha]],2))</f>
        <v>23</v>
      </c>
      <c r="D5462" s="30">
        <v>45447</v>
      </c>
      <c r="E5462" s="102">
        <f>YEAR(DATA[[#This Row],[Fecha]])</f>
        <v>2024</v>
      </c>
      <c r="F5462" s="31" t="s">
        <v>58</v>
      </c>
      <c r="G5462" s="32" t="s">
        <v>482</v>
      </c>
      <c r="H5462" s="35" t="s">
        <v>491</v>
      </c>
      <c r="I5462" s="32" t="s">
        <v>166</v>
      </c>
      <c r="J5462" s="19">
        <v>3.3</v>
      </c>
    </row>
    <row r="5463" spans="1:10">
      <c r="A5463" s="18" t="s">
        <v>22</v>
      </c>
      <c r="B5463" s="5" t="str">
        <f>TEXT(DATA[[#This Row],[Fecha]],"mmm")</f>
        <v>jun</v>
      </c>
      <c r="C5463" s="16">
        <f>(WEEKNUM(DATA[[#This Row],[Fecha]],2))</f>
        <v>23</v>
      </c>
      <c r="D5463" s="30">
        <v>45447</v>
      </c>
      <c r="E5463" s="102">
        <f>YEAR(DATA[[#This Row],[Fecha]])</f>
        <v>2024</v>
      </c>
      <c r="F5463" s="31" t="s">
        <v>398</v>
      </c>
      <c r="G5463" s="32" t="s">
        <v>78</v>
      </c>
      <c r="H5463" s="35" t="s">
        <v>296</v>
      </c>
      <c r="I5463" s="32" t="s">
        <v>166</v>
      </c>
      <c r="J5463" s="19">
        <v>3.28</v>
      </c>
    </row>
    <row r="5464" spans="1:10">
      <c r="A5464" s="18" t="s">
        <v>22</v>
      </c>
      <c r="B5464" s="5" t="str">
        <f>TEXT(DATA[[#This Row],[Fecha]],"mmm")</f>
        <v>jun</v>
      </c>
      <c r="C5464" s="16">
        <f>(WEEKNUM(DATA[[#This Row],[Fecha]],2))</f>
        <v>23</v>
      </c>
      <c r="D5464" s="30">
        <v>45447</v>
      </c>
      <c r="E5464" s="102">
        <f>YEAR(DATA[[#This Row],[Fecha]])</f>
        <v>2024</v>
      </c>
      <c r="F5464" s="31" t="s">
        <v>398</v>
      </c>
      <c r="G5464" s="32" t="s">
        <v>76</v>
      </c>
      <c r="H5464" s="35" t="s">
        <v>304</v>
      </c>
      <c r="I5464" s="32" t="s">
        <v>166</v>
      </c>
      <c r="J5464" s="19">
        <v>2.95</v>
      </c>
    </row>
    <row r="5465" spans="1:10">
      <c r="A5465" s="18" t="s">
        <v>22</v>
      </c>
      <c r="B5465" s="5" t="str">
        <f>TEXT(DATA[[#This Row],[Fecha]],"mmm")</f>
        <v>jun</v>
      </c>
      <c r="C5465" s="16">
        <f>(WEEKNUM(DATA[[#This Row],[Fecha]],2))</f>
        <v>23</v>
      </c>
      <c r="D5465" s="30">
        <v>45447</v>
      </c>
      <c r="E5465" s="102">
        <f>YEAR(DATA[[#This Row],[Fecha]])</f>
        <v>2024</v>
      </c>
      <c r="F5465" s="31" t="s">
        <v>58</v>
      </c>
      <c r="G5465" s="32" t="s">
        <v>78</v>
      </c>
      <c r="H5465" s="35" t="s">
        <v>296</v>
      </c>
      <c r="I5465" s="32" t="s">
        <v>166</v>
      </c>
      <c r="J5465" s="19">
        <v>2.4</v>
      </c>
    </row>
    <row r="5466" spans="1:10">
      <c r="A5466" s="18" t="s">
        <v>22</v>
      </c>
      <c r="B5466" s="5" t="str">
        <f>TEXT(DATA[[#This Row],[Fecha]],"mmm")</f>
        <v>jun</v>
      </c>
      <c r="C5466" s="16">
        <f>(WEEKNUM(DATA[[#This Row],[Fecha]],2))</f>
        <v>23</v>
      </c>
      <c r="D5466" s="30">
        <v>45447</v>
      </c>
      <c r="E5466" s="102">
        <f>YEAR(DATA[[#This Row],[Fecha]])</f>
        <v>2024</v>
      </c>
      <c r="F5466" s="31" t="s">
        <v>58</v>
      </c>
      <c r="G5466" s="32" t="s">
        <v>60</v>
      </c>
      <c r="H5466" s="35" t="s">
        <v>299</v>
      </c>
      <c r="I5466" s="32" t="s">
        <v>166</v>
      </c>
      <c r="J5466" s="19">
        <v>2.2799999999999998</v>
      </c>
    </row>
    <row r="5467" spans="1:10">
      <c r="A5467" s="18" t="s">
        <v>19</v>
      </c>
      <c r="B5467" s="5" t="str">
        <f>TEXT(DATA[[#This Row],[Fecha]],"mmm")</f>
        <v>jun</v>
      </c>
      <c r="C5467" s="16">
        <f>(WEEKNUM(DATA[[#This Row],[Fecha]],2))</f>
        <v>23</v>
      </c>
      <c r="D5467" s="30">
        <v>45447</v>
      </c>
      <c r="E5467" s="102">
        <f>YEAR(DATA[[#This Row],[Fecha]])</f>
        <v>2024</v>
      </c>
      <c r="F5467" s="31" t="s">
        <v>398</v>
      </c>
      <c r="G5467" s="32" t="s">
        <v>65</v>
      </c>
      <c r="H5467" s="35" t="s">
        <v>435</v>
      </c>
      <c r="I5467" s="32" t="s">
        <v>166</v>
      </c>
      <c r="J5467" s="19">
        <v>2.1800000000000002</v>
      </c>
    </row>
    <row r="5468" spans="1:10">
      <c r="A5468" s="18" t="s">
        <v>22</v>
      </c>
      <c r="B5468" s="5" t="str">
        <f>TEXT(DATA[[#This Row],[Fecha]],"mmm")</f>
        <v>jun</v>
      </c>
      <c r="C5468" s="16">
        <f>(WEEKNUM(DATA[[#This Row],[Fecha]],2))</f>
        <v>23</v>
      </c>
      <c r="D5468" s="30">
        <v>45447</v>
      </c>
      <c r="E5468" s="102">
        <f>YEAR(DATA[[#This Row],[Fecha]])</f>
        <v>2024</v>
      </c>
      <c r="F5468" s="31" t="s">
        <v>398</v>
      </c>
      <c r="G5468" s="32" t="s">
        <v>78</v>
      </c>
      <c r="H5468" s="35" t="s">
        <v>300</v>
      </c>
      <c r="I5468" s="32" t="s">
        <v>166</v>
      </c>
      <c r="J5468" s="19">
        <v>2.13</v>
      </c>
    </row>
    <row r="5469" spans="1:10">
      <c r="A5469" s="18" t="s">
        <v>22</v>
      </c>
      <c r="B5469" s="5" t="str">
        <f>TEXT(DATA[[#This Row],[Fecha]],"mmm")</f>
        <v>jun</v>
      </c>
      <c r="C5469" s="16">
        <f>(WEEKNUM(DATA[[#This Row],[Fecha]],2))</f>
        <v>23</v>
      </c>
      <c r="D5469" s="30">
        <v>45447</v>
      </c>
      <c r="E5469" s="102">
        <f>YEAR(DATA[[#This Row],[Fecha]])</f>
        <v>2024</v>
      </c>
      <c r="F5469" s="31" t="s">
        <v>398</v>
      </c>
      <c r="G5469" s="32" t="s">
        <v>78</v>
      </c>
      <c r="H5469" s="35" t="s">
        <v>139</v>
      </c>
      <c r="I5469" s="32" t="s">
        <v>166</v>
      </c>
      <c r="J5469" s="19">
        <v>2.13</v>
      </c>
    </row>
    <row r="5470" spans="1:10">
      <c r="A5470" s="18" t="s">
        <v>19</v>
      </c>
      <c r="B5470" s="5" t="str">
        <f>TEXT(DATA[[#This Row],[Fecha]],"mmm")</f>
        <v>jun</v>
      </c>
      <c r="C5470" s="16">
        <f>(WEEKNUM(DATA[[#This Row],[Fecha]],2))</f>
        <v>23</v>
      </c>
      <c r="D5470" s="30">
        <v>45447</v>
      </c>
      <c r="E5470" s="102">
        <f>YEAR(DATA[[#This Row],[Fecha]])</f>
        <v>2024</v>
      </c>
      <c r="F5470" s="31" t="s">
        <v>398</v>
      </c>
      <c r="G5470" s="32" t="s">
        <v>65</v>
      </c>
      <c r="H5470" s="35" t="s">
        <v>89</v>
      </c>
      <c r="I5470" s="32" t="s">
        <v>166</v>
      </c>
      <c r="J5470" s="19">
        <v>2.12</v>
      </c>
    </row>
    <row r="5471" spans="1:10">
      <c r="A5471" s="18" t="s">
        <v>22</v>
      </c>
      <c r="B5471" s="5" t="str">
        <f>TEXT(DATA[[#This Row],[Fecha]],"mmm")</f>
        <v>jun</v>
      </c>
      <c r="C5471" s="16">
        <f>(WEEKNUM(DATA[[#This Row],[Fecha]],2))</f>
        <v>23</v>
      </c>
      <c r="D5471" s="30">
        <v>45447</v>
      </c>
      <c r="E5471" s="102">
        <f>YEAR(DATA[[#This Row],[Fecha]])</f>
        <v>2024</v>
      </c>
      <c r="F5471" s="31" t="s">
        <v>398</v>
      </c>
      <c r="G5471" s="32" t="s">
        <v>78</v>
      </c>
      <c r="H5471" s="35" t="s">
        <v>296</v>
      </c>
      <c r="I5471" s="32" t="s">
        <v>166</v>
      </c>
      <c r="J5471" s="19">
        <v>2.1</v>
      </c>
    </row>
    <row r="5472" spans="1:10">
      <c r="A5472" s="18" t="s">
        <v>20</v>
      </c>
      <c r="B5472" s="5" t="str">
        <f>TEXT(DATA[[#This Row],[Fecha]],"mmm")</f>
        <v>jun</v>
      </c>
      <c r="C5472" s="16">
        <f>(WEEKNUM(DATA[[#This Row],[Fecha]],2))</f>
        <v>23</v>
      </c>
      <c r="D5472" s="30">
        <v>45447</v>
      </c>
      <c r="E5472" s="102">
        <f>YEAR(DATA[[#This Row],[Fecha]])</f>
        <v>2024</v>
      </c>
      <c r="F5472" s="31" t="s">
        <v>58</v>
      </c>
      <c r="G5472" s="32" t="s">
        <v>76</v>
      </c>
      <c r="H5472" s="35" t="s">
        <v>595</v>
      </c>
      <c r="I5472" s="32" t="s">
        <v>166</v>
      </c>
      <c r="J5472" s="19">
        <v>2.02</v>
      </c>
    </row>
    <row r="5473" spans="1:10">
      <c r="A5473" s="18" t="s">
        <v>19</v>
      </c>
      <c r="B5473" s="5" t="str">
        <f>TEXT(DATA[[#This Row],[Fecha]],"mmm")</f>
        <v>jun</v>
      </c>
      <c r="C5473" s="16">
        <f>(WEEKNUM(DATA[[#This Row],[Fecha]],2))</f>
        <v>23</v>
      </c>
      <c r="D5473" s="30">
        <v>45447</v>
      </c>
      <c r="E5473" s="102">
        <f>YEAR(DATA[[#This Row],[Fecha]])</f>
        <v>2024</v>
      </c>
      <c r="F5473" s="31" t="s">
        <v>398</v>
      </c>
      <c r="G5473" s="32" t="s">
        <v>65</v>
      </c>
      <c r="H5473" s="35" t="s">
        <v>89</v>
      </c>
      <c r="I5473" s="32" t="s">
        <v>166</v>
      </c>
      <c r="J5473" s="19">
        <v>1.93</v>
      </c>
    </row>
    <row r="5474" spans="1:10">
      <c r="A5474" s="18" t="s">
        <v>19</v>
      </c>
      <c r="B5474" s="5" t="str">
        <f>TEXT(DATA[[#This Row],[Fecha]],"mmm")</f>
        <v>jun</v>
      </c>
      <c r="C5474" s="16">
        <f>(WEEKNUM(DATA[[#This Row],[Fecha]],2))</f>
        <v>23</v>
      </c>
      <c r="D5474" s="30">
        <v>45447</v>
      </c>
      <c r="E5474" s="102">
        <f>YEAR(DATA[[#This Row],[Fecha]])</f>
        <v>2024</v>
      </c>
      <c r="F5474" s="31" t="s">
        <v>398</v>
      </c>
      <c r="G5474" s="32" t="s">
        <v>65</v>
      </c>
      <c r="H5474" s="35" t="s">
        <v>435</v>
      </c>
      <c r="I5474" s="32" t="s">
        <v>166</v>
      </c>
      <c r="J5474" s="19">
        <v>1.6</v>
      </c>
    </row>
    <row r="5475" spans="1:10">
      <c r="A5475" s="18" t="s">
        <v>19</v>
      </c>
      <c r="B5475" s="5" t="str">
        <f>TEXT(DATA[[#This Row],[Fecha]],"mmm")</f>
        <v>jun</v>
      </c>
      <c r="C5475" s="16">
        <f>(WEEKNUM(DATA[[#This Row],[Fecha]],2))</f>
        <v>23</v>
      </c>
      <c r="D5475" s="30">
        <v>45447</v>
      </c>
      <c r="E5475" s="102">
        <f>YEAR(DATA[[#This Row],[Fecha]])</f>
        <v>2024</v>
      </c>
      <c r="F5475" s="31" t="s">
        <v>398</v>
      </c>
      <c r="G5475" s="32" t="s">
        <v>76</v>
      </c>
      <c r="H5475" s="35" t="s">
        <v>949</v>
      </c>
      <c r="I5475" s="32" t="s">
        <v>166</v>
      </c>
      <c r="J5475" s="19">
        <v>1.59</v>
      </c>
    </row>
    <row r="5476" spans="1:10">
      <c r="A5476" s="18" t="s">
        <v>19</v>
      </c>
      <c r="B5476" s="5" t="str">
        <f>TEXT(DATA[[#This Row],[Fecha]],"mmm")</f>
        <v>jun</v>
      </c>
      <c r="C5476" s="16">
        <f>(WEEKNUM(DATA[[#This Row],[Fecha]],2))</f>
        <v>23</v>
      </c>
      <c r="D5476" s="30">
        <v>45447</v>
      </c>
      <c r="E5476" s="102">
        <f>YEAR(DATA[[#This Row],[Fecha]])</f>
        <v>2024</v>
      </c>
      <c r="F5476" s="31" t="s">
        <v>398</v>
      </c>
      <c r="G5476" s="32" t="s">
        <v>60</v>
      </c>
      <c r="H5476" s="35" t="s">
        <v>299</v>
      </c>
      <c r="I5476" s="32" t="s">
        <v>166</v>
      </c>
      <c r="J5476" s="19">
        <v>1.54</v>
      </c>
    </row>
    <row r="5477" spans="1:10">
      <c r="A5477" s="18" t="s">
        <v>22</v>
      </c>
      <c r="B5477" s="5" t="str">
        <f>TEXT(DATA[[#This Row],[Fecha]],"mmm")</f>
        <v>jun</v>
      </c>
      <c r="C5477" s="16">
        <f>(WEEKNUM(DATA[[#This Row],[Fecha]],2))</f>
        <v>23</v>
      </c>
      <c r="D5477" s="30">
        <v>45447</v>
      </c>
      <c r="E5477" s="102">
        <f>YEAR(DATA[[#This Row],[Fecha]])</f>
        <v>2024</v>
      </c>
      <c r="F5477" s="31" t="s">
        <v>398</v>
      </c>
      <c r="G5477" s="32" t="s">
        <v>78</v>
      </c>
      <c r="H5477" s="35" t="s">
        <v>296</v>
      </c>
      <c r="I5477" s="32" t="s">
        <v>166</v>
      </c>
      <c r="J5477" s="19">
        <v>1.53</v>
      </c>
    </row>
    <row r="5478" spans="1:10">
      <c r="A5478" s="18" t="s">
        <v>22</v>
      </c>
      <c r="B5478" s="5" t="str">
        <f>TEXT(DATA[[#This Row],[Fecha]],"mmm")</f>
        <v>jun</v>
      </c>
      <c r="C5478" s="16">
        <f>(WEEKNUM(DATA[[#This Row],[Fecha]],2))</f>
        <v>23</v>
      </c>
      <c r="D5478" s="30">
        <v>45447</v>
      </c>
      <c r="E5478" s="102">
        <f>YEAR(DATA[[#This Row],[Fecha]])</f>
        <v>2024</v>
      </c>
      <c r="F5478" s="31" t="s">
        <v>398</v>
      </c>
      <c r="G5478" s="32" t="s">
        <v>78</v>
      </c>
      <c r="H5478" s="35" t="s">
        <v>296</v>
      </c>
      <c r="I5478" s="32" t="s">
        <v>166</v>
      </c>
      <c r="J5478" s="19">
        <v>1.48</v>
      </c>
    </row>
    <row r="5479" spans="1:10">
      <c r="A5479" s="18" t="s">
        <v>22</v>
      </c>
      <c r="B5479" s="5" t="str">
        <f>TEXT(DATA[[#This Row],[Fecha]],"mmm")</f>
        <v>jun</v>
      </c>
      <c r="C5479" s="16">
        <f>(WEEKNUM(DATA[[#This Row],[Fecha]],2))</f>
        <v>23</v>
      </c>
      <c r="D5479" s="30">
        <v>45447</v>
      </c>
      <c r="E5479" s="102">
        <f>YEAR(DATA[[#This Row],[Fecha]])</f>
        <v>2024</v>
      </c>
      <c r="F5479" s="31" t="s">
        <v>398</v>
      </c>
      <c r="G5479" s="32" t="s">
        <v>78</v>
      </c>
      <c r="H5479" s="35" t="s">
        <v>296</v>
      </c>
      <c r="I5479" s="32" t="s">
        <v>166</v>
      </c>
      <c r="J5479" s="19">
        <v>1.35</v>
      </c>
    </row>
    <row r="5480" spans="1:10">
      <c r="A5480" s="18" t="s">
        <v>19</v>
      </c>
      <c r="B5480" s="5" t="str">
        <f>TEXT(DATA[[#This Row],[Fecha]],"mmm")</f>
        <v>jun</v>
      </c>
      <c r="C5480" s="16">
        <f>(WEEKNUM(DATA[[#This Row],[Fecha]],2))</f>
        <v>23</v>
      </c>
      <c r="D5480" s="30">
        <v>45447</v>
      </c>
      <c r="E5480" s="102">
        <f>YEAR(DATA[[#This Row],[Fecha]])</f>
        <v>2024</v>
      </c>
      <c r="F5480" s="31" t="s">
        <v>398</v>
      </c>
      <c r="G5480" s="32" t="s">
        <v>65</v>
      </c>
      <c r="H5480" s="35" t="s">
        <v>89</v>
      </c>
      <c r="I5480" s="32" t="s">
        <v>166</v>
      </c>
      <c r="J5480" s="19">
        <v>1.35</v>
      </c>
    </row>
    <row r="5481" spans="1:10">
      <c r="A5481" s="18" t="s">
        <v>22</v>
      </c>
      <c r="B5481" s="5" t="str">
        <f>TEXT(DATA[[#This Row],[Fecha]],"mmm")</f>
        <v>jun</v>
      </c>
      <c r="C5481" s="16">
        <f>(WEEKNUM(DATA[[#This Row],[Fecha]],2))</f>
        <v>23</v>
      </c>
      <c r="D5481" s="30">
        <v>45447</v>
      </c>
      <c r="E5481" s="102">
        <f>YEAR(DATA[[#This Row],[Fecha]])</f>
        <v>2024</v>
      </c>
      <c r="F5481" s="31" t="s">
        <v>58</v>
      </c>
      <c r="G5481" s="32" t="s">
        <v>53</v>
      </c>
      <c r="H5481" s="35" t="s">
        <v>706</v>
      </c>
      <c r="I5481" s="32" t="s">
        <v>166</v>
      </c>
      <c r="J5481" s="19">
        <v>1.08</v>
      </c>
    </row>
    <row r="5482" spans="1:10">
      <c r="A5482" s="18" t="s">
        <v>19</v>
      </c>
      <c r="B5482" s="5" t="str">
        <f>TEXT(DATA[[#This Row],[Fecha]],"mmm")</f>
        <v>jun</v>
      </c>
      <c r="C5482" s="16">
        <f>(WEEKNUM(DATA[[#This Row],[Fecha]],2))</f>
        <v>23</v>
      </c>
      <c r="D5482" s="30">
        <v>45447</v>
      </c>
      <c r="E5482" s="102">
        <f>YEAR(DATA[[#This Row],[Fecha]])</f>
        <v>2024</v>
      </c>
      <c r="F5482" s="31" t="s">
        <v>398</v>
      </c>
      <c r="G5482" s="32" t="s">
        <v>65</v>
      </c>
      <c r="H5482" s="35" t="s">
        <v>435</v>
      </c>
      <c r="I5482" s="32" t="s">
        <v>166</v>
      </c>
      <c r="J5482" s="19">
        <v>1.07</v>
      </c>
    </row>
    <row r="5483" spans="1:10">
      <c r="A5483" s="18" t="s">
        <v>22</v>
      </c>
      <c r="B5483" s="5" t="str">
        <f>TEXT(DATA[[#This Row],[Fecha]],"mmm")</f>
        <v>jun</v>
      </c>
      <c r="C5483" s="16">
        <f>(WEEKNUM(DATA[[#This Row],[Fecha]],2))</f>
        <v>23</v>
      </c>
      <c r="D5483" s="30">
        <v>45447</v>
      </c>
      <c r="E5483" s="102">
        <f>YEAR(DATA[[#This Row],[Fecha]])</f>
        <v>2024</v>
      </c>
      <c r="F5483" s="31" t="s">
        <v>58</v>
      </c>
      <c r="G5483" s="32" t="s">
        <v>78</v>
      </c>
      <c r="H5483" s="35" t="s">
        <v>296</v>
      </c>
      <c r="I5483" s="32" t="s">
        <v>166</v>
      </c>
      <c r="J5483" s="19">
        <v>0.98</v>
      </c>
    </row>
    <row r="5484" spans="1:10">
      <c r="A5484" s="18" t="s">
        <v>22</v>
      </c>
      <c r="B5484" s="5" t="str">
        <f>TEXT(DATA[[#This Row],[Fecha]],"mmm")</f>
        <v>jun</v>
      </c>
      <c r="C5484" s="16">
        <f>(WEEKNUM(DATA[[#This Row],[Fecha]],2))</f>
        <v>23</v>
      </c>
      <c r="D5484" s="30">
        <v>45447</v>
      </c>
      <c r="E5484" s="102">
        <f>YEAR(DATA[[#This Row],[Fecha]])</f>
        <v>2024</v>
      </c>
      <c r="F5484" s="31" t="s">
        <v>398</v>
      </c>
      <c r="G5484" s="32" t="s">
        <v>78</v>
      </c>
      <c r="H5484" s="35" t="s">
        <v>296</v>
      </c>
      <c r="I5484" s="32" t="s">
        <v>166</v>
      </c>
      <c r="J5484" s="19">
        <v>0.98</v>
      </c>
    </row>
    <row r="5485" spans="1:10">
      <c r="A5485" s="18" t="s">
        <v>19</v>
      </c>
      <c r="B5485" s="5" t="str">
        <f>TEXT(DATA[[#This Row],[Fecha]],"mmm")</f>
        <v>jun</v>
      </c>
      <c r="C5485" s="16">
        <f>(WEEKNUM(DATA[[#This Row],[Fecha]],2))</f>
        <v>23</v>
      </c>
      <c r="D5485" s="30">
        <v>45447</v>
      </c>
      <c r="E5485" s="102">
        <f>YEAR(DATA[[#This Row],[Fecha]])</f>
        <v>2024</v>
      </c>
      <c r="F5485" s="31" t="s">
        <v>398</v>
      </c>
      <c r="G5485" s="32" t="s">
        <v>65</v>
      </c>
      <c r="H5485" s="35" t="s">
        <v>435</v>
      </c>
      <c r="I5485" s="32" t="s">
        <v>166</v>
      </c>
      <c r="J5485" s="19">
        <v>0.97</v>
      </c>
    </row>
    <row r="5486" spans="1:10">
      <c r="A5486" s="18" t="s">
        <v>22</v>
      </c>
      <c r="B5486" s="5" t="str">
        <f>TEXT(DATA[[#This Row],[Fecha]],"mmm")</f>
        <v>jun</v>
      </c>
      <c r="C5486" s="16">
        <f>(WEEKNUM(DATA[[#This Row],[Fecha]],2))</f>
        <v>23</v>
      </c>
      <c r="D5486" s="30">
        <v>45447</v>
      </c>
      <c r="E5486" s="102">
        <f>YEAR(DATA[[#This Row],[Fecha]])</f>
        <v>2024</v>
      </c>
      <c r="F5486" s="31" t="s">
        <v>398</v>
      </c>
      <c r="G5486" s="32" t="s">
        <v>76</v>
      </c>
      <c r="H5486" s="35" t="s">
        <v>949</v>
      </c>
      <c r="I5486" s="32" t="s">
        <v>166</v>
      </c>
      <c r="J5486" s="19">
        <v>0.8</v>
      </c>
    </row>
    <row r="5487" spans="1:10">
      <c r="A5487" s="18" t="s">
        <v>22</v>
      </c>
      <c r="B5487" s="5" t="str">
        <f>TEXT(DATA[[#This Row],[Fecha]],"mmm")</f>
        <v>jun</v>
      </c>
      <c r="C5487" s="16">
        <f>(WEEKNUM(DATA[[#This Row],[Fecha]],2))</f>
        <v>23</v>
      </c>
      <c r="D5487" s="30">
        <v>45447</v>
      </c>
      <c r="E5487" s="102">
        <f>YEAR(DATA[[#This Row],[Fecha]])</f>
        <v>2024</v>
      </c>
      <c r="F5487" s="31" t="s">
        <v>398</v>
      </c>
      <c r="G5487" s="32" t="s">
        <v>78</v>
      </c>
      <c r="H5487" s="35" t="s">
        <v>296</v>
      </c>
      <c r="I5487" s="32" t="s">
        <v>166</v>
      </c>
      <c r="J5487" s="19">
        <v>0.4</v>
      </c>
    </row>
    <row r="5488" spans="1:10">
      <c r="A5488" s="18" t="s">
        <v>22</v>
      </c>
      <c r="B5488" s="5" t="str">
        <f>TEXT(DATA[[#This Row],[Fecha]],"mmm")</f>
        <v>jun</v>
      </c>
      <c r="C5488" s="16">
        <f>(WEEKNUM(DATA[[#This Row],[Fecha]],2))</f>
        <v>23</v>
      </c>
      <c r="D5488" s="30">
        <v>45447</v>
      </c>
      <c r="E5488" s="102">
        <f>YEAR(DATA[[#This Row],[Fecha]])</f>
        <v>2024</v>
      </c>
      <c r="F5488" s="31" t="s">
        <v>398</v>
      </c>
      <c r="G5488" s="32" t="s">
        <v>65</v>
      </c>
      <c r="H5488" s="35" t="s">
        <v>89</v>
      </c>
      <c r="I5488" s="32" t="s">
        <v>166</v>
      </c>
      <c r="J5488" s="19">
        <v>0.22</v>
      </c>
    </row>
    <row r="5489" spans="1:11">
      <c r="A5489" s="18" t="s">
        <v>19</v>
      </c>
      <c r="B5489" s="5" t="str">
        <f>TEXT(DATA[[#This Row],[Fecha]],"mmm")</f>
        <v>jun</v>
      </c>
      <c r="C5489" s="16">
        <f>(WEEKNUM(DATA[[#This Row],[Fecha]],2))</f>
        <v>23</v>
      </c>
      <c r="D5489" s="30">
        <v>45447</v>
      </c>
      <c r="E5489" s="102">
        <f>YEAR(DATA[[#This Row],[Fecha]])</f>
        <v>2024</v>
      </c>
      <c r="F5489" s="31" t="s">
        <v>398</v>
      </c>
      <c r="G5489" s="32" t="s">
        <v>76</v>
      </c>
      <c r="H5489" s="35" t="s">
        <v>949</v>
      </c>
      <c r="I5489" s="32" t="s">
        <v>166</v>
      </c>
      <c r="J5489" s="19">
        <v>0.16</v>
      </c>
    </row>
    <row r="5490" spans="1:11">
      <c r="A5490" s="18" t="s">
        <v>22</v>
      </c>
      <c r="B5490" s="5" t="str">
        <f>TEXT(DATA[[#This Row],[Fecha]],"mmm")</f>
        <v>jun</v>
      </c>
      <c r="C5490" s="16">
        <f>(WEEKNUM(DATA[[#This Row],[Fecha]],2))</f>
        <v>23</v>
      </c>
      <c r="D5490" s="30">
        <v>45447</v>
      </c>
      <c r="E5490" s="102">
        <f>YEAR(DATA[[#This Row],[Fecha]])</f>
        <v>2024</v>
      </c>
      <c r="F5490" s="31" t="s">
        <v>398</v>
      </c>
      <c r="G5490" s="32" t="s">
        <v>78</v>
      </c>
      <c r="H5490" s="35" t="s">
        <v>296</v>
      </c>
      <c r="I5490" s="32" t="s">
        <v>166</v>
      </c>
      <c r="J5490" s="19">
        <v>0.03</v>
      </c>
    </row>
    <row r="5491" spans="1:11">
      <c r="A5491" s="18" t="s">
        <v>19</v>
      </c>
      <c r="B5491" s="5" t="str">
        <f>TEXT(DATA[[#This Row],[Fecha]],"mmm")</f>
        <v>jun</v>
      </c>
      <c r="C5491" s="16">
        <f>(WEEKNUM(DATA[[#This Row],[Fecha]],2))</f>
        <v>23</v>
      </c>
      <c r="D5491" s="30">
        <v>45448</v>
      </c>
      <c r="E5491" s="102">
        <f>YEAR(DATA[[#This Row],[Fecha]])</f>
        <v>2024</v>
      </c>
      <c r="F5491" s="31" t="s">
        <v>398</v>
      </c>
      <c r="G5491" s="32" t="s">
        <v>74</v>
      </c>
      <c r="H5491" s="35" t="s">
        <v>149</v>
      </c>
      <c r="I5491" s="32" t="s">
        <v>57</v>
      </c>
      <c r="J5491" s="19">
        <v>30</v>
      </c>
      <c r="K5491" s="29" t="s">
        <v>994</v>
      </c>
    </row>
    <row r="5492" spans="1:11">
      <c r="A5492" s="18" t="s">
        <v>20</v>
      </c>
      <c r="B5492" s="5" t="str">
        <f>TEXT(DATA[[#This Row],[Fecha]],"mmm")</f>
        <v>jun</v>
      </c>
      <c r="C5492" s="16">
        <f>(WEEKNUM(DATA[[#This Row],[Fecha]],2))</f>
        <v>23</v>
      </c>
      <c r="D5492" s="30">
        <v>45448</v>
      </c>
      <c r="E5492" s="102">
        <f>YEAR(DATA[[#This Row],[Fecha]])</f>
        <v>2024</v>
      </c>
      <c r="F5492" s="31" t="s">
        <v>398</v>
      </c>
      <c r="G5492" s="32" t="s">
        <v>70</v>
      </c>
      <c r="H5492" s="35" t="s">
        <v>84</v>
      </c>
      <c r="I5492" s="32" t="s">
        <v>56</v>
      </c>
      <c r="J5492" s="19">
        <v>23.68</v>
      </c>
      <c r="K5492" s="29" t="s">
        <v>995</v>
      </c>
    </row>
    <row r="5493" spans="1:11">
      <c r="A5493" s="18" t="s">
        <v>20</v>
      </c>
      <c r="B5493" s="5" t="str">
        <f>TEXT(DATA[[#This Row],[Fecha]],"mmm")</f>
        <v>jun</v>
      </c>
      <c r="C5493" s="16">
        <f>(WEEKNUM(DATA[[#This Row],[Fecha]],2))</f>
        <v>23</v>
      </c>
      <c r="D5493" s="30">
        <v>45448</v>
      </c>
      <c r="E5493" s="102">
        <f>YEAR(DATA[[#This Row],[Fecha]])</f>
        <v>2024</v>
      </c>
      <c r="F5493" s="31" t="s">
        <v>58</v>
      </c>
      <c r="G5493" s="32" t="s">
        <v>482</v>
      </c>
      <c r="H5493" s="35" t="s">
        <v>491</v>
      </c>
      <c r="I5493" s="32" t="s">
        <v>56</v>
      </c>
      <c r="J5493" s="19">
        <v>19.940000000000001</v>
      </c>
      <c r="K5493" s="29" t="s">
        <v>999</v>
      </c>
    </row>
    <row r="5494" spans="1:11">
      <c r="A5494" s="18" t="s">
        <v>20</v>
      </c>
      <c r="B5494" s="5" t="str">
        <f>TEXT(DATA[[#This Row],[Fecha]],"mmm")</f>
        <v>jun</v>
      </c>
      <c r="C5494" s="16">
        <f>(WEEKNUM(DATA[[#This Row],[Fecha]],2))</f>
        <v>23</v>
      </c>
      <c r="D5494" s="30">
        <v>45448</v>
      </c>
      <c r="E5494" s="102">
        <f>YEAR(DATA[[#This Row],[Fecha]])</f>
        <v>2024</v>
      </c>
      <c r="F5494" s="31" t="s">
        <v>398</v>
      </c>
      <c r="G5494" s="32" t="s">
        <v>52</v>
      </c>
      <c r="H5494" s="35" t="s">
        <v>997</v>
      </c>
      <c r="I5494" s="32" t="s">
        <v>56</v>
      </c>
      <c r="J5494" s="19">
        <v>17.84</v>
      </c>
      <c r="K5494" s="29" t="s">
        <v>998</v>
      </c>
    </row>
    <row r="5495" spans="1:11">
      <c r="A5495" s="18" t="s">
        <v>20</v>
      </c>
      <c r="B5495" s="5" t="str">
        <f>TEXT(DATA[[#This Row],[Fecha]],"mmm")</f>
        <v>jun</v>
      </c>
      <c r="C5495" s="16">
        <f>(WEEKNUM(DATA[[#This Row],[Fecha]],2))</f>
        <v>23</v>
      </c>
      <c r="D5495" s="30">
        <v>45448</v>
      </c>
      <c r="E5495" s="102">
        <f>YEAR(DATA[[#This Row],[Fecha]])</f>
        <v>2024</v>
      </c>
      <c r="F5495" s="31" t="s">
        <v>58</v>
      </c>
      <c r="G5495" s="32" t="s">
        <v>70</v>
      </c>
      <c r="H5495" s="35" t="s">
        <v>84</v>
      </c>
      <c r="I5495" s="32" t="s">
        <v>56</v>
      </c>
      <c r="J5495" s="19">
        <v>17.16</v>
      </c>
      <c r="K5495" s="29" t="s">
        <v>996</v>
      </c>
    </row>
    <row r="5496" spans="1:11">
      <c r="A5496" s="18" t="s">
        <v>22</v>
      </c>
      <c r="B5496" s="5" t="str">
        <f>TEXT(DATA[[#This Row],[Fecha]],"mmm")</f>
        <v>jun</v>
      </c>
      <c r="C5496" s="16">
        <f>(WEEKNUM(DATA[[#This Row],[Fecha]],2))</f>
        <v>23</v>
      </c>
      <c r="D5496" s="30">
        <v>45448</v>
      </c>
      <c r="E5496" s="102">
        <f>YEAR(DATA[[#This Row],[Fecha]])</f>
        <v>2024</v>
      </c>
      <c r="F5496" s="31" t="s">
        <v>398</v>
      </c>
      <c r="G5496" s="32" t="s">
        <v>76</v>
      </c>
      <c r="H5496" s="35" t="s">
        <v>303</v>
      </c>
      <c r="I5496" s="32" t="s">
        <v>56</v>
      </c>
      <c r="J5496" s="19">
        <v>17.010000000000002</v>
      </c>
      <c r="K5496" s="29" t="s">
        <v>987</v>
      </c>
    </row>
    <row r="5497" spans="1:11">
      <c r="A5497" s="18" t="s">
        <v>20</v>
      </c>
      <c r="B5497" s="5" t="str">
        <f>TEXT(DATA[[#This Row],[Fecha]],"mmm")</f>
        <v>jun</v>
      </c>
      <c r="C5497" s="16">
        <f>(WEEKNUM(DATA[[#This Row],[Fecha]],2))</f>
        <v>23</v>
      </c>
      <c r="D5497" s="30">
        <v>45448</v>
      </c>
      <c r="E5497" s="102">
        <f>YEAR(DATA[[#This Row],[Fecha]])</f>
        <v>2024</v>
      </c>
      <c r="F5497" s="31" t="s">
        <v>58</v>
      </c>
      <c r="G5497" s="32" t="s">
        <v>482</v>
      </c>
      <c r="H5497" s="35" t="s">
        <v>491</v>
      </c>
      <c r="I5497" s="32" t="s">
        <v>56</v>
      </c>
      <c r="J5497" s="19">
        <v>15.43</v>
      </c>
      <c r="K5497" s="29" t="s">
        <v>999</v>
      </c>
    </row>
    <row r="5498" spans="1:11">
      <c r="A5498" s="18" t="s">
        <v>20</v>
      </c>
      <c r="B5498" s="5" t="str">
        <f>TEXT(DATA[[#This Row],[Fecha]],"mmm")</f>
        <v>jun</v>
      </c>
      <c r="C5498" s="16">
        <f>(WEEKNUM(DATA[[#This Row],[Fecha]],2))</f>
        <v>23</v>
      </c>
      <c r="D5498" s="30">
        <v>45448</v>
      </c>
      <c r="E5498" s="102">
        <f>YEAR(DATA[[#This Row],[Fecha]])</f>
        <v>2024</v>
      </c>
      <c r="F5498" s="31" t="s">
        <v>398</v>
      </c>
      <c r="G5498" s="32" t="s">
        <v>482</v>
      </c>
      <c r="H5498" s="35" t="s">
        <v>1000</v>
      </c>
      <c r="I5498" s="32" t="s">
        <v>57</v>
      </c>
      <c r="J5498" s="19">
        <v>11.19</v>
      </c>
      <c r="K5498" s="29" t="s">
        <v>1001</v>
      </c>
    </row>
    <row r="5499" spans="1:11">
      <c r="A5499" s="18" t="s">
        <v>20</v>
      </c>
      <c r="B5499" s="5" t="str">
        <f>TEXT(DATA[[#This Row],[Fecha]],"mmm")</f>
        <v>jun</v>
      </c>
      <c r="C5499" s="16">
        <f>(WEEKNUM(DATA[[#This Row],[Fecha]],2))</f>
        <v>23</v>
      </c>
      <c r="D5499" s="30">
        <v>45448</v>
      </c>
      <c r="E5499" s="102">
        <f>YEAR(DATA[[#This Row],[Fecha]])</f>
        <v>2024</v>
      </c>
      <c r="F5499" s="31" t="s">
        <v>398</v>
      </c>
      <c r="G5499" s="32" t="s">
        <v>482</v>
      </c>
      <c r="H5499" s="35" t="s">
        <v>806</v>
      </c>
      <c r="I5499" s="32" t="s">
        <v>166</v>
      </c>
      <c r="J5499" s="19">
        <v>9.93</v>
      </c>
    </row>
    <row r="5500" spans="1:11">
      <c r="A5500" s="18" t="s">
        <v>22</v>
      </c>
      <c r="B5500" s="5" t="str">
        <f>TEXT(DATA[[#This Row],[Fecha]],"mmm")</f>
        <v>jun</v>
      </c>
      <c r="C5500" s="16">
        <f>(WEEKNUM(DATA[[#This Row],[Fecha]],2))</f>
        <v>23</v>
      </c>
      <c r="D5500" s="30">
        <v>45448</v>
      </c>
      <c r="E5500" s="102">
        <f>YEAR(DATA[[#This Row],[Fecha]])</f>
        <v>2024</v>
      </c>
      <c r="F5500" s="31" t="s">
        <v>58</v>
      </c>
      <c r="G5500" s="32" t="s">
        <v>65</v>
      </c>
      <c r="H5500" s="35" t="s">
        <v>89</v>
      </c>
      <c r="I5500" s="32" t="s">
        <v>166</v>
      </c>
      <c r="J5500" s="19">
        <v>7.95</v>
      </c>
    </row>
    <row r="5501" spans="1:11">
      <c r="A5501" s="18" t="s">
        <v>19</v>
      </c>
      <c r="B5501" s="5" t="str">
        <f>TEXT(DATA[[#This Row],[Fecha]],"mmm")</f>
        <v>jun</v>
      </c>
      <c r="C5501" s="16">
        <f>(WEEKNUM(DATA[[#This Row],[Fecha]],2))</f>
        <v>23</v>
      </c>
      <c r="D5501" s="30">
        <v>45448</v>
      </c>
      <c r="E5501" s="102">
        <f>YEAR(DATA[[#This Row],[Fecha]])</f>
        <v>2024</v>
      </c>
      <c r="F5501" s="31" t="s">
        <v>398</v>
      </c>
      <c r="G5501" s="32" t="s">
        <v>74</v>
      </c>
      <c r="H5501" s="35" t="s">
        <v>149</v>
      </c>
      <c r="I5501" s="32" t="s">
        <v>166</v>
      </c>
      <c r="J5501" s="19">
        <v>6.9</v>
      </c>
    </row>
    <row r="5502" spans="1:11">
      <c r="A5502" s="18" t="s">
        <v>22</v>
      </c>
      <c r="B5502" s="5" t="str">
        <f>TEXT(DATA[[#This Row],[Fecha]],"mmm")</f>
        <v>jun</v>
      </c>
      <c r="C5502" s="16">
        <f>(WEEKNUM(DATA[[#This Row],[Fecha]],2))</f>
        <v>23</v>
      </c>
      <c r="D5502" s="30">
        <v>45448</v>
      </c>
      <c r="E5502" s="102">
        <f>YEAR(DATA[[#This Row],[Fecha]])</f>
        <v>2024</v>
      </c>
      <c r="F5502" s="31" t="s">
        <v>398</v>
      </c>
      <c r="G5502" s="32" t="s">
        <v>76</v>
      </c>
      <c r="H5502" s="35" t="s">
        <v>303</v>
      </c>
      <c r="I5502" s="32" t="s">
        <v>166</v>
      </c>
      <c r="J5502" s="19">
        <v>6.23</v>
      </c>
    </row>
    <row r="5503" spans="1:11">
      <c r="A5503" s="18" t="s">
        <v>20</v>
      </c>
      <c r="B5503" s="5" t="str">
        <f>TEXT(DATA[[#This Row],[Fecha]],"mmm")</f>
        <v>jun</v>
      </c>
      <c r="C5503" s="16">
        <f>(WEEKNUM(DATA[[#This Row],[Fecha]],2))</f>
        <v>23</v>
      </c>
      <c r="D5503" s="30">
        <v>45448</v>
      </c>
      <c r="E5503" s="102">
        <f>YEAR(DATA[[#This Row],[Fecha]])</f>
        <v>2024</v>
      </c>
      <c r="F5503" s="31" t="s">
        <v>58</v>
      </c>
      <c r="G5503" s="32" t="s">
        <v>482</v>
      </c>
      <c r="H5503" s="35" t="s">
        <v>491</v>
      </c>
      <c r="I5503" s="32" t="s">
        <v>166</v>
      </c>
      <c r="J5503" s="19">
        <v>6.05</v>
      </c>
    </row>
    <row r="5504" spans="1:11">
      <c r="A5504" s="18" t="s">
        <v>22</v>
      </c>
      <c r="B5504" s="5" t="str">
        <f>TEXT(DATA[[#This Row],[Fecha]],"mmm")</f>
        <v>jun</v>
      </c>
      <c r="C5504" s="16">
        <f>(WEEKNUM(DATA[[#This Row],[Fecha]],2))</f>
        <v>23</v>
      </c>
      <c r="D5504" s="30">
        <v>45448</v>
      </c>
      <c r="E5504" s="102">
        <f>YEAR(DATA[[#This Row],[Fecha]])</f>
        <v>2024</v>
      </c>
      <c r="F5504" s="31" t="s">
        <v>398</v>
      </c>
      <c r="G5504" s="32" t="s">
        <v>76</v>
      </c>
      <c r="H5504" s="35" t="s">
        <v>303</v>
      </c>
      <c r="I5504" s="32" t="s">
        <v>166</v>
      </c>
      <c r="J5504" s="19">
        <v>4.7</v>
      </c>
    </row>
    <row r="5505" spans="1:10">
      <c r="A5505" s="18" t="s">
        <v>22</v>
      </c>
      <c r="B5505" s="5" t="str">
        <f>TEXT(DATA[[#This Row],[Fecha]],"mmm")</f>
        <v>jun</v>
      </c>
      <c r="C5505" s="16">
        <f>(WEEKNUM(DATA[[#This Row],[Fecha]],2))</f>
        <v>23</v>
      </c>
      <c r="D5505" s="30">
        <v>45448</v>
      </c>
      <c r="E5505" s="102">
        <f>YEAR(DATA[[#This Row],[Fecha]])</f>
        <v>2024</v>
      </c>
      <c r="F5505" s="31" t="s">
        <v>398</v>
      </c>
      <c r="G5505" s="32" t="s">
        <v>65</v>
      </c>
      <c r="H5505" s="35" t="s">
        <v>89</v>
      </c>
      <c r="I5505" s="32" t="s">
        <v>166</v>
      </c>
      <c r="J5505" s="19">
        <v>4.43</v>
      </c>
    </row>
    <row r="5506" spans="1:10">
      <c r="A5506" s="18" t="s">
        <v>19</v>
      </c>
      <c r="B5506" s="5" t="str">
        <f>TEXT(DATA[[#This Row],[Fecha]],"mmm")</f>
        <v>jun</v>
      </c>
      <c r="C5506" s="16">
        <f>(WEEKNUM(DATA[[#This Row],[Fecha]],2))</f>
        <v>23</v>
      </c>
      <c r="D5506" s="30">
        <v>45448</v>
      </c>
      <c r="E5506" s="102">
        <f>YEAR(DATA[[#This Row],[Fecha]])</f>
        <v>2024</v>
      </c>
      <c r="F5506" s="31" t="s">
        <v>398</v>
      </c>
      <c r="G5506" s="32" t="s">
        <v>74</v>
      </c>
      <c r="H5506" s="35" t="s">
        <v>608</v>
      </c>
      <c r="I5506" s="32" t="s">
        <v>166</v>
      </c>
      <c r="J5506" s="19">
        <v>4.12</v>
      </c>
    </row>
    <row r="5507" spans="1:10">
      <c r="A5507" s="18" t="s">
        <v>22</v>
      </c>
      <c r="B5507" s="5" t="str">
        <f>TEXT(DATA[[#This Row],[Fecha]],"mmm")</f>
        <v>jun</v>
      </c>
      <c r="C5507" s="16">
        <f>(WEEKNUM(DATA[[#This Row],[Fecha]],2))</f>
        <v>23</v>
      </c>
      <c r="D5507" s="30">
        <v>45448</v>
      </c>
      <c r="E5507" s="102">
        <f>YEAR(DATA[[#This Row],[Fecha]])</f>
        <v>2024</v>
      </c>
      <c r="F5507" s="31" t="s">
        <v>58</v>
      </c>
      <c r="G5507" s="32" t="s">
        <v>60</v>
      </c>
      <c r="H5507" s="35" t="s">
        <v>483</v>
      </c>
      <c r="I5507" s="32" t="s">
        <v>166</v>
      </c>
      <c r="J5507" s="19">
        <v>4.05</v>
      </c>
    </row>
    <row r="5508" spans="1:10">
      <c r="A5508" s="18" t="s">
        <v>22</v>
      </c>
      <c r="B5508" s="5" t="str">
        <f>TEXT(DATA[[#This Row],[Fecha]],"mmm")</f>
        <v>jun</v>
      </c>
      <c r="C5508" s="16">
        <f>(WEEKNUM(DATA[[#This Row],[Fecha]],2))</f>
        <v>23</v>
      </c>
      <c r="D5508" s="30">
        <v>45448</v>
      </c>
      <c r="E5508" s="102">
        <f>YEAR(DATA[[#This Row],[Fecha]])</f>
        <v>2024</v>
      </c>
      <c r="F5508" s="31" t="s">
        <v>58</v>
      </c>
      <c r="G5508" s="32" t="s">
        <v>60</v>
      </c>
      <c r="H5508" s="35" t="s">
        <v>483</v>
      </c>
      <c r="I5508" s="32" t="s">
        <v>166</v>
      </c>
      <c r="J5508" s="19">
        <v>3.33</v>
      </c>
    </row>
    <row r="5509" spans="1:10">
      <c r="A5509" s="18" t="s">
        <v>19</v>
      </c>
      <c r="B5509" s="5" t="str">
        <f>TEXT(DATA[[#This Row],[Fecha]],"mmm")</f>
        <v>jun</v>
      </c>
      <c r="C5509" s="16">
        <f>(WEEKNUM(DATA[[#This Row],[Fecha]],2))</f>
        <v>23</v>
      </c>
      <c r="D5509" s="30">
        <v>45448</v>
      </c>
      <c r="E5509" s="102">
        <f>YEAR(DATA[[#This Row],[Fecha]])</f>
        <v>2024</v>
      </c>
      <c r="F5509" s="31" t="s">
        <v>398</v>
      </c>
      <c r="G5509" s="32" t="s">
        <v>65</v>
      </c>
      <c r="H5509" s="35" t="s">
        <v>435</v>
      </c>
      <c r="I5509" s="32" t="s">
        <v>166</v>
      </c>
      <c r="J5509" s="19">
        <v>3.29</v>
      </c>
    </row>
    <row r="5510" spans="1:10">
      <c r="A5510" s="18" t="s">
        <v>19</v>
      </c>
      <c r="B5510" s="5" t="str">
        <f>TEXT(DATA[[#This Row],[Fecha]],"mmm")</f>
        <v>jun</v>
      </c>
      <c r="C5510" s="16">
        <f>(WEEKNUM(DATA[[#This Row],[Fecha]],2))</f>
        <v>23</v>
      </c>
      <c r="D5510" s="30">
        <v>45448</v>
      </c>
      <c r="E5510" s="102">
        <f>YEAR(DATA[[#This Row],[Fecha]])</f>
        <v>2024</v>
      </c>
      <c r="F5510" s="31" t="s">
        <v>398</v>
      </c>
      <c r="G5510" s="32" t="s">
        <v>74</v>
      </c>
      <c r="H5510" s="35" t="s">
        <v>608</v>
      </c>
      <c r="I5510" s="32" t="s">
        <v>166</v>
      </c>
      <c r="J5510" s="19">
        <v>3.11</v>
      </c>
    </row>
    <row r="5511" spans="1:10">
      <c r="A5511" s="18" t="s">
        <v>20</v>
      </c>
      <c r="B5511" s="5" t="str">
        <f>TEXT(DATA[[#This Row],[Fecha]],"mmm")</f>
        <v>jun</v>
      </c>
      <c r="C5511" s="16">
        <f>(WEEKNUM(DATA[[#This Row],[Fecha]],2))</f>
        <v>23</v>
      </c>
      <c r="D5511" s="30">
        <v>45448</v>
      </c>
      <c r="E5511" s="102">
        <f>YEAR(DATA[[#This Row],[Fecha]])</f>
        <v>2024</v>
      </c>
      <c r="F5511" s="31" t="s">
        <v>398</v>
      </c>
      <c r="G5511" s="32" t="s">
        <v>62</v>
      </c>
      <c r="H5511" s="35" t="s">
        <v>63</v>
      </c>
      <c r="I5511" s="32" t="s">
        <v>166</v>
      </c>
      <c r="J5511" s="19">
        <v>3</v>
      </c>
    </row>
    <row r="5512" spans="1:10">
      <c r="A5512" s="18" t="s">
        <v>22</v>
      </c>
      <c r="B5512" s="5" t="str">
        <f>TEXT(DATA[[#This Row],[Fecha]],"mmm")</f>
        <v>jun</v>
      </c>
      <c r="C5512" s="16">
        <f>(WEEKNUM(DATA[[#This Row],[Fecha]],2))</f>
        <v>23</v>
      </c>
      <c r="D5512" s="30">
        <v>45448</v>
      </c>
      <c r="E5512" s="102">
        <f>YEAR(DATA[[#This Row],[Fecha]])</f>
        <v>2024</v>
      </c>
      <c r="F5512" s="31" t="s">
        <v>58</v>
      </c>
      <c r="G5512" s="32" t="s">
        <v>60</v>
      </c>
      <c r="H5512" s="35" t="s">
        <v>171</v>
      </c>
      <c r="I5512" s="32" t="s">
        <v>166</v>
      </c>
      <c r="J5512" s="19">
        <v>2.8</v>
      </c>
    </row>
    <row r="5513" spans="1:10">
      <c r="A5513" s="18" t="s">
        <v>19</v>
      </c>
      <c r="B5513" s="5" t="str">
        <f>TEXT(DATA[[#This Row],[Fecha]],"mmm")</f>
        <v>jun</v>
      </c>
      <c r="C5513" s="16">
        <f>(WEEKNUM(DATA[[#This Row],[Fecha]],2))</f>
        <v>23</v>
      </c>
      <c r="D5513" s="30">
        <v>45448</v>
      </c>
      <c r="E5513" s="102">
        <f>YEAR(DATA[[#This Row],[Fecha]])</f>
        <v>2024</v>
      </c>
      <c r="F5513" s="31" t="s">
        <v>398</v>
      </c>
      <c r="G5513" s="32" t="s">
        <v>65</v>
      </c>
      <c r="H5513" s="35" t="s">
        <v>89</v>
      </c>
      <c r="I5513" s="32" t="s">
        <v>166</v>
      </c>
      <c r="J5513" s="19">
        <v>2.74</v>
      </c>
    </row>
    <row r="5514" spans="1:10">
      <c r="A5514" s="18" t="s">
        <v>22</v>
      </c>
      <c r="B5514" s="5" t="str">
        <f>TEXT(DATA[[#This Row],[Fecha]],"mmm")</f>
        <v>jun</v>
      </c>
      <c r="C5514" s="16">
        <f>(WEEKNUM(DATA[[#This Row],[Fecha]],2))</f>
        <v>23</v>
      </c>
      <c r="D5514" s="30">
        <v>45448</v>
      </c>
      <c r="E5514" s="102">
        <f>YEAR(DATA[[#This Row],[Fecha]])</f>
        <v>2024</v>
      </c>
      <c r="F5514" s="31" t="s">
        <v>58</v>
      </c>
      <c r="G5514" s="32" t="s">
        <v>65</v>
      </c>
      <c r="H5514" s="35" t="s">
        <v>89</v>
      </c>
      <c r="I5514" s="32" t="s">
        <v>166</v>
      </c>
      <c r="J5514" s="19">
        <v>2.4</v>
      </c>
    </row>
    <row r="5515" spans="1:10">
      <c r="A5515" s="18" t="s">
        <v>22</v>
      </c>
      <c r="B5515" s="5" t="str">
        <f>TEXT(DATA[[#This Row],[Fecha]],"mmm")</f>
        <v>jun</v>
      </c>
      <c r="C5515" s="16">
        <f>(WEEKNUM(DATA[[#This Row],[Fecha]],2))</f>
        <v>23</v>
      </c>
      <c r="D5515" s="30">
        <v>45448</v>
      </c>
      <c r="E5515" s="102">
        <f>YEAR(DATA[[#This Row],[Fecha]])</f>
        <v>2024</v>
      </c>
      <c r="F5515" s="31" t="s">
        <v>398</v>
      </c>
      <c r="G5515" s="32" t="s">
        <v>78</v>
      </c>
      <c r="H5515" s="35" t="s">
        <v>296</v>
      </c>
      <c r="I5515" s="32" t="s">
        <v>166</v>
      </c>
      <c r="J5515" s="19">
        <v>2.2999999999999998</v>
      </c>
    </row>
    <row r="5516" spans="1:10">
      <c r="A5516" s="18" t="s">
        <v>22</v>
      </c>
      <c r="B5516" s="5" t="str">
        <f>TEXT(DATA[[#This Row],[Fecha]],"mmm")</f>
        <v>jun</v>
      </c>
      <c r="C5516" s="16">
        <f>(WEEKNUM(DATA[[#This Row],[Fecha]],2))</f>
        <v>23</v>
      </c>
      <c r="D5516" s="30">
        <v>45448</v>
      </c>
      <c r="E5516" s="102">
        <f>YEAR(DATA[[#This Row],[Fecha]])</f>
        <v>2024</v>
      </c>
      <c r="F5516" s="31" t="s">
        <v>398</v>
      </c>
      <c r="G5516" s="32" t="s">
        <v>76</v>
      </c>
      <c r="H5516" s="35" t="s">
        <v>304</v>
      </c>
      <c r="I5516" s="32" t="s">
        <v>166</v>
      </c>
      <c r="J5516" s="19">
        <v>2.25</v>
      </c>
    </row>
    <row r="5517" spans="1:10">
      <c r="A5517" s="18" t="s">
        <v>22</v>
      </c>
      <c r="B5517" s="5" t="str">
        <f>TEXT(DATA[[#This Row],[Fecha]],"mmm")</f>
        <v>jun</v>
      </c>
      <c r="C5517" s="16">
        <f>(WEEKNUM(DATA[[#This Row],[Fecha]],2))</f>
        <v>23</v>
      </c>
      <c r="D5517" s="30">
        <v>45448</v>
      </c>
      <c r="E5517" s="102">
        <f>YEAR(DATA[[#This Row],[Fecha]])</f>
        <v>2024</v>
      </c>
      <c r="F5517" s="31" t="s">
        <v>398</v>
      </c>
      <c r="G5517" s="32" t="s">
        <v>65</v>
      </c>
      <c r="H5517" s="35" t="s">
        <v>69</v>
      </c>
      <c r="I5517" s="32" t="s">
        <v>166</v>
      </c>
      <c r="J5517" s="19">
        <v>2.1800000000000002</v>
      </c>
    </row>
    <row r="5518" spans="1:10">
      <c r="A5518" s="18" t="s">
        <v>22</v>
      </c>
      <c r="B5518" s="5" t="str">
        <f>TEXT(DATA[[#This Row],[Fecha]],"mmm")</f>
        <v>jun</v>
      </c>
      <c r="C5518" s="16">
        <f>(WEEKNUM(DATA[[#This Row],[Fecha]],2))</f>
        <v>23</v>
      </c>
      <c r="D5518" s="30">
        <v>45448</v>
      </c>
      <c r="E5518" s="102">
        <f>YEAR(DATA[[#This Row],[Fecha]])</f>
        <v>2024</v>
      </c>
      <c r="F5518" s="31" t="s">
        <v>58</v>
      </c>
      <c r="G5518" s="32" t="s">
        <v>60</v>
      </c>
      <c r="H5518" s="35" t="s">
        <v>299</v>
      </c>
      <c r="I5518" s="32" t="s">
        <v>166</v>
      </c>
      <c r="J5518" s="19">
        <v>2.15</v>
      </c>
    </row>
    <row r="5519" spans="1:10">
      <c r="A5519" s="18" t="s">
        <v>22</v>
      </c>
      <c r="B5519" s="5" t="str">
        <f>TEXT(DATA[[#This Row],[Fecha]],"mmm")</f>
        <v>jun</v>
      </c>
      <c r="C5519" s="16">
        <f>(WEEKNUM(DATA[[#This Row],[Fecha]],2))</f>
        <v>23</v>
      </c>
      <c r="D5519" s="30">
        <v>45448</v>
      </c>
      <c r="E5519" s="102">
        <f>YEAR(DATA[[#This Row],[Fecha]])</f>
        <v>2024</v>
      </c>
      <c r="F5519" s="31" t="s">
        <v>398</v>
      </c>
      <c r="G5519" s="32" t="s">
        <v>76</v>
      </c>
      <c r="H5519" s="35" t="s">
        <v>303</v>
      </c>
      <c r="I5519" s="32" t="s">
        <v>166</v>
      </c>
      <c r="J5519" s="19">
        <v>2.08</v>
      </c>
    </row>
    <row r="5520" spans="1:10">
      <c r="A5520" s="18" t="s">
        <v>19</v>
      </c>
      <c r="B5520" s="5" t="str">
        <f>TEXT(DATA[[#This Row],[Fecha]],"mmm")</f>
        <v>jun</v>
      </c>
      <c r="C5520" s="16">
        <f>(WEEKNUM(DATA[[#This Row],[Fecha]],2))</f>
        <v>23</v>
      </c>
      <c r="D5520" s="30">
        <v>45448</v>
      </c>
      <c r="E5520" s="102">
        <f>YEAR(DATA[[#This Row],[Fecha]])</f>
        <v>2024</v>
      </c>
      <c r="F5520" s="31" t="s">
        <v>398</v>
      </c>
      <c r="G5520" s="32" t="s">
        <v>65</v>
      </c>
      <c r="H5520" s="35" t="s">
        <v>89</v>
      </c>
      <c r="I5520" s="32" t="s">
        <v>166</v>
      </c>
      <c r="J5520" s="19">
        <v>1.94</v>
      </c>
    </row>
    <row r="5521" spans="1:10">
      <c r="A5521" s="18" t="s">
        <v>22</v>
      </c>
      <c r="B5521" s="5" t="str">
        <f>TEXT(DATA[[#This Row],[Fecha]],"mmm")</f>
        <v>jun</v>
      </c>
      <c r="C5521" s="16">
        <f>(WEEKNUM(DATA[[#This Row],[Fecha]],2))</f>
        <v>23</v>
      </c>
      <c r="D5521" s="30">
        <v>45448</v>
      </c>
      <c r="E5521" s="102">
        <f>YEAR(DATA[[#This Row],[Fecha]])</f>
        <v>2024</v>
      </c>
      <c r="F5521" s="31" t="s">
        <v>58</v>
      </c>
      <c r="G5521" s="32" t="s">
        <v>65</v>
      </c>
      <c r="H5521" s="35" t="s">
        <v>89</v>
      </c>
      <c r="I5521" s="32" t="s">
        <v>166</v>
      </c>
      <c r="J5521" s="19">
        <v>1.83</v>
      </c>
    </row>
    <row r="5522" spans="1:10">
      <c r="A5522" s="18" t="s">
        <v>22</v>
      </c>
      <c r="B5522" s="5" t="str">
        <f>TEXT(DATA[[#This Row],[Fecha]],"mmm")</f>
        <v>jun</v>
      </c>
      <c r="C5522" s="16">
        <f>(WEEKNUM(DATA[[#This Row],[Fecha]],2))</f>
        <v>23</v>
      </c>
      <c r="D5522" s="30">
        <v>45448</v>
      </c>
      <c r="E5522" s="102">
        <f>YEAR(DATA[[#This Row],[Fecha]])</f>
        <v>2024</v>
      </c>
      <c r="F5522" s="31" t="s">
        <v>398</v>
      </c>
      <c r="G5522" s="32" t="s">
        <v>60</v>
      </c>
      <c r="H5522" s="35" t="s">
        <v>483</v>
      </c>
      <c r="I5522" s="32" t="s">
        <v>166</v>
      </c>
      <c r="J5522" s="19">
        <v>1.8</v>
      </c>
    </row>
    <row r="5523" spans="1:10">
      <c r="A5523" s="18" t="s">
        <v>19</v>
      </c>
      <c r="B5523" s="5" t="str">
        <f>TEXT(DATA[[#This Row],[Fecha]],"mmm")</f>
        <v>jun</v>
      </c>
      <c r="C5523" s="16">
        <f>(WEEKNUM(DATA[[#This Row],[Fecha]],2))</f>
        <v>23</v>
      </c>
      <c r="D5523" s="30">
        <v>45448</v>
      </c>
      <c r="E5523" s="102">
        <f>YEAR(DATA[[#This Row],[Fecha]])</f>
        <v>2024</v>
      </c>
      <c r="F5523" s="31" t="s">
        <v>398</v>
      </c>
      <c r="G5523" s="32" t="s">
        <v>65</v>
      </c>
      <c r="H5523" s="35" t="s">
        <v>89</v>
      </c>
      <c r="I5523" s="32" t="s">
        <v>166</v>
      </c>
      <c r="J5523" s="19">
        <v>1.8</v>
      </c>
    </row>
    <row r="5524" spans="1:10">
      <c r="A5524" s="18" t="s">
        <v>22</v>
      </c>
      <c r="B5524" s="5" t="str">
        <f>TEXT(DATA[[#This Row],[Fecha]],"mmm")</f>
        <v>jun</v>
      </c>
      <c r="C5524" s="16">
        <f>(WEEKNUM(DATA[[#This Row],[Fecha]],2))</f>
        <v>23</v>
      </c>
      <c r="D5524" s="30">
        <v>45448</v>
      </c>
      <c r="E5524" s="102">
        <f>YEAR(DATA[[#This Row],[Fecha]])</f>
        <v>2024</v>
      </c>
      <c r="F5524" s="31" t="s">
        <v>398</v>
      </c>
      <c r="G5524" s="32" t="s">
        <v>78</v>
      </c>
      <c r="H5524" s="35" t="s">
        <v>296</v>
      </c>
      <c r="I5524" s="32" t="s">
        <v>166</v>
      </c>
      <c r="J5524" s="19">
        <v>1.33</v>
      </c>
    </row>
    <row r="5525" spans="1:10">
      <c r="A5525" s="18" t="s">
        <v>22</v>
      </c>
      <c r="B5525" s="5" t="str">
        <f>TEXT(DATA[[#This Row],[Fecha]],"mmm")</f>
        <v>jun</v>
      </c>
      <c r="C5525" s="16">
        <f>(WEEKNUM(DATA[[#This Row],[Fecha]],2))</f>
        <v>23</v>
      </c>
      <c r="D5525" s="30">
        <v>45448</v>
      </c>
      <c r="E5525" s="102">
        <f>YEAR(DATA[[#This Row],[Fecha]])</f>
        <v>2024</v>
      </c>
      <c r="F5525" s="31" t="s">
        <v>398</v>
      </c>
      <c r="G5525" s="32" t="s">
        <v>65</v>
      </c>
      <c r="H5525" s="35" t="s">
        <v>89</v>
      </c>
      <c r="I5525" s="32" t="s">
        <v>166</v>
      </c>
      <c r="J5525" s="19">
        <v>1.3</v>
      </c>
    </row>
    <row r="5526" spans="1:10">
      <c r="A5526" s="18" t="s">
        <v>22</v>
      </c>
      <c r="B5526" s="5" t="str">
        <f>TEXT(DATA[[#This Row],[Fecha]],"mmm")</f>
        <v>jun</v>
      </c>
      <c r="C5526" s="16">
        <f>(WEEKNUM(DATA[[#This Row],[Fecha]],2))</f>
        <v>23</v>
      </c>
      <c r="D5526" s="30">
        <v>45448</v>
      </c>
      <c r="E5526" s="102">
        <f>YEAR(DATA[[#This Row],[Fecha]])</f>
        <v>2024</v>
      </c>
      <c r="F5526" s="31" t="s">
        <v>398</v>
      </c>
      <c r="G5526" s="32" t="s">
        <v>78</v>
      </c>
      <c r="H5526" s="35" t="s">
        <v>296</v>
      </c>
      <c r="I5526" s="32" t="s">
        <v>166</v>
      </c>
      <c r="J5526" s="19">
        <v>1.3</v>
      </c>
    </row>
    <row r="5527" spans="1:10">
      <c r="A5527" s="18" t="s">
        <v>22</v>
      </c>
      <c r="B5527" s="5" t="str">
        <f>TEXT(DATA[[#This Row],[Fecha]],"mmm")</f>
        <v>jun</v>
      </c>
      <c r="C5527" s="16">
        <f>(WEEKNUM(DATA[[#This Row],[Fecha]],2))</f>
        <v>23</v>
      </c>
      <c r="D5527" s="30">
        <v>45448</v>
      </c>
      <c r="E5527" s="102">
        <f>YEAR(DATA[[#This Row],[Fecha]])</f>
        <v>2024</v>
      </c>
      <c r="F5527" s="31" t="s">
        <v>58</v>
      </c>
      <c r="G5527" s="32" t="s">
        <v>60</v>
      </c>
      <c r="H5527" s="35" t="s">
        <v>171</v>
      </c>
      <c r="I5527" s="32" t="s">
        <v>166</v>
      </c>
      <c r="J5527" s="19">
        <v>1.23</v>
      </c>
    </row>
    <row r="5528" spans="1:10">
      <c r="A5528" s="18" t="s">
        <v>22</v>
      </c>
      <c r="B5528" s="5" t="str">
        <f>TEXT(DATA[[#This Row],[Fecha]],"mmm")</f>
        <v>jun</v>
      </c>
      <c r="C5528" s="16">
        <f>(WEEKNUM(DATA[[#This Row],[Fecha]],2))</f>
        <v>23</v>
      </c>
      <c r="D5528" s="30">
        <v>45448</v>
      </c>
      <c r="E5528" s="102">
        <f>YEAR(DATA[[#This Row],[Fecha]])</f>
        <v>2024</v>
      </c>
      <c r="F5528" s="31" t="s">
        <v>58</v>
      </c>
      <c r="G5528" s="32" t="s">
        <v>60</v>
      </c>
      <c r="H5528" s="35" t="s">
        <v>299</v>
      </c>
      <c r="I5528" s="32" t="s">
        <v>166</v>
      </c>
      <c r="J5528" s="19">
        <v>1.1000000000000001</v>
      </c>
    </row>
    <row r="5529" spans="1:10">
      <c r="A5529" s="18" t="s">
        <v>22</v>
      </c>
      <c r="B5529" s="5" t="str">
        <f>TEXT(DATA[[#This Row],[Fecha]],"mmm")</f>
        <v>jun</v>
      </c>
      <c r="C5529" s="16">
        <f>(WEEKNUM(DATA[[#This Row],[Fecha]],2))</f>
        <v>23</v>
      </c>
      <c r="D5529" s="30">
        <v>45448</v>
      </c>
      <c r="E5529" s="102">
        <f>YEAR(DATA[[#This Row],[Fecha]])</f>
        <v>2024</v>
      </c>
      <c r="F5529" s="31" t="s">
        <v>398</v>
      </c>
      <c r="G5529" s="32" t="s">
        <v>65</v>
      </c>
      <c r="H5529" s="35" t="s">
        <v>89</v>
      </c>
      <c r="I5529" s="32" t="s">
        <v>166</v>
      </c>
      <c r="J5529" s="19">
        <v>0.98</v>
      </c>
    </row>
    <row r="5530" spans="1:10">
      <c r="A5530" s="18" t="s">
        <v>22</v>
      </c>
      <c r="B5530" s="5" t="str">
        <f>TEXT(DATA[[#This Row],[Fecha]],"mmm")</f>
        <v>jun</v>
      </c>
      <c r="C5530" s="16">
        <f>(WEEKNUM(DATA[[#This Row],[Fecha]],2))</f>
        <v>23</v>
      </c>
      <c r="D5530" s="30">
        <v>45448</v>
      </c>
      <c r="E5530" s="102">
        <f>YEAR(DATA[[#This Row],[Fecha]])</f>
        <v>2024</v>
      </c>
      <c r="F5530" s="31" t="s">
        <v>398</v>
      </c>
      <c r="G5530" s="32" t="s">
        <v>76</v>
      </c>
      <c r="H5530" s="35" t="s">
        <v>303</v>
      </c>
      <c r="I5530" s="32" t="s">
        <v>166</v>
      </c>
      <c r="J5530" s="19">
        <v>0.75</v>
      </c>
    </row>
    <row r="5531" spans="1:10">
      <c r="A5531" s="18" t="s">
        <v>20</v>
      </c>
      <c r="B5531" s="5" t="str">
        <f>TEXT(DATA[[#This Row],[Fecha]],"mmm")</f>
        <v>jun</v>
      </c>
      <c r="C5531" s="16">
        <f>(WEEKNUM(DATA[[#This Row],[Fecha]],2))</f>
        <v>23</v>
      </c>
      <c r="D5531" s="30">
        <v>45448</v>
      </c>
      <c r="E5531" s="102">
        <f>YEAR(DATA[[#This Row],[Fecha]])</f>
        <v>2024</v>
      </c>
      <c r="F5531" s="31" t="s">
        <v>58</v>
      </c>
      <c r="G5531" s="32" t="s">
        <v>52</v>
      </c>
      <c r="H5531" s="35" t="s">
        <v>162</v>
      </c>
      <c r="I5531" s="32" t="s">
        <v>166</v>
      </c>
      <c r="J5531" s="19">
        <v>0.67</v>
      </c>
    </row>
    <row r="5532" spans="1:10">
      <c r="A5532" s="18" t="s">
        <v>22</v>
      </c>
      <c r="B5532" s="5" t="str">
        <f>TEXT(DATA[[#This Row],[Fecha]],"mmm")</f>
        <v>jun</v>
      </c>
      <c r="C5532" s="16">
        <f>(WEEKNUM(DATA[[#This Row],[Fecha]],2))</f>
        <v>23</v>
      </c>
      <c r="D5532" s="30">
        <v>45448</v>
      </c>
      <c r="E5532" s="102">
        <f>YEAR(DATA[[#This Row],[Fecha]])</f>
        <v>2024</v>
      </c>
      <c r="F5532" s="31" t="s">
        <v>58</v>
      </c>
      <c r="G5532" s="32" t="s">
        <v>60</v>
      </c>
      <c r="H5532" s="35" t="s">
        <v>299</v>
      </c>
      <c r="I5532" s="32" t="s">
        <v>166</v>
      </c>
      <c r="J5532" s="19">
        <v>0.48</v>
      </c>
    </row>
    <row r="5533" spans="1:10">
      <c r="A5533" s="18" t="s">
        <v>22</v>
      </c>
      <c r="B5533" s="5" t="str">
        <f>TEXT(DATA[[#This Row],[Fecha]],"mmm")</f>
        <v>jun</v>
      </c>
      <c r="C5533" s="16">
        <f>(WEEKNUM(DATA[[#This Row],[Fecha]],2))</f>
        <v>23</v>
      </c>
      <c r="D5533" s="30">
        <v>45448</v>
      </c>
      <c r="E5533" s="102">
        <f>YEAR(DATA[[#This Row],[Fecha]])</f>
        <v>2024</v>
      </c>
      <c r="F5533" s="31" t="s">
        <v>398</v>
      </c>
      <c r="G5533" s="32" t="s">
        <v>78</v>
      </c>
      <c r="H5533" s="35" t="s">
        <v>296</v>
      </c>
      <c r="I5533" s="32" t="s">
        <v>166</v>
      </c>
      <c r="J5533" s="19">
        <v>0.48</v>
      </c>
    </row>
    <row r="5534" spans="1:10">
      <c r="A5534" s="18" t="s">
        <v>22</v>
      </c>
      <c r="B5534" s="5" t="str">
        <f>TEXT(DATA[[#This Row],[Fecha]],"mmm")</f>
        <v>jun</v>
      </c>
      <c r="C5534" s="16">
        <f>(WEEKNUM(DATA[[#This Row],[Fecha]],2))</f>
        <v>23</v>
      </c>
      <c r="D5534" s="30">
        <v>45448</v>
      </c>
      <c r="E5534" s="102">
        <f>YEAR(DATA[[#This Row],[Fecha]])</f>
        <v>2024</v>
      </c>
      <c r="F5534" s="31" t="s">
        <v>58</v>
      </c>
      <c r="G5534" s="32" t="s">
        <v>60</v>
      </c>
      <c r="H5534" s="35" t="s">
        <v>483</v>
      </c>
      <c r="I5534" s="32" t="s">
        <v>166</v>
      </c>
      <c r="J5534" s="19">
        <v>0.23</v>
      </c>
    </row>
    <row r="5535" spans="1:10">
      <c r="A5535" s="18" t="s">
        <v>22</v>
      </c>
      <c r="B5535" s="5" t="str">
        <f>TEXT(DATA[[#This Row],[Fecha]],"mmm")</f>
        <v>jun</v>
      </c>
      <c r="C5535" s="16">
        <f>(WEEKNUM(DATA[[#This Row],[Fecha]],2))</f>
        <v>23</v>
      </c>
      <c r="D5535" s="30">
        <v>45448</v>
      </c>
      <c r="E5535" s="102">
        <f>YEAR(DATA[[#This Row],[Fecha]])</f>
        <v>2024</v>
      </c>
      <c r="F5535" s="31" t="s">
        <v>58</v>
      </c>
      <c r="G5535" s="32" t="s">
        <v>60</v>
      </c>
      <c r="H5535" s="35" t="s">
        <v>171</v>
      </c>
      <c r="I5535" s="32" t="s">
        <v>166</v>
      </c>
      <c r="J5535" s="19">
        <v>0.2</v>
      </c>
    </row>
    <row r="5536" spans="1:10">
      <c r="A5536" s="18" t="s">
        <v>22</v>
      </c>
      <c r="B5536" s="5" t="str">
        <f>TEXT(DATA[[#This Row],[Fecha]],"mmm")</f>
        <v>jun</v>
      </c>
      <c r="C5536" s="16">
        <f>(WEEKNUM(DATA[[#This Row],[Fecha]],2))</f>
        <v>23</v>
      </c>
      <c r="D5536" s="30">
        <v>45448</v>
      </c>
      <c r="E5536" s="102">
        <f>YEAR(DATA[[#This Row],[Fecha]])</f>
        <v>2024</v>
      </c>
      <c r="F5536" s="31" t="s">
        <v>398</v>
      </c>
      <c r="G5536" s="32" t="s">
        <v>78</v>
      </c>
      <c r="H5536" s="35" t="s">
        <v>296</v>
      </c>
      <c r="I5536" s="32" t="s">
        <v>166</v>
      </c>
      <c r="J5536" s="19">
        <v>0.1</v>
      </c>
    </row>
    <row r="5537" spans="1:11">
      <c r="A5537" s="18" t="s">
        <v>22</v>
      </c>
      <c r="B5537" s="5" t="str">
        <f>TEXT(DATA[[#This Row],[Fecha]],"mmm")</f>
        <v>jun</v>
      </c>
      <c r="C5537" s="16">
        <f>(WEEKNUM(DATA[[#This Row],[Fecha]],2))</f>
        <v>23</v>
      </c>
      <c r="D5537" s="30">
        <v>45448</v>
      </c>
      <c r="E5537" s="102">
        <f>YEAR(DATA[[#This Row],[Fecha]])</f>
        <v>2024</v>
      </c>
      <c r="F5537" s="31" t="s">
        <v>398</v>
      </c>
      <c r="G5537" s="32" t="s">
        <v>78</v>
      </c>
      <c r="H5537" s="35" t="s">
        <v>296</v>
      </c>
      <c r="I5537" s="32" t="s">
        <v>166</v>
      </c>
      <c r="J5537" s="19">
        <v>0.1</v>
      </c>
    </row>
    <row r="5538" spans="1:11">
      <c r="A5538" s="18" t="s">
        <v>22</v>
      </c>
      <c r="B5538" s="5" t="str">
        <f>TEXT(DATA[[#This Row],[Fecha]],"mmm")</f>
        <v>jun</v>
      </c>
      <c r="C5538" s="16">
        <f>(WEEKNUM(DATA[[#This Row],[Fecha]],2))</f>
        <v>23</v>
      </c>
      <c r="D5538" s="30">
        <v>45449</v>
      </c>
      <c r="E5538" s="102">
        <f>YEAR(DATA[[#This Row],[Fecha]])</f>
        <v>2024</v>
      </c>
      <c r="F5538" s="31" t="s">
        <v>398</v>
      </c>
      <c r="G5538" s="32" t="s">
        <v>79</v>
      </c>
      <c r="H5538" s="35" t="s">
        <v>110</v>
      </c>
      <c r="I5538" s="32" t="s">
        <v>56</v>
      </c>
      <c r="J5538" s="19">
        <v>28.42</v>
      </c>
      <c r="K5538" s="29" t="s">
        <v>990</v>
      </c>
    </row>
    <row r="5539" spans="1:11">
      <c r="A5539" s="18" t="s">
        <v>22</v>
      </c>
      <c r="B5539" s="5" t="str">
        <f>TEXT(DATA[[#This Row],[Fecha]],"mmm")</f>
        <v>jun</v>
      </c>
      <c r="C5539" s="16">
        <f>(WEEKNUM(DATA[[#This Row],[Fecha]],2))</f>
        <v>23</v>
      </c>
      <c r="D5539" s="30">
        <v>45449</v>
      </c>
      <c r="E5539" s="102">
        <f>YEAR(DATA[[#This Row],[Fecha]])</f>
        <v>2024</v>
      </c>
      <c r="F5539" s="31" t="s">
        <v>58</v>
      </c>
      <c r="G5539" s="32" t="s">
        <v>78</v>
      </c>
      <c r="H5539" s="35" t="s">
        <v>296</v>
      </c>
      <c r="I5539" s="32" t="s">
        <v>56</v>
      </c>
      <c r="J5539" s="19">
        <v>27.16</v>
      </c>
      <c r="K5539" s="29" t="s">
        <v>296</v>
      </c>
    </row>
    <row r="5540" spans="1:11">
      <c r="A5540" s="18" t="s">
        <v>22</v>
      </c>
      <c r="B5540" s="5" t="str">
        <f>TEXT(DATA[[#This Row],[Fecha]],"mmm")</f>
        <v>jun</v>
      </c>
      <c r="C5540" s="16">
        <f>(WEEKNUM(DATA[[#This Row],[Fecha]],2))</f>
        <v>23</v>
      </c>
      <c r="D5540" s="30">
        <v>45449</v>
      </c>
      <c r="E5540" s="102">
        <f>YEAR(DATA[[#This Row],[Fecha]])</f>
        <v>2024</v>
      </c>
      <c r="F5540" s="31" t="s">
        <v>398</v>
      </c>
      <c r="G5540" s="32" t="s">
        <v>79</v>
      </c>
      <c r="H5540" s="35" t="s">
        <v>110</v>
      </c>
      <c r="I5540" s="32" t="s">
        <v>56</v>
      </c>
      <c r="J5540" s="19">
        <v>21.96</v>
      </c>
      <c r="K5540" s="29" t="s">
        <v>990</v>
      </c>
    </row>
    <row r="5541" spans="1:11">
      <c r="A5541" s="18" t="s">
        <v>20</v>
      </c>
      <c r="B5541" s="5" t="str">
        <f>TEXT(DATA[[#This Row],[Fecha]],"mmm")</f>
        <v>jun</v>
      </c>
      <c r="C5541" s="16">
        <f>(WEEKNUM(DATA[[#This Row],[Fecha]],2))</f>
        <v>23</v>
      </c>
      <c r="D5541" s="30">
        <v>45449</v>
      </c>
      <c r="E5541" s="102">
        <f>YEAR(DATA[[#This Row],[Fecha]])</f>
        <v>2024</v>
      </c>
      <c r="F5541" s="31" t="s">
        <v>398</v>
      </c>
      <c r="G5541" s="32" t="s">
        <v>76</v>
      </c>
      <c r="H5541" s="35" t="s">
        <v>352</v>
      </c>
      <c r="I5541" s="32" t="s">
        <v>56</v>
      </c>
      <c r="J5541" s="19">
        <v>20.75</v>
      </c>
      <c r="K5541" s="29" t="s">
        <v>1002</v>
      </c>
    </row>
    <row r="5542" spans="1:11">
      <c r="A5542" s="18" t="s">
        <v>22</v>
      </c>
      <c r="B5542" s="5" t="str">
        <f>TEXT(DATA[[#This Row],[Fecha]],"mmm")</f>
        <v>jun</v>
      </c>
      <c r="C5542" s="16">
        <f>(WEEKNUM(DATA[[#This Row],[Fecha]],2))</f>
        <v>23</v>
      </c>
      <c r="D5542" s="30">
        <v>45449</v>
      </c>
      <c r="E5542" s="102">
        <f>YEAR(DATA[[#This Row],[Fecha]])</f>
        <v>2024</v>
      </c>
      <c r="F5542" s="31" t="s">
        <v>58</v>
      </c>
      <c r="G5542" s="32" t="s">
        <v>78</v>
      </c>
      <c r="H5542" s="35" t="s">
        <v>296</v>
      </c>
      <c r="I5542" s="32" t="s">
        <v>56</v>
      </c>
      <c r="J5542" s="19">
        <v>18.690000000000001</v>
      </c>
      <c r="K5542" s="29" t="s">
        <v>296</v>
      </c>
    </row>
    <row r="5543" spans="1:11">
      <c r="A5543" s="18" t="s">
        <v>22</v>
      </c>
      <c r="B5543" s="5" t="str">
        <f>TEXT(DATA[[#This Row],[Fecha]],"mmm")</f>
        <v>jun</v>
      </c>
      <c r="C5543" s="16">
        <f>(WEEKNUM(DATA[[#This Row],[Fecha]],2))</f>
        <v>23</v>
      </c>
      <c r="D5543" s="30">
        <v>45449</v>
      </c>
      <c r="E5543" s="102">
        <f>YEAR(DATA[[#This Row],[Fecha]])</f>
        <v>2024</v>
      </c>
      <c r="F5543" s="31" t="s">
        <v>398</v>
      </c>
      <c r="G5543" s="32" t="s">
        <v>79</v>
      </c>
      <c r="H5543" s="35" t="s">
        <v>110</v>
      </c>
      <c r="I5543" s="32" t="s">
        <v>56</v>
      </c>
      <c r="J5543" s="19">
        <v>17.12</v>
      </c>
      <c r="K5543" s="29" t="s">
        <v>990</v>
      </c>
    </row>
    <row r="5544" spans="1:11">
      <c r="A5544" s="18" t="s">
        <v>20</v>
      </c>
      <c r="B5544" s="5" t="str">
        <f>TEXT(DATA[[#This Row],[Fecha]],"mmm")</f>
        <v>jun</v>
      </c>
      <c r="C5544" s="16">
        <f>(WEEKNUM(DATA[[#This Row],[Fecha]],2))</f>
        <v>23</v>
      </c>
      <c r="D5544" s="30">
        <v>45449</v>
      </c>
      <c r="E5544" s="102">
        <f>YEAR(DATA[[#This Row],[Fecha]])</f>
        <v>2024</v>
      </c>
      <c r="F5544" s="31" t="s">
        <v>398</v>
      </c>
      <c r="G5544" s="32" t="s">
        <v>76</v>
      </c>
      <c r="H5544" s="35" t="s">
        <v>352</v>
      </c>
      <c r="I5544" s="32" t="s">
        <v>56</v>
      </c>
      <c r="J5544" s="19">
        <v>14.16</v>
      </c>
      <c r="K5544" s="29" t="s">
        <v>1002</v>
      </c>
    </row>
    <row r="5545" spans="1:11">
      <c r="A5545" s="18" t="s">
        <v>22</v>
      </c>
      <c r="B5545" s="5" t="str">
        <f>TEXT(DATA[[#This Row],[Fecha]],"mmm")</f>
        <v>jun</v>
      </c>
      <c r="C5545" s="16">
        <f>(WEEKNUM(DATA[[#This Row],[Fecha]],2))</f>
        <v>23</v>
      </c>
      <c r="D5545" s="30">
        <v>45449</v>
      </c>
      <c r="E5545" s="102">
        <f>YEAR(DATA[[#This Row],[Fecha]])</f>
        <v>2024</v>
      </c>
      <c r="F5545" s="31" t="s">
        <v>58</v>
      </c>
      <c r="G5545" s="32" t="s">
        <v>78</v>
      </c>
      <c r="H5545" s="35" t="s">
        <v>300</v>
      </c>
      <c r="I5545" s="32" t="s">
        <v>56</v>
      </c>
      <c r="J5545" s="19">
        <v>13.81</v>
      </c>
      <c r="K5545" s="29" t="s">
        <v>296</v>
      </c>
    </row>
    <row r="5546" spans="1:11">
      <c r="A5546" s="18" t="s">
        <v>22</v>
      </c>
      <c r="B5546" s="5" t="str">
        <f>TEXT(DATA[[#This Row],[Fecha]],"mmm")</f>
        <v>jun</v>
      </c>
      <c r="C5546" s="16">
        <f>(WEEKNUM(DATA[[#This Row],[Fecha]],2))</f>
        <v>23</v>
      </c>
      <c r="D5546" s="30">
        <v>45449</v>
      </c>
      <c r="E5546" s="102">
        <f>YEAR(DATA[[#This Row],[Fecha]])</f>
        <v>2024</v>
      </c>
      <c r="F5546" s="31" t="s">
        <v>58</v>
      </c>
      <c r="G5546" s="32" t="s">
        <v>78</v>
      </c>
      <c r="H5546" s="35" t="s">
        <v>296</v>
      </c>
      <c r="I5546" s="32" t="s">
        <v>56</v>
      </c>
      <c r="J5546" s="19">
        <v>11.57</v>
      </c>
      <c r="K5546" s="29" t="s">
        <v>296</v>
      </c>
    </row>
    <row r="5547" spans="1:11">
      <c r="A5547" s="18" t="s">
        <v>20</v>
      </c>
      <c r="B5547" s="5" t="str">
        <f>TEXT(DATA[[#This Row],[Fecha]],"mmm")</f>
        <v>jun</v>
      </c>
      <c r="C5547" s="16">
        <f>(WEEKNUM(DATA[[#This Row],[Fecha]],2))</f>
        <v>23</v>
      </c>
      <c r="D5547" s="30">
        <v>45449</v>
      </c>
      <c r="E5547" s="102">
        <f>YEAR(DATA[[#This Row],[Fecha]])</f>
        <v>2024</v>
      </c>
      <c r="F5547" s="31" t="s">
        <v>58</v>
      </c>
      <c r="G5547" s="32" t="s">
        <v>76</v>
      </c>
      <c r="H5547" s="35" t="s">
        <v>108</v>
      </c>
      <c r="I5547" s="32" t="s">
        <v>56</v>
      </c>
      <c r="J5547" s="19">
        <v>11.33</v>
      </c>
      <c r="K5547" s="29" t="s">
        <v>108</v>
      </c>
    </row>
    <row r="5548" spans="1:11">
      <c r="A5548" s="18" t="s">
        <v>20</v>
      </c>
      <c r="B5548" s="5" t="str">
        <f>TEXT(DATA[[#This Row],[Fecha]],"mmm")</f>
        <v>jun</v>
      </c>
      <c r="C5548" s="16">
        <f>(WEEKNUM(DATA[[#This Row],[Fecha]],2))</f>
        <v>23</v>
      </c>
      <c r="D5548" s="30">
        <v>45449</v>
      </c>
      <c r="E5548" s="102">
        <f>YEAR(DATA[[#This Row],[Fecha]])</f>
        <v>2024</v>
      </c>
      <c r="F5548" s="31" t="s">
        <v>58</v>
      </c>
      <c r="G5548" s="32" t="s">
        <v>76</v>
      </c>
      <c r="H5548" s="35" t="s">
        <v>151</v>
      </c>
      <c r="I5548" s="32" t="s">
        <v>56</v>
      </c>
      <c r="J5548" s="19">
        <v>10.08</v>
      </c>
      <c r="K5548" s="29" t="s">
        <v>1003</v>
      </c>
    </row>
    <row r="5549" spans="1:11">
      <c r="A5549" s="18" t="s">
        <v>22</v>
      </c>
      <c r="B5549" s="5" t="str">
        <f>TEXT(DATA[[#This Row],[Fecha]],"mmm")</f>
        <v>jun</v>
      </c>
      <c r="C5549" s="16">
        <f>(WEEKNUM(DATA[[#This Row],[Fecha]],2))</f>
        <v>23</v>
      </c>
      <c r="D5549" s="30">
        <v>45449</v>
      </c>
      <c r="E5549" s="102">
        <f>YEAR(DATA[[#This Row],[Fecha]])</f>
        <v>2024</v>
      </c>
      <c r="F5549" s="31" t="s">
        <v>398</v>
      </c>
      <c r="G5549" s="32" t="s">
        <v>79</v>
      </c>
      <c r="H5549" s="35" t="s">
        <v>110</v>
      </c>
      <c r="I5549" s="32" t="s">
        <v>166</v>
      </c>
      <c r="J5549" s="19">
        <v>9.93</v>
      </c>
    </row>
    <row r="5550" spans="1:11">
      <c r="A5550" s="18" t="s">
        <v>22</v>
      </c>
      <c r="B5550" s="5" t="str">
        <f>TEXT(DATA[[#This Row],[Fecha]],"mmm")</f>
        <v>jun</v>
      </c>
      <c r="C5550" s="16">
        <f>(WEEKNUM(DATA[[#This Row],[Fecha]],2))</f>
        <v>23</v>
      </c>
      <c r="D5550" s="30">
        <v>45449</v>
      </c>
      <c r="E5550" s="102">
        <f>YEAR(DATA[[#This Row],[Fecha]])</f>
        <v>2024</v>
      </c>
      <c r="F5550" s="31" t="s">
        <v>398</v>
      </c>
      <c r="G5550" s="32" t="s">
        <v>79</v>
      </c>
      <c r="H5550" s="35" t="s">
        <v>110</v>
      </c>
      <c r="I5550" s="32" t="s">
        <v>166</v>
      </c>
      <c r="J5550" s="19">
        <v>9.67</v>
      </c>
    </row>
    <row r="5551" spans="1:11">
      <c r="A5551" s="18" t="s">
        <v>22</v>
      </c>
      <c r="B5551" s="5" t="str">
        <f>TEXT(DATA[[#This Row],[Fecha]],"mmm")</f>
        <v>jun</v>
      </c>
      <c r="C5551" s="16">
        <f>(WEEKNUM(DATA[[#This Row],[Fecha]],2))</f>
        <v>23</v>
      </c>
      <c r="D5551" s="30">
        <v>45449</v>
      </c>
      <c r="E5551" s="102">
        <f>YEAR(DATA[[#This Row],[Fecha]])</f>
        <v>2024</v>
      </c>
      <c r="F5551" s="31" t="s">
        <v>398</v>
      </c>
      <c r="G5551" s="32" t="s">
        <v>79</v>
      </c>
      <c r="H5551" s="35" t="s">
        <v>110</v>
      </c>
      <c r="I5551" s="32" t="s">
        <v>166</v>
      </c>
      <c r="J5551" s="19">
        <v>8.6999999999999993</v>
      </c>
    </row>
    <row r="5552" spans="1:11">
      <c r="A5552" s="18" t="s">
        <v>19</v>
      </c>
      <c r="B5552" s="5" t="str">
        <f>TEXT(DATA[[#This Row],[Fecha]],"mmm")</f>
        <v>jun</v>
      </c>
      <c r="C5552" s="16">
        <f>(WEEKNUM(DATA[[#This Row],[Fecha]],2))</f>
        <v>23</v>
      </c>
      <c r="D5552" s="30">
        <v>45449</v>
      </c>
      <c r="E5552" s="102">
        <f>YEAR(DATA[[#This Row],[Fecha]])</f>
        <v>2024</v>
      </c>
      <c r="F5552" s="31" t="s">
        <v>398</v>
      </c>
      <c r="G5552" s="32" t="s">
        <v>70</v>
      </c>
      <c r="H5552" s="35" t="s">
        <v>84</v>
      </c>
      <c r="I5552" s="32" t="s">
        <v>166</v>
      </c>
      <c r="J5552" s="19">
        <v>8.52</v>
      </c>
    </row>
    <row r="5553" spans="1:10">
      <c r="A5553" s="18" t="s">
        <v>22</v>
      </c>
      <c r="B5553" s="5" t="str">
        <f>TEXT(DATA[[#This Row],[Fecha]],"mmm")</f>
        <v>jun</v>
      </c>
      <c r="C5553" s="16">
        <f>(WEEKNUM(DATA[[#This Row],[Fecha]],2))</f>
        <v>23</v>
      </c>
      <c r="D5553" s="30">
        <v>45449</v>
      </c>
      <c r="E5553" s="102">
        <f>YEAR(DATA[[#This Row],[Fecha]])</f>
        <v>2024</v>
      </c>
      <c r="F5553" s="31" t="s">
        <v>58</v>
      </c>
      <c r="G5553" s="32" t="s">
        <v>78</v>
      </c>
      <c r="H5553" s="35" t="s">
        <v>300</v>
      </c>
      <c r="I5553" s="32" t="s">
        <v>166</v>
      </c>
      <c r="J5553" s="19">
        <v>7.78</v>
      </c>
    </row>
    <row r="5554" spans="1:10">
      <c r="A5554" s="18" t="s">
        <v>22</v>
      </c>
      <c r="B5554" s="5" t="str">
        <f>TEXT(DATA[[#This Row],[Fecha]],"mmm")</f>
        <v>jun</v>
      </c>
      <c r="C5554" s="16">
        <f>(WEEKNUM(DATA[[#This Row],[Fecha]],2))</f>
        <v>23</v>
      </c>
      <c r="D5554" s="30">
        <v>45449</v>
      </c>
      <c r="E5554" s="102">
        <f>YEAR(DATA[[#This Row],[Fecha]])</f>
        <v>2024</v>
      </c>
      <c r="F5554" s="31" t="s">
        <v>58</v>
      </c>
      <c r="G5554" s="32" t="s">
        <v>65</v>
      </c>
      <c r="H5554" s="35" t="s">
        <v>435</v>
      </c>
      <c r="I5554" s="32" t="s">
        <v>166</v>
      </c>
      <c r="J5554" s="19">
        <v>7.73</v>
      </c>
    </row>
    <row r="5555" spans="1:10">
      <c r="A5555" s="18" t="s">
        <v>22</v>
      </c>
      <c r="B5555" s="5" t="str">
        <f>TEXT(DATA[[#This Row],[Fecha]],"mmm")</f>
        <v>jun</v>
      </c>
      <c r="C5555" s="16">
        <f>(WEEKNUM(DATA[[#This Row],[Fecha]],2))</f>
        <v>23</v>
      </c>
      <c r="D5555" s="30">
        <v>45449</v>
      </c>
      <c r="E5555" s="102">
        <f>YEAR(DATA[[#This Row],[Fecha]])</f>
        <v>2024</v>
      </c>
      <c r="F5555" s="31" t="s">
        <v>58</v>
      </c>
      <c r="G5555" s="32" t="s">
        <v>78</v>
      </c>
      <c r="H5555" s="35" t="s">
        <v>139</v>
      </c>
      <c r="I5555" s="32" t="s">
        <v>166</v>
      </c>
      <c r="J5555" s="19">
        <v>6.23</v>
      </c>
    </row>
    <row r="5556" spans="1:10">
      <c r="A5556" s="18" t="s">
        <v>20</v>
      </c>
      <c r="B5556" s="5" t="str">
        <f>TEXT(DATA[[#This Row],[Fecha]],"mmm")</f>
        <v>jun</v>
      </c>
      <c r="C5556" s="16">
        <f>(WEEKNUM(DATA[[#This Row],[Fecha]],2))</f>
        <v>23</v>
      </c>
      <c r="D5556" s="30">
        <v>45449</v>
      </c>
      <c r="E5556" s="102">
        <f>YEAR(DATA[[#This Row],[Fecha]])</f>
        <v>2024</v>
      </c>
      <c r="F5556" s="31" t="s">
        <v>398</v>
      </c>
      <c r="G5556" s="32" t="s">
        <v>70</v>
      </c>
      <c r="H5556" s="35" t="s">
        <v>84</v>
      </c>
      <c r="I5556" s="32" t="s">
        <v>166</v>
      </c>
      <c r="J5556" s="19">
        <v>5.98</v>
      </c>
    </row>
    <row r="5557" spans="1:10">
      <c r="A5557" s="18" t="s">
        <v>19</v>
      </c>
      <c r="B5557" s="5" t="str">
        <f>TEXT(DATA[[#This Row],[Fecha]],"mmm")</f>
        <v>jun</v>
      </c>
      <c r="C5557" s="16">
        <f>(WEEKNUM(DATA[[#This Row],[Fecha]],2))</f>
        <v>23</v>
      </c>
      <c r="D5557" s="30">
        <v>45449</v>
      </c>
      <c r="E5557" s="102">
        <f>YEAR(DATA[[#This Row],[Fecha]])</f>
        <v>2024</v>
      </c>
      <c r="F5557" s="31" t="s">
        <v>398</v>
      </c>
      <c r="G5557" s="32" t="s">
        <v>70</v>
      </c>
      <c r="H5557" s="35" t="s">
        <v>84</v>
      </c>
      <c r="I5557" s="32" t="s">
        <v>166</v>
      </c>
      <c r="J5557" s="19">
        <v>5.95</v>
      </c>
    </row>
    <row r="5558" spans="1:10">
      <c r="A5558" s="18" t="s">
        <v>20</v>
      </c>
      <c r="B5558" s="5" t="str">
        <f>TEXT(DATA[[#This Row],[Fecha]],"mmm")</f>
        <v>jun</v>
      </c>
      <c r="C5558" s="16">
        <f>(WEEKNUM(DATA[[#This Row],[Fecha]],2))</f>
        <v>23</v>
      </c>
      <c r="D5558" s="30">
        <v>45449</v>
      </c>
      <c r="E5558" s="102">
        <f>YEAR(DATA[[#This Row],[Fecha]])</f>
        <v>2024</v>
      </c>
      <c r="F5558" s="31" t="s">
        <v>398</v>
      </c>
      <c r="G5558" s="32" t="s">
        <v>70</v>
      </c>
      <c r="H5558" s="35" t="s">
        <v>772</v>
      </c>
      <c r="I5558" s="32" t="s">
        <v>166</v>
      </c>
      <c r="J5558" s="19">
        <v>5.57</v>
      </c>
    </row>
    <row r="5559" spans="1:10">
      <c r="A5559" s="18" t="s">
        <v>20</v>
      </c>
      <c r="B5559" s="5" t="str">
        <f>TEXT(DATA[[#This Row],[Fecha]],"mmm")</f>
        <v>jun</v>
      </c>
      <c r="C5559" s="16">
        <f>(WEEKNUM(DATA[[#This Row],[Fecha]],2))</f>
        <v>23</v>
      </c>
      <c r="D5559" s="30">
        <v>45449</v>
      </c>
      <c r="E5559" s="102">
        <f>YEAR(DATA[[#This Row],[Fecha]])</f>
        <v>2024</v>
      </c>
      <c r="F5559" s="31" t="s">
        <v>398</v>
      </c>
      <c r="G5559" s="32" t="s">
        <v>76</v>
      </c>
      <c r="H5559" s="35" t="s">
        <v>108</v>
      </c>
      <c r="I5559" s="32" t="s">
        <v>166</v>
      </c>
      <c r="J5559" s="19">
        <v>5.46</v>
      </c>
    </row>
    <row r="5560" spans="1:10">
      <c r="A5560" s="18" t="s">
        <v>19</v>
      </c>
      <c r="B5560" s="5" t="str">
        <f>TEXT(DATA[[#This Row],[Fecha]],"mmm")</f>
        <v>jun</v>
      </c>
      <c r="C5560" s="16">
        <f>(WEEKNUM(DATA[[#This Row],[Fecha]],2))</f>
        <v>23</v>
      </c>
      <c r="D5560" s="30">
        <v>45449</v>
      </c>
      <c r="E5560" s="102">
        <f>YEAR(DATA[[#This Row],[Fecha]])</f>
        <v>2024</v>
      </c>
      <c r="F5560" s="31" t="s">
        <v>398</v>
      </c>
      <c r="G5560" s="32" t="s">
        <v>70</v>
      </c>
      <c r="H5560" s="35" t="s">
        <v>84</v>
      </c>
      <c r="I5560" s="32" t="s">
        <v>166</v>
      </c>
      <c r="J5560" s="19">
        <v>5.0999999999999996</v>
      </c>
    </row>
    <row r="5561" spans="1:10">
      <c r="A5561" s="18" t="s">
        <v>22</v>
      </c>
      <c r="B5561" s="5" t="str">
        <f>TEXT(DATA[[#This Row],[Fecha]],"mmm")</f>
        <v>jun</v>
      </c>
      <c r="C5561" s="16">
        <f>(WEEKNUM(DATA[[#This Row],[Fecha]],2))</f>
        <v>23</v>
      </c>
      <c r="D5561" s="30">
        <v>45449</v>
      </c>
      <c r="E5561" s="102">
        <f>YEAR(DATA[[#This Row],[Fecha]])</f>
        <v>2024</v>
      </c>
      <c r="F5561" s="31" t="s">
        <v>398</v>
      </c>
      <c r="G5561" s="32" t="s">
        <v>60</v>
      </c>
      <c r="H5561" s="35" t="s">
        <v>299</v>
      </c>
      <c r="I5561" s="32" t="s">
        <v>166</v>
      </c>
      <c r="J5561" s="19">
        <v>4.7699999999999996</v>
      </c>
    </row>
    <row r="5562" spans="1:10">
      <c r="A5562" s="18" t="s">
        <v>19</v>
      </c>
      <c r="B5562" s="5" t="str">
        <f>TEXT(DATA[[#This Row],[Fecha]],"mmm")</f>
        <v>jun</v>
      </c>
      <c r="C5562" s="16">
        <f>(WEEKNUM(DATA[[#This Row],[Fecha]],2))</f>
        <v>23</v>
      </c>
      <c r="D5562" s="30">
        <v>45449</v>
      </c>
      <c r="E5562" s="102">
        <f>YEAR(DATA[[#This Row],[Fecha]])</f>
        <v>2024</v>
      </c>
      <c r="F5562" s="31" t="s">
        <v>398</v>
      </c>
      <c r="G5562" s="32" t="s">
        <v>70</v>
      </c>
      <c r="H5562" s="35" t="s">
        <v>84</v>
      </c>
      <c r="I5562" s="32" t="s">
        <v>166</v>
      </c>
      <c r="J5562" s="19">
        <v>4.6100000000000003</v>
      </c>
    </row>
    <row r="5563" spans="1:10">
      <c r="A5563" s="18" t="s">
        <v>22</v>
      </c>
      <c r="B5563" s="5" t="str">
        <f>TEXT(DATA[[#This Row],[Fecha]],"mmm")</f>
        <v>jun</v>
      </c>
      <c r="C5563" s="16">
        <f>(WEEKNUM(DATA[[#This Row],[Fecha]],2))</f>
        <v>23</v>
      </c>
      <c r="D5563" s="30">
        <v>45449</v>
      </c>
      <c r="E5563" s="102">
        <f>YEAR(DATA[[#This Row],[Fecha]])</f>
        <v>2024</v>
      </c>
      <c r="F5563" s="31" t="s">
        <v>398</v>
      </c>
      <c r="G5563" s="32" t="s">
        <v>76</v>
      </c>
      <c r="H5563" s="35" t="s">
        <v>304</v>
      </c>
      <c r="I5563" s="32" t="s">
        <v>166</v>
      </c>
      <c r="J5563" s="19">
        <v>4.53</v>
      </c>
    </row>
    <row r="5564" spans="1:10">
      <c r="A5564" s="18" t="s">
        <v>22</v>
      </c>
      <c r="B5564" s="5" t="str">
        <f>TEXT(DATA[[#This Row],[Fecha]],"mmm")</f>
        <v>jun</v>
      </c>
      <c r="C5564" s="16">
        <f>(WEEKNUM(DATA[[#This Row],[Fecha]],2))</f>
        <v>23</v>
      </c>
      <c r="D5564" s="30">
        <v>45449</v>
      </c>
      <c r="E5564" s="102">
        <f>YEAR(DATA[[#This Row],[Fecha]])</f>
        <v>2024</v>
      </c>
      <c r="F5564" s="31" t="s">
        <v>58</v>
      </c>
      <c r="G5564" s="32" t="s">
        <v>65</v>
      </c>
      <c r="H5564" s="35" t="s">
        <v>435</v>
      </c>
      <c r="I5564" s="32" t="s">
        <v>166</v>
      </c>
      <c r="J5564" s="19">
        <v>4.5</v>
      </c>
    </row>
    <row r="5565" spans="1:10">
      <c r="A5565" s="18" t="s">
        <v>22</v>
      </c>
      <c r="B5565" s="5" t="str">
        <f>TEXT(DATA[[#This Row],[Fecha]],"mmm")</f>
        <v>jun</v>
      </c>
      <c r="C5565" s="16">
        <f>(WEEKNUM(DATA[[#This Row],[Fecha]],2))</f>
        <v>23</v>
      </c>
      <c r="D5565" s="30">
        <v>45449</v>
      </c>
      <c r="E5565" s="102">
        <f>YEAR(DATA[[#This Row],[Fecha]])</f>
        <v>2024</v>
      </c>
      <c r="F5565" s="31" t="s">
        <v>58</v>
      </c>
      <c r="G5565" s="32" t="s">
        <v>78</v>
      </c>
      <c r="H5565" s="35" t="s">
        <v>296</v>
      </c>
      <c r="I5565" s="32" t="s">
        <v>166</v>
      </c>
      <c r="J5565" s="19">
        <v>4.3499999999999996</v>
      </c>
    </row>
    <row r="5566" spans="1:10">
      <c r="A5566" s="18" t="s">
        <v>22</v>
      </c>
      <c r="B5566" s="5" t="str">
        <f>TEXT(DATA[[#This Row],[Fecha]],"mmm")</f>
        <v>jun</v>
      </c>
      <c r="C5566" s="16">
        <f>(WEEKNUM(DATA[[#This Row],[Fecha]],2))</f>
        <v>23</v>
      </c>
      <c r="D5566" s="30">
        <v>45449</v>
      </c>
      <c r="E5566" s="102">
        <f>YEAR(DATA[[#This Row],[Fecha]])</f>
        <v>2024</v>
      </c>
      <c r="F5566" s="31" t="s">
        <v>398</v>
      </c>
      <c r="G5566" s="32" t="s">
        <v>65</v>
      </c>
      <c r="H5566" s="35" t="s">
        <v>89</v>
      </c>
      <c r="I5566" s="32" t="s">
        <v>166</v>
      </c>
      <c r="J5566" s="19">
        <v>3.85</v>
      </c>
    </row>
    <row r="5567" spans="1:10">
      <c r="A5567" s="18" t="s">
        <v>19</v>
      </c>
      <c r="B5567" s="5" t="str">
        <f>TEXT(DATA[[#This Row],[Fecha]],"mmm")</f>
        <v>jun</v>
      </c>
      <c r="C5567" s="16">
        <f>(WEEKNUM(DATA[[#This Row],[Fecha]],2))</f>
        <v>23</v>
      </c>
      <c r="D5567" s="30">
        <v>45449</v>
      </c>
      <c r="E5567" s="102">
        <f>YEAR(DATA[[#This Row],[Fecha]])</f>
        <v>2024</v>
      </c>
      <c r="F5567" s="31" t="s">
        <v>398</v>
      </c>
      <c r="G5567" s="32" t="s">
        <v>65</v>
      </c>
      <c r="H5567" s="35" t="s">
        <v>89</v>
      </c>
      <c r="I5567" s="32" t="s">
        <v>166</v>
      </c>
      <c r="J5567" s="19">
        <v>2.68</v>
      </c>
    </row>
    <row r="5568" spans="1:10">
      <c r="A5568" s="18" t="s">
        <v>20</v>
      </c>
      <c r="B5568" s="5" t="str">
        <f>TEXT(DATA[[#This Row],[Fecha]],"mmm")</f>
        <v>jun</v>
      </c>
      <c r="C5568" s="16">
        <f>(WEEKNUM(DATA[[#This Row],[Fecha]],2))</f>
        <v>23</v>
      </c>
      <c r="D5568" s="30">
        <v>45449</v>
      </c>
      <c r="E5568" s="102">
        <f>YEAR(DATA[[#This Row],[Fecha]])</f>
        <v>2024</v>
      </c>
      <c r="F5568" s="31" t="s">
        <v>398</v>
      </c>
      <c r="G5568" s="32" t="s">
        <v>76</v>
      </c>
      <c r="H5568" s="35" t="s">
        <v>108</v>
      </c>
      <c r="I5568" s="32" t="s">
        <v>166</v>
      </c>
      <c r="J5568" s="19">
        <v>2.62</v>
      </c>
    </row>
    <row r="5569" spans="1:10">
      <c r="A5569" s="18" t="s">
        <v>19</v>
      </c>
      <c r="B5569" s="5" t="str">
        <f>TEXT(DATA[[#This Row],[Fecha]],"mmm")</f>
        <v>jun</v>
      </c>
      <c r="C5569" s="16">
        <f>(WEEKNUM(DATA[[#This Row],[Fecha]],2))</f>
        <v>23</v>
      </c>
      <c r="D5569" s="30">
        <v>45449</v>
      </c>
      <c r="E5569" s="102">
        <f>YEAR(DATA[[#This Row],[Fecha]])</f>
        <v>2024</v>
      </c>
      <c r="F5569" s="31" t="s">
        <v>398</v>
      </c>
      <c r="G5569" s="32" t="s">
        <v>70</v>
      </c>
      <c r="H5569" s="35" t="s">
        <v>134</v>
      </c>
      <c r="I5569" s="32" t="s">
        <v>166</v>
      </c>
      <c r="J5569" s="19">
        <v>2.59</v>
      </c>
    </row>
    <row r="5570" spans="1:10">
      <c r="A5570" s="18" t="s">
        <v>19</v>
      </c>
      <c r="B5570" s="5" t="str">
        <f>TEXT(DATA[[#This Row],[Fecha]],"mmm")</f>
        <v>jun</v>
      </c>
      <c r="C5570" s="16">
        <f>(WEEKNUM(DATA[[#This Row],[Fecha]],2))</f>
        <v>23</v>
      </c>
      <c r="D5570" s="30">
        <v>45449</v>
      </c>
      <c r="E5570" s="102">
        <f>YEAR(DATA[[#This Row],[Fecha]])</f>
        <v>2024</v>
      </c>
      <c r="F5570" s="31" t="s">
        <v>398</v>
      </c>
      <c r="G5570" s="32" t="s">
        <v>74</v>
      </c>
      <c r="H5570" s="35" t="s">
        <v>608</v>
      </c>
      <c r="I5570" s="32" t="s">
        <v>166</v>
      </c>
      <c r="J5570" s="19">
        <v>2.58</v>
      </c>
    </row>
    <row r="5571" spans="1:10">
      <c r="A5571" s="18" t="s">
        <v>22</v>
      </c>
      <c r="B5571" s="5" t="str">
        <f>TEXT(DATA[[#This Row],[Fecha]],"mmm")</f>
        <v>jun</v>
      </c>
      <c r="C5571" s="16">
        <f>(WEEKNUM(DATA[[#This Row],[Fecha]],2))</f>
        <v>23</v>
      </c>
      <c r="D5571" s="30">
        <v>45449</v>
      </c>
      <c r="E5571" s="102">
        <f>YEAR(DATA[[#This Row],[Fecha]])</f>
        <v>2024</v>
      </c>
      <c r="F5571" s="31" t="s">
        <v>58</v>
      </c>
      <c r="G5571" s="32" t="s">
        <v>78</v>
      </c>
      <c r="H5571" s="35" t="s">
        <v>296</v>
      </c>
      <c r="I5571" s="32" t="s">
        <v>166</v>
      </c>
      <c r="J5571" s="19">
        <v>2.4</v>
      </c>
    </row>
    <row r="5572" spans="1:10">
      <c r="A5572" s="18" t="s">
        <v>22</v>
      </c>
      <c r="B5572" s="5" t="str">
        <f>TEXT(DATA[[#This Row],[Fecha]],"mmm")</f>
        <v>jun</v>
      </c>
      <c r="C5572" s="16">
        <f>(WEEKNUM(DATA[[#This Row],[Fecha]],2))</f>
        <v>23</v>
      </c>
      <c r="D5572" s="30">
        <v>45449</v>
      </c>
      <c r="E5572" s="102">
        <f>YEAR(DATA[[#This Row],[Fecha]])</f>
        <v>2024</v>
      </c>
      <c r="F5572" s="31" t="s">
        <v>398</v>
      </c>
      <c r="G5572" s="32" t="s">
        <v>78</v>
      </c>
      <c r="H5572" s="35" t="s">
        <v>296</v>
      </c>
      <c r="I5572" s="32" t="s">
        <v>166</v>
      </c>
      <c r="J5572" s="19">
        <v>2.15</v>
      </c>
    </row>
    <row r="5573" spans="1:10">
      <c r="A5573" s="18" t="s">
        <v>19</v>
      </c>
      <c r="B5573" s="5" t="str">
        <f>TEXT(DATA[[#This Row],[Fecha]],"mmm")</f>
        <v>jun</v>
      </c>
      <c r="C5573" s="16">
        <f>(WEEKNUM(DATA[[#This Row],[Fecha]],2))</f>
        <v>23</v>
      </c>
      <c r="D5573" s="30">
        <v>45449</v>
      </c>
      <c r="E5573" s="102">
        <f>YEAR(DATA[[#This Row],[Fecha]])</f>
        <v>2024</v>
      </c>
      <c r="F5573" s="31" t="s">
        <v>398</v>
      </c>
      <c r="G5573" s="32" t="s">
        <v>70</v>
      </c>
      <c r="H5573" s="35" t="s">
        <v>84</v>
      </c>
      <c r="I5573" s="32" t="s">
        <v>166</v>
      </c>
      <c r="J5573" s="19">
        <v>2.0099999999999998</v>
      </c>
    </row>
    <row r="5574" spans="1:10">
      <c r="A5574" s="18" t="s">
        <v>22</v>
      </c>
      <c r="B5574" s="5" t="str">
        <f>TEXT(DATA[[#This Row],[Fecha]],"mmm")</f>
        <v>jun</v>
      </c>
      <c r="C5574" s="16">
        <f>(WEEKNUM(DATA[[#This Row],[Fecha]],2))</f>
        <v>23</v>
      </c>
      <c r="D5574" s="30">
        <v>45449</v>
      </c>
      <c r="E5574" s="102">
        <f>YEAR(DATA[[#This Row],[Fecha]])</f>
        <v>2024</v>
      </c>
      <c r="F5574" s="31" t="s">
        <v>398</v>
      </c>
      <c r="G5574" s="32" t="s">
        <v>79</v>
      </c>
      <c r="H5574" s="35" t="s">
        <v>110</v>
      </c>
      <c r="I5574" s="32" t="s">
        <v>166</v>
      </c>
      <c r="J5574" s="19">
        <v>1.68</v>
      </c>
    </row>
    <row r="5575" spans="1:10">
      <c r="A5575" s="18" t="s">
        <v>22</v>
      </c>
      <c r="B5575" s="5" t="str">
        <f>TEXT(DATA[[#This Row],[Fecha]],"mmm")</f>
        <v>jun</v>
      </c>
      <c r="C5575" s="16">
        <f>(WEEKNUM(DATA[[#This Row],[Fecha]],2))</f>
        <v>23</v>
      </c>
      <c r="D5575" s="30">
        <v>45449</v>
      </c>
      <c r="E5575" s="102">
        <f>YEAR(DATA[[#This Row],[Fecha]])</f>
        <v>2024</v>
      </c>
      <c r="F5575" s="31" t="s">
        <v>398</v>
      </c>
      <c r="G5575" s="32" t="s">
        <v>79</v>
      </c>
      <c r="H5575" s="35" t="s">
        <v>110</v>
      </c>
      <c r="I5575" s="32" t="s">
        <v>166</v>
      </c>
      <c r="J5575" s="19">
        <v>1.63</v>
      </c>
    </row>
    <row r="5576" spans="1:10">
      <c r="A5576" s="18" t="s">
        <v>22</v>
      </c>
      <c r="B5576" s="5" t="str">
        <f>TEXT(DATA[[#This Row],[Fecha]],"mmm")</f>
        <v>jun</v>
      </c>
      <c r="C5576" s="16">
        <f>(WEEKNUM(DATA[[#This Row],[Fecha]],2))</f>
        <v>23</v>
      </c>
      <c r="D5576" s="30">
        <v>45449</v>
      </c>
      <c r="E5576" s="102">
        <f>YEAR(DATA[[#This Row],[Fecha]])</f>
        <v>2024</v>
      </c>
      <c r="F5576" s="31" t="s">
        <v>58</v>
      </c>
      <c r="G5576" s="32" t="s">
        <v>79</v>
      </c>
      <c r="H5576" s="35" t="s">
        <v>110</v>
      </c>
      <c r="I5576" s="32" t="s">
        <v>166</v>
      </c>
      <c r="J5576" s="19">
        <v>1.58</v>
      </c>
    </row>
    <row r="5577" spans="1:10">
      <c r="A5577" s="18" t="s">
        <v>22</v>
      </c>
      <c r="B5577" s="5" t="str">
        <f>TEXT(DATA[[#This Row],[Fecha]],"mmm")</f>
        <v>jun</v>
      </c>
      <c r="C5577" s="16">
        <f>(WEEKNUM(DATA[[#This Row],[Fecha]],2))</f>
        <v>23</v>
      </c>
      <c r="D5577" s="30">
        <v>45449</v>
      </c>
      <c r="E5577" s="102">
        <f>YEAR(DATA[[#This Row],[Fecha]])</f>
        <v>2024</v>
      </c>
      <c r="F5577" s="31" t="s">
        <v>58</v>
      </c>
      <c r="G5577" s="32" t="s">
        <v>78</v>
      </c>
      <c r="H5577" s="35" t="s">
        <v>139</v>
      </c>
      <c r="I5577" s="32" t="s">
        <v>166</v>
      </c>
      <c r="J5577" s="19">
        <v>1.08</v>
      </c>
    </row>
    <row r="5578" spans="1:10">
      <c r="A5578" s="18" t="s">
        <v>22</v>
      </c>
      <c r="B5578" s="5" t="str">
        <f>TEXT(DATA[[#This Row],[Fecha]],"mmm")</f>
        <v>jun</v>
      </c>
      <c r="C5578" s="16">
        <f>(WEEKNUM(DATA[[#This Row],[Fecha]],2))</f>
        <v>23</v>
      </c>
      <c r="D5578" s="30">
        <v>45449</v>
      </c>
      <c r="E5578" s="102">
        <f>YEAR(DATA[[#This Row],[Fecha]])</f>
        <v>2024</v>
      </c>
      <c r="F5578" s="31" t="s">
        <v>58</v>
      </c>
      <c r="G5578" s="32" t="s">
        <v>78</v>
      </c>
      <c r="H5578" s="35" t="s">
        <v>300</v>
      </c>
      <c r="I5578" s="32" t="s">
        <v>166</v>
      </c>
      <c r="J5578" s="19">
        <v>1.05</v>
      </c>
    </row>
    <row r="5579" spans="1:10">
      <c r="A5579" s="18" t="s">
        <v>22</v>
      </c>
      <c r="B5579" s="5" t="str">
        <f>TEXT(DATA[[#This Row],[Fecha]],"mmm")</f>
        <v>jun</v>
      </c>
      <c r="C5579" s="16">
        <f>(WEEKNUM(DATA[[#This Row],[Fecha]],2))</f>
        <v>23</v>
      </c>
      <c r="D5579" s="30">
        <v>45449</v>
      </c>
      <c r="E5579" s="102">
        <f>YEAR(DATA[[#This Row],[Fecha]])</f>
        <v>2024</v>
      </c>
      <c r="F5579" s="31" t="s">
        <v>58</v>
      </c>
      <c r="G5579" s="32" t="s">
        <v>78</v>
      </c>
      <c r="H5579" s="35" t="s">
        <v>296</v>
      </c>
      <c r="I5579" s="32" t="s">
        <v>166</v>
      </c>
      <c r="J5579" s="19">
        <v>1</v>
      </c>
    </row>
    <row r="5580" spans="1:10">
      <c r="A5580" s="18" t="s">
        <v>22</v>
      </c>
      <c r="B5580" s="5" t="str">
        <f>TEXT(DATA[[#This Row],[Fecha]],"mmm")</f>
        <v>jun</v>
      </c>
      <c r="C5580" s="16">
        <f>(WEEKNUM(DATA[[#This Row],[Fecha]],2))</f>
        <v>23</v>
      </c>
      <c r="D5580" s="30">
        <v>45449</v>
      </c>
      <c r="E5580" s="102">
        <f>YEAR(DATA[[#This Row],[Fecha]])</f>
        <v>2024</v>
      </c>
      <c r="F5580" s="31" t="s">
        <v>398</v>
      </c>
      <c r="G5580" s="32" t="s">
        <v>78</v>
      </c>
      <c r="H5580" s="35" t="s">
        <v>296</v>
      </c>
      <c r="I5580" s="32" t="s">
        <v>166</v>
      </c>
      <c r="J5580" s="19">
        <v>1</v>
      </c>
    </row>
    <row r="5581" spans="1:10">
      <c r="A5581" s="18" t="s">
        <v>19</v>
      </c>
      <c r="B5581" s="5" t="str">
        <f>TEXT(DATA[[#This Row],[Fecha]],"mmm")</f>
        <v>jun</v>
      </c>
      <c r="C5581" s="16">
        <f>(WEEKNUM(DATA[[#This Row],[Fecha]],2))</f>
        <v>23</v>
      </c>
      <c r="D5581" s="30">
        <v>45449</v>
      </c>
      <c r="E5581" s="102">
        <f>YEAR(DATA[[#This Row],[Fecha]])</f>
        <v>2024</v>
      </c>
      <c r="F5581" s="31" t="s">
        <v>398</v>
      </c>
      <c r="G5581" s="32" t="s">
        <v>70</v>
      </c>
      <c r="H5581" s="35" t="s">
        <v>84</v>
      </c>
      <c r="I5581" s="32" t="s">
        <v>166</v>
      </c>
      <c r="J5581" s="19">
        <v>0.86</v>
      </c>
    </row>
    <row r="5582" spans="1:10">
      <c r="A5582" s="18" t="s">
        <v>20</v>
      </c>
      <c r="B5582" s="5" t="str">
        <f>TEXT(DATA[[#This Row],[Fecha]],"mmm")</f>
        <v>jun</v>
      </c>
      <c r="C5582" s="16">
        <f>(WEEKNUM(DATA[[#This Row],[Fecha]],2))</f>
        <v>23</v>
      </c>
      <c r="D5582" s="30">
        <v>45449</v>
      </c>
      <c r="E5582" s="102">
        <f>YEAR(DATA[[#This Row],[Fecha]])</f>
        <v>2024</v>
      </c>
      <c r="F5582" s="31" t="s">
        <v>58</v>
      </c>
      <c r="G5582" s="32" t="s">
        <v>52</v>
      </c>
      <c r="H5582" s="35" t="s">
        <v>162</v>
      </c>
      <c r="I5582" s="32" t="s">
        <v>166</v>
      </c>
      <c r="J5582" s="19">
        <v>0.82</v>
      </c>
    </row>
    <row r="5583" spans="1:10">
      <c r="A5583" s="18" t="s">
        <v>22</v>
      </c>
      <c r="B5583" s="5" t="str">
        <f>TEXT(DATA[[#This Row],[Fecha]],"mmm")</f>
        <v>jun</v>
      </c>
      <c r="C5583" s="16">
        <f>(WEEKNUM(DATA[[#This Row],[Fecha]],2))</f>
        <v>23</v>
      </c>
      <c r="D5583" s="30">
        <v>45449</v>
      </c>
      <c r="E5583" s="102">
        <f>YEAR(DATA[[#This Row],[Fecha]])</f>
        <v>2024</v>
      </c>
      <c r="F5583" s="31" t="s">
        <v>398</v>
      </c>
      <c r="G5583" s="32" t="s">
        <v>79</v>
      </c>
      <c r="H5583" s="35" t="s">
        <v>110</v>
      </c>
      <c r="I5583" s="32" t="s">
        <v>166</v>
      </c>
      <c r="J5583" s="19">
        <v>0.75</v>
      </c>
    </row>
    <row r="5584" spans="1:10">
      <c r="A5584" s="18" t="s">
        <v>22</v>
      </c>
      <c r="B5584" s="5" t="str">
        <f>TEXT(DATA[[#This Row],[Fecha]],"mmm")</f>
        <v>jun</v>
      </c>
      <c r="C5584" s="16">
        <f>(WEEKNUM(DATA[[#This Row],[Fecha]],2))</f>
        <v>23</v>
      </c>
      <c r="D5584" s="30">
        <v>45449</v>
      </c>
      <c r="E5584" s="102">
        <f>YEAR(DATA[[#This Row],[Fecha]])</f>
        <v>2024</v>
      </c>
      <c r="F5584" s="31" t="s">
        <v>398</v>
      </c>
      <c r="G5584" s="32" t="s">
        <v>78</v>
      </c>
      <c r="H5584" s="35" t="s">
        <v>296</v>
      </c>
      <c r="I5584" s="32" t="s">
        <v>166</v>
      </c>
      <c r="J5584" s="19">
        <v>0.75</v>
      </c>
    </row>
    <row r="5585" spans="1:11">
      <c r="A5585" s="18" t="s">
        <v>19</v>
      </c>
      <c r="B5585" s="5" t="str">
        <f>TEXT(DATA[[#This Row],[Fecha]],"mmm")</f>
        <v>jun</v>
      </c>
      <c r="C5585" s="16">
        <f>(WEEKNUM(DATA[[#This Row],[Fecha]],2))</f>
        <v>23</v>
      </c>
      <c r="D5585" s="30">
        <v>45449</v>
      </c>
      <c r="E5585" s="102">
        <f>YEAR(DATA[[#This Row],[Fecha]])</f>
        <v>2024</v>
      </c>
      <c r="F5585" s="31" t="s">
        <v>398</v>
      </c>
      <c r="G5585" s="32" t="s">
        <v>70</v>
      </c>
      <c r="H5585" s="35" t="s">
        <v>84</v>
      </c>
      <c r="I5585" s="32" t="s">
        <v>166</v>
      </c>
      <c r="J5585" s="19">
        <v>0.63</v>
      </c>
    </row>
    <row r="5586" spans="1:11">
      <c r="A5586" s="18" t="s">
        <v>20</v>
      </c>
      <c r="B5586" s="5" t="str">
        <f>TEXT(DATA[[#This Row],[Fecha]],"mmm")</f>
        <v>jun</v>
      </c>
      <c r="C5586" s="16">
        <f>(WEEKNUM(DATA[[#This Row],[Fecha]],2))</f>
        <v>23</v>
      </c>
      <c r="D5586" s="30">
        <v>45449</v>
      </c>
      <c r="E5586" s="102">
        <f>YEAR(DATA[[#This Row],[Fecha]])</f>
        <v>2024</v>
      </c>
      <c r="F5586" s="31" t="s">
        <v>58</v>
      </c>
      <c r="G5586" s="32" t="s">
        <v>52</v>
      </c>
      <c r="H5586" s="35" t="s">
        <v>162</v>
      </c>
      <c r="I5586" s="32" t="s">
        <v>166</v>
      </c>
      <c r="J5586" s="19">
        <v>0.53</v>
      </c>
    </row>
    <row r="5587" spans="1:11">
      <c r="A5587" s="18" t="s">
        <v>22</v>
      </c>
      <c r="B5587" s="5" t="str">
        <f>TEXT(DATA[[#This Row],[Fecha]],"mmm")</f>
        <v>jun</v>
      </c>
      <c r="C5587" s="16">
        <f>(WEEKNUM(DATA[[#This Row],[Fecha]],2))</f>
        <v>23</v>
      </c>
      <c r="D5587" s="30">
        <v>45449</v>
      </c>
      <c r="E5587" s="102">
        <f>YEAR(DATA[[#This Row],[Fecha]])</f>
        <v>2024</v>
      </c>
      <c r="F5587" s="31" t="s">
        <v>398</v>
      </c>
      <c r="G5587" s="32" t="s">
        <v>79</v>
      </c>
      <c r="H5587" s="35" t="s">
        <v>110</v>
      </c>
      <c r="I5587" s="32" t="s">
        <v>166</v>
      </c>
      <c r="J5587" s="19">
        <v>0.5</v>
      </c>
    </row>
    <row r="5588" spans="1:11">
      <c r="A5588" s="18" t="s">
        <v>22</v>
      </c>
      <c r="B5588" s="5" t="str">
        <f>TEXT(DATA[[#This Row],[Fecha]],"mmm")</f>
        <v>jun</v>
      </c>
      <c r="C5588" s="16">
        <f>(WEEKNUM(DATA[[#This Row],[Fecha]],2))</f>
        <v>23</v>
      </c>
      <c r="D5588" s="30">
        <v>45449</v>
      </c>
      <c r="E5588" s="102">
        <f>YEAR(DATA[[#This Row],[Fecha]])</f>
        <v>2024</v>
      </c>
      <c r="F5588" s="31" t="s">
        <v>58</v>
      </c>
      <c r="G5588" s="32" t="s">
        <v>65</v>
      </c>
      <c r="H5588" s="35" t="s">
        <v>435</v>
      </c>
      <c r="I5588" s="32" t="s">
        <v>166</v>
      </c>
      <c r="J5588" s="19">
        <v>0.48</v>
      </c>
    </row>
    <row r="5589" spans="1:11">
      <c r="A5589" s="18" t="s">
        <v>22</v>
      </c>
      <c r="B5589" s="5" t="str">
        <f>TEXT(DATA[[#This Row],[Fecha]],"mmm")</f>
        <v>jun</v>
      </c>
      <c r="C5589" s="16">
        <f>(WEEKNUM(DATA[[#This Row],[Fecha]],2))</f>
        <v>23</v>
      </c>
      <c r="D5589" s="30">
        <v>45449</v>
      </c>
      <c r="E5589" s="102">
        <f>YEAR(DATA[[#This Row],[Fecha]])</f>
        <v>2024</v>
      </c>
      <c r="F5589" s="31" t="s">
        <v>398</v>
      </c>
      <c r="G5589" s="32" t="s">
        <v>79</v>
      </c>
      <c r="H5589" s="35" t="s">
        <v>110</v>
      </c>
      <c r="I5589" s="32" t="s">
        <v>166</v>
      </c>
      <c r="J5589" s="19">
        <v>0.43</v>
      </c>
    </row>
    <row r="5590" spans="1:11">
      <c r="A5590" s="18" t="s">
        <v>20</v>
      </c>
      <c r="B5590" s="5" t="str">
        <f>TEXT(DATA[[#This Row],[Fecha]],"mmm")</f>
        <v>jun</v>
      </c>
      <c r="C5590" s="16">
        <f>(WEEKNUM(DATA[[#This Row],[Fecha]],2))</f>
        <v>23</v>
      </c>
      <c r="D5590" s="30">
        <v>45449</v>
      </c>
      <c r="E5590" s="102">
        <f>YEAR(DATA[[#This Row],[Fecha]])</f>
        <v>2024</v>
      </c>
      <c r="F5590" s="31" t="s">
        <v>398</v>
      </c>
      <c r="G5590" s="32" t="s">
        <v>70</v>
      </c>
      <c r="H5590" s="35" t="s">
        <v>84</v>
      </c>
      <c r="I5590" s="32" t="s">
        <v>166</v>
      </c>
      <c r="J5590" s="19">
        <v>0.42</v>
      </c>
    </row>
    <row r="5591" spans="1:11">
      <c r="A5591" s="18" t="s">
        <v>19</v>
      </c>
      <c r="B5591" s="5" t="str">
        <f>TEXT(DATA[[#This Row],[Fecha]],"mmm")</f>
        <v>jun</v>
      </c>
      <c r="C5591" s="16">
        <f>(WEEKNUM(DATA[[#This Row],[Fecha]],2))</f>
        <v>23</v>
      </c>
      <c r="D5591" s="30">
        <v>45449</v>
      </c>
      <c r="E5591" s="102">
        <f>YEAR(DATA[[#This Row],[Fecha]])</f>
        <v>2024</v>
      </c>
      <c r="F5591" s="31" t="s">
        <v>398</v>
      </c>
      <c r="G5591" s="32" t="s">
        <v>70</v>
      </c>
      <c r="H5591" s="35" t="s">
        <v>84</v>
      </c>
      <c r="I5591" s="32" t="s">
        <v>166</v>
      </c>
      <c r="J5591" s="19">
        <v>0.36</v>
      </c>
    </row>
    <row r="5592" spans="1:11">
      <c r="A5592" s="18" t="s">
        <v>22</v>
      </c>
      <c r="B5592" s="5" t="str">
        <f>TEXT(DATA[[#This Row],[Fecha]],"mmm")</f>
        <v>jun</v>
      </c>
      <c r="C5592" s="16">
        <f>(WEEKNUM(DATA[[#This Row],[Fecha]],2))</f>
        <v>23</v>
      </c>
      <c r="D5592" s="30">
        <v>45449</v>
      </c>
      <c r="E5592" s="102">
        <f>YEAR(DATA[[#This Row],[Fecha]])</f>
        <v>2024</v>
      </c>
      <c r="F5592" s="31" t="s">
        <v>398</v>
      </c>
      <c r="G5592" s="32" t="s">
        <v>79</v>
      </c>
      <c r="H5592" s="35" t="s">
        <v>110</v>
      </c>
      <c r="I5592" s="32" t="s">
        <v>166</v>
      </c>
      <c r="J5592" s="19">
        <v>0.35</v>
      </c>
    </row>
    <row r="5593" spans="1:11">
      <c r="A5593" s="18" t="s">
        <v>19</v>
      </c>
      <c r="B5593" s="5" t="str">
        <f>TEXT(DATA[[#This Row],[Fecha]],"mmm")</f>
        <v>jun</v>
      </c>
      <c r="C5593" s="16">
        <f>(WEEKNUM(DATA[[#This Row],[Fecha]],2))</f>
        <v>23</v>
      </c>
      <c r="D5593" s="30">
        <v>45449</v>
      </c>
      <c r="E5593" s="102">
        <f>YEAR(DATA[[#This Row],[Fecha]])</f>
        <v>2024</v>
      </c>
      <c r="F5593" s="31" t="s">
        <v>398</v>
      </c>
      <c r="G5593" s="32" t="s">
        <v>70</v>
      </c>
      <c r="H5593" s="35" t="s">
        <v>84</v>
      </c>
      <c r="I5593" s="32" t="s">
        <v>166</v>
      </c>
      <c r="J5593" s="19">
        <v>0.31</v>
      </c>
    </row>
    <row r="5594" spans="1:11">
      <c r="A5594" s="18" t="s">
        <v>22</v>
      </c>
      <c r="B5594" s="5" t="str">
        <f>TEXT(DATA[[#This Row],[Fecha]],"mmm")</f>
        <v>jun</v>
      </c>
      <c r="C5594" s="16">
        <f>(WEEKNUM(DATA[[#This Row],[Fecha]],2))</f>
        <v>23</v>
      </c>
      <c r="D5594" s="30">
        <v>45449</v>
      </c>
      <c r="E5594" s="102">
        <f>YEAR(DATA[[#This Row],[Fecha]])</f>
        <v>2024</v>
      </c>
      <c r="F5594" s="31" t="s">
        <v>398</v>
      </c>
      <c r="G5594" s="32" t="s">
        <v>79</v>
      </c>
      <c r="H5594" s="35" t="s">
        <v>110</v>
      </c>
      <c r="I5594" s="32" t="s">
        <v>166</v>
      </c>
      <c r="J5594" s="19">
        <v>0.15</v>
      </c>
    </row>
    <row r="5595" spans="1:11">
      <c r="A5595" s="18" t="s">
        <v>22</v>
      </c>
      <c r="B5595" s="5" t="str">
        <f>TEXT(DATA[[#This Row],[Fecha]],"mmm")</f>
        <v>jun</v>
      </c>
      <c r="C5595" s="16">
        <f>(WEEKNUM(DATA[[#This Row],[Fecha]],2))</f>
        <v>23</v>
      </c>
      <c r="D5595" s="30">
        <v>45449</v>
      </c>
      <c r="E5595" s="102">
        <f>YEAR(DATA[[#This Row],[Fecha]])</f>
        <v>2024</v>
      </c>
      <c r="F5595" s="31" t="s">
        <v>398</v>
      </c>
      <c r="G5595" s="32" t="s">
        <v>78</v>
      </c>
      <c r="H5595" s="35" t="s">
        <v>296</v>
      </c>
      <c r="I5595" s="32" t="s">
        <v>166</v>
      </c>
      <c r="J5595" s="19">
        <v>0.1</v>
      </c>
    </row>
    <row r="5596" spans="1:11">
      <c r="A5596" s="18" t="s">
        <v>19</v>
      </c>
      <c r="B5596" s="5" t="str">
        <f>TEXT(DATA[[#This Row],[Fecha]],"mmm")</f>
        <v>jun</v>
      </c>
      <c r="C5596" s="16">
        <f>(WEEKNUM(DATA[[#This Row],[Fecha]],2))</f>
        <v>23</v>
      </c>
      <c r="D5596" s="30">
        <v>45449</v>
      </c>
      <c r="E5596" s="102">
        <f>YEAR(DATA[[#This Row],[Fecha]])</f>
        <v>2024</v>
      </c>
      <c r="F5596" s="31" t="s">
        <v>398</v>
      </c>
      <c r="G5596" s="32" t="s">
        <v>74</v>
      </c>
      <c r="H5596" s="35" t="s">
        <v>608</v>
      </c>
      <c r="I5596" s="32" t="s">
        <v>166</v>
      </c>
      <c r="J5596" s="19">
        <v>0.04</v>
      </c>
    </row>
    <row r="5597" spans="1:11">
      <c r="A5597" s="18" t="s">
        <v>20</v>
      </c>
      <c r="B5597" s="5" t="str">
        <f>TEXT(DATA[[#This Row],[Fecha]],"mmm")</f>
        <v>jun</v>
      </c>
      <c r="C5597" s="16">
        <f>(WEEKNUM(DATA[[#This Row],[Fecha]],2))</f>
        <v>23</v>
      </c>
      <c r="D5597" s="30">
        <v>45450</v>
      </c>
      <c r="E5597" s="102">
        <f>YEAR(DATA[[#This Row],[Fecha]])</f>
        <v>2024</v>
      </c>
      <c r="F5597" s="31" t="s">
        <v>398</v>
      </c>
      <c r="G5597" s="32" t="s">
        <v>70</v>
      </c>
      <c r="H5597" s="35" t="s">
        <v>86</v>
      </c>
      <c r="I5597" s="32" t="s">
        <v>57</v>
      </c>
      <c r="J5597" s="19">
        <v>17.489999999999998</v>
      </c>
      <c r="K5597" s="29" t="s">
        <v>1004</v>
      </c>
    </row>
    <row r="5598" spans="1:11">
      <c r="A5598" s="18" t="s">
        <v>20</v>
      </c>
      <c r="B5598" s="5" t="str">
        <f>TEXT(DATA[[#This Row],[Fecha]],"mmm")</f>
        <v>jun</v>
      </c>
      <c r="C5598" s="16">
        <f>(WEEKNUM(DATA[[#This Row],[Fecha]],2))</f>
        <v>23</v>
      </c>
      <c r="D5598" s="30">
        <v>45450</v>
      </c>
      <c r="E5598" s="102">
        <f>YEAR(DATA[[#This Row],[Fecha]])</f>
        <v>2024</v>
      </c>
      <c r="F5598" s="31" t="s">
        <v>398</v>
      </c>
      <c r="G5598" s="32" t="s">
        <v>76</v>
      </c>
      <c r="H5598" s="35" t="s">
        <v>102</v>
      </c>
      <c r="I5598" s="32" t="s">
        <v>57</v>
      </c>
      <c r="J5598" s="19">
        <v>17.14</v>
      </c>
      <c r="K5598" s="29" t="s">
        <v>1005</v>
      </c>
    </row>
    <row r="5599" spans="1:11">
      <c r="A5599" s="18" t="s">
        <v>20</v>
      </c>
      <c r="B5599" s="5" t="str">
        <f>TEXT(DATA[[#This Row],[Fecha]],"mmm")</f>
        <v>jun</v>
      </c>
      <c r="C5599" s="16">
        <f>(WEEKNUM(DATA[[#This Row],[Fecha]],2))</f>
        <v>23</v>
      </c>
      <c r="D5599" s="30">
        <v>45450</v>
      </c>
      <c r="E5599" s="102">
        <f>YEAR(DATA[[#This Row],[Fecha]])</f>
        <v>2024</v>
      </c>
      <c r="F5599" s="31" t="s">
        <v>398</v>
      </c>
      <c r="G5599" s="32" t="s">
        <v>76</v>
      </c>
      <c r="H5599" s="35" t="s">
        <v>90</v>
      </c>
      <c r="I5599" s="32" t="s">
        <v>57</v>
      </c>
      <c r="J5599" s="19">
        <v>16.600000000000001</v>
      </c>
      <c r="K5599" s="29" t="s">
        <v>1005</v>
      </c>
    </row>
    <row r="5600" spans="1:11">
      <c r="A5600" s="18" t="s">
        <v>20</v>
      </c>
      <c r="B5600" s="5" t="str">
        <f>TEXT(DATA[[#This Row],[Fecha]],"mmm")</f>
        <v>jun</v>
      </c>
      <c r="C5600" s="16">
        <f>(WEEKNUM(DATA[[#This Row],[Fecha]],2))</f>
        <v>23</v>
      </c>
      <c r="D5600" s="30">
        <v>45450</v>
      </c>
      <c r="E5600" s="102">
        <f>YEAR(DATA[[#This Row],[Fecha]])</f>
        <v>2024</v>
      </c>
      <c r="F5600" s="31" t="s">
        <v>398</v>
      </c>
      <c r="G5600" s="32" t="s">
        <v>53</v>
      </c>
      <c r="H5600" s="35" t="s">
        <v>606</v>
      </c>
      <c r="I5600" s="32" t="s">
        <v>56</v>
      </c>
      <c r="J5600" s="19">
        <v>12.89</v>
      </c>
      <c r="K5600" s="29" t="s">
        <v>1007</v>
      </c>
    </row>
    <row r="5601" spans="1:11">
      <c r="A5601" s="18" t="s">
        <v>20</v>
      </c>
      <c r="B5601" s="5" t="str">
        <f>TEXT(DATA[[#This Row],[Fecha]],"mmm")</f>
        <v>jun</v>
      </c>
      <c r="C5601" s="16">
        <f>(WEEKNUM(DATA[[#This Row],[Fecha]],2))</f>
        <v>23</v>
      </c>
      <c r="D5601" s="30">
        <v>45450</v>
      </c>
      <c r="E5601" s="102">
        <f>YEAR(DATA[[#This Row],[Fecha]])</f>
        <v>2024</v>
      </c>
      <c r="F5601" s="31" t="s">
        <v>398</v>
      </c>
      <c r="G5601" s="32" t="s">
        <v>64</v>
      </c>
      <c r="H5601" s="35" t="s">
        <v>82</v>
      </c>
      <c r="I5601" s="32" t="s">
        <v>56</v>
      </c>
      <c r="J5601" s="19">
        <v>12.11</v>
      </c>
      <c r="K5601" s="29" t="s">
        <v>1006</v>
      </c>
    </row>
    <row r="5602" spans="1:11">
      <c r="A5602" s="18" t="s">
        <v>20</v>
      </c>
      <c r="B5602" s="5" t="str">
        <f>TEXT(DATA[[#This Row],[Fecha]],"mmm")</f>
        <v>jun</v>
      </c>
      <c r="C5602" s="16">
        <f>(WEEKNUM(DATA[[#This Row],[Fecha]],2))</f>
        <v>23</v>
      </c>
      <c r="D5602" s="30">
        <v>45450</v>
      </c>
      <c r="E5602" s="102">
        <f>YEAR(DATA[[#This Row],[Fecha]])</f>
        <v>2024</v>
      </c>
      <c r="F5602" s="31" t="s">
        <v>398</v>
      </c>
      <c r="G5602" s="32" t="s">
        <v>70</v>
      </c>
      <c r="H5602" s="35" t="s">
        <v>86</v>
      </c>
      <c r="I5602" s="32" t="s">
        <v>57</v>
      </c>
      <c r="J5602" s="19">
        <v>11.93</v>
      </c>
      <c r="K5602" s="29" t="s">
        <v>1004</v>
      </c>
    </row>
    <row r="5603" spans="1:11">
      <c r="A5603" s="18" t="s">
        <v>19</v>
      </c>
      <c r="B5603" s="5" t="str">
        <f>TEXT(DATA[[#This Row],[Fecha]],"mmm")</f>
        <v>jun</v>
      </c>
      <c r="C5603" s="16">
        <f>(WEEKNUM(DATA[[#This Row],[Fecha]],2))</f>
        <v>23</v>
      </c>
      <c r="D5603" s="30">
        <v>45450</v>
      </c>
      <c r="E5603" s="102">
        <f>YEAR(DATA[[#This Row],[Fecha]])</f>
        <v>2024</v>
      </c>
      <c r="F5603" s="31" t="s">
        <v>58</v>
      </c>
      <c r="G5603" s="32" t="s">
        <v>65</v>
      </c>
      <c r="H5603" s="35" t="s">
        <v>435</v>
      </c>
      <c r="I5603" s="32" t="s">
        <v>56</v>
      </c>
      <c r="J5603" s="19">
        <v>10.81</v>
      </c>
      <c r="K5603" s="29" t="s">
        <v>989</v>
      </c>
    </row>
    <row r="5604" spans="1:11">
      <c r="A5604" s="18" t="s">
        <v>19</v>
      </c>
      <c r="B5604" s="5" t="str">
        <f>TEXT(DATA[[#This Row],[Fecha]],"mmm")</f>
        <v>jun</v>
      </c>
      <c r="C5604" s="16">
        <f>(WEEKNUM(DATA[[#This Row],[Fecha]],2))</f>
        <v>23</v>
      </c>
      <c r="D5604" s="30">
        <v>45450</v>
      </c>
      <c r="E5604" s="102">
        <f>YEAR(DATA[[#This Row],[Fecha]])</f>
        <v>2024</v>
      </c>
      <c r="F5604" s="31" t="s">
        <v>58</v>
      </c>
      <c r="G5604" s="32" t="s">
        <v>65</v>
      </c>
      <c r="H5604" s="35" t="s">
        <v>435</v>
      </c>
      <c r="I5604" s="32" t="s">
        <v>166</v>
      </c>
      <c r="J5604" s="19">
        <v>8.51</v>
      </c>
    </row>
    <row r="5605" spans="1:11">
      <c r="A5605" s="18" t="s">
        <v>19</v>
      </c>
      <c r="B5605" s="5" t="str">
        <f>TEXT(DATA[[#This Row],[Fecha]],"mmm")</f>
        <v>jun</v>
      </c>
      <c r="C5605" s="16">
        <f>(WEEKNUM(DATA[[#This Row],[Fecha]],2))</f>
        <v>23</v>
      </c>
      <c r="D5605" s="30">
        <v>45450</v>
      </c>
      <c r="E5605" s="102">
        <f>YEAR(DATA[[#This Row],[Fecha]])</f>
        <v>2024</v>
      </c>
      <c r="F5605" s="31" t="s">
        <v>58</v>
      </c>
      <c r="G5605" s="32" t="s">
        <v>65</v>
      </c>
      <c r="H5605" s="35" t="s">
        <v>435</v>
      </c>
      <c r="I5605" s="32" t="s">
        <v>166</v>
      </c>
      <c r="J5605" s="19">
        <v>8.35</v>
      </c>
    </row>
    <row r="5606" spans="1:11">
      <c r="A5606" s="18" t="s">
        <v>20</v>
      </c>
      <c r="B5606" s="5" t="str">
        <f>TEXT(DATA[[#This Row],[Fecha]],"mmm")</f>
        <v>jun</v>
      </c>
      <c r="C5606" s="16">
        <f>(WEEKNUM(DATA[[#This Row],[Fecha]],2))</f>
        <v>23</v>
      </c>
      <c r="D5606" s="30">
        <v>45450</v>
      </c>
      <c r="E5606" s="102">
        <f>YEAR(DATA[[#This Row],[Fecha]])</f>
        <v>2024</v>
      </c>
      <c r="F5606" s="31" t="s">
        <v>58</v>
      </c>
      <c r="G5606" s="32" t="s">
        <v>76</v>
      </c>
      <c r="H5606" s="35" t="s">
        <v>90</v>
      </c>
      <c r="I5606" s="32" t="s">
        <v>166</v>
      </c>
      <c r="J5606" s="19">
        <v>7.97</v>
      </c>
    </row>
    <row r="5607" spans="1:11">
      <c r="A5607" s="18" t="s">
        <v>20</v>
      </c>
      <c r="B5607" s="5" t="str">
        <f>TEXT(DATA[[#This Row],[Fecha]],"mmm")</f>
        <v>jun</v>
      </c>
      <c r="C5607" s="16">
        <f>(WEEKNUM(DATA[[#This Row],[Fecha]],2))</f>
        <v>23</v>
      </c>
      <c r="D5607" s="30">
        <v>45450</v>
      </c>
      <c r="E5607" s="102">
        <f>YEAR(DATA[[#This Row],[Fecha]])</f>
        <v>2024</v>
      </c>
      <c r="F5607" s="31" t="s">
        <v>58</v>
      </c>
      <c r="G5607" s="32" t="s">
        <v>70</v>
      </c>
      <c r="H5607" s="35" t="s">
        <v>134</v>
      </c>
      <c r="I5607" s="32" t="s">
        <v>166</v>
      </c>
      <c r="J5607" s="19">
        <v>6.24</v>
      </c>
    </row>
    <row r="5608" spans="1:11">
      <c r="A5608" s="18" t="s">
        <v>19</v>
      </c>
      <c r="B5608" s="5" t="str">
        <f>TEXT(DATA[[#This Row],[Fecha]],"mmm")</f>
        <v>jun</v>
      </c>
      <c r="C5608" s="16">
        <f>(WEEKNUM(DATA[[#This Row],[Fecha]],2))</f>
        <v>23</v>
      </c>
      <c r="D5608" s="30">
        <v>45450</v>
      </c>
      <c r="E5608" s="102">
        <f>YEAR(DATA[[#This Row],[Fecha]])</f>
        <v>2024</v>
      </c>
      <c r="F5608" s="31" t="s">
        <v>398</v>
      </c>
      <c r="G5608" s="32" t="s">
        <v>65</v>
      </c>
      <c r="H5608" s="35" t="s">
        <v>89</v>
      </c>
      <c r="I5608" s="32" t="s">
        <v>166</v>
      </c>
      <c r="J5608" s="19">
        <v>6.18</v>
      </c>
    </row>
    <row r="5609" spans="1:11">
      <c r="A5609" s="18" t="s">
        <v>19</v>
      </c>
      <c r="B5609" s="5" t="str">
        <f>TEXT(DATA[[#This Row],[Fecha]],"mmm")</f>
        <v>jun</v>
      </c>
      <c r="C5609" s="16">
        <f>(WEEKNUM(DATA[[#This Row],[Fecha]],2))</f>
        <v>23</v>
      </c>
      <c r="D5609" s="30">
        <v>45450</v>
      </c>
      <c r="E5609" s="102">
        <f>YEAR(DATA[[#This Row],[Fecha]])</f>
        <v>2024</v>
      </c>
      <c r="F5609" s="31" t="s">
        <v>58</v>
      </c>
      <c r="G5609" s="32" t="s">
        <v>65</v>
      </c>
      <c r="H5609" s="35" t="s">
        <v>435</v>
      </c>
      <c r="I5609" s="32" t="s">
        <v>166</v>
      </c>
      <c r="J5609" s="19">
        <v>5.95</v>
      </c>
    </row>
    <row r="5610" spans="1:11">
      <c r="A5610" s="18" t="s">
        <v>19</v>
      </c>
      <c r="B5610" s="5" t="str">
        <f>TEXT(DATA[[#This Row],[Fecha]],"mmm")</f>
        <v>jun</v>
      </c>
      <c r="C5610" s="16">
        <f>(WEEKNUM(DATA[[#This Row],[Fecha]],2))</f>
        <v>23</v>
      </c>
      <c r="D5610" s="30">
        <v>45450</v>
      </c>
      <c r="E5610" s="102">
        <f>YEAR(DATA[[#This Row],[Fecha]])</f>
        <v>2024</v>
      </c>
      <c r="F5610" s="31" t="s">
        <v>398</v>
      </c>
      <c r="G5610" s="32" t="s">
        <v>65</v>
      </c>
      <c r="H5610" s="35" t="s">
        <v>89</v>
      </c>
      <c r="I5610" s="32" t="s">
        <v>166</v>
      </c>
      <c r="J5610" s="19">
        <v>4.88</v>
      </c>
    </row>
    <row r="5611" spans="1:11">
      <c r="A5611" s="18" t="s">
        <v>19</v>
      </c>
      <c r="B5611" s="5" t="str">
        <f>TEXT(DATA[[#This Row],[Fecha]],"mmm")</f>
        <v>jun</v>
      </c>
      <c r="C5611" s="16">
        <f>(WEEKNUM(DATA[[#This Row],[Fecha]],2))</f>
        <v>23</v>
      </c>
      <c r="D5611" s="30">
        <v>45450</v>
      </c>
      <c r="E5611" s="102">
        <f>YEAR(DATA[[#This Row],[Fecha]])</f>
        <v>2024</v>
      </c>
      <c r="F5611" s="31" t="s">
        <v>398</v>
      </c>
      <c r="G5611" s="32" t="s">
        <v>65</v>
      </c>
      <c r="H5611" s="35" t="s">
        <v>89</v>
      </c>
      <c r="I5611" s="32" t="s">
        <v>166</v>
      </c>
      <c r="J5611" s="19">
        <v>3.84</v>
      </c>
    </row>
    <row r="5612" spans="1:11">
      <c r="A5612" s="18" t="s">
        <v>22</v>
      </c>
      <c r="B5612" s="5" t="str">
        <f>TEXT(DATA[[#This Row],[Fecha]],"mmm")</f>
        <v>jun</v>
      </c>
      <c r="C5612" s="16">
        <f>(WEEKNUM(DATA[[#This Row],[Fecha]],2))</f>
        <v>23</v>
      </c>
      <c r="D5612" s="30">
        <v>45450</v>
      </c>
      <c r="E5612" s="102">
        <f>YEAR(DATA[[#This Row],[Fecha]])</f>
        <v>2024</v>
      </c>
      <c r="F5612" s="31" t="s">
        <v>398</v>
      </c>
      <c r="G5612" s="32" t="s">
        <v>76</v>
      </c>
      <c r="H5612" s="35" t="s">
        <v>352</v>
      </c>
      <c r="I5612" s="32" t="s">
        <v>166</v>
      </c>
      <c r="J5612" s="19">
        <v>3.55</v>
      </c>
    </row>
    <row r="5613" spans="1:11">
      <c r="A5613" s="18" t="s">
        <v>22</v>
      </c>
      <c r="B5613" s="5" t="str">
        <f>TEXT(DATA[[#This Row],[Fecha]],"mmm")</f>
        <v>jun</v>
      </c>
      <c r="C5613" s="16">
        <f>(WEEKNUM(DATA[[#This Row],[Fecha]],2))</f>
        <v>23</v>
      </c>
      <c r="D5613" s="30">
        <v>45450</v>
      </c>
      <c r="E5613" s="102">
        <f>YEAR(DATA[[#This Row],[Fecha]])</f>
        <v>2024</v>
      </c>
      <c r="F5613" s="31" t="s">
        <v>398</v>
      </c>
      <c r="G5613" s="32" t="s">
        <v>65</v>
      </c>
      <c r="H5613" s="35" t="s">
        <v>435</v>
      </c>
      <c r="I5613" s="32" t="s">
        <v>166</v>
      </c>
      <c r="J5613" s="19">
        <v>3.15</v>
      </c>
    </row>
    <row r="5614" spans="1:11">
      <c r="A5614" s="18" t="s">
        <v>19</v>
      </c>
      <c r="B5614" s="5" t="str">
        <f>TEXT(DATA[[#This Row],[Fecha]],"mmm")</f>
        <v>jun</v>
      </c>
      <c r="C5614" s="16">
        <f>(WEEKNUM(DATA[[#This Row],[Fecha]],2))</f>
        <v>23</v>
      </c>
      <c r="D5614" s="30">
        <v>45450</v>
      </c>
      <c r="E5614" s="102">
        <f>YEAR(DATA[[#This Row],[Fecha]])</f>
        <v>2024</v>
      </c>
      <c r="F5614" s="31" t="s">
        <v>398</v>
      </c>
      <c r="G5614" s="32" t="s">
        <v>74</v>
      </c>
      <c r="H5614" s="35" t="s">
        <v>608</v>
      </c>
      <c r="I5614" s="32" t="s">
        <v>166</v>
      </c>
      <c r="J5614" s="19">
        <v>3.14</v>
      </c>
    </row>
    <row r="5615" spans="1:11">
      <c r="A5615" s="18" t="s">
        <v>22</v>
      </c>
      <c r="B5615" s="5" t="str">
        <f>TEXT(DATA[[#This Row],[Fecha]],"mmm")</f>
        <v>jun</v>
      </c>
      <c r="C5615" s="16">
        <f>(WEEKNUM(DATA[[#This Row],[Fecha]],2))</f>
        <v>23</v>
      </c>
      <c r="D5615" s="30">
        <v>45450</v>
      </c>
      <c r="E5615" s="102">
        <f>YEAR(DATA[[#This Row],[Fecha]])</f>
        <v>2024</v>
      </c>
      <c r="F5615" s="31" t="s">
        <v>398</v>
      </c>
      <c r="G5615" s="32" t="s">
        <v>79</v>
      </c>
      <c r="H5615" s="35" t="s">
        <v>110</v>
      </c>
      <c r="I5615" s="32" t="s">
        <v>166</v>
      </c>
      <c r="J5615" s="19">
        <v>3</v>
      </c>
    </row>
    <row r="5616" spans="1:11">
      <c r="A5616" s="18" t="s">
        <v>19</v>
      </c>
      <c r="B5616" s="5" t="str">
        <f>TEXT(DATA[[#This Row],[Fecha]],"mmm")</f>
        <v>jun</v>
      </c>
      <c r="C5616" s="16">
        <f>(WEEKNUM(DATA[[#This Row],[Fecha]],2))</f>
        <v>23</v>
      </c>
      <c r="D5616" s="30">
        <v>45450</v>
      </c>
      <c r="E5616" s="102">
        <f>YEAR(DATA[[#This Row],[Fecha]])</f>
        <v>2024</v>
      </c>
      <c r="F5616" s="31" t="s">
        <v>58</v>
      </c>
      <c r="G5616" s="32" t="s">
        <v>65</v>
      </c>
      <c r="H5616" s="35" t="s">
        <v>89</v>
      </c>
      <c r="I5616" s="32" t="s">
        <v>166</v>
      </c>
      <c r="J5616" s="19">
        <v>2.93</v>
      </c>
    </row>
    <row r="5617" spans="1:10">
      <c r="A5617" s="18" t="s">
        <v>19</v>
      </c>
      <c r="B5617" s="5" t="str">
        <f>TEXT(DATA[[#This Row],[Fecha]],"mmm")</f>
        <v>jun</v>
      </c>
      <c r="C5617" s="16">
        <f>(WEEKNUM(DATA[[#This Row],[Fecha]],2))</f>
        <v>23</v>
      </c>
      <c r="D5617" s="30">
        <v>45450</v>
      </c>
      <c r="E5617" s="102">
        <f>YEAR(DATA[[#This Row],[Fecha]])</f>
        <v>2024</v>
      </c>
      <c r="F5617" s="31" t="s">
        <v>398</v>
      </c>
      <c r="G5617" s="32" t="s">
        <v>65</v>
      </c>
      <c r="H5617" s="35" t="s">
        <v>429</v>
      </c>
      <c r="I5617" s="32" t="s">
        <v>166</v>
      </c>
      <c r="J5617" s="19">
        <v>2.86</v>
      </c>
    </row>
    <row r="5618" spans="1:10">
      <c r="A5618" s="18" t="s">
        <v>19</v>
      </c>
      <c r="B5618" s="5" t="str">
        <f>TEXT(DATA[[#This Row],[Fecha]],"mmm")</f>
        <v>jun</v>
      </c>
      <c r="C5618" s="16">
        <f>(WEEKNUM(DATA[[#This Row],[Fecha]],2))</f>
        <v>23</v>
      </c>
      <c r="D5618" s="30">
        <v>45450</v>
      </c>
      <c r="E5618" s="102">
        <f>YEAR(DATA[[#This Row],[Fecha]])</f>
        <v>2024</v>
      </c>
      <c r="F5618" s="31" t="s">
        <v>398</v>
      </c>
      <c r="G5618" s="32" t="s">
        <v>65</v>
      </c>
      <c r="H5618" s="35" t="s">
        <v>89</v>
      </c>
      <c r="I5618" s="32" t="s">
        <v>166</v>
      </c>
      <c r="J5618" s="19">
        <v>2.52</v>
      </c>
    </row>
    <row r="5619" spans="1:10">
      <c r="A5619" s="18" t="s">
        <v>19</v>
      </c>
      <c r="B5619" s="5" t="str">
        <f>TEXT(DATA[[#This Row],[Fecha]],"mmm")</f>
        <v>jun</v>
      </c>
      <c r="C5619" s="16">
        <f>(WEEKNUM(DATA[[#This Row],[Fecha]],2))</f>
        <v>23</v>
      </c>
      <c r="D5619" s="30">
        <v>45450</v>
      </c>
      <c r="E5619" s="102">
        <f>YEAR(DATA[[#This Row],[Fecha]])</f>
        <v>2024</v>
      </c>
      <c r="F5619" s="31" t="s">
        <v>58</v>
      </c>
      <c r="G5619" s="32" t="s">
        <v>65</v>
      </c>
      <c r="H5619" s="35" t="s">
        <v>429</v>
      </c>
      <c r="I5619" s="32" t="s">
        <v>166</v>
      </c>
      <c r="J5619" s="19">
        <v>2.2799999999999998</v>
      </c>
    </row>
    <row r="5620" spans="1:10">
      <c r="A5620" s="18" t="s">
        <v>22</v>
      </c>
      <c r="B5620" s="5" t="str">
        <f>TEXT(DATA[[#This Row],[Fecha]],"mmm")</f>
        <v>jun</v>
      </c>
      <c r="C5620" s="16">
        <f>(WEEKNUM(DATA[[#This Row],[Fecha]],2))</f>
        <v>23</v>
      </c>
      <c r="D5620" s="30">
        <v>45450</v>
      </c>
      <c r="E5620" s="102">
        <f>YEAR(DATA[[#This Row],[Fecha]])</f>
        <v>2024</v>
      </c>
      <c r="F5620" s="31" t="s">
        <v>398</v>
      </c>
      <c r="G5620" s="32" t="s">
        <v>65</v>
      </c>
      <c r="H5620" s="35" t="s">
        <v>429</v>
      </c>
      <c r="I5620" s="32" t="s">
        <v>166</v>
      </c>
      <c r="J5620" s="19">
        <v>1.95</v>
      </c>
    </row>
    <row r="5621" spans="1:10">
      <c r="A5621" s="18" t="s">
        <v>19</v>
      </c>
      <c r="B5621" s="5" t="str">
        <f>TEXT(DATA[[#This Row],[Fecha]],"mmm")</f>
        <v>jun</v>
      </c>
      <c r="C5621" s="16">
        <f>(WEEKNUM(DATA[[#This Row],[Fecha]],2))</f>
        <v>23</v>
      </c>
      <c r="D5621" s="30">
        <v>45450</v>
      </c>
      <c r="E5621" s="102">
        <f>YEAR(DATA[[#This Row],[Fecha]])</f>
        <v>2024</v>
      </c>
      <c r="F5621" s="31" t="s">
        <v>398</v>
      </c>
      <c r="G5621" s="32" t="s">
        <v>65</v>
      </c>
      <c r="H5621" s="35" t="s">
        <v>89</v>
      </c>
      <c r="I5621" s="32" t="s">
        <v>166</v>
      </c>
      <c r="J5621" s="19">
        <v>1.86</v>
      </c>
    </row>
    <row r="5622" spans="1:10">
      <c r="A5622" s="18" t="s">
        <v>19</v>
      </c>
      <c r="B5622" s="5" t="str">
        <f>TEXT(DATA[[#This Row],[Fecha]],"mmm")</f>
        <v>jun</v>
      </c>
      <c r="C5622" s="16">
        <f>(WEEKNUM(DATA[[#This Row],[Fecha]],2))</f>
        <v>23</v>
      </c>
      <c r="D5622" s="30">
        <v>45450</v>
      </c>
      <c r="E5622" s="102">
        <f>YEAR(DATA[[#This Row],[Fecha]])</f>
        <v>2024</v>
      </c>
      <c r="F5622" s="31" t="s">
        <v>398</v>
      </c>
      <c r="G5622" s="32" t="s">
        <v>65</v>
      </c>
      <c r="H5622" s="35" t="s">
        <v>89</v>
      </c>
      <c r="I5622" s="32" t="s">
        <v>166</v>
      </c>
      <c r="J5622" s="19">
        <v>1.83</v>
      </c>
    </row>
    <row r="5623" spans="1:10">
      <c r="A5623" s="18" t="s">
        <v>22</v>
      </c>
      <c r="B5623" s="5" t="str">
        <f>TEXT(DATA[[#This Row],[Fecha]],"mmm")</f>
        <v>jun</v>
      </c>
      <c r="C5623" s="16">
        <f>(WEEKNUM(DATA[[#This Row],[Fecha]],2))</f>
        <v>23</v>
      </c>
      <c r="D5623" s="30">
        <v>45450</v>
      </c>
      <c r="E5623" s="102">
        <f>YEAR(DATA[[#This Row],[Fecha]])</f>
        <v>2024</v>
      </c>
      <c r="F5623" s="31" t="s">
        <v>398</v>
      </c>
      <c r="G5623" s="32" t="s">
        <v>79</v>
      </c>
      <c r="H5623" s="35" t="s">
        <v>110</v>
      </c>
      <c r="I5623" s="32" t="s">
        <v>166</v>
      </c>
      <c r="J5623" s="19">
        <v>1.7</v>
      </c>
    </row>
    <row r="5624" spans="1:10">
      <c r="A5624" s="18" t="s">
        <v>20</v>
      </c>
      <c r="B5624" s="5" t="str">
        <f>TEXT(DATA[[#This Row],[Fecha]],"mmm")</f>
        <v>jun</v>
      </c>
      <c r="C5624" s="16">
        <f>(WEEKNUM(DATA[[#This Row],[Fecha]],2))</f>
        <v>23</v>
      </c>
      <c r="D5624" s="30">
        <v>45450</v>
      </c>
      <c r="E5624" s="102">
        <f>YEAR(DATA[[#This Row],[Fecha]])</f>
        <v>2024</v>
      </c>
      <c r="F5624" s="31" t="s">
        <v>58</v>
      </c>
      <c r="G5624" s="32" t="s">
        <v>70</v>
      </c>
      <c r="H5624" s="35" t="s">
        <v>134</v>
      </c>
      <c r="I5624" s="32" t="s">
        <v>166</v>
      </c>
      <c r="J5624" s="19">
        <v>1.62</v>
      </c>
    </row>
    <row r="5625" spans="1:10">
      <c r="A5625" s="18" t="s">
        <v>22</v>
      </c>
      <c r="B5625" s="5" t="str">
        <f>TEXT(DATA[[#This Row],[Fecha]],"mmm")</f>
        <v>jun</v>
      </c>
      <c r="C5625" s="16">
        <f>(WEEKNUM(DATA[[#This Row],[Fecha]],2))</f>
        <v>23</v>
      </c>
      <c r="D5625" s="30">
        <v>45450</v>
      </c>
      <c r="E5625" s="102">
        <f>YEAR(DATA[[#This Row],[Fecha]])</f>
        <v>2024</v>
      </c>
      <c r="F5625" s="31" t="s">
        <v>398</v>
      </c>
      <c r="G5625" s="32" t="s">
        <v>65</v>
      </c>
      <c r="H5625" s="35" t="s">
        <v>89</v>
      </c>
      <c r="I5625" s="32" t="s">
        <v>166</v>
      </c>
      <c r="J5625" s="19">
        <v>1.6</v>
      </c>
    </row>
    <row r="5626" spans="1:10">
      <c r="A5626" s="18" t="s">
        <v>19</v>
      </c>
      <c r="B5626" s="5" t="str">
        <f>TEXT(DATA[[#This Row],[Fecha]],"mmm")</f>
        <v>jun</v>
      </c>
      <c r="C5626" s="16">
        <f>(WEEKNUM(DATA[[#This Row],[Fecha]],2))</f>
        <v>23</v>
      </c>
      <c r="D5626" s="30">
        <v>45450</v>
      </c>
      <c r="E5626" s="102">
        <f>YEAR(DATA[[#This Row],[Fecha]])</f>
        <v>2024</v>
      </c>
      <c r="F5626" s="31" t="s">
        <v>58</v>
      </c>
      <c r="G5626" s="32" t="s">
        <v>60</v>
      </c>
      <c r="H5626" s="35" t="s">
        <v>299</v>
      </c>
      <c r="I5626" s="32" t="s">
        <v>166</v>
      </c>
      <c r="J5626" s="19">
        <v>1.54</v>
      </c>
    </row>
    <row r="5627" spans="1:10">
      <c r="A5627" s="18" t="s">
        <v>19</v>
      </c>
      <c r="B5627" s="5" t="str">
        <f>TEXT(DATA[[#This Row],[Fecha]],"mmm")</f>
        <v>jun</v>
      </c>
      <c r="C5627" s="16">
        <f>(WEEKNUM(DATA[[#This Row],[Fecha]],2))</f>
        <v>23</v>
      </c>
      <c r="D5627" s="30">
        <v>45450</v>
      </c>
      <c r="E5627" s="102">
        <f>YEAR(DATA[[#This Row],[Fecha]])</f>
        <v>2024</v>
      </c>
      <c r="F5627" s="31" t="s">
        <v>398</v>
      </c>
      <c r="G5627" s="32" t="s">
        <v>65</v>
      </c>
      <c r="H5627" s="35" t="s">
        <v>89</v>
      </c>
      <c r="I5627" s="32" t="s">
        <v>166</v>
      </c>
      <c r="J5627" s="19">
        <v>1.54</v>
      </c>
    </row>
    <row r="5628" spans="1:10">
      <c r="A5628" s="18" t="s">
        <v>19</v>
      </c>
      <c r="B5628" s="5" t="str">
        <f>TEXT(DATA[[#This Row],[Fecha]],"mmm")</f>
        <v>jun</v>
      </c>
      <c r="C5628" s="16">
        <f>(WEEKNUM(DATA[[#This Row],[Fecha]],2))</f>
        <v>23</v>
      </c>
      <c r="D5628" s="30">
        <v>45450</v>
      </c>
      <c r="E5628" s="102">
        <f>YEAR(DATA[[#This Row],[Fecha]])</f>
        <v>2024</v>
      </c>
      <c r="F5628" s="31" t="s">
        <v>58</v>
      </c>
      <c r="G5628" s="32" t="s">
        <v>65</v>
      </c>
      <c r="H5628" s="35" t="s">
        <v>435</v>
      </c>
      <c r="I5628" s="32" t="s">
        <v>166</v>
      </c>
      <c r="J5628" s="19">
        <v>1.32</v>
      </c>
    </row>
    <row r="5629" spans="1:10">
      <c r="A5629" s="18" t="s">
        <v>19</v>
      </c>
      <c r="B5629" s="5" t="str">
        <f>TEXT(DATA[[#This Row],[Fecha]],"mmm")</f>
        <v>jun</v>
      </c>
      <c r="C5629" s="16">
        <f>(WEEKNUM(DATA[[#This Row],[Fecha]],2))</f>
        <v>23</v>
      </c>
      <c r="D5629" s="30">
        <v>45450</v>
      </c>
      <c r="E5629" s="102">
        <f>YEAR(DATA[[#This Row],[Fecha]])</f>
        <v>2024</v>
      </c>
      <c r="F5629" s="31" t="s">
        <v>398</v>
      </c>
      <c r="G5629" s="32" t="s">
        <v>65</v>
      </c>
      <c r="H5629" s="35" t="s">
        <v>429</v>
      </c>
      <c r="I5629" s="32" t="s">
        <v>166</v>
      </c>
      <c r="J5629" s="19">
        <v>1.27</v>
      </c>
    </row>
    <row r="5630" spans="1:10">
      <c r="A5630" s="18" t="s">
        <v>19</v>
      </c>
      <c r="B5630" s="5" t="str">
        <f>TEXT(DATA[[#This Row],[Fecha]],"mmm")</f>
        <v>jun</v>
      </c>
      <c r="C5630" s="16">
        <f>(WEEKNUM(DATA[[#This Row],[Fecha]],2))</f>
        <v>23</v>
      </c>
      <c r="D5630" s="30">
        <v>45450</v>
      </c>
      <c r="E5630" s="102">
        <f>YEAR(DATA[[#This Row],[Fecha]])</f>
        <v>2024</v>
      </c>
      <c r="F5630" s="31" t="s">
        <v>398</v>
      </c>
      <c r="G5630" s="32" t="s">
        <v>65</v>
      </c>
      <c r="H5630" s="35" t="s">
        <v>89</v>
      </c>
      <c r="I5630" s="32" t="s">
        <v>166</v>
      </c>
      <c r="J5630" s="19">
        <v>1.26</v>
      </c>
    </row>
    <row r="5631" spans="1:10">
      <c r="A5631" s="18" t="s">
        <v>19</v>
      </c>
      <c r="B5631" s="5" t="str">
        <f>TEXT(DATA[[#This Row],[Fecha]],"mmm")</f>
        <v>jun</v>
      </c>
      <c r="C5631" s="16">
        <f>(WEEKNUM(DATA[[#This Row],[Fecha]],2))</f>
        <v>23</v>
      </c>
      <c r="D5631" s="30">
        <v>45450</v>
      </c>
      <c r="E5631" s="102">
        <f>YEAR(DATA[[#This Row],[Fecha]])</f>
        <v>2024</v>
      </c>
      <c r="F5631" s="31" t="s">
        <v>398</v>
      </c>
      <c r="G5631" s="32" t="s">
        <v>65</v>
      </c>
      <c r="H5631" s="35" t="s">
        <v>89</v>
      </c>
      <c r="I5631" s="32" t="s">
        <v>166</v>
      </c>
      <c r="J5631" s="19">
        <v>1.1100000000000001</v>
      </c>
    </row>
    <row r="5632" spans="1:10">
      <c r="A5632" s="18" t="s">
        <v>19</v>
      </c>
      <c r="B5632" s="5" t="str">
        <f>TEXT(DATA[[#This Row],[Fecha]],"mmm")</f>
        <v>jun</v>
      </c>
      <c r="C5632" s="16">
        <f>(WEEKNUM(DATA[[#This Row],[Fecha]],2))</f>
        <v>23</v>
      </c>
      <c r="D5632" s="30">
        <v>45450</v>
      </c>
      <c r="E5632" s="102">
        <f>YEAR(DATA[[#This Row],[Fecha]])</f>
        <v>2024</v>
      </c>
      <c r="F5632" s="31" t="s">
        <v>398</v>
      </c>
      <c r="G5632" s="32" t="s">
        <v>65</v>
      </c>
      <c r="H5632" s="35" t="s">
        <v>89</v>
      </c>
      <c r="I5632" s="32" t="s">
        <v>166</v>
      </c>
      <c r="J5632" s="19">
        <v>1.1100000000000001</v>
      </c>
    </row>
    <row r="5633" spans="1:11">
      <c r="A5633" s="18" t="s">
        <v>19</v>
      </c>
      <c r="B5633" s="5" t="str">
        <f>TEXT(DATA[[#This Row],[Fecha]],"mmm")</f>
        <v>jun</v>
      </c>
      <c r="C5633" s="16">
        <f>(WEEKNUM(DATA[[#This Row],[Fecha]],2))</f>
        <v>23</v>
      </c>
      <c r="D5633" s="30">
        <v>45450</v>
      </c>
      <c r="E5633" s="102">
        <f>YEAR(DATA[[#This Row],[Fecha]])</f>
        <v>2024</v>
      </c>
      <c r="F5633" s="31" t="s">
        <v>58</v>
      </c>
      <c r="G5633" s="32" t="s">
        <v>65</v>
      </c>
      <c r="H5633" s="35" t="s">
        <v>435</v>
      </c>
      <c r="I5633" s="32" t="s">
        <v>166</v>
      </c>
      <c r="J5633" s="19">
        <v>1.07</v>
      </c>
    </row>
    <row r="5634" spans="1:11">
      <c r="A5634" s="18" t="s">
        <v>22</v>
      </c>
      <c r="B5634" s="5" t="str">
        <f>TEXT(DATA[[#This Row],[Fecha]],"mmm")</f>
        <v>jun</v>
      </c>
      <c r="C5634" s="16">
        <f>(WEEKNUM(DATA[[#This Row],[Fecha]],2))</f>
        <v>23</v>
      </c>
      <c r="D5634" s="30">
        <v>45450</v>
      </c>
      <c r="E5634" s="102">
        <f>YEAR(DATA[[#This Row],[Fecha]])</f>
        <v>2024</v>
      </c>
      <c r="F5634" s="31" t="s">
        <v>398</v>
      </c>
      <c r="G5634" s="32" t="s">
        <v>65</v>
      </c>
      <c r="H5634" s="35" t="s">
        <v>89</v>
      </c>
      <c r="I5634" s="32" t="s">
        <v>166</v>
      </c>
      <c r="J5634" s="19">
        <v>1.05</v>
      </c>
    </row>
    <row r="5635" spans="1:11">
      <c r="A5635" s="18" t="s">
        <v>19</v>
      </c>
      <c r="B5635" s="5" t="str">
        <f>TEXT(DATA[[#This Row],[Fecha]],"mmm")</f>
        <v>jun</v>
      </c>
      <c r="C5635" s="16">
        <f>(WEEKNUM(DATA[[#This Row],[Fecha]],2))</f>
        <v>23</v>
      </c>
      <c r="D5635" s="30">
        <v>45450</v>
      </c>
      <c r="E5635" s="102">
        <f>YEAR(DATA[[#This Row],[Fecha]])</f>
        <v>2024</v>
      </c>
      <c r="F5635" s="31" t="s">
        <v>398</v>
      </c>
      <c r="G5635" s="32" t="s">
        <v>65</v>
      </c>
      <c r="H5635" s="35" t="s">
        <v>89</v>
      </c>
      <c r="I5635" s="32" t="s">
        <v>166</v>
      </c>
      <c r="J5635" s="19">
        <v>0.91</v>
      </c>
    </row>
    <row r="5636" spans="1:11">
      <c r="A5636" s="18" t="s">
        <v>19</v>
      </c>
      <c r="B5636" s="5" t="str">
        <f>TEXT(DATA[[#This Row],[Fecha]],"mmm")</f>
        <v>jun</v>
      </c>
      <c r="C5636" s="16">
        <f>(WEEKNUM(DATA[[#This Row],[Fecha]],2))</f>
        <v>23</v>
      </c>
      <c r="D5636" s="30">
        <v>45450</v>
      </c>
      <c r="E5636" s="102">
        <f>YEAR(DATA[[#This Row],[Fecha]])</f>
        <v>2024</v>
      </c>
      <c r="F5636" s="31" t="s">
        <v>58</v>
      </c>
      <c r="G5636" s="32" t="s">
        <v>65</v>
      </c>
      <c r="H5636" s="35" t="s">
        <v>89</v>
      </c>
      <c r="I5636" s="32" t="s">
        <v>166</v>
      </c>
      <c r="J5636" s="19">
        <v>0.88</v>
      </c>
    </row>
    <row r="5637" spans="1:11">
      <c r="A5637" s="18" t="s">
        <v>22</v>
      </c>
      <c r="B5637" s="5" t="str">
        <f>TEXT(DATA[[#This Row],[Fecha]],"mmm")</f>
        <v>jun</v>
      </c>
      <c r="C5637" s="16">
        <f>(WEEKNUM(DATA[[#This Row],[Fecha]],2))</f>
        <v>23</v>
      </c>
      <c r="D5637" s="30">
        <v>45450</v>
      </c>
      <c r="E5637" s="102">
        <f>YEAR(DATA[[#This Row],[Fecha]])</f>
        <v>2024</v>
      </c>
      <c r="F5637" s="31" t="s">
        <v>398</v>
      </c>
      <c r="G5637" s="32" t="s">
        <v>78</v>
      </c>
      <c r="H5637" s="35" t="s">
        <v>296</v>
      </c>
      <c r="I5637" s="32" t="s">
        <v>166</v>
      </c>
      <c r="J5637" s="19">
        <v>0.75</v>
      </c>
    </row>
    <row r="5638" spans="1:11">
      <c r="A5638" s="18" t="s">
        <v>19</v>
      </c>
      <c r="B5638" s="5" t="str">
        <f>TEXT(DATA[[#This Row],[Fecha]],"mmm")</f>
        <v>jun</v>
      </c>
      <c r="C5638" s="16">
        <f>(WEEKNUM(DATA[[#This Row],[Fecha]],2))</f>
        <v>23</v>
      </c>
      <c r="D5638" s="30">
        <v>45450</v>
      </c>
      <c r="E5638" s="102">
        <f>YEAR(DATA[[#This Row],[Fecha]])</f>
        <v>2024</v>
      </c>
      <c r="F5638" s="31" t="s">
        <v>58</v>
      </c>
      <c r="G5638" s="32" t="s">
        <v>65</v>
      </c>
      <c r="H5638" s="35" t="s">
        <v>435</v>
      </c>
      <c r="I5638" s="32" t="s">
        <v>166</v>
      </c>
      <c r="J5638" s="19">
        <v>0.69</v>
      </c>
    </row>
    <row r="5639" spans="1:11">
      <c r="A5639" s="18" t="s">
        <v>20</v>
      </c>
      <c r="B5639" s="5" t="str">
        <f>TEXT(DATA[[#This Row],[Fecha]],"mmm")</f>
        <v>jun</v>
      </c>
      <c r="C5639" s="16">
        <f>(WEEKNUM(DATA[[#This Row],[Fecha]],2))</f>
        <v>23</v>
      </c>
      <c r="D5639" s="30">
        <v>45450</v>
      </c>
      <c r="E5639" s="102">
        <f>YEAR(DATA[[#This Row],[Fecha]])</f>
        <v>2024</v>
      </c>
      <c r="F5639" s="31" t="s">
        <v>398</v>
      </c>
      <c r="G5639" s="32" t="s">
        <v>76</v>
      </c>
      <c r="H5639" s="35" t="s">
        <v>90</v>
      </c>
      <c r="I5639" s="32" t="s">
        <v>166</v>
      </c>
      <c r="J5639" s="19">
        <v>0.54</v>
      </c>
    </row>
    <row r="5640" spans="1:11">
      <c r="A5640" s="18" t="s">
        <v>19</v>
      </c>
      <c r="B5640" s="5" t="str">
        <f>TEXT(DATA[[#This Row],[Fecha]],"mmm")</f>
        <v>jun</v>
      </c>
      <c r="C5640" s="16">
        <f>(WEEKNUM(DATA[[#This Row],[Fecha]],2))</f>
        <v>23</v>
      </c>
      <c r="D5640" s="30">
        <v>45450</v>
      </c>
      <c r="E5640" s="102">
        <f>YEAR(DATA[[#This Row],[Fecha]])</f>
        <v>2024</v>
      </c>
      <c r="F5640" s="31" t="s">
        <v>58</v>
      </c>
      <c r="G5640" s="32" t="s">
        <v>65</v>
      </c>
      <c r="H5640" s="35" t="s">
        <v>435</v>
      </c>
      <c r="I5640" s="32" t="s">
        <v>166</v>
      </c>
      <c r="J5640" s="19">
        <v>0.37</v>
      </c>
    </row>
    <row r="5641" spans="1:11">
      <c r="A5641" s="18" t="s">
        <v>19</v>
      </c>
      <c r="B5641" s="5" t="str">
        <f>TEXT(DATA[[#This Row],[Fecha]],"mmm")</f>
        <v>jun</v>
      </c>
      <c r="C5641" s="16">
        <f>(WEEKNUM(DATA[[#This Row],[Fecha]],2))</f>
        <v>23</v>
      </c>
      <c r="D5641" s="30">
        <v>45450</v>
      </c>
      <c r="E5641" s="102">
        <f>YEAR(DATA[[#This Row],[Fecha]])</f>
        <v>2024</v>
      </c>
      <c r="F5641" s="31" t="s">
        <v>58</v>
      </c>
      <c r="G5641" s="32" t="s">
        <v>65</v>
      </c>
      <c r="H5641" s="35" t="s">
        <v>429</v>
      </c>
      <c r="I5641" s="32" t="s">
        <v>166</v>
      </c>
      <c r="J5641" s="19">
        <v>0.25</v>
      </c>
    </row>
    <row r="5642" spans="1:11">
      <c r="A5642" s="18" t="s">
        <v>22</v>
      </c>
      <c r="B5642" s="5" t="str">
        <f>TEXT(DATA[[#This Row],[Fecha]],"mmm")</f>
        <v>jun</v>
      </c>
      <c r="C5642" s="16">
        <f>(WEEKNUM(DATA[[#This Row],[Fecha]],2))</f>
        <v>23</v>
      </c>
      <c r="D5642" s="30">
        <v>45450</v>
      </c>
      <c r="E5642" s="102">
        <f>YEAR(DATA[[#This Row],[Fecha]])</f>
        <v>2024</v>
      </c>
      <c r="F5642" s="31" t="s">
        <v>398</v>
      </c>
      <c r="G5642" s="32" t="s">
        <v>65</v>
      </c>
      <c r="H5642" s="35" t="s">
        <v>435</v>
      </c>
      <c r="I5642" s="32" t="s">
        <v>166</v>
      </c>
      <c r="J5642" s="19">
        <v>0.2</v>
      </c>
    </row>
    <row r="5643" spans="1:11">
      <c r="A5643" s="18" t="s">
        <v>22</v>
      </c>
      <c r="B5643" s="5" t="str">
        <f>TEXT(DATA[[#This Row],[Fecha]],"mmm")</f>
        <v>jun</v>
      </c>
      <c r="C5643" s="16">
        <f>(WEEKNUM(DATA[[#This Row],[Fecha]],2))</f>
        <v>23</v>
      </c>
      <c r="D5643" s="30">
        <v>45450</v>
      </c>
      <c r="E5643" s="102">
        <f>YEAR(DATA[[#This Row],[Fecha]])</f>
        <v>2024</v>
      </c>
      <c r="F5643" s="31" t="s">
        <v>398</v>
      </c>
      <c r="G5643" s="32" t="s">
        <v>79</v>
      </c>
      <c r="H5643" s="35" t="s">
        <v>110</v>
      </c>
      <c r="I5643" s="32" t="s">
        <v>166</v>
      </c>
      <c r="J5643" s="19">
        <v>0.2</v>
      </c>
    </row>
    <row r="5644" spans="1:11">
      <c r="A5644" s="18" t="s">
        <v>20</v>
      </c>
      <c r="B5644" s="5" t="str">
        <f>TEXT(DATA[[#This Row],[Fecha]],"mmm")</f>
        <v>jun</v>
      </c>
      <c r="C5644" s="16">
        <f>(WEEKNUM(DATA[[#This Row],[Fecha]],2))</f>
        <v>23</v>
      </c>
      <c r="D5644" s="30">
        <v>45451</v>
      </c>
      <c r="E5644" s="102">
        <f>YEAR(DATA[[#This Row],[Fecha]])</f>
        <v>2024</v>
      </c>
      <c r="F5644" s="31" t="s">
        <v>398</v>
      </c>
      <c r="G5644" s="32" t="s">
        <v>482</v>
      </c>
      <c r="H5644" s="35" t="s">
        <v>806</v>
      </c>
      <c r="I5644" s="32" t="s">
        <v>56</v>
      </c>
      <c r="J5644" s="19">
        <v>25.93</v>
      </c>
      <c r="K5644" s="29" t="s">
        <v>1008</v>
      </c>
    </row>
    <row r="5645" spans="1:11">
      <c r="A5645" s="18" t="s">
        <v>20</v>
      </c>
      <c r="B5645" s="5" t="str">
        <f>TEXT(DATA[[#This Row],[Fecha]],"mmm")</f>
        <v>jun</v>
      </c>
      <c r="C5645" s="16">
        <f>(WEEKNUM(DATA[[#This Row],[Fecha]],2))</f>
        <v>23</v>
      </c>
      <c r="D5645" s="30">
        <v>45451</v>
      </c>
      <c r="E5645" s="102">
        <f>YEAR(DATA[[#This Row],[Fecha]])</f>
        <v>2024</v>
      </c>
      <c r="F5645" s="31" t="s">
        <v>398</v>
      </c>
      <c r="G5645" s="32" t="s">
        <v>482</v>
      </c>
      <c r="H5645" s="35" t="s">
        <v>806</v>
      </c>
      <c r="I5645" s="32" t="s">
        <v>56</v>
      </c>
      <c r="J5645" s="19">
        <v>22.37</v>
      </c>
      <c r="K5645" s="29" t="s">
        <v>1008</v>
      </c>
    </row>
    <row r="5646" spans="1:11">
      <c r="A5646" s="18" t="s">
        <v>20</v>
      </c>
      <c r="B5646" s="5" t="str">
        <f>TEXT(DATA[[#This Row],[Fecha]],"mmm")</f>
        <v>jun</v>
      </c>
      <c r="C5646" s="16">
        <f>(WEEKNUM(DATA[[#This Row],[Fecha]],2))</f>
        <v>23</v>
      </c>
      <c r="D5646" s="30">
        <v>45451</v>
      </c>
      <c r="E5646" s="102">
        <f>YEAR(DATA[[#This Row],[Fecha]])</f>
        <v>2024</v>
      </c>
      <c r="F5646" s="31" t="s">
        <v>58</v>
      </c>
      <c r="G5646" s="32" t="s">
        <v>77</v>
      </c>
      <c r="H5646" s="35" t="s">
        <v>168</v>
      </c>
      <c r="I5646" s="32" t="s">
        <v>57</v>
      </c>
      <c r="J5646" s="19">
        <v>17.760000000000002</v>
      </c>
      <c r="K5646" s="29" t="s">
        <v>1009</v>
      </c>
    </row>
    <row r="5647" spans="1:11">
      <c r="A5647" s="18" t="s">
        <v>20</v>
      </c>
      <c r="B5647" s="5" t="str">
        <f>TEXT(DATA[[#This Row],[Fecha]],"mmm")</f>
        <v>jun</v>
      </c>
      <c r="C5647" s="16">
        <f>(WEEKNUM(DATA[[#This Row],[Fecha]],2))</f>
        <v>23</v>
      </c>
      <c r="D5647" s="30">
        <v>45451</v>
      </c>
      <c r="E5647" s="102">
        <f>YEAR(DATA[[#This Row],[Fecha]])</f>
        <v>2024</v>
      </c>
      <c r="F5647" s="31" t="s">
        <v>398</v>
      </c>
      <c r="G5647" s="32" t="s">
        <v>482</v>
      </c>
      <c r="H5647" s="35" t="s">
        <v>806</v>
      </c>
      <c r="I5647" s="32" t="s">
        <v>56</v>
      </c>
      <c r="J5647" s="19">
        <v>16.95</v>
      </c>
      <c r="K5647" s="29" t="s">
        <v>1008</v>
      </c>
    </row>
    <row r="5648" spans="1:11">
      <c r="A5648" s="18" t="s">
        <v>20</v>
      </c>
      <c r="B5648" s="5" t="str">
        <f>TEXT(DATA[[#This Row],[Fecha]],"mmm")</f>
        <v>jun</v>
      </c>
      <c r="C5648" s="16">
        <f>(WEEKNUM(DATA[[#This Row],[Fecha]],2))</f>
        <v>23</v>
      </c>
      <c r="D5648" s="30">
        <v>45451</v>
      </c>
      <c r="E5648" s="102">
        <f>YEAR(DATA[[#This Row],[Fecha]])</f>
        <v>2024</v>
      </c>
      <c r="F5648" s="31" t="s">
        <v>398</v>
      </c>
      <c r="G5648" s="32" t="s">
        <v>482</v>
      </c>
      <c r="H5648" s="35" t="s">
        <v>806</v>
      </c>
      <c r="I5648" s="32" t="s">
        <v>56</v>
      </c>
      <c r="J5648" s="19">
        <v>14.33</v>
      </c>
      <c r="K5648" s="29" t="s">
        <v>1008</v>
      </c>
    </row>
    <row r="5649" spans="1:11">
      <c r="A5649" s="18" t="s">
        <v>20</v>
      </c>
      <c r="B5649" s="5" t="str">
        <f>TEXT(DATA[[#This Row],[Fecha]],"mmm")</f>
        <v>jun</v>
      </c>
      <c r="C5649" s="16">
        <f>(WEEKNUM(DATA[[#This Row],[Fecha]],2))</f>
        <v>23</v>
      </c>
      <c r="D5649" s="30">
        <v>45451</v>
      </c>
      <c r="E5649" s="102">
        <f>YEAR(DATA[[#This Row],[Fecha]])</f>
        <v>2024</v>
      </c>
      <c r="F5649" s="31" t="s">
        <v>398</v>
      </c>
      <c r="G5649" s="32" t="s">
        <v>482</v>
      </c>
      <c r="H5649" s="35" t="s">
        <v>806</v>
      </c>
      <c r="I5649" s="32" t="s">
        <v>56</v>
      </c>
      <c r="J5649" s="19">
        <v>14.09</v>
      </c>
      <c r="K5649" s="29" t="s">
        <v>1008</v>
      </c>
    </row>
    <row r="5650" spans="1:11">
      <c r="A5650" s="18" t="s">
        <v>19</v>
      </c>
      <c r="B5650" s="5" t="str">
        <f>TEXT(DATA[[#This Row],[Fecha]],"mmm")</f>
        <v>jun</v>
      </c>
      <c r="C5650" s="16">
        <f>(WEEKNUM(DATA[[#This Row],[Fecha]],2))</f>
        <v>23</v>
      </c>
      <c r="D5650" s="30">
        <v>45451</v>
      </c>
      <c r="E5650" s="102">
        <f>YEAR(DATA[[#This Row],[Fecha]])</f>
        <v>2024</v>
      </c>
      <c r="F5650" s="31" t="s">
        <v>58</v>
      </c>
      <c r="G5650" s="32" t="s">
        <v>65</v>
      </c>
      <c r="H5650" s="35" t="s">
        <v>435</v>
      </c>
      <c r="I5650" s="32" t="s">
        <v>166</v>
      </c>
      <c r="J5650" s="19">
        <v>9</v>
      </c>
    </row>
    <row r="5651" spans="1:11">
      <c r="A5651" s="18" t="s">
        <v>20</v>
      </c>
      <c r="B5651" s="5" t="str">
        <f>TEXT(DATA[[#This Row],[Fecha]],"mmm")</f>
        <v>jun</v>
      </c>
      <c r="C5651" s="16">
        <f>(WEEKNUM(DATA[[#This Row],[Fecha]],2))</f>
        <v>23</v>
      </c>
      <c r="D5651" s="30">
        <v>45451</v>
      </c>
      <c r="E5651" s="102">
        <f>YEAR(DATA[[#This Row],[Fecha]])</f>
        <v>2024</v>
      </c>
      <c r="F5651" s="31" t="s">
        <v>398</v>
      </c>
      <c r="G5651" s="32" t="s">
        <v>53</v>
      </c>
      <c r="H5651" s="35" t="s">
        <v>387</v>
      </c>
      <c r="I5651" s="32" t="s">
        <v>166</v>
      </c>
      <c r="J5651" s="19">
        <v>8.81</v>
      </c>
    </row>
    <row r="5652" spans="1:11">
      <c r="A5652" s="18" t="s">
        <v>19</v>
      </c>
      <c r="B5652" s="5" t="str">
        <f>TEXT(DATA[[#This Row],[Fecha]],"mmm")</f>
        <v>jun</v>
      </c>
      <c r="C5652" s="16">
        <f>(WEEKNUM(DATA[[#This Row],[Fecha]],2))</f>
        <v>23</v>
      </c>
      <c r="D5652" s="30">
        <v>45451</v>
      </c>
      <c r="E5652" s="102">
        <f>YEAR(DATA[[#This Row],[Fecha]])</f>
        <v>2024</v>
      </c>
      <c r="F5652" s="31" t="s">
        <v>58</v>
      </c>
      <c r="G5652" s="32" t="s">
        <v>65</v>
      </c>
      <c r="H5652" s="35" t="s">
        <v>435</v>
      </c>
      <c r="I5652" s="32" t="s">
        <v>166</v>
      </c>
      <c r="J5652" s="19">
        <v>5.44</v>
      </c>
    </row>
    <row r="5653" spans="1:11">
      <c r="A5653" s="18" t="s">
        <v>20</v>
      </c>
      <c r="B5653" s="5" t="str">
        <f>TEXT(DATA[[#This Row],[Fecha]],"mmm")</f>
        <v>jun</v>
      </c>
      <c r="C5653" s="16">
        <f>(WEEKNUM(DATA[[#This Row],[Fecha]],2))</f>
        <v>23</v>
      </c>
      <c r="D5653" s="30">
        <v>45451</v>
      </c>
      <c r="E5653" s="102">
        <f>YEAR(DATA[[#This Row],[Fecha]])</f>
        <v>2024</v>
      </c>
      <c r="F5653" s="31" t="s">
        <v>398</v>
      </c>
      <c r="G5653" s="32" t="s">
        <v>77</v>
      </c>
      <c r="H5653" s="35" t="s">
        <v>129</v>
      </c>
      <c r="I5653" s="32" t="s">
        <v>166</v>
      </c>
      <c r="J5653" s="19">
        <v>4.9800000000000004</v>
      </c>
    </row>
    <row r="5654" spans="1:11">
      <c r="A5654" s="18" t="s">
        <v>20</v>
      </c>
      <c r="B5654" s="5" t="str">
        <f>TEXT(DATA[[#This Row],[Fecha]],"mmm")</f>
        <v>jun</v>
      </c>
      <c r="C5654" s="16">
        <f>(WEEKNUM(DATA[[#This Row],[Fecha]],2))</f>
        <v>23</v>
      </c>
      <c r="D5654" s="30">
        <v>45451</v>
      </c>
      <c r="E5654" s="102">
        <f>YEAR(DATA[[#This Row],[Fecha]])</f>
        <v>2024</v>
      </c>
      <c r="F5654" s="31" t="s">
        <v>398</v>
      </c>
      <c r="G5654" s="32" t="s">
        <v>482</v>
      </c>
      <c r="H5654" s="35" t="s">
        <v>806</v>
      </c>
      <c r="I5654" s="32" t="s">
        <v>166</v>
      </c>
      <c r="J5654" s="19">
        <v>3.6</v>
      </c>
    </row>
    <row r="5655" spans="1:11">
      <c r="A5655" s="18" t="s">
        <v>20</v>
      </c>
      <c r="B5655" s="5" t="str">
        <f>TEXT(DATA[[#This Row],[Fecha]],"mmm")</f>
        <v>jun</v>
      </c>
      <c r="C5655" s="16">
        <f>(WEEKNUM(DATA[[#This Row],[Fecha]],2))</f>
        <v>23</v>
      </c>
      <c r="D5655" s="30">
        <v>45451</v>
      </c>
      <c r="E5655" s="102">
        <f>YEAR(DATA[[#This Row],[Fecha]])</f>
        <v>2024</v>
      </c>
      <c r="F5655" s="31" t="s">
        <v>398</v>
      </c>
      <c r="G5655" s="32" t="s">
        <v>482</v>
      </c>
      <c r="H5655" s="35" t="s">
        <v>806</v>
      </c>
      <c r="I5655" s="32" t="s">
        <v>166</v>
      </c>
      <c r="J5655" s="19">
        <v>3.56</v>
      </c>
    </row>
    <row r="5656" spans="1:11">
      <c r="A5656" s="18" t="s">
        <v>20</v>
      </c>
      <c r="B5656" s="5" t="str">
        <f>TEXT(DATA[[#This Row],[Fecha]],"mmm")</f>
        <v>jun</v>
      </c>
      <c r="C5656" s="16">
        <f>(WEEKNUM(DATA[[#This Row],[Fecha]],2))</f>
        <v>23</v>
      </c>
      <c r="D5656" s="30">
        <v>45451</v>
      </c>
      <c r="E5656" s="102">
        <f>YEAR(DATA[[#This Row],[Fecha]])</f>
        <v>2024</v>
      </c>
      <c r="F5656" s="31" t="s">
        <v>398</v>
      </c>
      <c r="G5656" s="32" t="s">
        <v>482</v>
      </c>
      <c r="H5656" s="35" t="s">
        <v>491</v>
      </c>
      <c r="I5656" s="32" t="s">
        <v>166</v>
      </c>
      <c r="J5656" s="19">
        <v>3.51</v>
      </c>
    </row>
    <row r="5657" spans="1:11">
      <c r="A5657" s="18" t="s">
        <v>20</v>
      </c>
      <c r="B5657" s="5" t="str">
        <f>TEXT(DATA[[#This Row],[Fecha]],"mmm")</f>
        <v>jun</v>
      </c>
      <c r="C5657" s="16">
        <f>(WEEKNUM(DATA[[#This Row],[Fecha]],2))</f>
        <v>23</v>
      </c>
      <c r="D5657" s="30">
        <v>45451</v>
      </c>
      <c r="E5657" s="102">
        <f>YEAR(DATA[[#This Row],[Fecha]])</f>
        <v>2024</v>
      </c>
      <c r="F5657" s="31" t="s">
        <v>58</v>
      </c>
      <c r="G5657" s="32" t="s">
        <v>52</v>
      </c>
      <c r="H5657" s="35" t="s">
        <v>162</v>
      </c>
      <c r="I5657" s="32" t="s">
        <v>166</v>
      </c>
      <c r="J5657" s="19">
        <v>3.36</v>
      </c>
    </row>
    <row r="5658" spans="1:11">
      <c r="A5658" s="18" t="s">
        <v>20</v>
      </c>
      <c r="B5658" s="5" t="str">
        <f>TEXT(DATA[[#This Row],[Fecha]],"mmm")</f>
        <v>jun</v>
      </c>
      <c r="C5658" s="16">
        <f>(WEEKNUM(DATA[[#This Row],[Fecha]],2))</f>
        <v>23</v>
      </c>
      <c r="D5658" s="30">
        <v>45451</v>
      </c>
      <c r="E5658" s="102">
        <f>YEAR(DATA[[#This Row],[Fecha]])</f>
        <v>2024</v>
      </c>
      <c r="F5658" s="31" t="s">
        <v>58</v>
      </c>
      <c r="G5658" s="32" t="s">
        <v>482</v>
      </c>
      <c r="H5658" s="35" t="s">
        <v>491</v>
      </c>
      <c r="I5658" s="32" t="s">
        <v>166</v>
      </c>
      <c r="J5658" s="19">
        <v>2.71</v>
      </c>
    </row>
    <row r="5659" spans="1:11">
      <c r="A5659" s="18" t="s">
        <v>20</v>
      </c>
      <c r="B5659" s="5" t="str">
        <f>TEXT(DATA[[#This Row],[Fecha]],"mmm")</f>
        <v>jun</v>
      </c>
      <c r="C5659" s="16">
        <f>(WEEKNUM(DATA[[#This Row],[Fecha]],2))</f>
        <v>23</v>
      </c>
      <c r="D5659" s="30">
        <v>45451</v>
      </c>
      <c r="E5659" s="102">
        <f>YEAR(DATA[[#This Row],[Fecha]])</f>
        <v>2024</v>
      </c>
      <c r="F5659" s="31" t="s">
        <v>58</v>
      </c>
      <c r="G5659" s="32" t="s">
        <v>52</v>
      </c>
      <c r="H5659" s="35" t="s">
        <v>162</v>
      </c>
      <c r="I5659" s="32" t="s">
        <v>166</v>
      </c>
      <c r="J5659" s="19">
        <v>2.44</v>
      </c>
    </row>
    <row r="5660" spans="1:11">
      <c r="A5660" s="18" t="s">
        <v>19</v>
      </c>
      <c r="B5660" s="5" t="str">
        <f>TEXT(DATA[[#This Row],[Fecha]],"mmm")</f>
        <v>jun</v>
      </c>
      <c r="C5660" s="16">
        <f>(WEEKNUM(DATA[[#This Row],[Fecha]],2))</f>
        <v>23</v>
      </c>
      <c r="D5660" s="30">
        <v>45451</v>
      </c>
      <c r="E5660" s="102">
        <f>YEAR(DATA[[#This Row],[Fecha]])</f>
        <v>2024</v>
      </c>
      <c r="F5660" s="31" t="s">
        <v>398</v>
      </c>
      <c r="G5660" s="32" t="s">
        <v>65</v>
      </c>
      <c r="H5660" s="35" t="s">
        <v>89</v>
      </c>
      <c r="I5660" s="32" t="s">
        <v>166</v>
      </c>
      <c r="J5660" s="19">
        <v>1.97</v>
      </c>
    </row>
    <row r="5661" spans="1:11">
      <c r="A5661" s="18" t="s">
        <v>19</v>
      </c>
      <c r="B5661" s="5" t="str">
        <f>TEXT(DATA[[#This Row],[Fecha]],"mmm")</f>
        <v>jun</v>
      </c>
      <c r="C5661" s="16">
        <f>(WEEKNUM(DATA[[#This Row],[Fecha]],2))</f>
        <v>23</v>
      </c>
      <c r="D5661" s="30">
        <v>45451</v>
      </c>
      <c r="E5661" s="102">
        <f>YEAR(DATA[[#This Row],[Fecha]])</f>
        <v>2024</v>
      </c>
      <c r="F5661" s="31" t="s">
        <v>58</v>
      </c>
      <c r="G5661" s="32" t="s">
        <v>65</v>
      </c>
      <c r="H5661" s="35" t="s">
        <v>435</v>
      </c>
      <c r="I5661" s="32" t="s">
        <v>166</v>
      </c>
      <c r="J5661" s="19">
        <v>1.43</v>
      </c>
    </row>
    <row r="5662" spans="1:11">
      <c r="A5662" s="18" t="s">
        <v>19</v>
      </c>
      <c r="B5662" s="5" t="str">
        <f>TEXT(DATA[[#This Row],[Fecha]],"mmm")</f>
        <v>jun</v>
      </c>
      <c r="C5662" s="16">
        <f>(WEEKNUM(DATA[[#This Row],[Fecha]],2))</f>
        <v>23</v>
      </c>
      <c r="D5662" s="30">
        <v>45451</v>
      </c>
      <c r="E5662" s="102">
        <f>YEAR(DATA[[#This Row],[Fecha]])</f>
        <v>2024</v>
      </c>
      <c r="F5662" s="31" t="s">
        <v>58</v>
      </c>
      <c r="G5662" s="32" t="s">
        <v>60</v>
      </c>
      <c r="H5662" s="35" t="s">
        <v>299</v>
      </c>
      <c r="I5662" s="32" t="s">
        <v>166</v>
      </c>
      <c r="J5662" s="19">
        <v>1.3</v>
      </c>
    </row>
    <row r="5663" spans="1:11">
      <c r="A5663" s="18" t="s">
        <v>20</v>
      </c>
      <c r="B5663" s="5" t="str">
        <f>TEXT(DATA[[#This Row],[Fecha]],"mmm")</f>
        <v>jun</v>
      </c>
      <c r="C5663" s="16">
        <f>(WEEKNUM(DATA[[#This Row],[Fecha]],2))</f>
        <v>23</v>
      </c>
      <c r="D5663" s="30">
        <v>45451</v>
      </c>
      <c r="E5663" s="102">
        <f>YEAR(DATA[[#This Row],[Fecha]])</f>
        <v>2024</v>
      </c>
      <c r="F5663" s="31" t="s">
        <v>398</v>
      </c>
      <c r="G5663" s="32" t="s">
        <v>53</v>
      </c>
      <c r="H5663" s="35" t="s">
        <v>387</v>
      </c>
      <c r="I5663" s="32" t="s">
        <v>166</v>
      </c>
      <c r="J5663" s="19">
        <v>1.06</v>
      </c>
    </row>
    <row r="5664" spans="1:11">
      <c r="A5664" s="18" t="s">
        <v>19</v>
      </c>
      <c r="B5664" s="5" t="str">
        <f>TEXT(DATA[[#This Row],[Fecha]],"mmm")</f>
        <v>jun</v>
      </c>
      <c r="C5664" s="16">
        <f>(WEEKNUM(DATA[[#This Row],[Fecha]],2))</f>
        <v>23</v>
      </c>
      <c r="D5664" s="30">
        <v>45451</v>
      </c>
      <c r="E5664" s="102">
        <f>YEAR(DATA[[#This Row],[Fecha]])</f>
        <v>2024</v>
      </c>
      <c r="F5664" s="31" t="s">
        <v>58</v>
      </c>
      <c r="G5664" s="32" t="s">
        <v>65</v>
      </c>
      <c r="H5664" s="35" t="s">
        <v>435</v>
      </c>
      <c r="I5664" s="32" t="s">
        <v>166</v>
      </c>
      <c r="J5664" s="19">
        <v>0.89</v>
      </c>
    </row>
    <row r="5665" spans="1:11">
      <c r="A5665" s="18" t="s">
        <v>20</v>
      </c>
      <c r="B5665" s="5" t="str">
        <f>TEXT(DATA[[#This Row],[Fecha]],"mmm")</f>
        <v>jun</v>
      </c>
      <c r="C5665" s="16">
        <f>(WEEKNUM(DATA[[#This Row],[Fecha]],2))</f>
        <v>23</v>
      </c>
      <c r="D5665" s="30">
        <v>45451</v>
      </c>
      <c r="E5665" s="102">
        <f>YEAR(DATA[[#This Row],[Fecha]])</f>
        <v>2024</v>
      </c>
      <c r="F5665" s="31" t="s">
        <v>58</v>
      </c>
      <c r="G5665" s="32" t="s">
        <v>52</v>
      </c>
      <c r="H5665" s="35" t="s">
        <v>162</v>
      </c>
      <c r="I5665" s="32" t="s">
        <v>166</v>
      </c>
      <c r="J5665" s="19">
        <v>0.56999999999999995</v>
      </c>
    </row>
    <row r="5666" spans="1:11">
      <c r="A5666" s="18" t="s">
        <v>20</v>
      </c>
      <c r="B5666" s="5" t="str">
        <f>TEXT(DATA[[#This Row],[Fecha]],"mmm")</f>
        <v>jun</v>
      </c>
      <c r="C5666" s="16">
        <f>(WEEKNUM(DATA[[#This Row],[Fecha]],2))</f>
        <v>23</v>
      </c>
      <c r="D5666" s="30">
        <v>45451</v>
      </c>
      <c r="E5666" s="102">
        <f>YEAR(DATA[[#This Row],[Fecha]])</f>
        <v>2024</v>
      </c>
      <c r="F5666" s="31" t="s">
        <v>58</v>
      </c>
      <c r="G5666" s="32" t="s">
        <v>52</v>
      </c>
      <c r="H5666" s="35" t="s">
        <v>162</v>
      </c>
      <c r="I5666" s="32" t="s">
        <v>166</v>
      </c>
      <c r="J5666" s="19">
        <v>0.37</v>
      </c>
    </row>
    <row r="5667" spans="1:11">
      <c r="A5667" s="18" t="s">
        <v>20</v>
      </c>
      <c r="B5667" s="5" t="str">
        <f>TEXT(DATA[[#This Row],[Fecha]],"mmm")</f>
        <v>jun</v>
      </c>
      <c r="C5667" s="16">
        <f>(WEEKNUM(DATA[[#This Row],[Fecha]],2))</f>
        <v>23</v>
      </c>
      <c r="D5667" s="30">
        <v>45451</v>
      </c>
      <c r="E5667" s="102">
        <f>YEAR(DATA[[#This Row],[Fecha]])</f>
        <v>2024</v>
      </c>
      <c r="F5667" s="31" t="s">
        <v>58</v>
      </c>
      <c r="G5667" s="32" t="s">
        <v>52</v>
      </c>
      <c r="H5667" s="35" t="s">
        <v>162</v>
      </c>
      <c r="I5667" s="32" t="s">
        <v>166</v>
      </c>
      <c r="J5667" s="19">
        <v>0.18</v>
      </c>
    </row>
    <row r="5668" spans="1:11">
      <c r="A5668" s="18" t="s">
        <v>20</v>
      </c>
      <c r="B5668" s="5" t="str">
        <f>TEXT(DATA[[#This Row],[Fecha]],"mmm")</f>
        <v>jun</v>
      </c>
      <c r="C5668" s="16">
        <f>(WEEKNUM(DATA[[#This Row],[Fecha]],2))</f>
        <v>24</v>
      </c>
      <c r="D5668" s="30">
        <v>45453</v>
      </c>
      <c r="E5668" s="102">
        <f>YEAR(DATA[[#This Row],[Fecha]])</f>
        <v>2024</v>
      </c>
      <c r="F5668" s="31" t="s">
        <v>398</v>
      </c>
      <c r="G5668" s="32" t="s">
        <v>52</v>
      </c>
      <c r="H5668" s="35" t="s">
        <v>1010</v>
      </c>
      <c r="I5668" s="32" t="s">
        <v>57</v>
      </c>
      <c r="J5668" s="19">
        <v>60</v>
      </c>
      <c r="K5668" s="29" t="s">
        <v>1011</v>
      </c>
    </row>
    <row r="5669" spans="1:11">
      <c r="A5669" s="18" t="s">
        <v>20</v>
      </c>
      <c r="B5669" s="5" t="str">
        <f>TEXT(DATA[[#This Row],[Fecha]],"mmm")</f>
        <v>jun</v>
      </c>
      <c r="C5669" s="16">
        <f>(WEEKNUM(DATA[[#This Row],[Fecha]],2))</f>
        <v>24</v>
      </c>
      <c r="D5669" s="30">
        <v>45453</v>
      </c>
      <c r="E5669" s="102">
        <f>YEAR(DATA[[#This Row],[Fecha]])</f>
        <v>2024</v>
      </c>
      <c r="F5669" s="31" t="s">
        <v>398</v>
      </c>
      <c r="G5669" s="32" t="s">
        <v>52</v>
      </c>
      <c r="H5669" s="35" t="s">
        <v>591</v>
      </c>
      <c r="I5669" s="32" t="s">
        <v>56</v>
      </c>
      <c r="J5669" s="19">
        <v>11.86</v>
      </c>
      <c r="K5669" s="29" t="s">
        <v>1013</v>
      </c>
    </row>
    <row r="5670" spans="1:11">
      <c r="A5670" s="18" t="s">
        <v>20</v>
      </c>
      <c r="B5670" s="5" t="str">
        <f>TEXT(DATA[[#This Row],[Fecha]],"mmm")</f>
        <v>jun</v>
      </c>
      <c r="C5670" s="16">
        <f>(WEEKNUM(DATA[[#This Row],[Fecha]],2))</f>
        <v>24</v>
      </c>
      <c r="D5670" s="30">
        <v>45453</v>
      </c>
      <c r="E5670" s="102">
        <f>YEAR(DATA[[#This Row],[Fecha]])</f>
        <v>2024</v>
      </c>
      <c r="F5670" s="31" t="s">
        <v>398</v>
      </c>
      <c r="G5670" s="32" t="s">
        <v>52</v>
      </c>
      <c r="H5670" s="35" t="s">
        <v>1010</v>
      </c>
      <c r="I5670" s="32" t="s">
        <v>166</v>
      </c>
      <c r="J5670" s="19">
        <v>5.21</v>
      </c>
    </row>
    <row r="5671" spans="1:11">
      <c r="A5671" s="18" t="s">
        <v>20</v>
      </c>
      <c r="B5671" s="5" t="str">
        <f>TEXT(DATA[[#This Row],[Fecha]],"mmm")</f>
        <v>jun</v>
      </c>
      <c r="C5671" s="16">
        <f>(WEEKNUM(DATA[[#This Row],[Fecha]],2))</f>
        <v>24</v>
      </c>
      <c r="D5671" s="30">
        <v>45453</v>
      </c>
      <c r="E5671" s="102">
        <f>YEAR(DATA[[#This Row],[Fecha]])</f>
        <v>2024</v>
      </c>
      <c r="F5671" s="31" t="s">
        <v>398</v>
      </c>
      <c r="G5671" s="32" t="s">
        <v>52</v>
      </c>
      <c r="H5671" s="35" t="s">
        <v>1010</v>
      </c>
      <c r="I5671" s="32" t="s">
        <v>166</v>
      </c>
      <c r="J5671" s="19">
        <v>4.26</v>
      </c>
    </row>
    <row r="5672" spans="1:11">
      <c r="A5672" s="18" t="s">
        <v>19</v>
      </c>
      <c r="B5672" s="5" t="str">
        <f>TEXT(DATA[[#This Row],[Fecha]],"mmm")</f>
        <v>jun</v>
      </c>
      <c r="C5672" s="16">
        <f>(WEEKNUM(DATA[[#This Row],[Fecha]],2))</f>
        <v>24</v>
      </c>
      <c r="D5672" s="30">
        <v>45453</v>
      </c>
      <c r="E5672" s="102">
        <f>YEAR(DATA[[#This Row],[Fecha]])</f>
        <v>2024</v>
      </c>
      <c r="F5672" s="31" t="s">
        <v>398</v>
      </c>
      <c r="G5672" s="32" t="s">
        <v>65</v>
      </c>
      <c r="H5672" s="35" t="s">
        <v>435</v>
      </c>
      <c r="I5672" s="32" t="s">
        <v>166</v>
      </c>
      <c r="J5672" s="19">
        <v>4.05</v>
      </c>
    </row>
    <row r="5673" spans="1:11">
      <c r="A5673" s="18" t="s">
        <v>19</v>
      </c>
      <c r="B5673" s="5" t="str">
        <f>TEXT(DATA[[#This Row],[Fecha]],"mmm")</f>
        <v>jun</v>
      </c>
      <c r="C5673" s="16">
        <f>(WEEKNUM(DATA[[#This Row],[Fecha]],2))</f>
        <v>24</v>
      </c>
      <c r="D5673" s="30">
        <v>45453</v>
      </c>
      <c r="E5673" s="102">
        <f>YEAR(DATA[[#This Row],[Fecha]])</f>
        <v>2024</v>
      </c>
      <c r="F5673" s="31" t="s">
        <v>398</v>
      </c>
      <c r="G5673" s="32" t="s">
        <v>65</v>
      </c>
      <c r="H5673" s="35" t="s">
        <v>89</v>
      </c>
      <c r="I5673" s="32" t="s">
        <v>166</v>
      </c>
      <c r="J5673" s="19">
        <v>3.11</v>
      </c>
    </row>
    <row r="5674" spans="1:11">
      <c r="A5674" s="18" t="s">
        <v>19</v>
      </c>
      <c r="B5674" s="5" t="str">
        <f>TEXT(DATA[[#This Row],[Fecha]],"mmm")</f>
        <v>jun</v>
      </c>
      <c r="C5674" s="16">
        <f>(WEEKNUM(DATA[[#This Row],[Fecha]],2))</f>
        <v>24</v>
      </c>
      <c r="D5674" s="30">
        <v>45453</v>
      </c>
      <c r="E5674" s="102">
        <f>YEAR(DATA[[#This Row],[Fecha]])</f>
        <v>2024</v>
      </c>
      <c r="F5674" s="31" t="s">
        <v>398</v>
      </c>
      <c r="G5674" s="32" t="s">
        <v>65</v>
      </c>
      <c r="H5674" s="35" t="s">
        <v>435</v>
      </c>
      <c r="I5674" s="32" t="s">
        <v>166</v>
      </c>
      <c r="J5674" s="19">
        <v>2.68</v>
      </c>
    </row>
    <row r="5675" spans="1:11">
      <c r="A5675" s="18" t="s">
        <v>19</v>
      </c>
      <c r="B5675" s="5" t="str">
        <f>TEXT(DATA[[#This Row],[Fecha]],"mmm")</f>
        <v>jun</v>
      </c>
      <c r="C5675" s="16">
        <f>(WEEKNUM(DATA[[#This Row],[Fecha]],2))</f>
        <v>24</v>
      </c>
      <c r="D5675" s="30">
        <v>45453</v>
      </c>
      <c r="E5675" s="102">
        <f>YEAR(DATA[[#This Row],[Fecha]])</f>
        <v>2024</v>
      </c>
      <c r="F5675" s="31" t="s">
        <v>398</v>
      </c>
      <c r="G5675" s="32" t="s">
        <v>65</v>
      </c>
      <c r="H5675" s="35" t="s">
        <v>435</v>
      </c>
      <c r="I5675" s="32" t="s">
        <v>166</v>
      </c>
      <c r="J5675" s="19">
        <v>2.14</v>
      </c>
    </row>
    <row r="5676" spans="1:11">
      <c r="A5676" s="18" t="s">
        <v>19</v>
      </c>
      <c r="B5676" s="5" t="str">
        <f>TEXT(DATA[[#This Row],[Fecha]],"mmm")</f>
        <v>jun</v>
      </c>
      <c r="C5676" s="16">
        <f>(WEEKNUM(DATA[[#This Row],[Fecha]],2))</f>
        <v>24</v>
      </c>
      <c r="D5676" s="30">
        <v>45453</v>
      </c>
      <c r="E5676" s="102">
        <f>YEAR(DATA[[#This Row],[Fecha]])</f>
        <v>2024</v>
      </c>
      <c r="F5676" s="31" t="s">
        <v>398</v>
      </c>
      <c r="G5676" s="32" t="s">
        <v>65</v>
      </c>
      <c r="H5676" s="35" t="s">
        <v>89</v>
      </c>
      <c r="I5676" s="32" t="s">
        <v>166</v>
      </c>
      <c r="J5676" s="19">
        <v>2.04</v>
      </c>
    </row>
    <row r="5677" spans="1:11">
      <c r="A5677" s="18" t="s">
        <v>19</v>
      </c>
      <c r="B5677" s="5" t="str">
        <f>TEXT(DATA[[#This Row],[Fecha]],"mmm")</f>
        <v>jun</v>
      </c>
      <c r="C5677" s="16">
        <f>(WEEKNUM(DATA[[#This Row],[Fecha]],2))</f>
        <v>24</v>
      </c>
      <c r="D5677" s="30">
        <v>45453</v>
      </c>
      <c r="E5677" s="102">
        <f>YEAR(DATA[[#This Row],[Fecha]])</f>
        <v>2024</v>
      </c>
      <c r="F5677" s="31" t="s">
        <v>398</v>
      </c>
      <c r="G5677" s="32" t="s">
        <v>65</v>
      </c>
      <c r="H5677" s="35" t="s">
        <v>435</v>
      </c>
      <c r="I5677" s="32" t="s">
        <v>166</v>
      </c>
      <c r="J5677" s="19">
        <v>1.38</v>
      </c>
    </row>
    <row r="5678" spans="1:11">
      <c r="A5678" s="18" t="s">
        <v>19</v>
      </c>
      <c r="B5678" s="5" t="str">
        <f>TEXT(DATA[[#This Row],[Fecha]],"mmm")</f>
        <v>jun</v>
      </c>
      <c r="C5678" s="16">
        <f>(WEEKNUM(DATA[[#This Row],[Fecha]],2))</f>
        <v>24</v>
      </c>
      <c r="D5678" s="30">
        <v>45453</v>
      </c>
      <c r="E5678" s="102">
        <f>YEAR(DATA[[#This Row],[Fecha]])</f>
        <v>2024</v>
      </c>
      <c r="F5678" s="31" t="s">
        <v>398</v>
      </c>
      <c r="G5678" s="32" t="s">
        <v>65</v>
      </c>
      <c r="H5678" s="35" t="s">
        <v>435</v>
      </c>
      <c r="I5678" s="32" t="s">
        <v>166</v>
      </c>
      <c r="J5678" s="19">
        <v>0.57999999999999996</v>
      </c>
    </row>
    <row r="5679" spans="1:11">
      <c r="A5679" s="18" t="s">
        <v>19</v>
      </c>
      <c r="B5679" s="5" t="str">
        <f>TEXT(DATA[[#This Row],[Fecha]],"mmm")</f>
        <v>jun</v>
      </c>
      <c r="C5679" s="16">
        <f>(WEEKNUM(DATA[[#This Row],[Fecha]],2))</f>
        <v>24</v>
      </c>
      <c r="D5679" s="30">
        <v>45453</v>
      </c>
      <c r="E5679" s="102">
        <f>YEAR(DATA[[#This Row],[Fecha]])</f>
        <v>2024</v>
      </c>
      <c r="F5679" s="31" t="s">
        <v>398</v>
      </c>
      <c r="G5679" s="32" t="s">
        <v>65</v>
      </c>
      <c r="H5679" s="35" t="s">
        <v>435</v>
      </c>
      <c r="I5679" s="32" t="s">
        <v>166</v>
      </c>
      <c r="J5679" s="19">
        <v>0.23</v>
      </c>
    </row>
    <row r="5680" spans="1:11">
      <c r="A5680" s="18" t="s">
        <v>20</v>
      </c>
      <c r="B5680" s="5" t="str">
        <f>TEXT(DATA[[#This Row],[Fecha]],"mmm")</f>
        <v>jun</v>
      </c>
      <c r="C5680" s="16">
        <f>(WEEKNUM(DATA[[#This Row],[Fecha]],2))</f>
        <v>24</v>
      </c>
      <c r="D5680" s="30">
        <v>45454</v>
      </c>
      <c r="E5680" s="102">
        <f>YEAR(DATA[[#This Row],[Fecha]])</f>
        <v>2024</v>
      </c>
      <c r="F5680" s="31" t="s">
        <v>58</v>
      </c>
      <c r="G5680" s="32" t="s">
        <v>75</v>
      </c>
      <c r="H5680" s="35" t="s">
        <v>96</v>
      </c>
      <c r="I5680" s="32" t="s">
        <v>57</v>
      </c>
      <c r="J5680" s="19">
        <v>38.700000000000003</v>
      </c>
      <c r="K5680" s="29" t="s">
        <v>1014</v>
      </c>
    </row>
    <row r="5681" spans="1:11">
      <c r="A5681" s="18" t="s">
        <v>20</v>
      </c>
      <c r="B5681" s="5" t="str">
        <f>TEXT(DATA[[#This Row],[Fecha]],"mmm")</f>
        <v>jun</v>
      </c>
      <c r="C5681" s="16">
        <f>(WEEKNUM(DATA[[#This Row],[Fecha]],2))</f>
        <v>24</v>
      </c>
      <c r="D5681" s="30">
        <v>45454</v>
      </c>
      <c r="E5681" s="102">
        <f>YEAR(DATA[[#This Row],[Fecha]])</f>
        <v>2024</v>
      </c>
      <c r="F5681" s="31" t="s">
        <v>58</v>
      </c>
      <c r="G5681" s="32" t="s">
        <v>52</v>
      </c>
      <c r="H5681" s="35" t="s">
        <v>431</v>
      </c>
      <c r="I5681" s="32" t="s">
        <v>56</v>
      </c>
      <c r="J5681" s="19">
        <v>20</v>
      </c>
      <c r="K5681" s="29" t="s">
        <v>1015</v>
      </c>
    </row>
    <row r="5682" spans="1:11">
      <c r="A5682" s="18" t="s">
        <v>20</v>
      </c>
      <c r="B5682" s="5" t="str">
        <f>TEXT(DATA[[#This Row],[Fecha]],"mmm")</f>
        <v>jun</v>
      </c>
      <c r="C5682" s="16">
        <f>(WEEKNUM(DATA[[#This Row],[Fecha]],2))</f>
        <v>24</v>
      </c>
      <c r="D5682" s="30">
        <v>45454</v>
      </c>
      <c r="E5682" s="102">
        <f>YEAR(DATA[[#This Row],[Fecha]])</f>
        <v>2024</v>
      </c>
      <c r="F5682" s="31" t="s">
        <v>58</v>
      </c>
      <c r="G5682" s="32" t="s">
        <v>75</v>
      </c>
      <c r="H5682" s="35" t="s">
        <v>96</v>
      </c>
      <c r="I5682" s="32" t="s">
        <v>57</v>
      </c>
      <c r="J5682" s="19">
        <v>12.88</v>
      </c>
      <c r="K5682" s="29" t="s">
        <v>1014</v>
      </c>
    </row>
    <row r="5683" spans="1:11">
      <c r="A5683" s="18" t="s">
        <v>19</v>
      </c>
      <c r="B5683" s="5" t="str">
        <f>TEXT(DATA[[#This Row],[Fecha]],"mmm")</f>
        <v>jun</v>
      </c>
      <c r="C5683" s="16">
        <f>(WEEKNUM(DATA[[#This Row],[Fecha]],2))</f>
        <v>24</v>
      </c>
      <c r="D5683" s="30">
        <v>45454</v>
      </c>
      <c r="E5683" s="102">
        <f>YEAR(DATA[[#This Row],[Fecha]])</f>
        <v>2024</v>
      </c>
      <c r="F5683" s="31" t="s">
        <v>58</v>
      </c>
      <c r="G5683" s="32" t="s">
        <v>64</v>
      </c>
      <c r="H5683" s="35" t="s">
        <v>477</v>
      </c>
      <c r="I5683" s="32" t="s">
        <v>57</v>
      </c>
      <c r="J5683" s="19">
        <v>11.23</v>
      </c>
      <c r="K5683" s="29" t="s">
        <v>1021</v>
      </c>
    </row>
    <row r="5684" spans="1:11">
      <c r="A5684" s="18" t="s">
        <v>20</v>
      </c>
      <c r="B5684" s="5" t="str">
        <f>TEXT(DATA[[#This Row],[Fecha]],"mmm")</f>
        <v>jun</v>
      </c>
      <c r="C5684" s="16">
        <f>(WEEKNUM(DATA[[#This Row],[Fecha]],2))</f>
        <v>24</v>
      </c>
      <c r="D5684" s="30">
        <v>45454</v>
      </c>
      <c r="E5684" s="102">
        <f>YEAR(DATA[[#This Row],[Fecha]])</f>
        <v>2024</v>
      </c>
      <c r="F5684" s="31" t="s">
        <v>58</v>
      </c>
      <c r="G5684" s="32" t="s">
        <v>75</v>
      </c>
      <c r="H5684" s="35" t="s">
        <v>96</v>
      </c>
      <c r="I5684" s="32" t="s">
        <v>57</v>
      </c>
      <c r="J5684" s="19">
        <v>10.6</v>
      </c>
      <c r="K5684" s="29" t="s">
        <v>1014</v>
      </c>
    </row>
    <row r="5685" spans="1:11">
      <c r="A5685" s="18" t="s">
        <v>20</v>
      </c>
      <c r="B5685" s="5" t="str">
        <f>TEXT(DATA[[#This Row],[Fecha]],"mmm")</f>
        <v>jun</v>
      </c>
      <c r="C5685" s="16">
        <f>(WEEKNUM(DATA[[#This Row],[Fecha]],2))</f>
        <v>24</v>
      </c>
      <c r="D5685" s="30">
        <v>45454</v>
      </c>
      <c r="E5685" s="102">
        <f>YEAR(DATA[[#This Row],[Fecha]])</f>
        <v>2024</v>
      </c>
      <c r="F5685" s="31" t="s">
        <v>58</v>
      </c>
      <c r="G5685" s="32" t="s">
        <v>75</v>
      </c>
      <c r="H5685" s="35" t="s">
        <v>96</v>
      </c>
      <c r="I5685" s="32" t="s">
        <v>166</v>
      </c>
      <c r="J5685" s="19">
        <v>7.57</v>
      </c>
    </row>
    <row r="5686" spans="1:11">
      <c r="A5686" s="18" t="s">
        <v>19</v>
      </c>
      <c r="B5686" s="5" t="str">
        <f>TEXT(DATA[[#This Row],[Fecha]],"mmm")</f>
        <v>jun</v>
      </c>
      <c r="C5686" s="16">
        <f>(WEEKNUM(DATA[[#This Row],[Fecha]],2))</f>
        <v>24</v>
      </c>
      <c r="D5686" s="30">
        <v>45454</v>
      </c>
      <c r="E5686" s="102">
        <f>YEAR(DATA[[#This Row],[Fecha]])</f>
        <v>2024</v>
      </c>
      <c r="F5686" s="31" t="s">
        <v>58</v>
      </c>
      <c r="G5686" s="32" t="s">
        <v>64</v>
      </c>
      <c r="H5686" s="35" t="s">
        <v>477</v>
      </c>
      <c r="I5686" s="32" t="s">
        <v>166</v>
      </c>
      <c r="J5686" s="19">
        <v>7.4</v>
      </c>
    </row>
    <row r="5687" spans="1:11">
      <c r="A5687" s="18" t="s">
        <v>20</v>
      </c>
      <c r="B5687" s="5" t="str">
        <f>TEXT(DATA[[#This Row],[Fecha]],"mmm")</f>
        <v>jun</v>
      </c>
      <c r="C5687" s="16">
        <f>(WEEKNUM(DATA[[#This Row],[Fecha]],2))</f>
        <v>24</v>
      </c>
      <c r="D5687" s="30">
        <v>45454</v>
      </c>
      <c r="E5687" s="102">
        <f>YEAR(DATA[[#This Row],[Fecha]])</f>
        <v>2024</v>
      </c>
      <c r="F5687" s="31" t="s">
        <v>58</v>
      </c>
      <c r="G5687" s="32" t="s">
        <v>64</v>
      </c>
      <c r="H5687" s="35" t="s">
        <v>477</v>
      </c>
      <c r="I5687" s="32" t="s">
        <v>166</v>
      </c>
      <c r="J5687" s="19">
        <v>7.28</v>
      </c>
    </row>
    <row r="5688" spans="1:11">
      <c r="A5688" s="18" t="s">
        <v>20</v>
      </c>
      <c r="B5688" s="5" t="str">
        <f>TEXT(DATA[[#This Row],[Fecha]],"mmm")</f>
        <v>jun</v>
      </c>
      <c r="C5688" s="16">
        <f>(WEEKNUM(DATA[[#This Row],[Fecha]],2))</f>
        <v>24</v>
      </c>
      <c r="D5688" s="30">
        <v>45454</v>
      </c>
      <c r="E5688" s="102">
        <f>YEAR(DATA[[#This Row],[Fecha]])</f>
        <v>2024</v>
      </c>
      <c r="F5688" s="31" t="s">
        <v>398</v>
      </c>
      <c r="G5688" s="32" t="s">
        <v>482</v>
      </c>
      <c r="H5688" s="35" t="s">
        <v>118</v>
      </c>
      <c r="I5688" s="32" t="s">
        <v>166</v>
      </c>
      <c r="J5688" s="19">
        <v>7.15</v>
      </c>
    </row>
    <row r="5689" spans="1:11">
      <c r="A5689" s="18" t="s">
        <v>20</v>
      </c>
      <c r="B5689" s="5" t="str">
        <f>TEXT(DATA[[#This Row],[Fecha]],"mmm")</f>
        <v>jun</v>
      </c>
      <c r="C5689" s="16">
        <f>(WEEKNUM(DATA[[#This Row],[Fecha]],2))</f>
        <v>24</v>
      </c>
      <c r="D5689" s="30">
        <v>45454</v>
      </c>
      <c r="E5689" s="102">
        <f>YEAR(DATA[[#This Row],[Fecha]])</f>
        <v>2024</v>
      </c>
      <c r="F5689" s="31" t="s">
        <v>58</v>
      </c>
      <c r="G5689" s="32" t="s">
        <v>52</v>
      </c>
      <c r="H5689" s="35" t="s">
        <v>591</v>
      </c>
      <c r="I5689" s="32" t="s">
        <v>166</v>
      </c>
      <c r="J5689" s="19">
        <v>7.02</v>
      </c>
    </row>
    <row r="5690" spans="1:11">
      <c r="A5690" s="18" t="s">
        <v>20</v>
      </c>
      <c r="B5690" s="5" t="str">
        <f>TEXT(DATA[[#This Row],[Fecha]],"mmm")</f>
        <v>jun</v>
      </c>
      <c r="C5690" s="16">
        <f>(WEEKNUM(DATA[[#This Row],[Fecha]],2))</f>
        <v>24</v>
      </c>
      <c r="D5690" s="30">
        <v>45454</v>
      </c>
      <c r="E5690" s="102">
        <f>YEAR(DATA[[#This Row],[Fecha]])</f>
        <v>2024</v>
      </c>
      <c r="F5690" s="31" t="s">
        <v>398</v>
      </c>
      <c r="G5690" s="32" t="s">
        <v>59</v>
      </c>
      <c r="H5690" s="35" t="s">
        <v>487</v>
      </c>
      <c r="I5690" s="32" t="s">
        <v>166</v>
      </c>
      <c r="J5690" s="19">
        <v>5.25</v>
      </c>
    </row>
    <row r="5691" spans="1:11">
      <c r="A5691" s="18" t="s">
        <v>19</v>
      </c>
      <c r="B5691" s="5" t="str">
        <f>TEXT(DATA[[#This Row],[Fecha]],"mmm")</f>
        <v>jun</v>
      </c>
      <c r="C5691" s="16">
        <f>(WEEKNUM(DATA[[#This Row],[Fecha]],2))</f>
        <v>24</v>
      </c>
      <c r="D5691" s="30">
        <v>45454</v>
      </c>
      <c r="E5691" s="102">
        <f>YEAR(DATA[[#This Row],[Fecha]])</f>
        <v>2024</v>
      </c>
      <c r="F5691" s="31" t="s">
        <v>398</v>
      </c>
      <c r="G5691" s="32" t="s">
        <v>65</v>
      </c>
      <c r="H5691" s="35" t="s">
        <v>435</v>
      </c>
      <c r="I5691" s="32" t="s">
        <v>166</v>
      </c>
      <c r="J5691" s="19">
        <v>4.0199999999999996</v>
      </c>
    </row>
    <row r="5692" spans="1:11">
      <c r="A5692" s="18" t="s">
        <v>19</v>
      </c>
      <c r="B5692" s="5" t="str">
        <f>TEXT(DATA[[#This Row],[Fecha]],"mmm")</f>
        <v>jun</v>
      </c>
      <c r="C5692" s="16">
        <f>(WEEKNUM(DATA[[#This Row],[Fecha]],2))</f>
        <v>24</v>
      </c>
      <c r="D5692" s="30">
        <v>45454</v>
      </c>
      <c r="E5692" s="102">
        <f>YEAR(DATA[[#This Row],[Fecha]])</f>
        <v>2024</v>
      </c>
      <c r="F5692" s="31" t="s">
        <v>398</v>
      </c>
      <c r="G5692" s="32" t="s">
        <v>65</v>
      </c>
      <c r="H5692" s="35" t="s">
        <v>435</v>
      </c>
      <c r="I5692" s="32" t="s">
        <v>166</v>
      </c>
      <c r="J5692" s="19">
        <v>3.81</v>
      </c>
    </row>
    <row r="5693" spans="1:11">
      <c r="A5693" s="18" t="s">
        <v>20</v>
      </c>
      <c r="B5693" s="5" t="str">
        <f>TEXT(DATA[[#This Row],[Fecha]],"mmm")</f>
        <v>jun</v>
      </c>
      <c r="C5693" s="16">
        <f>(WEEKNUM(DATA[[#This Row],[Fecha]],2))</f>
        <v>24</v>
      </c>
      <c r="D5693" s="30">
        <v>45454</v>
      </c>
      <c r="E5693" s="102">
        <f>YEAR(DATA[[#This Row],[Fecha]])</f>
        <v>2024</v>
      </c>
      <c r="F5693" s="31" t="s">
        <v>58</v>
      </c>
      <c r="G5693" s="32" t="s">
        <v>52</v>
      </c>
      <c r="H5693" s="35" t="s">
        <v>431</v>
      </c>
      <c r="I5693" s="32" t="s">
        <v>166</v>
      </c>
      <c r="J5693" s="19">
        <v>3.47</v>
      </c>
    </row>
    <row r="5694" spans="1:11">
      <c r="A5694" s="18" t="s">
        <v>19</v>
      </c>
      <c r="B5694" s="5" t="str">
        <f>TEXT(DATA[[#This Row],[Fecha]],"mmm")</f>
        <v>jun</v>
      </c>
      <c r="C5694" s="16">
        <f>(WEEKNUM(DATA[[#This Row],[Fecha]],2))</f>
        <v>24</v>
      </c>
      <c r="D5694" s="30">
        <v>45454</v>
      </c>
      <c r="E5694" s="102">
        <f>YEAR(DATA[[#This Row],[Fecha]])</f>
        <v>2024</v>
      </c>
      <c r="F5694" s="31" t="s">
        <v>58</v>
      </c>
      <c r="G5694" s="32" t="s">
        <v>64</v>
      </c>
      <c r="H5694" s="35" t="s">
        <v>477</v>
      </c>
      <c r="I5694" s="32" t="s">
        <v>166</v>
      </c>
      <c r="J5694" s="19">
        <v>3.22</v>
      </c>
    </row>
    <row r="5695" spans="1:11">
      <c r="A5695" s="18" t="s">
        <v>19</v>
      </c>
      <c r="B5695" s="5" t="str">
        <f>TEXT(DATA[[#This Row],[Fecha]],"mmm")</f>
        <v>jun</v>
      </c>
      <c r="C5695" s="16">
        <f>(WEEKNUM(DATA[[#This Row],[Fecha]],2))</f>
        <v>24</v>
      </c>
      <c r="D5695" s="30">
        <v>45454</v>
      </c>
      <c r="E5695" s="102">
        <f>YEAR(DATA[[#This Row],[Fecha]])</f>
        <v>2024</v>
      </c>
      <c r="F5695" s="31" t="s">
        <v>398</v>
      </c>
      <c r="G5695" s="32" t="s">
        <v>65</v>
      </c>
      <c r="H5695" s="35" t="s">
        <v>429</v>
      </c>
      <c r="I5695" s="32" t="s">
        <v>166</v>
      </c>
      <c r="J5695" s="19">
        <v>2.4</v>
      </c>
    </row>
    <row r="5696" spans="1:11">
      <c r="A5696" s="18" t="s">
        <v>20</v>
      </c>
      <c r="B5696" s="5" t="str">
        <f>TEXT(DATA[[#This Row],[Fecha]],"mmm")</f>
        <v>jun</v>
      </c>
      <c r="C5696" s="16">
        <f>(WEEKNUM(DATA[[#This Row],[Fecha]],2))</f>
        <v>24</v>
      </c>
      <c r="D5696" s="30">
        <v>45454</v>
      </c>
      <c r="E5696" s="102">
        <f>YEAR(DATA[[#This Row],[Fecha]])</f>
        <v>2024</v>
      </c>
      <c r="F5696" s="31" t="s">
        <v>398</v>
      </c>
      <c r="G5696" s="32" t="s">
        <v>59</v>
      </c>
      <c r="H5696" s="35" t="s">
        <v>487</v>
      </c>
      <c r="I5696" s="32" t="s">
        <v>166</v>
      </c>
      <c r="J5696" s="19">
        <v>1.92</v>
      </c>
    </row>
    <row r="5697" spans="1:11">
      <c r="A5697" s="18" t="s">
        <v>20</v>
      </c>
      <c r="B5697" s="5" t="str">
        <f>TEXT(DATA[[#This Row],[Fecha]],"mmm")</f>
        <v>jun</v>
      </c>
      <c r="C5697" s="16">
        <f>(WEEKNUM(DATA[[#This Row],[Fecha]],2))</f>
        <v>24</v>
      </c>
      <c r="D5697" s="30">
        <v>45454</v>
      </c>
      <c r="E5697" s="102">
        <f>YEAR(DATA[[#This Row],[Fecha]])</f>
        <v>2024</v>
      </c>
      <c r="F5697" s="31" t="s">
        <v>398</v>
      </c>
      <c r="G5697" s="32" t="s">
        <v>59</v>
      </c>
      <c r="H5697" s="35" t="s">
        <v>487</v>
      </c>
      <c r="I5697" s="32" t="s">
        <v>166</v>
      </c>
      <c r="J5697" s="19">
        <v>1.55</v>
      </c>
    </row>
    <row r="5698" spans="1:11">
      <c r="A5698" s="18" t="s">
        <v>19</v>
      </c>
      <c r="B5698" s="5" t="str">
        <f>TEXT(DATA[[#This Row],[Fecha]],"mmm")</f>
        <v>jun</v>
      </c>
      <c r="C5698" s="16">
        <f>(WEEKNUM(DATA[[#This Row],[Fecha]],2))</f>
        <v>24</v>
      </c>
      <c r="D5698" s="30">
        <v>45454</v>
      </c>
      <c r="E5698" s="102">
        <f>YEAR(DATA[[#This Row],[Fecha]])</f>
        <v>2024</v>
      </c>
      <c r="F5698" s="31" t="s">
        <v>398</v>
      </c>
      <c r="G5698" s="32" t="s">
        <v>65</v>
      </c>
      <c r="H5698" s="35" t="s">
        <v>435</v>
      </c>
      <c r="I5698" s="32" t="s">
        <v>166</v>
      </c>
      <c r="J5698" s="19">
        <v>1.04</v>
      </c>
    </row>
    <row r="5699" spans="1:11">
      <c r="A5699" s="18" t="s">
        <v>19</v>
      </c>
      <c r="B5699" s="5" t="str">
        <f>TEXT(DATA[[#This Row],[Fecha]],"mmm")</f>
        <v>jun</v>
      </c>
      <c r="C5699" s="16">
        <f>(WEEKNUM(DATA[[#This Row],[Fecha]],2))</f>
        <v>24</v>
      </c>
      <c r="D5699" s="30">
        <v>45454</v>
      </c>
      <c r="E5699" s="102">
        <f>YEAR(DATA[[#This Row],[Fecha]])</f>
        <v>2024</v>
      </c>
      <c r="F5699" s="31" t="s">
        <v>398</v>
      </c>
      <c r="G5699" s="32" t="s">
        <v>65</v>
      </c>
      <c r="H5699" s="35" t="s">
        <v>435</v>
      </c>
      <c r="I5699" s="32" t="s">
        <v>166</v>
      </c>
      <c r="J5699" s="19">
        <v>0.84</v>
      </c>
    </row>
    <row r="5700" spans="1:11">
      <c r="A5700" s="18" t="s">
        <v>19</v>
      </c>
      <c r="B5700" s="5" t="str">
        <f>TEXT(DATA[[#This Row],[Fecha]],"mmm")</f>
        <v>jun</v>
      </c>
      <c r="C5700" s="16">
        <f>(WEEKNUM(DATA[[#This Row],[Fecha]],2))</f>
        <v>24</v>
      </c>
      <c r="D5700" s="30">
        <v>45454</v>
      </c>
      <c r="E5700" s="102">
        <f>YEAR(DATA[[#This Row],[Fecha]])</f>
        <v>2024</v>
      </c>
      <c r="F5700" s="31" t="s">
        <v>58</v>
      </c>
      <c r="G5700" s="32" t="s">
        <v>65</v>
      </c>
      <c r="H5700" s="35" t="s">
        <v>435</v>
      </c>
      <c r="I5700" s="32" t="s">
        <v>166</v>
      </c>
      <c r="J5700" s="19">
        <v>0.32</v>
      </c>
    </row>
    <row r="5701" spans="1:11">
      <c r="A5701" s="18" t="s">
        <v>20</v>
      </c>
      <c r="B5701" s="5" t="str">
        <f>TEXT(DATA[[#This Row],[Fecha]],"mmm")</f>
        <v>jun</v>
      </c>
      <c r="C5701" s="16">
        <f>(WEEKNUM(DATA[[#This Row],[Fecha]],2))</f>
        <v>24</v>
      </c>
      <c r="D5701" s="30">
        <v>45454</v>
      </c>
      <c r="E5701" s="102">
        <f>YEAR(DATA[[#This Row],[Fecha]])</f>
        <v>2024</v>
      </c>
      <c r="F5701" s="31" t="s">
        <v>398</v>
      </c>
      <c r="G5701" s="32" t="s">
        <v>59</v>
      </c>
      <c r="H5701" s="35" t="s">
        <v>487</v>
      </c>
      <c r="I5701" s="32" t="s">
        <v>166</v>
      </c>
      <c r="J5701" s="19">
        <v>0.28000000000000003</v>
      </c>
    </row>
    <row r="5702" spans="1:11">
      <c r="A5702" s="18" t="s">
        <v>19</v>
      </c>
      <c r="B5702" s="5" t="str">
        <f>TEXT(DATA[[#This Row],[Fecha]],"mmm")</f>
        <v>jun</v>
      </c>
      <c r="C5702" s="16">
        <f>(WEEKNUM(DATA[[#This Row],[Fecha]],2))</f>
        <v>24</v>
      </c>
      <c r="D5702" s="30">
        <v>45454</v>
      </c>
      <c r="E5702" s="102">
        <f>YEAR(DATA[[#This Row],[Fecha]])</f>
        <v>2024</v>
      </c>
      <c r="F5702" s="31" t="s">
        <v>398</v>
      </c>
      <c r="G5702" s="32" t="s">
        <v>65</v>
      </c>
      <c r="H5702" s="35" t="s">
        <v>429</v>
      </c>
      <c r="I5702" s="32" t="s">
        <v>166</v>
      </c>
      <c r="J5702" s="19">
        <v>0.22</v>
      </c>
    </row>
    <row r="5703" spans="1:11">
      <c r="A5703" s="18" t="s">
        <v>20</v>
      </c>
      <c r="B5703" s="5" t="str">
        <f>TEXT(DATA[[#This Row],[Fecha]],"mmm")</f>
        <v>jun</v>
      </c>
      <c r="C5703" s="16">
        <f>(WEEKNUM(DATA[[#This Row],[Fecha]],2))</f>
        <v>24</v>
      </c>
      <c r="D5703" s="30">
        <v>45455</v>
      </c>
      <c r="E5703" s="102">
        <f>YEAR(DATA[[#This Row],[Fecha]])</f>
        <v>2024</v>
      </c>
      <c r="F5703" s="31" t="s">
        <v>58</v>
      </c>
      <c r="G5703" s="32" t="s">
        <v>482</v>
      </c>
      <c r="H5703" s="35" t="s">
        <v>182</v>
      </c>
      <c r="I5703" s="32" t="s">
        <v>56</v>
      </c>
      <c r="J5703" s="19">
        <v>26.28</v>
      </c>
      <c r="K5703" s="29" t="s">
        <v>1018</v>
      </c>
    </row>
    <row r="5704" spans="1:11">
      <c r="A5704" s="18" t="s">
        <v>19</v>
      </c>
      <c r="B5704" s="5" t="str">
        <f>TEXT(DATA[[#This Row],[Fecha]],"mmm")</f>
        <v>jun</v>
      </c>
      <c r="C5704" s="16">
        <f>(WEEKNUM(DATA[[#This Row],[Fecha]],2))</f>
        <v>24</v>
      </c>
      <c r="D5704" s="30">
        <v>45455</v>
      </c>
      <c r="E5704" s="102">
        <f>YEAR(DATA[[#This Row],[Fecha]])</f>
        <v>2024</v>
      </c>
      <c r="F5704" s="31" t="s">
        <v>58</v>
      </c>
      <c r="G5704" s="32" t="s">
        <v>80</v>
      </c>
      <c r="H5704" s="35" t="s">
        <v>695</v>
      </c>
      <c r="I5704" s="32" t="s">
        <v>57</v>
      </c>
      <c r="J5704" s="19">
        <v>23.13</v>
      </c>
      <c r="K5704" s="29" t="s">
        <v>1017</v>
      </c>
    </row>
    <row r="5705" spans="1:11">
      <c r="A5705" s="18" t="s">
        <v>20</v>
      </c>
      <c r="B5705" s="5" t="str">
        <f>TEXT(DATA[[#This Row],[Fecha]],"mmm")</f>
        <v>jun</v>
      </c>
      <c r="C5705" s="16">
        <f>(WEEKNUM(DATA[[#This Row],[Fecha]],2))</f>
        <v>24</v>
      </c>
      <c r="D5705" s="30">
        <v>45455</v>
      </c>
      <c r="E5705" s="102">
        <f>YEAR(DATA[[#This Row],[Fecha]])</f>
        <v>2024</v>
      </c>
      <c r="F5705" s="31" t="s">
        <v>398</v>
      </c>
      <c r="G5705" s="32" t="s">
        <v>52</v>
      </c>
      <c r="H5705" s="35" t="s">
        <v>174</v>
      </c>
      <c r="I5705" s="32" t="s">
        <v>57</v>
      </c>
      <c r="J5705" s="19">
        <v>11.8</v>
      </c>
      <c r="K5705" s="29" t="s">
        <v>641</v>
      </c>
    </row>
    <row r="5706" spans="1:11">
      <c r="A5706" s="18" t="s">
        <v>20</v>
      </c>
      <c r="B5706" s="5" t="str">
        <f>TEXT(DATA[[#This Row],[Fecha]],"mmm")</f>
        <v>jun</v>
      </c>
      <c r="C5706" s="16">
        <f>(WEEKNUM(DATA[[#This Row],[Fecha]],2))</f>
        <v>24</v>
      </c>
      <c r="D5706" s="30">
        <v>45455</v>
      </c>
      <c r="E5706" s="102">
        <f>YEAR(DATA[[#This Row],[Fecha]])</f>
        <v>2024</v>
      </c>
      <c r="F5706" s="31" t="s">
        <v>58</v>
      </c>
      <c r="G5706" s="32" t="s">
        <v>482</v>
      </c>
      <c r="H5706" s="35" t="s">
        <v>182</v>
      </c>
      <c r="I5706" s="32" t="s">
        <v>166</v>
      </c>
      <c r="J5706" s="19">
        <v>8.85</v>
      </c>
    </row>
    <row r="5707" spans="1:11">
      <c r="A5707" s="18" t="s">
        <v>20</v>
      </c>
      <c r="B5707" s="5" t="str">
        <f>TEXT(DATA[[#This Row],[Fecha]],"mmm")</f>
        <v>jun</v>
      </c>
      <c r="C5707" s="16">
        <f>(WEEKNUM(DATA[[#This Row],[Fecha]],2))</f>
        <v>24</v>
      </c>
      <c r="D5707" s="30">
        <v>45455</v>
      </c>
      <c r="E5707" s="102">
        <f>YEAR(DATA[[#This Row],[Fecha]])</f>
        <v>2024</v>
      </c>
      <c r="F5707" s="31" t="s">
        <v>58</v>
      </c>
      <c r="G5707" s="32" t="s">
        <v>52</v>
      </c>
      <c r="H5707" s="35" t="s">
        <v>591</v>
      </c>
      <c r="I5707" s="32" t="s">
        <v>166</v>
      </c>
      <c r="J5707" s="19">
        <v>8.7100000000000009</v>
      </c>
    </row>
    <row r="5708" spans="1:11">
      <c r="A5708" s="18" t="s">
        <v>20</v>
      </c>
      <c r="B5708" s="5" t="str">
        <f>TEXT(DATA[[#This Row],[Fecha]],"mmm")</f>
        <v>jun</v>
      </c>
      <c r="C5708" s="16">
        <f>(WEEKNUM(DATA[[#This Row],[Fecha]],2))</f>
        <v>24</v>
      </c>
      <c r="D5708" s="30">
        <v>45455</v>
      </c>
      <c r="E5708" s="102">
        <f>YEAR(DATA[[#This Row],[Fecha]])</f>
        <v>2024</v>
      </c>
      <c r="F5708" s="31" t="s">
        <v>398</v>
      </c>
      <c r="G5708" s="32" t="s">
        <v>76</v>
      </c>
      <c r="H5708" s="35" t="s">
        <v>90</v>
      </c>
      <c r="I5708" s="32" t="s">
        <v>166</v>
      </c>
      <c r="J5708" s="19">
        <v>8.4700000000000006</v>
      </c>
    </row>
    <row r="5709" spans="1:11">
      <c r="A5709" s="18" t="s">
        <v>20</v>
      </c>
      <c r="B5709" s="5" t="str">
        <f>TEXT(DATA[[#This Row],[Fecha]],"mmm")</f>
        <v>jun</v>
      </c>
      <c r="C5709" s="16">
        <f>(WEEKNUM(DATA[[#This Row],[Fecha]],2))</f>
        <v>24</v>
      </c>
      <c r="D5709" s="30">
        <v>45455</v>
      </c>
      <c r="E5709" s="102">
        <f>YEAR(DATA[[#This Row],[Fecha]])</f>
        <v>2024</v>
      </c>
      <c r="F5709" s="31" t="s">
        <v>398</v>
      </c>
      <c r="G5709" s="32" t="s">
        <v>52</v>
      </c>
      <c r="H5709" s="35" t="s">
        <v>174</v>
      </c>
      <c r="I5709" s="32" t="s">
        <v>166</v>
      </c>
      <c r="J5709" s="19">
        <v>7.06</v>
      </c>
    </row>
    <row r="5710" spans="1:11">
      <c r="A5710" s="18" t="s">
        <v>20</v>
      </c>
      <c r="B5710" s="5" t="str">
        <f>TEXT(DATA[[#This Row],[Fecha]],"mmm")</f>
        <v>jun</v>
      </c>
      <c r="C5710" s="16">
        <f>(WEEKNUM(DATA[[#This Row],[Fecha]],2))</f>
        <v>24</v>
      </c>
      <c r="D5710" s="30">
        <v>45455</v>
      </c>
      <c r="E5710" s="102">
        <f>YEAR(DATA[[#This Row],[Fecha]])</f>
        <v>2024</v>
      </c>
      <c r="F5710" s="31" t="s">
        <v>398</v>
      </c>
      <c r="G5710" s="32" t="s">
        <v>64</v>
      </c>
      <c r="H5710" s="35" t="s">
        <v>158</v>
      </c>
      <c r="I5710" s="32" t="s">
        <v>166</v>
      </c>
      <c r="J5710" s="19">
        <v>6.74</v>
      </c>
    </row>
    <row r="5711" spans="1:11">
      <c r="A5711" s="18" t="s">
        <v>19</v>
      </c>
      <c r="B5711" s="5" t="str">
        <f>TEXT(DATA[[#This Row],[Fecha]],"mmm")</f>
        <v>jun</v>
      </c>
      <c r="C5711" s="16">
        <f>(WEEKNUM(DATA[[#This Row],[Fecha]],2))</f>
        <v>24</v>
      </c>
      <c r="D5711" s="30">
        <v>45455</v>
      </c>
      <c r="E5711" s="102">
        <f>YEAR(DATA[[#This Row],[Fecha]])</f>
        <v>2024</v>
      </c>
      <c r="F5711" s="31" t="s">
        <v>58</v>
      </c>
      <c r="G5711" s="32" t="s">
        <v>59</v>
      </c>
      <c r="H5711" s="35" t="s">
        <v>654</v>
      </c>
      <c r="I5711" s="32" t="s">
        <v>166</v>
      </c>
      <c r="J5711" s="19">
        <v>6.19</v>
      </c>
    </row>
    <row r="5712" spans="1:11">
      <c r="A5712" s="18" t="s">
        <v>19</v>
      </c>
      <c r="B5712" s="5" t="str">
        <f>TEXT(DATA[[#This Row],[Fecha]],"mmm")</f>
        <v>jun</v>
      </c>
      <c r="C5712" s="16">
        <f>(WEEKNUM(DATA[[#This Row],[Fecha]],2))</f>
        <v>24</v>
      </c>
      <c r="D5712" s="30">
        <v>45455</v>
      </c>
      <c r="E5712" s="102">
        <f>YEAR(DATA[[#This Row],[Fecha]])</f>
        <v>2024</v>
      </c>
      <c r="F5712" s="31" t="s">
        <v>58</v>
      </c>
      <c r="G5712" s="32" t="s">
        <v>74</v>
      </c>
      <c r="H5712" s="35" t="s">
        <v>608</v>
      </c>
      <c r="I5712" s="32" t="s">
        <v>166</v>
      </c>
      <c r="J5712" s="19">
        <v>5.8</v>
      </c>
    </row>
    <row r="5713" spans="1:10">
      <c r="A5713" s="18" t="s">
        <v>19</v>
      </c>
      <c r="B5713" s="5" t="str">
        <f>TEXT(DATA[[#This Row],[Fecha]],"mmm")</f>
        <v>jun</v>
      </c>
      <c r="C5713" s="16">
        <f>(WEEKNUM(DATA[[#This Row],[Fecha]],2))</f>
        <v>24</v>
      </c>
      <c r="D5713" s="30">
        <v>45455</v>
      </c>
      <c r="E5713" s="102">
        <f>YEAR(DATA[[#This Row],[Fecha]])</f>
        <v>2024</v>
      </c>
      <c r="F5713" s="31" t="s">
        <v>58</v>
      </c>
      <c r="G5713" s="32" t="s">
        <v>80</v>
      </c>
      <c r="H5713" s="35" t="s">
        <v>695</v>
      </c>
      <c r="I5713" s="32" t="s">
        <v>166</v>
      </c>
      <c r="J5713" s="19">
        <v>5.19</v>
      </c>
    </row>
    <row r="5714" spans="1:10">
      <c r="A5714" s="18" t="s">
        <v>20</v>
      </c>
      <c r="B5714" s="5" t="str">
        <f>TEXT(DATA[[#This Row],[Fecha]],"mmm")</f>
        <v>jun</v>
      </c>
      <c r="C5714" s="16">
        <f>(WEEKNUM(DATA[[#This Row],[Fecha]],2))</f>
        <v>24</v>
      </c>
      <c r="D5714" s="30">
        <v>45455</v>
      </c>
      <c r="E5714" s="102">
        <f>YEAR(DATA[[#This Row],[Fecha]])</f>
        <v>2024</v>
      </c>
      <c r="F5714" s="31" t="s">
        <v>398</v>
      </c>
      <c r="G5714" s="32" t="s">
        <v>482</v>
      </c>
      <c r="H5714" s="35" t="s">
        <v>491</v>
      </c>
      <c r="I5714" s="32" t="s">
        <v>166</v>
      </c>
      <c r="J5714" s="19">
        <v>5.0199999999999996</v>
      </c>
    </row>
    <row r="5715" spans="1:10">
      <c r="A5715" s="18" t="s">
        <v>20</v>
      </c>
      <c r="B5715" s="5" t="str">
        <f>TEXT(DATA[[#This Row],[Fecha]],"mmm")</f>
        <v>jun</v>
      </c>
      <c r="C5715" s="16">
        <f>(WEEKNUM(DATA[[#This Row],[Fecha]],2))</f>
        <v>24</v>
      </c>
      <c r="D5715" s="30">
        <v>45455</v>
      </c>
      <c r="E5715" s="102">
        <f>YEAR(DATA[[#This Row],[Fecha]])</f>
        <v>2024</v>
      </c>
      <c r="F5715" s="31" t="s">
        <v>58</v>
      </c>
      <c r="G5715" s="32" t="s">
        <v>52</v>
      </c>
      <c r="H5715" s="35" t="s">
        <v>123</v>
      </c>
      <c r="I5715" s="32" t="s">
        <v>166</v>
      </c>
      <c r="J5715" s="19">
        <v>4.8899999999999997</v>
      </c>
    </row>
    <row r="5716" spans="1:10">
      <c r="A5716" s="18" t="s">
        <v>19</v>
      </c>
      <c r="B5716" s="5" t="str">
        <f>TEXT(DATA[[#This Row],[Fecha]],"mmm")</f>
        <v>jun</v>
      </c>
      <c r="C5716" s="16">
        <f>(WEEKNUM(DATA[[#This Row],[Fecha]],2))</f>
        <v>24</v>
      </c>
      <c r="D5716" s="30">
        <v>45455</v>
      </c>
      <c r="E5716" s="102">
        <f>YEAR(DATA[[#This Row],[Fecha]])</f>
        <v>2024</v>
      </c>
      <c r="F5716" s="31" t="s">
        <v>58</v>
      </c>
      <c r="G5716" s="32" t="s">
        <v>59</v>
      </c>
      <c r="H5716" s="35" t="s">
        <v>654</v>
      </c>
      <c r="I5716" s="32" t="s">
        <v>166</v>
      </c>
      <c r="J5716" s="19">
        <v>4.59</v>
      </c>
    </row>
    <row r="5717" spans="1:10">
      <c r="A5717" s="18" t="s">
        <v>20</v>
      </c>
      <c r="B5717" s="5" t="str">
        <f>TEXT(DATA[[#This Row],[Fecha]],"mmm")</f>
        <v>jun</v>
      </c>
      <c r="C5717" s="16">
        <f>(WEEKNUM(DATA[[#This Row],[Fecha]],2))</f>
        <v>24</v>
      </c>
      <c r="D5717" s="30">
        <v>45455</v>
      </c>
      <c r="E5717" s="102">
        <f>YEAR(DATA[[#This Row],[Fecha]])</f>
        <v>2024</v>
      </c>
      <c r="F5717" s="31" t="s">
        <v>398</v>
      </c>
      <c r="G5717" s="32" t="s">
        <v>64</v>
      </c>
      <c r="H5717" s="35" t="s">
        <v>530</v>
      </c>
      <c r="I5717" s="32" t="s">
        <v>166</v>
      </c>
      <c r="J5717" s="19">
        <v>4.37</v>
      </c>
    </row>
    <row r="5718" spans="1:10">
      <c r="A5718" s="18" t="s">
        <v>20</v>
      </c>
      <c r="B5718" s="5" t="str">
        <f>TEXT(DATA[[#This Row],[Fecha]],"mmm")</f>
        <v>jun</v>
      </c>
      <c r="C5718" s="16">
        <f>(WEEKNUM(DATA[[#This Row],[Fecha]],2))</f>
        <v>24</v>
      </c>
      <c r="D5718" s="30">
        <v>45455</v>
      </c>
      <c r="E5718" s="102">
        <f>YEAR(DATA[[#This Row],[Fecha]])</f>
        <v>2024</v>
      </c>
      <c r="F5718" s="31" t="s">
        <v>398</v>
      </c>
      <c r="G5718" s="32" t="s">
        <v>482</v>
      </c>
      <c r="H5718" s="35" t="s">
        <v>491</v>
      </c>
      <c r="I5718" s="32" t="s">
        <v>166</v>
      </c>
      <c r="J5718" s="19">
        <v>4.13</v>
      </c>
    </row>
    <row r="5719" spans="1:10">
      <c r="A5719" s="18" t="s">
        <v>19</v>
      </c>
      <c r="B5719" s="5" t="str">
        <f>TEXT(DATA[[#This Row],[Fecha]],"mmm")</f>
        <v>jun</v>
      </c>
      <c r="C5719" s="16">
        <f>(WEEKNUM(DATA[[#This Row],[Fecha]],2))</f>
        <v>24</v>
      </c>
      <c r="D5719" s="30">
        <v>45455</v>
      </c>
      <c r="E5719" s="102">
        <f>YEAR(DATA[[#This Row],[Fecha]])</f>
        <v>2024</v>
      </c>
      <c r="F5719" s="31" t="s">
        <v>58</v>
      </c>
      <c r="G5719" s="32" t="s">
        <v>65</v>
      </c>
      <c r="H5719" s="35" t="s">
        <v>435</v>
      </c>
      <c r="I5719" s="32" t="s">
        <v>166</v>
      </c>
      <c r="J5719" s="19">
        <v>3.71</v>
      </c>
    </row>
    <row r="5720" spans="1:10">
      <c r="A5720" s="18" t="s">
        <v>20</v>
      </c>
      <c r="B5720" s="5" t="str">
        <f>TEXT(DATA[[#This Row],[Fecha]],"mmm")</f>
        <v>jun</v>
      </c>
      <c r="C5720" s="16">
        <f>(WEEKNUM(DATA[[#This Row],[Fecha]],2))</f>
        <v>24</v>
      </c>
      <c r="D5720" s="30">
        <v>45455</v>
      </c>
      <c r="E5720" s="102">
        <f>YEAR(DATA[[#This Row],[Fecha]])</f>
        <v>2024</v>
      </c>
      <c r="F5720" s="31" t="s">
        <v>398</v>
      </c>
      <c r="G5720" s="32" t="s">
        <v>70</v>
      </c>
      <c r="H5720" s="35" t="s">
        <v>547</v>
      </c>
      <c r="I5720" s="32" t="s">
        <v>166</v>
      </c>
      <c r="J5720" s="19">
        <v>3.5</v>
      </c>
    </row>
    <row r="5721" spans="1:10">
      <c r="A5721" s="18" t="s">
        <v>19</v>
      </c>
      <c r="B5721" s="5" t="str">
        <f>TEXT(DATA[[#This Row],[Fecha]],"mmm")</f>
        <v>jun</v>
      </c>
      <c r="C5721" s="16">
        <f>(WEEKNUM(DATA[[#This Row],[Fecha]],2))</f>
        <v>24</v>
      </c>
      <c r="D5721" s="30">
        <v>45455</v>
      </c>
      <c r="E5721" s="102">
        <f>YEAR(DATA[[#This Row],[Fecha]])</f>
        <v>2024</v>
      </c>
      <c r="F5721" s="31" t="s">
        <v>58</v>
      </c>
      <c r="G5721" s="32" t="s">
        <v>74</v>
      </c>
      <c r="H5721" s="35" t="s">
        <v>608</v>
      </c>
      <c r="I5721" s="32" t="s">
        <v>166</v>
      </c>
      <c r="J5721" s="19">
        <v>3.15</v>
      </c>
    </row>
    <row r="5722" spans="1:10">
      <c r="A5722" s="18" t="s">
        <v>19</v>
      </c>
      <c r="B5722" s="5" t="str">
        <f>TEXT(DATA[[#This Row],[Fecha]],"mmm")</f>
        <v>jun</v>
      </c>
      <c r="C5722" s="16">
        <f>(WEEKNUM(DATA[[#This Row],[Fecha]],2))</f>
        <v>24</v>
      </c>
      <c r="D5722" s="30">
        <v>45455</v>
      </c>
      <c r="E5722" s="102">
        <f>YEAR(DATA[[#This Row],[Fecha]])</f>
        <v>2024</v>
      </c>
      <c r="F5722" s="31" t="s">
        <v>58</v>
      </c>
      <c r="G5722" s="32" t="s">
        <v>74</v>
      </c>
      <c r="H5722" s="35" t="s">
        <v>608</v>
      </c>
      <c r="I5722" s="32" t="s">
        <v>166</v>
      </c>
      <c r="J5722" s="19">
        <v>2.0099999999999998</v>
      </c>
    </row>
    <row r="5723" spans="1:10">
      <c r="A5723" s="18" t="s">
        <v>19</v>
      </c>
      <c r="B5723" s="5" t="str">
        <f>TEXT(DATA[[#This Row],[Fecha]],"mmm")</f>
        <v>jun</v>
      </c>
      <c r="C5723" s="16">
        <f>(WEEKNUM(DATA[[#This Row],[Fecha]],2))</f>
        <v>24</v>
      </c>
      <c r="D5723" s="30">
        <v>45455</v>
      </c>
      <c r="E5723" s="102">
        <f>YEAR(DATA[[#This Row],[Fecha]])</f>
        <v>2024</v>
      </c>
      <c r="F5723" s="31" t="s">
        <v>58</v>
      </c>
      <c r="G5723" s="32" t="s">
        <v>74</v>
      </c>
      <c r="H5723" s="35" t="s">
        <v>608</v>
      </c>
      <c r="I5723" s="32" t="s">
        <v>166</v>
      </c>
      <c r="J5723" s="19">
        <v>1.51</v>
      </c>
    </row>
    <row r="5724" spans="1:10">
      <c r="A5724" s="18" t="s">
        <v>20</v>
      </c>
      <c r="B5724" s="5" t="str">
        <f>TEXT(DATA[[#This Row],[Fecha]],"mmm")</f>
        <v>jun</v>
      </c>
      <c r="C5724" s="16">
        <f>(WEEKNUM(DATA[[#This Row],[Fecha]],2))</f>
        <v>24</v>
      </c>
      <c r="D5724" s="30">
        <v>45455</v>
      </c>
      <c r="E5724" s="102">
        <f>YEAR(DATA[[#This Row],[Fecha]])</f>
        <v>2024</v>
      </c>
      <c r="F5724" s="31" t="s">
        <v>398</v>
      </c>
      <c r="G5724" s="32" t="s">
        <v>482</v>
      </c>
      <c r="H5724" s="35" t="s">
        <v>491</v>
      </c>
      <c r="I5724" s="32" t="s">
        <v>166</v>
      </c>
      <c r="J5724" s="19">
        <v>1.22</v>
      </c>
    </row>
    <row r="5725" spans="1:10">
      <c r="A5725" s="18" t="s">
        <v>19</v>
      </c>
      <c r="B5725" s="5" t="str">
        <f>TEXT(DATA[[#This Row],[Fecha]],"mmm")</f>
        <v>jun</v>
      </c>
      <c r="C5725" s="16">
        <f>(WEEKNUM(DATA[[#This Row],[Fecha]],2))</f>
        <v>24</v>
      </c>
      <c r="D5725" s="30">
        <v>45455</v>
      </c>
      <c r="E5725" s="102">
        <f>YEAR(DATA[[#This Row],[Fecha]])</f>
        <v>2024</v>
      </c>
      <c r="F5725" s="31" t="s">
        <v>58</v>
      </c>
      <c r="G5725" s="32" t="s">
        <v>65</v>
      </c>
      <c r="H5725" s="35" t="s">
        <v>89</v>
      </c>
      <c r="I5725" s="32" t="s">
        <v>166</v>
      </c>
      <c r="J5725" s="19">
        <v>1.02</v>
      </c>
    </row>
    <row r="5726" spans="1:10">
      <c r="A5726" s="18" t="s">
        <v>20</v>
      </c>
      <c r="B5726" s="5" t="str">
        <f>TEXT(DATA[[#This Row],[Fecha]],"mmm")</f>
        <v>jun</v>
      </c>
      <c r="C5726" s="16">
        <f>(WEEKNUM(DATA[[#This Row],[Fecha]],2))</f>
        <v>24</v>
      </c>
      <c r="D5726" s="30">
        <v>45455</v>
      </c>
      <c r="E5726" s="102">
        <f>YEAR(DATA[[#This Row],[Fecha]])</f>
        <v>2024</v>
      </c>
      <c r="F5726" s="31" t="s">
        <v>58</v>
      </c>
      <c r="G5726" s="32" t="s">
        <v>76</v>
      </c>
      <c r="H5726" s="35" t="s">
        <v>108</v>
      </c>
      <c r="I5726" s="32" t="s">
        <v>166</v>
      </c>
      <c r="J5726" s="19">
        <v>0.78</v>
      </c>
    </row>
    <row r="5727" spans="1:10">
      <c r="A5727" s="18" t="s">
        <v>20</v>
      </c>
      <c r="B5727" s="5" t="str">
        <f>TEXT(DATA[[#This Row],[Fecha]],"mmm")</f>
        <v>jun</v>
      </c>
      <c r="C5727" s="16">
        <f>(WEEKNUM(DATA[[#This Row],[Fecha]],2))</f>
        <v>24</v>
      </c>
      <c r="D5727" s="30">
        <v>45455</v>
      </c>
      <c r="E5727" s="102">
        <f>YEAR(DATA[[#This Row],[Fecha]])</f>
        <v>2024</v>
      </c>
      <c r="F5727" s="31" t="s">
        <v>58</v>
      </c>
      <c r="G5727" s="32" t="s">
        <v>52</v>
      </c>
      <c r="H5727" s="35" t="s">
        <v>591</v>
      </c>
      <c r="I5727" s="32" t="s">
        <v>166</v>
      </c>
      <c r="J5727" s="19">
        <v>0.59</v>
      </c>
    </row>
    <row r="5728" spans="1:10">
      <c r="A5728" s="18" t="s">
        <v>20</v>
      </c>
      <c r="B5728" s="5" t="str">
        <f>TEXT(DATA[[#This Row],[Fecha]],"mmm")</f>
        <v>jun</v>
      </c>
      <c r="C5728" s="16">
        <f>(WEEKNUM(DATA[[#This Row],[Fecha]],2))</f>
        <v>24</v>
      </c>
      <c r="D5728" s="30">
        <v>45455</v>
      </c>
      <c r="E5728" s="102">
        <f>YEAR(DATA[[#This Row],[Fecha]])</f>
        <v>2024</v>
      </c>
      <c r="F5728" s="31" t="s">
        <v>398</v>
      </c>
      <c r="G5728" s="32" t="s">
        <v>70</v>
      </c>
      <c r="H5728" s="35" t="s">
        <v>547</v>
      </c>
      <c r="I5728" s="32" t="s">
        <v>166</v>
      </c>
      <c r="J5728" s="19">
        <v>0.2</v>
      </c>
    </row>
    <row r="5729" spans="1:11">
      <c r="A5729" s="18" t="s">
        <v>19</v>
      </c>
      <c r="B5729" s="5" t="str">
        <f>TEXT(DATA[[#This Row],[Fecha]],"mmm")</f>
        <v>jun</v>
      </c>
      <c r="C5729" s="16">
        <f>(WEEKNUM(DATA[[#This Row],[Fecha]],2))</f>
        <v>24</v>
      </c>
      <c r="D5729" s="30">
        <v>45455</v>
      </c>
      <c r="E5729" s="102">
        <f>YEAR(DATA[[#This Row],[Fecha]])</f>
        <v>2024</v>
      </c>
      <c r="F5729" s="31" t="s">
        <v>58</v>
      </c>
      <c r="G5729" s="32" t="s">
        <v>74</v>
      </c>
      <c r="H5729" s="35" t="s">
        <v>608</v>
      </c>
      <c r="I5729" s="32" t="s">
        <v>166</v>
      </c>
      <c r="J5729" s="19">
        <v>0.16</v>
      </c>
    </row>
    <row r="5730" spans="1:11">
      <c r="A5730" s="18" t="s">
        <v>20</v>
      </c>
      <c r="B5730" s="5" t="str">
        <f>TEXT(DATA[[#This Row],[Fecha]],"mmm")</f>
        <v>jun</v>
      </c>
      <c r="C5730" s="16">
        <f>(WEEKNUM(DATA[[#This Row],[Fecha]],2))</f>
        <v>24</v>
      </c>
      <c r="D5730" s="30">
        <v>45456</v>
      </c>
      <c r="E5730" s="102">
        <f>YEAR(DATA[[#This Row],[Fecha]])</f>
        <v>2024</v>
      </c>
      <c r="F5730" s="31" t="s">
        <v>58</v>
      </c>
      <c r="G5730" s="32" t="s">
        <v>70</v>
      </c>
      <c r="H5730" s="35" t="s">
        <v>607</v>
      </c>
      <c r="I5730" s="32" t="s">
        <v>56</v>
      </c>
      <c r="J5730" s="19">
        <v>27.49</v>
      </c>
      <c r="K5730" s="29" t="s">
        <v>1019</v>
      </c>
    </row>
    <row r="5731" spans="1:11">
      <c r="A5731" s="18" t="s">
        <v>22</v>
      </c>
      <c r="B5731" s="5" t="str">
        <f>TEXT(DATA[[#This Row],[Fecha]],"mmm")</f>
        <v>jun</v>
      </c>
      <c r="C5731" s="16">
        <f>(WEEKNUM(DATA[[#This Row],[Fecha]],2))</f>
        <v>24</v>
      </c>
      <c r="D5731" s="30">
        <v>45456</v>
      </c>
      <c r="E5731" s="102">
        <f>YEAR(DATA[[#This Row],[Fecha]])</f>
        <v>2024</v>
      </c>
      <c r="F5731" s="31" t="s">
        <v>58</v>
      </c>
      <c r="G5731" s="32" t="s">
        <v>179</v>
      </c>
      <c r="H5731" s="35" t="s">
        <v>691</v>
      </c>
      <c r="I5731" s="32" t="s">
        <v>56</v>
      </c>
      <c r="J5731" s="19">
        <v>12.05</v>
      </c>
      <c r="K5731" s="29" t="s">
        <v>1012</v>
      </c>
    </row>
    <row r="5732" spans="1:11">
      <c r="A5732" s="18" t="s">
        <v>22</v>
      </c>
      <c r="B5732" s="5" t="str">
        <f>TEXT(DATA[[#This Row],[Fecha]],"mmm")</f>
        <v>jun</v>
      </c>
      <c r="C5732" s="16">
        <f>(WEEKNUM(DATA[[#This Row],[Fecha]],2))</f>
        <v>24</v>
      </c>
      <c r="D5732" s="30">
        <v>45456</v>
      </c>
      <c r="E5732" s="102">
        <f>YEAR(DATA[[#This Row],[Fecha]])</f>
        <v>2024</v>
      </c>
      <c r="F5732" s="31" t="s">
        <v>58</v>
      </c>
      <c r="G5732" s="32" t="s">
        <v>179</v>
      </c>
      <c r="H5732" s="35" t="s">
        <v>691</v>
      </c>
      <c r="I5732" s="32" t="s">
        <v>56</v>
      </c>
      <c r="J5732" s="19">
        <v>10.63</v>
      </c>
      <c r="K5732" s="29" t="s">
        <v>1012</v>
      </c>
    </row>
    <row r="5733" spans="1:11">
      <c r="A5733" s="18" t="s">
        <v>20</v>
      </c>
      <c r="B5733" s="5" t="str">
        <f>TEXT(DATA[[#This Row],[Fecha]],"mmm")</f>
        <v>jun</v>
      </c>
      <c r="C5733" s="16">
        <f>(WEEKNUM(DATA[[#This Row],[Fecha]],2))</f>
        <v>24</v>
      </c>
      <c r="D5733" s="30">
        <v>45456</v>
      </c>
      <c r="E5733" s="102">
        <f>YEAR(DATA[[#This Row],[Fecha]])</f>
        <v>2024</v>
      </c>
      <c r="F5733" s="31" t="s">
        <v>398</v>
      </c>
      <c r="G5733" s="32" t="s">
        <v>52</v>
      </c>
      <c r="H5733" s="35" t="s">
        <v>223</v>
      </c>
      <c r="I5733" s="32" t="s">
        <v>166</v>
      </c>
      <c r="J5733" s="19">
        <v>8.7200000000000006</v>
      </c>
    </row>
    <row r="5734" spans="1:11">
      <c r="A5734" s="18" t="s">
        <v>22</v>
      </c>
      <c r="B5734" s="5" t="str">
        <f>TEXT(DATA[[#This Row],[Fecha]],"mmm")</f>
        <v>jun</v>
      </c>
      <c r="C5734" s="16">
        <f>(WEEKNUM(DATA[[#This Row],[Fecha]],2))</f>
        <v>24</v>
      </c>
      <c r="D5734" s="30">
        <v>45456</v>
      </c>
      <c r="E5734" s="102">
        <f>YEAR(DATA[[#This Row],[Fecha]])</f>
        <v>2024</v>
      </c>
      <c r="F5734" s="31" t="s">
        <v>58</v>
      </c>
      <c r="G5734" s="32" t="s">
        <v>65</v>
      </c>
      <c r="H5734" s="35" t="s">
        <v>89</v>
      </c>
      <c r="I5734" s="32" t="s">
        <v>166</v>
      </c>
      <c r="J5734" s="19">
        <v>7</v>
      </c>
    </row>
    <row r="5735" spans="1:11">
      <c r="A5735" s="18" t="s">
        <v>20</v>
      </c>
      <c r="B5735" s="5" t="str">
        <f>TEXT(DATA[[#This Row],[Fecha]],"mmm")</f>
        <v>jun</v>
      </c>
      <c r="C5735" s="16">
        <f>(WEEKNUM(DATA[[#This Row],[Fecha]],2))</f>
        <v>24</v>
      </c>
      <c r="D5735" s="30">
        <v>45456</v>
      </c>
      <c r="E5735" s="102">
        <f>YEAR(DATA[[#This Row],[Fecha]])</f>
        <v>2024</v>
      </c>
      <c r="F5735" s="31" t="s">
        <v>58</v>
      </c>
      <c r="G5735" s="32" t="s">
        <v>70</v>
      </c>
      <c r="H5735" s="35" t="s">
        <v>84</v>
      </c>
      <c r="I5735" s="32" t="s">
        <v>166</v>
      </c>
      <c r="J5735" s="19">
        <v>6.98</v>
      </c>
    </row>
    <row r="5736" spans="1:11">
      <c r="A5736" s="18" t="s">
        <v>22</v>
      </c>
      <c r="B5736" s="5" t="str">
        <f>TEXT(DATA[[#This Row],[Fecha]],"mmm")</f>
        <v>jun</v>
      </c>
      <c r="C5736" s="16">
        <f>(WEEKNUM(DATA[[#This Row],[Fecha]],2))</f>
        <v>24</v>
      </c>
      <c r="D5736" s="30">
        <v>45456</v>
      </c>
      <c r="E5736" s="102">
        <f>YEAR(DATA[[#This Row],[Fecha]])</f>
        <v>2024</v>
      </c>
      <c r="F5736" s="31" t="s">
        <v>398</v>
      </c>
      <c r="G5736" s="32" t="s">
        <v>65</v>
      </c>
      <c r="H5736" s="35" t="s">
        <v>89</v>
      </c>
      <c r="I5736" s="32" t="s">
        <v>166</v>
      </c>
      <c r="J5736" s="19">
        <v>6</v>
      </c>
    </row>
    <row r="5737" spans="1:11">
      <c r="A5737" s="18" t="s">
        <v>20</v>
      </c>
      <c r="B5737" s="5" t="str">
        <f>TEXT(DATA[[#This Row],[Fecha]],"mmm")</f>
        <v>jun</v>
      </c>
      <c r="C5737" s="16">
        <f>(WEEKNUM(DATA[[#This Row],[Fecha]],2))</f>
        <v>24</v>
      </c>
      <c r="D5737" s="30">
        <v>45456</v>
      </c>
      <c r="E5737" s="102">
        <f>YEAR(DATA[[#This Row],[Fecha]])</f>
        <v>2024</v>
      </c>
      <c r="F5737" s="31" t="s">
        <v>58</v>
      </c>
      <c r="G5737" s="32" t="s">
        <v>53</v>
      </c>
      <c r="H5737" s="35" t="s">
        <v>387</v>
      </c>
      <c r="I5737" s="32" t="s">
        <v>166</v>
      </c>
      <c r="J5737" s="19">
        <v>5.85</v>
      </c>
    </row>
    <row r="5738" spans="1:11">
      <c r="A5738" s="18" t="s">
        <v>20</v>
      </c>
      <c r="B5738" s="5" t="str">
        <f>TEXT(DATA[[#This Row],[Fecha]],"mmm")</f>
        <v>jun</v>
      </c>
      <c r="C5738" s="16">
        <f>(WEEKNUM(DATA[[#This Row],[Fecha]],2))</f>
        <v>24</v>
      </c>
      <c r="D5738" s="30">
        <v>45456</v>
      </c>
      <c r="E5738" s="102">
        <f>YEAR(DATA[[#This Row],[Fecha]])</f>
        <v>2024</v>
      </c>
      <c r="F5738" s="31" t="s">
        <v>398</v>
      </c>
      <c r="G5738" s="32" t="s">
        <v>482</v>
      </c>
      <c r="H5738" s="35" t="s">
        <v>491</v>
      </c>
      <c r="I5738" s="32" t="s">
        <v>166</v>
      </c>
      <c r="J5738" s="19">
        <v>4.5199999999999996</v>
      </c>
    </row>
    <row r="5739" spans="1:11">
      <c r="A5739" s="18" t="s">
        <v>20</v>
      </c>
      <c r="B5739" s="5" t="str">
        <f>TEXT(DATA[[#This Row],[Fecha]],"mmm")</f>
        <v>jun</v>
      </c>
      <c r="C5739" s="16">
        <f>(WEEKNUM(DATA[[#This Row],[Fecha]],2))</f>
        <v>24</v>
      </c>
      <c r="D5739" s="30">
        <v>45456</v>
      </c>
      <c r="E5739" s="102">
        <f>YEAR(DATA[[#This Row],[Fecha]])</f>
        <v>2024</v>
      </c>
      <c r="F5739" s="31" t="s">
        <v>398</v>
      </c>
      <c r="G5739" s="32" t="s">
        <v>482</v>
      </c>
      <c r="H5739" s="35" t="s">
        <v>104</v>
      </c>
      <c r="I5739" s="32" t="s">
        <v>166</v>
      </c>
      <c r="J5739" s="19">
        <v>3.67</v>
      </c>
    </row>
    <row r="5740" spans="1:11">
      <c r="A5740" s="18" t="s">
        <v>22</v>
      </c>
      <c r="B5740" s="5" t="str">
        <f>TEXT(DATA[[#This Row],[Fecha]],"mmm")</f>
        <v>jun</v>
      </c>
      <c r="C5740" s="16">
        <f>(WEEKNUM(DATA[[#This Row],[Fecha]],2))</f>
        <v>24</v>
      </c>
      <c r="D5740" s="30">
        <v>45456</v>
      </c>
      <c r="E5740" s="102">
        <f>YEAR(DATA[[#This Row],[Fecha]])</f>
        <v>2024</v>
      </c>
      <c r="F5740" s="31" t="s">
        <v>398</v>
      </c>
      <c r="G5740" s="32" t="s">
        <v>65</v>
      </c>
      <c r="H5740" s="35" t="s">
        <v>89</v>
      </c>
      <c r="I5740" s="32" t="s">
        <v>166</v>
      </c>
      <c r="J5740" s="19">
        <v>3.38</v>
      </c>
    </row>
    <row r="5741" spans="1:11">
      <c r="A5741" s="18" t="s">
        <v>22</v>
      </c>
      <c r="B5741" s="5" t="str">
        <f>TEXT(DATA[[#This Row],[Fecha]],"mmm")</f>
        <v>jun</v>
      </c>
      <c r="C5741" s="16">
        <f>(WEEKNUM(DATA[[#This Row],[Fecha]],2))</f>
        <v>24</v>
      </c>
      <c r="D5741" s="30">
        <v>45456</v>
      </c>
      <c r="E5741" s="102">
        <f>YEAR(DATA[[#This Row],[Fecha]])</f>
        <v>2024</v>
      </c>
      <c r="F5741" s="31" t="s">
        <v>398</v>
      </c>
      <c r="G5741" s="32" t="s">
        <v>65</v>
      </c>
      <c r="H5741" s="35" t="s">
        <v>89</v>
      </c>
      <c r="I5741" s="32" t="s">
        <v>166</v>
      </c>
      <c r="J5741" s="19">
        <v>3.3</v>
      </c>
    </row>
    <row r="5742" spans="1:11">
      <c r="A5742" s="18" t="s">
        <v>20</v>
      </c>
      <c r="B5742" s="5" t="str">
        <f>TEXT(DATA[[#This Row],[Fecha]],"mmm")</f>
        <v>jun</v>
      </c>
      <c r="C5742" s="16">
        <f>(WEEKNUM(DATA[[#This Row],[Fecha]],2))</f>
        <v>24</v>
      </c>
      <c r="D5742" s="30">
        <v>45456</v>
      </c>
      <c r="E5742" s="102">
        <f>YEAR(DATA[[#This Row],[Fecha]])</f>
        <v>2024</v>
      </c>
      <c r="F5742" s="31" t="s">
        <v>398</v>
      </c>
      <c r="G5742" s="32" t="s">
        <v>53</v>
      </c>
      <c r="H5742" s="35" t="s">
        <v>360</v>
      </c>
      <c r="I5742" s="32" t="s">
        <v>166</v>
      </c>
      <c r="J5742" s="19">
        <v>3.01</v>
      </c>
    </row>
    <row r="5743" spans="1:11">
      <c r="A5743" s="18" t="s">
        <v>20</v>
      </c>
      <c r="B5743" s="5" t="str">
        <f>TEXT(DATA[[#This Row],[Fecha]],"mmm")</f>
        <v>jun</v>
      </c>
      <c r="C5743" s="16">
        <f>(WEEKNUM(DATA[[#This Row],[Fecha]],2))</f>
        <v>24</v>
      </c>
      <c r="D5743" s="30">
        <v>45456</v>
      </c>
      <c r="E5743" s="102">
        <f>YEAR(DATA[[#This Row],[Fecha]])</f>
        <v>2024</v>
      </c>
      <c r="F5743" s="31" t="s">
        <v>58</v>
      </c>
      <c r="G5743" s="32" t="s">
        <v>75</v>
      </c>
      <c r="H5743" s="35" t="s">
        <v>555</v>
      </c>
      <c r="I5743" s="32" t="s">
        <v>166</v>
      </c>
      <c r="J5743" s="19">
        <v>2.89</v>
      </c>
    </row>
    <row r="5744" spans="1:11">
      <c r="A5744" s="18" t="s">
        <v>22</v>
      </c>
      <c r="B5744" s="5" t="str">
        <f>TEXT(DATA[[#This Row],[Fecha]],"mmm")</f>
        <v>jun</v>
      </c>
      <c r="C5744" s="16">
        <f>(WEEKNUM(DATA[[#This Row],[Fecha]],2))</f>
        <v>24</v>
      </c>
      <c r="D5744" s="30">
        <v>45456</v>
      </c>
      <c r="E5744" s="102">
        <f>YEAR(DATA[[#This Row],[Fecha]])</f>
        <v>2024</v>
      </c>
      <c r="F5744" s="31" t="s">
        <v>398</v>
      </c>
      <c r="G5744" s="32" t="s">
        <v>78</v>
      </c>
      <c r="H5744" s="35" t="s">
        <v>296</v>
      </c>
      <c r="I5744" s="32" t="s">
        <v>166</v>
      </c>
      <c r="J5744" s="19">
        <v>2.78</v>
      </c>
    </row>
    <row r="5745" spans="1:10">
      <c r="A5745" s="18" t="s">
        <v>22</v>
      </c>
      <c r="B5745" s="5" t="str">
        <f>TEXT(DATA[[#This Row],[Fecha]],"mmm")</f>
        <v>jun</v>
      </c>
      <c r="C5745" s="16">
        <f>(WEEKNUM(DATA[[#This Row],[Fecha]],2))</f>
        <v>24</v>
      </c>
      <c r="D5745" s="30">
        <v>45456</v>
      </c>
      <c r="E5745" s="102">
        <f>YEAR(DATA[[#This Row],[Fecha]])</f>
        <v>2024</v>
      </c>
      <c r="F5745" s="31" t="s">
        <v>58</v>
      </c>
      <c r="G5745" s="32" t="s">
        <v>65</v>
      </c>
      <c r="H5745" s="35" t="s">
        <v>89</v>
      </c>
      <c r="I5745" s="32" t="s">
        <v>166</v>
      </c>
      <c r="J5745" s="19">
        <v>2.56</v>
      </c>
    </row>
    <row r="5746" spans="1:10">
      <c r="A5746" s="18" t="s">
        <v>22</v>
      </c>
      <c r="B5746" s="5" t="str">
        <f>TEXT(DATA[[#This Row],[Fecha]],"mmm")</f>
        <v>jun</v>
      </c>
      <c r="C5746" s="16">
        <f>(WEEKNUM(DATA[[#This Row],[Fecha]],2))</f>
        <v>24</v>
      </c>
      <c r="D5746" s="30">
        <v>45456</v>
      </c>
      <c r="E5746" s="102">
        <f>YEAR(DATA[[#This Row],[Fecha]])</f>
        <v>2024</v>
      </c>
      <c r="F5746" s="31" t="s">
        <v>398</v>
      </c>
      <c r="G5746" s="32" t="s">
        <v>76</v>
      </c>
      <c r="H5746" s="35" t="s">
        <v>303</v>
      </c>
      <c r="I5746" s="32" t="s">
        <v>166</v>
      </c>
      <c r="J5746" s="19">
        <v>2.5499999999999998</v>
      </c>
    </row>
    <row r="5747" spans="1:10">
      <c r="A5747" s="18" t="s">
        <v>20</v>
      </c>
      <c r="B5747" s="5" t="str">
        <f>TEXT(DATA[[#This Row],[Fecha]],"mmm")</f>
        <v>jun</v>
      </c>
      <c r="C5747" s="16">
        <f>(WEEKNUM(DATA[[#This Row],[Fecha]],2))</f>
        <v>24</v>
      </c>
      <c r="D5747" s="30">
        <v>45456</v>
      </c>
      <c r="E5747" s="102">
        <f>YEAR(DATA[[#This Row],[Fecha]])</f>
        <v>2024</v>
      </c>
      <c r="F5747" s="31" t="s">
        <v>398</v>
      </c>
      <c r="G5747" s="32" t="s">
        <v>62</v>
      </c>
      <c r="H5747" s="35" t="s">
        <v>242</v>
      </c>
      <c r="I5747" s="32" t="s">
        <v>166</v>
      </c>
      <c r="J5747" s="19">
        <v>2.2200000000000002</v>
      </c>
    </row>
    <row r="5748" spans="1:10">
      <c r="A5748" s="18" t="s">
        <v>22</v>
      </c>
      <c r="B5748" s="5" t="str">
        <f>TEXT(DATA[[#This Row],[Fecha]],"mmm")</f>
        <v>jun</v>
      </c>
      <c r="C5748" s="16">
        <f>(WEEKNUM(DATA[[#This Row],[Fecha]],2))</f>
        <v>24</v>
      </c>
      <c r="D5748" s="30">
        <v>45456</v>
      </c>
      <c r="E5748" s="102">
        <f>YEAR(DATA[[#This Row],[Fecha]])</f>
        <v>2024</v>
      </c>
      <c r="F5748" s="31" t="s">
        <v>398</v>
      </c>
      <c r="G5748" s="32" t="s">
        <v>65</v>
      </c>
      <c r="H5748" s="35" t="s">
        <v>89</v>
      </c>
      <c r="I5748" s="32" t="s">
        <v>166</v>
      </c>
      <c r="J5748" s="19">
        <v>2.0299999999999998</v>
      </c>
    </row>
    <row r="5749" spans="1:10">
      <c r="A5749" s="18" t="s">
        <v>20</v>
      </c>
      <c r="B5749" s="5" t="str">
        <f>TEXT(DATA[[#This Row],[Fecha]],"mmm")</f>
        <v>jun</v>
      </c>
      <c r="C5749" s="16">
        <f>(WEEKNUM(DATA[[#This Row],[Fecha]],2))</f>
        <v>24</v>
      </c>
      <c r="D5749" s="30">
        <v>45456</v>
      </c>
      <c r="E5749" s="102">
        <f>YEAR(DATA[[#This Row],[Fecha]])</f>
        <v>2024</v>
      </c>
      <c r="F5749" s="31" t="s">
        <v>398</v>
      </c>
      <c r="G5749" s="32" t="s">
        <v>53</v>
      </c>
      <c r="H5749" s="35" t="s">
        <v>360</v>
      </c>
      <c r="I5749" s="32" t="s">
        <v>166</v>
      </c>
      <c r="J5749" s="19">
        <v>1.97</v>
      </c>
    </row>
    <row r="5750" spans="1:10">
      <c r="A5750" s="18" t="s">
        <v>20</v>
      </c>
      <c r="B5750" s="5" t="str">
        <f>TEXT(DATA[[#This Row],[Fecha]],"mmm")</f>
        <v>jun</v>
      </c>
      <c r="C5750" s="16">
        <f>(WEEKNUM(DATA[[#This Row],[Fecha]],2))</f>
        <v>24</v>
      </c>
      <c r="D5750" s="30">
        <v>45456</v>
      </c>
      <c r="E5750" s="102">
        <f>YEAR(DATA[[#This Row],[Fecha]])</f>
        <v>2024</v>
      </c>
      <c r="F5750" s="31" t="s">
        <v>398</v>
      </c>
      <c r="G5750" s="32" t="s">
        <v>482</v>
      </c>
      <c r="H5750" s="35" t="s">
        <v>104</v>
      </c>
      <c r="I5750" s="32" t="s">
        <v>166</v>
      </c>
      <c r="J5750" s="19">
        <v>1.88</v>
      </c>
    </row>
    <row r="5751" spans="1:10">
      <c r="A5751" s="18" t="s">
        <v>22</v>
      </c>
      <c r="B5751" s="5" t="str">
        <f>TEXT(DATA[[#This Row],[Fecha]],"mmm")</f>
        <v>jun</v>
      </c>
      <c r="C5751" s="16">
        <f>(WEEKNUM(DATA[[#This Row],[Fecha]],2))</f>
        <v>24</v>
      </c>
      <c r="D5751" s="30">
        <v>45456</v>
      </c>
      <c r="E5751" s="102">
        <f>YEAR(DATA[[#This Row],[Fecha]])</f>
        <v>2024</v>
      </c>
      <c r="F5751" s="31" t="s">
        <v>398</v>
      </c>
      <c r="G5751" s="32" t="s">
        <v>76</v>
      </c>
      <c r="H5751" s="35" t="s">
        <v>304</v>
      </c>
      <c r="I5751" s="32" t="s">
        <v>166</v>
      </c>
      <c r="J5751" s="19">
        <v>1.88</v>
      </c>
    </row>
    <row r="5752" spans="1:10">
      <c r="A5752" s="18" t="s">
        <v>22</v>
      </c>
      <c r="B5752" s="5" t="str">
        <f>TEXT(DATA[[#This Row],[Fecha]],"mmm")</f>
        <v>jun</v>
      </c>
      <c r="C5752" s="16">
        <f>(WEEKNUM(DATA[[#This Row],[Fecha]],2))</f>
        <v>24</v>
      </c>
      <c r="D5752" s="30">
        <v>45456</v>
      </c>
      <c r="E5752" s="102">
        <f>YEAR(DATA[[#This Row],[Fecha]])</f>
        <v>2024</v>
      </c>
      <c r="F5752" s="31" t="s">
        <v>58</v>
      </c>
      <c r="G5752" s="32" t="s">
        <v>78</v>
      </c>
      <c r="H5752" s="35" t="s">
        <v>296</v>
      </c>
      <c r="I5752" s="32" t="s">
        <v>166</v>
      </c>
      <c r="J5752" s="19">
        <v>1.55</v>
      </c>
    </row>
    <row r="5753" spans="1:10">
      <c r="A5753" s="18" t="s">
        <v>22</v>
      </c>
      <c r="B5753" s="5" t="str">
        <f>TEXT(DATA[[#This Row],[Fecha]],"mmm")</f>
        <v>jun</v>
      </c>
      <c r="C5753" s="16">
        <f>(WEEKNUM(DATA[[#This Row],[Fecha]],2))</f>
        <v>24</v>
      </c>
      <c r="D5753" s="30">
        <v>45456</v>
      </c>
      <c r="E5753" s="102">
        <f>YEAR(DATA[[#This Row],[Fecha]])</f>
        <v>2024</v>
      </c>
      <c r="F5753" s="31" t="s">
        <v>58</v>
      </c>
      <c r="G5753" s="32" t="s">
        <v>65</v>
      </c>
      <c r="H5753" s="35" t="s">
        <v>89</v>
      </c>
      <c r="I5753" s="32" t="s">
        <v>166</v>
      </c>
      <c r="J5753" s="19">
        <v>1.39</v>
      </c>
    </row>
    <row r="5754" spans="1:10">
      <c r="A5754" s="18" t="s">
        <v>22</v>
      </c>
      <c r="B5754" s="5" t="str">
        <f>TEXT(DATA[[#This Row],[Fecha]],"mmm")</f>
        <v>jun</v>
      </c>
      <c r="C5754" s="16">
        <f>(WEEKNUM(DATA[[#This Row],[Fecha]],2))</f>
        <v>24</v>
      </c>
      <c r="D5754" s="30">
        <v>45456</v>
      </c>
      <c r="E5754" s="102">
        <f>YEAR(DATA[[#This Row],[Fecha]])</f>
        <v>2024</v>
      </c>
      <c r="F5754" s="31" t="s">
        <v>398</v>
      </c>
      <c r="G5754" s="32" t="s">
        <v>78</v>
      </c>
      <c r="H5754" s="35" t="s">
        <v>296</v>
      </c>
      <c r="I5754" s="32" t="s">
        <v>166</v>
      </c>
      <c r="J5754" s="19">
        <v>1.38</v>
      </c>
    </row>
    <row r="5755" spans="1:10">
      <c r="A5755" s="18" t="s">
        <v>22</v>
      </c>
      <c r="B5755" s="5" t="str">
        <f>TEXT(DATA[[#This Row],[Fecha]],"mmm")</f>
        <v>jun</v>
      </c>
      <c r="C5755" s="16">
        <f>(WEEKNUM(DATA[[#This Row],[Fecha]],2))</f>
        <v>24</v>
      </c>
      <c r="D5755" s="30">
        <v>45456</v>
      </c>
      <c r="E5755" s="102">
        <f>YEAR(DATA[[#This Row],[Fecha]])</f>
        <v>2024</v>
      </c>
      <c r="F5755" s="31" t="s">
        <v>398</v>
      </c>
      <c r="G5755" s="32" t="s">
        <v>78</v>
      </c>
      <c r="H5755" s="35" t="s">
        <v>296</v>
      </c>
      <c r="I5755" s="32" t="s">
        <v>166</v>
      </c>
      <c r="J5755" s="19">
        <v>1.28</v>
      </c>
    </row>
    <row r="5756" spans="1:10">
      <c r="A5756" s="18" t="s">
        <v>20</v>
      </c>
      <c r="B5756" s="5" t="str">
        <f>TEXT(DATA[[#This Row],[Fecha]],"mmm")</f>
        <v>jun</v>
      </c>
      <c r="C5756" s="16">
        <f>(WEEKNUM(DATA[[#This Row],[Fecha]],2))</f>
        <v>24</v>
      </c>
      <c r="D5756" s="30">
        <v>45456</v>
      </c>
      <c r="E5756" s="102">
        <f>YEAR(DATA[[#This Row],[Fecha]])</f>
        <v>2024</v>
      </c>
      <c r="F5756" s="31" t="s">
        <v>398</v>
      </c>
      <c r="G5756" s="32" t="s">
        <v>52</v>
      </c>
      <c r="H5756" s="35" t="s">
        <v>162</v>
      </c>
      <c r="I5756" s="32" t="s">
        <v>166</v>
      </c>
      <c r="J5756" s="19">
        <v>1.19</v>
      </c>
    </row>
    <row r="5757" spans="1:10">
      <c r="A5757" s="18" t="s">
        <v>22</v>
      </c>
      <c r="B5757" s="5" t="str">
        <f>TEXT(DATA[[#This Row],[Fecha]],"mmm")</f>
        <v>jun</v>
      </c>
      <c r="C5757" s="16">
        <f>(WEEKNUM(DATA[[#This Row],[Fecha]],2))</f>
        <v>24</v>
      </c>
      <c r="D5757" s="30">
        <v>45456</v>
      </c>
      <c r="E5757" s="102">
        <f>YEAR(DATA[[#This Row],[Fecha]])</f>
        <v>2024</v>
      </c>
      <c r="F5757" s="31" t="s">
        <v>398</v>
      </c>
      <c r="G5757" s="32" t="s">
        <v>76</v>
      </c>
      <c r="H5757" s="35" t="s">
        <v>304</v>
      </c>
      <c r="I5757" s="32" t="s">
        <v>166</v>
      </c>
      <c r="J5757" s="19">
        <v>1.0900000000000001</v>
      </c>
    </row>
    <row r="5758" spans="1:10">
      <c r="A5758" s="18" t="s">
        <v>22</v>
      </c>
      <c r="B5758" s="5" t="str">
        <f>TEXT(DATA[[#This Row],[Fecha]],"mmm")</f>
        <v>jun</v>
      </c>
      <c r="C5758" s="16">
        <f>(WEEKNUM(DATA[[#This Row],[Fecha]],2))</f>
        <v>24</v>
      </c>
      <c r="D5758" s="30">
        <v>45456</v>
      </c>
      <c r="E5758" s="102">
        <f>YEAR(DATA[[#This Row],[Fecha]])</f>
        <v>2024</v>
      </c>
      <c r="F5758" s="31" t="s">
        <v>398</v>
      </c>
      <c r="G5758" s="32" t="s">
        <v>78</v>
      </c>
      <c r="H5758" s="35" t="s">
        <v>296</v>
      </c>
      <c r="I5758" s="32" t="s">
        <v>166</v>
      </c>
      <c r="J5758" s="19">
        <v>0.7</v>
      </c>
    </row>
    <row r="5759" spans="1:10">
      <c r="A5759" s="18" t="s">
        <v>22</v>
      </c>
      <c r="B5759" s="5" t="str">
        <f>TEXT(DATA[[#This Row],[Fecha]],"mmm")</f>
        <v>jun</v>
      </c>
      <c r="C5759" s="16">
        <f>(WEEKNUM(DATA[[#This Row],[Fecha]],2))</f>
        <v>24</v>
      </c>
      <c r="D5759" s="30">
        <v>45456</v>
      </c>
      <c r="E5759" s="102">
        <f>YEAR(DATA[[#This Row],[Fecha]])</f>
        <v>2024</v>
      </c>
      <c r="F5759" s="31" t="s">
        <v>398</v>
      </c>
      <c r="G5759" s="32" t="s">
        <v>78</v>
      </c>
      <c r="H5759" s="35" t="s">
        <v>296</v>
      </c>
      <c r="I5759" s="32" t="s">
        <v>166</v>
      </c>
      <c r="J5759" s="19">
        <v>0.3</v>
      </c>
    </row>
    <row r="5760" spans="1:10">
      <c r="A5760" s="18" t="s">
        <v>22</v>
      </c>
      <c r="B5760" s="5" t="str">
        <f>TEXT(DATA[[#This Row],[Fecha]],"mmm")</f>
        <v>jun</v>
      </c>
      <c r="C5760" s="16">
        <f>(WEEKNUM(DATA[[#This Row],[Fecha]],2))</f>
        <v>24</v>
      </c>
      <c r="D5760" s="30">
        <v>45456</v>
      </c>
      <c r="E5760" s="102">
        <f>YEAR(DATA[[#This Row],[Fecha]])</f>
        <v>2024</v>
      </c>
      <c r="F5760" s="31" t="s">
        <v>398</v>
      </c>
      <c r="G5760" s="32" t="s">
        <v>78</v>
      </c>
      <c r="H5760" s="35" t="s">
        <v>296</v>
      </c>
      <c r="I5760" s="32" t="s">
        <v>166</v>
      </c>
      <c r="J5760" s="19">
        <v>0.23</v>
      </c>
    </row>
    <row r="5761" spans="1:11">
      <c r="A5761" s="18" t="s">
        <v>22</v>
      </c>
      <c r="B5761" s="5" t="str">
        <f>TEXT(DATA[[#This Row],[Fecha]],"mmm")</f>
        <v>jun</v>
      </c>
      <c r="C5761" s="16">
        <f>(WEEKNUM(DATA[[#This Row],[Fecha]],2))</f>
        <v>24</v>
      </c>
      <c r="D5761" s="30">
        <v>45456</v>
      </c>
      <c r="E5761" s="102">
        <f>YEAR(DATA[[#This Row],[Fecha]])</f>
        <v>2024</v>
      </c>
      <c r="F5761" s="31" t="s">
        <v>398</v>
      </c>
      <c r="G5761" s="32" t="s">
        <v>78</v>
      </c>
      <c r="H5761" s="35" t="s">
        <v>296</v>
      </c>
      <c r="I5761" s="32" t="s">
        <v>166</v>
      </c>
      <c r="J5761" s="19">
        <v>0.17</v>
      </c>
    </row>
    <row r="5762" spans="1:11">
      <c r="A5762" s="18" t="s">
        <v>22</v>
      </c>
      <c r="B5762" s="5" t="str">
        <f>TEXT(DATA[[#This Row],[Fecha]],"mmm")</f>
        <v>jun</v>
      </c>
      <c r="C5762" s="16">
        <f>(WEEKNUM(DATA[[#This Row],[Fecha]],2))</f>
        <v>24</v>
      </c>
      <c r="D5762" s="30">
        <v>45456</v>
      </c>
      <c r="E5762" s="102">
        <f>YEAR(DATA[[#This Row],[Fecha]])</f>
        <v>2024</v>
      </c>
      <c r="F5762" s="31" t="s">
        <v>398</v>
      </c>
      <c r="G5762" s="32" t="s">
        <v>78</v>
      </c>
      <c r="H5762" s="35" t="s">
        <v>296</v>
      </c>
      <c r="I5762" s="32" t="s">
        <v>166</v>
      </c>
      <c r="J5762" s="19">
        <v>0.15</v>
      </c>
    </row>
    <row r="5763" spans="1:11">
      <c r="A5763" s="18" t="s">
        <v>20</v>
      </c>
      <c r="B5763" s="5" t="str">
        <f>TEXT(DATA[[#This Row],[Fecha]],"mmm")</f>
        <v>jun</v>
      </c>
      <c r="C5763" s="16">
        <f>(WEEKNUM(DATA[[#This Row],[Fecha]],2))</f>
        <v>24</v>
      </c>
      <c r="D5763" s="30">
        <v>45457</v>
      </c>
      <c r="E5763" s="102">
        <f>YEAR(DATA[[#This Row],[Fecha]])</f>
        <v>2024</v>
      </c>
      <c r="F5763" s="31" t="s">
        <v>398</v>
      </c>
      <c r="G5763" s="32" t="s">
        <v>70</v>
      </c>
      <c r="H5763" s="35" t="s">
        <v>84</v>
      </c>
      <c r="I5763" s="32" t="s">
        <v>57</v>
      </c>
      <c r="J5763" s="19">
        <v>36.130000000000003</v>
      </c>
      <c r="K5763" s="29" t="s">
        <v>1020</v>
      </c>
    </row>
    <row r="5764" spans="1:11">
      <c r="A5764" s="18" t="s">
        <v>22</v>
      </c>
      <c r="B5764" s="5" t="str">
        <f>TEXT(DATA[[#This Row],[Fecha]],"mmm")</f>
        <v>jun</v>
      </c>
      <c r="C5764" s="16">
        <f>(WEEKNUM(DATA[[#This Row],[Fecha]],2))</f>
        <v>24</v>
      </c>
      <c r="D5764" s="30">
        <v>45457</v>
      </c>
      <c r="E5764" s="102">
        <f>YEAR(DATA[[#This Row],[Fecha]])</f>
        <v>2024</v>
      </c>
      <c r="F5764" s="31" t="s">
        <v>58</v>
      </c>
      <c r="G5764" s="32" t="s">
        <v>79</v>
      </c>
      <c r="H5764" s="35" t="s">
        <v>516</v>
      </c>
      <c r="I5764" s="32" t="s">
        <v>56</v>
      </c>
      <c r="J5764" s="19">
        <v>28.66</v>
      </c>
      <c r="K5764" s="29" t="s">
        <v>1016</v>
      </c>
    </row>
    <row r="5765" spans="1:11">
      <c r="A5765" s="18" t="s">
        <v>22</v>
      </c>
      <c r="B5765" s="5" t="str">
        <f>TEXT(DATA[[#This Row],[Fecha]],"mmm")</f>
        <v>jun</v>
      </c>
      <c r="C5765" s="16">
        <f>(WEEKNUM(DATA[[#This Row],[Fecha]],2))</f>
        <v>24</v>
      </c>
      <c r="D5765" s="30">
        <v>45457</v>
      </c>
      <c r="E5765" s="102">
        <f>YEAR(DATA[[#This Row],[Fecha]])</f>
        <v>2024</v>
      </c>
      <c r="F5765" s="31" t="s">
        <v>58</v>
      </c>
      <c r="G5765" s="32" t="s">
        <v>79</v>
      </c>
      <c r="H5765" s="35" t="s">
        <v>516</v>
      </c>
      <c r="I5765" s="32" t="s">
        <v>56</v>
      </c>
      <c r="J5765" s="19">
        <v>26.55</v>
      </c>
      <c r="K5765" s="29" t="s">
        <v>1016</v>
      </c>
    </row>
    <row r="5766" spans="1:11">
      <c r="A5766" s="18" t="s">
        <v>22</v>
      </c>
      <c r="B5766" s="5" t="str">
        <f>TEXT(DATA[[#This Row],[Fecha]],"mmm")</f>
        <v>jun</v>
      </c>
      <c r="C5766" s="16">
        <f>(WEEKNUM(DATA[[#This Row],[Fecha]],2))</f>
        <v>24</v>
      </c>
      <c r="D5766" s="30">
        <v>45457</v>
      </c>
      <c r="E5766" s="102">
        <f>YEAR(DATA[[#This Row],[Fecha]])</f>
        <v>2024</v>
      </c>
      <c r="F5766" s="31" t="s">
        <v>58</v>
      </c>
      <c r="G5766" s="32" t="s">
        <v>79</v>
      </c>
      <c r="H5766" s="35" t="s">
        <v>516</v>
      </c>
      <c r="I5766" s="32" t="s">
        <v>56</v>
      </c>
      <c r="J5766" s="19">
        <v>23.66</v>
      </c>
      <c r="K5766" s="29" t="s">
        <v>1016</v>
      </c>
    </row>
    <row r="5767" spans="1:11">
      <c r="A5767" s="18" t="s">
        <v>22</v>
      </c>
      <c r="B5767" s="5" t="str">
        <f>TEXT(DATA[[#This Row],[Fecha]],"mmm")</f>
        <v>jun</v>
      </c>
      <c r="C5767" s="16">
        <f>(WEEKNUM(DATA[[#This Row],[Fecha]],2))</f>
        <v>24</v>
      </c>
      <c r="D5767" s="30">
        <v>45457</v>
      </c>
      <c r="E5767" s="102">
        <f>YEAR(DATA[[#This Row],[Fecha]])</f>
        <v>2024</v>
      </c>
      <c r="F5767" s="31" t="s">
        <v>58</v>
      </c>
      <c r="G5767" s="32" t="s">
        <v>79</v>
      </c>
      <c r="H5767" s="35" t="s">
        <v>516</v>
      </c>
      <c r="I5767" s="32" t="s">
        <v>56</v>
      </c>
      <c r="J5767" s="19">
        <v>23.42</v>
      </c>
      <c r="K5767" s="29" t="s">
        <v>1016</v>
      </c>
    </row>
    <row r="5768" spans="1:11">
      <c r="A5768" s="18" t="s">
        <v>22</v>
      </c>
      <c r="B5768" s="5" t="str">
        <f>TEXT(DATA[[#This Row],[Fecha]],"mmm")</f>
        <v>jun</v>
      </c>
      <c r="C5768" s="16">
        <f>(WEEKNUM(DATA[[#This Row],[Fecha]],2))</f>
        <v>24</v>
      </c>
      <c r="D5768" s="30">
        <v>45457</v>
      </c>
      <c r="E5768" s="102">
        <f>YEAR(DATA[[#This Row],[Fecha]])</f>
        <v>2024</v>
      </c>
      <c r="F5768" s="31" t="s">
        <v>58</v>
      </c>
      <c r="G5768" s="32" t="s">
        <v>79</v>
      </c>
      <c r="H5768" s="35" t="s">
        <v>516</v>
      </c>
      <c r="I5768" s="32" t="s">
        <v>56</v>
      </c>
      <c r="J5768" s="19">
        <v>21.68</v>
      </c>
      <c r="K5768" s="29" t="s">
        <v>1016</v>
      </c>
    </row>
    <row r="5769" spans="1:11">
      <c r="A5769" s="18" t="s">
        <v>22</v>
      </c>
      <c r="B5769" s="5" t="str">
        <f>TEXT(DATA[[#This Row],[Fecha]],"mmm")</f>
        <v>jun</v>
      </c>
      <c r="C5769" s="16">
        <f>(WEEKNUM(DATA[[#This Row],[Fecha]],2))</f>
        <v>24</v>
      </c>
      <c r="D5769" s="30">
        <v>45457</v>
      </c>
      <c r="E5769" s="102">
        <f>YEAR(DATA[[#This Row],[Fecha]])</f>
        <v>2024</v>
      </c>
      <c r="F5769" s="31" t="s">
        <v>398</v>
      </c>
      <c r="G5769" s="32" t="s">
        <v>79</v>
      </c>
      <c r="H5769" s="35" t="s">
        <v>516</v>
      </c>
      <c r="I5769" s="32" t="s">
        <v>56</v>
      </c>
      <c r="J5769" s="19">
        <v>19.38</v>
      </c>
      <c r="K5769" s="29" t="s">
        <v>1016</v>
      </c>
    </row>
    <row r="5770" spans="1:11">
      <c r="A5770" s="18" t="s">
        <v>20</v>
      </c>
      <c r="B5770" s="5" t="str">
        <f>TEXT(DATA[[#This Row],[Fecha]],"mmm")</f>
        <v>jun</v>
      </c>
      <c r="C5770" s="16">
        <f>(WEEKNUM(DATA[[#This Row],[Fecha]],2))</f>
        <v>24</v>
      </c>
      <c r="D5770" s="30">
        <v>45457</v>
      </c>
      <c r="E5770" s="102">
        <f>YEAR(DATA[[#This Row],[Fecha]])</f>
        <v>2024</v>
      </c>
      <c r="F5770" s="31" t="s">
        <v>398</v>
      </c>
      <c r="G5770" s="32" t="s">
        <v>70</v>
      </c>
      <c r="H5770" s="35" t="s">
        <v>84</v>
      </c>
      <c r="I5770" s="32" t="s">
        <v>57</v>
      </c>
      <c r="J5770" s="19">
        <v>16.98</v>
      </c>
      <c r="K5770" s="29" t="s">
        <v>1020</v>
      </c>
    </row>
    <row r="5771" spans="1:11">
      <c r="A5771" s="18" t="s">
        <v>22</v>
      </c>
      <c r="B5771" s="5" t="str">
        <f>TEXT(DATA[[#This Row],[Fecha]],"mmm")</f>
        <v>jun</v>
      </c>
      <c r="C5771" s="16">
        <f>(WEEKNUM(DATA[[#This Row],[Fecha]],2))</f>
        <v>24</v>
      </c>
      <c r="D5771" s="30">
        <v>45457</v>
      </c>
      <c r="E5771" s="102">
        <f>YEAR(DATA[[#This Row],[Fecha]])</f>
        <v>2024</v>
      </c>
      <c r="F5771" s="31" t="s">
        <v>58</v>
      </c>
      <c r="G5771" s="32" t="s">
        <v>79</v>
      </c>
      <c r="H5771" s="35" t="s">
        <v>516</v>
      </c>
      <c r="I5771" s="32" t="s">
        <v>56</v>
      </c>
      <c r="J5771" s="19">
        <v>10.96</v>
      </c>
      <c r="K5771" s="29" t="s">
        <v>1016</v>
      </c>
    </row>
    <row r="5772" spans="1:11">
      <c r="A5772" s="18" t="s">
        <v>22</v>
      </c>
      <c r="B5772" s="5" t="str">
        <f>TEXT(DATA[[#This Row],[Fecha]],"mmm")</f>
        <v>jun</v>
      </c>
      <c r="C5772" s="16">
        <f>(WEEKNUM(DATA[[#This Row],[Fecha]],2))</f>
        <v>24</v>
      </c>
      <c r="D5772" s="30">
        <v>45457</v>
      </c>
      <c r="E5772" s="102">
        <f>YEAR(DATA[[#This Row],[Fecha]])</f>
        <v>2024</v>
      </c>
      <c r="F5772" s="31" t="s">
        <v>58</v>
      </c>
      <c r="G5772" s="32" t="s">
        <v>79</v>
      </c>
      <c r="H5772" s="35" t="s">
        <v>516</v>
      </c>
      <c r="I5772" s="32" t="s">
        <v>56</v>
      </c>
      <c r="J5772" s="19">
        <v>10.8</v>
      </c>
      <c r="K5772" s="29" t="s">
        <v>1016</v>
      </c>
    </row>
    <row r="5773" spans="1:11">
      <c r="A5773" s="18" t="s">
        <v>22</v>
      </c>
      <c r="B5773" s="5" t="str">
        <f>TEXT(DATA[[#This Row],[Fecha]],"mmm")</f>
        <v>jun</v>
      </c>
      <c r="C5773" s="16">
        <f>(WEEKNUM(DATA[[#This Row],[Fecha]],2))</f>
        <v>24</v>
      </c>
      <c r="D5773" s="30">
        <v>45457</v>
      </c>
      <c r="E5773" s="102">
        <f>YEAR(DATA[[#This Row],[Fecha]])</f>
        <v>2024</v>
      </c>
      <c r="F5773" s="31" t="s">
        <v>398</v>
      </c>
      <c r="G5773" s="32" t="s">
        <v>79</v>
      </c>
      <c r="H5773" s="35" t="s">
        <v>110</v>
      </c>
      <c r="I5773" s="32" t="s">
        <v>166</v>
      </c>
      <c r="J5773" s="19">
        <v>6.58</v>
      </c>
    </row>
    <row r="5774" spans="1:11">
      <c r="A5774" s="18" t="s">
        <v>20</v>
      </c>
      <c r="B5774" s="5" t="str">
        <f>TEXT(DATA[[#This Row],[Fecha]],"mmm")</f>
        <v>jun</v>
      </c>
      <c r="C5774" s="16">
        <f>(WEEKNUM(DATA[[#This Row],[Fecha]],2))</f>
        <v>24</v>
      </c>
      <c r="D5774" s="30">
        <v>45457</v>
      </c>
      <c r="E5774" s="102">
        <f>YEAR(DATA[[#This Row],[Fecha]])</f>
        <v>2024</v>
      </c>
      <c r="F5774" s="31" t="s">
        <v>58</v>
      </c>
      <c r="G5774" s="32" t="s">
        <v>53</v>
      </c>
      <c r="H5774" s="35" t="s">
        <v>387</v>
      </c>
      <c r="I5774" s="32" t="s">
        <v>166</v>
      </c>
      <c r="J5774" s="19">
        <v>4.91</v>
      </c>
    </row>
    <row r="5775" spans="1:11">
      <c r="A5775" s="18" t="s">
        <v>22</v>
      </c>
      <c r="B5775" s="5" t="str">
        <f>TEXT(DATA[[#This Row],[Fecha]],"mmm")</f>
        <v>jun</v>
      </c>
      <c r="C5775" s="16">
        <f>(WEEKNUM(DATA[[#This Row],[Fecha]],2))</f>
        <v>24</v>
      </c>
      <c r="D5775" s="30">
        <v>45457</v>
      </c>
      <c r="E5775" s="102">
        <f>YEAR(DATA[[#This Row],[Fecha]])</f>
        <v>2024</v>
      </c>
      <c r="F5775" s="31" t="s">
        <v>398</v>
      </c>
      <c r="G5775" s="32" t="s">
        <v>79</v>
      </c>
      <c r="H5775" s="35" t="s">
        <v>110</v>
      </c>
      <c r="I5775" s="32" t="s">
        <v>166</v>
      </c>
      <c r="J5775" s="19">
        <v>4.9000000000000004</v>
      </c>
    </row>
    <row r="5776" spans="1:11">
      <c r="A5776" s="18" t="s">
        <v>22</v>
      </c>
      <c r="B5776" s="5" t="str">
        <f>TEXT(DATA[[#This Row],[Fecha]],"mmm")</f>
        <v>jun</v>
      </c>
      <c r="C5776" s="16">
        <f>(WEEKNUM(DATA[[#This Row],[Fecha]],2))</f>
        <v>24</v>
      </c>
      <c r="D5776" s="30">
        <v>45457</v>
      </c>
      <c r="E5776" s="102">
        <f>YEAR(DATA[[#This Row],[Fecha]])</f>
        <v>2024</v>
      </c>
      <c r="F5776" s="31" t="s">
        <v>58</v>
      </c>
      <c r="G5776" s="32" t="s">
        <v>79</v>
      </c>
      <c r="H5776" s="35" t="s">
        <v>516</v>
      </c>
      <c r="I5776" s="32" t="s">
        <v>166</v>
      </c>
      <c r="J5776" s="19">
        <v>4.05</v>
      </c>
    </row>
    <row r="5777" spans="1:10">
      <c r="A5777" s="18" t="s">
        <v>22</v>
      </c>
      <c r="B5777" s="5" t="str">
        <f>TEXT(DATA[[#This Row],[Fecha]],"mmm")</f>
        <v>jun</v>
      </c>
      <c r="C5777" s="16">
        <f>(WEEKNUM(DATA[[#This Row],[Fecha]],2))</f>
        <v>24</v>
      </c>
      <c r="D5777" s="30">
        <v>45457</v>
      </c>
      <c r="E5777" s="102">
        <f>YEAR(DATA[[#This Row],[Fecha]])</f>
        <v>2024</v>
      </c>
      <c r="F5777" s="31" t="s">
        <v>398</v>
      </c>
      <c r="G5777" s="32" t="s">
        <v>79</v>
      </c>
      <c r="H5777" s="35" t="s">
        <v>110</v>
      </c>
      <c r="I5777" s="32" t="s">
        <v>166</v>
      </c>
      <c r="J5777" s="19">
        <v>3.3</v>
      </c>
    </row>
    <row r="5778" spans="1:10">
      <c r="A5778" s="18" t="s">
        <v>22</v>
      </c>
      <c r="B5778" s="5" t="str">
        <f>TEXT(DATA[[#This Row],[Fecha]],"mmm")</f>
        <v>jun</v>
      </c>
      <c r="C5778" s="16">
        <f>(WEEKNUM(DATA[[#This Row],[Fecha]],2))</f>
        <v>24</v>
      </c>
      <c r="D5778" s="30">
        <v>45457</v>
      </c>
      <c r="E5778" s="102">
        <f>YEAR(DATA[[#This Row],[Fecha]])</f>
        <v>2024</v>
      </c>
      <c r="F5778" s="31" t="s">
        <v>398</v>
      </c>
      <c r="G5778" s="32" t="s">
        <v>79</v>
      </c>
      <c r="H5778" s="35" t="s">
        <v>110</v>
      </c>
      <c r="I5778" s="32" t="s">
        <v>166</v>
      </c>
      <c r="J5778" s="19">
        <v>3.15</v>
      </c>
    </row>
    <row r="5779" spans="1:10">
      <c r="A5779" s="18" t="s">
        <v>22</v>
      </c>
      <c r="B5779" s="5" t="str">
        <f>TEXT(DATA[[#This Row],[Fecha]],"mmm")</f>
        <v>jun</v>
      </c>
      <c r="C5779" s="16">
        <f>(WEEKNUM(DATA[[#This Row],[Fecha]],2))</f>
        <v>24</v>
      </c>
      <c r="D5779" s="30">
        <v>45457</v>
      </c>
      <c r="E5779" s="102">
        <f>YEAR(DATA[[#This Row],[Fecha]])</f>
        <v>2024</v>
      </c>
      <c r="F5779" s="31" t="s">
        <v>58</v>
      </c>
      <c r="G5779" s="32" t="s">
        <v>79</v>
      </c>
      <c r="H5779" s="35" t="s">
        <v>516</v>
      </c>
      <c r="I5779" s="32" t="s">
        <v>166</v>
      </c>
      <c r="J5779" s="19">
        <v>2.98</v>
      </c>
    </row>
    <row r="5780" spans="1:10">
      <c r="A5780" s="18" t="s">
        <v>22</v>
      </c>
      <c r="B5780" s="5" t="str">
        <f>TEXT(DATA[[#This Row],[Fecha]],"mmm")</f>
        <v>jun</v>
      </c>
      <c r="C5780" s="16">
        <f>(WEEKNUM(DATA[[#This Row],[Fecha]],2))</f>
        <v>24</v>
      </c>
      <c r="D5780" s="30">
        <v>45457</v>
      </c>
      <c r="E5780" s="102">
        <f>YEAR(DATA[[#This Row],[Fecha]])</f>
        <v>2024</v>
      </c>
      <c r="F5780" s="31" t="s">
        <v>398</v>
      </c>
      <c r="G5780" s="32" t="s">
        <v>78</v>
      </c>
      <c r="H5780" s="35" t="s">
        <v>296</v>
      </c>
      <c r="I5780" s="32" t="s">
        <v>166</v>
      </c>
      <c r="J5780" s="19">
        <v>2.2000000000000002</v>
      </c>
    </row>
    <row r="5781" spans="1:10">
      <c r="A5781" s="18" t="s">
        <v>22</v>
      </c>
      <c r="B5781" s="5" t="str">
        <f>TEXT(DATA[[#This Row],[Fecha]],"mmm")</f>
        <v>jun</v>
      </c>
      <c r="C5781" s="16">
        <f>(WEEKNUM(DATA[[#This Row],[Fecha]],2))</f>
        <v>24</v>
      </c>
      <c r="D5781" s="30">
        <v>45457</v>
      </c>
      <c r="E5781" s="102">
        <f>YEAR(DATA[[#This Row],[Fecha]])</f>
        <v>2024</v>
      </c>
      <c r="F5781" s="31" t="s">
        <v>58</v>
      </c>
      <c r="G5781" s="32" t="s">
        <v>79</v>
      </c>
      <c r="H5781" s="35" t="s">
        <v>516</v>
      </c>
      <c r="I5781" s="32" t="s">
        <v>166</v>
      </c>
      <c r="J5781" s="19">
        <v>2.2000000000000002</v>
      </c>
    </row>
    <row r="5782" spans="1:10">
      <c r="A5782" s="18" t="s">
        <v>20</v>
      </c>
      <c r="B5782" s="5" t="str">
        <f>TEXT(DATA[[#This Row],[Fecha]],"mmm")</f>
        <v>jun</v>
      </c>
      <c r="C5782" s="16">
        <f>(WEEKNUM(DATA[[#This Row],[Fecha]],2))</f>
        <v>24</v>
      </c>
      <c r="D5782" s="30">
        <v>45457</v>
      </c>
      <c r="E5782" s="102">
        <f>YEAR(DATA[[#This Row],[Fecha]])</f>
        <v>2024</v>
      </c>
      <c r="F5782" s="31" t="s">
        <v>398</v>
      </c>
      <c r="G5782" s="32" t="s">
        <v>53</v>
      </c>
      <c r="H5782" s="35" t="s">
        <v>433</v>
      </c>
      <c r="I5782" s="32" t="s">
        <v>166</v>
      </c>
      <c r="J5782" s="19">
        <v>1.74</v>
      </c>
    </row>
    <row r="5783" spans="1:10">
      <c r="A5783" s="18" t="s">
        <v>20</v>
      </c>
      <c r="B5783" s="5" t="str">
        <f>TEXT(DATA[[#This Row],[Fecha]],"mmm")</f>
        <v>jun</v>
      </c>
      <c r="C5783" s="16">
        <f>(WEEKNUM(DATA[[#This Row],[Fecha]],2))</f>
        <v>24</v>
      </c>
      <c r="D5783" s="30">
        <v>45457</v>
      </c>
      <c r="E5783" s="102">
        <f>YEAR(DATA[[#This Row],[Fecha]])</f>
        <v>2024</v>
      </c>
      <c r="F5783" s="31" t="s">
        <v>58</v>
      </c>
      <c r="G5783" s="32" t="s">
        <v>53</v>
      </c>
      <c r="H5783" s="35" t="s">
        <v>433</v>
      </c>
      <c r="I5783" s="32" t="s">
        <v>166</v>
      </c>
      <c r="J5783" s="19">
        <v>1.56</v>
      </c>
    </row>
    <row r="5784" spans="1:10">
      <c r="A5784" s="18" t="s">
        <v>22</v>
      </c>
      <c r="B5784" s="5" t="str">
        <f>TEXT(DATA[[#This Row],[Fecha]],"mmm")</f>
        <v>jun</v>
      </c>
      <c r="C5784" s="16">
        <f>(WEEKNUM(DATA[[#This Row],[Fecha]],2))</f>
        <v>24</v>
      </c>
      <c r="D5784" s="30">
        <v>45457</v>
      </c>
      <c r="E5784" s="102">
        <f>YEAR(DATA[[#This Row],[Fecha]])</f>
        <v>2024</v>
      </c>
      <c r="F5784" s="31" t="s">
        <v>398</v>
      </c>
      <c r="G5784" s="32" t="s">
        <v>78</v>
      </c>
      <c r="H5784" s="35" t="s">
        <v>296</v>
      </c>
      <c r="I5784" s="32" t="s">
        <v>166</v>
      </c>
      <c r="J5784" s="19">
        <v>1.5</v>
      </c>
    </row>
    <row r="5785" spans="1:10">
      <c r="A5785" s="18" t="s">
        <v>22</v>
      </c>
      <c r="B5785" s="5" t="str">
        <f>TEXT(DATA[[#This Row],[Fecha]],"mmm")</f>
        <v>jun</v>
      </c>
      <c r="C5785" s="16">
        <f>(WEEKNUM(DATA[[#This Row],[Fecha]],2))</f>
        <v>24</v>
      </c>
      <c r="D5785" s="30">
        <v>45457</v>
      </c>
      <c r="E5785" s="102">
        <f>YEAR(DATA[[#This Row],[Fecha]])</f>
        <v>2024</v>
      </c>
      <c r="F5785" s="31" t="s">
        <v>398</v>
      </c>
      <c r="G5785" s="32" t="s">
        <v>79</v>
      </c>
      <c r="H5785" s="35" t="s">
        <v>110</v>
      </c>
      <c r="I5785" s="32" t="s">
        <v>166</v>
      </c>
      <c r="J5785" s="19">
        <v>1.35</v>
      </c>
    </row>
    <row r="5786" spans="1:10">
      <c r="A5786" s="18" t="s">
        <v>22</v>
      </c>
      <c r="B5786" s="5" t="str">
        <f>TEXT(DATA[[#This Row],[Fecha]],"mmm")</f>
        <v>jun</v>
      </c>
      <c r="C5786" s="16">
        <f>(WEEKNUM(DATA[[#This Row],[Fecha]],2))</f>
        <v>24</v>
      </c>
      <c r="D5786" s="30">
        <v>45457</v>
      </c>
      <c r="E5786" s="102">
        <f>YEAR(DATA[[#This Row],[Fecha]])</f>
        <v>2024</v>
      </c>
      <c r="F5786" s="31" t="s">
        <v>398</v>
      </c>
      <c r="G5786" s="32" t="s">
        <v>79</v>
      </c>
      <c r="H5786" s="35" t="s">
        <v>110</v>
      </c>
      <c r="I5786" s="32" t="s">
        <v>166</v>
      </c>
      <c r="J5786" s="19">
        <v>1.35</v>
      </c>
    </row>
    <row r="5787" spans="1:10">
      <c r="A5787" s="18" t="s">
        <v>20</v>
      </c>
      <c r="B5787" s="5" t="str">
        <f>TEXT(DATA[[#This Row],[Fecha]],"mmm")</f>
        <v>jun</v>
      </c>
      <c r="C5787" s="16">
        <f>(WEEKNUM(DATA[[#This Row],[Fecha]],2))</f>
        <v>24</v>
      </c>
      <c r="D5787" s="30">
        <v>45457</v>
      </c>
      <c r="E5787" s="102">
        <f>YEAR(DATA[[#This Row],[Fecha]])</f>
        <v>2024</v>
      </c>
      <c r="F5787" s="31" t="s">
        <v>58</v>
      </c>
      <c r="G5787" s="32" t="s">
        <v>53</v>
      </c>
      <c r="H5787" s="35" t="s">
        <v>387</v>
      </c>
      <c r="I5787" s="32" t="s">
        <v>166</v>
      </c>
      <c r="J5787" s="19">
        <v>1.03</v>
      </c>
    </row>
    <row r="5788" spans="1:10">
      <c r="A5788" s="18" t="s">
        <v>22</v>
      </c>
      <c r="B5788" s="5" t="str">
        <f>TEXT(DATA[[#This Row],[Fecha]],"mmm")</f>
        <v>jun</v>
      </c>
      <c r="C5788" s="16">
        <f>(WEEKNUM(DATA[[#This Row],[Fecha]],2))</f>
        <v>24</v>
      </c>
      <c r="D5788" s="30">
        <v>45457</v>
      </c>
      <c r="E5788" s="102">
        <f>YEAR(DATA[[#This Row],[Fecha]])</f>
        <v>2024</v>
      </c>
      <c r="F5788" s="31" t="s">
        <v>58</v>
      </c>
      <c r="G5788" s="32" t="s">
        <v>79</v>
      </c>
      <c r="H5788" s="35" t="s">
        <v>516</v>
      </c>
      <c r="I5788" s="32" t="s">
        <v>166</v>
      </c>
      <c r="J5788" s="19">
        <v>0.95</v>
      </c>
    </row>
    <row r="5789" spans="1:10">
      <c r="A5789" s="18" t="s">
        <v>20</v>
      </c>
      <c r="B5789" s="5" t="str">
        <f>TEXT(DATA[[#This Row],[Fecha]],"mmm")</f>
        <v>jun</v>
      </c>
      <c r="C5789" s="16">
        <f>(WEEKNUM(DATA[[#This Row],[Fecha]],2))</f>
        <v>24</v>
      </c>
      <c r="D5789" s="30">
        <v>45457</v>
      </c>
      <c r="E5789" s="102">
        <f>YEAR(DATA[[#This Row],[Fecha]])</f>
        <v>2024</v>
      </c>
      <c r="F5789" s="31" t="s">
        <v>58</v>
      </c>
      <c r="G5789" s="32" t="s">
        <v>76</v>
      </c>
      <c r="H5789" s="35" t="s">
        <v>108</v>
      </c>
      <c r="I5789" s="32" t="s">
        <v>166</v>
      </c>
      <c r="J5789" s="19">
        <v>0.91</v>
      </c>
    </row>
    <row r="5790" spans="1:10">
      <c r="A5790" s="18" t="s">
        <v>20</v>
      </c>
      <c r="B5790" s="5" t="str">
        <f>TEXT(DATA[[#This Row],[Fecha]],"mmm")</f>
        <v>jun</v>
      </c>
      <c r="C5790" s="16">
        <f>(WEEKNUM(DATA[[#This Row],[Fecha]],2))</f>
        <v>24</v>
      </c>
      <c r="D5790" s="30">
        <v>45457</v>
      </c>
      <c r="E5790" s="102">
        <f>YEAR(DATA[[#This Row],[Fecha]])</f>
        <v>2024</v>
      </c>
      <c r="F5790" s="31" t="s">
        <v>58</v>
      </c>
      <c r="G5790" s="32" t="s">
        <v>53</v>
      </c>
      <c r="H5790" s="35" t="s">
        <v>387</v>
      </c>
      <c r="I5790" s="32" t="s">
        <v>166</v>
      </c>
      <c r="J5790" s="19">
        <v>0.64</v>
      </c>
    </row>
    <row r="5791" spans="1:10">
      <c r="A5791" s="18" t="s">
        <v>22</v>
      </c>
      <c r="B5791" s="5" t="str">
        <f>TEXT(DATA[[#This Row],[Fecha]],"mmm")</f>
        <v>jun</v>
      </c>
      <c r="C5791" s="16">
        <f>(WEEKNUM(DATA[[#This Row],[Fecha]],2))</f>
        <v>24</v>
      </c>
      <c r="D5791" s="30">
        <v>45457</v>
      </c>
      <c r="E5791" s="102">
        <f>YEAR(DATA[[#This Row],[Fecha]])</f>
        <v>2024</v>
      </c>
      <c r="F5791" s="31" t="s">
        <v>398</v>
      </c>
      <c r="G5791" s="32" t="s">
        <v>79</v>
      </c>
      <c r="H5791" s="35" t="s">
        <v>110</v>
      </c>
      <c r="I5791" s="32" t="s">
        <v>166</v>
      </c>
      <c r="J5791" s="19">
        <v>0.48</v>
      </c>
    </row>
    <row r="5792" spans="1:10">
      <c r="A5792" s="18" t="s">
        <v>20</v>
      </c>
      <c r="B5792" s="5" t="str">
        <f>TEXT(DATA[[#This Row],[Fecha]],"mmm")</f>
        <v>jun</v>
      </c>
      <c r="C5792" s="16">
        <f>(WEEKNUM(DATA[[#This Row],[Fecha]],2))</f>
        <v>24</v>
      </c>
      <c r="D5792" s="30">
        <v>45457</v>
      </c>
      <c r="E5792" s="102">
        <f>YEAR(DATA[[#This Row],[Fecha]])</f>
        <v>2024</v>
      </c>
      <c r="F5792" s="31" t="s">
        <v>398</v>
      </c>
      <c r="G5792" s="32" t="s">
        <v>59</v>
      </c>
      <c r="H5792" s="35" t="s">
        <v>487</v>
      </c>
      <c r="I5792" s="32" t="s">
        <v>166</v>
      </c>
      <c r="J5792" s="19">
        <v>0.46</v>
      </c>
    </row>
    <row r="5793" spans="1:11">
      <c r="A5793" s="18" t="s">
        <v>22</v>
      </c>
      <c r="B5793" s="5" t="str">
        <f>TEXT(DATA[[#This Row],[Fecha]],"mmm")</f>
        <v>jun</v>
      </c>
      <c r="C5793" s="16">
        <f>(WEEKNUM(DATA[[#This Row],[Fecha]],2))</f>
        <v>24</v>
      </c>
      <c r="D5793" s="30">
        <v>45457</v>
      </c>
      <c r="E5793" s="102">
        <f>YEAR(DATA[[#This Row],[Fecha]])</f>
        <v>2024</v>
      </c>
      <c r="F5793" s="31" t="s">
        <v>398</v>
      </c>
      <c r="G5793" s="32" t="s">
        <v>79</v>
      </c>
      <c r="H5793" s="35" t="s">
        <v>110</v>
      </c>
      <c r="I5793" s="32" t="s">
        <v>166</v>
      </c>
      <c r="J5793" s="19">
        <v>0.25</v>
      </c>
    </row>
    <row r="5794" spans="1:11">
      <c r="A5794" s="18" t="s">
        <v>22</v>
      </c>
      <c r="B5794" s="5" t="str">
        <f>TEXT(DATA[[#This Row],[Fecha]],"mmm")</f>
        <v>jun</v>
      </c>
      <c r="C5794" s="16">
        <f>(WEEKNUM(DATA[[#This Row],[Fecha]],2))</f>
        <v>24</v>
      </c>
      <c r="D5794" s="30">
        <v>45457</v>
      </c>
      <c r="E5794" s="102">
        <f>YEAR(DATA[[#This Row],[Fecha]])</f>
        <v>2024</v>
      </c>
      <c r="F5794" s="31" t="s">
        <v>58</v>
      </c>
      <c r="G5794" s="32" t="s">
        <v>79</v>
      </c>
      <c r="H5794" s="35" t="s">
        <v>516</v>
      </c>
      <c r="I5794" s="32" t="s">
        <v>166</v>
      </c>
      <c r="J5794" s="19">
        <v>0.25</v>
      </c>
    </row>
    <row r="5795" spans="1:11">
      <c r="A5795" s="18" t="s">
        <v>22</v>
      </c>
      <c r="B5795" s="5" t="str">
        <f>TEXT(DATA[[#This Row],[Fecha]],"mmm")</f>
        <v>jun</v>
      </c>
      <c r="C5795" s="16">
        <f>(WEEKNUM(DATA[[#This Row],[Fecha]],2))</f>
        <v>24</v>
      </c>
      <c r="D5795" s="30">
        <v>45457</v>
      </c>
      <c r="E5795" s="102">
        <f>YEAR(DATA[[#This Row],[Fecha]])</f>
        <v>2024</v>
      </c>
      <c r="F5795" s="31" t="s">
        <v>58</v>
      </c>
      <c r="G5795" s="32" t="s">
        <v>79</v>
      </c>
      <c r="H5795" s="35" t="s">
        <v>516</v>
      </c>
      <c r="I5795" s="32" t="s">
        <v>166</v>
      </c>
      <c r="J5795" s="19">
        <v>0.2</v>
      </c>
    </row>
    <row r="5796" spans="1:11">
      <c r="A5796" s="18" t="s">
        <v>22</v>
      </c>
      <c r="B5796" s="5" t="str">
        <f>TEXT(DATA[[#This Row],[Fecha]],"mmm")</f>
        <v>jun</v>
      </c>
      <c r="C5796" s="16">
        <f>(WEEKNUM(DATA[[#This Row],[Fecha]],2))</f>
        <v>24</v>
      </c>
      <c r="D5796" s="30">
        <v>45457</v>
      </c>
      <c r="E5796" s="102">
        <f>YEAR(DATA[[#This Row],[Fecha]])</f>
        <v>2024</v>
      </c>
      <c r="F5796" s="31" t="s">
        <v>398</v>
      </c>
      <c r="G5796" s="32" t="s">
        <v>78</v>
      </c>
      <c r="H5796" s="35" t="s">
        <v>296</v>
      </c>
      <c r="I5796" s="32" t="s">
        <v>166</v>
      </c>
      <c r="J5796" s="19">
        <v>0.1</v>
      </c>
    </row>
    <row r="5797" spans="1:11">
      <c r="A5797" s="18" t="s">
        <v>22</v>
      </c>
      <c r="B5797" s="5" t="str">
        <f>TEXT(DATA[[#This Row],[Fecha]],"mmm")</f>
        <v>jun</v>
      </c>
      <c r="C5797" s="16">
        <f>(WEEKNUM(DATA[[#This Row],[Fecha]],2))</f>
        <v>24</v>
      </c>
      <c r="D5797" s="30">
        <v>45458</v>
      </c>
      <c r="E5797" s="102">
        <f>YEAR(DATA[[#This Row],[Fecha]])</f>
        <v>2024</v>
      </c>
      <c r="F5797" s="31" t="s">
        <v>398</v>
      </c>
      <c r="G5797" s="32" t="s">
        <v>78</v>
      </c>
      <c r="H5797" s="35" t="s">
        <v>296</v>
      </c>
      <c r="I5797" s="32" t="s">
        <v>57</v>
      </c>
      <c r="J5797" s="19">
        <v>47.08</v>
      </c>
      <c r="K5797" s="29" t="s">
        <v>1022</v>
      </c>
    </row>
    <row r="5798" spans="1:11">
      <c r="A5798" s="18" t="s">
        <v>20</v>
      </c>
      <c r="B5798" s="5" t="str">
        <f>TEXT(DATA[[#This Row],[Fecha]],"mmm")</f>
        <v>jun</v>
      </c>
      <c r="C5798" s="16">
        <f>(WEEKNUM(DATA[[#This Row],[Fecha]],2))</f>
        <v>24</v>
      </c>
      <c r="D5798" s="30">
        <v>45458</v>
      </c>
      <c r="E5798" s="102">
        <f>YEAR(DATA[[#This Row],[Fecha]])</f>
        <v>2024</v>
      </c>
      <c r="F5798" s="31" t="s">
        <v>58</v>
      </c>
      <c r="G5798" s="32" t="s">
        <v>52</v>
      </c>
      <c r="H5798" s="35" t="s">
        <v>159</v>
      </c>
      <c r="I5798" s="32" t="s">
        <v>56</v>
      </c>
      <c r="J5798" s="19">
        <v>17.57</v>
      </c>
      <c r="K5798" s="29" t="s">
        <v>1023</v>
      </c>
    </row>
    <row r="5799" spans="1:11">
      <c r="A5799" s="18" t="s">
        <v>22</v>
      </c>
      <c r="B5799" s="5" t="str">
        <f>TEXT(DATA[[#This Row],[Fecha]],"mmm")</f>
        <v>jun</v>
      </c>
      <c r="C5799" s="16">
        <f>(WEEKNUM(DATA[[#This Row],[Fecha]],2))</f>
        <v>24</v>
      </c>
      <c r="D5799" s="30">
        <v>45458</v>
      </c>
      <c r="E5799" s="102">
        <f>YEAR(DATA[[#This Row],[Fecha]])</f>
        <v>2024</v>
      </c>
      <c r="F5799" s="31" t="s">
        <v>58</v>
      </c>
      <c r="G5799" s="32" t="s">
        <v>78</v>
      </c>
      <c r="H5799" s="35" t="s">
        <v>296</v>
      </c>
      <c r="I5799" s="32" t="s">
        <v>57</v>
      </c>
      <c r="J5799" s="19">
        <v>13.25</v>
      </c>
      <c r="K5799" s="29" t="s">
        <v>1022</v>
      </c>
    </row>
    <row r="5800" spans="1:11">
      <c r="A5800" s="18" t="s">
        <v>20</v>
      </c>
      <c r="B5800" s="5" t="str">
        <f>TEXT(DATA[[#This Row],[Fecha]],"mmm")</f>
        <v>jun</v>
      </c>
      <c r="C5800" s="16">
        <f>(WEEKNUM(DATA[[#This Row],[Fecha]],2))</f>
        <v>24</v>
      </c>
      <c r="D5800" s="30">
        <v>45458</v>
      </c>
      <c r="E5800" s="102">
        <f>YEAR(DATA[[#This Row],[Fecha]])</f>
        <v>2024</v>
      </c>
      <c r="F5800" s="31" t="s">
        <v>398</v>
      </c>
      <c r="G5800" s="32" t="s">
        <v>70</v>
      </c>
      <c r="H5800" s="35" t="s">
        <v>417</v>
      </c>
      <c r="I5800" s="32" t="s">
        <v>166</v>
      </c>
      <c r="J5800" s="19">
        <v>9.14</v>
      </c>
    </row>
    <row r="5801" spans="1:11">
      <c r="A5801" s="18" t="s">
        <v>20</v>
      </c>
      <c r="B5801" s="5" t="str">
        <f>TEXT(DATA[[#This Row],[Fecha]],"mmm")</f>
        <v>jun</v>
      </c>
      <c r="C5801" s="16">
        <f>(WEEKNUM(DATA[[#This Row],[Fecha]],2))</f>
        <v>24</v>
      </c>
      <c r="D5801" s="30">
        <v>45458</v>
      </c>
      <c r="E5801" s="102">
        <f>YEAR(DATA[[#This Row],[Fecha]])</f>
        <v>2024</v>
      </c>
      <c r="F5801" s="31" t="s">
        <v>398</v>
      </c>
      <c r="G5801" s="32" t="s">
        <v>64</v>
      </c>
      <c r="H5801" s="35" t="s">
        <v>156</v>
      </c>
      <c r="I5801" s="32" t="s">
        <v>166</v>
      </c>
      <c r="J5801" s="19">
        <v>7.98</v>
      </c>
    </row>
    <row r="5802" spans="1:11">
      <c r="A5802" s="18" t="s">
        <v>22</v>
      </c>
      <c r="B5802" s="5" t="str">
        <f>TEXT(DATA[[#This Row],[Fecha]],"mmm")</f>
        <v>jun</v>
      </c>
      <c r="C5802" s="16">
        <f>(WEEKNUM(DATA[[#This Row],[Fecha]],2))</f>
        <v>24</v>
      </c>
      <c r="D5802" s="30">
        <v>45458</v>
      </c>
      <c r="E5802" s="102">
        <f>YEAR(DATA[[#This Row],[Fecha]])</f>
        <v>2024</v>
      </c>
      <c r="F5802" s="31" t="s">
        <v>398</v>
      </c>
      <c r="G5802" s="32" t="s">
        <v>78</v>
      </c>
      <c r="H5802" s="35" t="s">
        <v>296</v>
      </c>
      <c r="I5802" s="32" t="s">
        <v>166</v>
      </c>
      <c r="J5802" s="19">
        <v>7.65</v>
      </c>
    </row>
    <row r="5803" spans="1:11">
      <c r="A5803" s="18" t="s">
        <v>20</v>
      </c>
      <c r="B5803" s="5" t="str">
        <f>TEXT(DATA[[#This Row],[Fecha]],"mmm")</f>
        <v>jun</v>
      </c>
      <c r="C5803" s="16">
        <f>(WEEKNUM(DATA[[#This Row],[Fecha]],2))</f>
        <v>24</v>
      </c>
      <c r="D5803" s="30">
        <v>45458</v>
      </c>
      <c r="E5803" s="102">
        <f>YEAR(DATA[[#This Row],[Fecha]])</f>
        <v>2024</v>
      </c>
      <c r="F5803" s="31" t="s">
        <v>398</v>
      </c>
      <c r="G5803" s="32" t="s">
        <v>70</v>
      </c>
      <c r="H5803" s="35" t="s">
        <v>417</v>
      </c>
      <c r="I5803" s="32" t="s">
        <v>166</v>
      </c>
      <c r="J5803" s="19">
        <v>7.43</v>
      </c>
    </row>
    <row r="5804" spans="1:11">
      <c r="A5804" s="18" t="s">
        <v>20</v>
      </c>
      <c r="B5804" s="5" t="str">
        <f>TEXT(DATA[[#This Row],[Fecha]],"mmm")</f>
        <v>jun</v>
      </c>
      <c r="C5804" s="16">
        <f>(WEEKNUM(DATA[[#This Row],[Fecha]],2))</f>
        <v>24</v>
      </c>
      <c r="D5804" s="30">
        <v>45458</v>
      </c>
      <c r="E5804" s="102">
        <f>YEAR(DATA[[#This Row],[Fecha]])</f>
        <v>2024</v>
      </c>
      <c r="F5804" s="31" t="s">
        <v>58</v>
      </c>
      <c r="G5804" s="32" t="s">
        <v>52</v>
      </c>
      <c r="H5804" s="35" t="s">
        <v>159</v>
      </c>
      <c r="I5804" s="32" t="s">
        <v>166</v>
      </c>
      <c r="J5804" s="19">
        <v>6.66</v>
      </c>
    </row>
    <row r="5805" spans="1:11">
      <c r="A5805" s="18" t="s">
        <v>22</v>
      </c>
      <c r="B5805" s="5" t="str">
        <f>TEXT(DATA[[#This Row],[Fecha]],"mmm")</f>
        <v>jun</v>
      </c>
      <c r="C5805" s="16">
        <f>(WEEKNUM(DATA[[#This Row],[Fecha]],2))</f>
        <v>24</v>
      </c>
      <c r="D5805" s="30">
        <v>45458</v>
      </c>
      <c r="E5805" s="102">
        <f>YEAR(DATA[[#This Row],[Fecha]])</f>
        <v>2024</v>
      </c>
      <c r="F5805" s="31" t="s">
        <v>398</v>
      </c>
      <c r="G5805" s="32" t="s">
        <v>78</v>
      </c>
      <c r="H5805" s="35" t="s">
        <v>296</v>
      </c>
      <c r="I5805" s="32" t="s">
        <v>166</v>
      </c>
      <c r="J5805" s="19">
        <v>5.87</v>
      </c>
    </row>
    <row r="5806" spans="1:11">
      <c r="A5806" s="18" t="s">
        <v>22</v>
      </c>
      <c r="B5806" s="5" t="str">
        <f>TEXT(DATA[[#This Row],[Fecha]],"mmm")</f>
        <v>jun</v>
      </c>
      <c r="C5806" s="16">
        <f>(WEEKNUM(DATA[[#This Row],[Fecha]],2))</f>
        <v>24</v>
      </c>
      <c r="D5806" s="30">
        <v>45458</v>
      </c>
      <c r="E5806" s="102">
        <f>YEAR(DATA[[#This Row],[Fecha]])</f>
        <v>2024</v>
      </c>
      <c r="F5806" s="31" t="s">
        <v>58</v>
      </c>
      <c r="G5806" s="32" t="s">
        <v>78</v>
      </c>
      <c r="H5806" s="35" t="s">
        <v>296</v>
      </c>
      <c r="I5806" s="32" t="s">
        <v>166</v>
      </c>
      <c r="J5806" s="19">
        <v>5.23</v>
      </c>
    </row>
    <row r="5807" spans="1:11">
      <c r="A5807" s="18" t="s">
        <v>20</v>
      </c>
      <c r="B5807" s="5" t="str">
        <f>TEXT(DATA[[#This Row],[Fecha]],"mmm")</f>
        <v>jun</v>
      </c>
      <c r="C5807" s="16">
        <f>(WEEKNUM(DATA[[#This Row],[Fecha]],2))</f>
        <v>24</v>
      </c>
      <c r="D5807" s="30">
        <v>45458</v>
      </c>
      <c r="E5807" s="102">
        <f>YEAR(DATA[[#This Row],[Fecha]])</f>
        <v>2024</v>
      </c>
      <c r="F5807" s="31" t="s">
        <v>58</v>
      </c>
      <c r="G5807" s="32" t="s">
        <v>52</v>
      </c>
      <c r="H5807" s="35" t="s">
        <v>159</v>
      </c>
      <c r="I5807" s="32" t="s">
        <v>166</v>
      </c>
      <c r="J5807" s="19">
        <v>4.66</v>
      </c>
    </row>
    <row r="5808" spans="1:11">
      <c r="A5808" s="18" t="s">
        <v>20</v>
      </c>
      <c r="B5808" s="5" t="str">
        <f>TEXT(DATA[[#This Row],[Fecha]],"mmm")</f>
        <v>jun</v>
      </c>
      <c r="C5808" s="16">
        <f>(WEEKNUM(DATA[[#This Row],[Fecha]],2))</f>
        <v>24</v>
      </c>
      <c r="D5808" s="30">
        <v>45458</v>
      </c>
      <c r="E5808" s="102">
        <f>YEAR(DATA[[#This Row],[Fecha]])</f>
        <v>2024</v>
      </c>
      <c r="F5808" s="31" t="s">
        <v>398</v>
      </c>
      <c r="G5808" s="32" t="s">
        <v>64</v>
      </c>
      <c r="H5808" s="35" t="s">
        <v>490</v>
      </c>
      <c r="I5808" s="32" t="s">
        <v>166</v>
      </c>
      <c r="J5808" s="19">
        <v>4.3899999999999997</v>
      </c>
    </row>
    <row r="5809" spans="1:10">
      <c r="A5809" s="18" t="s">
        <v>22</v>
      </c>
      <c r="B5809" s="5" t="str">
        <f>TEXT(DATA[[#This Row],[Fecha]],"mmm")</f>
        <v>jun</v>
      </c>
      <c r="C5809" s="16">
        <f>(WEEKNUM(DATA[[#This Row],[Fecha]],2))</f>
        <v>24</v>
      </c>
      <c r="D5809" s="30">
        <v>45458</v>
      </c>
      <c r="E5809" s="102">
        <f>YEAR(DATA[[#This Row],[Fecha]])</f>
        <v>2024</v>
      </c>
      <c r="F5809" s="31" t="s">
        <v>398</v>
      </c>
      <c r="G5809" s="32" t="s">
        <v>78</v>
      </c>
      <c r="H5809" s="35" t="s">
        <v>296</v>
      </c>
      <c r="I5809" s="32" t="s">
        <v>166</v>
      </c>
      <c r="J5809" s="19">
        <v>4.13</v>
      </c>
    </row>
    <row r="5810" spans="1:10">
      <c r="A5810" s="18" t="s">
        <v>22</v>
      </c>
      <c r="B5810" s="5" t="str">
        <f>TEXT(DATA[[#This Row],[Fecha]],"mmm")</f>
        <v>jun</v>
      </c>
      <c r="C5810" s="16">
        <f>(WEEKNUM(DATA[[#This Row],[Fecha]],2))</f>
        <v>24</v>
      </c>
      <c r="D5810" s="30">
        <v>45458</v>
      </c>
      <c r="E5810" s="102">
        <f>YEAR(DATA[[#This Row],[Fecha]])</f>
        <v>2024</v>
      </c>
      <c r="F5810" s="31" t="s">
        <v>58</v>
      </c>
      <c r="G5810" s="32" t="s">
        <v>70</v>
      </c>
      <c r="H5810" s="35" t="s">
        <v>417</v>
      </c>
      <c r="I5810" s="32" t="s">
        <v>166</v>
      </c>
      <c r="J5810" s="19">
        <v>3.55</v>
      </c>
    </row>
    <row r="5811" spans="1:10">
      <c r="A5811" s="18" t="s">
        <v>22</v>
      </c>
      <c r="B5811" s="5" t="str">
        <f>TEXT(DATA[[#This Row],[Fecha]],"mmm")</f>
        <v>jun</v>
      </c>
      <c r="C5811" s="16">
        <f>(WEEKNUM(DATA[[#This Row],[Fecha]],2))</f>
        <v>24</v>
      </c>
      <c r="D5811" s="30">
        <v>45458</v>
      </c>
      <c r="E5811" s="102">
        <f>YEAR(DATA[[#This Row],[Fecha]])</f>
        <v>2024</v>
      </c>
      <c r="F5811" s="31" t="s">
        <v>398</v>
      </c>
      <c r="G5811" s="32" t="s">
        <v>78</v>
      </c>
      <c r="H5811" s="35" t="s">
        <v>296</v>
      </c>
      <c r="I5811" s="32" t="s">
        <v>166</v>
      </c>
      <c r="J5811" s="19">
        <v>3.4</v>
      </c>
    </row>
    <row r="5812" spans="1:10">
      <c r="A5812" s="18" t="s">
        <v>22</v>
      </c>
      <c r="B5812" s="5" t="str">
        <f>TEXT(DATA[[#This Row],[Fecha]],"mmm")</f>
        <v>jun</v>
      </c>
      <c r="C5812" s="16">
        <f>(WEEKNUM(DATA[[#This Row],[Fecha]],2))</f>
        <v>24</v>
      </c>
      <c r="D5812" s="30">
        <v>45458</v>
      </c>
      <c r="E5812" s="102">
        <f>YEAR(DATA[[#This Row],[Fecha]])</f>
        <v>2024</v>
      </c>
      <c r="F5812" s="31" t="s">
        <v>398</v>
      </c>
      <c r="G5812" s="32" t="s">
        <v>78</v>
      </c>
      <c r="H5812" s="35" t="s">
        <v>296</v>
      </c>
      <c r="I5812" s="32" t="s">
        <v>166</v>
      </c>
      <c r="J5812" s="19">
        <v>3.23</v>
      </c>
    </row>
    <row r="5813" spans="1:10">
      <c r="A5813" s="18" t="s">
        <v>22</v>
      </c>
      <c r="B5813" s="5" t="str">
        <f>TEXT(DATA[[#This Row],[Fecha]],"mmm")</f>
        <v>jun</v>
      </c>
      <c r="C5813" s="16">
        <f>(WEEKNUM(DATA[[#This Row],[Fecha]],2))</f>
        <v>24</v>
      </c>
      <c r="D5813" s="30">
        <v>45458</v>
      </c>
      <c r="E5813" s="102">
        <f>YEAR(DATA[[#This Row],[Fecha]])</f>
        <v>2024</v>
      </c>
      <c r="F5813" s="31" t="s">
        <v>398</v>
      </c>
      <c r="G5813" s="32" t="s">
        <v>78</v>
      </c>
      <c r="H5813" s="35" t="s">
        <v>296</v>
      </c>
      <c r="I5813" s="32" t="s">
        <v>166</v>
      </c>
      <c r="J5813" s="19">
        <v>3.05</v>
      </c>
    </row>
    <row r="5814" spans="1:10">
      <c r="A5814" s="18" t="s">
        <v>22</v>
      </c>
      <c r="B5814" s="5" t="str">
        <f>TEXT(DATA[[#This Row],[Fecha]],"mmm")</f>
        <v>jun</v>
      </c>
      <c r="C5814" s="16">
        <f>(WEEKNUM(DATA[[#This Row],[Fecha]],2))</f>
        <v>24</v>
      </c>
      <c r="D5814" s="30">
        <v>45458</v>
      </c>
      <c r="E5814" s="102">
        <f>YEAR(DATA[[#This Row],[Fecha]])</f>
        <v>2024</v>
      </c>
      <c r="F5814" s="31" t="s">
        <v>398</v>
      </c>
      <c r="G5814" s="32" t="s">
        <v>78</v>
      </c>
      <c r="H5814" s="35" t="s">
        <v>296</v>
      </c>
      <c r="I5814" s="32" t="s">
        <v>166</v>
      </c>
      <c r="J5814" s="19">
        <v>3.03</v>
      </c>
    </row>
    <row r="5815" spans="1:10">
      <c r="A5815" s="18" t="s">
        <v>20</v>
      </c>
      <c r="B5815" s="5" t="str">
        <f>TEXT(DATA[[#This Row],[Fecha]],"mmm")</f>
        <v>jun</v>
      </c>
      <c r="C5815" s="16">
        <f>(WEEKNUM(DATA[[#This Row],[Fecha]],2))</f>
        <v>24</v>
      </c>
      <c r="D5815" s="30">
        <v>45458</v>
      </c>
      <c r="E5815" s="102">
        <f>YEAR(DATA[[#This Row],[Fecha]])</f>
        <v>2024</v>
      </c>
      <c r="F5815" s="31" t="s">
        <v>58</v>
      </c>
      <c r="G5815" s="32" t="s">
        <v>62</v>
      </c>
      <c r="H5815" s="35" t="s">
        <v>63</v>
      </c>
      <c r="I5815" s="32" t="s">
        <v>166</v>
      </c>
      <c r="J5815" s="19">
        <v>2.58</v>
      </c>
    </row>
    <row r="5816" spans="1:10">
      <c r="A5816" s="18" t="s">
        <v>20</v>
      </c>
      <c r="B5816" s="5" t="str">
        <f>TEXT(DATA[[#This Row],[Fecha]],"mmm")</f>
        <v>jun</v>
      </c>
      <c r="C5816" s="16">
        <f>(WEEKNUM(DATA[[#This Row],[Fecha]],2))</f>
        <v>24</v>
      </c>
      <c r="D5816" s="30">
        <v>45458</v>
      </c>
      <c r="E5816" s="102">
        <f>YEAR(DATA[[#This Row],[Fecha]])</f>
        <v>2024</v>
      </c>
      <c r="F5816" s="31" t="s">
        <v>58</v>
      </c>
      <c r="G5816" s="32" t="s">
        <v>76</v>
      </c>
      <c r="H5816" s="35" t="s">
        <v>108</v>
      </c>
      <c r="I5816" s="32" t="s">
        <v>166</v>
      </c>
      <c r="J5816" s="19">
        <v>2.36</v>
      </c>
    </row>
    <row r="5817" spans="1:10">
      <c r="A5817" s="18" t="s">
        <v>22</v>
      </c>
      <c r="B5817" s="5" t="str">
        <f>TEXT(DATA[[#This Row],[Fecha]],"mmm")</f>
        <v>jun</v>
      </c>
      <c r="C5817" s="16">
        <f>(WEEKNUM(DATA[[#This Row],[Fecha]],2))</f>
        <v>24</v>
      </c>
      <c r="D5817" s="30">
        <v>45458</v>
      </c>
      <c r="E5817" s="102">
        <f>YEAR(DATA[[#This Row],[Fecha]])</f>
        <v>2024</v>
      </c>
      <c r="F5817" s="31" t="s">
        <v>398</v>
      </c>
      <c r="G5817" s="32" t="s">
        <v>78</v>
      </c>
      <c r="H5817" s="35" t="s">
        <v>296</v>
      </c>
      <c r="I5817" s="32" t="s">
        <v>166</v>
      </c>
      <c r="J5817" s="19">
        <v>2.0499999999999998</v>
      </c>
    </row>
    <row r="5818" spans="1:10">
      <c r="A5818" s="18" t="s">
        <v>22</v>
      </c>
      <c r="B5818" s="5" t="str">
        <f>TEXT(DATA[[#This Row],[Fecha]],"mmm")</f>
        <v>jun</v>
      </c>
      <c r="C5818" s="16">
        <f>(WEEKNUM(DATA[[#This Row],[Fecha]],2))</f>
        <v>24</v>
      </c>
      <c r="D5818" s="30">
        <v>45458</v>
      </c>
      <c r="E5818" s="102">
        <f>YEAR(DATA[[#This Row],[Fecha]])</f>
        <v>2024</v>
      </c>
      <c r="F5818" s="31" t="s">
        <v>58</v>
      </c>
      <c r="G5818" s="32" t="s">
        <v>78</v>
      </c>
      <c r="H5818" s="35" t="s">
        <v>296</v>
      </c>
      <c r="I5818" s="32" t="s">
        <v>166</v>
      </c>
      <c r="J5818" s="19">
        <v>2.0299999999999998</v>
      </c>
    </row>
    <row r="5819" spans="1:10">
      <c r="A5819" s="18" t="s">
        <v>22</v>
      </c>
      <c r="B5819" s="5" t="str">
        <f>TEXT(DATA[[#This Row],[Fecha]],"mmm")</f>
        <v>jun</v>
      </c>
      <c r="C5819" s="16">
        <f>(WEEKNUM(DATA[[#This Row],[Fecha]],2))</f>
        <v>24</v>
      </c>
      <c r="D5819" s="30">
        <v>45458</v>
      </c>
      <c r="E5819" s="102">
        <f>YEAR(DATA[[#This Row],[Fecha]])</f>
        <v>2024</v>
      </c>
      <c r="F5819" s="31" t="s">
        <v>398</v>
      </c>
      <c r="G5819" s="32" t="s">
        <v>78</v>
      </c>
      <c r="H5819" s="35" t="s">
        <v>296</v>
      </c>
      <c r="I5819" s="32" t="s">
        <v>166</v>
      </c>
      <c r="J5819" s="19">
        <v>1.73</v>
      </c>
    </row>
    <row r="5820" spans="1:10">
      <c r="A5820" s="18" t="s">
        <v>22</v>
      </c>
      <c r="B5820" s="5" t="str">
        <f>TEXT(DATA[[#This Row],[Fecha]],"mmm")</f>
        <v>jun</v>
      </c>
      <c r="C5820" s="16">
        <f>(WEEKNUM(DATA[[#This Row],[Fecha]],2))</f>
        <v>24</v>
      </c>
      <c r="D5820" s="30">
        <v>45458</v>
      </c>
      <c r="E5820" s="102">
        <f>YEAR(DATA[[#This Row],[Fecha]])</f>
        <v>2024</v>
      </c>
      <c r="F5820" s="31" t="s">
        <v>58</v>
      </c>
      <c r="G5820" s="32" t="s">
        <v>78</v>
      </c>
      <c r="H5820" s="35" t="s">
        <v>296</v>
      </c>
      <c r="I5820" s="32" t="s">
        <v>166</v>
      </c>
      <c r="J5820" s="19">
        <v>1.53</v>
      </c>
    </row>
    <row r="5821" spans="1:10">
      <c r="A5821" s="18" t="s">
        <v>20</v>
      </c>
      <c r="B5821" s="5" t="str">
        <f>TEXT(DATA[[#This Row],[Fecha]],"mmm")</f>
        <v>jun</v>
      </c>
      <c r="C5821" s="16">
        <f>(WEEKNUM(DATA[[#This Row],[Fecha]],2))</f>
        <v>24</v>
      </c>
      <c r="D5821" s="30">
        <v>45458</v>
      </c>
      <c r="E5821" s="102">
        <f>YEAR(DATA[[#This Row],[Fecha]])</f>
        <v>2024</v>
      </c>
      <c r="F5821" s="31" t="s">
        <v>398</v>
      </c>
      <c r="G5821" s="32" t="s">
        <v>64</v>
      </c>
      <c r="H5821" s="35" t="s">
        <v>156</v>
      </c>
      <c r="I5821" s="32" t="s">
        <v>166</v>
      </c>
      <c r="J5821" s="19">
        <v>1.1499999999999999</v>
      </c>
    </row>
    <row r="5822" spans="1:10">
      <c r="A5822" s="18" t="s">
        <v>22</v>
      </c>
      <c r="B5822" s="5" t="str">
        <f>TEXT(DATA[[#This Row],[Fecha]],"mmm")</f>
        <v>jun</v>
      </c>
      <c r="C5822" s="16">
        <f>(WEEKNUM(DATA[[#This Row],[Fecha]],2))</f>
        <v>24</v>
      </c>
      <c r="D5822" s="30">
        <v>45458</v>
      </c>
      <c r="E5822" s="102">
        <f>YEAR(DATA[[#This Row],[Fecha]])</f>
        <v>2024</v>
      </c>
      <c r="F5822" s="31" t="s">
        <v>58</v>
      </c>
      <c r="G5822" s="32" t="s">
        <v>65</v>
      </c>
      <c r="H5822" s="35" t="s">
        <v>69</v>
      </c>
      <c r="I5822" s="32" t="s">
        <v>166</v>
      </c>
      <c r="J5822" s="19">
        <v>1.1499999999999999</v>
      </c>
    </row>
    <row r="5823" spans="1:10">
      <c r="A5823" s="18" t="s">
        <v>22</v>
      </c>
      <c r="B5823" s="5" t="str">
        <f>TEXT(DATA[[#This Row],[Fecha]],"mmm")</f>
        <v>jun</v>
      </c>
      <c r="C5823" s="16">
        <f>(WEEKNUM(DATA[[#This Row],[Fecha]],2))</f>
        <v>24</v>
      </c>
      <c r="D5823" s="30">
        <v>45458</v>
      </c>
      <c r="E5823" s="102">
        <f>YEAR(DATA[[#This Row],[Fecha]])</f>
        <v>2024</v>
      </c>
      <c r="F5823" s="31" t="s">
        <v>58</v>
      </c>
      <c r="G5823" s="32" t="s">
        <v>65</v>
      </c>
      <c r="H5823" s="35" t="s">
        <v>89</v>
      </c>
      <c r="I5823" s="32" t="s">
        <v>166</v>
      </c>
      <c r="J5823" s="19">
        <v>1</v>
      </c>
    </row>
    <row r="5824" spans="1:10">
      <c r="A5824" s="18" t="s">
        <v>22</v>
      </c>
      <c r="B5824" s="5" t="str">
        <f>TEXT(DATA[[#This Row],[Fecha]],"mmm")</f>
        <v>jun</v>
      </c>
      <c r="C5824" s="16">
        <f>(WEEKNUM(DATA[[#This Row],[Fecha]],2))</f>
        <v>24</v>
      </c>
      <c r="D5824" s="30">
        <v>45458</v>
      </c>
      <c r="E5824" s="102">
        <f>YEAR(DATA[[#This Row],[Fecha]])</f>
        <v>2024</v>
      </c>
      <c r="F5824" s="31" t="s">
        <v>58</v>
      </c>
      <c r="G5824" s="32" t="s">
        <v>78</v>
      </c>
      <c r="H5824" s="35" t="s">
        <v>296</v>
      </c>
      <c r="I5824" s="32" t="s">
        <v>166</v>
      </c>
      <c r="J5824" s="19">
        <v>0.53</v>
      </c>
    </row>
    <row r="5825" spans="1:11">
      <c r="A5825" s="18" t="s">
        <v>20</v>
      </c>
      <c r="B5825" s="5" t="s">
        <v>1033</v>
      </c>
      <c r="C5825" s="16">
        <v>25</v>
      </c>
      <c r="D5825" s="30">
        <v>45460</v>
      </c>
      <c r="E5825" s="102">
        <f>YEAR(DATA[[#This Row],[Fecha]])</f>
        <v>2024</v>
      </c>
      <c r="F5825" s="31" t="s">
        <v>398</v>
      </c>
      <c r="G5825" s="32" t="s">
        <v>77</v>
      </c>
      <c r="H5825" s="35" t="s">
        <v>311</v>
      </c>
      <c r="I5825" s="32" t="s">
        <v>56</v>
      </c>
      <c r="J5825" s="19">
        <v>12.37</v>
      </c>
      <c r="K5825" s="29" t="s">
        <v>1029</v>
      </c>
    </row>
    <row r="5826" spans="1:11">
      <c r="A5826" s="18" t="s">
        <v>20</v>
      </c>
      <c r="B5826" s="5" t="s">
        <v>1033</v>
      </c>
      <c r="C5826" s="16">
        <v>25</v>
      </c>
      <c r="D5826" s="30">
        <v>45460</v>
      </c>
      <c r="E5826" s="102">
        <f>YEAR(DATA[[#This Row],[Fecha]])</f>
        <v>2024</v>
      </c>
      <c r="F5826" s="31" t="s">
        <v>398</v>
      </c>
      <c r="G5826" s="32" t="s">
        <v>77</v>
      </c>
      <c r="H5826" s="35" t="s">
        <v>311</v>
      </c>
      <c r="I5826" s="32" t="s">
        <v>56</v>
      </c>
      <c r="J5826" s="19">
        <v>11.32</v>
      </c>
      <c r="K5826" s="29" t="s">
        <v>1029</v>
      </c>
    </row>
    <row r="5827" spans="1:11">
      <c r="A5827" s="18" t="s">
        <v>20</v>
      </c>
      <c r="B5827" s="5" t="s">
        <v>1033</v>
      </c>
      <c r="C5827" s="16">
        <v>25</v>
      </c>
      <c r="D5827" s="30">
        <v>45460</v>
      </c>
      <c r="E5827" s="102">
        <f>YEAR(DATA[[#This Row],[Fecha]])</f>
        <v>2024</v>
      </c>
      <c r="F5827" s="31" t="s">
        <v>398</v>
      </c>
      <c r="G5827" s="32" t="s">
        <v>77</v>
      </c>
      <c r="H5827" s="35" t="s">
        <v>311</v>
      </c>
      <c r="I5827" s="32" t="s">
        <v>56</v>
      </c>
      <c r="J5827" s="19">
        <v>9.06</v>
      </c>
      <c r="K5827" s="29" t="s">
        <v>1029</v>
      </c>
    </row>
    <row r="5828" spans="1:11">
      <c r="A5828" s="18" t="s">
        <v>20</v>
      </c>
      <c r="B5828" s="5" t="s">
        <v>1033</v>
      </c>
      <c r="C5828" s="16">
        <v>25</v>
      </c>
      <c r="D5828" s="30">
        <v>45460</v>
      </c>
      <c r="E5828" s="102">
        <f>YEAR(DATA[[#This Row],[Fecha]])</f>
        <v>2024</v>
      </c>
      <c r="F5828" s="31" t="s">
        <v>398</v>
      </c>
      <c r="G5828" s="32" t="s">
        <v>77</v>
      </c>
      <c r="H5828" s="35" t="s">
        <v>311</v>
      </c>
      <c r="I5828" s="32" t="s">
        <v>56</v>
      </c>
      <c r="J5828" s="19">
        <v>7.76</v>
      </c>
      <c r="K5828" s="29" t="s">
        <v>1029</v>
      </c>
    </row>
    <row r="5829" spans="1:11">
      <c r="A5829" s="18" t="s">
        <v>20</v>
      </c>
      <c r="B5829" s="5" t="s">
        <v>1033</v>
      </c>
      <c r="C5829" s="16">
        <v>25</v>
      </c>
      <c r="D5829" s="30">
        <v>45460</v>
      </c>
      <c r="E5829" s="102">
        <f>YEAR(DATA[[#This Row],[Fecha]])</f>
        <v>2024</v>
      </c>
      <c r="F5829" s="31" t="s">
        <v>398</v>
      </c>
      <c r="G5829" s="32" t="s">
        <v>77</v>
      </c>
      <c r="H5829" s="35" t="s">
        <v>311</v>
      </c>
      <c r="I5829" s="32" t="s">
        <v>166</v>
      </c>
      <c r="J5829" s="19">
        <v>5.39</v>
      </c>
    </row>
    <row r="5830" spans="1:11">
      <c r="A5830" s="18" t="s">
        <v>20</v>
      </c>
      <c r="B5830" s="5" t="s">
        <v>1033</v>
      </c>
      <c r="C5830" s="16">
        <v>25</v>
      </c>
      <c r="D5830" s="30">
        <v>45460</v>
      </c>
      <c r="E5830" s="102">
        <f>YEAR(DATA[[#This Row],[Fecha]])</f>
        <v>2024</v>
      </c>
      <c r="F5830" s="31" t="s">
        <v>398</v>
      </c>
      <c r="G5830" s="32" t="s">
        <v>77</v>
      </c>
      <c r="H5830" s="35" t="s">
        <v>311</v>
      </c>
      <c r="I5830" s="32" t="s">
        <v>166</v>
      </c>
      <c r="J5830" s="19">
        <v>4.28</v>
      </c>
    </row>
    <row r="5831" spans="1:11">
      <c r="A5831" s="18" t="s">
        <v>22</v>
      </c>
      <c r="B5831" s="5" t="s">
        <v>1033</v>
      </c>
      <c r="C5831" s="16">
        <v>25</v>
      </c>
      <c r="D5831" s="30">
        <v>45460</v>
      </c>
      <c r="E5831" s="102">
        <f>YEAR(DATA[[#This Row],[Fecha]])</f>
        <v>2024</v>
      </c>
      <c r="F5831" s="31" t="s">
        <v>398</v>
      </c>
      <c r="G5831" s="32" t="s">
        <v>78</v>
      </c>
      <c r="H5831" s="35" t="s">
        <v>296</v>
      </c>
      <c r="I5831" s="32" t="s">
        <v>166</v>
      </c>
      <c r="J5831" s="19">
        <v>3.03</v>
      </c>
    </row>
    <row r="5832" spans="1:11">
      <c r="A5832" s="18" t="s">
        <v>22</v>
      </c>
      <c r="B5832" s="5" t="s">
        <v>1033</v>
      </c>
      <c r="C5832" s="16">
        <v>25</v>
      </c>
      <c r="D5832" s="30">
        <v>45460</v>
      </c>
      <c r="E5832" s="102">
        <f>YEAR(DATA[[#This Row],[Fecha]])</f>
        <v>2024</v>
      </c>
      <c r="F5832" s="31" t="s">
        <v>398</v>
      </c>
      <c r="G5832" s="32" t="s">
        <v>78</v>
      </c>
      <c r="H5832" s="35" t="s">
        <v>296</v>
      </c>
      <c r="I5832" s="32" t="s">
        <v>166</v>
      </c>
      <c r="J5832" s="19">
        <v>3</v>
      </c>
    </row>
    <row r="5833" spans="1:11">
      <c r="A5833" s="18" t="s">
        <v>22</v>
      </c>
      <c r="B5833" s="5" t="s">
        <v>1033</v>
      </c>
      <c r="C5833" s="16">
        <v>25</v>
      </c>
      <c r="D5833" s="30">
        <v>45460</v>
      </c>
      <c r="E5833" s="102">
        <f>YEAR(DATA[[#This Row],[Fecha]])</f>
        <v>2024</v>
      </c>
      <c r="F5833" s="31" t="s">
        <v>398</v>
      </c>
      <c r="G5833" s="32" t="s">
        <v>78</v>
      </c>
      <c r="H5833" s="35" t="s">
        <v>296</v>
      </c>
      <c r="I5833" s="32" t="s">
        <v>166</v>
      </c>
      <c r="J5833" s="19">
        <v>2.58</v>
      </c>
    </row>
    <row r="5834" spans="1:11">
      <c r="A5834" s="18" t="s">
        <v>22</v>
      </c>
      <c r="B5834" s="5" t="s">
        <v>1033</v>
      </c>
      <c r="C5834" s="16">
        <v>25</v>
      </c>
      <c r="D5834" s="30">
        <v>45460</v>
      </c>
      <c r="E5834" s="102">
        <f>YEAR(DATA[[#This Row],[Fecha]])</f>
        <v>2024</v>
      </c>
      <c r="F5834" s="31" t="s">
        <v>398</v>
      </c>
      <c r="G5834" s="32" t="s">
        <v>78</v>
      </c>
      <c r="H5834" s="35" t="s">
        <v>296</v>
      </c>
      <c r="I5834" s="32" t="s">
        <v>166</v>
      </c>
      <c r="J5834" s="19">
        <v>2.1800000000000002</v>
      </c>
    </row>
    <row r="5835" spans="1:11">
      <c r="A5835" s="18" t="s">
        <v>20</v>
      </c>
      <c r="B5835" s="5" t="s">
        <v>1033</v>
      </c>
      <c r="C5835" s="16">
        <v>25</v>
      </c>
      <c r="D5835" s="30">
        <v>45460</v>
      </c>
      <c r="E5835" s="102">
        <f>YEAR(DATA[[#This Row],[Fecha]])</f>
        <v>2024</v>
      </c>
      <c r="F5835" s="31" t="s">
        <v>398</v>
      </c>
      <c r="G5835" s="32" t="s">
        <v>77</v>
      </c>
      <c r="H5835" s="35" t="s">
        <v>311</v>
      </c>
      <c r="I5835" s="32" t="s">
        <v>166</v>
      </c>
      <c r="J5835" s="19">
        <v>1.89</v>
      </c>
    </row>
    <row r="5836" spans="1:11">
      <c r="A5836" s="18" t="s">
        <v>20</v>
      </c>
      <c r="B5836" s="5" t="s">
        <v>1033</v>
      </c>
      <c r="C5836" s="16">
        <v>25</v>
      </c>
      <c r="D5836" s="30">
        <v>45460</v>
      </c>
      <c r="E5836" s="102">
        <f>YEAR(DATA[[#This Row],[Fecha]])</f>
        <v>2024</v>
      </c>
      <c r="F5836" s="31" t="s">
        <v>398</v>
      </c>
      <c r="G5836" s="32" t="s">
        <v>77</v>
      </c>
      <c r="H5836" s="35" t="s">
        <v>311</v>
      </c>
      <c r="I5836" s="32" t="s">
        <v>166</v>
      </c>
      <c r="J5836" s="19">
        <v>1.37</v>
      </c>
    </row>
    <row r="5837" spans="1:11">
      <c r="A5837" s="18" t="s">
        <v>22</v>
      </c>
      <c r="B5837" s="5" t="s">
        <v>1033</v>
      </c>
      <c r="C5837" s="16">
        <v>25</v>
      </c>
      <c r="D5837" s="30">
        <v>45460</v>
      </c>
      <c r="E5837" s="102">
        <f>YEAR(DATA[[#This Row],[Fecha]])</f>
        <v>2024</v>
      </c>
      <c r="F5837" s="31" t="s">
        <v>398</v>
      </c>
      <c r="G5837" s="32" t="s">
        <v>65</v>
      </c>
      <c r="H5837" s="35" t="s">
        <v>69</v>
      </c>
      <c r="I5837" s="32" t="s">
        <v>166</v>
      </c>
      <c r="J5837" s="19">
        <v>1.05</v>
      </c>
    </row>
    <row r="5838" spans="1:11">
      <c r="A5838" s="18" t="s">
        <v>22</v>
      </c>
      <c r="B5838" s="5" t="s">
        <v>1033</v>
      </c>
      <c r="C5838" s="16">
        <v>25</v>
      </c>
      <c r="D5838" s="30">
        <v>45460</v>
      </c>
      <c r="E5838" s="102">
        <f>YEAR(DATA[[#This Row],[Fecha]])</f>
        <v>2024</v>
      </c>
      <c r="F5838" s="31" t="s">
        <v>398</v>
      </c>
      <c r="G5838" s="32" t="s">
        <v>78</v>
      </c>
      <c r="H5838" s="35" t="s">
        <v>296</v>
      </c>
      <c r="I5838" s="32" t="s">
        <v>166</v>
      </c>
      <c r="J5838" s="19">
        <v>0.95</v>
      </c>
    </row>
    <row r="5839" spans="1:11">
      <c r="A5839" s="18" t="s">
        <v>22</v>
      </c>
      <c r="B5839" s="5" t="s">
        <v>1033</v>
      </c>
      <c r="C5839" s="16">
        <v>25</v>
      </c>
      <c r="D5839" s="30">
        <v>45460</v>
      </c>
      <c r="E5839" s="102">
        <f>YEAR(DATA[[#This Row],[Fecha]])</f>
        <v>2024</v>
      </c>
      <c r="F5839" s="31" t="s">
        <v>398</v>
      </c>
      <c r="G5839" s="32" t="s">
        <v>78</v>
      </c>
      <c r="H5839" s="35" t="s">
        <v>296</v>
      </c>
      <c r="I5839" s="32" t="s">
        <v>166</v>
      </c>
      <c r="J5839" s="19">
        <v>0.75</v>
      </c>
    </row>
    <row r="5840" spans="1:11">
      <c r="A5840" s="18" t="s">
        <v>22</v>
      </c>
      <c r="B5840" s="5" t="s">
        <v>1033</v>
      </c>
      <c r="C5840" s="16">
        <v>25</v>
      </c>
      <c r="D5840" s="30">
        <v>45460</v>
      </c>
      <c r="E5840" s="102">
        <f>YEAR(DATA[[#This Row],[Fecha]])</f>
        <v>2024</v>
      </c>
      <c r="F5840" s="31" t="s">
        <v>398</v>
      </c>
      <c r="G5840" s="32" t="s">
        <v>65</v>
      </c>
      <c r="H5840" s="35" t="s">
        <v>69</v>
      </c>
      <c r="I5840" s="32" t="s">
        <v>166</v>
      </c>
      <c r="J5840" s="19">
        <v>0.65</v>
      </c>
    </row>
    <row r="5841" spans="1:11">
      <c r="A5841" s="18" t="s">
        <v>22</v>
      </c>
      <c r="B5841" s="5" t="s">
        <v>1033</v>
      </c>
      <c r="C5841" s="16">
        <v>25</v>
      </c>
      <c r="D5841" s="30">
        <v>45460</v>
      </c>
      <c r="E5841" s="102">
        <f>YEAR(DATA[[#This Row],[Fecha]])</f>
        <v>2024</v>
      </c>
      <c r="F5841" s="31" t="s">
        <v>398</v>
      </c>
      <c r="G5841" s="32" t="s">
        <v>78</v>
      </c>
      <c r="H5841" s="35" t="s">
        <v>296</v>
      </c>
      <c r="I5841" s="32" t="s">
        <v>166</v>
      </c>
      <c r="J5841" s="19">
        <v>0.1</v>
      </c>
    </row>
    <row r="5842" spans="1:11">
      <c r="A5842" s="18" t="s">
        <v>22</v>
      </c>
      <c r="B5842" s="5" t="s">
        <v>1033</v>
      </c>
      <c r="C5842" s="16">
        <v>25</v>
      </c>
      <c r="D5842" s="30">
        <v>45460</v>
      </c>
      <c r="E5842" s="102">
        <f>YEAR(DATA[[#This Row],[Fecha]])</f>
        <v>2024</v>
      </c>
      <c r="F5842" s="31" t="s">
        <v>398</v>
      </c>
      <c r="G5842" s="32" t="s">
        <v>78</v>
      </c>
      <c r="H5842" s="35" t="s">
        <v>296</v>
      </c>
      <c r="I5842" s="32" t="s">
        <v>166</v>
      </c>
      <c r="J5842" s="19">
        <v>0.09</v>
      </c>
    </row>
    <row r="5843" spans="1:11">
      <c r="A5843" s="18" t="s">
        <v>22</v>
      </c>
      <c r="B5843" s="5" t="s">
        <v>1033</v>
      </c>
      <c r="C5843" s="16">
        <v>25</v>
      </c>
      <c r="D5843" s="30">
        <v>45461</v>
      </c>
      <c r="E5843" s="102">
        <f>YEAR(DATA[[#This Row],[Fecha]])</f>
        <v>2024</v>
      </c>
      <c r="F5843" s="31" t="s">
        <v>398</v>
      </c>
      <c r="G5843" s="32" t="s">
        <v>80</v>
      </c>
      <c r="H5843" s="35" t="s">
        <v>695</v>
      </c>
      <c r="I5843" s="32" t="s">
        <v>57</v>
      </c>
      <c r="J5843" s="19">
        <v>14.8</v>
      </c>
      <c r="K5843" s="29" t="s">
        <v>1027</v>
      </c>
    </row>
    <row r="5844" spans="1:11">
      <c r="A5844" s="18" t="s">
        <v>20</v>
      </c>
      <c r="B5844" s="5" t="s">
        <v>1033</v>
      </c>
      <c r="C5844" s="16">
        <v>25</v>
      </c>
      <c r="D5844" s="30">
        <v>45461</v>
      </c>
      <c r="E5844" s="102">
        <f>YEAR(DATA[[#This Row],[Fecha]])</f>
        <v>2024</v>
      </c>
      <c r="F5844" s="31" t="s">
        <v>58</v>
      </c>
      <c r="G5844" s="32" t="s">
        <v>76</v>
      </c>
      <c r="H5844" s="35" t="s">
        <v>610</v>
      </c>
      <c r="I5844" s="32" t="s">
        <v>56</v>
      </c>
      <c r="J5844" s="19">
        <v>13.08</v>
      </c>
      <c r="K5844" s="29" t="s">
        <v>1028</v>
      </c>
    </row>
    <row r="5845" spans="1:11">
      <c r="A5845" s="18" t="s">
        <v>20</v>
      </c>
      <c r="B5845" s="5" t="s">
        <v>1033</v>
      </c>
      <c r="C5845" s="16">
        <v>25</v>
      </c>
      <c r="D5845" s="30">
        <v>45461</v>
      </c>
      <c r="E5845" s="102">
        <f>YEAR(DATA[[#This Row],[Fecha]])</f>
        <v>2024</v>
      </c>
      <c r="F5845" s="31" t="s">
        <v>398</v>
      </c>
      <c r="G5845" s="32" t="s">
        <v>64</v>
      </c>
      <c r="H5845" s="35" t="s">
        <v>386</v>
      </c>
      <c r="I5845" s="32" t="s">
        <v>56</v>
      </c>
      <c r="J5845" s="19">
        <v>9.84</v>
      </c>
      <c r="K5845" s="29" t="s">
        <v>1031</v>
      </c>
    </row>
    <row r="5846" spans="1:11">
      <c r="A5846" s="18" t="s">
        <v>20</v>
      </c>
      <c r="B5846" s="5" t="s">
        <v>1033</v>
      </c>
      <c r="C5846" s="16">
        <v>25</v>
      </c>
      <c r="D5846" s="30">
        <v>45461</v>
      </c>
      <c r="E5846" s="102">
        <f>YEAR(DATA[[#This Row],[Fecha]])</f>
        <v>2024</v>
      </c>
      <c r="F5846" s="31" t="s">
        <v>58</v>
      </c>
      <c r="G5846" s="32" t="s">
        <v>70</v>
      </c>
      <c r="H5846" s="35" t="s">
        <v>84</v>
      </c>
      <c r="I5846" s="32" t="s">
        <v>56</v>
      </c>
      <c r="J5846" s="19">
        <v>8.1199999999999992</v>
      </c>
      <c r="K5846" s="29" t="s">
        <v>1032</v>
      </c>
    </row>
    <row r="5847" spans="1:11">
      <c r="A5847" s="18" t="s">
        <v>22</v>
      </c>
      <c r="B5847" s="5" t="s">
        <v>1033</v>
      </c>
      <c r="C5847" s="16">
        <v>25</v>
      </c>
      <c r="D5847" s="30">
        <v>45461</v>
      </c>
      <c r="E5847" s="102">
        <f>YEAR(DATA[[#This Row],[Fecha]])</f>
        <v>2024</v>
      </c>
      <c r="F5847" s="31" t="s">
        <v>398</v>
      </c>
      <c r="G5847" s="32" t="s">
        <v>79</v>
      </c>
      <c r="H5847" s="35" t="s">
        <v>110</v>
      </c>
      <c r="I5847" s="32" t="s">
        <v>166</v>
      </c>
      <c r="J5847" s="19">
        <v>6.2</v>
      </c>
    </row>
    <row r="5848" spans="1:11">
      <c r="A5848" s="18" t="s">
        <v>20</v>
      </c>
      <c r="B5848" s="5" t="s">
        <v>1033</v>
      </c>
      <c r="C5848" s="16">
        <v>25</v>
      </c>
      <c r="D5848" s="30">
        <v>45461</v>
      </c>
      <c r="E5848" s="102">
        <f>YEAR(DATA[[#This Row],[Fecha]])</f>
        <v>2024</v>
      </c>
      <c r="F5848" s="31" t="s">
        <v>398</v>
      </c>
      <c r="G5848" s="32" t="s">
        <v>53</v>
      </c>
      <c r="H5848" s="35" t="s">
        <v>387</v>
      </c>
      <c r="I5848" s="32" t="s">
        <v>166</v>
      </c>
      <c r="J5848" s="19">
        <v>4.8</v>
      </c>
    </row>
    <row r="5849" spans="1:11">
      <c r="A5849" s="18" t="s">
        <v>20</v>
      </c>
      <c r="B5849" s="5" t="s">
        <v>1033</v>
      </c>
      <c r="C5849" s="16">
        <v>25</v>
      </c>
      <c r="D5849" s="30">
        <v>45461</v>
      </c>
      <c r="E5849" s="102">
        <f>YEAR(DATA[[#This Row],[Fecha]])</f>
        <v>2024</v>
      </c>
      <c r="F5849" s="31" t="s">
        <v>58</v>
      </c>
      <c r="G5849" s="32" t="s">
        <v>53</v>
      </c>
      <c r="H5849" s="35" t="s">
        <v>387</v>
      </c>
      <c r="I5849" s="32" t="s">
        <v>166</v>
      </c>
      <c r="J5849" s="19">
        <v>3.87</v>
      </c>
    </row>
    <row r="5850" spans="1:11">
      <c r="A5850" s="18" t="s">
        <v>20</v>
      </c>
      <c r="B5850" s="5" t="s">
        <v>1033</v>
      </c>
      <c r="C5850" s="16">
        <v>25</v>
      </c>
      <c r="D5850" s="30">
        <v>45461</v>
      </c>
      <c r="E5850" s="102">
        <f>YEAR(DATA[[#This Row],[Fecha]])</f>
        <v>2024</v>
      </c>
      <c r="F5850" s="31" t="s">
        <v>58</v>
      </c>
      <c r="G5850" s="32" t="s">
        <v>62</v>
      </c>
      <c r="H5850" s="35" t="s">
        <v>242</v>
      </c>
      <c r="I5850" s="32" t="s">
        <v>166</v>
      </c>
      <c r="J5850" s="19">
        <v>3.32</v>
      </c>
    </row>
    <row r="5851" spans="1:11">
      <c r="A5851" s="18" t="s">
        <v>20</v>
      </c>
      <c r="B5851" s="5" t="s">
        <v>1033</v>
      </c>
      <c r="C5851" s="16">
        <v>25</v>
      </c>
      <c r="D5851" s="30">
        <v>45461</v>
      </c>
      <c r="E5851" s="102">
        <f>YEAR(DATA[[#This Row],[Fecha]])</f>
        <v>2024</v>
      </c>
      <c r="F5851" s="31" t="s">
        <v>398</v>
      </c>
      <c r="G5851" s="32" t="s">
        <v>53</v>
      </c>
      <c r="H5851" s="35" t="s">
        <v>387</v>
      </c>
      <c r="I5851" s="32" t="s">
        <v>166</v>
      </c>
      <c r="J5851" s="19">
        <v>3.04</v>
      </c>
    </row>
    <row r="5852" spans="1:11">
      <c r="A5852" s="18" t="s">
        <v>20</v>
      </c>
      <c r="B5852" s="5" t="s">
        <v>1033</v>
      </c>
      <c r="C5852" s="16">
        <v>25</v>
      </c>
      <c r="D5852" s="30">
        <v>45461</v>
      </c>
      <c r="E5852" s="102">
        <f>YEAR(DATA[[#This Row],[Fecha]])</f>
        <v>2024</v>
      </c>
      <c r="F5852" s="31" t="s">
        <v>398</v>
      </c>
      <c r="G5852" s="32" t="s">
        <v>62</v>
      </c>
      <c r="H5852" s="35" t="s">
        <v>63</v>
      </c>
      <c r="I5852" s="32" t="s">
        <v>166</v>
      </c>
      <c r="J5852" s="19">
        <v>3.02</v>
      </c>
    </row>
    <row r="5853" spans="1:11">
      <c r="A5853" s="18" t="s">
        <v>20</v>
      </c>
      <c r="B5853" s="5" t="s">
        <v>1033</v>
      </c>
      <c r="C5853" s="16">
        <v>25</v>
      </c>
      <c r="D5853" s="30">
        <v>45461</v>
      </c>
      <c r="E5853" s="102">
        <f>YEAR(DATA[[#This Row],[Fecha]])</f>
        <v>2024</v>
      </c>
      <c r="F5853" s="31" t="s">
        <v>58</v>
      </c>
      <c r="G5853" s="32" t="s">
        <v>70</v>
      </c>
      <c r="H5853" s="35" t="s">
        <v>134</v>
      </c>
      <c r="I5853" s="32" t="s">
        <v>166</v>
      </c>
      <c r="J5853" s="19">
        <v>2.85</v>
      </c>
    </row>
    <row r="5854" spans="1:11">
      <c r="A5854" s="18" t="s">
        <v>20</v>
      </c>
      <c r="B5854" s="5" t="s">
        <v>1033</v>
      </c>
      <c r="C5854" s="16">
        <v>25</v>
      </c>
      <c r="D5854" s="30">
        <v>45461</v>
      </c>
      <c r="E5854" s="102">
        <f>YEAR(DATA[[#This Row],[Fecha]])</f>
        <v>2024</v>
      </c>
      <c r="F5854" s="31" t="s">
        <v>58</v>
      </c>
      <c r="G5854" s="32" t="s">
        <v>52</v>
      </c>
      <c r="H5854" s="35" t="s">
        <v>162</v>
      </c>
      <c r="I5854" s="32" t="s">
        <v>166</v>
      </c>
      <c r="J5854" s="19">
        <v>2.21</v>
      </c>
    </row>
    <row r="5855" spans="1:11">
      <c r="A5855" s="18" t="s">
        <v>20</v>
      </c>
      <c r="B5855" s="5" t="s">
        <v>1033</v>
      </c>
      <c r="C5855" s="16">
        <v>25</v>
      </c>
      <c r="D5855" s="30">
        <v>45461</v>
      </c>
      <c r="E5855" s="102">
        <f>YEAR(DATA[[#This Row],[Fecha]])</f>
        <v>2024</v>
      </c>
      <c r="F5855" s="31" t="s">
        <v>398</v>
      </c>
      <c r="G5855" s="32" t="s">
        <v>53</v>
      </c>
      <c r="H5855" s="35" t="s">
        <v>387</v>
      </c>
      <c r="I5855" s="32" t="s">
        <v>166</v>
      </c>
      <c r="J5855" s="19">
        <v>2.12</v>
      </c>
    </row>
    <row r="5856" spans="1:11">
      <c r="A5856" s="18" t="s">
        <v>20</v>
      </c>
      <c r="B5856" s="5" t="s">
        <v>1033</v>
      </c>
      <c r="C5856" s="16">
        <v>25</v>
      </c>
      <c r="D5856" s="30">
        <v>45461</v>
      </c>
      <c r="E5856" s="102">
        <f>YEAR(DATA[[#This Row],[Fecha]])</f>
        <v>2024</v>
      </c>
      <c r="F5856" s="31" t="s">
        <v>398</v>
      </c>
      <c r="G5856" s="32" t="s">
        <v>76</v>
      </c>
      <c r="H5856" s="35" t="s">
        <v>108</v>
      </c>
      <c r="I5856" s="32" t="s">
        <v>166</v>
      </c>
      <c r="J5856" s="19">
        <v>1.46</v>
      </c>
    </row>
    <row r="5857" spans="1:11">
      <c r="A5857" s="18" t="s">
        <v>20</v>
      </c>
      <c r="B5857" s="5" t="s">
        <v>1033</v>
      </c>
      <c r="C5857" s="16">
        <v>25</v>
      </c>
      <c r="D5857" s="30">
        <v>45461</v>
      </c>
      <c r="E5857" s="102">
        <f>YEAR(DATA[[#This Row],[Fecha]])</f>
        <v>2024</v>
      </c>
      <c r="F5857" s="31" t="s">
        <v>58</v>
      </c>
      <c r="G5857" s="32" t="s">
        <v>52</v>
      </c>
      <c r="H5857" s="35" t="s">
        <v>162</v>
      </c>
      <c r="I5857" s="32" t="s">
        <v>166</v>
      </c>
      <c r="J5857" s="19">
        <v>1.27</v>
      </c>
    </row>
    <row r="5858" spans="1:11">
      <c r="A5858" s="18" t="s">
        <v>20</v>
      </c>
      <c r="B5858" s="5" t="s">
        <v>1033</v>
      </c>
      <c r="C5858" s="16">
        <v>25</v>
      </c>
      <c r="D5858" s="30">
        <v>45461</v>
      </c>
      <c r="E5858" s="102">
        <f>YEAR(DATA[[#This Row],[Fecha]])</f>
        <v>2024</v>
      </c>
      <c r="F5858" s="31" t="s">
        <v>398</v>
      </c>
      <c r="G5858" s="32" t="s">
        <v>53</v>
      </c>
      <c r="H5858" s="35" t="s">
        <v>387</v>
      </c>
      <c r="I5858" s="32" t="s">
        <v>166</v>
      </c>
      <c r="J5858" s="19">
        <v>1.22</v>
      </c>
    </row>
    <row r="5859" spans="1:11">
      <c r="A5859" s="18" t="s">
        <v>22</v>
      </c>
      <c r="B5859" s="5" t="s">
        <v>1033</v>
      </c>
      <c r="C5859" s="16">
        <v>25</v>
      </c>
      <c r="D5859" s="30">
        <v>45461</v>
      </c>
      <c r="E5859" s="102">
        <f>YEAR(DATA[[#This Row],[Fecha]])</f>
        <v>2024</v>
      </c>
      <c r="F5859" s="31" t="s">
        <v>398</v>
      </c>
      <c r="G5859" s="32" t="s">
        <v>79</v>
      </c>
      <c r="H5859" s="35" t="s">
        <v>110</v>
      </c>
      <c r="I5859" s="32" t="s">
        <v>166</v>
      </c>
      <c r="J5859" s="19">
        <v>1.2</v>
      </c>
    </row>
    <row r="5860" spans="1:11">
      <c r="A5860" s="18" t="s">
        <v>20</v>
      </c>
      <c r="B5860" s="5" t="s">
        <v>1033</v>
      </c>
      <c r="C5860" s="16">
        <v>25</v>
      </c>
      <c r="D5860" s="30">
        <v>45461</v>
      </c>
      <c r="E5860" s="102">
        <f>YEAR(DATA[[#This Row],[Fecha]])</f>
        <v>2024</v>
      </c>
      <c r="F5860" s="31" t="s">
        <v>58</v>
      </c>
      <c r="G5860" s="32" t="s">
        <v>52</v>
      </c>
      <c r="H5860" s="35" t="s">
        <v>162</v>
      </c>
      <c r="I5860" s="32" t="s">
        <v>166</v>
      </c>
      <c r="J5860" s="19">
        <v>0.91</v>
      </c>
    </row>
    <row r="5861" spans="1:11">
      <c r="A5861" s="18" t="s">
        <v>20</v>
      </c>
      <c r="B5861" s="5" t="s">
        <v>1033</v>
      </c>
      <c r="C5861" s="16">
        <v>25</v>
      </c>
      <c r="D5861" s="30">
        <v>45461</v>
      </c>
      <c r="E5861" s="102">
        <f>YEAR(DATA[[#This Row],[Fecha]])</f>
        <v>2024</v>
      </c>
      <c r="F5861" s="31" t="s">
        <v>58</v>
      </c>
      <c r="G5861" s="32" t="s">
        <v>52</v>
      </c>
      <c r="H5861" s="35" t="s">
        <v>162</v>
      </c>
      <c r="I5861" s="32" t="s">
        <v>166</v>
      </c>
      <c r="J5861" s="19">
        <v>0.82</v>
      </c>
    </row>
    <row r="5862" spans="1:11">
      <c r="A5862" s="18" t="s">
        <v>20</v>
      </c>
      <c r="B5862" s="5" t="s">
        <v>1033</v>
      </c>
      <c r="C5862" s="16">
        <v>25</v>
      </c>
      <c r="D5862" s="30">
        <v>45461</v>
      </c>
      <c r="E5862" s="102">
        <f>YEAR(DATA[[#This Row],[Fecha]])</f>
        <v>2024</v>
      </c>
      <c r="F5862" s="31" t="s">
        <v>398</v>
      </c>
      <c r="G5862" s="32" t="s">
        <v>53</v>
      </c>
      <c r="H5862" s="35" t="s">
        <v>387</v>
      </c>
      <c r="I5862" s="32" t="s">
        <v>166</v>
      </c>
      <c r="J5862" s="19">
        <v>0.67</v>
      </c>
    </row>
    <row r="5863" spans="1:11">
      <c r="A5863" s="18" t="s">
        <v>20</v>
      </c>
      <c r="B5863" s="5" t="s">
        <v>1033</v>
      </c>
      <c r="C5863" s="16">
        <v>25</v>
      </c>
      <c r="D5863" s="30">
        <v>45461</v>
      </c>
      <c r="E5863" s="102">
        <f>YEAR(DATA[[#This Row],[Fecha]])</f>
        <v>2024</v>
      </c>
      <c r="F5863" s="31" t="s">
        <v>58</v>
      </c>
      <c r="G5863" s="32" t="s">
        <v>52</v>
      </c>
      <c r="H5863" s="35" t="s">
        <v>162</v>
      </c>
      <c r="I5863" s="32" t="s">
        <v>166</v>
      </c>
      <c r="J5863" s="19">
        <v>0.54</v>
      </c>
    </row>
    <row r="5864" spans="1:11">
      <c r="A5864" s="18" t="s">
        <v>20</v>
      </c>
      <c r="B5864" s="5" t="s">
        <v>1033</v>
      </c>
      <c r="C5864" s="16">
        <v>25</v>
      </c>
      <c r="D5864" s="30">
        <v>45461</v>
      </c>
      <c r="E5864" s="102">
        <f>YEAR(DATA[[#This Row],[Fecha]])</f>
        <v>2024</v>
      </c>
      <c r="F5864" s="31" t="s">
        <v>58</v>
      </c>
      <c r="G5864" s="32" t="s">
        <v>52</v>
      </c>
      <c r="H5864" s="35" t="s">
        <v>162</v>
      </c>
      <c r="I5864" s="32" t="s">
        <v>166</v>
      </c>
      <c r="J5864" s="19">
        <v>0.34</v>
      </c>
    </row>
    <row r="5865" spans="1:11">
      <c r="A5865" s="18" t="s">
        <v>20</v>
      </c>
      <c r="B5865" s="5" t="s">
        <v>1033</v>
      </c>
      <c r="C5865" s="16">
        <v>25</v>
      </c>
      <c r="D5865" s="30">
        <v>45462</v>
      </c>
      <c r="E5865" s="102">
        <f>YEAR(DATA[[#This Row],[Fecha]])</f>
        <v>2024</v>
      </c>
      <c r="F5865" s="31" t="s">
        <v>398</v>
      </c>
      <c r="G5865" s="32" t="s">
        <v>64</v>
      </c>
      <c r="H5865" s="35" t="s">
        <v>158</v>
      </c>
      <c r="I5865" s="32" t="s">
        <v>57</v>
      </c>
      <c r="J5865" s="19">
        <v>18.78</v>
      </c>
      <c r="K5865" s="29" t="s">
        <v>1026</v>
      </c>
    </row>
    <row r="5866" spans="1:11">
      <c r="A5866" s="18" t="s">
        <v>22</v>
      </c>
      <c r="B5866" s="5" t="s">
        <v>1033</v>
      </c>
      <c r="C5866" s="16">
        <v>25</v>
      </c>
      <c r="D5866" s="30">
        <v>45462</v>
      </c>
      <c r="E5866" s="102">
        <f>YEAR(DATA[[#This Row],[Fecha]])</f>
        <v>2024</v>
      </c>
      <c r="F5866" s="31" t="s">
        <v>398</v>
      </c>
      <c r="G5866" s="32" t="s">
        <v>79</v>
      </c>
      <c r="H5866" s="35" t="s">
        <v>523</v>
      </c>
      <c r="I5866" s="32" t="s">
        <v>57</v>
      </c>
      <c r="J5866" s="19">
        <v>10.36</v>
      </c>
    </row>
    <row r="5867" spans="1:11">
      <c r="A5867" s="18" t="s">
        <v>20</v>
      </c>
      <c r="B5867" s="5" t="s">
        <v>1033</v>
      </c>
      <c r="C5867" s="16">
        <v>25</v>
      </c>
      <c r="D5867" s="30">
        <v>45462</v>
      </c>
      <c r="E5867" s="102">
        <f>YEAR(DATA[[#This Row],[Fecha]])</f>
        <v>2024</v>
      </c>
      <c r="F5867" s="31" t="s">
        <v>398</v>
      </c>
      <c r="G5867" s="32" t="s">
        <v>70</v>
      </c>
      <c r="H5867" s="35" t="s">
        <v>417</v>
      </c>
      <c r="I5867" s="32" t="s">
        <v>166</v>
      </c>
      <c r="J5867" s="19">
        <v>7.13</v>
      </c>
    </row>
    <row r="5868" spans="1:11">
      <c r="A5868" s="18" t="s">
        <v>20</v>
      </c>
      <c r="B5868" s="5" t="s">
        <v>1033</v>
      </c>
      <c r="C5868" s="16">
        <v>25</v>
      </c>
      <c r="D5868" s="30">
        <v>45462</v>
      </c>
      <c r="E5868" s="102">
        <f>YEAR(DATA[[#This Row],[Fecha]])</f>
        <v>2024</v>
      </c>
      <c r="F5868" s="31" t="s">
        <v>398</v>
      </c>
      <c r="G5868" s="32" t="s">
        <v>482</v>
      </c>
      <c r="H5868" s="35" t="s">
        <v>104</v>
      </c>
      <c r="I5868" s="32" t="s">
        <v>166</v>
      </c>
      <c r="J5868" s="19">
        <v>4.87</v>
      </c>
    </row>
    <row r="5869" spans="1:11">
      <c r="A5869" s="18" t="s">
        <v>22</v>
      </c>
      <c r="B5869" s="5" t="s">
        <v>1033</v>
      </c>
      <c r="C5869" s="16">
        <v>25</v>
      </c>
      <c r="D5869" s="30">
        <v>45462</v>
      </c>
      <c r="E5869" s="102">
        <f>YEAR(DATA[[#This Row],[Fecha]])</f>
        <v>2024</v>
      </c>
      <c r="F5869" s="31" t="s">
        <v>398</v>
      </c>
      <c r="G5869" s="32" t="s">
        <v>60</v>
      </c>
      <c r="H5869" s="35" t="s">
        <v>299</v>
      </c>
      <c r="I5869" s="32" t="s">
        <v>166</v>
      </c>
      <c r="J5869" s="19">
        <v>3.95</v>
      </c>
    </row>
    <row r="5870" spans="1:11">
      <c r="A5870" s="18" t="s">
        <v>20</v>
      </c>
      <c r="B5870" s="5" t="s">
        <v>1033</v>
      </c>
      <c r="C5870" s="16">
        <v>25</v>
      </c>
      <c r="D5870" s="30">
        <v>45462</v>
      </c>
      <c r="E5870" s="102">
        <f>YEAR(DATA[[#This Row],[Fecha]])</f>
        <v>2024</v>
      </c>
      <c r="F5870" s="31" t="s">
        <v>398</v>
      </c>
      <c r="G5870" s="32" t="s">
        <v>64</v>
      </c>
      <c r="H5870" s="35" t="s">
        <v>158</v>
      </c>
      <c r="I5870" s="32" t="s">
        <v>166</v>
      </c>
      <c r="J5870" s="19">
        <v>3.1</v>
      </c>
    </row>
    <row r="5871" spans="1:11">
      <c r="A5871" s="18" t="s">
        <v>20</v>
      </c>
      <c r="B5871" s="5" t="s">
        <v>1033</v>
      </c>
      <c r="C5871" s="16">
        <v>25</v>
      </c>
      <c r="D5871" s="30">
        <v>45462</v>
      </c>
      <c r="E5871" s="102">
        <f>YEAR(DATA[[#This Row],[Fecha]])</f>
        <v>2024</v>
      </c>
      <c r="F5871" s="31" t="s">
        <v>398</v>
      </c>
      <c r="G5871" s="32" t="s">
        <v>75</v>
      </c>
      <c r="H5871" s="35" t="s">
        <v>177</v>
      </c>
      <c r="I5871" s="32" t="s">
        <v>166</v>
      </c>
      <c r="J5871" s="19">
        <v>2.39</v>
      </c>
    </row>
    <row r="5872" spans="1:11">
      <c r="A5872" s="18" t="s">
        <v>20</v>
      </c>
      <c r="B5872" s="5" t="s">
        <v>1033</v>
      </c>
      <c r="C5872" s="16">
        <v>25</v>
      </c>
      <c r="D5872" s="30">
        <v>45462</v>
      </c>
      <c r="E5872" s="102">
        <f>YEAR(DATA[[#This Row],[Fecha]])</f>
        <v>2024</v>
      </c>
      <c r="F5872" s="31" t="s">
        <v>398</v>
      </c>
      <c r="G5872" s="32" t="s">
        <v>53</v>
      </c>
      <c r="H5872" s="35" t="s">
        <v>387</v>
      </c>
      <c r="I5872" s="32" t="s">
        <v>166</v>
      </c>
      <c r="J5872" s="19">
        <v>2.3199999999999998</v>
      </c>
    </row>
    <row r="5873" spans="1:11">
      <c r="A5873" s="18" t="s">
        <v>20</v>
      </c>
      <c r="B5873" s="5" t="s">
        <v>1033</v>
      </c>
      <c r="C5873" s="16">
        <v>25</v>
      </c>
      <c r="D5873" s="30">
        <v>45462</v>
      </c>
      <c r="E5873" s="102">
        <f>YEAR(DATA[[#This Row],[Fecha]])</f>
        <v>2024</v>
      </c>
      <c r="F5873" s="31" t="s">
        <v>398</v>
      </c>
      <c r="G5873" s="32" t="s">
        <v>482</v>
      </c>
      <c r="H5873" s="35" t="s">
        <v>104</v>
      </c>
      <c r="I5873" s="32" t="s">
        <v>166</v>
      </c>
      <c r="J5873" s="19">
        <v>2.13</v>
      </c>
    </row>
    <row r="5874" spans="1:11">
      <c r="A5874" s="18" t="s">
        <v>20</v>
      </c>
      <c r="B5874" s="5" t="s">
        <v>1033</v>
      </c>
      <c r="C5874" s="16">
        <v>25</v>
      </c>
      <c r="D5874" s="30">
        <v>45462</v>
      </c>
      <c r="E5874" s="102">
        <f>YEAR(DATA[[#This Row],[Fecha]])</f>
        <v>2024</v>
      </c>
      <c r="F5874" s="31" t="s">
        <v>58</v>
      </c>
      <c r="G5874" s="32" t="s">
        <v>64</v>
      </c>
      <c r="H5874" s="35" t="s">
        <v>158</v>
      </c>
      <c r="I5874" s="32" t="s">
        <v>166</v>
      </c>
      <c r="J5874" s="19">
        <v>2.11</v>
      </c>
    </row>
    <row r="5875" spans="1:11">
      <c r="A5875" s="18" t="s">
        <v>22</v>
      </c>
      <c r="B5875" s="5" t="s">
        <v>1033</v>
      </c>
      <c r="C5875" s="16">
        <v>25</v>
      </c>
      <c r="D5875" s="30">
        <v>45462</v>
      </c>
      <c r="E5875" s="102">
        <f>YEAR(DATA[[#This Row],[Fecha]])</f>
        <v>2024</v>
      </c>
      <c r="F5875" s="31" t="s">
        <v>398</v>
      </c>
      <c r="G5875" s="32" t="s">
        <v>79</v>
      </c>
      <c r="H5875" s="35" t="s">
        <v>110</v>
      </c>
      <c r="I5875" s="32" t="s">
        <v>166</v>
      </c>
      <c r="J5875" s="19">
        <v>2</v>
      </c>
    </row>
    <row r="5876" spans="1:11">
      <c r="A5876" s="18" t="s">
        <v>22</v>
      </c>
      <c r="B5876" s="5" t="s">
        <v>1033</v>
      </c>
      <c r="C5876" s="16">
        <v>25</v>
      </c>
      <c r="D5876" s="30">
        <v>45462</v>
      </c>
      <c r="E5876" s="102">
        <f>YEAR(DATA[[#This Row],[Fecha]])</f>
        <v>2024</v>
      </c>
      <c r="F5876" s="31" t="s">
        <v>398</v>
      </c>
      <c r="G5876" s="32" t="s">
        <v>65</v>
      </c>
      <c r="H5876" s="35" t="s">
        <v>69</v>
      </c>
      <c r="I5876" s="32" t="s">
        <v>166</v>
      </c>
      <c r="J5876" s="19">
        <v>1.55</v>
      </c>
    </row>
    <row r="5877" spans="1:11">
      <c r="A5877" s="18" t="s">
        <v>22</v>
      </c>
      <c r="B5877" s="5" t="s">
        <v>1033</v>
      </c>
      <c r="C5877" s="16">
        <v>25</v>
      </c>
      <c r="D5877" s="30">
        <v>45462</v>
      </c>
      <c r="E5877" s="102">
        <f>YEAR(DATA[[#This Row],[Fecha]])</f>
        <v>2024</v>
      </c>
      <c r="F5877" s="31" t="s">
        <v>398</v>
      </c>
      <c r="G5877" s="32" t="s">
        <v>76</v>
      </c>
      <c r="H5877" s="35" t="s">
        <v>865</v>
      </c>
      <c r="I5877" s="32" t="s">
        <v>166</v>
      </c>
      <c r="J5877" s="19">
        <v>1.45</v>
      </c>
    </row>
    <row r="5878" spans="1:11">
      <c r="A5878" s="18" t="s">
        <v>20</v>
      </c>
      <c r="B5878" s="5" t="s">
        <v>1033</v>
      </c>
      <c r="C5878" s="16">
        <v>25</v>
      </c>
      <c r="D5878" s="30">
        <v>45462</v>
      </c>
      <c r="E5878" s="102">
        <f>YEAR(DATA[[#This Row],[Fecha]])</f>
        <v>2024</v>
      </c>
      <c r="F5878" s="31" t="s">
        <v>58</v>
      </c>
      <c r="G5878" s="32" t="s">
        <v>62</v>
      </c>
      <c r="H5878" s="35" t="s">
        <v>242</v>
      </c>
      <c r="I5878" s="32" t="s">
        <v>166</v>
      </c>
      <c r="J5878" s="19">
        <v>1.38</v>
      </c>
    </row>
    <row r="5879" spans="1:11">
      <c r="A5879" s="18" t="s">
        <v>20</v>
      </c>
      <c r="B5879" s="5" t="s">
        <v>1033</v>
      </c>
      <c r="C5879" s="16">
        <v>25</v>
      </c>
      <c r="D5879" s="30">
        <v>45462</v>
      </c>
      <c r="E5879" s="102">
        <f>YEAR(DATA[[#This Row],[Fecha]])</f>
        <v>2024</v>
      </c>
      <c r="F5879" s="31" t="s">
        <v>58</v>
      </c>
      <c r="G5879" s="32" t="s">
        <v>77</v>
      </c>
      <c r="H5879" s="35" t="s">
        <v>245</v>
      </c>
      <c r="I5879" s="32" t="s">
        <v>166</v>
      </c>
      <c r="J5879" s="19">
        <v>1.31</v>
      </c>
    </row>
    <row r="5880" spans="1:11">
      <c r="A5880" s="18" t="s">
        <v>22</v>
      </c>
      <c r="B5880" s="5" t="s">
        <v>1033</v>
      </c>
      <c r="C5880" s="16">
        <v>25</v>
      </c>
      <c r="D5880" s="30">
        <v>45462</v>
      </c>
      <c r="E5880" s="102">
        <f>YEAR(DATA[[#This Row],[Fecha]])</f>
        <v>2024</v>
      </c>
      <c r="F5880" s="31" t="s">
        <v>398</v>
      </c>
      <c r="G5880" s="32" t="s">
        <v>65</v>
      </c>
      <c r="H5880" s="35" t="s">
        <v>69</v>
      </c>
      <c r="I5880" s="32" t="s">
        <v>166</v>
      </c>
      <c r="J5880" s="19">
        <v>1.1499999999999999</v>
      </c>
    </row>
    <row r="5881" spans="1:11">
      <c r="A5881" s="18" t="s">
        <v>20</v>
      </c>
      <c r="B5881" s="5" t="s">
        <v>1033</v>
      </c>
      <c r="C5881" s="16">
        <v>25</v>
      </c>
      <c r="D5881" s="30">
        <v>45462</v>
      </c>
      <c r="E5881" s="102">
        <f>YEAR(DATA[[#This Row],[Fecha]])</f>
        <v>2024</v>
      </c>
      <c r="F5881" s="31" t="s">
        <v>58</v>
      </c>
      <c r="G5881" s="32" t="s">
        <v>52</v>
      </c>
      <c r="H5881" s="35" t="s">
        <v>162</v>
      </c>
      <c r="I5881" s="32" t="s">
        <v>166</v>
      </c>
      <c r="J5881" s="19">
        <v>1.1399999999999999</v>
      </c>
    </row>
    <row r="5882" spans="1:11">
      <c r="A5882" s="18" t="s">
        <v>20</v>
      </c>
      <c r="B5882" s="5" t="s">
        <v>1033</v>
      </c>
      <c r="C5882" s="16">
        <v>25</v>
      </c>
      <c r="D5882" s="30">
        <v>45462</v>
      </c>
      <c r="E5882" s="102">
        <f>YEAR(DATA[[#This Row],[Fecha]])</f>
        <v>2024</v>
      </c>
      <c r="F5882" s="31" t="s">
        <v>398</v>
      </c>
      <c r="G5882" s="32" t="s">
        <v>52</v>
      </c>
      <c r="H5882" s="35" t="s">
        <v>162</v>
      </c>
      <c r="I5882" s="32" t="s">
        <v>166</v>
      </c>
      <c r="J5882" s="19">
        <v>0.97</v>
      </c>
    </row>
    <row r="5883" spans="1:11">
      <c r="A5883" s="18" t="s">
        <v>20</v>
      </c>
      <c r="B5883" s="5" t="s">
        <v>1033</v>
      </c>
      <c r="C5883" s="16">
        <v>25</v>
      </c>
      <c r="D5883" s="30">
        <v>45462</v>
      </c>
      <c r="E5883" s="102">
        <f>YEAR(DATA[[#This Row],[Fecha]])</f>
        <v>2024</v>
      </c>
      <c r="F5883" s="31" t="s">
        <v>58</v>
      </c>
      <c r="G5883" s="32" t="s">
        <v>52</v>
      </c>
      <c r="H5883" s="35" t="s">
        <v>162</v>
      </c>
      <c r="I5883" s="32" t="s">
        <v>166</v>
      </c>
      <c r="J5883" s="19">
        <v>0.21</v>
      </c>
    </row>
    <row r="5884" spans="1:11">
      <c r="A5884" s="18" t="s">
        <v>20</v>
      </c>
      <c r="B5884" s="5" t="s">
        <v>1033</v>
      </c>
      <c r="C5884" s="16">
        <v>25</v>
      </c>
      <c r="D5884" s="30">
        <v>45464</v>
      </c>
      <c r="E5884" s="102">
        <f>YEAR(DATA[[#This Row],[Fecha]])</f>
        <v>2024</v>
      </c>
      <c r="F5884" s="31" t="s">
        <v>58</v>
      </c>
      <c r="G5884" s="32" t="s">
        <v>52</v>
      </c>
      <c r="H5884" s="35" t="s">
        <v>591</v>
      </c>
      <c r="I5884" s="32" t="s">
        <v>56</v>
      </c>
      <c r="J5884" s="19">
        <v>29.61</v>
      </c>
      <c r="K5884" s="29" t="s">
        <v>1025</v>
      </c>
    </row>
    <row r="5885" spans="1:11">
      <c r="A5885" s="18" t="s">
        <v>20</v>
      </c>
      <c r="B5885" s="5" t="s">
        <v>1033</v>
      </c>
      <c r="C5885" s="16">
        <v>25</v>
      </c>
      <c r="D5885" s="30">
        <v>45464</v>
      </c>
      <c r="E5885" s="102">
        <f>YEAR(DATA[[#This Row],[Fecha]])</f>
        <v>2024</v>
      </c>
      <c r="F5885" s="31" t="s">
        <v>398</v>
      </c>
      <c r="G5885" s="32" t="s">
        <v>482</v>
      </c>
      <c r="H5885" s="35" t="s">
        <v>806</v>
      </c>
      <c r="I5885" s="32" t="s">
        <v>56</v>
      </c>
      <c r="J5885" s="19">
        <v>10.99</v>
      </c>
      <c r="K5885" s="29" t="s">
        <v>1030</v>
      </c>
    </row>
    <row r="5886" spans="1:11">
      <c r="A5886" s="18" t="s">
        <v>22</v>
      </c>
      <c r="B5886" s="5" t="s">
        <v>1033</v>
      </c>
      <c r="C5886" s="16">
        <v>25</v>
      </c>
      <c r="D5886" s="30">
        <v>45464</v>
      </c>
      <c r="E5886" s="102">
        <f>YEAR(DATA[[#This Row],[Fecha]])</f>
        <v>2024</v>
      </c>
      <c r="F5886" s="31" t="s">
        <v>398</v>
      </c>
      <c r="G5886" s="32" t="s">
        <v>79</v>
      </c>
      <c r="H5886" s="35" t="s">
        <v>110</v>
      </c>
      <c r="I5886" s="32" t="s">
        <v>166</v>
      </c>
      <c r="J5886" s="19">
        <v>6.45</v>
      </c>
    </row>
    <row r="5887" spans="1:11">
      <c r="A5887" s="18" t="s">
        <v>20</v>
      </c>
      <c r="B5887" s="5" t="s">
        <v>1033</v>
      </c>
      <c r="C5887" s="16">
        <v>25</v>
      </c>
      <c r="D5887" s="30">
        <v>45464</v>
      </c>
      <c r="E5887" s="102">
        <f>YEAR(DATA[[#This Row],[Fecha]])</f>
        <v>2024</v>
      </c>
      <c r="F5887" s="31" t="s">
        <v>398</v>
      </c>
      <c r="G5887" s="32" t="s">
        <v>482</v>
      </c>
      <c r="H5887" s="35" t="s">
        <v>806</v>
      </c>
      <c r="I5887" s="32" t="s">
        <v>166</v>
      </c>
      <c r="J5887" s="19">
        <v>5.22</v>
      </c>
    </row>
    <row r="5888" spans="1:11">
      <c r="A5888" s="18" t="s">
        <v>22</v>
      </c>
      <c r="B5888" s="5" t="s">
        <v>1033</v>
      </c>
      <c r="C5888" s="16">
        <v>25</v>
      </c>
      <c r="D5888" s="30">
        <v>45464</v>
      </c>
      <c r="E5888" s="102">
        <f>YEAR(DATA[[#This Row],[Fecha]])</f>
        <v>2024</v>
      </c>
      <c r="F5888" s="31" t="s">
        <v>398</v>
      </c>
      <c r="G5888" s="32" t="s">
        <v>70</v>
      </c>
      <c r="H5888" s="35" t="s">
        <v>417</v>
      </c>
      <c r="I5888" s="32" t="s">
        <v>166</v>
      </c>
      <c r="J5888" s="19">
        <v>4.5999999999999996</v>
      </c>
    </row>
    <row r="5889" spans="1:11">
      <c r="A5889" s="18" t="s">
        <v>20</v>
      </c>
      <c r="B5889" s="5" t="s">
        <v>1033</v>
      </c>
      <c r="C5889" s="16">
        <v>25</v>
      </c>
      <c r="D5889" s="30">
        <v>45464</v>
      </c>
      <c r="E5889" s="102">
        <f>YEAR(DATA[[#This Row],[Fecha]])</f>
        <v>2024</v>
      </c>
      <c r="F5889" s="31" t="s">
        <v>398</v>
      </c>
      <c r="G5889" s="32" t="s">
        <v>53</v>
      </c>
      <c r="H5889" s="35" t="s">
        <v>387</v>
      </c>
      <c r="I5889" s="32" t="s">
        <v>166</v>
      </c>
      <c r="J5889" s="19">
        <v>2.2200000000000002</v>
      </c>
    </row>
    <row r="5890" spans="1:11">
      <c r="A5890" s="18" t="s">
        <v>20</v>
      </c>
      <c r="B5890" s="5" t="s">
        <v>1033</v>
      </c>
      <c r="C5890" s="16">
        <v>25</v>
      </c>
      <c r="D5890" s="30">
        <v>45464</v>
      </c>
      <c r="E5890" s="102">
        <f>YEAR(DATA[[#This Row],[Fecha]])</f>
        <v>2024</v>
      </c>
      <c r="F5890" s="31" t="s">
        <v>398</v>
      </c>
      <c r="G5890" s="32" t="s">
        <v>482</v>
      </c>
      <c r="H5890" s="35" t="s">
        <v>806</v>
      </c>
      <c r="I5890" s="32" t="s">
        <v>166</v>
      </c>
      <c r="J5890" s="19">
        <v>2.08</v>
      </c>
    </row>
    <row r="5891" spans="1:11">
      <c r="A5891" s="18" t="s">
        <v>22</v>
      </c>
      <c r="B5891" s="5" t="s">
        <v>1033</v>
      </c>
      <c r="C5891" s="16">
        <v>25</v>
      </c>
      <c r="D5891" s="30">
        <v>45464</v>
      </c>
      <c r="E5891" s="102">
        <f>YEAR(DATA[[#This Row],[Fecha]])</f>
        <v>2024</v>
      </c>
      <c r="F5891" s="31" t="s">
        <v>398</v>
      </c>
      <c r="G5891" s="32" t="s">
        <v>70</v>
      </c>
      <c r="H5891" s="35" t="s">
        <v>547</v>
      </c>
      <c r="I5891" s="32" t="s">
        <v>166</v>
      </c>
      <c r="J5891" s="19">
        <v>1.9</v>
      </c>
    </row>
    <row r="5892" spans="1:11">
      <c r="A5892" s="18" t="s">
        <v>20</v>
      </c>
      <c r="B5892" s="5" t="s">
        <v>1033</v>
      </c>
      <c r="C5892" s="16">
        <v>25</v>
      </c>
      <c r="D5892" s="30">
        <v>45464</v>
      </c>
      <c r="E5892" s="102">
        <f>YEAR(DATA[[#This Row],[Fecha]])</f>
        <v>2024</v>
      </c>
      <c r="F5892" s="31" t="s">
        <v>398</v>
      </c>
      <c r="G5892" s="32" t="s">
        <v>53</v>
      </c>
      <c r="H5892" s="35" t="s">
        <v>387</v>
      </c>
      <c r="I5892" s="32" t="s">
        <v>166</v>
      </c>
      <c r="J5892" s="19">
        <v>1.52</v>
      </c>
    </row>
    <row r="5893" spans="1:11">
      <c r="A5893" s="18" t="s">
        <v>22</v>
      </c>
      <c r="B5893" s="5" t="s">
        <v>1033</v>
      </c>
      <c r="C5893" s="16">
        <v>25</v>
      </c>
      <c r="D5893" s="30">
        <v>45464</v>
      </c>
      <c r="E5893" s="102">
        <f>YEAR(DATA[[#This Row],[Fecha]])</f>
        <v>2024</v>
      </c>
      <c r="F5893" s="31" t="s">
        <v>398</v>
      </c>
      <c r="G5893" s="32" t="s">
        <v>79</v>
      </c>
      <c r="H5893" s="35" t="s">
        <v>110</v>
      </c>
      <c r="I5893" s="32" t="s">
        <v>166</v>
      </c>
      <c r="J5893" s="19">
        <v>1.1499999999999999</v>
      </c>
    </row>
    <row r="5894" spans="1:11">
      <c r="A5894" s="18" t="s">
        <v>22</v>
      </c>
      <c r="B5894" s="5" t="s">
        <v>1033</v>
      </c>
      <c r="C5894" s="16">
        <v>25</v>
      </c>
      <c r="D5894" s="30">
        <v>45464</v>
      </c>
      <c r="E5894" s="102">
        <f>YEAR(DATA[[#This Row],[Fecha]])</f>
        <v>2024</v>
      </c>
      <c r="F5894" s="31" t="s">
        <v>398</v>
      </c>
      <c r="G5894" s="32" t="s">
        <v>70</v>
      </c>
      <c r="H5894" s="35" t="s">
        <v>417</v>
      </c>
      <c r="I5894" s="32" t="s">
        <v>166</v>
      </c>
      <c r="J5894" s="19">
        <v>1.1499999999999999</v>
      </c>
    </row>
    <row r="5895" spans="1:11">
      <c r="A5895" s="18" t="s">
        <v>22</v>
      </c>
      <c r="B5895" s="5" t="s">
        <v>1033</v>
      </c>
      <c r="C5895" s="16">
        <v>25</v>
      </c>
      <c r="D5895" s="30">
        <v>45464</v>
      </c>
      <c r="E5895" s="102">
        <f>YEAR(DATA[[#This Row],[Fecha]])</f>
        <v>2024</v>
      </c>
      <c r="F5895" s="31" t="s">
        <v>398</v>
      </c>
      <c r="G5895" s="32" t="s">
        <v>79</v>
      </c>
      <c r="H5895" s="35" t="s">
        <v>110</v>
      </c>
      <c r="I5895" s="32" t="s">
        <v>166</v>
      </c>
      <c r="J5895" s="19">
        <v>0.95</v>
      </c>
    </row>
    <row r="5896" spans="1:11">
      <c r="A5896" s="18" t="s">
        <v>22</v>
      </c>
      <c r="B5896" s="5" t="s">
        <v>1033</v>
      </c>
      <c r="C5896" s="16">
        <v>25</v>
      </c>
      <c r="D5896" s="30">
        <v>45465</v>
      </c>
      <c r="E5896" s="102">
        <f>YEAR(DATA[[#This Row],[Fecha]])</f>
        <v>2024</v>
      </c>
      <c r="F5896" s="31" t="s">
        <v>398</v>
      </c>
      <c r="G5896" s="32" t="s">
        <v>80</v>
      </c>
      <c r="H5896" s="35" t="s">
        <v>695</v>
      </c>
      <c r="I5896" s="32" t="s">
        <v>57</v>
      </c>
      <c r="J5896" s="19">
        <v>60</v>
      </c>
      <c r="K5896" s="29" t="s">
        <v>1024</v>
      </c>
    </row>
    <row r="5897" spans="1:11">
      <c r="A5897" s="18" t="s">
        <v>22</v>
      </c>
      <c r="B5897" s="5" t="s">
        <v>1033</v>
      </c>
      <c r="C5897" s="16">
        <v>25</v>
      </c>
      <c r="D5897" s="30">
        <v>45465</v>
      </c>
      <c r="E5897" s="102">
        <f>YEAR(DATA[[#This Row],[Fecha]])</f>
        <v>2024</v>
      </c>
      <c r="F5897" s="31" t="s">
        <v>398</v>
      </c>
      <c r="G5897" s="32" t="s">
        <v>80</v>
      </c>
      <c r="H5897" s="35" t="s">
        <v>695</v>
      </c>
      <c r="I5897" s="32" t="s">
        <v>57</v>
      </c>
      <c r="J5897" s="19">
        <v>30</v>
      </c>
      <c r="K5897" s="29" t="s">
        <v>1024</v>
      </c>
    </row>
    <row r="5898" spans="1:11">
      <c r="A5898" s="18" t="s">
        <v>20</v>
      </c>
      <c r="B5898" s="5" t="s">
        <v>1033</v>
      </c>
      <c r="C5898" s="16">
        <v>25</v>
      </c>
      <c r="D5898" s="30">
        <v>45465</v>
      </c>
      <c r="E5898" s="102">
        <f>YEAR(DATA[[#This Row],[Fecha]])</f>
        <v>2024</v>
      </c>
      <c r="F5898" s="31" t="s">
        <v>398</v>
      </c>
      <c r="G5898" s="32" t="s">
        <v>64</v>
      </c>
      <c r="H5898" s="35" t="s">
        <v>386</v>
      </c>
      <c r="I5898" s="32" t="s">
        <v>166</v>
      </c>
      <c r="J5898" s="19">
        <v>5.98</v>
      </c>
    </row>
    <row r="5899" spans="1:11">
      <c r="A5899" s="18" t="s">
        <v>20</v>
      </c>
      <c r="B5899" s="5" t="s">
        <v>1033</v>
      </c>
      <c r="C5899" s="16">
        <v>25</v>
      </c>
      <c r="D5899" s="30">
        <v>45465</v>
      </c>
      <c r="E5899" s="102">
        <f>YEAR(DATA[[#This Row],[Fecha]])</f>
        <v>2024</v>
      </c>
      <c r="F5899" s="31" t="s">
        <v>58</v>
      </c>
      <c r="G5899" s="32" t="s">
        <v>53</v>
      </c>
      <c r="H5899" s="35" t="s">
        <v>170</v>
      </c>
      <c r="I5899" s="32" t="s">
        <v>166</v>
      </c>
      <c r="J5899" s="19">
        <v>5.57</v>
      </c>
    </row>
    <row r="5900" spans="1:11">
      <c r="A5900" s="18" t="s">
        <v>22</v>
      </c>
      <c r="B5900" s="5" t="s">
        <v>1033</v>
      </c>
      <c r="C5900" s="16">
        <v>25</v>
      </c>
      <c r="D5900" s="30">
        <v>45465</v>
      </c>
      <c r="E5900" s="102">
        <f>YEAR(DATA[[#This Row],[Fecha]])</f>
        <v>2024</v>
      </c>
      <c r="F5900" s="31" t="s">
        <v>398</v>
      </c>
      <c r="G5900" s="32" t="s">
        <v>80</v>
      </c>
      <c r="H5900" s="35" t="s">
        <v>695</v>
      </c>
      <c r="I5900" s="32" t="s">
        <v>166</v>
      </c>
      <c r="J5900" s="19">
        <v>5.3</v>
      </c>
    </row>
    <row r="5901" spans="1:11">
      <c r="A5901" s="18" t="s">
        <v>20</v>
      </c>
      <c r="B5901" s="5" t="s">
        <v>1033</v>
      </c>
      <c r="C5901" s="16">
        <v>25</v>
      </c>
      <c r="D5901" s="30">
        <v>45465</v>
      </c>
      <c r="E5901" s="102">
        <f>YEAR(DATA[[#This Row],[Fecha]])</f>
        <v>2024</v>
      </c>
      <c r="F5901" s="31" t="s">
        <v>398</v>
      </c>
      <c r="G5901" s="32" t="s">
        <v>64</v>
      </c>
      <c r="H5901" s="35" t="s">
        <v>156</v>
      </c>
      <c r="I5901" s="32" t="s">
        <v>166</v>
      </c>
      <c r="J5901" s="19">
        <v>4.54</v>
      </c>
    </row>
    <row r="5902" spans="1:11">
      <c r="A5902" s="18" t="s">
        <v>20</v>
      </c>
      <c r="B5902" s="5" t="s">
        <v>1033</v>
      </c>
      <c r="C5902" s="16">
        <v>25</v>
      </c>
      <c r="D5902" s="30">
        <v>45465</v>
      </c>
      <c r="E5902" s="102">
        <f>YEAR(DATA[[#This Row],[Fecha]])</f>
        <v>2024</v>
      </c>
      <c r="F5902" s="31" t="s">
        <v>398</v>
      </c>
      <c r="G5902" s="32" t="s">
        <v>76</v>
      </c>
      <c r="H5902" s="35" t="s">
        <v>108</v>
      </c>
      <c r="I5902" s="32" t="s">
        <v>166</v>
      </c>
      <c r="J5902" s="19">
        <v>3.02</v>
      </c>
    </row>
    <row r="5903" spans="1:11">
      <c r="A5903" s="18" t="s">
        <v>22</v>
      </c>
      <c r="B5903" s="5" t="s">
        <v>1033</v>
      </c>
      <c r="C5903" s="16">
        <v>25</v>
      </c>
      <c r="D5903" s="30">
        <v>45465</v>
      </c>
      <c r="E5903" s="102">
        <f>YEAR(DATA[[#This Row],[Fecha]])</f>
        <v>2024</v>
      </c>
      <c r="F5903" s="31" t="s">
        <v>398</v>
      </c>
      <c r="G5903" s="32" t="s">
        <v>65</v>
      </c>
      <c r="H5903" s="35" t="s">
        <v>69</v>
      </c>
      <c r="I5903" s="32" t="s">
        <v>166</v>
      </c>
      <c r="J5903" s="19">
        <v>2.9</v>
      </c>
    </row>
    <row r="5904" spans="1:11">
      <c r="A5904" s="18" t="s">
        <v>22</v>
      </c>
      <c r="B5904" s="5" t="s">
        <v>1033</v>
      </c>
      <c r="C5904" s="16">
        <v>25</v>
      </c>
      <c r="D5904" s="30">
        <v>45465</v>
      </c>
      <c r="E5904" s="102">
        <f>YEAR(DATA[[#This Row],[Fecha]])</f>
        <v>2024</v>
      </c>
      <c r="F5904" s="31" t="s">
        <v>398</v>
      </c>
      <c r="G5904" s="32" t="s">
        <v>65</v>
      </c>
      <c r="H5904" s="35" t="s">
        <v>69</v>
      </c>
      <c r="I5904" s="32" t="s">
        <v>166</v>
      </c>
      <c r="J5904" s="19">
        <v>2.66</v>
      </c>
    </row>
    <row r="5905" spans="1:11">
      <c r="A5905" s="18" t="s">
        <v>20</v>
      </c>
      <c r="B5905" s="5" t="s">
        <v>1033</v>
      </c>
      <c r="C5905" s="16">
        <v>25</v>
      </c>
      <c r="D5905" s="30">
        <v>45465</v>
      </c>
      <c r="E5905" s="102">
        <f>YEAR(DATA[[#This Row],[Fecha]])</f>
        <v>2024</v>
      </c>
      <c r="F5905" s="31" t="s">
        <v>58</v>
      </c>
      <c r="G5905" s="32" t="s">
        <v>53</v>
      </c>
      <c r="H5905" s="35" t="s">
        <v>433</v>
      </c>
      <c r="I5905" s="32" t="s">
        <v>166</v>
      </c>
      <c r="J5905" s="19">
        <v>2.39</v>
      </c>
    </row>
    <row r="5906" spans="1:11">
      <c r="A5906" s="18" t="s">
        <v>22</v>
      </c>
      <c r="B5906" s="5" t="s">
        <v>1033</v>
      </c>
      <c r="C5906" s="16">
        <v>25</v>
      </c>
      <c r="D5906" s="30">
        <v>45465</v>
      </c>
      <c r="E5906" s="102">
        <f>YEAR(DATA[[#This Row],[Fecha]])</f>
        <v>2024</v>
      </c>
      <c r="F5906" s="31" t="s">
        <v>398</v>
      </c>
      <c r="G5906" s="32" t="s">
        <v>79</v>
      </c>
      <c r="H5906" s="35" t="s">
        <v>110</v>
      </c>
      <c r="I5906" s="32" t="s">
        <v>166</v>
      </c>
      <c r="J5906" s="19">
        <v>2.33</v>
      </c>
    </row>
    <row r="5907" spans="1:11">
      <c r="A5907" s="18" t="s">
        <v>20</v>
      </c>
      <c r="B5907" s="5" t="s">
        <v>1033</v>
      </c>
      <c r="C5907" s="16">
        <v>25</v>
      </c>
      <c r="D5907" s="30">
        <v>45465</v>
      </c>
      <c r="E5907" s="102">
        <f>YEAR(DATA[[#This Row],[Fecha]])</f>
        <v>2024</v>
      </c>
      <c r="F5907" s="31" t="s">
        <v>58</v>
      </c>
      <c r="G5907" s="32" t="s">
        <v>70</v>
      </c>
      <c r="H5907" s="35" t="s">
        <v>134</v>
      </c>
      <c r="I5907" s="32" t="s">
        <v>166</v>
      </c>
      <c r="J5907" s="19">
        <v>2.0699999999999998</v>
      </c>
    </row>
    <row r="5908" spans="1:11">
      <c r="A5908" s="18" t="s">
        <v>22</v>
      </c>
      <c r="B5908" s="5" t="s">
        <v>1033</v>
      </c>
      <c r="C5908" s="16">
        <v>25</v>
      </c>
      <c r="D5908" s="30">
        <v>45465</v>
      </c>
      <c r="E5908" s="102">
        <f>YEAR(DATA[[#This Row],[Fecha]])</f>
        <v>2024</v>
      </c>
      <c r="F5908" s="31" t="s">
        <v>398</v>
      </c>
      <c r="G5908" s="32" t="s">
        <v>79</v>
      </c>
      <c r="H5908" s="35" t="s">
        <v>110</v>
      </c>
      <c r="I5908" s="32" t="s">
        <v>166</v>
      </c>
      <c r="J5908" s="19">
        <v>1.98</v>
      </c>
    </row>
    <row r="5909" spans="1:11">
      <c r="A5909" s="18" t="s">
        <v>22</v>
      </c>
      <c r="B5909" s="5" t="s">
        <v>1033</v>
      </c>
      <c r="C5909" s="16">
        <v>25</v>
      </c>
      <c r="D5909" s="30">
        <v>45465</v>
      </c>
      <c r="E5909" s="102">
        <f>YEAR(DATA[[#This Row],[Fecha]])</f>
        <v>2024</v>
      </c>
      <c r="F5909" s="31" t="s">
        <v>398</v>
      </c>
      <c r="G5909" s="32" t="s">
        <v>79</v>
      </c>
      <c r="H5909" s="35" t="s">
        <v>110</v>
      </c>
      <c r="I5909" s="32" t="s">
        <v>166</v>
      </c>
      <c r="J5909" s="19">
        <v>1.2</v>
      </c>
    </row>
    <row r="5910" spans="1:11">
      <c r="A5910" s="18" t="s">
        <v>20</v>
      </c>
      <c r="B5910" s="5" t="s">
        <v>1033</v>
      </c>
      <c r="C5910" s="16">
        <v>25</v>
      </c>
      <c r="D5910" s="30">
        <v>45465</v>
      </c>
      <c r="E5910" s="102">
        <f>YEAR(DATA[[#This Row],[Fecha]])</f>
        <v>2024</v>
      </c>
      <c r="F5910" s="31" t="s">
        <v>58</v>
      </c>
      <c r="G5910" s="32" t="s">
        <v>52</v>
      </c>
      <c r="H5910" s="35" t="s">
        <v>162</v>
      </c>
      <c r="I5910" s="32" t="s">
        <v>166</v>
      </c>
      <c r="J5910" s="19">
        <v>0.86</v>
      </c>
    </row>
    <row r="5911" spans="1:11">
      <c r="A5911" s="18" t="s">
        <v>22</v>
      </c>
      <c r="B5911" s="5" t="s">
        <v>1033</v>
      </c>
      <c r="C5911" s="16">
        <v>25</v>
      </c>
      <c r="D5911" s="30">
        <v>45465</v>
      </c>
      <c r="E5911" s="102">
        <f>YEAR(DATA[[#This Row],[Fecha]])</f>
        <v>2024</v>
      </c>
      <c r="F5911" s="31" t="s">
        <v>398</v>
      </c>
      <c r="G5911" s="32" t="s">
        <v>79</v>
      </c>
      <c r="H5911" s="35" t="s">
        <v>110</v>
      </c>
      <c r="I5911" s="32" t="s">
        <v>166</v>
      </c>
      <c r="J5911" s="19">
        <v>0.38</v>
      </c>
    </row>
    <row r="5912" spans="1:11">
      <c r="A5912" s="18" t="s">
        <v>20</v>
      </c>
      <c r="B5912" s="5" t="s">
        <v>1033</v>
      </c>
      <c r="C5912" s="16">
        <v>25</v>
      </c>
      <c r="D5912" s="30">
        <v>45465</v>
      </c>
      <c r="E5912" s="102">
        <f>YEAR(DATA[[#This Row],[Fecha]])</f>
        <v>2024</v>
      </c>
      <c r="F5912" s="31" t="s">
        <v>58</v>
      </c>
      <c r="G5912" s="32" t="s">
        <v>52</v>
      </c>
      <c r="H5912" s="35" t="s">
        <v>162</v>
      </c>
      <c r="I5912" s="32" t="s">
        <v>166</v>
      </c>
      <c r="J5912" s="19">
        <v>0.34</v>
      </c>
    </row>
    <row r="5913" spans="1:11">
      <c r="A5913" s="18" t="s">
        <v>20</v>
      </c>
      <c r="B5913" s="5" t="str">
        <f>TEXT(DATA[[#This Row],[Fecha]],"mmm")</f>
        <v>jun</v>
      </c>
      <c r="C5913" s="16">
        <f>(WEEKNUM(DATA[[#This Row],[Fecha]],2))</f>
        <v>26</v>
      </c>
      <c r="D5913" s="84">
        <v>45467</v>
      </c>
      <c r="E5913" s="102">
        <f>YEAR(DATA[[#This Row],[Fecha]])</f>
        <v>2024</v>
      </c>
      <c r="F5913" s="31" t="s">
        <v>398</v>
      </c>
      <c r="G5913" s="32" t="s">
        <v>64</v>
      </c>
      <c r="H5913" s="85" t="s">
        <v>386</v>
      </c>
      <c r="I5913" s="32" t="s">
        <v>56</v>
      </c>
      <c r="J5913" s="19">
        <v>16.27</v>
      </c>
      <c r="K5913" s="29" t="s">
        <v>1035</v>
      </c>
    </row>
    <row r="5914" spans="1:11">
      <c r="A5914" s="18" t="s">
        <v>20</v>
      </c>
      <c r="B5914" s="5" t="str">
        <f>TEXT(DATA[[#This Row],[Fecha]],"mmm")</f>
        <v>jun</v>
      </c>
      <c r="C5914" s="16">
        <f>(WEEKNUM(DATA[[#This Row],[Fecha]],2))</f>
        <v>26</v>
      </c>
      <c r="D5914" s="84">
        <v>45467</v>
      </c>
      <c r="E5914" s="102">
        <f>YEAR(DATA[[#This Row],[Fecha]])</f>
        <v>2024</v>
      </c>
      <c r="F5914" s="31" t="s">
        <v>398</v>
      </c>
      <c r="G5914" s="32" t="s">
        <v>64</v>
      </c>
      <c r="H5914" s="85" t="s">
        <v>142</v>
      </c>
      <c r="I5914" s="32" t="s">
        <v>57</v>
      </c>
      <c r="J5914" s="19">
        <v>16.13</v>
      </c>
      <c r="K5914" s="29" t="s">
        <v>1036</v>
      </c>
    </row>
    <row r="5915" spans="1:11">
      <c r="A5915" s="18" t="s">
        <v>20</v>
      </c>
      <c r="B5915" s="5" t="str">
        <f>TEXT(DATA[[#This Row],[Fecha]],"mmm")</f>
        <v>jun</v>
      </c>
      <c r="C5915" s="16">
        <f>(WEEKNUM(DATA[[#This Row],[Fecha]],2))</f>
        <v>26</v>
      </c>
      <c r="D5915" s="84">
        <v>45467</v>
      </c>
      <c r="E5915" s="102">
        <f>YEAR(DATA[[#This Row],[Fecha]])</f>
        <v>2024</v>
      </c>
      <c r="F5915" s="31" t="s">
        <v>398</v>
      </c>
      <c r="G5915" s="32" t="s">
        <v>64</v>
      </c>
      <c r="H5915" s="85" t="s">
        <v>386</v>
      </c>
      <c r="I5915" s="32" t="s">
        <v>56</v>
      </c>
      <c r="J5915" s="19">
        <v>14.63</v>
      </c>
      <c r="K5915" s="29" t="s">
        <v>1035</v>
      </c>
    </row>
    <row r="5916" spans="1:11">
      <c r="A5916" s="18" t="s">
        <v>22</v>
      </c>
      <c r="B5916" s="5" t="str">
        <f>TEXT(DATA[[#This Row],[Fecha]],"mmm")</f>
        <v>jun</v>
      </c>
      <c r="C5916" s="16">
        <f>(WEEKNUM(DATA[[#This Row],[Fecha]],2))</f>
        <v>26</v>
      </c>
      <c r="D5916" s="84">
        <v>45467</v>
      </c>
      <c r="E5916" s="102">
        <f>YEAR(DATA[[#This Row],[Fecha]])</f>
        <v>2024</v>
      </c>
      <c r="F5916" s="31" t="s">
        <v>398</v>
      </c>
      <c r="G5916" s="32" t="s">
        <v>60</v>
      </c>
      <c r="H5916" s="85" t="s">
        <v>299</v>
      </c>
      <c r="I5916" s="32" t="s">
        <v>57</v>
      </c>
      <c r="J5916" s="19">
        <v>11.83</v>
      </c>
      <c r="K5916" s="29" t="s">
        <v>1041</v>
      </c>
    </row>
    <row r="5917" spans="1:11">
      <c r="A5917" s="18" t="s">
        <v>22</v>
      </c>
      <c r="B5917" s="5" t="str">
        <f>TEXT(DATA[[#This Row],[Fecha]],"mmm")</f>
        <v>jun</v>
      </c>
      <c r="C5917" s="16">
        <f>(WEEKNUM(DATA[[#This Row],[Fecha]],2))</f>
        <v>26</v>
      </c>
      <c r="D5917" s="84">
        <v>45467</v>
      </c>
      <c r="E5917" s="102">
        <f>YEAR(DATA[[#This Row],[Fecha]])</f>
        <v>2024</v>
      </c>
      <c r="F5917" s="31" t="s">
        <v>398</v>
      </c>
      <c r="G5917" s="32" t="s">
        <v>76</v>
      </c>
      <c r="H5917" s="85" t="s">
        <v>796</v>
      </c>
      <c r="I5917" s="32" t="s">
        <v>166</v>
      </c>
      <c r="J5917" s="19">
        <v>9.6999999999999993</v>
      </c>
    </row>
    <row r="5918" spans="1:11">
      <c r="A5918" s="18" t="s">
        <v>20</v>
      </c>
      <c r="B5918" s="5" t="str">
        <f>TEXT(DATA[[#This Row],[Fecha]],"mmm")</f>
        <v>jun</v>
      </c>
      <c r="C5918" s="16">
        <f>(WEEKNUM(DATA[[#This Row],[Fecha]],2))</f>
        <v>26</v>
      </c>
      <c r="D5918" s="84">
        <v>45467</v>
      </c>
      <c r="E5918" s="102">
        <f>YEAR(DATA[[#This Row],[Fecha]])</f>
        <v>2024</v>
      </c>
      <c r="F5918" s="31" t="s">
        <v>398</v>
      </c>
      <c r="G5918" s="32" t="s">
        <v>64</v>
      </c>
      <c r="H5918" s="85" t="s">
        <v>490</v>
      </c>
      <c r="I5918" s="32" t="s">
        <v>166</v>
      </c>
      <c r="J5918" s="19">
        <v>9.1199999999999992</v>
      </c>
    </row>
    <row r="5919" spans="1:11">
      <c r="A5919" s="18" t="s">
        <v>22</v>
      </c>
      <c r="B5919" s="5" t="str">
        <f>TEXT(DATA[[#This Row],[Fecha]],"mmm")</f>
        <v>jun</v>
      </c>
      <c r="C5919" s="16">
        <f>(WEEKNUM(DATA[[#This Row],[Fecha]],2))</f>
        <v>26</v>
      </c>
      <c r="D5919" s="84">
        <v>45467</v>
      </c>
      <c r="E5919" s="102">
        <f>YEAR(DATA[[#This Row],[Fecha]])</f>
        <v>2024</v>
      </c>
      <c r="F5919" s="31" t="s">
        <v>398</v>
      </c>
      <c r="G5919" s="32" t="s">
        <v>76</v>
      </c>
      <c r="H5919" s="85" t="s">
        <v>949</v>
      </c>
      <c r="I5919" s="32" t="s">
        <v>166</v>
      </c>
      <c r="J5919" s="19">
        <v>8.25</v>
      </c>
    </row>
    <row r="5920" spans="1:11">
      <c r="A5920" s="18" t="s">
        <v>20</v>
      </c>
      <c r="B5920" s="5" t="str">
        <f>TEXT(DATA[[#This Row],[Fecha]],"mmm")</f>
        <v>jun</v>
      </c>
      <c r="C5920" s="16">
        <f>(WEEKNUM(DATA[[#This Row],[Fecha]],2))</f>
        <v>26</v>
      </c>
      <c r="D5920" s="84">
        <v>45467</v>
      </c>
      <c r="E5920" s="102">
        <f>YEAR(DATA[[#This Row],[Fecha]])</f>
        <v>2024</v>
      </c>
      <c r="F5920" s="31" t="s">
        <v>398</v>
      </c>
      <c r="G5920" s="32" t="s">
        <v>64</v>
      </c>
      <c r="H5920" s="85" t="s">
        <v>1043</v>
      </c>
      <c r="I5920" s="32" t="s">
        <v>166</v>
      </c>
      <c r="J5920" s="19">
        <v>7.24</v>
      </c>
    </row>
    <row r="5921" spans="1:11">
      <c r="A5921" s="18" t="s">
        <v>20</v>
      </c>
      <c r="B5921" s="5" t="str">
        <f>TEXT(DATA[[#This Row],[Fecha]],"mmm")</f>
        <v>jun</v>
      </c>
      <c r="C5921" s="16">
        <f>(WEEKNUM(DATA[[#This Row],[Fecha]],2))</f>
        <v>26</v>
      </c>
      <c r="D5921" s="84">
        <v>45467</v>
      </c>
      <c r="E5921" s="102">
        <f>YEAR(DATA[[#This Row],[Fecha]])</f>
        <v>2024</v>
      </c>
      <c r="F5921" s="31" t="s">
        <v>398</v>
      </c>
      <c r="G5921" s="32" t="s">
        <v>482</v>
      </c>
      <c r="H5921" s="85" t="s">
        <v>104</v>
      </c>
      <c r="I5921" s="32" t="s">
        <v>166</v>
      </c>
      <c r="J5921" s="19">
        <v>7.13</v>
      </c>
    </row>
    <row r="5922" spans="1:11">
      <c r="A5922" s="18" t="s">
        <v>22</v>
      </c>
      <c r="B5922" s="5" t="str">
        <f>TEXT(DATA[[#This Row],[Fecha]],"mmm")</f>
        <v>jun</v>
      </c>
      <c r="C5922" s="16">
        <f>(WEEKNUM(DATA[[#This Row],[Fecha]],2))</f>
        <v>26</v>
      </c>
      <c r="D5922" s="84">
        <v>45467</v>
      </c>
      <c r="E5922" s="102">
        <f>YEAR(DATA[[#This Row],[Fecha]])</f>
        <v>2024</v>
      </c>
      <c r="F5922" s="31" t="s">
        <v>398</v>
      </c>
      <c r="G5922" s="32" t="s">
        <v>60</v>
      </c>
      <c r="H5922" s="85" t="s">
        <v>299</v>
      </c>
      <c r="I5922" s="32" t="s">
        <v>166</v>
      </c>
      <c r="J5922" s="19">
        <v>5.93</v>
      </c>
    </row>
    <row r="5923" spans="1:11">
      <c r="A5923" s="18" t="s">
        <v>22</v>
      </c>
      <c r="B5923" s="5" t="str">
        <f>TEXT(DATA[[#This Row],[Fecha]],"mmm")</f>
        <v>jun</v>
      </c>
      <c r="C5923" s="16">
        <f>(WEEKNUM(DATA[[#This Row],[Fecha]],2))</f>
        <v>26</v>
      </c>
      <c r="D5923" s="84">
        <v>45467</v>
      </c>
      <c r="E5923" s="102">
        <f>YEAR(DATA[[#This Row],[Fecha]])</f>
        <v>2024</v>
      </c>
      <c r="F5923" s="31" t="s">
        <v>398</v>
      </c>
      <c r="G5923" s="32" t="s">
        <v>60</v>
      </c>
      <c r="H5923" s="85" t="s">
        <v>299</v>
      </c>
      <c r="I5923" s="32" t="s">
        <v>166</v>
      </c>
      <c r="J5923" s="19">
        <v>5.25</v>
      </c>
    </row>
    <row r="5924" spans="1:11">
      <c r="A5924" s="18" t="s">
        <v>20</v>
      </c>
      <c r="B5924" s="5" t="str">
        <f>TEXT(DATA[[#This Row],[Fecha]],"mmm")</f>
        <v>jun</v>
      </c>
      <c r="C5924" s="16">
        <f>(WEEKNUM(DATA[[#This Row],[Fecha]],2))</f>
        <v>26</v>
      </c>
      <c r="D5924" s="84">
        <v>45467</v>
      </c>
      <c r="E5924" s="102">
        <f>YEAR(DATA[[#This Row],[Fecha]])</f>
        <v>2024</v>
      </c>
      <c r="F5924" s="31" t="s">
        <v>398</v>
      </c>
      <c r="G5924" s="32" t="s">
        <v>59</v>
      </c>
      <c r="H5924" s="85" t="s">
        <v>66</v>
      </c>
      <c r="I5924" s="32" t="s">
        <v>166</v>
      </c>
      <c r="J5924" s="19">
        <v>4.22</v>
      </c>
    </row>
    <row r="5925" spans="1:11">
      <c r="A5925" s="18" t="s">
        <v>20</v>
      </c>
      <c r="B5925" s="5" t="str">
        <f>TEXT(DATA[[#This Row],[Fecha]],"mmm")</f>
        <v>jun</v>
      </c>
      <c r="C5925" s="16">
        <f>(WEEKNUM(DATA[[#This Row],[Fecha]],2))</f>
        <v>26</v>
      </c>
      <c r="D5925" s="84">
        <v>45467</v>
      </c>
      <c r="E5925" s="102">
        <f>YEAR(DATA[[#This Row],[Fecha]])</f>
        <v>2024</v>
      </c>
      <c r="F5925" s="31" t="s">
        <v>398</v>
      </c>
      <c r="G5925" s="32" t="s">
        <v>64</v>
      </c>
      <c r="H5925" s="85" t="s">
        <v>544</v>
      </c>
      <c r="I5925" s="32" t="s">
        <v>166</v>
      </c>
      <c r="J5925" s="19">
        <v>3.87</v>
      </c>
    </row>
    <row r="5926" spans="1:11">
      <c r="A5926" s="18" t="s">
        <v>20</v>
      </c>
      <c r="B5926" s="5" t="str">
        <f>TEXT(DATA[[#This Row],[Fecha]],"mmm")</f>
        <v>jun</v>
      </c>
      <c r="C5926" s="16">
        <f>(WEEKNUM(DATA[[#This Row],[Fecha]],2))</f>
        <v>26</v>
      </c>
      <c r="D5926" s="84">
        <v>45467</v>
      </c>
      <c r="E5926" s="102">
        <f>YEAR(DATA[[#This Row],[Fecha]])</f>
        <v>2024</v>
      </c>
      <c r="F5926" s="31" t="s">
        <v>398</v>
      </c>
      <c r="G5926" s="32" t="s">
        <v>59</v>
      </c>
      <c r="H5926" s="85" t="s">
        <v>487</v>
      </c>
      <c r="I5926" s="32" t="s">
        <v>166</v>
      </c>
      <c r="J5926" s="19">
        <v>3.45</v>
      </c>
    </row>
    <row r="5927" spans="1:11">
      <c r="A5927" s="18" t="s">
        <v>22</v>
      </c>
      <c r="B5927" s="5" t="str">
        <f>TEXT(DATA[[#This Row],[Fecha]],"mmm")</f>
        <v>jun</v>
      </c>
      <c r="C5927" s="16">
        <f>(WEEKNUM(DATA[[#This Row],[Fecha]],2))</f>
        <v>26</v>
      </c>
      <c r="D5927" s="84">
        <v>45467</v>
      </c>
      <c r="E5927" s="102">
        <f>YEAR(DATA[[#This Row],[Fecha]])</f>
        <v>2024</v>
      </c>
      <c r="F5927" s="31" t="s">
        <v>398</v>
      </c>
      <c r="G5927" s="32" t="s">
        <v>76</v>
      </c>
      <c r="H5927" s="85" t="s">
        <v>796</v>
      </c>
      <c r="I5927" s="32" t="s">
        <v>166</v>
      </c>
      <c r="J5927" s="19">
        <v>2.7</v>
      </c>
    </row>
    <row r="5928" spans="1:11">
      <c r="A5928" s="18" t="s">
        <v>20</v>
      </c>
      <c r="B5928" s="5" t="str">
        <f>TEXT(DATA[[#This Row],[Fecha]],"mmm")</f>
        <v>jun</v>
      </c>
      <c r="C5928" s="16">
        <f>(WEEKNUM(DATA[[#This Row],[Fecha]],2))</f>
        <v>26</v>
      </c>
      <c r="D5928" s="84">
        <v>45467</v>
      </c>
      <c r="E5928" s="102">
        <f>YEAR(DATA[[#This Row],[Fecha]])</f>
        <v>2024</v>
      </c>
      <c r="F5928" s="31" t="s">
        <v>398</v>
      </c>
      <c r="G5928" s="32" t="s">
        <v>64</v>
      </c>
      <c r="H5928" s="85" t="s">
        <v>1043</v>
      </c>
      <c r="I5928" s="32" t="s">
        <v>166</v>
      </c>
      <c r="J5928" s="19">
        <v>2.06</v>
      </c>
    </row>
    <row r="5929" spans="1:11">
      <c r="A5929" s="18" t="s">
        <v>22</v>
      </c>
      <c r="B5929" s="5" t="str">
        <f>TEXT(DATA[[#This Row],[Fecha]],"mmm")</f>
        <v>jun</v>
      </c>
      <c r="C5929" s="16">
        <f>(WEEKNUM(DATA[[#This Row],[Fecha]],2))</f>
        <v>26</v>
      </c>
      <c r="D5929" s="84">
        <v>45467</v>
      </c>
      <c r="E5929" s="102">
        <f>YEAR(DATA[[#This Row],[Fecha]])</f>
        <v>2024</v>
      </c>
      <c r="F5929" s="31" t="s">
        <v>398</v>
      </c>
      <c r="G5929" s="32" t="s">
        <v>60</v>
      </c>
      <c r="H5929" s="85" t="s">
        <v>299</v>
      </c>
      <c r="I5929" s="32" t="s">
        <v>166</v>
      </c>
      <c r="J5929" s="19">
        <v>1.65</v>
      </c>
    </row>
    <row r="5930" spans="1:11">
      <c r="A5930" s="18" t="s">
        <v>22</v>
      </c>
      <c r="B5930" s="5" t="str">
        <f>TEXT(DATA[[#This Row],[Fecha]],"mmm")</f>
        <v>jun</v>
      </c>
      <c r="C5930" s="16">
        <f>(WEEKNUM(DATA[[#This Row],[Fecha]],2))</f>
        <v>26</v>
      </c>
      <c r="D5930" s="84">
        <v>45467</v>
      </c>
      <c r="E5930" s="102">
        <f>YEAR(DATA[[#This Row],[Fecha]])</f>
        <v>2024</v>
      </c>
      <c r="F5930" s="31" t="s">
        <v>398</v>
      </c>
      <c r="G5930" s="32" t="s">
        <v>65</v>
      </c>
      <c r="H5930" s="85" t="s">
        <v>69</v>
      </c>
      <c r="I5930" s="32" t="s">
        <v>166</v>
      </c>
      <c r="J5930" s="19">
        <v>1.28</v>
      </c>
    </row>
    <row r="5931" spans="1:11">
      <c r="A5931" s="18" t="s">
        <v>22</v>
      </c>
      <c r="B5931" s="5" t="str">
        <f>TEXT(DATA[[#This Row],[Fecha]],"mmm")</f>
        <v>jun</v>
      </c>
      <c r="C5931" s="16">
        <f>(WEEKNUM(DATA[[#This Row],[Fecha]],2))</f>
        <v>26</v>
      </c>
      <c r="D5931" s="84">
        <v>45467</v>
      </c>
      <c r="E5931" s="102">
        <f>YEAR(DATA[[#This Row],[Fecha]])</f>
        <v>2024</v>
      </c>
      <c r="F5931" s="31" t="s">
        <v>398</v>
      </c>
      <c r="G5931" s="32" t="s">
        <v>65</v>
      </c>
      <c r="H5931" s="85" t="s">
        <v>69</v>
      </c>
      <c r="I5931" s="32" t="s">
        <v>166</v>
      </c>
      <c r="J5931" s="19">
        <v>1.1000000000000001</v>
      </c>
    </row>
    <row r="5932" spans="1:11">
      <c r="A5932" s="18" t="s">
        <v>20</v>
      </c>
      <c r="B5932" s="5" t="str">
        <f>TEXT(DATA[[#This Row],[Fecha]],"mmm")</f>
        <v>jun</v>
      </c>
      <c r="C5932" s="16">
        <f>(WEEKNUM(DATA[[#This Row],[Fecha]],2))</f>
        <v>26</v>
      </c>
      <c r="D5932" s="84">
        <v>45467</v>
      </c>
      <c r="E5932" s="102">
        <f>YEAR(DATA[[#This Row],[Fecha]])</f>
        <v>2024</v>
      </c>
      <c r="F5932" s="31" t="s">
        <v>398</v>
      </c>
      <c r="G5932" s="32" t="s">
        <v>482</v>
      </c>
      <c r="H5932" s="85" t="s">
        <v>104</v>
      </c>
      <c r="I5932" s="32" t="s">
        <v>166</v>
      </c>
      <c r="J5932" s="19">
        <v>0.83</v>
      </c>
    </row>
    <row r="5933" spans="1:11">
      <c r="A5933" s="18" t="s">
        <v>22</v>
      </c>
      <c r="B5933" s="5" t="str">
        <f>TEXT(DATA[[#This Row],[Fecha]],"mmm")</f>
        <v>jun</v>
      </c>
      <c r="C5933" s="16">
        <f>(WEEKNUM(DATA[[#This Row],[Fecha]],2))</f>
        <v>26</v>
      </c>
      <c r="D5933" s="84">
        <v>45467</v>
      </c>
      <c r="E5933" s="102">
        <f>YEAR(DATA[[#This Row],[Fecha]])</f>
        <v>2024</v>
      </c>
      <c r="F5933" s="31" t="s">
        <v>398</v>
      </c>
      <c r="G5933" s="32" t="s">
        <v>76</v>
      </c>
      <c r="H5933" s="85" t="s">
        <v>949</v>
      </c>
      <c r="I5933" s="32" t="s">
        <v>166</v>
      </c>
      <c r="J5933" s="19">
        <v>0.73</v>
      </c>
    </row>
    <row r="5934" spans="1:11">
      <c r="A5934" s="18" t="s">
        <v>20</v>
      </c>
      <c r="B5934" s="5" t="str">
        <f>TEXT(DATA[[#This Row],[Fecha]],"mmm")</f>
        <v>jun</v>
      </c>
      <c r="C5934" s="16">
        <f>(WEEKNUM(DATA[[#This Row],[Fecha]],2))</f>
        <v>26</v>
      </c>
      <c r="D5934" s="84">
        <v>45468</v>
      </c>
      <c r="E5934" s="102">
        <f>YEAR(DATA[[#This Row],[Fecha]])</f>
        <v>2024</v>
      </c>
      <c r="F5934" s="31" t="s">
        <v>58</v>
      </c>
      <c r="G5934" s="32" t="s">
        <v>52</v>
      </c>
      <c r="H5934" s="85" t="s">
        <v>384</v>
      </c>
      <c r="I5934" s="32" t="s">
        <v>56</v>
      </c>
      <c r="J5934" s="19">
        <v>27.13</v>
      </c>
      <c r="K5934" s="29" t="s">
        <v>1037</v>
      </c>
    </row>
    <row r="5935" spans="1:11">
      <c r="A5935" s="18" t="s">
        <v>22</v>
      </c>
      <c r="B5935" s="5" t="str">
        <f>TEXT(DATA[[#This Row],[Fecha]],"mmm")</f>
        <v>jun</v>
      </c>
      <c r="C5935" s="16">
        <f>(WEEKNUM(DATA[[#This Row],[Fecha]],2))</f>
        <v>26</v>
      </c>
      <c r="D5935" s="84">
        <v>45468</v>
      </c>
      <c r="E5935" s="102">
        <f>YEAR(DATA[[#This Row],[Fecha]])</f>
        <v>2024</v>
      </c>
      <c r="F5935" s="31" t="s">
        <v>398</v>
      </c>
      <c r="G5935" s="32" t="s">
        <v>70</v>
      </c>
      <c r="H5935" s="85" t="s">
        <v>295</v>
      </c>
      <c r="I5935" s="32" t="s">
        <v>57</v>
      </c>
      <c r="J5935" s="19">
        <v>18.95</v>
      </c>
      <c r="K5935" s="29" t="s">
        <v>641</v>
      </c>
    </row>
    <row r="5936" spans="1:11">
      <c r="A5936" s="18" t="s">
        <v>20</v>
      </c>
      <c r="B5936" s="5" t="str">
        <f>TEXT(DATA[[#This Row],[Fecha]],"mmm")</f>
        <v>jun</v>
      </c>
      <c r="C5936" s="16">
        <f>(WEEKNUM(DATA[[#This Row],[Fecha]],2))</f>
        <v>26</v>
      </c>
      <c r="D5936" s="84">
        <v>45468</v>
      </c>
      <c r="E5936" s="102">
        <f>YEAR(DATA[[#This Row],[Fecha]])</f>
        <v>2024</v>
      </c>
      <c r="F5936" s="31" t="s">
        <v>58</v>
      </c>
      <c r="G5936" s="32" t="s">
        <v>75</v>
      </c>
      <c r="H5936" s="85" t="s">
        <v>555</v>
      </c>
      <c r="I5936" s="32" t="s">
        <v>57</v>
      </c>
      <c r="J5936" s="19">
        <v>17.38</v>
      </c>
      <c r="K5936" s="29" t="s">
        <v>1034</v>
      </c>
    </row>
    <row r="5937" spans="1:11">
      <c r="A5937" s="18" t="s">
        <v>20</v>
      </c>
      <c r="B5937" s="5" t="str">
        <f>TEXT(DATA[[#This Row],[Fecha]],"mmm")</f>
        <v>jun</v>
      </c>
      <c r="C5937" s="16">
        <f>(WEEKNUM(DATA[[#This Row],[Fecha]],2))</f>
        <v>26</v>
      </c>
      <c r="D5937" s="84">
        <v>45468</v>
      </c>
      <c r="E5937" s="102">
        <f>YEAR(DATA[[#This Row],[Fecha]])</f>
        <v>2024</v>
      </c>
      <c r="F5937" s="31" t="s">
        <v>398</v>
      </c>
      <c r="G5937" s="32" t="s">
        <v>482</v>
      </c>
      <c r="H5937" s="85" t="s">
        <v>104</v>
      </c>
      <c r="I5937" s="32" t="s">
        <v>166</v>
      </c>
      <c r="J5937" s="19">
        <v>8.64</v>
      </c>
    </row>
    <row r="5938" spans="1:11">
      <c r="A5938" s="18" t="s">
        <v>20</v>
      </c>
      <c r="B5938" s="5" t="str">
        <f>TEXT(DATA[[#This Row],[Fecha]],"mmm")</f>
        <v>jun</v>
      </c>
      <c r="C5938" s="16">
        <f>(WEEKNUM(DATA[[#This Row],[Fecha]],2))</f>
        <v>26</v>
      </c>
      <c r="D5938" s="84">
        <v>45468</v>
      </c>
      <c r="E5938" s="102">
        <f>YEAR(DATA[[#This Row],[Fecha]])</f>
        <v>2024</v>
      </c>
      <c r="F5938" s="31" t="s">
        <v>58</v>
      </c>
      <c r="G5938" s="32" t="s">
        <v>52</v>
      </c>
      <c r="H5938" s="85" t="s">
        <v>384</v>
      </c>
      <c r="I5938" s="32" t="s">
        <v>166</v>
      </c>
      <c r="J5938" s="19">
        <v>7.76</v>
      </c>
    </row>
    <row r="5939" spans="1:11">
      <c r="A5939" s="18" t="s">
        <v>22</v>
      </c>
      <c r="B5939" s="5" t="str">
        <f>TEXT(DATA[[#This Row],[Fecha]],"mmm")</f>
        <v>jun</v>
      </c>
      <c r="C5939" s="16">
        <f>(WEEKNUM(DATA[[#This Row],[Fecha]],2))</f>
        <v>26</v>
      </c>
      <c r="D5939" s="84">
        <v>45468</v>
      </c>
      <c r="E5939" s="102">
        <f>YEAR(DATA[[#This Row],[Fecha]])</f>
        <v>2024</v>
      </c>
      <c r="F5939" s="31" t="s">
        <v>398</v>
      </c>
      <c r="G5939" s="32" t="s">
        <v>70</v>
      </c>
      <c r="H5939" s="85" t="s">
        <v>295</v>
      </c>
      <c r="I5939" s="32" t="s">
        <v>166</v>
      </c>
      <c r="J5939" s="19">
        <v>5.41</v>
      </c>
    </row>
    <row r="5940" spans="1:11">
      <c r="A5940" s="18" t="s">
        <v>20</v>
      </c>
      <c r="B5940" s="5" t="str">
        <f>TEXT(DATA[[#This Row],[Fecha]],"mmm")</f>
        <v>jun</v>
      </c>
      <c r="C5940" s="16">
        <f>(WEEKNUM(DATA[[#This Row],[Fecha]],2))</f>
        <v>26</v>
      </c>
      <c r="D5940" s="84">
        <v>45468</v>
      </c>
      <c r="E5940" s="102">
        <f>YEAR(DATA[[#This Row],[Fecha]])</f>
        <v>2024</v>
      </c>
      <c r="F5940" s="31" t="s">
        <v>398</v>
      </c>
      <c r="G5940" s="32" t="s">
        <v>53</v>
      </c>
      <c r="H5940" s="85" t="s">
        <v>387</v>
      </c>
      <c r="I5940" s="32" t="s">
        <v>166</v>
      </c>
      <c r="J5940" s="19">
        <v>4.79</v>
      </c>
    </row>
    <row r="5941" spans="1:11">
      <c r="A5941" s="18" t="s">
        <v>20</v>
      </c>
      <c r="B5941" s="5" t="str">
        <f>TEXT(DATA[[#This Row],[Fecha]],"mmm")</f>
        <v>jun</v>
      </c>
      <c r="C5941" s="16">
        <f>(WEEKNUM(DATA[[#This Row],[Fecha]],2))</f>
        <v>26</v>
      </c>
      <c r="D5941" s="84">
        <v>45468</v>
      </c>
      <c r="E5941" s="102">
        <f>YEAR(DATA[[#This Row],[Fecha]])</f>
        <v>2024</v>
      </c>
      <c r="F5941" s="31" t="s">
        <v>58</v>
      </c>
      <c r="G5941" s="32" t="s">
        <v>70</v>
      </c>
      <c r="H5941" s="85" t="s">
        <v>278</v>
      </c>
      <c r="I5941" s="32" t="s">
        <v>166</v>
      </c>
      <c r="J5941" s="19">
        <v>4.37</v>
      </c>
    </row>
    <row r="5942" spans="1:11">
      <c r="A5942" s="18" t="s">
        <v>20</v>
      </c>
      <c r="B5942" s="5" t="str">
        <f>TEXT(DATA[[#This Row],[Fecha]],"mmm")</f>
        <v>jun</v>
      </c>
      <c r="C5942" s="16">
        <f>(WEEKNUM(DATA[[#This Row],[Fecha]],2))</f>
        <v>26</v>
      </c>
      <c r="D5942" s="84">
        <v>45468</v>
      </c>
      <c r="E5942" s="102">
        <f>YEAR(DATA[[#This Row],[Fecha]])</f>
        <v>2024</v>
      </c>
      <c r="F5942" s="31" t="s">
        <v>58</v>
      </c>
      <c r="G5942" s="32" t="s">
        <v>52</v>
      </c>
      <c r="H5942" s="85" t="s">
        <v>384</v>
      </c>
      <c r="I5942" s="32" t="s">
        <v>166</v>
      </c>
      <c r="J5942" s="19">
        <v>4.2699999999999996</v>
      </c>
    </row>
    <row r="5943" spans="1:11">
      <c r="A5943" s="18" t="s">
        <v>22</v>
      </c>
      <c r="B5943" s="5" t="str">
        <f>TEXT(DATA[[#This Row],[Fecha]],"mmm")</f>
        <v>jun</v>
      </c>
      <c r="C5943" s="16">
        <f>(WEEKNUM(DATA[[#This Row],[Fecha]],2))</f>
        <v>26</v>
      </c>
      <c r="D5943" s="84">
        <v>45468</v>
      </c>
      <c r="E5943" s="102">
        <f>YEAR(DATA[[#This Row],[Fecha]])</f>
        <v>2024</v>
      </c>
      <c r="F5943" s="31" t="s">
        <v>398</v>
      </c>
      <c r="G5943" s="32" t="s">
        <v>70</v>
      </c>
      <c r="H5943" s="85" t="s">
        <v>295</v>
      </c>
      <c r="I5943" s="32" t="s">
        <v>166</v>
      </c>
      <c r="J5943" s="19">
        <v>3.98</v>
      </c>
    </row>
    <row r="5944" spans="1:11">
      <c r="A5944" s="18" t="s">
        <v>22</v>
      </c>
      <c r="B5944" s="5" t="str">
        <f>TEXT(DATA[[#This Row],[Fecha]],"mmm")</f>
        <v>jun</v>
      </c>
      <c r="C5944" s="16">
        <f>(WEEKNUM(DATA[[#This Row],[Fecha]],2))</f>
        <v>26</v>
      </c>
      <c r="D5944" s="84">
        <v>45468</v>
      </c>
      <c r="E5944" s="102">
        <f>YEAR(DATA[[#This Row],[Fecha]])</f>
        <v>2024</v>
      </c>
      <c r="F5944" s="31" t="s">
        <v>398</v>
      </c>
      <c r="G5944" s="32" t="s">
        <v>65</v>
      </c>
      <c r="H5944" s="85" t="s">
        <v>89</v>
      </c>
      <c r="I5944" s="32" t="s">
        <v>166</v>
      </c>
      <c r="J5944" s="19">
        <v>3.63</v>
      </c>
    </row>
    <row r="5945" spans="1:11">
      <c r="A5945" s="18" t="s">
        <v>20</v>
      </c>
      <c r="B5945" s="5" t="str">
        <f>TEXT(DATA[[#This Row],[Fecha]],"mmm")</f>
        <v>jun</v>
      </c>
      <c r="C5945" s="16">
        <f>(WEEKNUM(DATA[[#This Row],[Fecha]],2))</f>
        <v>26</v>
      </c>
      <c r="D5945" s="84">
        <v>45468</v>
      </c>
      <c r="E5945" s="102">
        <f>YEAR(DATA[[#This Row],[Fecha]])</f>
        <v>2024</v>
      </c>
      <c r="F5945" s="31" t="s">
        <v>398</v>
      </c>
      <c r="G5945" s="32" t="s">
        <v>482</v>
      </c>
      <c r="H5945" s="85" t="s">
        <v>491</v>
      </c>
      <c r="I5945" s="32" t="s">
        <v>166</v>
      </c>
      <c r="J5945" s="19">
        <v>3.09</v>
      </c>
    </row>
    <row r="5946" spans="1:11">
      <c r="A5946" s="18" t="s">
        <v>22</v>
      </c>
      <c r="B5946" s="5" t="str">
        <f>TEXT(DATA[[#This Row],[Fecha]],"mmm")</f>
        <v>jun</v>
      </c>
      <c r="C5946" s="16">
        <f>(WEEKNUM(DATA[[#This Row],[Fecha]],2))</f>
        <v>26</v>
      </c>
      <c r="D5946" s="84">
        <v>45468</v>
      </c>
      <c r="E5946" s="102">
        <f>YEAR(DATA[[#This Row],[Fecha]])</f>
        <v>2024</v>
      </c>
      <c r="F5946" s="31" t="s">
        <v>398</v>
      </c>
      <c r="G5946" s="32" t="s">
        <v>70</v>
      </c>
      <c r="H5946" s="85" t="s">
        <v>295</v>
      </c>
      <c r="I5946" s="32" t="s">
        <v>166</v>
      </c>
      <c r="J5946" s="19">
        <v>2.83</v>
      </c>
    </row>
    <row r="5947" spans="1:11">
      <c r="A5947" s="18" t="s">
        <v>20</v>
      </c>
      <c r="B5947" s="5" t="str">
        <f>TEXT(DATA[[#This Row],[Fecha]],"mmm")</f>
        <v>jun</v>
      </c>
      <c r="C5947" s="16">
        <f>(WEEKNUM(DATA[[#This Row],[Fecha]],2))</f>
        <v>26</v>
      </c>
      <c r="D5947" s="84">
        <v>45468</v>
      </c>
      <c r="E5947" s="102">
        <f>YEAR(DATA[[#This Row],[Fecha]])</f>
        <v>2024</v>
      </c>
      <c r="F5947" s="31" t="s">
        <v>398</v>
      </c>
      <c r="G5947" s="32" t="s">
        <v>59</v>
      </c>
      <c r="H5947" s="85" t="s">
        <v>487</v>
      </c>
      <c r="I5947" s="32" t="s">
        <v>166</v>
      </c>
      <c r="J5947" s="19">
        <v>0.9</v>
      </c>
    </row>
    <row r="5948" spans="1:11">
      <c r="A5948" s="18" t="s">
        <v>20</v>
      </c>
      <c r="B5948" s="5" t="str">
        <f>TEXT(DATA[[#This Row],[Fecha]],"mmm")</f>
        <v>jun</v>
      </c>
      <c r="C5948" s="16">
        <f>(WEEKNUM(DATA[[#This Row],[Fecha]],2))</f>
        <v>26</v>
      </c>
      <c r="D5948" s="84">
        <v>45468</v>
      </c>
      <c r="E5948" s="102">
        <f>YEAR(DATA[[#This Row],[Fecha]])</f>
        <v>2024</v>
      </c>
      <c r="F5948" s="31" t="s">
        <v>398</v>
      </c>
      <c r="G5948" s="32" t="s">
        <v>53</v>
      </c>
      <c r="H5948" s="85" t="s">
        <v>433</v>
      </c>
      <c r="I5948" s="32" t="s">
        <v>166</v>
      </c>
      <c r="J5948" s="19">
        <v>0.72</v>
      </c>
    </row>
    <row r="5949" spans="1:11">
      <c r="A5949" s="18" t="s">
        <v>20</v>
      </c>
      <c r="B5949" s="5" t="str">
        <f>TEXT(DATA[[#This Row],[Fecha]],"mmm")</f>
        <v>jun</v>
      </c>
      <c r="C5949" s="16">
        <f>(WEEKNUM(DATA[[#This Row],[Fecha]],2))</f>
        <v>26</v>
      </c>
      <c r="D5949" s="84">
        <v>45468</v>
      </c>
      <c r="E5949" s="102">
        <f>YEAR(DATA[[#This Row],[Fecha]])</f>
        <v>2024</v>
      </c>
      <c r="F5949" s="31" t="s">
        <v>398</v>
      </c>
      <c r="G5949" s="32" t="s">
        <v>59</v>
      </c>
      <c r="H5949" s="85" t="s">
        <v>487</v>
      </c>
      <c r="I5949" s="32" t="s">
        <v>166</v>
      </c>
      <c r="J5949" s="19">
        <v>0.48</v>
      </c>
    </row>
    <row r="5950" spans="1:11">
      <c r="A5950" s="18" t="s">
        <v>20</v>
      </c>
      <c r="B5950" s="5" t="str">
        <f>TEXT(DATA[[#This Row],[Fecha]],"mmm")</f>
        <v>jun</v>
      </c>
      <c r="C5950" s="16">
        <f>(WEEKNUM(DATA[[#This Row],[Fecha]],2))</f>
        <v>26</v>
      </c>
      <c r="D5950" s="84">
        <v>45468</v>
      </c>
      <c r="E5950" s="102">
        <f>YEAR(DATA[[#This Row],[Fecha]])</f>
        <v>2024</v>
      </c>
      <c r="F5950" s="31" t="s">
        <v>398</v>
      </c>
      <c r="G5950" s="32" t="s">
        <v>482</v>
      </c>
      <c r="H5950" s="85" t="s">
        <v>104</v>
      </c>
      <c r="I5950" s="32" t="s">
        <v>166</v>
      </c>
      <c r="J5950" s="19">
        <v>0.13</v>
      </c>
    </row>
    <row r="5951" spans="1:11">
      <c r="A5951" s="18" t="s">
        <v>22</v>
      </c>
      <c r="B5951" s="5" t="str">
        <f>TEXT(DATA[[#This Row],[Fecha]],"mmm")</f>
        <v>jun</v>
      </c>
      <c r="C5951" s="16">
        <f>(WEEKNUM(DATA[[#This Row],[Fecha]],2))</f>
        <v>26</v>
      </c>
      <c r="D5951" s="84">
        <v>45469</v>
      </c>
      <c r="E5951" s="102">
        <f>YEAR(DATA[[#This Row],[Fecha]])</f>
        <v>2024</v>
      </c>
      <c r="F5951" s="31" t="s">
        <v>398</v>
      </c>
      <c r="G5951" s="32" t="s">
        <v>65</v>
      </c>
      <c r="H5951" s="85" t="s">
        <v>279</v>
      </c>
      <c r="I5951" s="32" t="s">
        <v>56</v>
      </c>
      <c r="J5951" s="19">
        <v>11.25</v>
      </c>
      <c r="K5951" s="29" t="s">
        <v>1042</v>
      </c>
    </row>
    <row r="5952" spans="1:11">
      <c r="A5952" s="18" t="s">
        <v>20</v>
      </c>
      <c r="B5952" s="5" t="str">
        <f>TEXT(DATA[[#This Row],[Fecha]],"mmm")</f>
        <v>jun</v>
      </c>
      <c r="C5952" s="16">
        <f>(WEEKNUM(DATA[[#This Row],[Fecha]],2))</f>
        <v>26</v>
      </c>
      <c r="D5952" s="84">
        <v>45469</v>
      </c>
      <c r="E5952" s="102">
        <f>YEAR(DATA[[#This Row],[Fecha]])</f>
        <v>2024</v>
      </c>
      <c r="F5952" s="31" t="s">
        <v>58</v>
      </c>
      <c r="G5952" s="32" t="s">
        <v>70</v>
      </c>
      <c r="H5952" s="85" t="s">
        <v>278</v>
      </c>
      <c r="I5952" s="32" t="s">
        <v>166</v>
      </c>
      <c r="J5952" s="19">
        <v>7.27</v>
      </c>
    </row>
    <row r="5953" spans="1:10">
      <c r="A5953" s="18" t="s">
        <v>20</v>
      </c>
      <c r="B5953" s="5" t="str">
        <f>TEXT(DATA[[#This Row],[Fecha]],"mmm")</f>
        <v>jun</v>
      </c>
      <c r="C5953" s="16">
        <f>(WEEKNUM(DATA[[#This Row],[Fecha]],2))</f>
        <v>26</v>
      </c>
      <c r="D5953" s="84">
        <v>45469</v>
      </c>
      <c r="E5953" s="102">
        <f>YEAR(DATA[[#This Row],[Fecha]])</f>
        <v>2024</v>
      </c>
      <c r="F5953" s="31" t="s">
        <v>58</v>
      </c>
      <c r="G5953" s="32" t="s">
        <v>62</v>
      </c>
      <c r="H5953" s="85" t="s">
        <v>242</v>
      </c>
      <c r="I5953" s="32" t="s">
        <v>166</v>
      </c>
      <c r="J5953" s="19">
        <v>6.46</v>
      </c>
    </row>
    <row r="5954" spans="1:10">
      <c r="A5954" s="18" t="s">
        <v>22</v>
      </c>
      <c r="B5954" s="5" t="str">
        <f>TEXT(DATA[[#This Row],[Fecha]],"mmm")</f>
        <v>jun</v>
      </c>
      <c r="C5954" s="16">
        <f>(WEEKNUM(DATA[[#This Row],[Fecha]],2))</f>
        <v>26</v>
      </c>
      <c r="D5954" s="84">
        <v>45469</v>
      </c>
      <c r="E5954" s="102">
        <f>YEAR(DATA[[#This Row],[Fecha]])</f>
        <v>2024</v>
      </c>
      <c r="F5954" s="31" t="s">
        <v>398</v>
      </c>
      <c r="G5954" s="32" t="s">
        <v>65</v>
      </c>
      <c r="H5954" s="85" t="s">
        <v>89</v>
      </c>
      <c r="I5954" s="32" t="s">
        <v>166</v>
      </c>
      <c r="J5954" s="19">
        <v>6.18</v>
      </c>
    </row>
    <row r="5955" spans="1:10">
      <c r="A5955" s="18" t="s">
        <v>20</v>
      </c>
      <c r="B5955" s="5" t="str">
        <f>TEXT(DATA[[#This Row],[Fecha]],"mmm")</f>
        <v>jun</v>
      </c>
      <c r="C5955" s="16">
        <f>(WEEKNUM(DATA[[#This Row],[Fecha]],2))</f>
        <v>26</v>
      </c>
      <c r="D5955" s="84">
        <v>45469</v>
      </c>
      <c r="E5955" s="102">
        <f>YEAR(DATA[[#This Row],[Fecha]])</f>
        <v>2024</v>
      </c>
      <c r="F5955" s="31" t="s">
        <v>58</v>
      </c>
      <c r="G5955" s="32" t="s">
        <v>76</v>
      </c>
      <c r="H5955" s="85" t="s">
        <v>108</v>
      </c>
      <c r="I5955" s="32" t="s">
        <v>166</v>
      </c>
      <c r="J5955" s="19">
        <v>4.41</v>
      </c>
    </row>
    <row r="5956" spans="1:10">
      <c r="A5956" s="18" t="s">
        <v>20</v>
      </c>
      <c r="B5956" s="5" t="str">
        <f>TEXT(DATA[[#This Row],[Fecha]],"mmm")</f>
        <v>jun</v>
      </c>
      <c r="C5956" s="16">
        <f>(WEEKNUM(DATA[[#This Row],[Fecha]],2))</f>
        <v>26</v>
      </c>
      <c r="D5956" s="84">
        <v>45469</v>
      </c>
      <c r="E5956" s="102">
        <f>YEAR(DATA[[#This Row],[Fecha]])</f>
        <v>2024</v>
      </c>
      <c r="F5956" s="31" t="s">
        <v>58</v>
      </c>
      <c r="G5956" s="32" t="s">
        <v>62</v>
      </c>
      <c r="H5956" s="85" t="s">
        <v>242</v>
      </c>
      <c r="I5956" s="32" t="s">
        <v>166</v>
      </c>
      <c r="J5956" s="19">
        <v>3.86</v>
      </c>
    </row>
    <row r="5957" spans="1:10">
      <c r="A5957" s="18" t="s">
        <v>20</v>
      </c>
      <c r="B5957" s="5" t="str">
        <f>TEXT(DATA[[#This Row],[Fecha]],"mmm")</f>
        <v>jun</v>
      </c>
      <c r="C5957" s="16">
        <f>(WEEKNUM(DATA[[#This Row],[Fecha]],2))</f>
        <v>26</v>
      </c>
      <c r="D5957" s="84">
        <v>45469</v>
      </c>
      <c r="E5957" s="102">
        <f>YEAR(DATA[[#This Row],[Fecha]])</f>
        <v>2024</v>
      </c>
      <c r="F5957" s="31" t="s">
        <v>58</v>
      </c>
      <c r="G5957" s="32" t="s">
        <v>76</v>
      </c>
      <c r="H5957" s="85" t="s">
        <v>108</v>
      </c>
      <c r="I5957" s="32" t="s">
        <v>166</v>
      </c>
      <c r="J5957" s="19">
        <v>2.82</v>
      </c>
    </row>
    <row r="5958" spans="1:10">
      <c r="A5958" s="18" t="s">
        <v>20</v>
      </c>
      <c r="B5958" s="5" t="str">
        <f>TEXT(DATA[[#This Row],[Fecha]],"mmm")</f>
        <v>jun</v>
      </c>
      <c r="C5958" s="16">
        <f>(WEEKNUM(DATA[[#This Row],[Fecha]],2))</f>
        <v>26</v>
      </c>
      <c r="D5958" s="84">
        <v>45469</v>
      </c>
      <c r="E5958" s="102">
        <f>YEAR(DATA[[#This Row],[Fecha]])</f>
        <v>2024</v>
      </c>
      <c r="F5958" s="31" t="s">
        <v>398</v>
      </c>
      <c r="G5958" s="32" t="s">
        <v>53</v>
      </c>
      <c r="H5958" s="85" t="s">
        <v>433</v>
      </c>
      <c r="I5958" s="32" t="s">
        <v>166</v>
      </c>
      <c r="J5958" s="19">
        <v>2.6</v>
      </c>
    </row>
    <row r="5959" spans="1:10">
      <c r="A5959" s="18" t="s">
        <v>20</v>
      </c>
      <c r="B5959" s="5" t="str">
        <f>TEXT(DATA[[#This Row],[Fecha]],"mmm")</f>
        <v>jun</v>
      </c>
      <c r="C5959" s="16">
        <f>(WEEKNUM(DATA[[#This Row],[Fecha]],2))</f>
        <v>26</v>
      </c>
      <c r="D5959" s="84">
        <v>45469</v>
      </c>
      <c r="E5959" s="102">
        <f>YEAR(DATA[[#This Row],[Fecha]])</f>
        <v>2024</v>
      </c>
      <c r="F5959" s="31" t="s">
        <v>398</v>
      </c>
      <c r="G5959" s="32" t="s">
        <v>64</v>
      </c>
      <c r="H5959" s="85" t="s">
        <v>544</v>
      </c>
      <c r="I5959" s="32" t="s">
        <v>166</v>
      </c>
      <c r="J5959" s="19">
        <v>2.31</v>
      </c>
    </row>
    <row r="5960" spans="1:10">
      <c r="A5960" s="18" t="s">
        <v>22</v>
      </c>
      <c r="B5960" s="5" t="str">
        <f>TEXT(DATA[[#This Row],[Fecha]],"mmm")</f>
        <v>jun</v>
      </c>
      <c r="C5960" s="16">
        <f>(WEEKNUM(DATA[[#This Row],[Fecha]],2))</f>
        <v>26</v>
      </c>
      <c r="D5960" s="84">
        <v>45469</v>
      </c>
      <c r="E5960" s="102">
        <f>YEAR(DATA[[#This Row],[Fecha]])</f>
        <v>2024</v>
      </c>
      <c r="F5960" s="31" t="s">
        <v>398</v>
      </c>
      <c r="G5960" s="32" t="s">
        <v>65</v>
      </c>
      <c r="H5960" s="85" t="s">
        <v>89</v>
      </c>
      <c r="I5960" s="32" t="s">
        <v>166</v>
      </c>
      <c r="J5960" s="19">
        <v>1.88</v>
      </c>
    </row>
    <row r="5961" spans="1:10">
      <c r="A5961" s="18" t="s">
        <v>20</v>
      </c>
      <c r="B5961" s="5" t="str">
        <f>TEXT(DATA[[#This Row],[Fecha]],"mmm")</f>
        <v>jun</v>
      </c>
      <c r="C5961" s="16">
        <f>(WEEKNUM(DATA[[#This Row],[Fecha]],2))</f>
        <v>26</v>
      </c>
      <c r="D5961" s="84">
        <v>45469</v>
      </c>
      <c r="E5961" s="102">
        <f>YEAR(DATA[[#This Row],[Fecha]])</f>
        <v>2024</v>
      </c>
      <c r="F5961" s="31" t="s">
        <v>58</v>
      </c>
      <c r="G5961" s="32" t="s">
        <v>62</v>
      </c>
      <c r="H5961" s="85" t="s">
        <v>242</v>
      </c>
      <c r="I5961" s="32" t="s">
        <v>166</v>
      </c>
      <c r="J5961" s="19">
        <v>1.78</v>
      </c>
    </row>
    <row r="5962" spans="1:10">
      <c r="A5962" s="18" t="s">
        <v>22</v>
      </c>
      <c r="B5962" s="5" t="str">
        <f>TEXT(DATA[[#This Row],[Fecha]],"mmm")</f>
        <v>jun</v>
      </c>
      <c r="C5962" s="16">
        <f>(WEEKNUM(DATA[[#This Row],[Fecha]],2))</f>
        <v>26</v>
      </c>
      <c r="D5962" s="84">
        <v>45469</v>
      </c>
      <c r="E5962" s="102">
        <f>YEAR(DATA[[#This Row],[Fecha]])</f>
        <v>2024</v>
      </c>
      <c r="F5962" s="31" t="s">
        <v>398</v>
      </c>
      <c r="G5962" s="32" t="s">
        <v>65</v>
      </c>
      <c r="H5962" s="85" t="s">
        <v>69</v>
      </c>
      <c r="I5962" s="32" t="s">
        <v>166</v>
      </c>
      <c r="J5962" s="19">
        <v>1.63</v>
      </c>
    </row>
    <row r="5963" spans="1:10">
      <c r="A5963" s="18" t="s">
        <v>20</v>
      </c>
      <c r="B5963" s="5" t="str">
        <f>TEXT(DATA[[#This Row],[Fecha]],"mmm")</f>
        <v>jun</v>
      </c>
      <c r="C5963" s="16">
        <f>(WEEKNUM(DATA[[#This Row],[Fecha]],2))</f>
        <v>26</v>
      </c>
      <c r="D5963" s="84">
        <v>45469</v>
      </c>
      <c r="E5963" s="102">
        <f>YEAR(DATA[[#This Row],[Fecha]])</f>
        <v>2024</v>
      </c>
      <c r="F5963" s="31" t="s">
        <v>398</v>
      </c>
      <c r="G5963" s="32" t="s">
        <v>70</v>
      </c>
      <c r="H5963" s="85" t="s">
        <v>134</v>
      </c>
      <c r="I5963" s="32" t="s">
        <v>166</v>
      </c>
      <c r="J5963" s="19">
        <v>1.6</v>
      </c>
    </row>
    <row r="5964" spans="1:10">
      <c r="A5964" s="18" t="s">
        <v>20</v>
      </c>
      <c r="B5964" s="5" t="str">
        <f>TEXT(DATA[[#This Row],[Fecha]],"mmm")</f>
        <v>jun</v>
      </c>
      <c r="C5964" s="16">
        <f>(WEEKNUM(DATA[[#This Row],[Fecha]],2))</f>
        <v>26</v>
      </c>
      <c r="D5964" s="84">
        <v>45469</v>
      </c>
      <c r="E5964" s="102">
        <f>YEAR(DATA[[#This Row],[Fecha]])</f>
        <v>2024</v>
      </c>
      <c r="F5964" s="31" t="s">
        <v>398</v>
      </c>
      <c r="G5964" s="32" t="s">
        <v>59</v>
      </c>
      <c r="H5964" s="85" t="s">
        <v>487</v>
      </c>
      <c r="I5964" s="32" t="s">
        <v>166</v>
      </c>
      <c r="J5964" s="19">
        <v>1.52</v>
      </c>
    </row>
    <row r="5965" spans="1:10">
      <c r="A5965" s="18" t="s">
        <v>20</v>
      </c>
      <c r="B5965" s="5" t="str">
        <f>TEXT(DATA[[#This Row],[Fecha]],"mmm")</f>
        <v>jun</v>
      </c>
      <c r="C5965" s="16">
        <f>(WEEKNUM(DATA[[#This Row],[Fecha]],2))</f>
        <v>26</v>
      </c>
      <c r="D5965" s="84">
        <v>45469</v>
      </c>
      <c r="E5965" s="102">
        <f>YEAR(DATA[[#This Row],[Fecha]])</f>
        <v>2024</v>
      </c>
      <c r="F5965" s="31" t="s">
        <v>398</v>
      </c>
      <c r="G5965" s="32" t="s">
        <v>53</v>
      </c>
      <c r="H5965" s="85" t="s">
        <v>637</v>
      </c>
      <c r="I5965" s="32" t="s">
        <v>166</v>
      </c>
      <c r="J5965" s="19">
        <v>1.27</v>
      </c>
    </row>
    <row r="5966" spans="1:10">
      <c r="A5966" s="18" t="s">
        <v>22</v>
      </c>
      <c r="B5966" s="5" t="str">
        <f>TEXT(DATA[[#This Row],[Fecha]],"mmm")</f>
        <v>jun</v>
      </c>
      <c r="C5966" s="16">
        <f>(WEEKNUM(DATA[[#This Row],[Fecha]],2))</f>
        <v>26</v>
      </c>
      <c r="D5966" s="84">
        <v>45469</v>
      </c>
      <c r="E5966" s="102">
        <f>YEAR(DATA[[#This Row],[Fecha]])</f>
        <v>2024</v>
      </c>
      <c r="F5966" s="31" t="s">
        <v>398</v>
      </c>
      <c r="G5966" s="32" t="s">
        <v>65</v>
      </c>
      <c r="H5966" s="85" t="s">
        <v>69</v>
      </c>
      <c r="I5966" s="32" t="s">
        <v>166</v>
      </c>
      <c r="J5966" s="19">
        <v>1.23</v>
      </c>
    </row>
    <row r="5967" spans="1:10">
      <c r="A5967" s="18" t="s">
        <v>20</v>
      </c>
      <c r="B5967" s="5" t="str">
        <f>TEXT(DATA[[#This Row],[Fecha]],"mmm")</f>
        <v>jun</v>
      </c>
      <c r="C5967" s="16">
        <f>(WEEKNUM(DATA[[#This Row],[Fecha]],2))</f>
        <v>26</v>
      </c>
      <c r="D5967" s="84">
        <v>45469</v>
      </c>
      <c r="E5967" s="102">
        <f>YEAR(DATA[[#This Row],[Fecha]])</f>
        <v>2024</v>
      </c>
      <c r="F5967" s="31" t="s">
        <v>398</v>
      </c>
      <c r="G5967" s="32" t="s">
        <v>70</v>
      </c>
      <c r="H5967" s="85" t="s">
        <v>84</v>
      </c>
      <c r="I5967" s="32" t="s">
        <v>166</v>
      </c>
      <c r="J5967" s="19">
        <v>1.21</v>
      </c>
    </row>
    <row r="5968" spans="1:10">
      <c r="A5968" s="18" t="s">
        <v>22</v>
      </c>
      <c r="B5968" s="5" t="str">
        <f>TEXT(DATA[[#This Row],[Fecha]],"mmm")</f>
        <v>jun</v>
      </c>
      <c r="C5968" s="16">
        <f>(WEEKNUM(DATA[[#This Row],[Fecha]],2))</f>
        <v>26</v>
      </c>
      <c r="D5968" s="84">
        <v>45469</v>
      </c>
      <c r="E5968" s="102">
        <f>YEAR(DATA[[#This Row],[Fecha]])</f>
        <v>2024</v>
      </c>
      <c r="F5968" s="31" t="s">
        <v>398</v>
      </c>
      <c r="G5968" s="32" t="s">
        <v>65</v>
      </c>
      <c r="H5968" s="85" t="s">
        <v>89</v>
      </c>
      <c r="I5968" s="32" t="s">
        <v>166</v>
      </c>
      <c r="J5968" s="19">
        <v>1.08</v>
      </c>
    </row>
    <row r="5969" spans="1:11">
      <c r="A5969" s="18" t="s">
        <v>22</v>
      </c>
      <c r="B5969" s="5" t="str">
        <f>TEXT(DATA[[#This Row],[Fecha]],"mmm")</f>
        <v>jun</v>
      </c>
      <c r="C5969" s="16">
        <f>(WEEKNUM(DATA[[#This Row],[Fecha]],2))</f>
        <v>26</v>
      </c>
      <c r="D5969" s="84">
        <v>45469</v>
      </c>
      <c r="E5969" s="102">
        <f>YEAR(DATA[[#This Row],[Fecha]])</f>
        <v>2024</v>
      </c>
      <c r="F5969" s="31" t="s">
        <v>398</v>
      </c>
      <c r="G5969" s="32" t="s">
        <v>65</v>
      </c>
      <c r="H5969" s="85" t="s">
        <v>69</v>
      </c>
      <c r="I5969" s="32" t="s">
        <v>166</v>
      </c>
      <c r="J5969" s="19">
        <v>0.98</v>
      </c>
    </row>
    <row r="5970" spans="1:11">
      <c r="A5970" s="18" t="s">
        <v>22</v>
      </c>
      <c r="B5970" s="5" t="str">
        <f>TEXT(DATA[[#This Row],[Fecha]],"mmm")</f>
        <v>jun</v>
      </c>
      <c r="C5970" s="16">
        <f>(WEEKNUM(DATA[[#This Row],[Fecha]],2))</f>
        <v>26</v>
      </c>
      <c r="D5970" s="84">
        <v>45469</v>
      </c>
      <c r="E5970" s="102">
        <f>YEAR(DATA[[#This Row],[Fecha]])</f>
        <v>2024</v>
      </c>
      <c r="F5970" s="31" t="s">
        <v>398</v>
      </c>
      <c r="G5970" s="32" t="s">
        <v>65</v>
      </c>
      <c r="H5970" s="85" t="s">
        <v>89</v>
      </c>
      <c r="I5970" s="32" t="s">
        <v>166</v>
      </c>
      <c r="J5970" s="19">
        <v>0.6</v>
      </c>
    </row>
    <row r="5971" spans="1:11">
      <c r="A5971" s="18" t="s">
        <v>22</v>
      </c>
      <c r="B5971" s="5" t="str">
        <f>TEXT(DATA[[#This Row],[Fecha]],"mmm")</f>
        <v>jun</v>
      </c>
      <c r="C5971" s="16">
        <f>(WEEKNUM(DATA[[#This Row],[Fecha]],2))</f>
        <v>26</v>
      </c>
      <c r="D5971" s="84">
        <v>45469</v>
      </c>
      <c r="E5971" s="102">
        <f>YEAR(DATA[[#This Row],[Fecha]])</f>
        <v>2024</v>
      </c>
      <c r="F5971" s="31" t="s">
        <v>398</v>
      </c>
      <c r="G5971" s="32" t="s">
        <v>65</v>
      </c>
      <c r="H5971" s="85" t="s">
        <v>69</v>
      </c>
      <c r="I5971" s="32" t="s">
        <v>166</v>
      </c>
      <c r="J5971" s="19">
        <v>0.48</v>
      </c>
    </row>
    <row r="5972" spans="1:11">
      <c r="A5972" s="18" t="s">
        <v>22</v>
      </c>
      <c r="B5972" s="5" t="str">
        <f>TEXT(DATA[[#This Row],[Fecha]],"mmm")</f>
        <v>jun</v>
      </c>
      <c r="C5972" s="16">
        <f>(WEEKNUM(DATA[[#This Row],[Fecha]],2))</f>
        <v>26</v>
      </c>
      <c r="D5972" s="84">
        <v>45469</v>
      </c>
      <c r="E5972" s="102">
        <f>YEAR(DATA[[#This Row],[Fecha]])</f>
        <v>2024</v>
      </c>
      <c r="F5972" s="31" t="s">
        <v>398</v>
      </c>
      <c r="G5972" s="32" t="s">
        <v>65</v>
      </c>
      <c r="H5972" s="85" t="s">
        <v>279</v>
      </c>
      <c r="I5972" s="32" t="s">
        <v>166</v>
      </c>
      <c r="J5972" s="19">
        <v>0.45</v>
      </c>
    </row>
    <row r="5973" spans="1:11">
      <c r="A5973" s="18" t="s">
        <v>20</v>
      </c>
      <c r="B5973" s="5" t="str">
        <f>TEXT(DATA[[#This Row],[Fecha]],"mmm")</f>
        <v>jun</v>
      </c>
      <c r="C5973" s="16">
        <f>(WEEKNUM(DATA[[#This Row],[Fecha]],2))</f>
        <v>26</v>
      </c>
      <c r="D5973" s="84">
        <v>45470</v>
      </c>
      <c r="E5973" s="102">
        <f>YEAR(DATA[[#This Row],[Fecha]])</f>
        <v>2024</v>
      </c>
      <c r="F5973" s="31" t="s">
        <v>58</v>
      </c>
      <c r="G5973" s="32" t="s">
        <v>75</v>
      </c>
      <c r="H5973" s="85" t="s">
        <v>564</v>
      </c>
      <c r="I5973" s="32" t="s">
        <v>57</v>
      </c>
      <c r="J5973" s="19">
        <v>60</v>
      </c>
      <c r="K5973" s="29" t="s">
        <v>1034</v>
      </c>
    </row>
    <row r="5974" spans="1:11">
      <c r="A5974" s="18" t="s">
        <v>20</v>
      </c>
      <c r="B5974" s="5" t="str">
        <f>TEXT(DATA[[#This Row],[Fecha]],"mmm")</f>
        <v>jun</v>
      </c>
      <c r="C5974" s="16">
        <f>(WEEKNUM(DATA[[#This Row],[Fecha]],2))</f>
        <v>26</v>
      </c>
      <c r="D5974" s="84">
        <v>45470</v>
      </c>
      <c r="E5974" s="102">
        <f>YEAR(DATA[[#This Row],[Fecha]])</f>
        <v>2024</v>
      </c>
      <c r="F5974" s="31" t="s">
        <v>58</v>
      </c>
      <c r="G5974" s="32" t="s">
        <v>75</v>
      </c>
      <c r="H5974" s="85" t="s">
        <v>564</v>
      </c>
      <c r="I5974" s="32" t="s">
        <v>57</v>
      </c>
      <c r="J5974" s="19">
        <v>60</v>
      </c>
      <c r="K5974" s="29" t="s">
        <v>1034</v>
      </c>
    </row>
    <row r="5975" spans="1:11">
      <c r="A5975" s="18" t="s">
        <v>20</v>
      </c>
      <c r="B5975" s="5" t="str">
        <f>TEXT(DATA[[#This Row],[Fecha]],"mmm")</f>
        <v>jun</v>
      </c>
      <c r="C5975" s="16">
        <f>(WEEKNUM(DATA[[#This Row],[Fecha]],2))</f>
        <v>26</v>
      </c>
      <c r="D5975" s="84">
        <v>45470</v>
      </c>
      <c r="E5975" s="102">
        <f>YEAR(DATA[[#This Row],[Fecha]])</f>
        <v>2024</v>
      </c>
      <c r="F5975" s="31" t="s">
        <v>58</v>
      </c>
      <c r="G5975" s="32" t="s">
        <v>75</v>
      </c>
      <c r="H5975" s="85" t="s">
        <v>564</v>
      </c>
      <c r="I5975" s="32" t="s">
        <v>57</v>
      </c>
      <c r="J5975" s="19">
        <v>57.43</v>
      </c>
      <c r="K5975" s="29" t="s">
        <v>1034</v>
      </c>
    </row>
    <row r="5976" spans="1:11">
      <c r="A5976" s="18" t="s">
        <v>20</v>
      </c>
      <c r="B5976" s="5" t="str">
        <f>TEXT(DATA[[#This Row],[Fecha]],"mmm")</f>
        <v>jun</v>
      </c>
      <c r="C5976" s="16">
        <f>(WEEKNUM(DATA[[#This Row],[Fecha]],2))</f>
        <v>26</v>
      </c>
      <c r="D5976" s="84">
        <v>45470</v>
      </c>
      <c r="E5976" s="102">
        <f>YEAR(DATA[[#This Row],[Fecha]])</f>
        <v>2024</v>
      </c>
      <c r="F5976" s="31" t="s">
        <v>58</v>
      </c>
      <c r="G5976" s="32" t="s">
        <v>75</v>
      </c>
      <c r="H5976" s="85" t="s">
        <v>564</v>
      </c>
      <c r="I5976" s="32" t="s">
        <v>57</v>
      </c>
      <c r="J5976" s="19">
        <v>48.24</v>
      </c>
      <c r="K5976" s="29" t="s">
        <v>1034</v>
      </c>
    </row>
    <row r="5977" spans="1:11">
      <c r="A5977" s="18" t="s">
        <v>20</v>
      </c>
      <c r="B5977" s="5" t="str">
        <f>TEXT(DATA[[#This Row],[Fecha]],"mmm")</f>
        <v>jun</v>
      </c>
      <c r="C5977" s="16">
        <f>(WEEKNUM(DATA[[#This Row],[Fecha]],2))</f>
        <v>26</v>
      </c>
      <c r="D5977" s="84">
        <v>45470</v>
      </c>
      <c r="E5977" s="102">
        <f>YEAR(DATA[[#This Row],[Fecha]])</f>
        <v>2024</v>
      </c>
      <c r="F5977" s="31" t="s">
        <v>58</v>
      </c>
      <c r="G5977" s="32" t="s">
        <v>75</v>
      </c>
      <c r="H5977" s="85" t="s">
        <v>564</v>
      </c>
      <c r="I5977" s="32" t="s">
        <v>57</v>
      </c>
      <c r="J5977" s="19">
        <v>41.5</v>
      </c>
      <c r="K5977" s="29" t="s">
        <v>1034</v>
      </c>
    </row>
    <row r="5978" spans="1:11">
      <c r="A5978" s="18" t="s">
        <v>20</v>
      </c>
      <c r="B5978" s="5" t="str">
        <f>TEXT(DATA[[#This Row],[Fecha]],"mmm")</f>
        <v>jun</v>
      </c>
      <c r="C5978" s="16">
        <f>(WEEKNUM(DATA[[#This Row],[Fecha]],2))</f>
        <v>26</v>
      </c>
      <c r="D5978" s="84">
        <v>45470</v>
      </c>
      <c r="E5978" s="102">
        <f>YEAR(DATA[[#This Row],[Fecha]])</f>
        <v>2024</v>
      </c>
      <c r="F5978" s="31" t="s">
        <v>58</v>
      </c>
      <c r="G5978" s="32" t="s">
        <v>75</v>
      </c>
      <c r="H5978" s="85" t="s">
        <v>564</v>
      </c>
      <c r="I5978" s="32" t="s">
        <v>57</v>
      </c>
      <c r="J5978" s="19">
        <v>35.520000000000003</v>
      </c>
      <c r="K5978" s="29" t="s">
        <v>1034</v>
      </c>
    </row>
    <row r="5979" spans="1:11">
      <c r="A5979" s="18" t="s">
        <v>20</v>
      </c>
      <c r="B5979" s="5" t="str">
        <f>TEXT(DATA[[#This Row],[Fecha]],"mmm")</f>
        <v>jun</v>
      </c>
      <c r="C5979" s="16">
        <f>(WEEKNUM(DATA[[#This Row],[Fecha]],2))</f>
        <v>26</v>
      </c>
      <c r="D5979" s="84">
        <v>45470</v>
      </c>
      <c r="E5979" s="102">
        <f>YEAR(DATA[[#This Row],[Fecha]])</f>
        <v>2024</v>
      </c>
      <c r="F5979" s="31" t="s">
        <v>398</v>
      </c>
      <c r="G5979" s="32" t="s">
        <v>75</v>
      </c>
      <c r="H5979" s="85" t="s">
        <v>564</v>
      </c>
      <c r="I5979" s="32" t="s">
        <v>57</v>
      </c>
      <c r="J5979" s="19">
        <v>25.14</v>
      </c>
      <c r="K5979" s="29" t="s">
        <v>1034</v>
      </c>
    </row>
    <row r="5980" spans="1:11">
      <c r="A5980" s="18" t="s">
        <v>20</v>
      </c>
      <c r="B5980" s="5" t="str">
        <f>TEXT(DATA[[#This Row],[Fecha]],"mmm")</f>
        <v>jun</v>
      </c>
      <c r="C5980" s="16">
        <f>(WEEKNUM(DATA[[#This Row],[Fecha]],2))</f>
        <v>26</v>
      </c>
      <c r="D5980" s="84">
        <v>45470</v>
      </c>
      <c r="E5980" s="102">
        <f>YEAR(DATA[[#This Row],[Fecha]])</f>
        <v>2024</v>
      </c>
      <c r="F5980" s="31" t="s">
        <v>58</v>
      </c>
      <c r="G5980" s="32" t="s">
        <v>75</v>
      </c>
      <c r="H5980" s="85" t="s">
        <v>564</v>
      </c>
      <c r="I5980" s="32" t="s">
        <v>57</v>
      </c>
      <c r="J5980" s="19">
        <v>19.899999999999999</v>
      </c>
      <c r="K5980" s="29" t="s">
        <v>1034</v>
      </c>
    </row>
    <row r="5981" spans="1:11">
      <c r="A5981" s="18" t="s">
        <v>20</v>
      </c>
      <c r="B5981" s="5" t="str">
        <f>TEXT(DATA[[#This Row],[Fecha]],"mmm")</f>
        <v>jun</v>
      </c>
      <c r="C5981" s="16">
        <f>(WEEKNUM(DATA[[#This Row],[Fecha]],2))</f>
        <v>26</v>
      </c>
      <c r="D5981" s="84">
        <v>45470</v>
      </c>
      <c r="E5981" s="102">
        <f>YEAR(DATA[[#This Row],[Fecha]])</f>
        <v>2024</v>
      </c>
      <c r="F5981" s="31" t="s">
        <v>398</v>
      </c>
      <c r="G5981" s="32" t="s">
        <v>75</v>
      </c>
      <c r="H5981" s="85" t="s">
        <v>705</v>
      </c>
      <c r="I5981" s="32" t="s">
        <v>57</v>
      </c>
      <c r="J5981" s="19">
        <v>17.13</v>
      </c>
      <c r="K5981" s="29" t="s">
        <v>1034</v>
      </c>
    </row>
    <row r="5982" spans="1:11">
      <c r="A5982" s="18" t="s">
        <v>20</v>
      </c>
      <c r="B5982" s="5" t="str">
        <f>TEXT(DATA[[#This Row],[Fecha]],"mmm")</f>
        <v>jun</v>
      </c>
      <c r="C5982" s="16">
        <f>(WEEKNUM(DATA[[#This Row],[Fecha]],2))</f>
        <v>26</v>
      </c>
      <c r="D5982" s="84">
        <v>45470</v>
      </c>
      <c r="E5982" s="102">
        <f>YEAR(DATA[[#This Row],[Fecha]])</f>
        <v>2024</v>
      </c>
      <c r="F5982" s="31" t="s">
        <v>398</v>
      </c>
      <c r="G5982" s="32" t="s">
        <v>75</v>
      </c>
      <c r="H5982" s="85" t="s">
        <v>564</v>
      </c>
      <c r="I5982" s="32" t="s">
        <v>57</v>
      </c>
      <c r="J5982" s="19">
        <v>15.98</v>
      </c>
      <c r="K5982" s="29" t="s">
        <v>1034</v>
      </c>
    </row>
    <row r="5983" spans="1:11">
      <c r="A5983" s="18" t="s">
        <v>20</v>
      </c>
      <c r="B5983" s="5" t="str">
        <f>TEXT(DATA[[#This Row],[Fecha]],"mmm")</f>
        <v>jun</v>
      </c>
      <c r="C5983" s="16">
        <f>(WEEKNUM(DATA[[#This Row],[Fecha]],2))</f>
        <v>26</v>
      </c>
      <c r="D5983" s="84">
        <v>45470</v>
      </c>
      <c r="E5983" s="102">
        <f>YEAR(DATA[[#This Row],[Fecha]])</f>
        <v>2024</v>
      </c>
      <c r="F5983" s="31" t="s">
        <v>398</v>
      </c>
      <c r="G5983" s="32" t="s">
        <v>75</v>
      </c>
      <c r="H5983" s="85" t="s">
        <v>1038</v>
      </c>
      <c r="I5983" s="32" t="s">
        <v>57</v>
      </c>
      <c r="J5983" s="19">
        <v>15.94</v>
      </c>
      <c r="K5983" s="29" t="s">
        <v>1034</v>
      </c>
    </row>
    <row r="5984" spans="1:11">
      <c r="A5984" s="18" t="s">
        <v>22</v>
      </c>
      <c r="B5984" s="5" t="str">
        <f>TEXT(DATA[[#This Row],[Fecha]],"mmm")</f>
        <v>jun</v>
      </c>
      <c r="C5984" s="16">
        <f>(WEEKNUM(DATA[[#This Row],[Fecha]],2))</f>
        <v>26</v>
      </c>
      <c r="D5984" s="84">
        <v>45470</v>
      </c>
      <c r="E5984" s="102">
        <f>YEAR(DATA[[#This Row],[Fecha]])</f>
        <v>2024</v>
      </c>
      <c r="F5984" s="31" t="s">
        <v>398</v>
      </c>
      <c r="G5984" s="32" t="s">
        <v>79</v>
      </c>
      <c r="H5984" s="85" t="s">
        <v>110</v>
      </c>
      <c r="I5984" s="32" t="s">
        <v>56</v>
      </c>
      <c r="J5984" s="19">
        <v>12.22</v>
      </c>
      <c r="K5984" s="29" t="s">
        <v>1040</v>
      </c>
    </row>
    <row r="5985" spans="1:10">
      <c r="A5985" s="18" t="s">
        <v>22</v>
      </c>
      <c r="B5985" s="5" t="str">
        <f>TEXT(DATA[[#This Row],[Fecha]],"mmm")</f>
        <v>jun</v>
      </c>
      <c r="C5985" s="16">
        <f>(WEEKNUM(DATA[[#This Row],[Fecha]],2))</f>
        <v>26</v>
      </c>
      <c r="D5985" s="84">
        <v>45470</v>
      </c>
      <c r="E5985" s="102">
        <f>YEAR(DATA[[#This Row],[Fecha]])</f>
        <v>2024</v>
      </c>
      <c r="F5985" s="31" t="s">
        <v>398</v>
      </c>
      <c r="G5985" s="32" t="s">
        <v>79</v>
      </c>
      <c r="H5985" s="85" t="s">
        <v>110</v>
      </c>
      <c r="I5985" s="32" t="s">
        <v>166</v>
      </c>
      <c r="J5985" s="19">
        <v>8.1</v>
      </c>
    </row>
    <row r="5986" spans="1:10">
      <c r="A5986" s="18" t="s">
        <v>20</v>
      </c>
      <c r="B5986" s="5" t="str">
        <f>TEXT(DATA[[#This Row],[Fecha]],"mmm")</f>
        <v>jun</v>
      </c>
      <c r="C5986" s="16">
        <f>(WEEKNUM(DATA[[#This Row],[Fecha]],2))</f>
        <v>26</v>
      </c>
      <c r="D5986" s="84">
        <v>45470</v>
      </c>
      <c r="E5986" s="102">
        <f>YEAR(DATA[[#This Row],[Fecha]])</f>
        <v>2024</v>
      </c>
      <c r="F5986" s="31" t="s">
        <v>398</v>
      </c>
      <c r="G5986" s="32" t="s">
        <v>75</v>
      </c>
      <c r="H5986" s="85" t="s">
        <v>1038</v>
      </c>
      <c r="I5986" s="32" t="s">
        <v>166</v>
      </c>
      <c r="J5986" s="19">
        <v>6.33</v>
      </c>
    </row>
    <row r="5987" spans="1:10">
      <c r="A5987" s="18" t="s">
        <v>22</v>
      </c>
      <c r="B5987" s="5" t="str">
        <f>TEXT(DATA[[#This Row],[Fecha]],"mmm")</f>
        <v>jun</v>
      </c>
      <c r="C5987" s="16">
        <f>(WEEKNUM(DATA[[#This Row],[Fecha]],2))</f>
        <v>26</v>
      </c>
      <c r="D5987" s="84">
        <v>45470</v>
      </c>
      <c r="E5987" s="102">
        <f>YEAR(DATA[[#This Row],[Fecha]])</f>
        <v>2024</v>
      </c>
      <c r="F5987" s="31" t="s">
        <v>398</v>
      </c>
      <c r="G5987" s="32" t="s">
        <v>79</v>
      </c>
      <c r="H5987" s="85" t="s">
        <v>110</v>
      </c>
      <c r="I5987" s="32" t="s">
        <v>166</v>
      </c>
      <c r="J5987" s="19">
        <v>6.33</v>
      </c>
    </row>
    <row r="5988" spans="1:10">
      <c r="A5988" s="18" t="s">
        <v>20</v>
      </c>
      <c r="B5988" s="5" t="str">
        <f>TEXT(DATA[[#This Row],[Fecha]],"mmm")</f>
        <v>jun</v>
      </c>
      <c r="C5988" s="16">
        <f>(WEEKNUM(DATA[[#This Row],[Fecha]],2))</f>
        <v>26</v>
      </c>
      <c r="D5988" s="84">
        <v>45470</v>
      </c>
      <c r="E5988" s="102">
        <f>YEAR(DATA[[#This Row],[Fecha]])</f>
        <v>2024</v>
      </c>
      <c r="F5988" s="31" t="s">
        <v>398</v>
      </c>
      <c r="G5988" s="32" t="s">
        <v>59</v>
      </c>
      <c r="H5988" s="85" t="s">
        <v>655</v>
      </c>
      <c r="I5988" s="32" t="s">
        <v>166</v>
      </c>
      <c r="J5988" s="19">
        <v>5.09</v>
      </c>
    </row>
    <row r="5989" spans="1:10">
      <c r="A5989" s="18" t="s">
        <v>22</v>
      </c>
      <c r="B5989" s="5" t="str">
        <f>TEXT(DATA[[#This Row],[Fecha]],"mmm")</f>
        <v>jun</v>
      </c>
      <c r="C5989" s="16">
        <f>(WEEKNUM(DATA[[#This Row],[Fecha]],2))</f>
        <v>26</v>
      </c>
      <c r="D5989" s="84">
        <v>45470</v>
      </c>
      <c r="E5989" s="102">
        <f>YEAR(DATA[[#This Row],[Fecha]])</f>
        <v>2024</v>
      </c>
      <c r="F5989" s="31" t="s">
        <v>398</v>
      </c>
      <c r="G5989" s="32" t="s">
        <v>79</v>
      </c>
      <c r="H5989" s="85" t="s">
        <v>110</v>
      </c>
      <c r="I5989" s="32" t="s">
        <v>166</v>
      </c>
      <c r="J5989" s="19">
        <v>4.9000000000000004</v>
      </c>
    </row>
    <row r="5990" spans="1:10">
      <c r="A5990" s="18" t="s">
        <v>22</v>
      </c>
      <c r="B5990" s="5" t="str">
        <f>TEXT(DATA[[#This Row],[Fecha]],"mmm")</f>
        <v>jun</v>
      </c>
      <c r="C5990" s="16">
        <f>(WEEKNUM(DATA[[#This Row],[Fecha]],2))</f>
        <v>26</v>
      </c>
      <c r="D5990" s="84">
        <v>45470</v>
      </c>
      <c r="E5990" s="102">
        <f>YEAR(DATA[[#This Row],[Fecha]])</f>
        <v>2024</v>
      </c>
      <c r="F5990" s="31" t="s">
        <v>398</v>
      </c>
      <c r="G5990" s="32" t="s">
        <v>60</v>
      </c>
      <c r="H5990" s="85" t="s">
        <v>299</v>
      </c>
      <c r="I5990" s="32" t="s">
        <v>166</v>
      </c>
      <c r="J5990" s="19">
        <v>4.6500000000000004</v>
      </c>
    </row>
    <row r="5991" spans="1:10">
      <c r="A5991" s="18" t="s">
        <v>20</v>
      </c>
      <c r="B5991" s="5" t="str">
        <f>TEXT(DATA[[#This Row],[Fecha]],"mmm")</f>
        <v>jun</v>
      </c>
      <c r="C5991" s="16">
        <f>(WEEKNUM(DATA[[#This Row],[Fecha]],2))</f>
        <v>26</v>
      </c>
      <c r="D5991" s="84">
        <v>45470</v>
      </c>
      <c r="E5991" s="102">
        <f>YEAR(DATA[[#This Row],[Fecha]])</f>
        <v>2024</v>
      </c>
      <c r="F5991" s="31" t="s">
        <v>398</v>
      </c>
      <c r="G5991" s="32" t="s">
        <v>75</v>
      </c>
      <c r="H5991" s="85" t="s">
        <v>177</v>
      </c>
      <c r="I5991" s="32" t="s">
        <v>166</v>
      </c>
      <c r="J5991" s="19">
        <v>3.99</v>
      </c>
    </row>
    <row r="5992" spans="1:10">
      <c r="A5992" s="18" t="s">
        <v>20</v>
      </c>
      <c r="B5992" s="5" t="str">
        <f>TEXT(DATA[[#This Row],[Fecha]],"mmm")</f>
        <v>jun</v>
      </c>
      <c r="C5992" s="16">
        <f>(WEEKNUM(DATA[[#This Row],[Fecha]],2))</f>
        <v>26</v>
      </c>
      <c r="D5992" s="84">
        <v>45470</v>
      </c>
      <c r="E5992" s="102">
        <f>YEAR(DATA[[#This Row],[Fecha]])</f>
        <v>2024</v>
      </c>
      <c r="F5992" s="31" t="s">
        <v>398</v>
      </c>
      <c r="G5992" s="32" t="s">
        <v>75</v>
      </c>
      <c r="H5992" s="85" t="s">
        <v>705</v>
      </c>
      <c r="I5992" s="32" t="s">
        <v>166</v>
      </c>
      <c r="J5992" s="19">
        <v>3.89</v>
      </c>
    </row>
    <row r="5993" spans="1:10">
      <c r="A5993" s="18" t="s">
        <v>22</v>
      </c>
      <c r="B5993" s="5" t="str">
        <f>TEXT(DATA[[#This Row],[Fecha]],"mmm")</f>
        <v>jun</v>
      </c>
      <c r="C5993" s="16">
        <f>(WEEKNUM(DATA[[#This Row],[Fecha]],2))</f>
        <v>26</v>
      </c>
      <c r="D5993" s="84">
        <v>45470</v>
      </c>
      <c r="E5993" s="102">
        <f>YEAR(DATA[[#This Row],[Fecha]])</f>
        <v>2024</v>
      </c>
      <c r="F5993" s="31" t="s">
        <v>398</v>
      </c>
      <c r="G5993" s="32" t="s">
        <v>65</v>
      </c>
      <c r="H5993" s="85" t="s">
        <v>69</v>
      </c>
      <c r="I5993" s="32" t="s">
        <v>166</v>
      </c>
      <c r="J5993" s="19">
        <v>3.55</v>
      </c>
    </row>
    <row r="5994" spans="1:10">
      <c r="A5994" s="18" t="s">
        <v>20</v>
      </c>
      <c r="B5994" s="5" t="str">
        <f>TEXT(DATA[[#This Row],[Fecha]],"mmm")</f>
        <v>jun</v>
      </c>
      <c r="C5994" s="16">
        <f>(WEEKNUM(DATA[[#This Row],[Fecha]],2))</f>
        <v>26</v>
      </c>
      <c r="D5994" s="84">
        <v>45470</v>
      </c>
      <c r="E5994" s="102">
        <f>YEAR(DATA[[#This Row],[Fecha]])</f>
        <v>2024</v>
      </c>
      <c r="F5994" s="31" t="s">
        <v>398</v>
      </c>
      <c r="G5994" s="32" t="s">
        <v>75</v>
      </c>
      <c r="H5994" s="85" t="s">
        <v>177</v>
      </c>
      <c r="I5994" s="32" t="s">
        <v>166</v>
      </c>
      <c r="J5994" s="19">
        <v>3.17</v>
      </c>
    </row>
    <row r="5995" spans="1:10">
      <c r="A5995" s="18" t="s">
        <v>22</v>
      </c>
      <c r="B5995" s="5" t="str">
        <f>TEXT(DATA[[#This Row],[Fecha]],"mmm")</f>
        <v>jun</v>
      </c>
      <c r="C5995" s="16">
        <f>(WEEKNUM(DATA[[#This Row],[Fecha]],2))</f>
        <v>26</v>
      </c>
      <c r="D5995" s="84">
        <v>45470</v>
      </c>
      <c r="E5995" s="102">
        <f>YEAR(DATA[[#This Row],[Fecha]])</f>
        <v>2024</v>
      </c>
      <c r="F5995" s="31" t="s">
        <v>398</v>
      </c>
      <c r="G5995" s="32" t="s">
        <v>79</v>
      </c>
      <c r="H5995" s="85" t="s">
        <v>110</v>
      </c>
      <c r="I5995" s="32" t="s">
        <v>166</v>
      </c>
      <c r="J5995" s="19">
        <v>3</v>
      </c>
    </row>
    <row r="5996" spans="1:10">
      <c r="A5996" s="18" t="s">
        <v>22</v>
      </c>
      <c r="B5996" s="5" t="str">
        <f>TEXT(DATA[[#This Row],[Fecha]],"mmm")</f>
        <v>jun</v>
      </c>
      <c r="C5996" s="16">
        <f>(WEEKNUM(DATA[[#This Row],[Fecha]],2))</f>
        <v>26</v>
      </c>
      <c r="D5996" s="84">
        <v>45470</v>
      </c>
      <c r="E5996" s="102">
        <f>YEAR(DATA[[#This Row],[Fecha]])</f>
        <v>2024</v>
      </c>
      <c r="F5996" s="31" t="s">
        <v>398</v>
      </c>
      <c r="G5996" s="32" t="s">
        <v>79</v>
      </c>
      <c r="H5996" s="85" t="s">
        <v>110</v>
      </c>
      <c r="I5996" s="32" t="s">
        <v>166</v>
      </c>
      <c r="J5996" s="19">
        <v>2.7</v>
      </c>
    </row>
    <row r="5997" spans="1:10">
      <c r="A5997" s="18" t="s">
        <v>22</v>
      </c>
      <c r="B5997" s="5" t="str">
        <f>TEXT(DATA[[#This Row],[Fecha]],"mmm")</f>
        <v>jun</v>
      </c>
      <c r="C5997" s="16">
        <f>(WEEKNUM(DATA[[#This Row],[Fecha]],2))</f>
        <v>26</v>
      </c>
      <c r="D5997" s="84">
        <v>45470</v>
      </c>
      <c r="E5997" s="102">
        <f>YEAR(DATA[[#This Row],[Fecha]])</f>
        <v>2024</v>
      </c>
      <c r="F5997" s="31" t="s">
        <v>398</v>
      </c>
      <c r="G5997" s="32" t="s">
        <v>79</v>
      </c>
      <c r="H5997" s="85" t="s">
        <v>110</v>
      </c>
      <c r="I5997" s="32" t="s">
        <v>166</v>
      </c>
      <c r="J5997" s="19">
        <v>2.4500000000000002</v>
      </c>
    </row>
    <row r="5998" spans="1:10">
      <c r="A5998" s="18" t="s">
        <v>22</v>
      </c>
      <c r="B5998" s="5" t="str">
        <f>TEXT(DATA[[#This Row],[Fecha]],"mmm")</f>
        <v>jun</v>
      </c>
      <c r="C5998" s="16">
        <f>(WEEKNUM(DATA[[#This Row],[Fecha]],2))</f>
        <v>26</v>
      </c>
      <c r="D5998" s="84">
        <v>45470</v>
      </c>
      <c r="E5998" s="102">
        <f>YEAR(DATA[[#This Row],[Fecha]])</f>
        <v>2024</v>
      </c>
      <c r="F5998" s="31" t="s">
        <v>398</v>
      </c>
      <c r="G5998" s="32" t="s">
        <v>65</v>
      </c>
      <c r="H5998" s="85" t="s">
        <v>69</v>
      </c>
      <c r="I5998" s="32" t="s">
        <v>166</v>
      </c>
      <c r="J5998" s="19">
        <v>2.4</v>
      </c>
    </row>
    <row r="5999" spans="1:10">
      <c r="A5999" s="18" t="s">
        <v>20</v>
      </c>
      <c r="B5999" s="5" t="str">
        <f>TEXT(DATA[[#This Row],[Fecha]],"mmm")</f>
        <v>jun</v>
      </c>
      <c r="C5999" s="16">
        <f>(WEEKNUM(DATA[[#This Row],[Fecha]],2))</f>
        <v>26</v>
      </c>
      <c r="D5999" s="84">
        <v>45470</v>
      </c>
      <c r="E5999" s="102">
        <f>YEAR(DATA[[#This Row],[Fecha]])</f>
        <v>2024</v>
      </c>
      <c r="F5999" s="31" t="s">
        <v>398</v>
      </c>
      <c r="G5999" s="32" t="s">
        <v>75</v>
      </c>
      <c r="H5999" s="85" t="s">
        <v>1038</v>
      </c>
      <c r="I5999" s="32" t="s">
        <v>166</v>
      </c>
      <c r="J5999" s="19">
        <v>2.14</v>
      </c>
    </row>
    <row r="6000" spans="1:10">
      <c r="A6000" s="18" t="s">
        <v>22</v>
      </c>
      <c r="B6000" s="5" t="str">
        <f>TEXT(DATA[[#This Row],[Fecha]],"mmm")</f>
        <v>jun</v>
      </c>
      <c r="C6000" s="16">
        <f>(WEEKNUM(DATA[[#This Row],[Fecha]],2))</f>
        <v>26</v>
      </c>
      <c r="D6000" s="84">
        <v>45470</v>
      </c>
      <c r="E6000" s="102">
        <f>YEAR(DATA[[#This Row],[Fecha]])</f>
        <v>2024</v>
      </c>
      <c r="F6000" s="31" t="s">
        <v>398</v>
      </c>
      <c r="G6000" s="32" t="s">
        <v>79</v>
      </c>
      <c r="H6000" s="85" t="s">
        <v>110</v>
      </c>
      <c r="I6000" s="32" t="s">
        <v>166</v>
      </c>
      <c r="J6000" s="19">
        <v>1.65</v>
      </c>
    </row>
    <row r="6001" spans="1:11">
      <c r="A6001" s="18" t="s">
        <v>22</v>
      </c>
      <c r="B6001" s="5" t="str">
        <f>TEXT(DATA[[#This Row],[Fecha]],"mmm")</f>
        <v>jun</v>
      </c>
      <c r="C6001" s="16">
        <f>(WEEKNUM(DATA[[#This Row],[Fecha]],2))</f>
        <v>26</v>
      </c>
      <c r="D6001" s="84">
        <v>45470</v>
      </c>
      <c r="E6001" s="102">
        <f>YEAR(DATA[[#This Row],[Fecha]])</f>
        <v>2024</v>
      </c>
      <c r="F6001" s="31" t="s">
        <v>398</v>
      </c>
      <c r="G6001" s="32" t="s">
        <v>65</v>
      </c>
      <c r="H6001" s="85" t="s">
        <v>69</v>
      </c>
      <c r="I6001" s="32" t="s">
        <v>166</v>
      </c>
      <c r="J6001" s="19">
        <v>1.6</v>
      </c>
    </row>
    <row r="6002" spans="1:11">
      <c r="A6002" s="18" t="s">
        <v>20</v>
      </c>
      <c r="B6002" s="5" t="str">
        <f>TEXT(DATA[[#This Row],[Fecha]],"mmm")</f>
        <v>jun</v>
      </c>
      <c r="C6002" s="16">
        <f>(WEEKNUM(DATA[[#This Row],[Fecha]],2))</f>
        <v>26</v>
      </c>
      <c r="D6002" s="84">
        <v>45470</v>
      </c>
      <c r="E6002" s="102">
        <f>YEAR(DATA[[#This Row],[Fecha]])</f>
        <v>2024</v>
      </c>
      <c r="F6002" s="31" t="s">
        <v>398</v>
      </c>
      <c r="G6002" s="32" t="s">
        <v>62</v>
      </c>
      <c r="H6002" s="85" t="s">
        <v>63</v>
      </c>
      <c r="I6002" s="32" t="s">
        <v>166</v>
      </c>
      <c r="J6002" s="19">
        <v>1.43</v>
      </c>
    </row>
    <row r="6003" spans="1:11">
      <c r="A6003" s="18" t="s">
        <v>20</v>
      </c>
      <c r="B6003" s="5" t="str">
        <f>TEXT(DATA[[#This Row],[Fecha]],"mmm")</f>
        <v>jun</v>
      </c>
      <c r="C6003" s="16">
        <f>(WEEKNUM(DATA[[#This Row],[Fecha]],2))</f>
        <v>26</v>
      </c>
      <c r="D6003" s="84">
        <v>45470</v>
      </c>
      <c r="E6003" s="102">
        <f>YEAR(DATA[[#This Row],[Fecha]])</f>
        <v>2024</v>
      </c>
      <c r="F6003" s="31" t="s">
        <v>398</v>
      </c>
      <c r="G6003" s="32" t="s">
        <v>75</v>
      </c>
      <c r="H6003" s="85" t="s">
        <v>1038</v>
      </c>
      <c r="I6003" s="32" t="s">
        <v>166</v>
      </c>
      <c r="J6003" s="19">
        <v>1.1299999999999999</v>
      </c>
    </row>
    <row r="6004" spans="1:11">
      <c r="A6004" s="18" t="s">
        <v>20</v>
      </c>
      <c r="B6004" s="5" t="str">
        <f>TEXT(DATA[[#This Row],[Fecha]],"mmm")</f>
        <v>jun</v>
      </c>
      <c r="C6004" s="16">
        <f>(WEEKNUM(DATA[[#This Row],[Fecha]],2))</f>
        <v>26</v>
      </c>
      <c r="D6004" s="84">
        <v>45470</v>
      </c>
      <c r="E6004" s="102">
        <f>YEAR(DATA[[#This Row],[Fecha]])</f>
        <v>2024</v>
      </c>
      <c r="F6004" s="31" t="s">
        <v>398</v>
      </c>
      <c r="G6004" s="32" t="s">
        <v>62</v>
      </c>
      <c r="H6004" s="85" t="s">
        <v>63</v>
      </c>
      <c r="I6004" s="32" t="s">
        <v>166</v>
      </c>
      <c r="J6004" s="19">
        <v>1.1100000000000001</v>
      </c>
    </row>
    <row r="6005" spans="1:11">
      <c r="A6005" s="18" t="s">
        <v>22</v>
      </c>
      <c r="B6005" s="5" t="str">
        <f>TEXT(DATA[[#This Row],[Fecha]],"mmm")</f>
        <v>jun</v>
      </c>
      <c r="C6005" s="16">
        <f>(WEEKNUM(DATA[[#This Row],[Fecha]],2))</f>
        <v>26</v>
      </c>
      <c r="D6005" s="84">
        <v>45470</v>
      </c>
      <c r="E6005" s="102">
        <f>YEAR(DATA[[#This Row],[Fecha]])</f>
        <v>2024</v>
      </c>
      <c r="F6005" s="31" t="s">
        <v>398</v>
      </c>
      <c r="G6005" s="32" t="s">
        <v>79</v>
      </c>
      <c r="H6005" s="85" t="s">
        <v>110</v>
      </c>
      <c r="I6005" s="32" t="s">
        <v>166</v>
      </c>
      <c r="J6005" s="19">
        <v>1</v>
      </c>
    </row>
    <row r="6006" spans="1:11">
      <c r="A6006" s="18" t="s">
        <v>22</v>
      </c>
      <c r="B6006" s="5" t="str">
        <f>TEXT(DATA[[#This Row],[Fecha]],"mmm")</f>
        <v>jun</v>
      </c>
      <c r="C6006" s="16">
        <f>(WEEKNUM(DATA[[#This Row],[Fecha]],2))</f>
        <v>26</v>
      </c>
      <c r="D6006" s="84">
        <v>45470</v>
      </c>
      <c r="E6006" s="102">
        <f>YEAR(DATA[[#This Row],[Fecha]])</f>
        <v>2024</v>
      </c>
      <c r="F6006" s="31" t="s">
        <v>398</v>
      </c>
      <c r="G6006" s="32" t="s">
        <v>65</v>
      </c>
      <c r="H6006" s="85" t="s">
        <v>69</v>
      </c>
      <c r="I6006" s="32" t="s">
        <v>166</v>
      </c>
      <c r="J6006" s="19">
        <v>0.95</v>
      </c>
    </row>
    <row r="6007" spans="1:11">
      <c r="A6007" s="18" t="s">
        <v>22</v>
      </c>
      <c r="B6007" s="5" t="str">
        <f>TEXT(DATA[[#This Row],[Fecha]],"mmm")</f>
        <v>jun</v>
      </c>
      <c r="C6007" s="16">
        <f>(WEEKNUM(DATA[[#This Row],[Fecha]],2))</f>
        <v>26</v>
      </c>
      <c r="D6007" s="84">
        <v>45470</v>
      </c>
      <c r="E6007" s="102">
        <f>YEAR(DATA[[#This Row],[Fecha]])</f>
        <v>2024</v>
      </c>
      <c r="F6007" s="31" t="s">
        <v>398</v>
      </c>
      <c r="G6007" s="32" t="s">
        <v>79</v>
      </c>
      <c r="H6007" s="85" t="s">
        <v>110</v>
      </c>
      <c r="I6007" s="32" t="s">
        <v>166</v>
      </c>
      <c r="J6007" s="19">
        <v>0.95</v>
      </c>
    </row>
    <row r="6008" spans="1:11">
      <c r="A6008" s="18" t="s">
        <v>22</v>
      </c>
      <c r="B6008" s="5" t="str">
        <f>TEXT(DATA[[#This Row],[Fecha]],"mmm")</f>
        <v>jun</v>
      </c>
      <c r="C6008" s="16">
        <f>(WEEKNUM(DATA[[#This Row],[Fecha]],2))</f>
        <v>26</v>
      </c>
      <c r="D6008" s="84">
        <v>45470</v>
      </c>
      <c r="E6008" s="102">
        <f>YEAR(DATA[[#This Row],[Fecha]])</f>
        <v>2024</v>
      </c>
      <c r="F6008" s="31" t="s">
        <v>398</v>
      </c>
      <c r="G6008" s="32" t="s">
        <v>79</v>
      </c>
      <c r="H6008" s="85" t="s">
        <v>110</v>
      </c>
      <c r="I6008" s="32" t="s">
        <v>166</v>
      </c>
      <c r="J6008" s="19">
        <v>0.9</v>
      </c>
    </row>
    <row r="6009" spans="1:11">
      <c r="A6009" s="18" t="s">
        <v>22</v>
      </c>
      <c r="B6009" s="5" t="str">
        <f>TEXT(DATA[[#This Row],[Fecha]],"mmm")</f>
        <v>jun</v>
      </c>
      <c r="C6009" s="16">
        <f>(WEEKNUM(DATA[[#This Row],[Fecha]],2))</f>
        <v>26</v>
      </c>
      <c r="D6009" s="84">
        <v>45470</v>
      </c>
      <c r="E6009" s="102">
        <f>YEAR(DATA[[#This Row],[Fecha]])</f>
        <v>2024</v>
      </c>
      <c r="F6009" s="31" t="s">
        <v>398</v>
      </c>
      <c r="G6009" s="32" t="s">
        <v>79</v>
      </c>
      <c r="H6009" s="85" t="s">
        <v>110</v>
      </c>
      <c r="I6009" s="32" t="s">
        <v>166</v>
      </c>
      <c r="J6009" s="19">
        <v>0.35</v>
      </c>
    </row>
    <row r="6010" spans="1:11">
      <c r="A6010" s="18" t="s">
        <v>20</v>
      </c>
      <c r="B6010" s="5" t="str">
        <f>TEXT(DATA[[#This Row],[Fecha]],"mmm")</f>
        <v>jun</v>
      </c>
      <c r="C6010" s="16">
        <f>(WEEKNUM(DATA[[#This Row],[Fecha]],2))</f>
        <v>26</v>
      </c>
      <c r="D6010" s="84">
        <v>45471</v>
      </c>
      <c r="E6010" s="102">
        <f>YEAR(DATA[[#This Row],[Fecha]])</f>
        <v>2024</v>
      </c>
      <c r="F6010" s="31" t="s">
        <v>398</v>
      </c>
      <c r="G6010" s="32" t="s">
        <v>70</v>
      </c>
      <c r="H6010" s="85" t="s">
        <v>84</v>
      </c>
      <c r="I6010" s="32" t="s">
        <v>56</v>
      </c>
      <c r="J6010" s="19">
        <v>19.670000000000002</v>
      </c>
      <c r="K6010" s="29" t="s">
        <v>1039</v>
      </c>
    </row>
    <row r="6011" spans="1:11">
      <c r="A6011" s="18" t="s">
        <v>20</v>
      </c>
      <c r="B6011" s="5" t="str">
        <f>TEXT(DATA[[#This Row],[Fecha]],"mmm")</f>
        <v>jun</v>
      </c>
      <c r="C6011" s="16">
        <f>(WEEKNUM(DATA[[#This Row],[Fecha]],2))</f>
        <v>26</v>
      </c>
      <c r="D6011" s="84">
        <v>45471</v>
      </c>
      <c r="E6011" s="102">
        <f>YEAR(DATA[[#This Row],[Fecha]])</f>
        <v>2024</v>
      </c>
      <c r="F6011" s="31" t="s">
        <v>398</v>
      </c>
      <c r="G6011" s="32" t="s">
        <v>70</v>
      </c>
      <c r="H6011" s="85" t="s">
        <v>84</v>
      </c>
      <c r="I6011" s="32" t="s">
        <v>56</v>
      </c>
      <c r="J6011" s="19">
        <v>15.48</v>
      </c>
      <c r="K6011" s="29" t="s">
        <v>1039</v>
      </c>
    </row>
    <row r="6012" spans="1:11">
      <c r="A6012" s="18" t="s">
        <v>20</v>
      </c>
      <c r="B6012" s="5" t="str">
        <f>TEXT(DATA[[#This Row],[Fecha]],"mmm")</f>
        <v>jun</v>
      </c>
      <c r="C6012" s="16">
        <f>(WEEKNUM(DATA[[#This Row],[Fecha]],2))</f>
        <v>26</v>
      </c>
      <c r="D6012" s="84">
        <v>45471</v>
      </c>
      <c r="E6012" s="102">
        <f>YEAR(DATA[[#This Row],[Fecha]])</f>
        <v>2024</v>
      </c>
      <c r="F6012" s="31" t="s">
        <v>398</v>
      </c>
      <c r="G6012" s="32" t="s">
        <v>70</v>
      </c>
      <c r="H6012" s="85" t="s">
        <v>84</v>
      </c>
      <c r="I6012" s="32" t="s">
        <v>166</v>
      </c>
      <c r="J6012" s="19">
        <v>8.5299999999999994</v>
      </c>
    </row>
    <row r="6013" spans="1:11">
      <c r="A6013" s="18" t="s">
        <v>20</v>
      </c>
      <c r="B6013" s="5" t="str">
        <f>TEXT(DATA[[#This Row],[Fecha]],"mmm")</f>
        <v>jun</v>
      </c>
      <c r="C6013" s="16">
        <f>(WEEKNUM(DATA[[#This Row],[Fecha]],2))</f>
        <v>26</v>
      </c>
      <c r="D6013" s="84">
        <v>45471</v>
      </c>
      <c r="E6013" s="102">
        <f>YEAR(DATA[[#This Row],[Fecha]])</f>
        <v>2024</v>
      </c>
      <c r="F6013" s="31" t="s">
        <v>398</v>
      </c>
      <c r="G6013" s="32" t="s">
        <v>75</v>
      </c>
      <c r="H6013" s="85" t="s">
        <v>564</v>
      </c>
      <c r="I6013" s="32" t="s">
        <v>166</v>
      </c>
      <c r="J6013" s="19">
        <v>6.19</v>
      </c>
    </row>
    <row r="6014" spans="1:11">
      <c r="A6014" s="18" t="s">
        <v>20</v>
      </c>
      <c r="B6014" s="5" t="str">
        <f>TEXT(DATA[[#This Row],[Fecha]],"mmm")</f>
        <v>jun</v>
      </c>
      <c r="C6014" s="16">
        <f>(WEEKNUM(DATA[[#This Row],[Fecha]],2))</f>
        <v>26</v>
      </c>
      <c r="D6014" s="84">
        <v>45471</v>
      </c>
      <c r="E6014" s="102">
        <f>YEAR(DATA[[#This Row],[Fecha]])</f>
        <v>2024</v>
      </c>
      <c r="F6014" s="31" t="s">
        <v>58</v>
      </c>
      <c r="G6014" s="32" t="s">
        <v>75</v>
      </c>
      <c r="H6014" s="85" t="s">
        <v>564</v>
      </c>
      <c r="I6014" s="32" t="s">
        <v>166</v>
      </c>
      <c r="J6014" s="19">
        <v>5.88</v>
      </c>
    </row>
    <row r="6015" spans="1:11">
      <c r="A6015" s="18" t="s">
        <v>20</v>
      </c>
      <c r="B6015" s="5" t="str">
        <f>TEXT(DATA[[#This Row],[Fecha]],"mmm")</f>
        <v>jun</v>
      </c>
      <c r="C6015" s="16">
        <f>(WEEKNUM(DATA[[#This Row],[Fecha]],2))</f>
        <v>26</v>
      </c>
      <c r="D6015" s="84">
        <v>45471</v>
      </c>
      <c r="E6015" s="102">
        <f>YEAR(DATA[[#This Row],[Fecha]])</f>
        <v>2024</v>
      </c>
      <c r="F6015" s="31" t="s">
        <v>58</v>
      </c>
      <c r="G6015" s="32" t="s">
        <v>53</v>
      </c>
      <c r="H6015" s="85" t="s">
        <v>387</v>
      </c>
      <c r="I6015" s="32" t="s">
        <v>166</v>
      </c>
      <c r="J6015" s="19">
        <v>5.04</v>
      </c>
    </row>
    <row r="6016" spans="1:11">
      <c r="A6016" s="18" t="s">
        <v>20</v>
      </c>
      <c r="B6016" s="5" t="str">
        <f>TEXT(DATA[[#This Row],[Fecha]],"mmm")</f>
        <v>jun</v>
      </c>
      <c r="C6016" s="16">
        <f>(WEEKNUM(DATA[[#This Row],[Fecha]],2))</f>
        <v>26</v>
      </c>
      <c r="D6016" s="84">
        <v>45471</v>
      </c>
      <c r="E6016" s="102">
        <f>YEAR(DATA[[#This Row],[Fecha]])</f>
        <v>2024</v>
      </c>
      <c r="F6016" s="31" t="s">
        <v>58</v>
      </c>
      <c r="G6016" s="32" t="s">
        <v>75</v>
      </c>
      <c r="H6016" s="85" t="s">
        <v>564</v>
      </c>
      <c r="I6016" s="32" t="s">
        <v>166</v>
      </c>
      <c r="J6016" s="19">
        <v>2.89</v>
      </c>
    </row>
    <row r="6017" spans="1:11">
      <c r="A6017" s="18" t="s">
        <v>20</v>
      </c>
      <c r="B6017" s="5" t="str">
        <f>TEXT(DATA[[#This Row],[Fecha]],"mmm")</f>
        <v>jun</v>
      </c>
      <c r="C6017" s="16">
        <f>(WEEKNUM(DATA[[#This Row],[Fecha]],2))</f>
        <v>26</v>
      </c>
      <c r="D6017" s="84">
        <v>45471</v>
      </c>
      <c r="E6017" s="102">
        <f>YEAR(DATA[[#This Row],[Fecha]])</f>
        <v>2024</v>
      </c>
      <c r="F6017" s="31" t="s">
        <v>398</v>
      </c>
      <c r="G6017" s="32" t="s">
        <v>53</v>
      </c>
      <c r="H6017" s="85" t="s">
        <v>637</v>
      </c>
      <c r="I6017" s="32" t="s">
        <v>166</v>
      </c>
      <c r="J6017" s="19">
        <v>2.79</v>
      </c>
    </row>
    <row r="6018" spans="1:11">
      <c r="A6018" s="18" t="s">
        <v>20</v>
      </c>
      <c r="B6018" s="5" t="str">
        <f>TEXT(DATA[[#This Row],[Fecha]],"mmm")</f>
        <v>jun</v>
      </c>
      <c r="C6018" s="16">
        <f>(WEEKNUM(DATA[[#This Row],[Fecha]],2))</f>
        <v>26</v>
      </c>
      <c r="D6018" s="84">
        <v>45471</v>
      </c>
      <c r="E6018" s="102">
        <f>YEAR(DATA[[#This Row],[Fecha]])</f>
        <v>2024</v>
      </c>
      <c r="F6018" s="31" t="s">
        <v>58</v>
      </c>
      <c r="G6018" s="32" t="s">
        <v>76</v>
      </c>
      <c r="H6018" s="85" t="s">
        <v>108</v>
      </c>
      <c r="I6018" s="32" t="s">
        <v>166</v>
      </c>
      <c r="J6018" s="19">
        <v>2.71</v>
      </c>
    </row>
    <row r="6019" spans="1:11">
      <c r="A6019" s="18" t="s">
        <v>20</v>
      </c>
      <c r="B6019" s="5" t="str">
        <f>TEXT(DATA[[#This Row],[Fecha]],"mmm")</f>
        <v>jun</v>
      </c>
      <c r="C6019" s="16">
        <f>(WEEKNUM(DATA[[#This Row],[Fecha]],2))</f>
        <v>26</v>
      </c>
      <c r="D6019" s="84">
        <v>45471</v>
      </c>
      <c r="E6019" s="102">
        <f>YEAR(DATA[[#This Row],[Fecha]])</f>
        <v>2024</v>
      </c>
      <c r="F6019" s="31" t="s">
        <v>58</v>
      </c>
      <c r="G6019" s="32" t="s">
        <v>53</v>
      </c>
      <c r="H6019" s="85" t="s">
        <v>387</v>
      </c>
      <c r="I6019" s="32" t="s">
        <v>166</v>
      </c>
      <c r="J6019" s="19">
        <v>2.4</v>
      </c>
    </row>
    <row r="6020" spans="1:11">
      <c r="A6020" s="18" t="s">
        <v>20</v>
      </c>
      <c r="B6020" s="5" t="str">
        <f>TEXT(DATA[[#This Row],[Fecha]],"mmm")</f>
        <v>jun</v>
      </c>
      <c r="C6020" s="16">
        <f>(WEEKNUM(DATA[[#This Row],[Fecha]],2))</f>
        <v>26</v>
      </c>
      <c r="D6020" s="84">
        <v>45471</v>
      </c>
      <c r="E6020" s="102">
        <f>YEAR(DATA[[#This Row],[Fecha]])</f>
        <v>2024</v>
      </c>
      <c r="F6020" s="31" t="s">
        <v>398</v>
      </c>
      <c r="G6020" s="32" t="s">
        <v>75</v>
      </c>
      <c r="H6020" s="85" t="s">
        <v>564</v>
      </c>
      <c r="I6020" s="32" t="s">
        <v>166</v>
      </c>
      <c r="J6020" s="19">
        <v>1.24</v>
      </c>
    </row>
    <row r="6021" spans="1:11">
      <c r="A6021" s="18" t="s">
        <v>20</v>
      </c>
      <c r="B6021" s="5" t="str">
        <f>TEXT(DATA[[#This Row],[Fecha]],"mmm")</f>
        <v>jun</v>
      </c>
      <c r="C6021" s="16">
        <f>(WEEKNUM(DATA[[#This Row],[Fecha]],2))</f>
        <v>26</v>
      </c>
      <c r="D6021" s="84">
        <v>45471</v>
      </c>
      <c r="E6021" s="102">
        <f>YEAR(DATA[[#This Row],[Fecha]])</f>
        <v>2024</v>
      </c>
      <c r="F6021" s="31" t="s">
        <v>58</v>
      </c>
      <c r="G6021" s="32" t="s">
        <v>53</v>
      </c>
      <c r="H6021" s="85" t="s">
        <v>387</v>
      </c>
      <c r="I6021" s="32" t="s">
        <v>166</v>
      </c>
      <c r="J6021" s="19">
        <v>1.19</v>
      </c>
    </row>
    <row r="6022" spans="1:11">
      <c r="A6022" s="18" t="s">
        <v>20</v>
      </c>
      <c r="B6022" s="5" t="s">
        <v>1061</v>
      </c>
      <c r="C6022" s="16">
        <v>27</v>
      </c>
      <c r="D6022" s="30">
        <v>45474</v>
      </c>
      <c r="E6022" s="102">
        <f>YEAR(DATA[[#This Row],[Fecha]])</f>
        <v>2024</v>
      </c>
      <c r="F6022" s="31" t="s">
        <v>398</v>
      </c>
      <c r="G6022" s="32" t="s">
        <v>53</v>
      </c>
      <c r="H6022" s="35" t="s">
        <v>729</v>
      </c>
      <c r="I6022" s="32" t="s">
        <v>56</v>
      </c>
      <c r="J6022" s="19">
        <v>31.33</v>
      </c>
      <c r="K6022" s="29" t="s">
        <v>1044</v>
      </c>
    </row>
    <row r="6023" spans="1:11">
      <c r="A6023" s="18" t="s">
        <v>20</v>
      </c>
      <c r="B6023" s="5" t="s">
        <v>1061</v>
      </c>
      <c r="C6023" s="16">
        <v>27</v>
      </c>
      <c r="D6023" s="30">
        <v>45474</v>
      </c>
      <c r="E6023" s="102">
        <f>YEAR(DATA[[#This Row],[Fecha]])</f>
        <v>2024</v>
      </c>
      <c r="F6023" s="31" t="s">
        <v>398</v>
      </c>
      <c r="G6023" s="32" t="s">
        <v>53</v>
      </c>
      <c r="H6023" s="35" t="s">
        <v>729</v>
      </c>
      <c r="I6023" s="32" t="s">
        <v>56</v>
      </c>
      <c r="J6023" s="19">
        <v>23.65</v>
      </c>
      <c r="K6023" s="29" t="s">
        <v>1044</v>
      </c>
    </row>
    <row r="6024" spans="1:11">
      <c r="A6024" s="18" t="s">
        <v>22</v>
      </c>
      <c r="B6024" s="5" t="s">
        <v>1061</v>
      </c>
      <c r="C6024" s="16">
        <v>27</v>
      </c>
      <c r="D6024" s="30">
        <v>45474</v>
      </c>
      <c r="E6024" s="102">
        <f>YEAR(DATA[[#This Row],[Fecha]])</f>
        <v>2024</v>
      </c>
      <c r="F6024" s="31" t="s">
        <v>398</v>
      </c>
      <c r="G6024" s="32" t="s">
        <v>76</v>
      </c>
      <c r="H6024" s="35" t="s">
        <v>303</v>
      </c>
      <c r="I6024" s="32" t="s">
        <v>56</v>
      </c>
      <c r="J6024" s="19">
        <v>21.05</v>
      </c>
      <c r="K6024" s="29" t="s">
        <v>1050</v>
      </c>
    </row>
    <row r="6025" spans="1:11">
      <c r="A6025" s="18" t="s">
        <v>22</v>
      </c>
      <c r="B6025" s="5" t="s">
        <v>1061</v>
      </c>
      <c r="C6025" s="16">
        <v>27</v>
      </c>
      <c r="D6025" s="30">
        <v>45474</v>
      </c>
      <c r="E6025" s="102">
        <f>YEAR(DATA[[#This Row],[Fecha]])</f>
        <v>2024</v>
      </c>
      <c r="F6025" s="31" t="s">
        <v>398</v>
      </c>
      <c r="G6025" s="32" t="s">
        <v>79</v>
      </c>
      <c r="H6025" s="35" t="s">
        <v>516</v>
      </c>
      <c r="I6025" s="32" t="s">
        <v>57</v>
      </c>
      <c r="J6025" s="19">
        <v>18.559999999999999</v>
      </c>
      <c r="K6025" s="29" t="s">
        <v>1052</v>
      </c>
    </row>
    <row r="6026" spans="1:11">
      <c r="A6026" s="18" t="s">
        <v>22</v>
      </c>
      <c r="B6026" s="5" t="s">
        <v>1061</v>
      </c>
      <c r="C6026" s="16">
        <v>27</v>
      </c>
      <c r="D6026" s="30">
        <v>45474</v>
      </c>
      <c r="E6026" s="102">
        <f>YEAR(DATA[[#This Row],[Fecha]])</f>
        <v>2024</v>
      </c>
      <c r="F6026" s="31" t="s">
        <v>398</v>
      </c>
      <c r="G6026" s="32" t="s">
        <v>76</v>
      </c>
      <c r="H6026" s="35" t="s">
        <v>298</v>
      </c>
      <c r="I6026" s="32" t="s">
        <v>166</v>
      </c>
      <c r="J6026" s="19">
        <v>8.57</v>
      </c>
    </row>
    <row r="6027" spans="1:11">
      <c r="A6027" s="18" t="s">
        <v>22</v>
      </c>
      <c r="B6027" s="5" t="s">
        <v>1061</v>
      </c>
      <c r="C6027" s="16">
        <v>27</v>
      </c>
      <c r="D6027" s="30">
        <v>45474</v>
      </c>
      <c r="E6027" s="102">
        <f>YEAR(DATA[[#This Row],[Fecha]])</f>
        <v>2024</v>
      </c>
      <c r="F6027" s="31" t="s">
        <v>398</v>
      </c>
      <c r="G6027" s="32" t="s">
        <v>59</v>
      </c>
      <c r="H6027" s="35" t="s">
        <v>487</v>
      </c>
      <c r="I6027" s="32" t="s">
        <v>166</v>
      </c>
      <c r="J6027" s="19">
        <v>7.75</v>
      </c>
    </row>
    <row r="6028" spans="1:11">
      <c r="A6028" s="18" t="s">
        <v>20</v>
      </c>
      <c r="B6028" s="5" t="s">
        <v>1061</v>
      </c>
      <c r="C6028" s="16">
        <v>27</v>
      </c>
      <c r="D6028" s="30">
        <v>45474</v>
      </c>
      <c r="E6028" s="102">
        <f>YEAR(DATA[[#This Row],[Fecha]])</f>
        <v>2024</v>
      </c>
      <c r="F6028" s="31" t="s">
        <v>58</v>
      </c>
      <c r="G6028" s="32" t="s">
        <v>70</v>
      </c>
      <c r="H6028" s="35" t="s">
        <v>417</v>
      </c>
      <c r="I6028" s="32" t="s">
        <v>166</v>
      </c>
      <c r="J6028" s="19">
        <v>5.95</v>
      </c>
    </row>
    <row r="6029" spans="1:11">
      <c r="A6029" s="18" t="s">
        <v>22</v>
      </c>
      <c r="B6029" s="5" t="s">
        <v>1061</v>
      </c>
      <c r="C6029" s="16">
        <v>27</v>
      </c>
      <c r="D6029" s="30">
        <v>45474</v>
      </c>
      <c r="E6029" s="102">
        <f>YEAR(DATA[[#This Row],[Fecha]])</f>
        <v>2024</v>
      </c>
      <c r="F6029" s="31" t="s">
        <v>398</v>
      </c>
      <c r="G6029" s="32" t="s">
        <v>77</v>
      </c>
      <c r="H6029" s="35" t="s">
        <v>320</v>
      </c>
      <c r="I6029" s="32" t="s">
        <v>166</v>
      </c>
      <c r="J6029" s="19">
        <v>5.7</v>
      </c>
    </row>
    <row r="6030" spans="1:11">
      <c r="A6030" s="18" t="s">
        <v>20</v>
      </c>
      <c r="B6030" s="5" t="s">
        <v>1061</v>
      </c>
      <c r="C6030" s="16">
        <v>27</v>
      </c>
      <c r="D6030" s="30">
        <v>45474</v>
      </c>
      <c r="E6030" s="102">
        <f>YEAR(DATA[[#This Row],[Fecha]])</f>
        <v>2024</v>
      </c>
      <c r="F6030" s="31" t="s">
        <v>398</v>
      </c>
      <c r="G6030" s="32" t="s">
        <v>64</v>
      </c>
      <c r="H6030" s="35" t="s">
        <v>477</v>
      </c>
      <c r="I6030" s="32" t="s">
        <v>166</v>
      </c>
      <c r="J6030" s="19">
        <v>4.12</v>
      </c>
    </row>
    <row r="6031" spans="1:11">
      <c r="A6031" s="18" t="s">
        <v>20</v>
      </c>
      <c r="B6031" s="5" t="s">
        <v>1061</v>
      </c>
      <c r="C6031" s="16">
        <v>27</v>
      </c>
      <c r="D6031" s="30">
        <v>45474</v>
      </c>
      <c r="E6031" s="102">
        <f>YEAR(DATA[[#This Row],[Fecha]])</f>
        <v>2024</v>
      </c>
      <c r="F6031" s="31" t="s">
        <v>58</v>
      </c>
      <c r="G6031" s="32" t="s">
        <v>75</v>
      </c>
      <c r="H6031" s="35" t="s">
        <v>555</v>
      </c>
      <c r="I6031" s="32" t="s">
        <v>166</v>
      </c>
      <c r="J6031" s="19">
        <v>3.86</v>
      </c>
    </row>
    <row r="6032" spans="1:11">
      <c r="A6032" s="18" t="s">
        <v>22</v>
      </c>
      <c r="B6032" s="5" t="s">
        <v>1061</v>
      </c>
      <c r="C6032" s="16">
        <v>27</v>
      </c>
      <c r="D6032" s="30">
        <v>45474</v>
      </c>
      <c r="E6032" s="102">
        <f>YEAR(DATA[[#This Row],[Fecha]])</f>
        <v>2024</v>
      </c>
      <c r="F6032" s="31" t="s">
        <v>398</v>
      </c>
      <c r="G6032" s="32" t="s">
        <v>77</v>
      </c>
      <c r="H6032" s="35" t="s">
        <v>320</v>
      </c>
      <c r="I6032" s="32" t="s">
        <v>166</v>
      </c>
      <c r="J6032" s="19">
        <v>2.9</v>
      </c>
    </row>
    <row r="6033" spans="1:10">
      <c r="A6033" s="18" t="s">
        <v>22</v>
      </c>
      <c r="B6033" s="5" t="s">
        <v>1061</v>
      </c>
      <c r="C6033" s="16">
        <v>27</v>
      </c>
      <c r="D6033" s="30">
        <v>45474</v>
      </c>
      <c r="E6033" s="102">
        <f>YEAR(DATA[[#This Row],[Fecha]])</f>
        <v>2024</v>
      </c>
      <c r="F6033" s="31" t="s">
        <v>398</v>
      </c>
      <c r="G6033" s="32" t="s">
        <v>79</v>
      </c>
      <c r="H6033" s="35" t="s">
        <v>110</v>
      </c>
      <c r="I6033" s="32" t="s">
        <v>166</v>
      </c>
      <c r="J6033" s="19">
        <v>2.6</v>
      </c>
    </row>
    <row r="6034" spans="1:10">
      <c r="A6034" s="18" t="s">
        <v>20</v>
      </c>
      <c r="B6034" s="5" t="s">
        <v>1061</v>
      </c>
      <c r="C6034" s="16">
        <v>27</v>
      </c>
      <c r="D6034" s="30">
        <v>45474</v>
      </c>
      <c r="E6034" s="102">
        <f>YEAR(DATA[[#This Row],[Fecha]])</f>
        <v>2024</v>
      </c>
      <c r="F6034" s="31" t="s">
        <v>58</v>
      </c>
      <c r="G6034" s="32" t="s">
        <v>76</v>
      </c>
      <c r="H6034" s="35" t="s">
        <v>108</v>
      </c>
      <c r="I6034" s="32" t="s">
        <v>166</v>
      </c>
      <c r="J6034" s="19">
        <v>2.56</v>
      </c>
    </row>
    <row r="6035" spans="1:10">
      <c r="A6035" s="18" t="s">
        <v>22</v>
      </c>
      <c r="B6035" s="5" t="s">
        <v>1061</v>
      </c>
      <c r="C6035" s="16">
        <v>27</v>
      </c>
      <c r="D6035" s="30">
        <v>45474</v>
      </c>
      <c r="E6035" s="102">
        <f>YEAR(DATA[[#This Row],[Fecha]])</f>
        <v>2024</v>
      </c>
      <c r="F6035" s="31" t="s">
        <v>398</v>
      </c>
      <c r="G6035" s="32" t="s">
        <v>59</v>
      </c>
      <c r="H6035" s="35" t="s">
        <v>487</v>
      </c>
      <c r="I6035" s="32" t="s">
        <v>166</v>
      </c>
      <c r="J6035" s="19">
        <v>2.5499999999999998</v>
      </c>
    </row>
    <row r="6036" spans="1:10">
      <c r="A6036" s="18" t="s">
        <v>20</v>
      </c>
      <c r="B6036" s="5" t="s">
        <v>1061</v>
      </c>
      <c r="C6036" s="16">
        <v>27</v>
      </c>
      <c r="D6036" s="30">
        <v>45474</v>
      </c>
      <c r="E6036" s="102">
        <f>YEAR(DATA[[#This Row],[Fecha]])</f>
        <v>2024</v>
      </c>
      <c r="F6036" s="31" t="s">
        <v>58</v>
      </c>
      <c r="G6036" s="32" t="s">
        <v>76</v>
      </c>
      <c r="H6036" s="35" t="s">
        <v>108</v>
      </c>
      <c r="I6036" s="32" t="s">
        <v>166</v>
      </c>
      <c r="J6036" s="19">
        <v>2.1800000000000002</v>
      </c>
    </row>
    <row r="6037" spans="1:10">
      <c r="A6037" s="18" t="s">
        <v>20</v>
      </c>
      <c r="B6037" s="5" t="s">
        <v>1061</v>
      </c>
      <c r="C6037" s="16">
        <v>27</v>
      </c>
      <c r="D6037" s="30">
        <v>45474</v>
      </c>
      <c r="E6037" s="102">
        <f>YEAR(DATA[[#This Row],[Fecha]])</f>
        <v>2024</v>
      </c>
      <c r="F6037" s="31" t="s">
        <v>398</v>
      </c>
      <c r="G6037" s="32" t="s">
        <v>75</v>
      </c>
      <c r="H6037" s="35" t="s">
        <v>564</v>
      </c>
      <c r="I6037" s="32" t="s">
        <v>166</v>
      </c>
      <c r="J6037" s="19">
        <v>2.13</v>
      </c>
    </row>
    <row r="6038" spans="1:10">
      <c r="A6038" s="18" t="s">
        <v>22</v>
      </c>
      <c r="B6038" s="5" t="s">
        <v>1061</v>
      </c>
      <c r="C6038" s="16">
        <v>27</v>
      </c>
      <c r="D6038" s="30">
        <v>45474</v>
      </c>
      <c r="E6038" s="102">
        <f>YEAR(DATA[[#This Row],[Fecha]])</f>
        <v>2024</v>
      </c>
      <c r="F6038" s="31" t="s">
        <v>398</v>
      </c>
      <c r="G6038" s="32" t="s">
        <v>79</v>
      </c>
      <c r="H6038" s="35" t="s">
        <v>110</v>
      </c>
      <c r="I6038" s="32" t="s">
        <v>166</v>
      </c>
      <c r="J6038" s="19">
        <v>2</v>
      </c>
    </row>
    <row r="6039" spans="1:10">
      <c r="A6039" s="18" t="s">
        <v>20</v>
      </c>
      <c r="B6039" s="5" t="s">
        <v>1061</v>
      </c>
      <c r="C6039" s="16">
        <v>27</v>
      </c>
      <c r="D6039" s="30">
        <v>45474</v>
      </c>
      <c r="E6039" s="102">
        <f>YEAR(DATA[[#This Row],[Fecha]])</f>
        <v>2024</v>
      </c>
      <c r="F6039" s="31" t="s">
        <v>398</v>
      </c>
      <c r="G6039" s="32" t="s">
        <v>75</v>
      </c>
      <c r="H6039" s="35" t="s">
        <v>564</v>
      </c>
      <c r="I6039" s="32" t="s">
        <v>166</v>
      </c>
      <c r="J6039" s="19">
        <v>1.91</v>
      </c>
    </row>
    <row r="6040" spans="1:10">
      <c r="A6040" s="18" t="s">
        <v>22</v>
      </c>
      <c r="B6040" s="5" t="s">
        <v>1061</v>
      </c>
      <c r="C6040" s="16">
        <v>27</v>
      </c>
      <c r="D6040" s="30">
        <v>45474</v>
      </c>
      <c r="E6040" s="102">
        <f>YEAR(DATA[[#This Row],[Fecha]])</f>
        <v>2024</v>
      </c>
      <c r="F6040" s="31" t="s">
        <v>398</v>
      </c>
      <c r="G6040" s="32" t="s">
        <v>79</v>
      </c>
      <c r="H6040" s="35" t="s">
        <v>110</v>
      </c>
      <c r="I6040" s="32" t="s">
        <v>166</v>
      </c>
      <c r="J6040" s="19">
        <v>1.5</v>
      </c>
    </row>
    <row r="6041" spans="1:10">
      <c r="A6041" s="18" t="s">
        <v>20</v>
      </c>
      <c r="B6041" s="5" t="s">
        <v>1061</v>
      </c>
      <c r="C6041" s="16">
        <v>27</v>
      </c>
      <c r="D6041" s="30">
        <v>45474</v>
      </c>
      <c r="E6041" s="102">
        <f>YEAR(DATA[[#This Row],[Fecha]])</f>
        <v>2024</v>
      </c>
      <c r="F6041" s="31" t="s">
        <v>398</v>
      </c>
      <c r="G6041" s="32" t="s">
        <v>75</v>
      </c>
      <c r="H6041" s="35" t="s">
        <v>564</v>
      </c>
      <c r="I6041" s="32" t="s">
        <v>166</v>
      </c>
      <c r="J6041" s="19">
        <v>1.46</v>
      </c>
    </row>
    <row r="6042" spans="1:10">
      <c r="A6042" s="18" t="s">
        <v>20</v>
      </c>
      <c r="B6042" s="5" t="s">
        <v>1061</v>
      </c>
      <c r="C6042" s="16">
        <v>27</v>
      </c>
      <c r="D6042" s="30">
        <v>45474</v>
      </c>
      <c r="E6042" s="102">
        <f>YEAR(DATA[[#This Row],[Fecha]])</f>
        <v>2024</v>
      </c>
      <c r="F6042" s="31" t="s">
        <v>58</v>
      </c>
      <c r="G6042" s="32" t="s">
        <v>75</v>
      </c>
      <c r="H6042" s="35" t="s">
        <v>555</v>
      </c>
      <c r="I6042" s="32" t="s">
        <v>166</v>
      </c>
      <c r="J6042" s="19">
        <v>1.4</v>
      </c>
    </row>
    <row r="6043" spans="1:10">
      <c r="A6043" s="18" t="s">
        <v>22</v>
      </c>
      <c r="B6043" s="5" t="s">
        <v>1061</v>
      </c>
      <c r="C6043" s="16">
        <v>27</v>
      </c>
      <c r="D6043" s="30">
        <v>45474</v>
      </c>
      <c r="E6043" s="102">
        <f>YEAR(DATA[[#This Row],[Fecha]])</f>
        <v>2024</v>
      </c>
      <c r="F6043" s="31" t="s">
        <v>398</v>
      </c>
      <c r="G6043" s="32" t="s">
        <v>77</v>
      </c>
      <c r="H6043" s="35" t="s">
        <v>320</v>
      </c>
      <c r="I6043" s="32" t="s">
        <v>166</v>
      </c>
      <c r="J6043" s="19">
        <v>1.35</v>
      </c>
    </row>
    <row r="6044" spans="1:10">
      <c r="A6044" s="18" t="s">
        <v>20</v>
      </c>
      <c r="B6044" s="5" t="s">
        <v>1061</v>
      </c>
      <c r="C6044" s="16">
        <v>27</v>
      </c>
      <c r="D6044" s="30">
        <v>45474</v>
      </c>
      <c r="E6044" s="102">
        <f>YEAR(DATA[[#This Row],[Fecha]])</f>
        <v>2024</v>
      </c>
      <c r="F6044" s="31" t="s">
        <v>398</v>
      </c>
      <c r="G6044" s="32" t="s">
        <v>75</v>
      </c>
      <c r="H6044" s="35" t="s">
        <v>564</v>
      </c>
      <c r="I6044" s="32" t="s">
        <v>166</v>
      </c>
      <c r="J6044" s="19">
        <v>1.3</v>
      </c>
    </row>
    <row r="6045" spans="1:10">
      <c r="A6045" s="18" t="s">
        <v>22</v>
      </c>
      <c r="B6045" s="5" t="s">
        <v>1061</v>
      </c>
      <c r="C6045" s="16">
        <v>27</v>
      </c>
      <c r="D6045" s="30">
        <v>45474</v>
      </c>
      <c r="E6045" s="102">
        <f>YEAR(DATA[[#This Row],[Fecha]])</f>
        <v>2024</v>
      </c>
      <c r="F6045" s="31" t="s">
        <v>398</v>
      </c>
      <c r="G6045" s="32" t="s">
        <v>76</v>
      </c>
      <c r="H6045" s="35" t="s">
        <v>303</v>
      </c>
      <c r="I6045" s="32" t="s">
        <v>166</v>
      </c>
      <c r="J6045" s="19">
        <v>1.1499999999999999</v>
      </c>
    </row>
    <row r="6046" spans="1:10">
      <c r="A6046" s="18" t="s">
        <v>22</v>
      </c>
      <c r="B6046" s="5" t="s">
        <v>1061</v>
      </c>
      <c r="C6046" s="16">
        <v>27</v>
      </c>
      <c r="D6046" s="30">
        <v>45474</v>
      </c>
      <c r="E6046" s="102">
        <f>YEAR(DATA[[#This Row],[Fecha]])</f>
        <v>2024</v>
      </c>
      <c r="F6046" s="31" t="s">
        <v>398</v>
      </c>
      <c r="G6046" s="32" t="s">
        <v>76</v>
      </c>
      <c r="H6046" s="35" t="s">
        <v>298</v>
      </c>
      <c r="I6046" s="32" t="s">
        <v>166</v>
      </c>
      <c r="J6046" s="19">
        <v>0.65</v>
      </c>
    </row>
    <row r="6047" spans="1:10">
      <c r="A6047" s="18" t="s">
        <v>20</v>
      </c>
      <c r="B6047" s="5" t="s">
        <v>1061</v>
      </c>
      <c r="C6047" s="16">
        <v>27</v>
      </c>
      <c r="D6047" s="30">
        <v>45474</v>
      </c>
      <c r="E6047" s="102">
        <f>YEAR(DATA[[#This Row],[Fecha]])</f>
        <v>2024</v>
      </c>
      <c r="F6047" s="31" t="s">
        <v>58</v>
      </c>
      <c r="G6047" s="32" t="s">
        <v>75</v>
      </c>
      <c r="H6047" s="35" t="s">
        <v>555</v>
      </c>
      <c r="I6047" s="32" t="s">
        <v>166</v>
      </c>
      <c r="J6047" s="19">
        <v>0.59</v>
      </c>
    </row>
    <row r="6048" spans="1:10">
      <c r="A6048" s="18" t="s">
        <v>22</v>
      </c>
      <c r="B6048" s="5" t="s">
        <v>1061</v>
      </c>
      <c r="C6048" s="16">
        <v>27</v>
      </c>
      <c r="D6048" s="30">
        <v>45474</v>
      </c>
      <c r="E6048" s="102">
        <f>YEAR(DATA[[#This Row],[Fecha]])</f>
        <v>2024</v>
      </c>
      <c r="F6048" s="31" t="s">
        <v>398</v>
      </c>
      <c r="G6048" s="32" t="s">
        <v>79</v>
      </c>
      <c r="H6048" s="35" t="s">
        <v>110</v>
      </c>
      <c r="I6048" s="32" t="s">
        <v>166</v>
      </c>
      <c r="J6048" s="19">
        <v>0.45</v>
      </c>
    </row>
    <row r="6049" spans="1:11">
      <c r="A6049" s="18" t="s">
        <v>22</v>
      </c>
      <c r="B6049" s="5" t="s">
        <v>1061</v>
      </c>
      <c r="C6049" s="16">
        <v>27</v>
      </c>
      <c r="D6049" s="30">
        <v>45474</v>
      </c>
      <c r="E6049" s="102">
        <f>YEAR(DATA[[#This Row],[Fecha]])</f>
        <v>2024</v>
      </c>
      <c r="F6049" s="31" t="s">
        <v>398</v>
      </c>
      <c r="G6049" s="32" t="s">
        <v>77</v>
      </c>
      <c r="H6049" s="35" t="s">
        <v>320</v>
      </c>
      <c r="I6049" s="32" t="s">
        <v>166</v>
      </c>
      <c r="J6049" s="19">
        <v>0.35</v>
      </c>
    </row>
    <row r="6050" spans="1:11">
      <c r="A6050" s="18" t="s">
        <v>22</v>
      </c>
      <c r="B6050" s="5" t="s">
        <v>1061</v>
      </c>
      <c r="C6050" s="16">
        <v>27</v>
      </c>
      <c r="D6050" s="30">
        <v>45474</v>
      </c>
      <c r="E6050" s="102">
        <f>YEAR(DATA[[#This Row],[Fecha]])</f>
        <v>2024</v>
      </c>
      <c r="F6050" s="31" t="s">
        <v>398</v>
      </c>
      <c r="G6050" s="32" t="s">
        <v>79</v>
      </c>
      <c r="H6050" s="35" t="s">
        <v>516</v>
      </c>
      <c r="I6050" s="32" t="s">
        <v>166</v>
      </c>
      <c r="J6050" s="19">
        <v>0.3</v>
      </c>
    </row>
    <row r="6051" spans="1:11">
      <c r="A6051" s="18" t="s">
        <v>22</v>
      </c>
      <c r="B6051" s="5" t="s">
        <v>1061</v>
      </c>
      <c r="C6051" s="16">
        <v>27</v>
      </c>
      <c r="D6051" s="30">
        <v>45474</v>
      </c>
      <c r="E6051" s="102">
        <f>YEAR(DATA[[#This Row],[Fecha]])</f>
        <v>2024</v>
      </c>
      <c r="F6051" s="31" t="s">
        <v>398</v>
      </c>
      <c r="G6051" s="32" t="s">
        <v>76</v>
      </c>
      <c r="H6051" s="35" t="s">
        <v>303</v>
      </c>
      <c r="I6051" s="32" t="s">
        <v>166</v>
      </c>
      <c r="J6051" s="19">
        <v>0.1</v>
      </c>
    </row>
    <row r="6052" spans="1:11">
      <c r="A6052" s="18" t="s">
        <v>20</v>
      </c>
      <c r="B6052" s="5" t="s">
        <v>1061</v>
      </c>
      <c r="C6052" s="16">
        <v>27</v>
      </c>
      <c r="D6052" s="30">
        <v>45475</v>
      </c>
      <c r="E6052" s="102">
        <f>YEAR(DATA[[#This Row],[Fecha]])</f>
        <v>2024</v>
      </c>
      <c r="F6052" s="31" t="s">
        <v>398</v>
      </c>
      <c r="G6052" s="32" t="s">
        <v>52</v>
      </c>
      <c r="H6052" s="35" t="s">
        <v>1047</v>
      </c>
      <c r="I6052" s="32" t="s">
        <v>56</v>
      </c>
      <c r="J6052" s="19">
        <v>30</v>
      </c>
      <c r="K6052" s="29" t="s">
        <v>1048</v>
      </c>
    </row>
    <row r="6053" spans="1:11">
      <c r="A6053" s="18" t="s">
        <v>20</v>
      </c>
      <c r="B6053" s="5" t="s">
        <v>1061</v>
      </c>
      <c r="C6053" s="16">
        <v>27</v>
      </c>
      <c r="D6053" s="30">
        <v>45475</v>
      </c>
      <c r="E6053" s="102">
        <f>YEAR(DATA[[#This Row],[Fecha]])</f>
        <v>2024</v>
      </c>
      <c r="F6053" s="31" t="s">
        <v>398</v>
      </c>
      <c r="G6053" s="32" t="s">
        <v>52</v>
      </c>
      <c r="H6053" s="35" t="s">
        <v>1051</v>
      </c>
      <c r="I6053" s="32" t="s">
        <v>56</v>
      </c>
      <c r="J6053" s="19">
        <v>19.62</v>
      </c>
      <c r="K6053" s="29" t="s">
        <v>1048</v>
      </c>
    </row>
    <row r="6054" spans="1:11">
      <c r="A6054" s="18" t="s">
        <v>22</v>
      </c>
      <c r="B6054" s="5" t="s">
        <v>1061</v>
      </c>
      <c r="C6054" s="16">
        <v>27</v>
      </c>
      <c r="D6054" s="30">
        <v>45475</v>
      </c>
      <c r="E6054" s="102">
        <f>YEAR(DATA[[#This Row],[Fecha]])</f>
        <v>2024</v>
      </c>
      <c r="F6054" s="31" t="s">
        <v>398</v>
      </c>
      <c r="G6054" s="32" t="s">
        <v>80</v>
      </c>
      <c r="H6054" s="35" t="s">
        <v>728</v>
      </c>
      <c r="I6054" s="32" t="s">
        <v>57</v>
      </c>
      <c r="J6054" s="19">
        <v>13.85</v>
      </c>
      <c r="K6054" s="29" t="s">
        <v>1054</v>
      </c>
    </row>
    <row r="6055" spans="1:11">
      <c r="A6055" s="18" t="s">
        <v>20</v>
      </c>
      <c r="B6055" s="5" t="s">
        <v>1061</v>
      </c>
      <c r="C6055" s="16">
        <v>27</v>
      </c>
      <c r="D6055" s="30">
        <v>45475</v>
      </c>
      <c r="E6055" s="102">
        <f>YEAR(DATA[[#This Row],[Fecha]])</f>
        <v>2024</v>
      </c>
      <c r="F6055" s="31" t="s">
        <v>398</v>
      </c>
      <c r="G6055" s="32" t="s">
        <v>52</v>
      </c>
      <c r="H6055" s="35" t="s">
        <v>1047</v>
      </c>
      <c r="I6055" s="32" t="s">
        <v>56</v>
      </c>
      <c r="J6055" s="19">
        <v>10.15</v>
      </c>
      <c r="K6055" s="29" t="s">
        <v>1048</v>
      </c>
    </row>
    <row r="6056" spans="1:11">
      <c r="A6056" s="18" t="s">
        <v>22</v>
      </c>
      <c r="B6056" s="5" t="s">
        <v>1061</v>
      </c>
      <c r="C6056" s="16">
        <v>27</v>
      </c>
      <c r="D6056" s="30">
        <v>45475</v>
      </c>
      <c r="E6056" s="102">
        <f>YEAR(DATA[[#This Row],[Fecha]])</f>
        <v>2024</v>
      </c>
      <c r="F6056" s="31" t="s">
        <v>398</v>
      </c>
      <c r="G6056" s="32" t="s">
        <v>80</v>
      </c>
      <c r="H6056" s="35" t="s">
        <v>1058</v>
      </c>
      <c r="I6056" s="32" t="s">
        <v>166</v>
      </c>
      <c r="J6056" s="19">
        <v>9.6</v>
      </c>
    </row>
    <row r="6057" spans="1:11">
      <c r="A6057" s="18" t="s">
        <v>22</v>
      </c>
      <c r="B6057" s="5" t="s">
        <v>1061</v>
      </c>
      <c r="C6057" s="16">
        <v>27</v>
      </c>
      <c r="D6057" s="30">
        <v>45475</v>
      </c>
      <c r="E6057" s="102">
        <f>YEAR(DATA[[#This Row],[Fecha]])</f>
        <v>2024</v>
      </c>
      <c r="F6057" s="31" t="s">
        <v>398</v>
      </c>
      <c r="G6057" s="32" t="s">
        <v>79</v>
      </c>
      <c r="H6057" s="35" t="s">
        <v>110</v>
      </c>
      <c r="I6057" s="32" t="s">
        <v>166</v>
      </c>
      <c r="J6057" s="19">
        <v>4.1500000000000004</v>
      </c>
    </row>
    <row r="6058" spans="1:11">
      <c r="A6058" s="18" t="s">
        <v>22</v>
      </c>
      <c r="B6058" s="5" t="s">
        <v>1061</v>
      </c>
      <c r="C6058" s="16">
        <v>27</v>
      </c>
      <c r="D6058" s="30">
        <v>45475</v>
      </c>
      <c r="E6058" s="102">
        <f>YEAR(DATA[[#This Row],[Fecha]])</f>
        <v>2024</v>
      </c>
      <c r="F6058" s="31" t="s">
        <v>398</v>
      </c>
      <c r="G6058" s="32" t="s">
        <v>79</v>
      </c>
      <c r="H6058" s="35" t="s">
        <v>110</v>
      </c>
      <c r="I6058" s="32" t="s">
        <v>166</v>
      </c>
      <c r="J6058" s="19">
        <v>4</v>
      </c>
    </row>
    <row r="6059" spans="1:11">
      <c r="A6059" s="18" t="s">
        <v>22</v>
      </c>
      <c r="B6059" s="5" t="s">
        <v>1061</v>
      </c>
      <c r="C6059" s="16">
        <v>27</v>
      </c>
      <c r="D6059" s="30">
        <v>45475</v>
      </c>
      <c r="E6059" s="102">
        <f>YEAR(DATA[[#This Row],[Fecha]])</f>
        <v>2024</v>
      </c>
      <c r="F6059" s="31" t="s">
        <v>398</v>
      </c>
      <c r="G6059" s="32" t="s">
        <v>79</v>
      </c>
      <c r="H6059" s="35" t="s">
        <v>110</v>
      </c>
      <c r="I6059" s="32" t="s">
        <v>166</v>
      </c>
      <c r="J6059" s="19">
        <v>4</v>
      </c>
    </row>
    <row r="6060" spans="1:11">
      <c r="A6060" s="18" t="s">
        <v>20</v>
      </c>
      <c r="B6060" s="5" t="s">
        <v>1061</v>
      </c>
      <c r="C6060" s="16">
        <v>27</v>
      </c>
      <c r="D6060" s="30">
        <v>45475</v>
      </c>
      <c r="E6060" s="102">
        <f>YEAR(DATA[[#This Row],[Fecha]])</f>
        <v>2024</v>
      </c>
      <c r="F6060" s="31" t="s">
        <v>58</v>
      </c>
      <c r="G6060" s="32" t="s">
        <v>75</v>
      </c>
      <c r="H6060" s="35" t="s">
        <v>555</v>
      </c>
      <c r="I6060" s="32" t="s">
        <v>166</v>
      </c>
      <c r="J6060" s="19">
        <v>3.77</v>
      </c>
    </row>
    <row r="6061" spans="1:11">
      <c r="A6061" s="18" t="s">
        <v>20</v>
      </c>
      <c r="B6061" s="5" t="s">
        <v>1061</v>
      </c>
      <c r="C6061" s="16">
        <v>27</v>
      </c>
      <c r="D6061" s="30">
        <v>45475</v>
      </c>
      <c r="E6061" s="102">
        <f>YEAR(DATA[[#This Row],[Fecha]])</f>
        <v>2024</v>
      </c>
      <c r="F6061" s="31" t="s">
        <v>58</v>
      </c>
      <c r="G6061" s="32" t="s">
        <v>76</v>
      </c>
      <c r="H6061" s="35" t="s">
        <v>108</v>
      </c>
      <c r="I6061" s="32" t="s">
        <v>166</v>
      </c>
      <c r="J6061" s="19">
        <v>3.29</v>
      </c>
    </row>
    <row r="6062" spans="1:11">
      <c r="A6062" s="18" t="s">
        <v>20</v>
      </c>
      <c r="B6062" s="5" t="s">
        <v>1061</v>
      </c>
      <c r="C6062" s="16">
        <v>27</v>
      </c>
      <c r="D6062" s="30">
        <v>45475</v>
      </c>
      <c r="E6062" s="102">
        <f>YEAR(DATA[[#This Row],[Fecha]])</f>
        <v>2024</v>
      </c>
      <c r="F6062" s="31" t="s">
        <v>58</v>
      </c>
      <c r="G6062" s="32" t="s">
        <v>75</v>
      </c>
      <c r="H6062" s="35" t="s">
        <v>555</v>
      </c>
      <c r="I6062" s="32" t="s">
        <v>166</v>
      </c>
      <c r="J6062" s="19">
        <v>2.34</v>
      </c>
    </row>
    <row r="6063" spans="1:11">
      <c r="A6063" s="18" t="s">
        <v>22</v>
      </c>
      <c r="B6063" s="5" t="s">
        <v>1061</v>
      </c>
      <c r="C6063" s="16">
        <v>27</v>
      </c>
      <c r="D6063" s="30">
        <v>45475</v>
      </c>
      <c r="E6063" s="102">
        <f>YEAR(DATA[[#This Row],[Fecha]])</f>
        <v>2024</v>
      </c>
      <c r="F6063" s="31" t="s">
        <v>398</v>
      </c>
      <c r="G6063" s="32" t="s">
        <v>79</v>
      </c>
      <c r="H6063" s="35" t="s">
        <v>110</v>
      </c>
      <c r="I6063" s="32" t="s">
        <v>166</v>
      </c>
      <c r="J6063" s="19">
        <v>1.95</v>
      </c>
    </row>
    <row r="6064" spans="1:11">
      <c r="A6064" s="18" t="s">
        <v>22</v>
      </c>
      <c r="B6064" s="5" t="s">
        <v>1061</v>
      </c>
      <c r="C6064" s="16">
        <v>27</v>
      </c>
      <c r="D6064" s="30">
        <v>45475</v>
      </c>
      <c r="E6064" s="102">
        <f>YEAR(DATA[[#This Row],[Fecha]])</f>
        <v>2024</v>
      </c>
      <c r="F6064" s="31" t="s">
        <v>398</v>
      </c>
      <c r="G6064" s="32" t="s">
        <v>79</v>
      </c>
      <c r="H6064" s="35" t="s">
        <v>110</v>
      </c>
      <c r="I6064" s="32" t="s">
        <v>166</v>
      </c>
      <c r="J6064" s="19">
        <v>1.65</v>
      </c>
    </row>
    <row r="6065" spans="1:11">
      <c r="A6065" s="18" t="s">
        <v>22</v>
      </c>
      <c r="B6065" s="5" t="s">
        <v>1061</v>
      </c>
      <c r="C6065" s="16">
        <v>27</v>
      </c>
      <c r="D6065" s="30">
        <v>45475</v>
      </c>
      <c r="E6065" s="102">
        <f>YEAR(DATA[[#This Row],[Fecha]])</f>
        <v>2024</v>
      </c>
      <c r="F6065" s="31" t="s">
        <v>398</v>
      </c>
      <c r="G6065" s="32" t="s">
        <v>79</v>
      </c>
      <c r="H6065" s="35" t="s">
        <v>110</v>
      </c>
      <c r="I6065" s="32" t="s">
        <v>166</v>
      </c>
      <c r="J6065" s="19">
        <v>1.3</v>
      </c>
    </row>
    <row r="6066" spans="1:11">
      <c r="A6066" s="18" t="s">
        <v>22</v>
      </c>
      <c r="B6066" s="5" t="s">
        <v>1061</v>
      </c>
      <c r="C6066" s="16">
        <v>27</v>
      </c>
      <c r="D6066" s="30">
        <v>45475</v>
      </c>
      <c r="E6066" s="102">
        <f>YEAR(DATA[[#This Row],[Fecha]])</f>
        <v>2024</v>
      </c>
      <c r="F6066" s="31" t="s">
        <v>398</v>
      </c>
      <c r="G6066" s="32" t="s">
        <v>79</v>
      </c>
      <c r="H6066" s="35" t="s">
        <v>110</v>
      </c>
      <c r="I6066" s="32" t="s">
        <v>166</v>
      </c>
      <c r="J6066" s="19">
        <v>1.2</v>
      </c>
    </row>
    <row r="6067" spans="1:11">
      <c r="A6067" s="18" t="s">
        <v>22</v>
      </c>
      <c r="B6067" s="5" t="s">
        <v>1061</v>
      </c>
      <c r="C6067" s="16">
        <v>27</v>
      </c>
      <c r="D6067" s="30">
        <v>45475</v>
      </c>
      <c r="E6067" s="102">
        <f>YEAR(DATA[[#This Row],[Fecha]])</f>
        <v>2024</v>
      </c>
      <c r="F6067" s="31" t="s">
        <v>398</v>
      </c>
      <c r="G6067" s="32" t="s">
        <v>79</v>
      </c>
      <c r="H6067" s="35" t="s">
        <v>110</v>
      </c>
      <c r="I6067" s="32" t="s">
        <v>166</v>
      </c>
      <c r="J6067" s="19">
        <v>1.2</v>
      </c>
    </row>
    <row r="6068" spans="1:11">
      <c r="A6068" s="18" t="s">
        <v>22</v>
      </c>
      <c r="B6068" s="5" t="s">
        <v>1061</v>
      </c>
      <c r="C6068" s="16">
        <v>27</v>
      </c>
      <c r="D6068" s="30">
        <v>45475</v>
      </c>
      <c r="E6068" s="102">
        <f>YEAR(DATA[[#This Row],[Fecha]])</f>
        <v>2024</v>
      </c>
      <c r="F6068" s="31" t="s">
        <v>398</v>
      </c>
      <c r="G6068" s="32" t="s">
        <v>79</v>
      </c>
      <c r="H6068" s="35" t="s">
        <v>110</v>
      </c>
      <c r="I6068" s="32" t="s">
        <v>166</v>
      </c>
      <c r="J6068" s="19">
        <v>1</v>
      </c>
    </row>
    <row r="6069" spans="1:11">
      <c r="A6069" s="18" t="s">
        <v>22</v>
      </c>
      <c r="B6069" s="5" t="s">
        <v>1061</v>
      </c>
      <c r="C6069" s="16">
        <v>27</v>
      </c>
      <c r="D6069" s="30">
        <v>45475</v>
      </c>
      <c r="E6069" s="102">
        <f>YEAR(DATA[[#This Row],[Fecha]])</f>
        <v>2024</v>
      </c>
      <c r="F6069" s="31" t="s">
        <v>398</v>
      </c>
      <c r="G6069" s="32" t="s">
        <v>79</v>
      </c>
      <c r="H6069" s="35" t="s">
        <v>110</v>
      </c>
      <c r="I6069" s="32" t="s">
        <v>166</v>
      </c>
      <c r="J6069" s="19">
        <v>0.95</v>
      </c>
    </row>
    <row r="6070" spans="1:11">
      <c r="A6070" s="18" t="s">
        <v>22</v>
      </c>
      <c r="B6070" s="5" t="s">
        <v>1061</v>
      </c>
      <c r="C6070" s="16">
        <v>27</v>
      </c>
      <c r="D6070" s="30">
        <v>45475</v>
      </c>
      <c r="E6070" s="102">
        <f>YEAR(DATA[[#This Row],[Fecha]])</f>
        <v>2024</v>
      </c>
      <c r="F6070" s="31" t="s">
        <v>398</v>
      </c>
      <c r="G6070" s="32" t="s">
        <v>79</v>
      </c>
      <c r="H6070" s="35" t="s">
        <v>110</v>
      </c>
      <c r="I6070" s="32" t="s">
        <v>166</v>
      </c>
      <c r="J6070" s="19">
        <v>0.9</v>
      </c>
    </row>
    <row r="6071" spans="1:11">
      <c r="A6071" s="18" t="s">
        <v>22</v>
      </c>
      <c r="B6071" s="5" t="s">
        <v>1061</v>
      </c>
      <c r="C6071" s="16">
        <v>27</v>
      </c>
      <c r="D6071" s="30">
        <v>45475</v>
      </c>
      <c r="E6071" s="102">
        <f>YEAR(DATA[[#This Row],[Fecha]])</f>
        <v>2024</v>
      </c>
      <c r="F6071" s="31" t="s">
        <v>398</v>
      </c>
      <c r="G6071" s="32" t="s">
        <v>79</v>
      </c>
      <c r="H6071" s="35" t="s">
        <v>110</v>
      </c>
      <c r="I6071" s="32" t="s">
        <v>166</v>
      </c>
      <c r="J6071" s="19">
        <v>0.55000000000000004</v>
      </c>
    </row>
    <row r="6072" spans="1:11">
      <c r="A6072" s="18" t="s">
        <v>20</v>
      </c>
      <c r="B6072" s="5" t="s">
        <v>1061</v>
      </c>
      <c r="C6072" s="16">
        <v>27</v>
      </c>
      <c r="D6072" s="30">
        <v>45475</v>
      </c>
      <c r="E6072" s="102">
        <f>YEAR(DATA[[#This Row],[Fecha]])</f>
        <v>2024</v>
      </c>
      <c r="F6072" s="31" t="s">
        <v>58</v>
      </c>
      <c r="G6072" s="32" t="s">
        <v>71</v>
      </c>
      <c r="H6072" s="35" t="s">
        <v>346</v>
      </c>
      <c r="I6072" s="32" t="s">
        <v>166</v>
      </c>
      <c r="J6072" s="19">
        <v>0.54</v>
      </c>
    </row>
    <row r="6073" spans="1:11">
      <c r="A6073" s="18" t="s">
        <v>22</v>
      </c>
      <c r="B6073" s="5" t="s">
        <v>1061</v>
      </c>
      <c r="C6073" s="16">
        <v>27</v>
      </c>
      <c r="D6073" s="30">
        <v>45475</v>
      </c>
      <c r="E6073" s="102">
        <f>YEAR(DATA[[#This Row],[Fecha]])</f>
        <v>2024</v>
      </c>
      <c r="F6073" s="31" t="s">
        <v>398</v>
      </c>
      <c r="G6073" s="32" t="s">
        <v>80</v>
      </c>
      <c r="H6073" s="35" t="s">
        <v>1058</v>
      </c>
      <c r="I6073" s="32" t="s">
        <v>166</v>
      </c>
      <c r="J6073" s="19">
        <v>0.3</v>
      </c>
    </row>
    <row r="6074" spans="1:11">
      <c r="A6074" s="18" t="s">
        <v>20</v>
      </c>
      <c r="B6074" s="5" t="s">
        <v>1061</v>
      </c>
      <c r="C6074" s="16">
        <v>27</v>
      </c>
      <c r="D6074" s="30">
        <v>45476</v>
      </c>
      <c r="E6074" s="102">
        <f>YEAR(DATA[[#This Row],[Fecha]])</f>
        <v>2024</v>
      </c>
      <c r="F6074" s="31" t="s">
        <v>58</v>
      </c>
      <c r="G6074" s="32" t="s">
        <v>52</v>
      </c>
      <c r="H6074" s="35" t="s">
        <v>148</v>
      </c>
      <c r="I6074" s="32" t="s">
        <v>56</v>
      </c>
      <c r="J6074" s="19">
        <v>30.09</v>
      </c>
      <c r="K6074" s="29" t="s">
        <v>1045</v>
      </c>
    </row>
    <row r="6075" spans="1:11">
      <c r="A6075" s="18" t="s">
        <v>20</v>
      </c>
      <c r="B6075" s="5" t="s">
        <v>1061</v>
      </c>
      <c r="C6075" s="16">
        <v>27</v>
      </c>
      <c r="D6075" s="30">
        <v>45476</v>
      </c>
      <c r="E6075" s="102">
        <f>YEAR(DATA[[#This Row],[Fecha]])</f>
        <v>2024</v>
      </c>
      <c r="F6075" s="31" t="s">
        <v>58</v>
      </c>
      <c r="G6075" s="32" t="s">
        <v>52</v>
      </c>
      <c r="H6075" s="35" t="s">
        <v>148</v>
      </c>
      <c r="I6075" s="32" t="s">
        <v>56</v>
      </c>
      <c r="J6075" s="19">
        <v>16.27</v>
      </c>
      <c r="K6075" s="29" t="s">
        <v>1045</v>
      </c>
    </row>
    <row r="6076" spans="1:11">
      <c r="A6076" s="18" t="s">
        <v>20</v>
      </c>
      <c r="B6076" s="5" t="s">
        <v>1061</v>
      </c>
      <c r="C6076" s="16">
        <v>27</v>
      </c>
      <c r="D6076" s="30">
        <v>45476</v>
      </c>
      <c r="E6076" s="102">
        <f>YEAR(DATA[[#This Row],[Fecha]])</f>
        <v>2024</v>
      </c>
      <c r="F6076" s="31" t="s">
        <v>58</v>
      </c>
      <c r="G6076" s="32" t="s">
        <v>52</v>
      </c>
      <c r="H6076" s="35" t="s">
        <v>148</v>
      </c>
      <c r="I6076" s="32" t="s">
        <v>56</v>
      </c>
      <c r="J6076" s="19">
        <v>12.97</v>
      </c>
      <c r="K6076" s="29" t="s">
        <v>1045</v>
      </c>
    </row>
    <row r="6077" spans="1:11">
      <c r="A6077" s="18" t="s">
        <v>20</v>
      </c>
      <c r="B6077" s="5" t="s">
        <v>1061</v>
      </c>
      <c r="C6077" s="16">
        <v>27</v>
      </c>
      <c r="D6077" s="30">
        <v>45476</v>
      </c>
      <c r="E6077" s="102">
        <f>YEAR(DATA[[#This Row],[Fecha]])</f>
        <v>2024</v>
      </c>
      <c r="F6077" s="31" t="s">
        <v>398</v>
      </c>
      <c r="G6077" s="32" t="s">
        <v>52</v>
      </c>
      <c r="H6077" s="35" t="s">
        <v>1057</v>
      </c>
      <c r="I6077" s="32" t="s">
        <v>166</v>
      </c>
      <c r="J6077" s="19">
        <v>9.7200000000000006</v>
      </c>
    </row>
    <row r="6078" spans="1:11">
      <c r="A6078" s="18" t="s">
        <v>22</v>
      </c>
      <c r="B6078" s="5" t="s">
        <v>1061</v>
      </c>
      <c r="C6078" s="16">
        <v>27</v>
      </c>
      <c r="D6078" s="30">
        <v>45476</v>
      </c>
      <c r="E6078" s="102">
        <f>YEAR(DATA[[#This Row],[Fecha]])</f>
        <v>2024</v>
      </c>
      <c r="F6078" s="31" t="s">
        <v>398</v>
      </c>
      <c r="G6078" s="32" t="s">
        <v>71</v>
      </c>
      <c r="H6078" s="35" t="s">
        <v>346</v>
      </c>
      <c r="I6078" s="32" t="s">
        <v>166</v>
      </c>
      <c r="J6078" s="19">
        <v>8.3000000000000007</v>
      </c>
    </row>
    <row r="6079" spans="1:11">
      <c r="A6079" s="18" t="s">
        <v>20</v>
      </c>
      <c r="B6079" s="5" t="s">
        <v>1061</v>
      </c>
      <c r="C6079" s="16">
        <v>27</v>
      </c>
      <c r="D6079" s="30">
        <v>45476</v>
      </c>
      <c r="E6079" s="102">
        <f>YEAR(DATA[[#This Row],[Fecha]])</f>
        <v>2024</v>
      </c>
      <c r="F6079" s="31" t="s">
        <v>58</v>
      </c>
      <c r="G6079" s="32" t="s">
        <v>52</v>
      </c>
      <c r="H6079" s="35" t="s">
        <v>148</v>
      </c>
      <c r="I6079" s="32" t="s">
        <v>166</v>
      </c>
      <c r="J6079" s="19">
        <v>6.21</v>
      </c>
    </row>
    <row r="6080" spans="1:11">
      <c r="A6080" s="18" t="s">
        <v>20</v>
      </c>
      <c r="B6080" s="5" t="s">
        <v>1061</v>
      </c>
      <c r="C6080" s="16">
        <v>27</v>
      </c>
      <c r="D6080" s="30">
        <v>45476</v>
      </c>
      <c r="E6080" s="102">
        <f>YEAR(DATA[[#This Row],[Fecha]])</f>
        <v>2024</v>
      </c>
      <c r="F6080" s="31" t="s">
        <v>58</v>
      </c>
      <c r="G6080" s="32" t="s">
        <v>62</v>
      </c>
      <c r="H6080" s="35" t="s">
        <v>307</v>
      </c>
      <c r="I6080" s="32" t="s">
        <v>166</v>
      </c>
      <c r="J6080" s="19">
        <v>5.35</v>
      </c>
    </row>
    <row r="6081" spans="1:11">
      <c r="A6081" s="18" t="s">
        <v>20</v>
      </c>
      <c r="B6081" s="5" t="s">
        <v>1061</v>
      </c>
      <c r="C6081" s="16">
        <v>27</v>
      </c>
      <c r="D6081" s="30">
        <v>45476</v>
      </c>
      <c r="E6081" s="102">
        <f>YEAR(DATA[[#This Row],[Fecha]])</f>
        <v>2024</v>
      </c>
      <c r="F6081" s="31" t="s">
        <v>398</v>
      </c>
      <c r="G6081" s="32" t="s">
        <v>76</v>
      </c>
      <c r="H6081" s="35" t="s">
        <v>750</v>
      </c>
      <c r="I6081" s="32" t="s">
        <v>166</v>
      </c>
      <c r="J6081" s="19">
        <v>5.14</v>
      </c>
    </row>
    <row r="6082" spans="1:11">
      <c r="A6082" s="18" t="s">
        <v>20</v>
      </c>
      <c r="B6082" s="5" t="s">
        <v>1061</v>
      </c>
      <c r="C6082" s="16">
        <v>27</v>
      </c>
      <c r="D6082" s="30">
        <v>45476</v>
      </c>
      <c r="E6082" s="102">
        <f>YEAR(DATA[[#This Row],[Fecha]])</f>
        <v>2024</v>
      </c>
      <c r="F6082" s="31" t="s">
        <v>398</v>
      </c>
      <c r="G6082" s="32" t="s">
        <v>52</v>
      </c>
      <c r="H6082" s="35" t="s">
        <v>1051</v>
      </c>
      <c r="I6082" s="32" t="s">
        <v>166</v>
      </c>
      <c r="J6082" s="19">
        <v>4.3</v>
      </c>
    </row>
    <row r="6083" spans="1:11">
      <c r="A6083" s="18" t="s">
        <v>22</v>
      </c>
      <c r="B6083" s="5" t="s">
        <v>1061</v>
      </c>
      <c r="C6083" s="16">
        <v>27</v>
      </c>
      <c r="D6083" s="30">
        <v>45476</v>
      </c>
      <c r="E6083" s="102">
        <f>YEAR(DATA[[#This Row],[Fecha]])</f>
        <v>2024</v>
      </c>
      <c r="F6083" s="31" t="s">
        <v>398</v>
      </c>
      <c r="G6083" s="32" t="s">
        <v>78</v>
      </c>
      <c r="H6083" s="35" t="s">
        <v>296</v>
      </c>
      <c r="I6083" s="32" t="s">
        <v>166</v>
      </c>
      <c r="J6083" s="19">
        <v>3.6</v>
      </c>
    </row>
    <row r="6084" spans="1:11">
      <c r="A6084" s="18" t="s">
        <v>22</v>
      </c>
      <c r="B6084" s="5" t="s">
        <v>1061</v>
      </c>
      <c r="C6084" s="16">
        <v>27</v>
      </c>
      <c r="D6084" s="30">
        <v>45476</v>
      </c>
      <c r="E6084" s="102">
        <f>YEAR(DATA[[#This Row],[Fecha]])</f>
        <v>2024</v>
      </c>
      <c r="F6084" s="31" t="s">
        <v>398</v>
      </c>
      <c r="G6084" s="32" t="s">
        <v>78</v>
      </c>
      <c r="H6084" s="35" t="s">
        <v>296</v>
      </c>
      <c r="I6084" s="32" t="s">
        <v>166</v>
      </c>
      <c r="J6084" s="19">
        <v>3.53</v>
      </c>
    </row>
    <row r="6085" spans="1:11">
      <c r="A6085" s="18" t="s">
        <v>20</v>
      </c>
      <c r="B6085" s="5" t="s">
        <v>1061</v>
      </c>
      <c r="C6085" s="16">
        <v>27</v>
      </c>
      <c r="D6085" s="30">
        <v>45476</v>
      </c>
      <c r="E6085" s="102">
        <f>YEAR(DATA[[#This Row],[Fecha]])</f>
        <v>2024</v>
      </c>
      <c r="F6085" s="31" t="s">
        <v>398</v>
      </c>
      <c r="G6085" s="32" t="s">
        <v>75</v>
      </c>
      <c r="H6085" s="35" t="s">
        <v>564</v>
      </c>
      <c r="I6085" s="32" t="s">
        <v>166</v>
      </c>
      <c r="J6085" s="19">
        <v>2.0299999999999998</v>
      </c>
    </row>
    <row r="6086" spans="1:11">
      <c r="A6086" s="18" t="s">
        <v>22</v>
      </c>
      <c r="B6086" s="5" t="s">
        <v>1061</v>
      </c>
      <c r="C6086" s="16">
        <v>27</v>
      </c>
      <c r="D6086" s="30">
        <v>45476</v>
      </c>
      <c r="E6086" s="102">
        <f>YEAR(DATA[[#This Row],[Fecha]])</f>
        <v>2024</v>
      </c>
      <c r="F6086" s="31" t="s">
        <v>398</v>
      </c>
      <c r="G6086" s="32" t="s">
        <v>71</v>
      </c>
      <c r="H6086" s="35" t="s">
        <v>346</v>
      </c>
      <c r="I6086" s="32" t="s">
        <v>166</v>
      </c>
      <c r="J6086" s="19">
        <v>0.88</v>
      </c>
    </row>
    <row r="6087" spans="1:11">
      <c r="A6087" s="18" t="s">
        <v>22</v>
      </c>
      <c r="B6087" s="5" t="s">
        <v>1061</v>
      </c>
      <c r="C6087" s="16">
        <v>27</v>
      </c>
      <c r="D6087" s="30">
        <v>45476</v>
      </c>
      <c r="E6087" s="102">
        <f>YEAR(DATA[[#This Row],[Fecha]])</f>
        <v>2024</v>
      </c>
      <c r="F6087" s="31" t="s">
        <v>398</v>
      </c>
      <c r="G6087" s="32" t="s">
        <v>78</v>
      </c>
      <c r="H6087" s="35" t="s">
        <v>296</v>
      </c>
      <c r="I6087" s="32" t="s">
        <v>166</v>
      </c>
      <c r="J6087" s="19">
        <v>0.1</v>
      </c>
    </row>
    <row r="6088" spans="1:11">
      <c r="A6088" s="18" t="s">
        <v>22</v>
      </c>
      <c r="B6088" s="5" t="s">
        <v>1061</v>
      </c>
      <c r="C6088" s="16">
        <v>27</v>
      </c>
      <c r="D6088" s="30">
        <v>45477</v>
      </c>
      <c r="E6088" s="102">
        <f>YEAR(DATA[[#This Row],[Fecha]])</f>
        <v>2024</v>
      </c>
      <c r="F6088" s="31" t="s">
        <v>398</v>
      </c>
      <c r="G6088" s="32" t="s">
        <v>78</v>
      </c>
      <c r="H6088" s="35" t="s">
        <v>139</v>
      </c>
      <c r="I6088" s="32" t="s">
        <v>56</v>
      </c>
      <c r="J6088" s="19">
        <v>30.03</v>
      </c>
      <c r="K6088" s="29" t="s">
        <v>1046</v>
      </c>
    </row>
    <row r="6089" spans="1:11">
      <c r="A6089" s="18" t="s">
        <v>20</v>
      </c>
      <c r="B6089" s="5" t="s">
        <v>1061</v>
      </c>
      <c r="C6089" s="16">
        <v>27</v>
      </c>
      <c r="D6089" s="30">
        <v>45477</v>
      </c>
      <c r="E6089" s="102">
        <f>YEAR(DATA[[#This Row],[Fecha]])</f>
        <v>2024</v>
      </c>
      <c r="F6089" s="31" t="s">
        <v>58</v>
      </c>
      <c r="G6089" s="32" t="s">
        <v>52</v>
      </c>
      <c r="H6089" s="35" t="s">
        <v>1051</v>
      </c>
      <c r="I6089" s="32" t="s">
        <v>166</v>
      </c>
      <c r="J6089" s="19">
        <v>6.92</v>
      </c>
    </row>
    <row r="6090" spans="1:11">
      <c r="A6090" s="18" t="s">
        <v>20</v>
      </c>
      <c r="B6090" s="5" t="s">
        <v>1061</v>
      </c>
      <c r="C6090" s="16">
        <v>27</v>
      </c>
      <c r="D6090" s="30">
        <v>45477</v>
      </c>
      <c r="E6090" s="102">
        <f>YEAR(DATA[[#This Row],[Fecha]])</f>
        <v>2024</v>
      </c>
      <c r="F6090" s="31" t="s">
        <v>58</v>
      </c>
      <c r="G6090" s="32" t="s">
        <v>52</v>
      </c>
      <c r="H6090" s="35" t="s">
        <v>195</v>
      </c>
      <c r="I6090" s="32" t="s">
        <v>166</v>
      </c>
      <c r="J6090" s="19">
        <v>6.69</v>
      </c>
    </row>
    <row r="6091" spans="1:11">
      <c r="A6091" s="18" t="s">
        <v>20</v>
      </c>
      <c r="B6091" s="5" t="s">
        <v>1061</v>
      </c>
      <c r="C6091" s="16">
        <v>27</v>
      </c>
      <c r="D6091" s="30">
        <v>45477</v>
      </c>
      <c r="E6091" s="102">
        <f>YEAR(DATA[[#This Row],[Fecha]])</f>
        <v>2024</v>
      </c>
      <c r="F6091" s="31" t="s">
        <v>58</v>
      </c>
      <c r="G6091" s="32" t="s">
        <v>70</v>
      </c>
      <c r="H6091" s="35" t="s">
        <v>84</v>
      </c>
      <c r="I6091" s="32" t="s">
        <v>166</v>
      </c>
      <c r="J6091" s="19">
        <v>4.6500000000000004</v>
      </c>
    </row>
    <row r="6092" spans="1:11">
      <c r="A6092" s="18" t="s">
        <v>22</v>
      </c>
      <c r="B6092" s="5" t="s">
        <v>1061</v>
      </c>
      <c r="C6092" s="16">
        <v>27</v>
      </c>
      <c r="D6092" s="30">
        <v>45477</v>
      </c>
      <c r="E6092" s="102">
        <f>YEAR(DATA[[#This Row],[Fecha]])</f>
        <v>2024</v>
      </c>
      <c r="F6092" s="31" t="s">
        <v>398</v>
      </c>
      <c r="G6092" s="32" t="s">
        <v>65</v>
      </c>
      <c r="H6092" s="35" t="s">
        <v>89</v>
      </c>
      <c r="I6092" s="32" t="s">
        <v>166</v>
      </c>
      <c r="J6092" s="19">
        <v>4.08</v>
      </c>
    </row>
    <row r="6093" spans="1:11">
      <c r="A6093" s="18" t="s">
        <v>20</v>
      </c>
      <c r="B6093" s="5" t="s">
        <v>1061</v>
      </c>
      <c r="C6093" s="16">
        <v>27</v>
      </c>
      <c r="D6093" s="30">
        <v>45477</v>
      </c>
      <c r="E6093" s="102">
        <f>YEAR(DATA[[#This Row],[Fecha]])</f>
        <v>2024</v>
      </c>
      <c r="F6093" s="31" t="s">
        <v>58</v>
      </c>
      <c r="G6093" s="32" t="s">
        <v>70</v>
      </c>
      <c r="H6093" s="35" t="s">
        <v>84</v>
      </c>
      <c r="I6093" s="32" t="s">
        <v>166</v>
      </c>
      <c r="J6093" s="19">
        <v>4.05</v>
      </c>
    </row>
    <row r="6094" spans="1:11">
      <c r="A6094" s="18" t="s">
        <v>22</v>
      </c>
      <c r="B6094" s="5" t="s">
        <v>1061</v>
      </c>
      <c r="C6094" s="16">
        <v>27</v>
      </c>
      <c r="D6094" s="30">
        <v>45477</v>
      </c>
      <c r="E6094" s="102">
        <f>YEAR(DATA[[#This Row],[Fecha]])</f>
        <v>2024</v>
      </c>
      <c r="F6094" s="31" t="s">
        <v>398</v>
      </c>
      <c r="G6094" s="32" t="s">
        <v>76</v>
      </c>
      <c r="H6094" s="35" t="s">
        <v>304</v>
      </c>
      <c r="I6094" s="32" t="s">
        <v>166</v>
      </c>
      <c r="J6094" s="19">
        <v>3.1</v>
      </c>
    </row>
    <row r="6095" spans="1:11">
      <c r="A6095" s="18" t="s">
        <v>20</v>
      </c>
      <c r="B6095" s="5" t="s">
        <v>1061</v>
      </c>
      <c r="C6095" s="16">
        <v>27</v>
      </c>
      <c r="D6095" s="30">
        <v>45477</v>
      </c>
      <c r="E6095" s="102">
        <f>YEAR(DATA[[#This Row],[Fecha]])</f>
        <v>2024</v>
      </c>
      <c r="F6095" s="31" t="s">
        <v>58</v>
      </c>
      <c r="G6095" s="32" t="s">
        <v>53</v>
      </c>
      <c r="H6095" s="35" t="s">
        <v>387</v>
      </c>
      <c r="I6095" s="32" t="s">
        <v>166</v>
      </c>
      <c r="J6095" s="19">
        <v>2.66</v>
      </c>
    </row>
    <row r="6096" spans="1:11">
      <c r="A6096" s="18" t="s">
        <v>22</v>
      </c>
      <c r="B6096" s="5" t="s">
        <v>1061</v>
      </c>
      <c r="C6096" s="16">
        <v>27</v>
      </c>
      <c r="D6096" s="30">
        <v>45477</v>
      </c>
      <c r="E6096" s="102">
        <f>YEAR(DATA[[#This Row],[Fecha]])</f>
        <v>2024</v>
      </c>
      <c r="F6096" s="31" t="s">
        <v>398</v>
      </c>
      <c r="G6096" s="32" t="s">
        <v>65</v>
      </c>
      <c r="H6096" s="35" t="s">
        <v>89</v>
      </c>
      <c r="I6096" s="32" t="s">
        <v>166</v>
      </c>
      <c r="J6096" s="19">
        <v>2.4300000000000002</v>
      </c>
    </row>
    <row r="6097" spans="1:11">
      <c r="A6097" s="18" t="s">
        <v>22</v>
      </c>
      <c r="B6097" s="5" t="s">
        <v>1061</v>
      </c>
      <c r="C6097" s="16">
        <v>27</v>
      </c>
      <c r="D6097" s="30">
        <v>45477</v>
      </c>
      <c r="E6097" s="102">
        <f>YEAR(DATA[[#This Row],[Fecha]])</f>
        <v>2024</v>
      </c>
      <c r="F6097" s="31" t="s">
        <v>398</v>
      </c>
      <c r="G6097" s="32" t="s">
        <v>78</v>
      </c>
      <c r="H6097" s="35" t="s">
        <v>296</v>
      </c>
      <c r="I6097" s="32" t="s">
        <v>166</v>
      </c>
      <c r="J6097" s="19">
        <v>2.39</v>
      </c>
    </row>
    <row r="6098" spans="1:11">
      <c r="A6098" s="18" t="s">
        <v>22</v>
      </c>
      <c r="B6098" s="5" t="s">
        <v>1061</v>
      </c>
      <c r="C6098" s="16">
        <v>27</v>
      </c>
      <c r="D6098" s="30">
        <v>45477</v>
      </c>
      <c r="E6098" s="102">
        <f>YEAR(DATA[[#This Row],[Fecha]])</f>
        <v>2024</v>
      </c>
      <c r="F6098" s="31" t="s">
        <v>398</v>
      </c>
      <c r="G6098" s="32" t="s">
        <v>60</v>
      </c>
      <c r="H6098" s="35" t="s">
        <v>299</v>
      </c>
      <c r="I6098" s="32" t="s">
        <v>166</v>
      </c>
      <c r="J6098" s="19">
        <v>1.73</v>
      </c>
    </row>
    <row r="6099" spans="1:11">
      <c r="A6099" s="18" t="s">
        <v>22</v>
      </c>
      <c r="B6099" s="5" t="s">
        <v>1061</v>
      </c>
      <c r="C6099" s="16">
        <v>27</v>
      </c>
      <c r="D6099" s="30">
        <v>45477</v>
      </c>
      <c r="E6099" s="102">
        <f>YEAR(DATA[[#This Row],[Fecha]])</f>
        <v>2024</v>
      </c>
      <c r="F6099" s="31" t="s">
        <v>398</v>
      </c>
      <c r="G6099" s="32" t="s">
        <v>65</v>
      </c>
      <c r="H6099" s="35" t="s">
        <v>89</v>
      </c>
      <c r="I6099" s="32" t="s">
        <v>166</v>
      </c>
      <c r="J6099" s="19">
        <v>1.25</v>
      </c>
    </row>
    <row r="6100" spans="1:11">
      <c r="A6100" s="18" t="s">
        <v>22</v>
      </c>
      <c r="B6100" s="5" t="s">
        <v>1061</v>
      </c>
      <c r="C6100" s="16">
        <v>27</v>
      </c>
      <c r="D6100" s="30">
        <v>45477</v>
      </c>
      <c r="E6100" s="102">
        <f>YEAR(DATA[[#This Row],[Fecha]])</f>
        <v>2024</v>
      </c>
      <c r="F6100" s="31" t="s">
        <v>398</v>
      </c>
      <c r="G6100" s="32" t="s">
        <v>78</v>
      </c>
      <c r="H6100" s="35" t="s">
        <v>139</v>
      </c>
      <c r="I6100" s="32" t="s">
        <v>166</v>
      </c>
      <c r="J6100" s="19">
        <v>1.2</v>
      </c>
    </row>
    <row r="6101" spans="1:11">
      <c r="A6101" s="18" t="s">
        <v>22</v>
      </c>
      <c r="B6101" s="5" t="s">
        <v>1061</v>
      </c>
      <c r="C6101" s="16">
        <v>27</v>
      </c>
      <c r="D6101" s="30">
        <v>45477</v>
      </c>
      <c r="E6101" s="102">
        <f>YEAR(DATA[[#This Row],[Fecha]])</f>
        <v>2024</v>
      </c>
      <c r="F6101" s="31" t="s">
        <v>398</v>
      </c>
      <c r="G6101" s="32" t="s">
        <v>60</v>
      </c>
      <c r="H6101" s="35" t="s">
        <v>299</v>
      </c>
      <c r="I6101" s="32" t="s">
        <v>166</v>
      </c>
      <c r="J6101" s="19">
        <v>0.9</v>
      </c>
    </row>
    <row r="6102" spans="1:11">
      <c r="A6102" s="18" t="s">
        <v>22</v>
      </c>
      <c r="B6102" s="5" t="s">
        <v>1061</v>
      </c>
      <c r="C6102" s="16">
        <v>27</v>
      </c>
      <c r="D6102" s="30">
        <v>45477</v>
      </c>
      <c r="E6102" s="102">
        <f>YEAR(DATA[[#This Row],[Fecha]])</f>
        <v>2024</v>
      </c>
      <c r="F6102" s="31" t="s">
        <v>398</v>
      </c>
      <c r="G6102" s="32" t="s">
        <v>78</v>
      </c>
      <c r="H6102" s="35" t="s">
        <v>139</v>
      </c>
      <c r="I6102" s="32" t="s">
        <v>166</v>
      </c>
      <c r="J6102" s="19">
        <v>0.75</v>
      </c>
    </row>
    <row r="6103" spans="1:11">
      <c r="A6103" s="18" t="s">
        <v>22</v>
      </c>
      <c r="B6103" s="5" t="s">
        <v>1061</v>
      </c>
      <c r="C6103" s="16">
        <v>27</v>
      </c>
      <c r="D6103" s="30">
        <v>45477</v>
      </c>
      <c r="E6103" s="102">
        <f>YEAR(DATA[[#This Row],[Fecha]])</f>
        <v>2024</v>
      </c>
      <c r="F6103" s="31" t="s">
        <v>398</v>
      </c>
      <c r="G6103" s="32" t="s">
        <v>78</v>
      </c>
      <c r="H6103" s="35" t="s">
        <v>296</v>
      </c>
      <c r="I6103" s="32" t="s">
        <v>166</v>
      </c>
      <c r="J6103" s="19">
        <v>0.7</v>
      </c>
    </row>
    <row r="6104" spans="1:11">
      <c r="A6104" s="18" t="s">
        <v>22</v>
      </c>
      <c r="B6104" s="5" t="s">
        <v>1061</v>
      </c>
      <c r="C6104" s="16">
        <v>27</v>
      </c>
      <c r="D6104" s="30">
        <v>45477</v>
      </c>
      <c r="E6104" s="102">
        <f>YEAR(DATA[[#This Row],[Fecha]])</f>
        <v>2024</v>
      </c>
      <c r="F6104" s="31" t="s">
        <v>398</v>
      </c>
      <c r="G6104" s="32" t="s">
        <v>78</v>
      </c>
      <c r="H6104" s="35" t="s">
        <v>139</v>
      </c>
      <c r="I6104" s="32" t="s">
        <v>166</v>
      </c>
      <c r="J6104" s="19">
        <v>0.53</v>
      </c>
    </row>
    <row r="6105" spans="1:11">
      <c r="A6105" s="18" t="s">
        <v>22</v>
      </c>
      <c r="B6105" s="5" t="s">
        <v>1061</v>
      </c>
      <c r="C6105" s="16">
        <v>27</v>
      </c>
      <c r="D6105" s="30">
        <v>45477</v>
      </c>
      <c r="E6105" s="102">
        <f>YEAR(DATA[[#This Row],[Fecha]])</f>
        <v>2024</v>
      </c>
      <c r="F6105" s="31" t="s">
        <v>398</v>
      </c>
      <c r="G6105" s="32" t="s">
        <v>78</v>
      </c>
      <c r="H6105" s="35" t="s">
        <v>296</v>
      </c>
      <c r="I6105" s="32" t="s">
        <v>166</v>
      </c>
      <c r="J6105" s="19">
        <v>0.03</v>
      </c>
    </row>
    <row r="6106" spans="1:11">
      <c r="A6106" s="18" t="s">
        <v>22</v>
      </c>
      <c r="B6106" s="5" t="s">
        <v>1061</v>
      </c>
      <c r="C6106" s="16">
        <v>27</v>
      </c>
      <c r="D6106" s="30">
        <v>45478</v>
      </c>
      <c r="E6106" s="102">
        <f>YEAR(DATA[[#This Row],[Fecha]])</f>
        <v>2024</v>
      </c>
      <c r="F6106" s="31" t="s">
        <v>398</v>
      </c>
      <c r="G6106" s="32" t="s">
        <v>79</v>
      </c>
      <c r="H6106" s="35" t="s">
        <v>110</v>
      </c>
      <c r="I6106" s="32" t="s">
        <v>56</v>
      </c>
      <c r="J6106" s="19">
        <v>17.21</v>
      </c>
      <c r="K6106" s="29" t="s">
        <v>1053</v>
      </c>
    </row>
    <row r="6107" spans="1:11">
      <c r="A6107" s="18" t="s">
        <v>20</v>
      </c>
      <c r="B6107" s="5" t="s">
        <v>1061</v>
      </c>
      <c r="C6107" s="16">
        <v>27</v>
      </c>
      <c r="D6107" s="30">
        <v>45478</v>
      </c>
      <c r="E6107" s="102">
        <f>YEAR(DATA[[#This Row],[Fecha]])</f>
        <v>2024</v>
      </c>
      <c r="F6107" s="31" t="s">
        <v>58</v>
      </c>
      <c r="G6107" s="32" t="s">
        <v>52</v>
      </c>
      <c r="H6107" s="35" t="s">
        <v>174</v>
      </c>
      <c r="I6107" s="32" t="s">
        <v>57</v>
      </c>
      <c r="J6107" s="19">
        <v>13.52</v>
      </c>
      <c r="K6107" s="29" t="s">
        <v>1055</v>
      </c>
    </row>
    <row r="6108" spans="1:11">
      <c r="A6108" s="18" t="s">
        <v>22</v>
      </c>
      <c r="B6108" s="5" t="s">
        <v>1061</v>
      </c>
      <c r="C6108" s="16">
        <v>27</v>
      </c>
      <c r="D6108" s="30">
        <v>45478</v>
      </c>
      <c r="E6108" s="102">
        <f>YEAR(DATA[[#This Row],[Fecha]])</f>
        <v>2024</v>
      </c>
      <c r="F6108" s="31" t="s">
        <v>398</v>
      </c>
      <c r="G6108" s="32" t="s">
        <v>79</v>
      </c>
      <c r="H6108" s="35" t="s">
        <v>110</v>
      </c>
      <c r="I6108" s="32" t="s">
        <v>56</v>
      </c>
      <c r="J6108" s="19">
        <v>11.51</v>
      </c>
      <c r="K6108" s="29" t="s">
        <v>1053</v>
      </c>
    </row>
    <row r="6109" spans="1:11">
      <c r="A6109" s="18" t="s">
        <v>20</v>
      </c>
      <c r="B6109" s="5" t="s">
        <v>1061</v>
      </c>
      <c r="C6109" s="16">
        <v>27</v>
      </c>
      <c r="D6109" s="30">
        <v>45478</v>
      </c>
      <c r="E6109" s="102">
        <f>YEAR(DATA[[#This Row],[Fecha]])</f>
        <v>2024</v>
      </c>
      <c r="F6109" s="31" t="s">
        <v>58</v>
      </c>
      <c r="G6109" s="32" t="s">
        <v>71</v>
      </c>
      <c r="H6109" s="35" t="s">
        <v>346</v>
      </c>
      <c r="I6109" s="32" t="s">
        <v>57</v>
      </c>
      <c r="J6109" s="19">
        <v>11.07</v>
      </c>
    </row>
    <row r="6110" spans="1:11">
      <c r="A6110" s="18" t="s">
        <v>20</v>
      </c>
      <c r="B6110" s="5" t="s">
        <v>1061</v>
      </c>
      <c r="C6110" s="16">
        <v>27</v>
      </c>
      <c r="D6110" s="30">
        <v>45478</v>
      </c>
      <c r="E6110" s="102">
        <f>YEAR(DATA[[#This Row],[Fecha]])</f>
        <v>2024</v>
      </c>
      <c r="F6110" s="31" t="s">
        <v>398</v>
      </c>
      <c r="G6110" s="32" t="s">
        <v>52</v>
      </c>
      <c r="H6110" s="35" t="s">
        <v>174</v>
      </c>
      <c r="I6110" s="32" t="s">
        <v>57</v>
      </c>
      <c r="J6110" s="19">
        <v>10.28</v>
      </c>
      <c r="K6110" s="29" t="s">
        <v>1055</v>
      </c>
    </row>
    <row r="6111" spans="1:11">
      <c r="A6111" s="18" t="s">
        <v>20</v>
      </c>
      <c r="B6111" s="5" t="s">
        <v>1061</v>
      </c>
      <c r="C6111" s="16">
        <v>27</v>
      </c>
      <c r="D6111" s="30">
        <v>45478</v>
      </c>
      <c r="E6111" s="102">
        <f>YEAR(DATA[[#This Row],[Fecha]])</f>
        <v>2024</v>
      </c>
      <c r="F6111" s="31" t="s">
        <v>398</v>
      </c>
      <c r="G6111" s="32" t="s">
        <v>70</v>
      </c>
      <c r="H6111" s="35" t="s">
        <v>84</v>
      </c>
      <c r="I6111" s="32" t="s">
        <v>57</v>
      </c>
      <c r="J6111" s="19">
        <v>10.08</v>
      </c>
      <c r="K6111" s="29" t="s">
        <v>1056</v>
      </c>
    </row>
    <row r="6112" spans="1:11">
      <c r="A6112" s="18" t="s">
        <v>20</v>
      </c>
      <c r="B6112" s="5" t="s">
        <v>1061</v>
      </c>
      <c r="C6112" s="16">
        <v>27</v>
      </c>
      <c r="D6112" s="30">
        <v>45478</v>
      </c>
      <c r="E6112" s="102">
        <f>YEAR(DATA[[#This Row],[Fecha]])</f>
        <v>2024</v>
      </c>
      <c r="F6112" s="31" t="s">
        <v>398</v>
      </c>
      <c r="G6112" s="32" t="s">
        <v>71</v>
      </c>
      <c r="H6112" s="35" t="s">
        <v>346</v>
      </c>
      <c r="I6112" s="32" t="s">
        <v>166</v>
      </c>
      <c r="J6112" s="19">
        <v>7.79</v>
      </c>
    </row>
    <row r="6113" spans="1:10">
      <c r="A6113" s="18" t="s">
        <v>22</v>
      </c>
      <c r="B6113" s="5" t="s">
        <v>1061</v>
      </c>
      <c r="C6113" s="16">
        <v>27</v>
      </c>
      <c r="D6113" s="30">
        <v>45478</v>
      </c>
      <c r="E6113" s="102">
        <f>YEAR(DATA[[#This Row],[Fecha]])</f>
        <v>2024</v>
      </c>
      <c r="F6113" s="31" t="s">
        <v>398</v>
      </c>
      <c r="G6113" s="32" t="s">
        <v>79</v>
      </c>
      <c r="H6113" s="35" t="s">
        <v>110</v>
      </c>
      <c r="I6113" s="32" t="s">
        <v>166</v>
      </c>
      <c r="J6113" s="19">
        <v>7.79</v>
      </c>
    </row>
    <row r="6114" spans="1:10">
      <c r="A6114" s="18" t="s">
        <v>20</v>
      </c>
      <c r="B6114" s="5" t="s">
        <v>1061</v>
      </c>
      <c r="C6114" s="16">
        <v>27</v>
      </c>
      <c r="D6114" s="30">
        <v>45478</v>
      </c>
      <c r="E6114" s="102">
        <f>YEAR(DATA[[#This Row],[Fecha]])</f>
        <v>2024</v>
      </c>
      <c r="F6114" s="31" t="s">
        <v>398</v>
      </c>
      <c r="G6114" s="32" t="s">
        <v>64</v>
      </c>
      <c r="H6114" s="35" t="s">
        <v>156</v>
      </c>
      <c r="I6114" s="32" t="s">
        <v>166</v>
      </c>
      <c r="J6114" s="19">
        <v>5.4</v>
      </c>
    </row>
    <row r="6115" spans="1:10">
      <c r="A6115" s="18" t="s">
        <v>22</v>
      </c>
      <c r="B6115" s="5" t="s">
        <v>1061</v>
      </c>
      <c r="C6115" s="16">
        <v>27</v>
      </c>
      <c r="D6115" s="30">
        <v>45478</v>
      </c>
      <c r="E6115" s="102">
        <f>YEAR(DATA[[#This Row],[Fecha]])</f>
        <v>2024</v>
      </c>
      <c r="F6115" s="31" t="s">
        <v>398</v>
      </c>
      <c r="G6115" s="32" t="s">
        <v>79</v>
      </c>
      <c r="H6115" s="35" t="s">
        <v>110</v>
      </c>
      <c r="I6115" s="32" t="s">
        <v>166</v>
      </c>
      <c r="J6115" s="19">
        <v>4.95</v>
      </c>
    </row>
    <row r="6116" spans="1:10">
      <c r="A6116" s="18" t="s">
        <v>20</v>
      </c>
      <c r="B6116" s="5" t="s">
        <v>1061</v>
      </c>
      <c r="C6116" s="16">
        <v>27</v>
      </c>
      <c r="D6116" s="30">
        <v>45478</v>
      </c>
      <c r="E6116" s="102">
        <f>YEAR(DATA[[#This Row],[Fecha]])</f>
        <v>2024</v>
      </c>
      <c r="F6116" s="31" t="s">
        <v>58</v>
      </c>
      <c r="G6116" s="32" t="s">
        <v>75</v>
      </c>
      <c r="H6116" s="35" t="s">
        <v>555</v>
      </c>
      <c r="I6116" s="32" t="s">
        <v>166</v>
      </c>
      <c r="J6116" s="19">
        <v>4.28</v>
      </c>
    </row>
    <row r="6117" spans="1:10">
      <c r="A6117" s="18" t="s">
        <v>22</v>
      </c>
      <c r="B6117" s="5" t="s">
        <v>1061</v>
      </c>
      <c r="C6117" s="16">
        <v>27</v>
      </c>
      <c r="D6117" s="30">
        <v>45478</v>
      </c>
      <c r="E6117" s="102">
        <f>YEAR(DATA[[#This Row],[Fecha]])</f>
        <v>2024</v>
      </c>
      <c r="F6117" s="31" t="s">
        <v>398</v>
      </c>
      <c r="G6117" s="32" t="s">
        <v>79</v>
      </c>
      <c r="H6117" s="35" t="s">
        <v>110</v>
      </c>
      <c r="I6117" s="32" t="s">
        <v>166</v>
      </c>
      <c r="J6117" s="19">
        <v>4.18</v>
      </c>
    </row>
    <row r="6118" spans="1:10">
      <c r="A6118" s="18" t="s">
        <v>20</v>
      </c>
      <c r="B6118" s="5" t="s">
        <v>1061</v>
      </c>
      <c r="C6118" s="16">
        <v>27</v>
      </c>
      <c r="D6118" s="30">
        <v>45478</v>
      </c>
      <c r="E6118" s="102">
        <f>YEAR(DATA[[#This Row],[Fecha]])</f>
        <v>2024</v>
      </c>
      <c r="F6118" s="31" t="s">
        <v>58</v>
      </c>
      <c r="G6118" s="32" t="s">
        <v>75</v>
      </c>
      <c r="H6118" s="35" t="s">
        <v>555</v>
      </c>
      <c r="I6118" s="32" t="s">
        <v>166</v>
      </c>
      <c r="J6118" s="19">
        <v>3.59</v>
      </c>
    </row>
    <row r="6119" spans="1:10">
      <c r="A6119" s="18" t="s">
        <v>22</v>
      </c>
      <c r="B6119" s="5" t="s">
        <v>1061</v>
      </c>
      <c r="C6119" s="16">
        <v>27</v>
      </c>
      <c r="D6119" s="30">
        <v>45478</v>
      </c>
      <c r="E6119" s="102">
        <f>YEAR(DATA[[#This Row],[Fecha]])</f>
        <v>2024</v>
      </c>
      <c r="F6119" s="31" t="s">
        <v>398</v>
      </c>
      <c r="G6119" s="32" t="s">
        <v>79</v>
      </c>
      <c r="H6119" s="35" t="s">
        <v>110</v>
      </c>
      <c r="I6119" s="32" t="s">
        <v>166</v>
      </c>
      <c r="J6119" s="19">
        <v>3.5</v>
      </c>
    </row>
    <row r="6120" spans="1:10">
      <c r="A6120" s="18" t="s">
        <v>20</v>
      </c>
      <c r="B6120" s="5" t="s">
        <v>1061</v>
      </c>
      <c r="C6120" s="16">
        <v>27</v>
      </c>
      <c r="D6120" s="30">
        <v>45478</v>
      </c>
      <c r="E6120" s="102">
        <f>YEAR(DATA[[#This Row],[Fecha]])</f>
        <v>2024</v>
      </c>
      <c r="F6120" s="31" t="s">
        <v>58</v>
      </c>
      <c r="G6120" s="32" t="s">
        <v>75</v>
      </c>
      <c r="H6120" s="35" t="s">
        <v>564</v>
      </c>
      <c r="I6120" s="32" t="s">
        <v>166</v>
      </c>
      <c r="J6120" s="19">
        <v>3.27</v>
      </c>
    </row>
    <row r="6121" spans="1:10">
      <c r="A6121" s="18" t="s">
        <v>20</v>
      </c>
      <c r="B6121" s="5" t="s">
        <v>1061</v>
      </c>
      <c r="C6121" s="16">
        <v>27</v>
      </c>
      <c r="D6121" s="30">
        <v>45478</v>
      </c>
      <c r="E6121" s="102">
        <f>YEAR(DATA[[#This Row],[Fecha]])</f>
        <v>2024</v>
      </c>
      <c r="F6121" s="31" t="s">
        <v>398</v>
      </c>
      <c r="G6121" s="32" t="s">
        <v>64</v>
      </c>
      <c r="H6121" s="35" t="s">
        <v>156</v>
      </c>
      <c r="I6121" s="32" t="s">
        <v>166</v>
      </c>
      <c r="J6121" s="19">
        <v>3.18</v>
      </c>
    </row>
    <row r="6122" spans="1:10">
      <c r="A6122" s="18" t="s">
        <v>22</v>
      </c>
      <c r="B6122" s="5" t="s">
        <v>1061</v>
      </c>
      <c r="C6122" s="16">
        <v>27</v>
      </c>
      <c r="D6122" s="30">
        <v>45478</v>
      </c>
      <c r="E6122" s="102">
        <f>YEAR(DATA[[#This Row],[Fecha]])</f>
        <v>2024</v>
      </c>
      <c r="F6122" s="31" t="s">
        <v>398</v>
      </c>
      <c r="G6122" s="32" t="s">
        <v>79</v>
      </c>
      <c r="H6122" s="35" t="s">
        <v>110</v>
      </c>
      <c r="I6122" s="32" t="s">
        <v>166</v>
      </c>
      <c r="J6122" s="19">
        <v>3.05</v>
      </c>
    </row>
    <row r="6123" spans="1:10">
      <c r="A6123" s="18" t="s">
        <v>20</v>
      </c>
      <c r="B6123" s="5" t="s">
        <v>1061</v>
      </c>
      <c r="C6123" s="16">
        <v>27</v>
      </c>
      <c r="D6123" s="30">
        <v>45478</v>
      </c>
      <c r="E6123" s="102">
        <f>YEAR(DATA[[#This Row],[Fecha]])</f>
        <v>2024</v>
      </c>
      <c r="F6123" s="31" t="s">
        <v>398</v>
      </c>
      <c r="G6123" s="32" t="s">
        <v>76</v>
      </c>
      <c r="H6123" s="35" t="s">
        <v>108</v>
      </c>
      <c r="I6123" s="32" t="s">
        <v>166</v>
      </c>
      <c r="J6123" s="19">
        <v>2.91</v>
      </c>
    </row>
    <row r="6124" spans="1:10">
      <c r="A6124" s="18" t="s">
        <v>20</v>
      </c>
      <c r="B6124" s="5" t="s">
        <v>1061</v>
      </c>
      <c r="C6124" s="16">
        <v>27</v>
      </c>
      <c r="D6124" s="30">
        <v>45478</v>
      </c>
      <c r="E6124" s="102">
        <f>YEAR(DATA[[#This Row],[Fecha]])</f>
        <v>2024</v>
      </c>
      <c r="F6124" s="31" t="s">
        <v>398</v>
      </c>
      <c r="G6124" s="32" t="s">
        <v>76</v>
      </c>
      <c r="H6124" s="35" t="s">
        <v>108</v>
      </c>
      <c r="I6124" s="32" t="s">
        <v>166</v>
      </c>
      <c r="J6124" s="19">
        <v>2.58</v>
      </c>
    </row>
    <row r="6125" spans="1:10">
      <c r="A6125" s="18" t="s">
        <v>20</v>
      </c>
      <c r="B6125" s="5" t="s">
        <v>1061</v>
      </c>
      <c r="C6125" s="16">
        <v>27</v>
      </c>
      <c r="D6125" s="30">
        <v>45478</v>
      </c>
      <c r="E6125" s="102">
        <f>YEAR(DATA[[#This Row],[Fecha]])</f>
        <v>2024</v>
      </c>
      <c r="F6125" s="31" t="s">
        <v>58</v>
      </c>
      <c r="G6125" s="32" t="s">
        <v>75</v>
      </c>
      <c r="H6125" s="35" t="s">
        <v>555</v>
      </c>
      <c r="I6125" s="32" t="s">
        <v>166</v>
      </c>
      <c r="J6125" s="19">
        <v>2.4300000000000002</v>
      </c>
    </row>
    <row r="6126" spans="1:10">
      <c r="A6126" s="18" t="s">
        <v>22</v>
      </c>
      <c r="B6126" s="5" t="s">
        <v>1061</v>
      </c>
      <c r="C6126" s="16">
        <v>27</v>
      </c>
      <c r="D6126" s="30">
        <v>45478</v>
      </c>
      <c r="E6126" s="102">
        <f>YEAR(DATA[[#This Row],[Fecha]])</f>
        <v>2024</v>
      </c>
      <c r="F6126" s="31" t="s">
        <v>398</v>
      </c>
      <c r="G6126" s="32" t="s">
        <v>79</v>
      </c>
      <c r="H6126" s="35" t="s">
        <v>110</v>
      </c>
      <c r="I6126" s="32" t="s">
        <v>166</v>
      </c>
      <c r="J6126" s="19">
        <v>2.25</v>
      </c>
    </row>
    <row r="6127" spans="1:10">
      <c r="A6127" s="18" t="s">
        <v>22</v>
      </c>
      <c r="B6127" s="5" t="s">
        <v>1061</v>
      </c>
      <c r="C6127" s="16">
        <v>27</v>
      </c>
      <c r="D6127" s="30">
        <v>45478</v>
      </c>
      <c r="E6127" s="102">
        <f>YEAR(DATA[[#This Row],[Fecha]])</f>
        <v>2024</v>
      </c>
      <c r="F6127" s="31" t="s">
        <v>398</v>
      </c>
      <c r="G6127" s="32" t="s">
        <v>79</v>
      </c>
      <c r="H6127" s="35" t="s">
        <v>110</v>
      </c>
      <c r="I6127" s="32" t="s">
        <v>166</v>
      </c>
      <c r="J6127" s="19">
        <v>1.98</v>
      </c>
    </row>
    <row r="6128" spans="1:10">
      <c r="A6128" s="18" t="s">
        <v>22</v>
      </c>
      <c r="B6128" s="5" t="s">
        <v>1061</v>
      </c>
      <c r="C6128" s="16">
        <v>27</v>
      </c>
      <c r="D6128" s="30">
        <v>45478</v>
      </c>
      <c r="E6128" s="102">
        <f>YEAR(DATA[[#This Row],[Fecha]])</f>
        <v>2024</v>
      </c>
      <c r="F6128" s="31" t="s">
        <v>398</v>
      </c>
      <c r="G6128" s="32" t="s">
        <v>79</v>
      </c>
      <c r="H6128" s="35" t="s">
        <v>110</v>
      </c>
      <c r="I6128" s="32" t="s">
        <v>166</v>
      </c>
      <c r="J6128" s="19">
        <v>1.93</v>
      </c>
    </row>
    <row r="6129" spans="1:11">
      <c r="A6129" s="18" t="s">
        <v>22</v>
      </c>
      <c r="B6129" s="5" t="s">
        <v>1061</v>
      </c>
      <c r="C6129" s="16">
        <v>27</v>
      </c>
      <c r="D6129" s="30">
        <v>45478</v>
      </c>
      <c r="E6129" s="102">
        <f>YEAR(DATA[[#This Row],[Fecha]])</f>
        <v>2024</v>
      </c>
      <c r="F6129" s="31" t="s">
        <v>398</v>
      </c>
      <c r="G6129" s="32" t="s">
        <v>74</v>
      </c>
      <c r="H6129" s="35" t="s">
        <v>149</v>
      </c>
      <c r="I6129" s="32" t="s">
        <v>166</v>
      </c>
      <c r="J6129" s="19">
        <v>1.83</v>
      </c>
    </row>
    <row r="6130" spans="1:11">
      <c r="A6130" s="18" t="s">
        <v>22</v>
      </c>
      <c r="B6130" s="5" t="s">
        <v>1061</v>
      </c>
      <c r="C6130" s="16">
        <v>27</v>
      </c>
      <c r="D6130" s="30">
        <v>45478</v>
      </c>
      <c r="E6130" s="102">
        <f>YEAR(DATA[[#This Row],[Fecha]])</f>
        <v>2024</v>
      </c>
      <c r="F6130" s="31" t="s">
        <v>398</v>
      </c>
      <c r="G6130" s="32" t="s">
        <v>79</v>
      </c>
      <c r="H6130" s="35" t="s">
        <v>110</v>
      </c>
      <c r="I6130" s="32" t="s">
        <v>166</v>
      </c>
      <c r="J6130" s="19">
        <v>1.43</v>
      </c>
    </row>
    <row r="6131" spans="1:11">
      <c r="A6131" s="18" t="s">
        <v>22</v>
      </c>
      <c r="B6131" s="5" t="s">
        <v>1061</v>
      </c>
      <c r="C6131" s="16">
        <v>27</v>
      </c>
      <c r="D6131" s="30">
        <v>45478</v>
      </c>
      <c r="E6131" s="102">
        <f>YEAR(DATA[[#This Row],[Fecha]])</f>
        <v>2024</v>
      </c>
      <c r="F6131" s="31" t="s">
        <v>398</v>
      </c>
      <c r="G6131" s="32" t="s">
        <v>78</v>
      </c>
      <c r="H6131" s="35" t="s">
        <v>296</v>
      </c>
      <c r="I6131" s="32" t="s">
        <v>166</v>
      </c>
      <c r="J6131" s="19">
        <v>1.3</v>
      </c>
    </row>
    <row r="6132" spans="1:11">
      <c r="A6132" s="18" t="s">
        <v>22</v>
      </c>
      <c r="B6132" s="5" t="s">
        <v>1061</v>
      </c>
      <c r="C6132" s="16">
        <v>27</v>
      </c>
      <c r="D6132" s="30">
        <v>45478</v>
      </c>
      <c r="E6132" s="102">
        <f>YEAR(DATA[[#This Row],[Fecha]])</f>
        <v>2024</v>
      </c>
      <c r="F6132" s="31" t="s">
        <v>398</v>
      </c>
      <c r="G6132" s="32" t="s">
        <v>79</v>
      </c>
      <c r="H6132" s="35" t="s">
        <v>110</v>
      </c>
      <c r="I6132" s="32" t="s">
        <v>166</v>
      </c>
      <c r="J6132" s="19">
        <v>1.18</v>
      </c>
    </row>
    <row r="6133" spans="1:11">
      <c r="A6133" s="18" t="s">
        <v>22</v>
      </c>
      <c r="B6133" s="5" t="s">
        <v>1061</v>
      </c>
      <c r="C6133" s="16">
        <v>27</v>
      </c>
      <c r="D6133" s="30">
        <v>45478</v>
      </c>
      <c r="E6133" s="102">
        <f>YEAR(DATA[[#This Row],[Fecha]])</f>
        <v>2024</v>
      </c>
      <c r="F6133" s="31" t="s">
        <v>398</v>
      </c>
      <c r="G6133" s="32" t="s">
        <v>79</v>
      </c>
      <c r="H6133" s="35" t="s">
        <v>110</v>
      </c>
      <c r="I6133" s="32" t="s">
        <v>166</v>
      </c>
      <c r="J6133" s="19">
        <v>1.1499999999999999</v>
      </c>
    </row>
    <row r="6134" spans="1:11">
      <c r="A6134" s="18" t="s">
        <v>20</v>
      </c>
      <c r="B6134" s="5" t="s">
        <v>1061</v>
      </c>
      <c r="C6134" s="16">
        <v>27</v>
      </c>
      <c r="D6134" s="30">
        <v>45478</v>
      </c>
      <c r="E6134" s="102">
        <f>YEAR(DATA[[#This Row],[Fecha]])</f>
        <v>2024</v>
      </c>
      <c r="F6134" s="31" t="s">
        <v>58</v>
      </c>
      <c r="G6134" s="32" t="s">
        <v>75</v>
      </c>
      <c r="H6134" s="35" t="s">
        <v>555</v>
      </c>
      <c r="I6134" s="32" t="s">
        <v>166</v>
      </c>
      <c r="J6134" s="19">
        <v>0.76</v>
      </c>
    </row>
    <row r="6135" spans="1:11">
      <c r="A6135" s="18" t="s">
        <v>22</v>
      </c>
      <c r="B6135" s="5" t="s">
        <v>1061</v>
      </c>
      <c r="C6135" s="16">
        <v>27</v>
      </c>
      <c r="D6135" s="30">
        <v>45478</v>
      </c>
      <c r="E6135" s="102">
        <f>YEAR(DATA[[#This Row],[Fecha]])</f>
        <v>2024</v>
      </c>
      <c r="F6135" s="31" t="s">
        <v>398</v>
      </c>
      <c r="G6135" s="32" t="s">
        <v>74</v>
      </c>
      <c r="H6135" s="35" t="s">
        <v>149</v>
      </c>
      <c r="I6135" s="32" t="s">
        <v>166</v>
      </c>
      <c r="J6135" s="19">
        <v>0.65</v>
      </c>
    </row>
    <row r="6136" spans="1:11">
      <c r="A6136" s="18" t="s">
        <v>22</v>
      </c>
      <c r="B6136" s="5" t="s">
        <v>1061</v>
      </c>
      <c r="C6136" s="16">
        <v>27</v>
      </c>
      <c r="D6136" s="30">
        <v>45478</v>
      </c>
      <c r="E6136" s="102">
        <f>YEAR(DATA[[#This Row],[Fecha]])</f>
        <v>2024</v>
      </c>
      <c r="F6136" s="31" t="s">
        <v>398</v>
      </c>
      <c r="G6136" s="32" t="s">
        <v>79</v>
      </c>
      <c r="H6136" s="35" t="s">
        <v>110</v>
      </c>
      <c r="I6136" s="32" t="s">
        <v>166</v>
      </c>
      <c r="J6136" s="19">
        <v>0.4</v>
      </c>
    </row>
    <row r="6137" spans="1:11">
      <c r="A6137" s="18" t="s">
        <v>20</v>
      </c>
      <c r="B6137" s="5" t="s">
        <v>1061</v>
      </c>
      <c r="C6137" s="16">
        <v>27</v>
      </c>
      <c r="D6137" s="30">
        <v>45479</v>
      </c>
      <c r="E6137" s="102">
        <f>YEAR(DATA[[#This Row],[Fecha]])</f>
        <v>2024</v>
      </c>
      <c r="F6137" s="31" t="s">
        <v>398</v>
      </c>
      <c r="G6137" s="32" t="s">
        <v>75</v>
      </c>
      <c r="H6137" s="35" t="s">
        <v>555</v>
      </c>
      <c r="I6137" s="32" t="s">
        <v>57</v>
      </c>
      <c r="J6137" s="19">
        <v>25.1</v>
      </c>
      <c r="K6137" s="29" t="s">
        <v>1049</v>
      </c>
    </row>
    <row r="6138" spans="1:11">
      <c r="A6138" s="18" t="s">
        <v>20</v>
      </c>
      <c r="B6138" s="5" t="s">
        <v>1061</v>
      </c>
      <c r="C6138" s="16">
        <v>27</v>
      </c>
      <c r="D6138" s="30">
        <v>45479</v>
      </c>
      <c r="E6138" s="102">
        <f>YEAR(DATA[[#This Row],[Fecha]])</f>
        <v>2024</v>
      </c>
      <c r="F6138" s="31" t="s">
        <v>58</v>
      </c>
      <c r="G6138" s="32" t="s">
        <v>52</v>
      </c>
      <c r="H6138" s="35" t="s">
        <v>174</v>
      </c>
      <c r="I6138" s="32" t="s">
        <v>57</v>
      </c>
      <c r="J6138" s="19">
        <v>11.57</v>
      </c>
      <c r="K6138" s="29" t="s">
        <v>1055</v>
      </c>
    </row>
    <row r="6139" spans="1:11">
      <c r="A6139" s="18" t="s">
        <v>20</v>
      </c>
      <c r="B6139" s="5" t="s">
        <v>1061</v>
      </c>
      <c r="C6139" s="16">
        <v>27</v>
      </c>
      <c r="D6139" s="30">
        <v>45479</v>
      </c>
      <c r="E6139" s="102">
        <f>YEAR(DATA[[#This Row],[Fecha]])</f>
        <v>2024</v>
      </c>
      <c r="F6139" s="31" t="s">
        <v>58</v>
      </c>
      <c r="G6139" s="32" t="s">
        <v>52</v>
      </c>
      <c r="H6139" s="35" t="s">
        <v>174</v>
      </c>
      <c r="I6139" s="32" t="s">
        <v>57</v>
      </c>
      <c r="J6139" s="19">
        <v>10.94</v>
      </c>
      <c r="K6139" s="29" t="s">
        <v>1055</v>
      </c>
    </row>
    <row r="6140" spans="1:11">
      <c r="A6140" s="18" t="s">
        <v>20</v>
      </c>
      <c r="B6140" s="5" t="s">
        <v>1061</v>
      </c>
      <c r="C6140" s="16">
        <v>27</v>
      </c>
      <c r="D6140" s="30">
        <v>45479</v>
      </c>
      <c r="E6140" s="102">
        <f>YEAR(DATA[[#This Row],[Fecha]])</f>
        <v>2024</v>
      </c>
      <c r="F6140" s="31" t="s">
        <v>398</v>
      </c>
      <c r="G6140" s="32" t="s">
        <v>75</v>
      </c>
      <c r="H6140" s="35" t="s">
        <v>564</v>
      </c>
      <c r="I6140" s="32" t="s">
        <v>166</v>
      </c>
      <c r="J6140" s="19">
        <v>8.7899999999999991</v>
      </c>
    </row>
    <row r="6141" spans="1:11">
      <c r="A6141" s="18" t="s">
        <v>20</v>
      </c>
      <c r="B6141" s="5" t="s">
        <v>1061</v>
      </c>
      <c r="C6141" s="16">
        <v>27</v>
      </c>
      <c r="D6141" s="30">
        <v>45479</v>
      </c>
      <c r="E6141" s="102">
        <f>YEAR(DATA[[#This Row],[Fecha]])</f>
        <v>2024</v>
      </c>
      <c r="F6141" s="31" t="s">
        <v>58</v>
      </c>
      <c r="G6141" s="32" t="s">
        <v>76</v>
      </c>
      <c r="H6141" s="35" t="s">
        <v>108</v>
      </c>
      <c r="I6141" s="32" t="s">
        <v>166</v>
      </c>
      <c r="J6141" s="19">
        <v>4.8899999999999997</v>
      </c>
    </row>
    <row r="6142" spans="1:11">
      <c r="A6142" s="18" t="s">
        <v>22</v>
      </c>
      <c r="B6142" s="5" t="s">
        <v>1061</v>
      </c>
      <c r="C6142" s="16">
        <v>27</v>
      </c>
      <c r="D6142" s="30">
        <v>45479</v>
      </c>
      <c r="E6142" s="102">
        <f>YEAR(DATA[[#This Row],[Fecha]])</f>
        <v>2024</v>
      </c>
      <c r="F6142" s="31" t="s">
        <v>398</v>
      </c>
      <c r="G6142" s="32" t="s">
        <v>65</v>
      </c>
      <c r="H6142" s="35" t="s">
        <v>69</v>
      </c>
      <c r="I6142" s="32" t="s">
        <v>166</v>
      </c>
      <c r="J6142" s="19">
        <v>4.7300000000000004</v>
      </c>
    </row>
    <row r="6143" spans="1:11">
      <c r="A6143" s="18" t="s">
        <v>20</v>
      </c>
      <c r="B6143" s="5" t="s">
        <v>1061</v>
      </c>
      <c r="C6143" s="16">
        <v>27</v>
      </c>
      <c r="D6143" s="30">
        <v>45479</v>
      </c>
      <c r="E6143" s="102">
        <f>YEAR(DATA[[#This Row],[Fecha]])</f>
        <v>2024</v>
      </c>
      <c r="F6143" s="31" t="s">
        <v>58</v>
      </c>
      <c r="G6143" s="32" t="s">
        <v>75</v>
      </c>
      <c r="H6143" s="35" t="s">
        <v>555</v>
      </c>
      <c r="I6143" s="32" t="s">
        <v>166</v>
      </c>
      <c r="J6143" s="19">
        <v>4.67</v>
      </c>
    </row>
    <row r="6144" spans="1:11">
      <c r="A6144" s="18" t="s">
        <v>20</v>
      </c>
      <c r="B6144" s="5" t="s">
        <v>1061</v>
      </c>
      <c r="C6144" s="16">
        <v>27</v>
      </c>
      <c r="D6144" s="30">
        <v>45479</v>
      </c>
      <c r="E6144" s="102">
        <f>YEAR(DATA[[#This Row],[Fecha]])</f>
        <v>2024</v>
      </c>
      <c r="F6144" s="31" t="s">
        <v>398</v>
      </c>
      <c r="G6144" s="32" t="s">
        <v>75</v>
      </c>
      <c r="H6144" s="35" t="s">
        <v>564</v>
      </c>
      <c r="I6144" s="32" t="s">
        <v>166</v>
      </c>
      <c r="J6144" s="19">
        <v>4.08</v>
      </c>
    </row>
    <row r="6145" spans="1:11">
      <c r="A6145" s="18" t="s">
        <v>20</v>
      </c>
      <c r="B6145" s="5" t="s">
        <v>1061</v>
      </c>
      <c r="C6145" s="16">
        <v>27</v>
      </c>
      <c r="D6145" s="30">
        <v>45479</v>
      </c>
      <c r="E6145" s="102">
        <f>YEAR(DATA[[#This Row],[Fecha]])</f>
        <v>2024</v>
      </c>
      <c r="F6145" s="31" t="s">
        <v>58</v>
      </c>
      <c r="G6145" s="32" t="s">
        <v>75</v>
      </c>
      <c r="H6145" s="35" t="s">
        <v>555</v>
      </c>
      <c r="I6145" s="32" t="s">
        <v>166</v>
      </c>
      <c r="J6145" s="19">
        <v>3.98</v>
      </c>
    </row>
    <row r="6146" spans="1:11">
      <c r="A6146" s="18" t="s">
        <v>22</v>
      </c>
      <c r="B6146" s="5" t="s">
        <v>1061</v>
      </c>
      <c r="C6146" s="16">
        <v>27</v>
      </c>
      <c r="D6146" s="30">
        <v>45479</v>
      </c>
      <c r="E6146" s="102">
        <f>YEAR(DATA[[#This Row],[Fecha]])</f>
        <v>2024</v>
      </c>
      <c r="F6146" s="31" t="s">
        <v>398</v>
      </c>
      <c r="G6146" s="32" t="s">
        <v>76</v>
      </c>
      <c r="H6146" s="35" t="s">
        <v>304</v>
      </c>
      <c r="I6146" s="32" t="s">
        <v>166</v>
      </c>
      <c r="J6146" s="19">
        <v>3.38</v>
      </c>
    </row>
    <row r="6147" spans="1:11">
      <c r="A6147" s="18" t="s">
        <v>22</v>
      </c>
      <c r="B6147" s="5" t="s">
        <v>1061</v>
      </c>
      <c r="C6147" s="16">
        <v>27</v>
      </c>
      <c r="D6147" s="30">
        <v>45479</v>
      </c>
      <c r="E6147" s="102">
        <f>YEAR(DATA[[#This Row],[Fecha]])</f>
        <v>2024</v>
      </c>
      <c r="F6147" s="31" t="s">
        <v>398</v>
      </c>
      <c r="G6147" s="32" t="s">
        <v>78</v>
      </c>
      <c r="H6147" s="35" t="s">
        <v>296</v>
      </c>
      <c r="I6147" s="32" t="s">
        <v>166</v>
      </c>
      <c r="J6147" s="19">
        <v>3.05</v>
      </c>
    </row>
    <row r="6148" spans="1:11">
      <c r="A6148" s="18" t="s">
        <v>22</v>
      </c>
      <c r="B6148" s="5" t="s">
        <v>1061</v>
      </c>
      <c r="C6148" s="16">
        <v>27</v>
      </c>
      <c r="D6148" s="30">
        <v>45479</v>
      </c>
      <c r="E6148" s="102">
        <f>YEAR(DATA[[#This Row],[Fecha]])</f>
        <v>2024</v>
      </c>
      <c r="F6148" s="31" t="s">
        <v>398</v>
      </c>
      <c r="G6148" s="32" t="s">
        <v>65</v>
      </c>
      <c r="H6148" s="35" t="s">
        <v>89</v>
      </c>
      <c r="I6148" s="32" t="s">
        <v>166</v>
      </c>
      <c r="J6148" s="19">
        <v>2.9</v>
      </c>
    </row>
    <row r="6149" spans="1:11">
      <c r="A6149" s="18" t="s">
        <v>22</v>
      </c>
      <c r="B6149" s="5" t="s">
        <v>1061</v>
      </c>
      <c r="C6149" s="16">
        <v>27</v>
      </c>
      <c r="D6149" s="30">
        <v>45479</v>
      </c>
      <c r="E6149" s="102">
        <f>YEAR(DATA[[#This Row],[Fecha]])</f>
        <v>2024</v>
      </c>
      <c r="F6149" s="31" t="s">
        <v>398</v>
      </c>
      <c r="G6149" s="32" t="s">
        <v>78</v>
      </c>
      <c r="H6149" s="35" t="s">
        <v>296</v>
      </c>
      <c r="I6149" s="32" t="s">
        <v>166</v>
      </c>
      <c r="J6149" s="19">
        <v>1.7</v>
      </c>
    </row>
    <row r="6150" spans="1:11">
      <c r="A6150" s="18" t="s">
        <v>22</v>
      </c>
      <c r="B6150" s="5" t="s">
        <v>1061</v>
      </c>
      <c r="C6150" s="16">
        <v>27</v>
      </c>
      <c r="D6150" s="30">
        <v>45479</v>
      </c>
      <c r="E6150" s="102">
        <f>YEAR(DATA[[#This Row],[Fecha]])</f>
        <v>2024</v>
      </c>
      <c r="F6150" s="31" t="s">
        <v>398</v>
      </c>
      <c r="G6150" s="32" t="s">
        <v>65</v>
      </c>
      <c r="H6150" s="35" t="s">
        <v>69</v>
      </c>
      <c r="I6150" s="32" t="s">
        <v>166</v>
      </c>
      <c r="J6150" s="19">
        <v>1.55</v>
      </c>
    </row>
    <row r="6151" spans="1:11">
      <c r="A6151" s="18" t="s">
        <v>22</v>
      </c>
      <c r="B6151" s="5" t="s">
        <v>1061</v>
      </c>
      <c r="C6151" s="16">
        <v>27</v>
      </c>
      <c r="D6151" s="30">
        <v>45479</v>
      </c>
      <c r="E6151" s="102">
        <f>YEAR(DATA[[#This Row],[Fecha]])</f>
        <v>2024</v>
      </c>
      <c r="F6151" s="31" t="s">
        <v>398</v>
      </c>
      <c r="G6151" s="32" t="s">
        <v>65</v>
      </c>
      <c r="H6151" s="35" t="s">
        <v>89</v>
      </c>
      <c r="I6151" s="32" t="s">
        <v>166</v>
      </c>
      <c r="J6151" s="19">
        <v>1.55</v>
      </c>
    </row>
    <row r="6152" spans="1:11">
      <c r="A6152" s="18" t="s">
        <v>20</v>
      </c>
      <c r="B6152" s="5" t="s">
        <v>1061</v>
      </c>
      <c r="C6152" s="16">
        <v>27</v>
      </c>
      <c r="D6152" s="30">
        <v>45479</v>
      </c>
      <c r="E6152" s="102">
        <f>YEAR(DATA[[#This Row],[Fecha]])</f>
        <v>2024</v>
      </c>
      <c r="F6152" s="31" t="s">
        <v>398</v>
      </c>
      <c r="G6152" s="32" t="s">
        <v>75</v>
      </c>
      <c r="H6152" s="35" t="s">
        <v>564</v>
      </c>
      <c r="I6152" s="32" t="s">
        <v>166</v>
      </c>
      <c r="J6152" s="19">
        <v>0.87</v>
      </c>
    </row>
    <row r="6153" spans="1:11">
      <c r="A6153" s="18" t="s">
        <v>20</v>
      </c>
      <c r="B6153" s="5" t="s">
        <v>1061</v>
      </c>
      <c r="C6153" s="16">
        <v>27</v>
      </c>
      <c r="D6153" s="30">
        <v>45479</v>
      </c>
      <c r="E6153" s="102">
        <f>YEAR(DATA[[#This Row],[Fecha]])</f>
        <v>2024</v>
      </c>
      <c r="F6153" s="31" t="s">
        <v>398</v>
      </c>
      <c r="G6153" s="32" t="s">
        <v>76</v>
      </c>
      <c r="H6153" s="35" t="s">
        <v>352</v>
      </c>
      <c r="I6153" s="32" t="s">
        <v>1059</v>
      </c>
      <c r="J6153" s="19">
        <v>0</v>
      </c>
      <c r="K6153" s="29" t="s">
        <v>1060</v>
      </c>
    </row>
    <row r="6154" spans="1:11">
      <c r="A6154" s="18" t="s">
        <v>20</v>
      </c>
      <c r="B6154" s="5" t="s">
        <v>1061</v>
      </c>
      <c r="C6154" s="16">
        <v>28</v>
      </c>
      <c r="D6154" s="30">
        <v>45481</v>
      </c>
      <c r="E6154" s="102">
        <f>YEAR(DATA[[#This Row],[Fecha]])</f>
        <v>2024</v>
      </c>
      <c r="F6154" s="31" t="s">
        <v>58</v>
      </c>
      <c r="G6154" s="32" t="s">
        <v>76</v>
      </c>
      <c r="H6154" s="35" t="s">
        <v>352</v>
      </c>
      <c r="I6154" s="32" t="s">
        <v>56</v>
      </c>
      <c r="J6154" s="19">
        <v>21.53</v>
      </c>
      <c r="K6154" s="29" t="s">
        <v>1062</v>
      </c>
    </row>
    <row r="6155" spans="1:11">
      <c r="A6155" s="18" t="s">
        <v>20</v>
      </c>
      <c r="B6155" s="5" t="s">
        <v>1061</v>
      </c>
      <c r="C6155" s="16">
        <v>28</v>
      </c>
      <c r="D6155" s="30">
        <v>45481</v>
      </c>
      <c r="E6155" s="102">
        <f>YEAR(DATA[[#This Row],[Fecha]])</f>
        <v>2024</v>
      </c>
      <c r="F6155" s="31" t="s">
        <v>58</v>
      </c>
      <c r="G6155" s="32" t="s">
        <v>76</v>
      </c>
      <c r="H6155" s="35" t="s">
        <v>352</v>
      </c>
      <c r="I6155" s="32" t="s">
        <v>56</v>
      </c>
      <c r="J6155" s="19">
        <v>18.600000000000001</v>
      </c>
      <c r="K6155" s="29" t="s">
        <v>1062</v>
      </c>
    </row>
    <row r="6156" spans="1:11">
      <c r="A6156" s="18" t="s">
        <v>20</v>
      </c>
      <c r="B6156" s="5" t="s">
        <v>1061</v>
      </c>
      <c r="C6156" s="16">
        <v>28</v>
      </c>
      <c r="D6156" s="30">
        <v>45481</v>
      </c>
      <c r="E6156" s="102">
        <f>YEAR(DATA[[#This Row],[Fecha]])</f>
        <v>2024</v>
      </c>
      <c r="F6156" s="31" t="s">
        <v>398</v>
      </c>
      <c r="G6156" s="32" t="s">
        <v>52</v>
      </c>
      <c r="H6156" s="35" t="s">
        <v>172</v>
      </c>
      <c r="I6156" s="32" t="s">
        <v>56</v>
      </c>
      <c r="J6156" s="19">
        <v>11.49</v>
      </c>
      <c r="K6156" s="29" t="s">
        <v>1063</v>
      </c>
    </row>
    <row r="6157" spans="1:11">
      <c r="A6157" s="18" t="s">
        <v>20</v>
      </c>
      <c r="B6157" s="5" t="s">
        <v>1061</v>
      </c>
      <c r="C6157" s="16">
        <v>28</v>
      </c>
      <c r="D6157" s="30">
        <v>45481</v>
      </c>
      <c r="E6157" s="102">
        <f>YEAR(DATA[[#This Row],[Fecha]])</f>
        <v>2024</v>
      </c>
      <c r="F6157" s="31" t="s">
        <v>398</v>
      </c>
      <c r="G6157" s="32" t="s">
        <v>52</v>
      </c>
      <c r="H6157" s="35" t="s">
        <v>172</v>
      </c>
      <c r="I6157" s="32" t="s">
        <v>56</v>
      </c>
      <c r="J6157" s="19">
        <v>10.32</v>
      </c>
      <c r="K6157" s="29" t="s">
        <v>1063</v>
      </c>
    </row>
    <row r="6158" spans="1:11">
      <c r="A6158" s="18" t="s">
        <v>20</v>
      </c>
      <c r="B6158" s="5" t="s">
        <v>1061</v>
      </c>
      <c r="C6158" s="16">
        <v>28</v>
      </c>
      <c r="D6158" s="30">
        <v>45481</v>
      </c>
      <c r="E6158" s="102">
        <f>YEAR(DATA[[#This Row],[Fecha]])</f>
        <v>2024</v>
      </c>
      <c r="F6158" s="31" t="s">
        <v>58</v>
      </c>
      <c r="G6158" s="32" t="s">
        <v>76</v>
      </c>
      <c r="H6158" s="35" t="s">
        <v>586</v>
      </c>
      <c r="I6158" s="32" t="s">
        <v>166</v>
      </c>
      <c r="J6158" s="19">
        <v>4.76</v>
      </c>
    </row>
    <row r="6159" spans="1:11">
      <c r="A6159" s="18" t="s">
        <v>20</v>
      </c>
      <c r="B6159" s="5" t="s">
        <v>1061</v>
      </c>
      <c r="C6159" s="16">
        <v>28</v>
      </c>
      <c r="D6159" s="30">
        <v>45481</v>
      </c>
      <c r="E6159" s="102">
        <f>YEAR(DATA[[#This Row],[Fecha]])</f>
        <v>2024</v>
      </c>
      <c r="F6159" s="31" t="s">
        <v>398</v>
      </c>
      <c r="G6159" s="32" t="s">
        <v>75</v>
      </c>
      <c r="H6159" s="35" t="s">
        <v>555</v>
      </c>
      <c r="I6159" s="32" t="s">
        <v>166</v>
      </c>
      <c r="J6159" s="19">
        <v>2.31</v>
      </c>
    </row>
    <row r="6160" spans="1:11">
      <c r="A6160" s="18" t="s">
        <v>20</v>
      </c>
      <c r="B6160" s="5" t="s">
        <v>1061</v>
      </c>
      <c r="C6160" s="16">
        <v>28</v>
      </c>
      <c r="D6160" s="30">
        <v>45481</v>
      </c>
      <c r="E6160" s="102">
        <f>YEAR(DATA[[#This Row],[Fecha]])</f>
        <v>2024</v>
      </c>
      <c r="F6160" s="31" t="s">
        <v>398</v>
      </c>
      <c r="G6160" s="32" t="s">
        <v>75</v>
      </c>
      <c r="H6160" s="35" t="s">
        <v>555</v>
      </c>
      <c r="I6160" s="32" t="s">
        <v>166</v>
      </c>
      <c r="J6160" s="19">
        <v>1.89</v>
      </c>
    </row>
    <row r="6161" spans="1:11">
      <c r="A6161" s="18" t="s">
        <v>20</v>
      </c>
      <c r="B6161" s="5" t="s">
        <v>1061</v>
      </c>
      <c r="C6161" s="16">
        <v>28</v>
      </c>
      <c r="D6161" s="30">
        <v>45481</v>
      </c>
      <c r="E6161" s="102">
        <f>YEAR(DATA[[#This Row],[Fecha]])</f>
        <v>2024</v>
      </c>
      <c r="F6161" s="31" t="s">
        <v>398</v>
      </c>
      <c r="G6161" s="32" t="s">
        <v>53</v>
      </c>
      <c r="H6161" s="35" t="s">
        <v>387</v>
      </c>
      <c r="I6161" s="32" t="s">
        <v>166</v>
      </c>
      <c r="J6161" s="19">
        <v>1.35</v>
      </c>
    </row>
    <row r="6162" spans="1:11">
      <c r="A6162" s="18" t="s">
        <v>20</v>
      </c>
      <c r="B6162" s="5" t="s">
        <v>1061</v>
      </c>
      <c r="C6162" s="16">
        <v>28</v>
      </c>
      <c r="D6162" s="30">
        <v>45481</v>
      </c>
      <c r="E6162" s="102">
        <f>YEAR(DATA[[#This Row],[Fecha]])</f>
        <v>2024</v>
      </c>
      <c r="F6162" s="31" t="s">
        <v>58</v>
      </c>
      <c r="G6162" s="32" t="s">
        <v>76</v>
      </c>
      <c r="H6162" s="35" t="s">
        <v>108</v>
      </c>
      <c r="I6162" s="32" t="s">
        <v>166</v>
      </c>
      <c r="J6162" s="19">
        <v>1.3</v>
      </c>
    </row>
    <row r="6163" spans="1:11">
      <c r="A6163" s="18" t="s">
        <v>20</v>
      </c>
      <c r="B6163" s="5" t="s">
        <v>1061</v>
      </c>
      <c r="C6163" s="16">
        <v>28</v>
      </c>
      <c r="D6163" s="30">
        <v>45481</v>
      </c>
      <c r="E6163" s="102">
        <f>YEAR(DATA[[#This Row],[Fecha]])</f>
        <v>2024</v>
      </c>
      <c r="F6163" s="31" t="s">
        <v>58</v>
      </c>
      <c r="G6163" s="32" t="s">
        <v>76</v>
      </c>
      <c r="H6163" s="35" t="s">
        <v>108</v>
      </c>
      <c r="I6163" s="32" t="s">
        <v>166</v>
      </c>
      <c r="J6163" s="19">
        <v>1.27</v>
      </c>
    </row>
    <row r="6164" spans="1:11">
      <c r="A6164" s="18" t="s">
        <v>20</v>
      </c>
      <c r="B6164" s="5" t="s">
        <v>1061</v>
      </c>
      <c r="C6164" s="16">
        <v>28</v>
      </c>
      <c r="D6164" s="30">
        <v>45481</v>
      </c>
      <c r="E6164" s="102">
        <f>YEAR(DATA[[#This Row],[Fecha]])</f>
        <v>2024</v>
      </c>
      <c r="F6164" s="31" t="s">
        <v>398</v>
      </c>
      <c r="G6164" s="32" t="s">
        <v>62</v>
      </c>
      <c r="H6164" s="35" t="s">
        <v>307</v>
      </c>
      <c r="I6164" s="32" t="s">
        <v>166</v>
      </c>
      <c r="J6164" s="19">
        <v>0.87</v>
      </c>
    </row>
    <row r="6165" spans="1:11">
      <c r="A6165" s="18" t="s">
        <v>20</v>
      </c>
      <c r="B6165" s="5" t="s">
        <v>1061</v>
      </c>
      <c r="C6165" s="16">
        <v>28</v>
      </c>
      <c r="D6165" s="30">
        <v>45481</v>
      </c>
      <c r="E6165" s="102">
        <f>YEAR(DATA[[#This Row],[Fecha]])</f>
        <v>2024</v>
      </c>
      <c r="F6165" s="31" t="s">
        <v>58</v>
      </c>
      <c r="G6165" s="32" t="s">
        <v>76</v>
      </c>
      <c r="H6165" s="35" t="s">
        <v>108</v>
      </c>
      <c r="I6165" s="32" t="s">
        <v>166</v>
      </c>
      <c r="J6165" s="19">
        <v>0.54</v>
      </c>
    </row>
    <row r="6166" spans="1:11">
      <c r="A6166" s="18" t="s">
        <v>20</v>
      </c>
      <c r="B6166" s="5" t="s">
        <v>1061</v>
      </c>
      <c r="C6166" s="16">
        <v>28</v>
      </c>
      <c r="D6166" s="30">
        <v>45482</v>
      </c>
      <c r="E6166" s="102">
        <f>YEAR(DATA[[#This Row],[Fecha]])</f>
        <v>2024</v>
      </c>
      <c r="F6166" s="31" t="s">
        <v>58</v>
      </c>
      <c r="G6166" s="32" t="s">
        <v>52</v>
      </c>
      <c r="H6166" s="35" t="s">
        <v>172</v>
      </c>
      <c r="I6166" s="32" t="s">
        <v>57</v>
      </c>
      <c r="J6166" s="19">
        <v>46.18</v>
      </c>
      <c r="K6166" s="29" t="s">
        <v>1064</v>
      </c>
    </row>
    <row r="6167" spans="1:11">
      <c r="A6167" s="18" t="s">
        <v>20</v>
      </c>
      <c r="B6167" s="5" t="s">
        <v>1061</v>
      </c>
      <c r="C6167" s="16">
        <v>28</v>
      </c>
      <c r="D6167" s="30">
        <v>45482</v>
      </c>
      <c r="E6167" s="102">
        <f>YEAR(DATA[[#This Row],[Fecha]])</f>
        <v>2024</v>
      </c>
      <c r="F6167" s="31" t="s">
        <v>398</v>
      </c>
      <c r="G6167" s="32" t="s">
        <v>70</v>
      </c>
      <c r="H6167" s="35" t="s">
        <v>84</v>
      </c>
      <c r="I6167" s="32" t="s">
        <v>56</v>
      </c>
      <c r="J6167" s="19">
        <v>44.34</v>
      </c>
      <c r="K6167" s="29" t="s">
        <v>1066</v>
      </c>
    </row>
    <row r="6168" spans="1:11">
      <c r="A6168" s="18" t="s">
        <v>20</v>
      </c>
      <c r="B6168" s="5" t="s">
        <v>1061</v>
      </c>
      <c r="C6168" s="16">
        <v>28</v>
      </c>
      <c r="D6168" s="30">
        <v>45482</v>
      </c>
      <c r="E6168" s="102">
        <f>YEAR(DATA[[#This Row],[Fecha]])</f>
        <v>2024</v>
      </c>
      <c r="F6168" s="31" t="s">
        <v>58</v>
      </c>
      <c r="G6168" s="32" t="s">
        <v>482</v>
      </c>
      <c r="H6168" s="35" t="s">
        <v>1067</v>
      </c>
      <c r="I6168" s="32" t="s">
        <v>56</v>
      </c>
      <c r="J6168" s="19">
        <v>34.909999999999997</v>
      </c>
      <c r="K6168" s="29" t="s">
        <v>1068</v>
      </c>
    </row>
    <row r="6169" spans="1:11">
      <c r="A6169" s="18" t="s">
        <v>20</v>
      </c>
      <c r="B6169" s="5" t="s">
        <v>1061</v>
      </c>
      <c r="C6169" s="16">
        <v>28</v>
      </c>
      <c r="D6169" s="30">
        <v>45482</v>
      </c>
      <c r="E6169" s="102">
        <f>YEAR(DATA[[#This Row],[Fecha]])</f>
        <v>2024</v>
      </c>
      <c r="F6169" s="31" t="s">
        <v>58</v>
      </c>
      <c r="G6169" s="32" t="s">
        <v>52</v>
      </c>
      <c r="H6169" s="35" t="s">
        <v>1051</v>
      </c>
      <c r="I6169" s="32" t="s">
        <v>56</v>
      </c>
      <c r="J6169" s="19">
        <v>31.31</v>
      </c>
      <c r="K6169" s="29" t="s">
        <v>1037</v>
      </c>
    </row>
    <row r="6170" spans="1:11">
      <c r="A6170" s="18" t="s">
        <v>20</v>
      </c>
      <c r="B6170" s="5" t="s">
        <v>1061</v>
      </c>
      <c r="C6170" s="16">
        <v>28</v>
      </c>
      <c r="D6170" s="30">
        <v>45482</v>
      </c>
      <c r="E6170" s="102">
        <f>YEAR(DATA[[#This Row],[Fecha]])</f>
        <v>2024</v>
      </c>
      <c r="F6170" s="31" t="s">
        <v>58</v>
      </c>
      <c r="G6170" s="32" t="s">
        <v>52</v>
      </c>
      <c r="H6170" s="35" t="s">
        <v>172</v>
      </c>
      <c r="I6170" s="32" t="s">
        <v>57</v>
      </c>
      <c r="J6170" s="19">
        <v>24.22</v>
      </c>
      <c r="K6170" s="29" t="s">
        <v>1064</v>
      </c>
    </row>
    <row r="6171" spans="1:11">
      <c r="A6171" s="18" t="s">
        <v>20</v>
      </c>
      <c r="B6171" s="5" t="s">
        <v>1061</v>
      </c>
      <c r="C6171" s="16">
        <v>28</v>
      </c>
      <c r="D6171" s="30">
        <v>45482</v>
      </c>
      <c r="E6171" s="102">
        <f>YEAR(DATA[[#This Row],[Fecha]])</f>
        <v>2024</v>
      </c>
      <c r="F6171" s="31" t="s">
        <v>398</v>
      </c>
      <c r="G6171" s="32" t="s">
        <v>482</v>
      </c>
      <c r="H6171" s="35" t="s">
        <v>491</v>
      </c>
      <c r="I6171" s="32" t="s">
        <v>56</v>
      </c>
      <c r="J6171" s="19">
        <v>19.47</v>
      </c>
      <c r="K6171" s="29" t="s">
        <v>1070</v>
      </c>
    </row>
    <row r="6172" spans="1:11">
      <c r="A6172" s="18" t="s">
        <v>22</v>
      </c>
      <c r="B6172" s="5" t="s">
        <v>1061</v>
      </c>
      <c r="C6172" s="16">
        <v>28</v>
      </c>
      <c r="D6172" s="30">
        <v>45482</v>
      </c>
      <c r="E6172" s="102">
        <f>YEAR(DATA[[#This Row],[Fecha]])</f>
        <v>2024</v>
      </c>
      <c r="F6172" s="31" t="s">
        <v>398</v>
      </c>
      <c r="G6172" s="32" t="s">
        <v>70</v>
      </c>
      <c r="H6172" s="35" t="s">
        <v>84</v>
      </c>
      <c r="I6172" s="32" t="s">
        <v>56</v>
      </c>
      <c r="J6172" s="19">
        <v>16.82</v>
      </c>
      <c r="K6172" s="29" t="s">
        <v>1065</v>
      </c>
    </row>
    <row r="6173" spans="1:11">
      <c r="A6173" s="18" t="s">
        <v>20</v>
      </c>
      <c r="B6173" s="5" t="s">
        <v>1061</v>
      </c>
      <c r="C6173" s="16">
        <v>28</v>
      </c>
      <c r="D6173" s="30">
        <v>45482</v>
      </c>
      <c r="E6173" s="102">
        <f>YEAR(DATA[[#This Row],[Fecha]])</f>
        <v>2024</v>
      </c>
      <c r="F6173" s="31" t="s">
        <v>58</v>
      </c>
      <c r="G6173" s="32" t="s">
        <v>52</v>
      </c>
      <c r="H6173" s="35" t="s">
        <v>911</v>
      </c>
      <c r="I6173" s="32" t="s">
        <v>56</v>
      </c>
      <c r="J6173" s="19">
        <v>15.62</v>
      </c>
      <c r="K6173" s="29" t="s">
        <v>1071</v>
      </c>
    </row>
    <row r="6174" spans="1:11">
      <c r="A6174" s="18" t="s">
        <v>20</v>
      </c>
      <c r="B6174" s="5" t="s">
        <v>1061</v>
      </c>
      <c r="C6174" s="16">
        <v>28</v>
      </c>
      <c r="D6174" s="30">
        <v>45482</v>
      </c>
      <c r="E6174" s="102">
        <f>YEAR(DATA[[#This Row],[Fecha]])</f>
        <v>2024</v>
      </c>
      <c r="F6174" s="31" t="s">
        <v>398</v>
      </c>
      <c r="G6174" s="32" t="s">
        <v>482</v>
      </c>
      <c r="H6174" s="35" t="s">
        <v>491</v>
      </c>
      <c r="I6174" s="32" t="s">
        <v>56</v>
      </c>
      <c r="J6174" s="19">
        <v>14.96</v>
      </c>
      <c r="K6174" s="29" t="s">
        <v>1070</v>
      </c>
    </row>
    <row r="6175" spans="1:11">
      <c r="A6175" s="18" t="s">
        <v>22</v>
      </c>
      <c r="B6175" s="5" t="s">
        <v>1061</v>
      </c>
      <c r="C6175" s="16">
        <v>28</v>
      </c>
      <c r="D6175" s="30">
        <v>45482</v>
      </c>
      <c r="E6175" s="102">
        <f>YEAR(DATA[[#This Row],[Fecha]])</f>
        <v>2024</v>
      </c>
      <c r="F6175" s="31" t="s">
        <v>398</v>
      </c>
      <c r="G6175" s="32" t="s">
        <v>64</v>
      </c>
      <c r="H6175" s="35" t="s">
        <v>222</v>
      </c>
      <c r="I6175" s="32" t="s">
        <v>56</v>
      </c>
      <c r="J6175" s="19">
        <v>12.55</v>
      </c>
      <c r="K6175" s="29" t="s">
        <v>1069</v>
      </c>
    </row>
    <row r="6176" spans="1:11">
      <c r="A6176" s="18" t="s">
        <v>20</v>
      </c>
      <c r="B6176" s="5" t="s">
        <v>1061</v>
      </c>
      <c r="C6176" s="16">
        <v>28</v>
      </c>
      <c r="D6176" s="30">
        <v>45482</v>
      </c>
      <c r="E6176" s="102">
        <f>YEAR(DATA[[#This Row],[Fecha]])</f>
        <v>2024</v>
      </c>
      <c r="F6176" s="31" t="s">
        <v>58</v>
      </c>
      <c r="G6176" s="32" t="s">
        <v>52</v>
      </c>
      <c r="H6176" s="35" t="s">
        <v>174</v>
      </c>
      <c r="I6176" s="32" t="s">
        <v>56</v>
      </c>
      <c r="J6176" s="19">
        <v>12.12</v>
      </c>
      <c r="K6176" s="29" t="s">
        <v>1072</v>
      </c>
    </row>
    <row r="6177" spans="1:11">
      <c r="A6177" s="18" t="s">
        <v>20</v>
      </c>
      <c r="B6177" s="5" t="s">
        <v>1061</v>
      </c>
      <c r="C6177" s="16">
        <v>28</v>
      </c>
      <c r="D6177" s="30">
        <v>45482</v>
      </c>
      <c r="E6177" s="102">
        <f>YEAR(DATA[[#This Row],[Fecha]])</f>
        <v>2024</v>
      </c>
      <c r="F6177" s="31" t="s">
        <v>398</v>
      </c>
      <c r="G6177" s="32" t="s">
        <v>70</v>
      </c>
      <c r="H6177" s="35" t="s">
        <v>134</v>
      </c>
      <c r="I6177" s="32" t="s">
        <v>56</v>
      </c>
      <c r="J6177" s="19">
        <v>12.02</v>
      </c>
      <c r="K6177" s="29" t="s">
        <v>1066</v>
      </c>
    </row>
    <row r="6178" spans="1:11">
      <c r="A6178" s="18" t="s">
        <v>22</v>
      </c>
      <c r="B6178" s="5" t="s">
        <v>1061</v>
      </c>
      <c r="C6178" s="16">
        <v>28</v>
      </c>
      <c r="D6178" s="30">
        <v>45482</v>
      </c>
      <c r="E6178" s="102">
        <f>YEAR(DATA[[#This Row],[Fecha]])</f>
        <v>2024</v>
      </c>
      <c r="F6178" s="31" t="s">
        <v>398</v>
      </c>
      <c r="G6178" s="32" t="s">
        <v>70</v>
      </c>
      <c r="H6178" s="35" t="s">
        <v>84</v>
      </c>
      <c r="I6178" s="32" t="s">
        <v>56</v>
      </c>
      <c r="J6178" s="19">
        <v>11.89</v>
      </c>
      <c r="K6178" s="29" t="s">
        <v>1065</v>
      </c>
    </row>
    <row r="6179" spans="1:11">
      <c r="A6179" s="18" t="s">
        <v>20</v>
      </c>
      <c r="B6179" s="5" t="s">
        <v>1061</v>
      </c>
      <c r="C6179" s="16">
        <v>28</v>
      </c>
      <c r="D6179" s="30">
        <v>45482</v>
      </c>
      <c r="E6179" s="102">
        <f>YEAR(DATA[[#This Row],[Fecha]])</f>
        <v>2024</v>
      </c>
      <c r="F6179" s="31" t="s">
        <v>398</v>
      </c>
      <c r="G6179" s="32" t="s">
        <v>482</v>
      </c>
      <c r="H6179" s="35" t="s">
        <v>491</v>
      </c>
      <c r="I6179" s="32" t="s">
        <v>166</v>
      </c>
      <c r="J6179" s="19">
        <v>8.69</v>
      </c>
    </row>
    <row r="6180" spans="1:11">
      <c r="A6180" s="18" t="s">
        <v>20</v>
      </c>
      <c r="B6180" s="5" t="s">
        <v>1061</v>
      </c>
      <c r="C6180" s="16">
        <v>28</v>
      </c>
      <c r="D6180" s="30">
        <v>45482</v>
      </c>
      <c r="E6180" s="102">
        <f>YEAR(DATA[[#This Row],[Fecha]])</f>
        <v>2024</v>
      </c>
      <c r="F6180" s="31" t="s">
        <v>58</v>
      </c>
      <c r="G6180" s="32" t="s">
        <v>52</v>
      </c>
      <c r="H6180" s="35" t="s">
        <v>911</v>
      </c>
      <c r="I6180" s="32" t="s">
        <v>166</v>
      </c>
      <c r="J6180" s="19">
        <v>7.65</v>
      </c>
    </row>
    <row r="6181" spans="1:11">
      <c r="A6181" s="18" t="s">
        <v>22</v>
      </c>
      <c r="B6181" s="5" t="s">
        <v>1061</v>
      </c>
      <c r="C6181" s="16">
        <v>28</v>
      </c>
      <c r="D6181" s="30">
        <v>45482</v>
      </c>
      <c r="E6181" s="102">
        <f>YEAR(DATA[[#This Row],[Fecha]])</f>
        <v>2024</v>
      </c>
      <c r="F6181" s="31" t="s">
        <v>398</v>
      </c>
      <c r="G6181" s="32" t="s">
        <v>64</v>
      </c>
      <c r="H6181" s="35" t="s">
        <v>222</v>
      </c>
      <c r="I6181" s="32" t="s">
        <v>166</v>
      </c>
      <c r="J6181" s="19">
        <v>7.31</v>
      </c>
    </row>
    <row r="6182" spans="1:11">
      <c r="A6182" s="18" t="s">
        <v>22</v>
      </c>
      <c r="B6182" s="5" t="s">
        <v>1061</v>
      </c>
      <c r="C6182" s="16">
        <v>28</v>
      </c>
      <c r="D6182" s="30">
        <v>45482</v>
      </c>
      <c r="E6182" s="102">
        <f>YEAR(DATA[[#This Row],[Fecha]])</f>
        <v>2024</v>
      </c>
      <c r="F6182" s="31" t="s">
        <v>398</v>
      </c>
      <c r="G6182" s="32" t="s">
        <v>79</v>
      </c>
      <c r="H6182" s="35" t="s">
        <v>110</v>
      </c>
      <c r="I6182" s="32" t="s">
        <v>166</v>
      </c>
      <c r="J6182" s="19">
        <v>6.85</v>
      </c>
    </row>
    <row r="6183" spans="1:11">
      <c r="A6183" s="18" t="s">
        <v>20</v>
      </c>
      <c r="B6183" s="5" t="s">
        <v>1061</v>
      </c>
      <c r="C6183" s="16">
        <v>28</v>
      </c>
      <c r="D6183" s="30">
        <v>45482</v>
      </c>
      <c r="E6183" s="102">
        <f>YEAR(DATA[[#This Row],[Fecha]])</f>
        <v>2024</v>
      </c>
      <c r="F6183" s="31" t="s">
        <v>398</v>
      </c>
      <c r="G6183" s="32" t="s">
        <v>70</v>
      </c>
      <c r="H6183" s="35" t="s">
        <v>134</v>
      </c>
      <c r="I6183" s="32" t="s">
        <v>166</v>
      </c>
      <c r="J6183" s="19">
        <v>5.93</v>
      </c>
    </row>
    <row r="6184" spans="1:11">
      <c r="A6184" s="18" t="s">
        <v>22</v>
      </c>
      <c r="B6184" s="5" t="s">
        <v>1061</v>
      </c>
      <c r="C6184" s="16">
        <v>28</v>
      </c>
      <c r="D6184" s="30">
        <v>45482</v>
      </c>
      <c r="E6184" s="102">
        <f>YEAR(DATA[[#This Row],[Fecha]])</f>
        <v>2024</v>
      </c>
      <c r="F6184" s="31" t="s">
        <v>398</v>
      </c>
      <c r="G6184" s="32" t="s">
        <v>79</v>
      </c>
      <c r="H6184" s="35" t="s">
        <v>110</v>
      </c>
      <c r="I6184" s="32" t="s">
        <v>166</v>
      </c>
      <c r="J6184" s="19">
        <v>5.8</v>
      </c>
    </row>
    <row r="6185" spans="1:11">
      <c r="A6185" s="18" t="s">
        <v>20</v>
      </c>
      <c r="B6185" s="5" t="s">
        <v>1061</v>
      </c>
      <c r="C6185" s="16">
        <v>28</v>
      </c>
      <c r="D6185" s="30">
        <v>45482</v>
      </c>
      <c r="E6185" s="102">
        <f>YEAR(DATA[[#This Row],[Fecha]])</f>
        <v>2024</v>
      </c>
      <c r="F6185" s="31" t="s">
        <v>398</v>
      </c>
      <c r="G6185" s="32" t="s">
        <v>75</v>
      </c>
      <c r="H6185" s="35" t="s">
        <v>555</v>
      </c>
      <c r="I6185" s="32" t="s">
        <v>166</v>
      </c>
      <c r="J6185" s="19">
        <v>5</v>
      </c>
    </row>
    <row r="6186" spans="1:11">
      <c r="A6186" s="18" t="s">
        <v>22</v>
      </c>
      <c r="B6186" s="5" t="s">
        <v>1061</v>
      </c>
      <c r="C6186" s="16">
        <v>28</v>
      </c>
      <c r="D6186" s="30">
        <v>45482</v>
      </c>
      <c r="E6186" s="102">
        <f>YEAR(DATA[[#This Row],[Fecha]])</f>
        <v>2024</v>
      </c>
      <c r="F6186" s="31" t="s">
        <v>398</v>
      </c>
      <c r="G6186" s="32" t="s">
        <v>65</v>
      </c>
      <c r="H6186" s="35" t="s">
        <v>69</v>
      </c>
      <c r="I6186" s="32" t="s">
        <v>166</v>
      </c>
      <c r="J6186" s="19">
        <v>4.8499999999999996</v>
      </c>
    </row>
    <row r="6187" spans="1:11">
      <c r="A6187" s="18" t="s">
        <v>22</v>
      </c>
      <c r="B6187" s="5" t="s">
        <v>1061</v>
      </c>
      <c r="C6187" s="16">
        <v>28</v>
      </c>
      <c r="D6187" s="30">
        <v>45482</v>
      </c>
      <c r="E6187" s="102">
        <f>YEAR(DATA[[#This Row],[Fecha]])</f>
        <v>2024</v>
      </c>
      <c r="F6187" s="31" t="s">
        <v>58</v>
      </c>
      <c r="G6187" s="32" t="s">
        <v>60</v>
      </c>
      <c r="H6187" s="35" t="s">
        <v>299</v>
      </c>
      <c r="I6187" s="32" t="s">
        <v>166</v>
      </c>
      <c r="J6187" s="19">
        <v>4.7</v>
      </c>
    </row>
    <row r="6188" spans="1:11">
      <c r="A6188" s="18" t="s">
        <v>22</v>
      </c>
      <c r="B6188" s="5" t="s">
        <v>1061</v>
      </c>
      <c r="C6188" s="16">
        <v>28</v>
      </c>
      <c r="D6188" s="30">
        <v>45482</v>
      </c>
      <c r="E6188" s="102">
        <f>YEAR(DATA[[#This Row],[Fecha]])</f>
        <v>2024</v>
      </c>
      <c r="F6188" s="31" t="s">
        <v>58</v>
      </c>
      <c r="G6188" s="32" t="s">
        <v>76</v>
      </c>
      <c r="H6188" s="35" t="s">
        <v>1081</v>
      </c>
      <c r="I6188" s="32" t="s">
        <v>166</v>
      </c>
      <c r="J6188" s="19">
        <v>4.1500000000000004</v>
      </c>
    </row>
    <row r="6189" spans="1:11">
      <c r="A6189" s="18" t="s">
        <v>20</v>
      </c>
      <c r="B6189" s="5" t="s">
        <v>1061</v>
      </c>
      <c r="C6189" s="16">
        <v>28</v>
      </c>
      <c r="D6189" s="30">
        <v>45482</v>
      </c>
      <c r="E6189" s="102">
        <f>YEAR(DATA[[#This Row],[Fecha]])</f>
        <v>2024</v>
      </c>
      <c r="F6189" s="31" t="s">
        <v>58</v>
      </c>
      <c r="G6189" s="32" t="s">
        <v>76</v>
      </c>
      <c r="H6189" s="35" t="s">
        <v>108</v>
      </c>
      <c r="I6189" s="32" t="s">
        <v>166</v>
      </c>
      <c r="J6189" s="19">
        <v>3.92</v>
      </c>
    </row>
    <row r="6190" spans="1:11">
      <c r="A6190" s="18" t="s">
        <v>22</v>
      </c>
      <c r="B6190" s="5" t="s">
        <v>1061</v>
      </c>
      <c r="C6190" s="16">
        <v>28</v>
      </c>
      <c r="D6190" s="30">
        <v>45482</v>
      </c>
      <c r="E6190" s="102">
        <f>YEAR(DATA[[#This Row],[Fecha]])</f>
        <v>2024</v>
      </c>
      <c r="F6190" s="31" t="s">
        <v>398</v>
      </c>
      <c r="G6190" s="32" t="s">
        <v>76</v>
      </c>
      <c r="H6190" s="35" t="s">
        <v>304</v>
      </c>
      <c r="I6190" s="32" t="s">
        <v>166</v>
      </c>
      <c r="J6190" s="19">
        <v>3.9</v>
      </c>
    </row>
    <row r="6191" spans="1:11">
      <c r="A6191" s="18" t="s">
        <v>20</v>
      </c>
      <c r="B6191" s="5" t="s">
        <v>1061</v>
      </c>
      <c r="C6191" s="16">
        <v>28</v>
      </c>
      <c r="D6191" s="30">
        <v>45482</v>
      </c>
      <c r="E6191" s="102">
        <f>YEAR(DATA[[#This Row],[Fecha]])</f>
        <v>2024</v>
      </c>
      <c r="F6191" s="31" t="s">
        <v>398</v>
      </c>
      <c r="G6191" s="32" t="s">
        <v>482</v>
      </c>
      <c r="H6191" s="35" t="s">
        <v>491</v>
      </c>
      <c r="I6191" s="32" t="s">
        <v>166</v>
      </c>
      <c r="J6191" s="19">
        <v>3.85</v>
      </c>
    </row>
    <row r="6192" spans="1:11">
      <c r="A6192" s="18" t="s">
        <v>22</v>
      </c>
      <c r="B6192" s="5" t="s">
        <v>1061</v>
      </c>
      <c r="C6192" s="16">
        <v>28</v>
      </c>
      <c r="D6192" s="30">
        <v>45482</v>
      </c>
      <c r="E6192" s="102">
        <f>YEAR(DATA[[#This Row],[Fecha]])</f>
        <v>2024</v>
      </c>
      <c r="F6192" s="31" t="s">
        <v>398</v>
      </c>
      <c r="G6192" s="32" t="s">
        <v>60</v>
      </c>
      <c r="H6192" s="35" t="s">
        <v>299</v>
      </c>
      <c r="I6192" s="32" t="s">
        <v>166</v>
      </c>
      <c r="J6192" s="19">
        <v>3.85</v>
      </c>
    </row>
    <row r="6193" spans="1:10">
      <c r="A6193" s="18" t="s">
        <v>22</v>
      </c>
      <c r="B6193" s="5" t="s">
        <v>1061</v>
      </c>
      <c r="C6193" s="16">
        <v>28</v>
      </c>
      <c r="D6193" s="30">
        <v>45482</v>
      </c>
      <c r="E6193" s="102">
        <f>YEAR(DATA[[#This Row],[Fecha]])</f>
        <v>2024</v>
      </c>
      <c r="F6193" s="31" t="s">
        <v>58</v>
      </c>
      <c r="G6193" s="32" t="s">
        <v>59</v>
      </c>
      <c r="H6193" s="35" t="s">
        <v>487</v>
      </c>
      <c r="I6193" s="32" t="s">
        <v>166</v>
      </c>
      <c r="J6193" s="19">
        <v>3.7</v>
      </c>
    </row>
    <row r="6194" spans="1:10">
      <c r="A6194" s="18" t="s">
        <v>22</v>
      </c>
      <c r="B6194" s="5" t="s">
        <v>1061</v>
      </c>
      <c r="C6194" s="16">
        <v>28</v>
      </c>
      <c r="D6194" s="30">
        <v>45482</v>
      </c>
      <c r="E6194" s="102">
        <f>YEAR(DATA[[#This Row],[Fecha]])</f>
        <v>2024</v>
      </c>
      <c r="F6194" s="31" t="s">
        <v>58</v>
      </c>
      <c r="G6194" s="32" t="s">
        <v>76</v>
      </c>
      <c r="H6194" s="35" t="s">
        <v>1081</v>
      </c>
      <c r="I6194" s="32" t="s">
        <v>166</v>
      </c>
      <c r="J6194" s="19">
        <v>3.7</v>
      </c>
    </row>
    <row r="6195" spans="1:10">
      <c r="A6195" s="18" t="s">
        <v>22</v>
      </c>
      <c r="B6195" s="5" t="s">
        <v>1061</v>
      </c>
      <c r="C6195" s="16">
        <v>28</v>
      </c>
      <c r="D6195" s="30">
        <v>45482</v>
      </c>
      <c r="E6195" s="102">
        <f>YEAR(DATA[[#This Row],[Fecha]])</f>
        <v>2024</v>
      </c>
      <c r="F6195" s="31" t="s">
        <v>58</v>
      </c>
      <c r="G6195" s="32" t="s">
        <v>76</v>
      </c>
      <c r="H6195" s="35" t="s">
        <v>102</v>
      </c>
      <c r="I6195" s="32" t="s">
        <v>166</v>
      </c>
      <c r="J6195" s="19">
        <v>3.7</v>
      </c>
    </row>
    <row r="6196" spans="1:10">
      <c r="A6196" s="18" t="s">
        <v>22</v>
      </c>
      <c r="B6196" s="5" t="s">
        <v>1061</v>
      </c>
      <c r="C6196" s="16">
        <v>28</v>
      </c>
      <c r="D6196" s="30">
        <v>45482</v>
      </c>
      <c r="E6196" s="102">
        <f>YEAR(DATA[[#This Row],[Fecha]])</f>
        <v>2024</v>
      </c>
      <c r="F6196" s="31" t="s">
        <v>398</v>
      </c>
      <c r="G6196" s="32" t="s">
        <v>79</v>
      </c>
      <c r="H6196" s="35" t="s">
        <v>516</v>
      </c>
      <c r="I6196" s="32" t="s">
        <v>166</v>
      </c>
      <c r="J6196" s="19">
        <v>3.3</v>
      </c>
    </row>
    <row r="6197" spans="1:10">
      <c r="A6197" s="18" t="s">
        <v>22</v>
      </c>
      <c r="B6197" s="5" t="s">
        <v>1061</v>
      </c>
      <c r="C6197" s="16">
        <v>28</v>
      </c>
      <c r="D6197" s="30">
        <v>45482</v>
      </c>
      <c r="E6197" s="102">
        <f>YEAR(DATA[[#This Row],[Fecha]])</f>
        <v>2024</v>
      </c>
      <c r="F6197" s="31" t="s">
        <v>58</v>
      </c>
      <c r="G6197" s="32" t="s">
        <v>65</v>
      </c>
      <c r="H6197" s="35" t="s">
        <v>89</v>
      </c>
      <c r="I6197" s="32" t="s">
        <v>166</v>
      </c>
      <c r="J6197" s="19">
        <v>2.8</v>
      </c>
    </row>
    <row r="6198" spans="1:10">
      <c r="A6198" s="18" t="s">
        <v>20</v>
      </c>
      <c r="B6198" s="5" t="s">
        <v>1061</v>
      </c>
      <c r="C6198" s="16">
        <v>28</v>
      </c>
      <c r="D6198" s="30">
        <v>45482</v>
      </c>
      <c r="E6198" s="102">
        <f>YEAR(DATA[[#This Row],[Fecha]])</f>
        <v>2024</v>
      </c>
      <c r="F6198" s="31" t="s">
        <v>398</v>
      </c>
      <c r="G6198" s="32" t="s">
        <v>482</v>
      </c>
      <c r="H6198" s="35" t="s">
        <v>491</v>
      </c>
      <c r="I6198" s="32" t="s">
        <v>166</v>
      </c>
      <c r="J6198" s="19">
        <v>2.58</v>
      </c>
    </row>
    <row r="6199" spans="1:10">
      <c r="A6199" s="18" t="s">
        <v>22</v>
      </c>
      <c r="B6199" s="5" t="s">
        <v>1061</v>
      </c>
      <c r="C6199" s="16">
        <v>28</v>
      </c>
      <c r="D6199" s="30">
        <v>45482</v>
      </c>
      <c r="E6199" s="102">
        <f>YEAR(DATA[[#This Row],[Fecha]])</f>
        <v>2024</v>
      </c>
      <c r="F6199" s="31" t="s">
        <v>398</v>
      </c>
      <c r="G6199" s="32" t="s">
        <v>65</v>
      </c>
      <c r="H6199" s="35" t="s">
        <v>89</v>
      </c>
      <c r="I6199" s="32" t="s">
        <v>166</v>
      </c>
      <c r="J6199" s="19">
        <v>2.15</v>
      </c>
    </row>
    <row r="6200" spans="1:10">
      <c r="A6200" s="18" t="s">
        <v>22</v>
      </c>
      <c r="B6200" s="5" t="s">
        <v>1061</v>
      </c>
      <c r="C6200" s="16">
        <v>28</v>
      </c>
      <c r="D6200" s="30">
        <v>45482</v>
      </c>
      <c r="E6200" s="102">
        <f>YEAR(DATA[[#This Row],[Fecha]])</f>
        <v>2024</v>
      </c>
      <c r="F6200" s="31" t="s">
        <v>398</v>
      </c>
      <c r="G6200" s="32" t="s">
        <v>79</v>
      </c>
      <c r="H6200" s="35" t="s">
        <v>110</v>
      </c>
      <c r="I6200" s="32" t="s">
        <v>166</v>
      </c>
      <c r="J6200" s="19">
        <v>1.8</v>
      </c>
    </row>
    <row r="6201" spans="1:10">
      <c r="A6201" s="18" t="s">
        <v>22</v>
      </c>
      <c r="B6201" s="5" t="s">
        <v>1061</v>
      </c>
      <c r="C6201" s="16">
        <v>28</v>
      </c>
      <c r="D6201" s="30">
        <v>45482</v>
      </c>
      <c r="E6201" s="102">
        <f>YEAR(DATA[[#This Row],[Fecha]])</f>
        <v>2024</v>
      </c>
      <c r="F6201" s="31" t="s">
        <v>398</v>
      </c>
      <c r="G6201" s="32" t="s">
        <v>79</v>
      </c>
      <c r="H6201" s="35" t="s">
        <v>110</v>
      </c>
      <c r="I6201" s="32" t="s">
        <v>166</v>
      </c>
      <c r="J6201" s="19">
        <v>1.55</v>
      </c>
    </row>
    <row r="6202" spans="1:10">
      <c r="A6202" s="18" t="s">
        <v>22</v>
      </c>
      <c r="B6202" s="5" t="s">
        <v>1061</v>
      </c>
      <c r="C6202" s="16">
        <v>28</v>
      </c>
      <c r="D6202" s="30">
        <v>45482</v>
      </c>
      <c r="E6202" s="102">
        <f>YEAR(DATA[[#This Row],[Fecha]])</f>
        <v>2024</v>
      </c>
      <c r="F6202" s="31" t="s">
        <v>58</v>
      </c>
      <c r="G6202" s="32" t="s">
        <v>79</v>
      </c>
      <c r="H6202" s="35" t="s">
        <v>516</v>
      </c>
      <c r="I6202" s="32" t="s">
        <v>166</v>
      </c>
      <c r="J6202" s="19">
        <v>1.46</v>
      </c>
    </row>
    <row r="6203" spans="1:10">
      <c r="A6203" s="18" t="s">
        <v>22</v>
      </c>
      <c r="B6203" s="5" t="s">
        <v>1061</v>
      </c>
      <c r="C6203" s="16">
        <v>28</v>
      </c>
      <c r="D6203" s="30">
        <v>45482</v>
      </c>
      <c r="E6203" s="102">
        <f>YEAR(DATA[[#This Row],[Fecha]])</f>
        <v>2024</v>
      </c>
      <c r="F6203" s="31" t="s">
        <v>58</v>
      </c>
      <c r="G6203" s="32" t="s">
        <v>65</v>
      </c>
      <c r="H6203" s="35" t="s">
        <v>89</v>
      </c>
      <c r="I6203" s="32" t="s">
        <v>166</v>
      </c>
      <c r="J6203" s="19">
        <v>1.3</v>
      </c>
    </row>
    <row r="6204" spans="1:10">
      <c r="A6204" s="18" t="s">
        <v>22</v>
      </c>
      <c r="B6204" s="5" t="s">
        <v>1061</v>
      </c>
      <c r="C6204" s="16">
        <v>28</v>
      </c>
      <c r="D6204" s="30">
        <v>45482</v>
      </c>
      <c r="E6204" s="102">
        <f>YEAR(DATA[[#This Row],[Fecha]])</f>
        <v>2024</v>
      </c>
      <c r="F6204" s="31" t="s">
        <v>398</v>
      </c>
      <c r="G6204" s="32" t="s">
        <v>65</v>
      </c>
      <c r="H6204" s="35" t="s">
        <v>69</v>
      </c>
      <c r="I6204" s="32" t="s">
        <v>166</v>
      </c>
      <c r="J6204" s="19">
        <v>1.25</v>
      </c>
    </row>
    <row r="6205" spans="1:10">
      <c r="A6205" s="18" t="s">
        <v>22</v>
      </c>
      <c r="B6205" s="5" t="s">
        <v>1061</v>
      </c>
      <c r="C6205" s="16">
        <v>28</v>
      </c>
      <c r="D6205" s="30">
        <v>45482</v>
      </c>
      <c r="E6205" s="102">
        <f>YEAR(DATA[[#This Row],[Fecha]])</f>
        <v>2024</v>
      </c>
      <c r="F6205" s="31" t="s">
        <v>398</v>
      </c>
      <c r="G6205" s="32" t="s">
        <v>65</v>
      </c>
      <c r="H6205" s="35" t="s">
        <v>69</v>
      </c>
      <c r="I6205" s="32" t="s">
        <v>166</v>
      </c>
      <c r="J6205" s="19">
        <v>1</v>
      </c>
    </row>
    <row r="6206" spans="1:10">
      <c r="A6206" s="18" t="s">
        <v>22</v>
      </c>
      <c r="B6206" s="5" t="s">
        <v>1061</v>
      </c>
      <c r="C6206" s="16">
        <v>28</v>
      </c>
      <c r="D6206" s="30">
        <v>45482</v>
      </c>
      <c r="E6206" s="102">
        <f>YEAR(DATA[[#This Row],[Fecha]])</f>
        <v>2024</v>
      </c>
      <c r="F6206" s="31" t="s">
        <v>398</v>
      </c>
      <c r="G6206" s="32" t="s">
        <v>79</v>
      </c>
      <c r="H6206" s="35" t="s">
        <v>110</v>
      </c>
      <c r="I6206" s="32" t="s">
        <v>166</v>
      </c>
      <c r="J6206" s="19">
        <v>0.7</v>
      </c>
    </row>
    <row r="6207" spans="1:10">
      <c r="A6207" s="18" t="s">
        <v>22</v>
      </c>
      <c r="B6207" s="5" t="s">
        <v>1061</v>
      </c>
      <c r="C6207" s="16">
        <v>28</v>
      </c>
      <c r="D6207" s="30">
        <v>45482</v>
      </c>
      <c r="E6207" s="102">
        <f>YEAR(DATA[[#This Row],[Fecha]])</f>
        <v>2024</v>
      </c>
      <c r="F6207" s="31" t="s">
        <v>398</v>
      </c>
      <c r="G6207" s="32" t="s">
        <v>65</v>
      </c>
      <c r="H6207" s="35" t="s">
        <v>69</v>
      </c>
      <c r="I6207" s="32" t="s">
        <v>166</v>
      </c>
      <c r="J6207" s="19">
        <v>0.4</v>
      </c>
    </row>
    <row r="6208" spans="1:10">
      <c r="A6208" s="18" t="s">
        <v>22</v>
      </c>
      <c r="B6208" s="5" t="s">
        <v>1061</v>
      </c>
      <c r="C6208" s="16">
        <v>28</v>
      </c>
      <c r="D6208" s="30">
        <v>45482</v>
      </c>
      <c r="E6208" s="102">
        <f>YEAR(DATA[[#This Row],[Fecha]])</f>
        <v>2024</v>
      </c>
      <c r="F6208" s="31" t="s">
        <v>398</v>
      </c>
      <c r="G6208" s="32" t="s">
        <v>64</v>
      </c>
      <c r="H6208" s="35" t="s">
        <v>222</v>
      </c>
      <c r="I6208" s="32" t="s">
        <v>166</v>
      </c>
      <c r="J6208" s="19">
        <v>0.15</v>
      </c>
    </row>
    <row r="6209" spans="1:11">
      <c r="A6209" s="18" t="s">
        <v>22</v>
      </c>
      <c r="B6209" s="5" t="s">
        <v>1061</v>
      </c>
      <c r="C6209" s="16">
        <v>28</v>
      </c>
      <c r="D6209" s="30">
        <v>45482</v>
      </c>
      <c r="E6209" s="102">
        <f>YEAR(DATA[[#This Row],[Fecha]])</f>
        <v>2024</v>
      </c>
      <c r="F6209" s="31" t="s">
        <v>398</v>
      </c>
      <c r="G6209" s="32" t="s">
        <v>79</v>
      </c>
      <c r="H6209" s="35" t="s">
        <v>110</v>
      </c>
      <c r="I6209" s="32" t="s">
        <v>166</v>
      </c>
      <c r="J6209" s="19">
        <v>0.15</v>
      </c>
    </row>
    <row r="6210" spans="1:11">
      <c r="A6210" s="18" t="s">
        <v>20</v>
      </c>
      <c r="B6210" s="5" t="s">
        <v>1061</v>
      </c>
      <c r="C6210" s="16">
        <v>28</v>
      </c>
      <c r="D6210" s="30">
        <v>45482</v>
      </c>
      <c r="E6210" s="102">
        <f>YEAR(DATA[[#This Row],[Fecha]])</f>
        <v>2024</v>
      </c>
      <c r="F6210" s="31" t="s">
        <v>58</v>
      </c>
      <c r="G6210" s="32" t="s">
        <v>76</v>
      </c>
      <c r="H6210" s="35" t="s">
        <v>108</v>
      </c>
      <c r="I6210" s="32" t="s">
        <v>166</v>
      </c>
      <c r="J6210" s="19">
        <v>0.05</v>
      </c>
    </row>
    <row r="6211" spans="1:11">
      <c r="A6211" s="18" t="s">
        <v>22</v>
      </c>
      <c r="B6211" s="5" t="s">
        <v>1061</v>
      </c>
      <c r="C6211" s="16">
        <v>28</v>
      </c>
      <c r="D6211" s="30">
        <v>45482</v>
      </c>
      <c r="E6211" s="102">
        <f>YEAR(DATA[[#This Row],[Fecha]])</f>
        <v>2024</v>
      </c>
      <c r="F6211" s="31" t="s">
        <v>398</v>
      </c>
      <c r="G6211" s="32" t="s">
        <v>64</v>
      </c>
      <c r="H6211" s="35" t="s">
        <v>222</v>
      </c>
      <c r="I6211" s="32" t="s">
        <v>166</v>
      </c>
      <c r="J6211" s="19">
        <v>0.05</v>
      </c>
    </row>
    <row r="6212" spans="1:11">
      <c r="A6212" s="18" t="s">
        <v>22</v>
      </c>
      <c r="B6212" s="5" t="s">
        <v>1061</v>
      </c>
      <c r="C6212" s="16">
        <v>28</v>
      </c>
      <c r="D6212" s="30">
        <v>45482</v>
      </c>
      <c r="E6212" s="102">
        <f>YEAR(DATA[[#This Row],[Fecha]])</f>
        <v>2024</v>
      </c>
      <c r="F6212" s="31" t="s">
        <v>398</v>
      </c>
      <c r="G6212" s="32" t="s">
        <v>79</v>
      </c>
      <c r="H6212" s="35" t="s">
        <v>110</v>
      </c>
      <c r="I6212" s="32" t="s">
        <v>166</v>
      </c>
      <c r="J6212" s="19">
        <v>0.05</v>
      </c>
    </row>
    <row r="6213" spans="1:11">
      <c r="A6213" s="18" t="s">
        <v>22</v>
      </c>
      <c r="B6213" s="5" t="s">
        <v>1061</v>
      </c>
      <c r="C6213" s="16">
        <v>28</v>
      </c>
      <c r="D6213" s="30">
        <v>45483</v>
      </c>
      <c r="E6213" s="102">
        <f>YEAR(DATA[[#This Row],[Fecha]])</f>
        <v>2024</v>
      </c>
      <c r="F6213" s="31" t="s">
        <v>398</v>
      </c>
      <c r="G6213" s="32" t="s">
        <v>53</v>
      </c>
      <c r="H6213" s="35" t="s">
        <v>519</v>
      </c>
      <c r="I6213" s="32" t="s">
        <v>56</v>
      </c>
      <c r="J6213" s="19">
        <v>29.21</v>
      </c>
      <c r="K6213" s="29" t="s">
        <v>1073</v>
      </c>
    </row>
    <row r="6214" spans="1:11">
      <c r="A6214" s="18" t="s">
        <v>20</v>
      </c>
      <c r="B6214" s="5" t="s">
        <v>1061</v>
      </c>
      <c r="C6214" s="16">
        <v>28</v>
      </c>
      <c r="D6214" s="30">
        <v>45483</v>
      </c>
      <c r="E6214" s="102">
        <f>YEAR(DATA[[#This Row],[Fecha]])</f>
        <v>2024</v>
      </c>
      <c r="F6214" s="31" t="s">
        <v>398</v>
      </c>
      <c r="G6214" s="32" t="s">
        <v>70</v>
      </c>
      <c r="H6214" s="35" t="s">
        <v>84</v>
      </c>
      <c r="I6214" s="32" t="s">
        <v>56</v>
      </c>
      <c r="J6214" s="19">
        <v>25.86</v>
      </c>
      <c r="K6214" s="29" t="s">
        <v>1066</v>
      </c>
    </row>
    <row r="6215" spans="1:11">
      <c r="A6215" s="18" t="s">
        <v>20</v>
      </c>
      <c r="B6215" s="5" t="s">
        <v>1061</v>
      </c>
      <c r="C6215" s="16">
        <v>28</v>
      </c>
      <c r="D6215" s="30">
        <v>45483</v>
      </c>
      <c r="E6215" s="102">
        <f>YEAR(DATA[[#This Row],[Fecha]])</f>
        <v>2024</v>
      </c>
      <c r="F6215" s="31" t="s">
        <v>398</v>
      </c>
      <c r="G6215" s="32" t="s">
        <v>70</v>
      </c>
      <c r="H6215" s="35" t="s">
        <v>84</v>
      </c>
      <c r="I6215" s="32" t="s">
        <v>56</v>
      </c>
      <c r="J6215" s="19">
        <v>23.65</v>
      </c>
      <c r="K6215" s="29" t="s">
        <v>1066</v>
      </c>
    </row>
    <row r="6216" spans="1:11">
      <c r="A6216" s="18" t="s">
        <v>20</v>
      </c>
      <c r="B6216" s="5" t="s">
        <v>1061</v>
      </c>
      <c r="C6216" s="16">
        <v>28</v>
      </c>
      <c r="D6216" s="30">
        <v>45483</v>
      </c>
      <c r="E6216" s="102">
        <f>YEAR(DATA[[#This Row],[Fecha]])</f>
        <v>2024</v>
      </c>
      <c r="F6216" s="31" t="s">
        <v>398</v>
      </c>
      <c r="G6216" s="32" t="s">
        <v>70</v>
      </c>
      <c r="H6216" s="35" t="s">
        <v>84</v>
      </c>
      <c r="I6216" s="32" t="s">
        <v>56</v>
      </c>
      <c r="J6216" s="19">
        <v>19.14</v>
      </c>
      <c r="K6216" s="29" t="s">
        <v>1066</v>
      </c>
    </row>
    <row r="6217" spans="1:11">
      <c r="A6217" s="18" t="s">
        <v>20</v>
      </c>
      <c r="B6217" s="5" t="s">
        <v>1061</v>
      </c>
      <c r="C6217" s="16">
        <v>28</v>
      </c>
      <c r="D6217" s="30">
        <v>45483</v>
      </c>
      <c r="E6217" s="102">
        <f>YEAR(DATA[[#This Row],[Fecha]])</f>
        <v>2024</v>
      </c>
      <c r="F6217" s="31" t="s">
        <v>398</v>
      </c>
      <c r="G6217" s="32" t="s">
        <v>77</v>
      </c>
      <c r="H6217" s="35" t="s">
        <v>320</v>
      </c>
      <c r="I6217" s="32" t="s">
        <v>57</v>
      </c>
      <c r="J6217" s="19">
        <v>18.559999999999999</v>
      </c>
      <c r="K6217" s="29" t="s">
        <v>1075</v>
      </c>
    </row>
    <row r="6218" spans="1:11">
      <c r="A6218" s="18" t="s">
        <v>20</v>
      </c>
      <c r="B6218" s="5" t="s">
        <v>1061</v>
      </c>
      <c r="C6218" s="16">
        <v>28</v>
      </c>
      <c r="D6218" s="30">
        <v>45483</v>
      </c>
      <c r="E6218" s="102">
        <f>YEAR(DATA[[#This Row],[Fecha]])</f>
        <v>2024</v>
      </c>
      <c r="F6218" s="31" t="s">
        <v>58</v>
      </c>
      <c r="G6218" s="32" t="s">
        <v>482</v>
      </c>
      <c r="H6218" s="35" t="s">
        <v>491</v>
      </c>
      <c r="I6218" s="32" t="s">
        <v>56</v>
      </c>
      <c r="J6218" s="19">
        <v>13.48</v>
      </c>
      <c r="K6218" s="29" t="s">
        <v>1076</v>
      </c>
    </row>
    <row r="6219" spans="1:11">
      <c r="A6219" s="18" t="s">
        <v>20</v>
      </c>
      <c r="B6219" s="5" t="s">
        <v>1061</v>
      </c>
      <c r="C6219" s="16">
        <v>28</v>
      </c>
      <c r="D6219" s="30">
        <v>45483</v>
      </c>
      <c r="E6219" s="102">
        <f>YEAR(DATA[[#This Row],[Fecha]])</f>
        <v>2024</v>
      </c>
      <c r="F6219" s="31" t="s">
        <v>398</v>
      </c>
      <c r="G6219" s="32" t="s">
        <v>77</v>
      </c>
      <c r="H6219" s="35" t="s">
        <v>320</v>
      </c>
      <c r="I6219" s="32" t="s">
        <v>166</v>
      </c>
      <c r="J6219" s="19">
        <v>9.77</v>
      </c>
    </row>
    <row r="6220" spans="1:11">
      <c r="A6220" s="18" t="s">
        <v>20</v>
      </c>
      <c r="B6220" s="5" t="s">
        <v>1061</v>
      </c>
      <c r="C6220" s="16">
        <v>28</v>
      </c>
      <c r="D6220" s="30">
        <v>45483</v>
      </c>
      <c r="E6220" s="102">
        <f>YEAR(DATA[[#This Row],[Fecha]])</f>
        <v>2024</v>
      </c>
      <c r="F6220" s="31" t="s">
        <v>398</v>
      </c>
      <c r="G6220" s="32" t="s">
        <v>77</v>
      </c>
      <c r="H6220" s="35" t="s">
        <v>129</v>
      </c>
      <c r="I6220" s="32" t="s">
        <v>166</v>
      </c>
      <c r="J6220" s="19">
        <v>9.27</v>
      </c>
    </row>
    <row r="6221" spans="1:11">
      <c r="A6221" s="18" t="s">
        <v>22</v>
      </c>
      <c r="B6221" s="5" t="s">
        <v>1061</v>
      </c>
      <c r="C6221" s="16">
        <v>28</v>
      </c>
      <c r="D6221" s="30">
        <v>45483</v>
      </c>
      <c r="E6221" s="102">
        <f>YEAR(DATA[[#This Row],[Fecha]])</f>
        <v>2024</v>
      </c>
      <c r="F6221" s="31" t="s">
        <v>398</v>
      </c>
      <c r="G6221" s="32" t="s">
        <v>79</v>
      </c>
      <c r="H6221" s="35" t="s">
        <v>110</v>
      </c>
      <c r="I6221" s="32" t="s">
        <v>166</v>
      </c>
      <c r="J6221" s="19">
        <v>6.5</v>
      </c>
    </row>
    <row r="6222" spans="1:11">
      <c r="A6222" s="18" t="s">
        <v>20</v>
      </c>
      <c r="B6222" s="5" t="s">
        <v>1061</v>
      </c>
      <c r="C6222" s="16">
        <v>28</v>
      </c>
      <c r="D6222" s="30">
        <v>45483</v>
      </c>
      <c r="E6222" s="102">
        <f>YEAR(DATA[[#This Row],[Fecha]])</f>
        <v>2024</v>
      </c>
      <c r="F6222" s="31" t="s">
        <v>398</v>
      </c>
      <c r="G6222" s="32" t="s">
        <v>77</v>
      </c>
      <c r="H6222" s="35" t="s">
        <v>129</v>
      </c>
      <c r="I6222" s="32" t="s">
        <v>166</v>
      </c>
      <c r="J6222" s="19">
        <v>6.43</v>
      </c>
    </row>
    <row r="6223" spans="1:11">
      <c r="A6223" s="18" t="s">
        <v>22</v>
      </c>
      <c r="B6223" s="5" t="s">
        <v>1061</v>
      </c>
      <c r="C6223" s="16">
        <v>28</v>
      </c>
      <c r="D6223" s="30">
        <v>45483</v>
      </c>
      <c r="E6223" s="102">
        <f>YEAR(DATA[[#This Row],[Fecha]])</f>
        <v>2024</v>
      </c>
      <c r="F6223" s="31" t="s">
        <v>398</v>
      </c>
      <c r="G6223" s="32" t="s">
        <v>65</v>
      </c>
      <c r="H6223" s="35" t="s">
        <v>69</v>
      </c>
      <c r="I6223" s="32" t="s">
        <v>166</v>
      </c>
      <c r="J6223" s="19">
        <v>3.3</v>
      </c>
    </row>
    <row r="6224" spans="1:11">
      <c r="A6224" s="18" t="s">
        <v>20</v>
      </c>
      <c r="B6224" s="5" t="s">
        <v>1061</v>
      </c>
      <c r="C6224" s="16">
        <v>28</v>
      </c>
      <c r="D6224" s="30">
        <v>45483</v>
      </c>
      <c r="E6224" s="102">
        <f>YEAR(DATA[[#This Row],[Fecha]])</f>
        <v>2024</v>
      </c>
      <c r="F6224" s="31" t="s">
        <v>398</v>
      </c>
      <c r="G6224" s="32" t="s">
        <v>76</v>
      </c>
      <c r="H6224" s="35" t="s">
        <v>108</v>
      </c>
      <c r="I6224" s="32" t="s">
        <v>166</v>
      </c>
      <c r="J6224" s="19">
        <v>3.15</v>
      </c>
    </row>
    <row r="6225" spans="1:10">
      <c r="A6225" s="18" t="s">
        <v>22</v>
      </c>
      <c r="B6225" s="5" t="s">
        <v>1061</v>
      </c>
      <c r="C6225" s="16">
        <v>28</v>
      </c>
      <c r="D6225" s="30">
        <v>45483</v>
      </c>
      <c r="E6225" s="102">
        <f>YEAR(DATA[[#This Row],[Fecha]])</f>
        <v>2024</v>
      </c>
      <c r="F6225" s="31" t="s">
        <v>398</v>
      </c>
      <c r="G6225" s="32" t="s">
        <v>79</v>
      </c>
      <c r="H6225" s="35" t="s">
        <v>110</v>
      </c>
      <c r="I6225" s="32" t="s">
        <v>166</v>
      </c>
      <c r="J6225" s="19">
        <v>3</v>
      </c>
    </row>
    <row r="6226" spans="1:10">
      <c r="A6226" s="18" t="s">
        <v>20</v>
      </c>
      <c r="B6226" s="5" t="s">
        <v>1061</v>
      </c>
      <c r="C6226" s="16">
        <v>28</v>
      </c>
      <c r="D6226" s="30">
        <v>45483</v>
      </c>
      <c r="E6226" s="102">
        <f>YEAR(DATA[[#This Row],[Fecha]])</f>
        <v>2024</v>
      </c>
      <c r="F6226" s="31" t="s">
        <v>398</v>
      </c>
      <c r="G6226" s="32" t="s">
        <v>75</v>
      </c>
      <c r="H6226" s="35" t="s">
        <v>555</v>
      </c>
      <c r="I6226" s="32" t="s">
        <v>166</v>
      </c>
      <c r="J6226" s="19">
        <v>2.82</v>
      </c>
    </row>
    <row r="6227" spans="1:10">
      <c r="A6227" s="18" t="s">
        <v>20</v>
      </c>
      <c r="B6227" s="5" t="s">
        <v>1061</v>
      </c>
      <c r="C6227" s="16">
        <v>28</v>
      </c>
      <c r="D6227" s="30">
        <v>45483</v>
      </c>
      <c r="E6227" s="102">
        <f>YEAR(DATA[[#This Row],[Fecha]])</f>
        <v>2024</v>
      </c>
      <c r="F6227" s="31" t="s">
        <v>398</v>
      </c>
      <c r="G6227" s="32" t="s">
        <v>75</v>
      </c>
      <c r="H6227" s="35" t="s">
        <v>555</v>
      </c>
      <c r="I6227" s="32" t="s">
        <v>166</v>
      </c>
      <c r="J6227" s="19">
        <v>2.57</v>
      </c>
    </row>
    <row r="6228" spans="1:10">
      <c r="A6228" s="18" t="s">
        <v>22</v>
      </c>
      <c r="B6228" s="5" t="s">
        <v>1061</v>
      </c>
      <c r="C6228" s="16">
        <v>28</v>
      </c>
      <c r="D6228" s="30">
        <v>45483</v>
      </c>
      <c r="E6228" s="102">
        <f>YEAR(DATA[[#This Row],[Fecha]])</f>
        <v>2024</v>
      </c>
      <c r="F6228" s="31" t="s">
        <v>398</v>
      </c>
      <c r="G6228" s="32" t="s">
        <v>65</v>
      </c>
      <c r="H6228" s="35" t="s">
        <v>69</v>
      </c>
      <c r="I6228" s="32" t="s">
        <v>166</v>
      </c>
      <c r="J6228" s="19">
        <v>2.35</v>
      </c>
    </row>
    <row r="6229" spans="1:10">
      <c r="A6229" s="18" t="s">
        <v>22</v>
      </c>
      <c r="B6229" s="5" t="s">
        <v>1061</v>
      </c>
      <c r="C6229" s="16">
        <v>28</v>
      </c>
      <c r="D6229" s="30">
        <v>45483</v>
      </c>
      <c r="E6229" s="102">
        <f>YEAR(DATA[[#This Row],[Fecha]])</f>
        <v>2024</v>
      </c>
      <c r="F6229" s="31" t="s">
        <v>398</v>
      </c>
      <c r="G6229" s="32" t="s">
        <v>65</v>
      </c>
      <c r="H6229" s="35" t="s">
        <v>89</v>
      </c>
      <c r="I6229" s="32" t="s">
        <v>166</v>
      </c>
      <c r="J6229" s="19">
        <v>2.15</v>
      </c>
    </row>
    <row r="6230" spans="1:10">
      <c r="A6230" s="18" t="s">
        <v>20</v>
      </c>
      <c r="B6230" s="5" t="s">
        <v>1061</v>
      </c>
      <c r="C6230" s="16">
        <v>28</v>
      </c>
      <c r="D6230" s="30">
        <v>45483</v>
      </c>
      <c r="E6230" s="102">
        <f>YEAR(DATA[[#This Row],[Fecha]])</f>
        <v>2024</v>
      </c>
      <c r="F6230" s="31" t="s">
        <v>398</v>
      </c>
      <c r="G6230" s="32" t="s">
        <v>75</v>
      </c>
      <c r="H6230" s="35" t="s">
        <v>555</v>
      </c>
      <c r="I6230" s="32" t="s">
        <v>166</v>
      </c>
      <c r="J6230" s="19">
        <v>1.83</v>
      </c>
    </row>
    <row r="6231" spans="1:10">
      <c r="A6231" s="18" t="s">
        <v>20</v>
      </c>
      <c r="B6231" s="5" t="s">
        <v>1061</v>
      </c>
      <c r="C6231" s="16">
        <v>28</v>
      </c>
      <c r="D6231" s="30">
        <v>45483</v>
      </c>
      <c r="E6231" s="102">
        <f>YEAR(DATA[[#This Row],[Fecha]])</f>
        <v>2024</v>
      </c>
      <c r="F6231" s="31" t="s">
        <v>58</v>
      </c>
      <c r="G6231" s="32" t="s">
        <v>76</v>
      </c>
      <c r="H6231" s="35" t="s">
        <v>108</v>
      </c>
      <c r="I6231" s="32" t="s">
        <v>166</v>
      </c>
      <c r="J6231" s="19">
        <v>1.28</v>
      </c>
    </row>
    <row r="6232" spans="1:10">
      <c r="A6232" s="18" t="s">
        <v>22</v>
      </c>
      <c r="B6232" s="5" t="s">
        <v>1061</v>
      </c>
      <c r="C6232" s="16">
        <v>28</v>
      </c>
      <c r="D6232" s="30">
        <v>45483</v>
      </c>
      <c r="E6232" s="102">
        <f>YEAR(DATA[[#This Row],[Fecha]])</f>
        <v>2024</v>
      </c>
      <c r="F6232" s="31" t="s">
        <v>398</v>
      </c>
      <c r="G6232" s="32" t="s">
        <v>65</v>
      </c>
      <c r="H6232" s="35" t="s">
        <v>69</v>
      </c>
      <c r="I6232" s="32" t="s">
        <v>166</v>
      </c>
      <c r="J6232" s="19">
        <v>1.1000000000000001</v>
      </c>
    </row>
    <row r="6233" spans="1:10">
      <c r="A6233" s="18" t="s">
        <v>22</v>
      </c>
      <c r="B6233" s="5" t="s">
        <v>1061</v>
      </c>
      <c r="C6233" s="16">
        <v>28</v>
      </c>
      <c r="D6233" s="30">
        <v>45483</v>
      </c>
      <c r="E6233" s="102">
        <f>YEAR(DATA[[#This Row],[Fecha]])</f>
        <v>2024</v>
      </c>
      <c r="F6233" s="31" t="s">
        <v>398</v>
      </c>
      <c r="G6233" s="32" t="s">
        <v>65</v>
      </c>
      <c r="H6233" s="35" t="s">
        <v>69</v>
      </c>
      <c r="I6233" s="32" t="s">
        <v>166</v>
      </c>
      <c r="J6233" s="19">
        <v>1.1000000000000001</v>
      </c>
    </row>
    <row r="6234" spans="1:10">
      <c r="A6234" s="18" t="s">
        <v>22</v>
      </c>
      <c r="B6234" s="5" t="s">
        <v>1061</v>
      </c>
      <c r="C6234" s="16">
        <v>28</v>
      </c>
      <c r="D6234" s="30">
        <v>45483</v>
      </c>
      <c r="E6234" s="102">
        <f>YEAR(DATA[[#This Row],[Fecha]])</f>
        <v>2024</v>
      </c>
      <c r="F6234" s="31" t="s">
        <v>398</v>
      </c>
      <c r="G6234" s="32" t="s">
        <v>53</v>
      </c>
      <c r="H6234" s="35" t="s">
        <v>519</v>
      </c>
      <c r="I6234" s="32" t="s">
        <v>166</v>
      </c>
      <c r="J6234" s="19">
        <v>0.6</v>
      </c>
    </row>
    <row r="6235" spans="1:10">
      <c r="A6235" s="18" t="s">
        <v>22</v>
      </c>
      <c r="B6235" s="5" t="s">
        <v>1061</v>
      </c>
      <c r="C6235" s="16">
        <v>28</v>
      </c>
      <c r="D6235" s="30">
        <v>45483</v>
      </c>
      <c r="E6235" s="102">
        <f>YEAR(DATA[[#This Row],[Fecha]])</f>
        <v>2024</v>
      </c>
      <c r="F6235" s="31" t="s">
        <v>398</v>
      </c>
      <c r="G6235" s="32" t="s">
        <v>79</v>
      </c>
      <c r="H6235" s="35" t="s">
        <v>110</v>
      </c>
      <c r="I6235" s="32" t="s">
        <v>166</v>
      </c>
      <c r="J6235" s="19">
        <v>0.55000000000000004</v>
      </c>
    </row>
    <row r="6236" spans="1:10">
      <c r="A6236" s="18" t="s">
        <v>20</v>
      </c>
      <c r="B6236" s="5" t="s">
        <v>1061</v>
      </c>
      <c r="C6236" s="16">
        <v>28</v>
      </c>
      <c r="D6236" s="30">
        <v>45483</v>
      </c>
      <c r="E6236" s="102">
        <f>YEAR(DATA[[#This Row],[Fecha]])</f>
        <v>2024</v>
      </c>
      <c r="F6236" s="31" t="s">
        <v>398</v>
      </c>
      <c r="G6236" s="32" t="s">
        <v>76</v>
      </c>
      <c r="H6236" s="35" t="s">
        <v>108</v>
      </c>
      <c r="I6236" s="32" t="s">
        <v>166</v>
      </c>
      <c r="J6236" s="19">
        <v>0.52</v>
      </c>
    </row>
    <row r="6237" spans="1:10">
      <c r="A6237" s="18" t="s">
        <v>22</v>
      </c>
      <c r="B6237" s="5" t="s">
        <v>1061</v>
      </c>
      <c r="C6237" s="16">
        <v>28</v>
      </c>
      <c r="D6237" s="30">
        <v>45483</v>
      </c>
      <c r="E6237" s="102">
        <f>YEAR(DATA[[#This Row],[Fecha]])</f>
        <v>2024</v>
      </c>
      <c r="F6237" s="31" t="s">
        <v>398</v>
      </c>
      <c r="G6237" s="32" t="s">
        <v>65</v>
      </c>
      <c r="H6237" s="35" t="s">
        <v>69</v>
      </c>
      <c r="I6237" s="32" t="s">
        <v>166</v>
      </c>
      <c r="J6237" s="19">
        <v>0.45</v>
      </c>
    </row>
    <row r="6238" spans="1:10">
      <c r="A6238" s="18" t="s">
        <v>22</v>
      </c>
      <c r="B6238" s="5" t="s">
        <v>1061</v>
      </c>
      <c r="C6238" s="16">
        <v>28</v>
      </c>
      <c r="D6238" s="30">
        <v>45483</v>
      </c>
      <c r="E6238" s="102">
        <f>YEAR(DATA[[#This Row],[Fecha]])</f>
        <v>2024</v>
      </c>
      <c r="F6238" s="31" t="s">
        <v>398</v>
      </c>
      <c r="G6238" s="32" t="s">
        <v>79</v>
      </c>
      <c r="H6238" s="35" t="s">
        <v>110</v>
      </c>
      <c r="I6238" s="32" t="s">
        <v>166</v>
      </c>
      <c r="J6238" s="19">
        <v>0.35</v>
      </c>
    </row>
    <row r="6239" spans="1:10">
      <c r="A6239" s="18" t="s">
        <v>22</v>
      </c>
      <c r="B6239" s="5" t="s">
        <v>1061</v>
      </c>
      <c r="C6239" s="16">
        <v>28</v>
      </c>
      <c r="D6239" s="30">
        <v>45483</v>
      </c>
      <c r="E6239" s="102">
        <f>YEAR(DATA[[#This Row],[Fecha]])</f>
        <v>2024</v>
      </c>
      <c r="F6239" s="31" t="s">
        <v>398</v>
      </c>
      <c r="G6239" s="32" t="s">
        <v>65</v>
      </c>
      <c r="H6239" s="35" t="s">
        <v>69</v>
      </c>
      <c r="I6239" s="32" t="s">
        <v>166</v>
      </c>
      <c r="J6239" s="19">
        <v>0.25</v>
      </c>
    </row>
    <row r="6240" spans="1:10">
      <c r="A6240" s="18" t="s">
        <v>22</v>
      </c>
      <c r="B6240" s="5" t="s">
        <v>1061</v>
      </c>
      <c r="C6240" s="16">
        <v>28</v>
      </c>
      <c r="D6240" s="30">
        <v>45483</v>
      </c>
      <c r="E6240" s="102">
        <f>YEAR(DATA[[#This Row],[Fecha]])</f>
        <v>2024</v>
      </c>
      <c r="F6240" s="31" t="s">
        <v>398</v>
      </c>
      <c r="G6240" s="32" t="s">
        <v>79</v>
      </c>
      <c r="H6240" s="35" t="s">
        <v>110</v>
      </c>
      <c r="I6240" s="32" t="s">
        <v>166</v>
      </c>
      <c r="J6240" s="19">
        <v>0.15</v>
      </c>
    </row>
    <row r="6241" spans="1:11">
      <c r="A6241" s="18" t="s">
        <v>20</v>
      </c>
      <c r="B6241" s="5" t="s">
        <v>1061</v>
      </c>
      <c r="C6241" s="16">
        <v>28</v>
      </c>
      <c r="D6241" s="30">
        <v>45484</v>
      </c>
      <c r="E6241" s="102">
        <f>YEAR(DATA[[#This Row],[Fecha]])</f>
        <v>2024</v>
      </c>
      <c r="F6241" s="31" t="s">
        <v>398</v>
      </c>
      <c r="G6241" s="32" t="s">
        <v>70</v>
      </c>
      <c r="H6241" s="35" t="s">
        <v>84</v>
      </c>
      <c r="I6241" s="32" t="s">
        <v>56</v>
      </c>
      <c r="J6241" s="19">
        <v>32.42</v>
      </c>
      <c r="K6241" s="29" t="s">
        <v>1077</v>
      </c>
    </row>
    <row r="6242" spans="1:11">
      <c r="A6242" s="18" t="s">
        <v>20</v>
      </c>
      <c r="B6242" s="5" t="s">
        <v>1061</v>
      </c>
      <c r="C6242" s="16">
        <v>28</v>
      </c>
      <c r="D6242" s="30">
        <v>45484</v>
      </c>
      <c r="E6242" s="102">
        <f>YEAR(DATA[[#This Row],[Fecha]])</f>
        <v>2024</v>
      </c>
      <c r="F6242" s="31" t="s">
        <v>398</v>
      </c>
      <c r="G6242" s="32" t="s">
        <v>70</v>
      </c>
      <c r="H6242" s="35" t="s">
        <v>84</v>
      </c>
      <c r="I6242" s="32" t="s">
        <v>56</v>
      </c>
      <c r="J6242" s="19">
        <v>27.64</v>
      </c>
      <c r="K6242" s="29" t="s">
        <v>1077</v>
      </c>
    </row>
    <row r="6243" spans="1:11">
      <c r="A6243" s="18" t="s">
        <v>22</v>
      </c>
      <c r="B6243" s="5" t="s">
        <v>1061</v>
      </c>
      <c r="C6243" s="16">
        <v>28</v>
      </c>
      <c r="D6243" s="30">
        <v>45484</v>
      </c>
      <c r="E6243" s="102">
        <f>YEAR(DATA[[#This Row],[Fecha]])</f>
        <v>2024</v>
      </c>
      <c r="F6243" s="31" t="s">
        <v>398</v>
      </c>
      <c r="G6243" s="32" t="s">
        <v>77</v>
      </c>
      <c r="H6243" s="35" t="s">
        <v>320</v>
      </c>
      <c r="I6243" s="32" t="s">
        <v>56</v>
      </c>
      <c r="J6243" s="19">
        <v>23.21</v>
      </c>
      <c r="K6243" s="29" t="s">
        <v>1074</v>
      </c>
    </row>
    <row r="6244" spans="1:11">
      <c r="A6244" s="18" t="s">
        <v>22</v>
      </c>
      <c r="B6244" s="5" t="s">
        <v>1061</v>
      </c>
      <c r="C6244" s="16">
        <v>28</v>
      </c>
      <c r="D6244" s="30">
        <v>45484</v>
      </c>
      <c r="E6244" s="102">
        <f>YEAR(DATA[[#This Row],[Fecha]])</f>
        <v>2024</v>
      </c>
      <c r="F6244" s="31" t="s">
        <v>398</v>
      </c>
      <c r="G6244" s="32" t="s">
        <v>77</v>
      </c>
      <c r="H6244" s="35" t="s">
        <v>320</v>
      </c>
      <c r="I6244" s="32" t="s">
        <v>56</v>
      </c>
      <c r="J6244" s="19">
        <v>18.420000000000002</v>
      </c>
      <c r="K6244" s="29" t="s">
        <v>1074</v>
      </c>
    </row>
    <row r="6245" spans="1:11">
      <c r="A6245" s="18" t="s">
        <v>22</v>
      </c>
      <c r="B6245" s="5" t="s">
        <v>1061</v>
      </c>
      <c r="C6245" s="16">
        <v>28</v>
      </c>
      <c r="D6245" s="30">
        <v>45484</v>
      </c>
      <c r="E6245" s="102">
        <f>YEAR(DATA[[#This Row],[Fecha]])</f>
        <v>2024</v>
      </c>
      <c r="F6245" s="31" t="s">
        <v>398</v>
      </c>
      <c r="G6245" s="32" t="s">
        <v>78</v>
      </c>
      <c r="H6245" s="35" t="s">
        <v>300</v>
      </c>
      <c r="I6245" s="32" t="s">
        <v>56</v>
      </c>
      <c r="J6245" s="19">
        <v>17.03</v>
      </c>
      <c r="K6245" s="29" t="s">
        <v>641</v>
      </c>
    </row>
    <row r="6246" spans="1:11">
      <c r="A6246" s="18" t="s">
        <v>20</v>
      </c>
      <c r="B6246" s="5" t="s">
        <v>1061</v>
      </c>
      <c r="C6246" s="16">
        <v>28</v>
      </c>
      <c r="D6246" s="30">
        <v>45484</v>
      </c>
      <c r="E6246" s="102">
        <f>YEAR(DATA[[#This Row],[Fecha]])</f>
        <v>2024</v>
      </c>
      <c r="F6246" s="31" t="s">
        <v>398</v>
      </c>
      <c r="G6246" s="32" t="s">
        <v>77</v>
      </c>
      <c r="H6246" s="35" t="s">
        <v>320</v>
      </c>
      <c r="I6246" s="32" t="s">
        <v>57</v>
      </c>
      <c r="J6246" s="19">
        <v>12.66</v>
      </c>
      <c r="K6246" s="29" t="s">
        <v>1078</v>
      </c>
    </row>
    <row r="6247" spans="1:11">
      <c r="A6247" s="18" t="s">
        <v>20</v>
      </c>
      <c r="B6247" s="5" t="s">
        <v>1061</v>
      </c>
      <c r="C6247" s="16">
        <v>28</v>
      </c>
      <c r="D6247" s="30">
        <v>45484</v>
      </c>
      <c r="E6247" s="102">
        <f>YEAR(DATA[[#This Row],[Fecha]])</f>
        <v>2024</v>
      </c>
      <c r="F6247" s="31" t="s">
        <v>58</v>
      </c>
      <c r="G6247" s="32" t="s">
        <v>482</v>
      </c>
      <c r="H6247" s="35" t="s">
        <v>150</v>
      </c>
      <c r="I6247" s="32" t="s">
        <v>57</v>
      </c>
      <c r="J6247" s="19">
        <v>11.94</v>
      </c>
      <c r="K6247" s="29" t="s">
        <v>1079</v>
      </c>
    </row>
    <row r="6248" spans="1:11">
      <c r="A6248" s="18" t="s">
        <v>20</v>
      </c>
      <c r="B6248" s="5" t="s">
        <v>1061</v>
      </c>
      <c r="C6248" s="16">
        <v>28</v>
      </c>
      <c r="D6248" s="30">
        <v>45484</v>
      </c>
      <c r="E6248" s="102">
        <f>YEAR(DATA[[#This Row],[Fecha]])</f>
        <v>2024</v>
      </c>
      <c r="F6248" s="31" t="s">
        <v>398</v>
      </c>
      <c r="G6248" s="32" t="s">
        <v>70</v>
      </c>
      <c r="H6248" s="35" t="s">
        <v>84</v>
      </c>
      <c r="I6248" s="32" t="s">
        <v>56</v>
      </c>
      <c r="J6248" s="19">
        <v>11.57</v>
      </c>
      <c r="K6248" s="29" t="s">
        <v>1077</v>
      </c>
    </row>
    <row r="6249" spans="1:11">
      <c r="A6249" s="18" t="s">
        <v>22</v>
      </c>
      <c r="B6249" s="5" t="s">
        <v>1061</v>
      </c>
      <c r="C6249" s="16">
        <v>28</v>
      </c>
      <c r="D6249" s="30">
        <v>45484</v>
      </c>
      <c r="E6249" s="102">
        <f>YEAR(DATA[[#This Row],[Fecha]])</f>
        <v>2024</v>
      </c>
      <c r="F6249" s="31" t="s">
        <v>398</v>
      </c>
      <c r="G6249" s="32" t="s">
        <v>70</v>
      </c>
      <c r="H6249" s="35" t="s">
        <v>84</v>
      </c>
      <c r="I6249" s="32" t="s">
        <v>57</v>
      </c>
      <c r="J6249" s="19">
        <v>11.28</v>
      </c>
      <c r="K6249" s="29" t="s">
        <v>1080</v>
      </c>
    </row>
    <row r="6250" spans="1:11">
      <c r="A6250" s="18" t="s">
        <v>22</v>
      </c>
      <c r="B6250" s="5" t="s">
        <v>1061</v>
      </c>
      <c r="C6250" s="16">
        <v>28</v>
      </c>
      <c r="D6250" s="30">
        <v>45484</v>
      </c>
      <c r="E6250" s="102">
        <f>YEAR(DATA[[#This Row],[Fecha]])</f>
        <v>2024</v>
      </c>
      <c r="F6250" s="31" t="s">
        <v>398</v>
      </c>
      <c r="G6250" s="32" t="s">
        <v>77</v>
      </c>
      <c r="H6250" s="35" t="s">
        <v>320</v>
      </c>
      <c r="I6250" s="32" t="s">
        <v>166</v>
      </c>
      <c r="J6250" s="19">
        <v>9.3800000000000008</v>
      </c>
    </row>
    <row r="6251" spans="1:11">
      <c r="A6251" s="18" t="s">
        <v>20</v>
      </c>
      <c r="B6251" s="5" t="s">
        <v>1061</v>
      </c>
      <c r="C6251" s="16">
        <v>28</v>
      </c>
      <c r="D6251" s="30">
        <v>45484</v>
      </c>
      <c r="E6251" s="102">
        <f>YEAR(DATA[[#This Row],[Fecha]])</f>
        <v>2024</v>
      </c>
      <c r="F6251" s="31" t="s">
        <v>398</v>
      </c>
      <c r="G6251" s="32" t="s">
        <v>70</v>
      </c>
      <c r="H6251" s="35" t="s">
        <v>84</v>
      </c>
      <c r="I6251" s="32" t="s">
        <v>166</v>
      </c>
      <c r="J6251" s="19">
        <v>9.09</v>
      </c>
    </row>
    <row r="6252" spans="1:11">
      <c r="A6252" s="18" t="s">
        <v>20</v>
      </c>
      <c r="B6252" s="5" t="s">
        <v>1061</v>
      </c>
      <c r="C6252" s="16">
        <v>28</v>
      </c>
      <c r="D6252" s="30">
        <v>45484</v>
      </c>
      <c r="E6252" s="102">
        <f>YEAR(DATA[[#This Row],[Fecha]])</f>
        <v>2024</v>
      </c>
      <c r="F6252" s="31" t="s">
        <v>398</v>
      </c>
      <c r="G6252" s="32" t="s">
        <v>77</v>
      </c>
      <c r="H6252" s="35" t="s">
        <v>320</v>
      </c>
      <c r="I6252" s="32" t="s">
        <v>166</v>
      </c>
      <c r="J6252" s="19">
        <v>8.75</v>
      </c>
    </row>
    <row r="6253" spans="1:11">
      <c r="A6253" s="18" t="s">
        <v>20</v>
      </c>
      <c r="B6253" s="5" t="s">
        <v>1061</v>
      </c>
      <c r="C6253" s="16">
        <v>28</v>
      </c>
      <c r="D6253" s="30">
        <v>45484</v>
      </c>
      <c r="E6253" s="102">
        <f>YEAR(DATA[[#This Row],[Fecha]])</f>
        <v>2024</v>
      </c>
      <c r="F6253" s="31" t="s">
        <v>398</v>
      </c>
      <c r="G6253" s="32" t="s">
        <v>77</v>
      </c>
      <c r="H6253" s="35" t="s">
        <v>320</v>
      </c>
      <c r="I6253" s="32" t="s">
        <v>166</v>
      </c>
      <c r="J6253" s="19">
        <v>8.5500000000000007</v>
      </c>
    </row>
    <row r="6254" spans="1:11">
      <c r="A6254" s="18" t="s">
        <v>20</v>
      </c>
      <c r="B6254" s="5" t="s">
        <v>1061</v>
      </c>
      <c r="C6254" s="16">
        <v>28</v>
      </c>
      <c r="D6254" s="30">
        <v>45484</v>
      </c>
      <c r="E6254" s="102">
        <f>YEAR(DATA[[#This Row],[Fecha]])</f>
        <v>2024</v>
      </c>
      <c r="F6254" s="31" t="s">
        <v>398</v>
      </c>
      <c r="G6254" s="32" t="s">
        <v>77</v>
      </c>
      <c r="H6254" s="35" t="s">
        <v>320</v>
      </c>
      <c r="I6254" s="32" t="s">
        <v>166</v>
      </c>
      <c r="J6254" s="19">
        <v>7.07</v>
      </c>
    </row>
    <row r="6255" spans="1:11">
      <c r="A6255" s="18" t="s">
        <v>20</v>
      </c>
      <c r="B6255" s="5" t="s">
        <v>1061</v>
      </c>
      <c r="C6255" s="16">
        <v>28</v>
      </c>
      <c r="D6255" s="30">
        <v>45484</v>
      </c>
      <c r="E6255" s="102">
        <f>YEAR(DATA[[#This Row],[Fecha]])</f>
        <v>2024</v>
      </c>
      <c r="F6255" s="31" t="s">
        <v>398</v>
      </c>
      <c r="G6255" s="32" t="s">
        <v>70</v>
      </c>
      <c r="H6255" s="35" t="s">
        <v>84</v>
      </c>
      <c r="I6255" s="32" t="s">
        <v>166</v>
      </c>
      <c r="J6255" s="19">
        <v>5.7</v>
      </c>
    </row>
    <row r="6256" spans="1:11">
      <c r="A6256" s="18" t="s">
        <v>22</v>
      </c>
      <c r="B6256" s="5" t="s">
        <v>1061</v>
      </c>
      <c r="C6256" s="16">
        <v>28</v>
      </c>
      <c r="D6256" s="30">
        <v>45484</v>
      </c>
      <c r="E6256" s="102">
        <f>YEAR(DATA[[#This Row],[Fecha]])</f>
        <v>2024</v>
      </c>
      <c r="F6256" s="31" t="s">
        <v>398</v>
      </c>
      <c r="G6256" s="32" t="s">
        <v>65</v>
      </c>
      <c r="H6256" s="35" t="s">
        <v>89</v>
      </c>
      <c r="I6256" s="32" t="s">
        <v>166</v>
      </c>
      <c r="J6256" s="19">
        <v>4.7</v>
      </c>
    </row>
    <row r="6257" spans="1:11">
      <c r="A6257" s="18" t="s">
        <v>20</v>
      </c>
      <c r="B6257" s="5" t="s">
        <v>1061</v>
      </c>
      <c r="C6257" s="16">
        <v>28</v>
      </c>
      <c r="D6257" s="30">
        <v>45484</v>
      </c>
      <c r="E6257" s="102">
        <f>YEAR(DATA[[#This Row],[Fecha]])</f>
        <v>2024</v>
      </c>
      <c r="F6257" s="31" t="s">
        <v>58</v>
      </c>
      <c r="G6257" s="32" t="s">
        <v>75</v>
      </c>
      <c r="H6257" s="35" t="s">
        <v>155</v>
      </c>
      <c r="I6257" s="32" t="s">
        <v>166</v>
      </c>
      <c r="J6257" s="19">
        <v>3.87</v>
      </c>
    </row>
    <row r="6258" spans="1:11">
      <c r="A6258" s="18" t="s">
        <v>20</v>
      </c>
      <c r="B6258" s="5" t="s">
        <v>1061</v>
      </c>
      <c r="C6258" s="16">
        <v>28</v>
      </c>
      <c r="D6258" s="30">
        <v>45484</v>
      </c>
      <c r="E6258" s="102">
        <f>YEAR(DATA[[#This Row],[Fecha]])</f>
        <v>2024</v>
      </c>
      <c r="F6258" s="31" t="s">
        <v>58</v>
      </c>
      <c r="G6258" s="32" t="s">
        <v>75</v>
      </c>
      <c r="H6258" s="35" t="s">
        <v>564</v>
      </c>
      <c r="I6258" s="32" t="s">
        <v>166</v>
      </c>
      <c r="J6258" s="19">
        <v>3.59</v>
      </c>
    </row>
    <row r="6259" spans="1:11">
      <c r="A6259" s="18" t="s">
        <v>20</v>
      </c>
      <c r="B6259" s="5" t="s">
        <v>1061</v>
      </c>
      <c r="C6259" s="16">
        <v>28</v>
      </c>
      <c r="D6259" s="30">
        <v>45484</v>
      </c>
      <c r="E6259" s="102">
        <f>YEAR(DATA[[#This Row],[Fecha]])</f>
        <v>2024</v>
      </c>
      <c r="F6259" s="31" t="s">
        <v>398</v>
      </c>
      <c r="G6259" s="32" t="s">
        <v>77</v>
      </c>
      <c r="H6259" s="35" t="s">
        <v>320</v>
      </c>
      <c r="I6259" s="32" t="s">
        <v>166</v>
      </c>
      <c r="J6259" s="19">
        <v>3.19</v>
      </c>
    </row>
    <row r="6260" spans="1:11">
      <c r="A6260" s="18" t="s">
        <v>20</v>
      </c>
      <c r="B6260" s="5" t="s">
        <v>1061</v>
      </c>
      <c r="C6260" s="16">
        <v>28</v>
      </c>
      <c r="D6260" s="30">
        <v>45484</v>
      </c>
      <c r="E6260" s="102">
        <f>YEAR(DATA[[#This Row],[Fecha]])</f>
        <v>2024</v>
      </c>
      <c r="F6260" s="31" t="s">
        <v>398</v>
      </c>
      <c r="G6260" s="32" t="s">
        <v>62</v>
      </c>
      <c r="H6260" s="35" t="s">
        <v>63</v>
      </c>
      <c r="I6260" s="32" t="s">
        <v>166</v>
      </c>
      <c r="J6260" s="19">
        <v>3.11</v>
      </c>
    </row>
    <row r="6261" spans="1:11">
      <c r="A6261" s="18" t="s">
        <v>22</v>
      </c>
      <c r="B6261" s="5" t="s">
        <v>1061</v>
      </c>
      <c r="C6261" s="16">
        <v>28</v>
      </c>
      <c r="D6261" s="30">
        <v>45484</v>
      </c>
      <c r="E6261" s="102">
        <f>YEAR(DATA[[#This Row],[Fecha]])</f>
        <v>2024</v>
      </c>
      <c r="F6261" s="31" t="s">
        <v>398</v>
      </c>
      <c r="G6261" s="32" t="s">
        <v>60</v>
      </c>
      <c r="H6261" s="35" t="s">
        <v>299</v>
      </c>
      <c r="I6261" s="32" t="s">
        <v>166</v>
      </c>
      <c r="J6261" s="19">
        <v>2.95</v>
      </c>
    </row>
    <row r="6262" spans="1:11">
      <c r="A6262" s="18" t="s">
        <v>20</v>
      </c>
      <c r="B6262" s="5" t="s">
        <v>1061</v>
      </c>
      <c r="C6262" s="16">
        <v>28</v>
      </c>
      <c r="D6262" s="30">
        <v>45484</v>
      </c>
      <c r="E6262" s="102">
        <f>YEAR(DATA[[#This Row],[Fecha]])</f>
        <v>2024</v>
      </c>
      <c r="F6262" s="31" t="s">
        <v>398</v>
      </c>
      <c r="G6262" s="32" t="s">
        <v>76</v>
      </c>
      <c r="H6262" s="35" t="s">
        <v>108</v>
      </c>
      <c r="I6262" s="32" t="s">
        <v>166</v>
      </c>
      <c r="J6262" s="19">
        <v>2.14</v>
      </c>
    </row>
    <row r="6263" spans="1:11">
      <c r="A6263" s="18" t="s">
        <v>22</v>
      </c>
      <c r="B6263" s="5" t="s">
        <v>1061</v>
      </c>
      <c r="C6263" s="16">
        <v>28</v>
      </c>
      <c r="D6263" s="30">
        <v>45484</v>
      </c>
      <c r="E6263" s="102">
        <f>YEAR(DATA[[#This Row],[Fecha]])</f>
        <v>2024</v>
      </c>
      <c r="F6263" s="31" t="s">
        <v>398</v>
      </c>
      <c r="G6263" s="32" t="s">
        <v>77</v>
      </c>
      <c r="H6263" s="35" t="s">
        <v>320</v>
      </c>
      <c r="I6263" s="32" t="s">
        <v>166</v>
      </c>
      <c r="J6263" s="19">
        <v>2.0499999999999998</v>
      </c>
    </row>
    <row r="6264" spans="1:11">
      <c r="A6264" s="18" t="s">
        <v>22</v>
      </c>
      <c r="B6264" s="5" t="s">
        <v>1061</v>
      </c>
      <c r="C6264" s="16">
        <v>28</v>
      </c>
      <c r="D6264" s="30">
        <v>45484</v>
      </c>
      <c r="E6264" s="102">
        <f>YEAR(DATA[[#This Row],[Fecha]])</f>
        <v>2024</v>
      </c>
      <c r="F6264" s="31" t="s">
        <v>398</v>
      </c>
      <c r="G6264" s="32" t="s">
        <v>65</v>
      </c>
      <c r="H6264" s="35" t="s">
        <v>89</v>
      </c>
      <c r="I6264" s="32" t="s">
        <v>166</v>
      </c>
      <c r="J6264" s="19">
        <v>1.58</v>
      </c>
    </row>
    <row r="6265" spans="1:11">
      <c r="A6265" s="18" t="s">
        <v>22</v>
      </c>
      <c r="B6265" s="5" t="s">
        <v>1061</v>
      </c>
      <c r="C6265" s="16">
        <v>28</v>
      </c>
      <c r="D6265" s="30">
        <v>45484</v>
      </c>
      <c r="E6265" s="102">
        <f>YEAR(DATA[[#This Row],[Fecha]])</f>
        <v>2024</v>
      </c>
      <c r="F6265" s="31" t="s">
        <v>398</v>
      </c>
      <c r="G6265" s="32" t="s">
        <v>76</v>
      </c>
      <c r="H6265" s="35" t="s">
        <v>1081</v>
      </c>
      <c r="I6265" s="32" t="s">
        <v>166</v>
      </c>
      <c r="J6265" s="19">
        <v>1.1299999999999999</v>
      </c>
    </row>
    <row r="6266" spans="1:11">
      <c r="A6266" s="18" t="s">
        <v>22</v>
      </c>
      <c r="B6266" s="5" t="s">
        <v>1061</v>
      </c>
      <c r="C6266" s="16">
        <v>28</v>
      </c>
      <c r="D6266" s="30">
        <v>45484</v>
      </c>
      <c r="E6266" s="102">
        <f>YEAR(DATA[[#This Row],[Fecha]])</f>
        <v>2024</v>
      </c>
      <c r="F6266" s="31" t="s">
        <v>398</v>
      </c>
      <c r="G6266" s="32" t="s">
        <v>78</v>
      </c>
      <c r="H6266" s="35" t="s">
        <v>296</v>
      </c>
      <c r="I6266" s="32" t="s">
        <v>166</v>
      </c>
      <c r="J6266" s="19">
        <v>0.68</v>
      </c>
    </row>
    <row r="6267" spans="1:11">
      <c r="A6267" s="18" t="s">
        <v>22</v>
      </c>
      <c r="B6267" s="5" t="s">
        <v>1061</v>
      </c>
      <c r="C6267" s="16">
        <v>28</v>
      </c>
      <c r="D6267" s="30">
        <v>45484</v>
      </c>
      <c r="E6267" s="102">
        <f>YEAR(DATA[[#This Row],[Fecha]])</f>
        <v>2024</v>
      </c>
      <c r="F6267" s="31" t="s">
        <v>398</v>
      </c>
      <c r="G6267" s="32" t="s">
        <v>65</v>
      </c>
      <c r="H6267" s="35" t="s">
        <v>89</v>
      </c>
      <c r="I6267" s="32" t="s">
        <v>166</v>
      </c>
      <c r="J6267" s="19">
        <v>0.35</v>
      </c>
    </row>
    <row r="6268" spans="1:11">
      <c r="A6268" s="18" t="s">
        <v>22</v>
      </c>
      <c r="B6268" s="5" t="s">
        <v>1061</v>
      </c>
      <c r="C6268" s="16">
        <v>28</v>
      </c>
      <c r="D6268" s="30">
        <v>45484</v>
      </c>
      <c r="E6268" s="102">
        <f>YEAR(DATA[[#This Row],[Fecha]])</f>
        <v>2024</v>
      </c>
      <c r="F6268" s="31" t="s">
        <v>398</v>
      </c>
      <c r="G6268" s="32" t="s">
        <v>77</v>
      </c>
      <c r="H6268" s="35" t="s">
        <v>320</v>
      </c>
      <c r="I6268" s="32" t="s">
        <v>166</v>
      </c>
      <c r="J6268" s="19">
        <v>0.13</v>
      </c>
    </row>
    <row r="6269" spans="1:11">
      <c r="A6269" s="18" t="s">
        <v>22</v>
      </c>
      <c r="B6269" s="5" t="s">
        <v>1061</v>
      </c>
      <c r="C6269" s="16">
        <v>28</v>
      </c>
      <c r="D6269" s="30">
        <v>45484</v>
      </c>
      <c r="E6269" s="102">
        <f>YEAR(DATA[[#This Row],[Fecha]])</f>
        <v>2024</v>
      </c>
      <c r="F6269" s="31" t="s">
        <v>398</v>
      </c>
      <c r="G6269" s="32" t="s">
        <v>77</v>
      </c>
      <c r="H6269" s="35" t="s">
        <v>320</v>
      </c>
      <c r="I6269" s="32" t="s">
        <v>166</v>
      </c>
      <c r="J6269" s="19">
        <v>0.05</v>
      </c>
    </row>
    <row r="6270" spans="1:11">
      <c r="A6270" s="18" t="s">
        <v>22</v>
      </c>
      <c r="B6270" s="5" t="s">
        <v>1061</v>
      </c>
      <c r="C6270" s="16">
        <v>28</v>
      </c>
      <c r="D6270" s="30">
        <v>45485</v>
      </c>
      <c r="E6270" s="102">
        <f>YEAR(DATA[[#This Row],[Fecha]])</f>
        <v>2024</v>
      </c>
      <c r="F6270" s="31" t="s">
        <v>398</v>
      </c>
      <c r="G6270" s="32" t="s">
        <v>70</v>
      </c>
      <c r="H6270" s="35" t="s">
        <v>84</v>
      </c>
      <c r="I6270" s="32" t="s">
        <v>57</v>
      </c>
      <c r="J6270" s="19">
        <v>16.329999999999998</v>
      </c>
      <c r="K6270" s="29" t="s">
        <v>1080</v>
      </c>
    </row>
    <row r="6271" spans="1:11">
      <c r="A6271" s="18" t="s">
        <v>20</v>
      </c>
      <c r="B6271" s="5" t="s">
        <v>1061</v>
      </c>
      <c r="C6271" s="16">
        <v>28</v>
      </c>
      <c r="D6271" s="30">
        <v>45485</v>
      </c>
      <c r="E6271" s="102">
        <f>YEAR(DATA[[#This Row],[Fecha]])</f>
        <v>2024</v>
      </c>
      <c r="F6271" s="31" t="s">
        <v>58</v>
      </c>
      <c r="G6271" s="32" t="s">
        <v>70</v>
      </c>
      <c r="H6271" s="35" t="s">
        <v>244</v>
      </c>
      <c r="I6271" s="32" t="s">
        <v>56</v>
      </c>
      <c r="J6271" s="19">
        <v>14.87</v>
      </c>
      <c r="K6271" s="29" t="s">
        <v>1077</v>
      </c>
    </row>
    <row r="6272" spans="1:11">
      <c r="A6272" s="18" t="s">
        <v>20</v>
      </c>
      <c r="B6272" s="5" t="s">
        <v>1061</v>
      </c>
      <c r="C6272" s="16">
        <v>28</v>
      </c>
      <c r="D6272" s="30">
        <v>45485</v>
      </c>
      <c r="E6272" s="102">
        <f>YEAR(DATA[[#This Row],[Fecha]])</f>
        <v>2024</v>
      </c>
      <c r="F6272" s="31" t="s">
        <v>58</v>
      </c>
      <c r="G6272" s="32" t="s">
        <v>70</v>
      </c>
      <c r="H6272" s="35" t="s">
        <v>244</v>
      </c>
      <c r="I6272" s="32" t="s">
        <v>56</v>
      </c>
      <c r="J6272" s="19">
        <v>12.42</v>
      </c>
      <c r="K6272" s="29" t="s">
        <v>1077</v>
      </c>
    </row>
    <row r="6273" spans="1:10">
      <c r="A6273" s="18" t="s">
        <v>20</v>
      </c>
      <c r="B6273" s="5" t="s">
        <v>1061</v>
      </c>
      <c r="C6273" s="16">
        <v>28</v>
      </c>
      <c r="D6273" s="30">
        <v>45485</v>
      </c>
      <c r="E6273" s="102">
        <f>YEAR(DATA[[#This Row],[Fecha]])</f>
        <v>2024</v>
      </c>
      <c r="F6273" s="31" t="s">
        <v>398</v>
      </c>
      <c r="G6273" s="32" t="s">
        <v>75</v>
      </c>
      <c r="H6273" s="35" t="s">
        <v>555</v>
      </c>
      <c r="I6273" s="32" t="s">
        <v>166</v>
      </c>
      <c r="J6273" s="19">
        <v>7.8</v>
      </c>
    </row>
    <row r="6274" spans="1:10">
      <c r="A6274" s="18" t="s">
        <v>20</v>
      </c>
      <c r="B6274" s="5" t="s">
        <v>1061</v>
      </c>
      <c r="C6274" s="16">
        <v>28</v>
      </c>
      <c r="D6274" s="30">
        <v>45485</v>
      </c>
      <c r="E6274" s="102">
        <f>YEAR(DATA[[#This Row],[Fecha]])</f>
        <v>2024</v>
      </c>
      <c r="F6274" s="31" t="s">
        <v>398</v>
      </c>
      <c r="G6274" s="32" t="s">
        <v>77</v>
      </c>
      <c r="H6274" s="35" t="s">
        <v>320</v>
      </c>
      <c r="I6274" s="32" t="s">
        <v>166</v>
      </c>
      <c r="J6274" s="19">
        <v>4.49</v>
      </c>
    </row>
    <row r="6275" spans="1:10">
      <c r="A6275" s="18" t="s">
        <v>22</v>
      </c>
      <c r="B6275" s="5" t="s">
        <v>1061</v>
      </c>
      <c r="C6275" s="16">
        <v>28</v>
      </c>
      <c r="D6275" s="30">
        <v>45485</v>
      </c>
      <c r="E6275" s="102">
        <f>YEAR(DATA[[#This Row],[Fecha]])</f>
        <v>2024</v>
      </c>
      <c r="F6275" s="31" t="s">
        <v>398</v>
      </c>
      <c r="G6275" s="32" t="s">
        <v>70</v>
      </c>
      <c r="H6275" s="35" t="s">
        <v>84</v>
      </c>
      <c r="I6275" s="32" t="s">
        <v>166</v>
      </c>
      <c r="J6275" s="19">
        <v>4.3</v>
      </c>
    </row>
    <row r="6276" spans="1:10">
      <c r="A6276" s="18" t="s">
        <v>20</v>
      </c>
      <c r="B6276" s="5" t="s">
        <v>1061</v>
      </c>
      <c r="C6276" s="16">
        <v>28</v>
      </c>
      <c r="D6276" s="30">
        <v>45485</v>
      </c>
      <c r="E6276" s="102">
        <f>YEAR(DATA[[#This Row],[Fecha]])</f>
        <v>2024</v>
      </c>
      <c r="F6276" s="31" t="s">
        <v>58</v>
      </c>
      <c r="G6276" s="32" t="s">
        <v>75</v>
      </c>
      <c r="H6276" s="35" t="s">
        <v>564</v>
      </c>
      <c r="I6276" s="32" t="s">
        <v>166</v>
      </c>
      <c r="J6276" s="19">
        <v>3.55</v>
      </c>
    </row>
    <row r="6277" spans="1:10">
      <c r="A6277" s="18" t="s">
        <v>20</v>
      </c>
      <c r="B6277" s="5" t="s">
        <v>1061</v>
      </c>
      <c r="C6277" s="16">
        <v>28</v>
      </c>
      <c r="D6277" s="30">
        <v>45485</v>
      </c>
      <c r="E6277" s="102">
        <f>YEAR(DATA[[#This Row],[Fecha]])</f>
        <v>2024</v>
      </c>
      <c r="F6277" s="31" t="s">
        <v>58</v>
      </c>
      <c r="G6277" s="32" t="s">
        <v>76</v>
      </c>
      <c r="H6277" s="35" t="s">
        <v>108</v>
      </c>
      <c r="I6277" s="32" t="s">
        <v>166</v>
      </c>
      <c r="J6277" s="19">
        <v>2.84</v>
      </c>
    </row>
    <row r="6278" spans="1:10">
      <c r="A6278" s="18" t="s">
        <v>20</v>
      </c>
      <c r="B6278" s="5" t="s">
        <v>1061</v>
      </c>
      <c r="C6278" s="16">
        <v>28</v>
      </c>
      <c r="D6278" s="30">
        <v>45485</v>
      </c>
      <c r="E6278" s="102">
        <f>YEAR(DATA[[#This Row],[Fecha]])</f>
        <v>2024</v>
      </c>
      <c r="F6278" s="31" t="s">
        <v>398</v>
      </c>
      <c r="G6278" s="32" t="s">
        <v>75</v>
      </c>
      <c r="H6278" s="35" t="s">
        <v>564</v>
      </c>
      <c r="I6278" s="32" t="s">
        <v>166</v>
      </c>
      <c r="J6278" s="19">
        <v>2.48</v>
      </c>
    </row>
    <row r="6279" spans="1:10">
      <c r="A6279" s="18" t="s">
        <v>20</v>
      </c>
      <c r="B6279" s="5" t="s">
        <v>1061</v>
      </c>
      <c r="C6279" s="16">
        <v>28</v>
      </c>
      <c r="D6279" s="30">
        <v>45485</v>
      </c>
      <c r="E6279" s="102">
        <f>YEAR(DATA[[#This Row],[Fecha]])</f>
        <v>2024</v>
      </c>
      <c r="F6279" s="31" t="s">
        <v>398</v>
      </c>
      <c r="G6279" s="32" t="s">
        <v>75</v>
      </c>
      <c r="H6279" s="35" t="s">
        <v>555</v>
      </c>
      <c r="I6279" s="32" t="s">
        <v>166</v>
      </c>
      <c r="J6279" s="19">
        <v>2.37</v>
      </c>
    </row>
    <row r="6280" spans="1:10">
      <c r="A6280" s="18" t="s">
        <v>20</v>
      </c>
      <c r="B6280" s="5" t="s">
        <v>1061</v>
      </c>
      <c r="C6280" s="16">
        <v>28</v>
      </c>
      <c r="D6280" s="30">
        <v>45485</v>
      </c>
      <c r="E6280" s="102">
        <f>YEAR(DATA[[#This Row],[Fecha]])</f>
        <v>2024</v>
      </c>
      <c r="F6280" s="31" t="s">
        <v>398</v>
      </c>
      <c r="G6280" s="32" t="s">
        <v>77</v>
      </c>
      <c r="H6280" s="35" t="s">
        <v>320</v>
      </c>
      <c r="I6280" s="32" t="s">
        <v>166</v>
      </c>
      <c r="J6280" s="19">
        <v>2.33</v>
      </c>
    </row>
    <row r="6281" spans="1:10">
      <c r="A6281" s="18" t="s">
        <v>22</v>
      </c>
      <c r="B6281" s="5" t="s">
        <v>1061</v>
      </c>
      <c r="C6281" s="16">
        <v>28</v>
      </c>
      <c r="D6281" s="30">
        <v>45485</v>
      </c>
      <c r="E6281" s="102">
        <f>YEAR(DATA[[#This Row],[Fecha]])</f>
        <v>2024</v>
      </c>
      <c r="F6281" s="31" t="s">
        <v>398</v>
      </c>
      <c r="G6281" s="32" t="s">
        <v>70</v>
      </c>
      <c r="H6281" s="35" t="s">
        <v>84</v>
      </c>
      <c r="I6281" s="32" t="s">
        <v>166</v>
      </c>
      <c r="J6281" s="19">
        <v>2.08</v>
      </c>
    </row>
    <row r="6282" spans="1:10">
      <c r="A6282" s="18" t="s">
        <v>20</v>
      </c>
      <c r="B6282" s="5" t="s">
        <v>1061</v>
      </c>
      <c r="C6282" s="16">
        <v>28</v>
      </c>
      <c r="D6282" s="30">
        <v>45485</v>
      </c>
      <c r="E6282" s="102">
        <f>YEAR(DATA[[#This Row],[Fecha]])</f>
        <v>2024</v>
      </c>
      <c r="F6282" s="31" t="s">
        <v>398</v>
      </c>
      <c r="G6282" s="32" t="s">
        <v>75</v>
      </c>
      <c r="H6282" s="35" t="s">
        <v>555</v>
      </c>
      <c r="I6282" s="32" t="s">
        <v>166</v>
      </c>
      <c r="J6282" s="19">
        <v>1.91</v>
      </c>
    </row>
    <row r="6283" spans="1:10">
      <c r="A6283" s="18" t="s">
        <v>20</v>
      </c>
      <c r="B6283" s="5" t="s">
        <v>1061</v>
      </c>
      <c r="C6283" s="16">
        <v>28</v>
      </c>
      <c r="D6283" s="30">
        <v>45485</v>
      </c>
      <c r="E6283" s="102">
        <f>YEAR(DATA[[#This Row],[Fecha]])</f>
        <v>2024</v>
      </c>
      <c r="F6283" s="31" t="s">
        <v>398</v>
      </c>
      <c r="G6283" s="32" t="s">
        <v>53</v>
      </c>
      <c r="H6283" s="35" t="s">
        <v>433</v>
      </c>
      <c r="I6283" s="32" t="s">
        <v>166</v>
      </c>
      <c r="J6283" s="19">
        <v>1.66</v>
      </c>
    </row>
    <row r="6284" spans="1:10">
      <c r="A6284" s="18" t="s">
        <v>20</v>
      </c>
      <c r="B6284" s="5" t="s">
        <v>1061</v>
      </c>
      <c r="C6284" s="16">
        <v>28</v>
      </c>
      <c r="D6284" s="30">
        <v>45485</v>
      </c>
      <c r="E6284" s="102">
        <f>YEAR(DATA[[#This Row],[Fecha]])</f>
        <v>2024</v>
      </c>
      <c r="F6284" s="31" t="s">
        <v>58</v>
      </c>
      <c r="G6284" s="32" t="s">
        <v>53</v>
      </c>
      <c r="H6284" s="35" t="s">
        <v>387</v>
      </c>
      <c r="I6284" s="32" t="s">
        <v>166</v>
      </c>
      <c r="J6284" s="19">
        <v>1.39</v>
      </c>
    </row>
    <row r="6285" spans="1:10">
      <c r="A6285" s="18" t="s">
        <v>22</v>
      </c>
      <c r="B6285" s="5" t="s">
        <v>1061</v>
      </c>
      <c r="C6285" s="16">
        <v>28</v>
      </c>
      <c r="D6285" s="30">
        <v>45485</v>
      </c>
      <c r="E6285" s="102">
        <f>YEAR(DATA[[#This Row],[Fecha]])</f>
        <v>2024</v>
      </c>
      <c r="F6285" s="31" t="s">
        <v>398</v>
      </c>
      <c r="G6285" s="32" t="s">
        <v>65</v>
      </c>
      <c r="H6285" s="35" t="s">
        <v>435</v>
      </c>
      <c r="I6285" s="32" t="s">
        <v>166</v>
      </c>
      <c r="J6285" s="19">
        <v>1.23</v>
      </c>
    </row>
    <row r="6286" spans="1:10">
      <c r="A6286" s="18" t="s">
        <v>22</v>
      </c>
      <c r="B6286" s="5" t="s">
        <v>1061</v>
      </c>
      <c r="C6286" s="16">
        <v>28</v>
      </c>
      <c r="D6286" s="30">
        <v>45485</v>
      </c>
      <c r="E6286" s="102">
        <f>YEAR(DATA[[#This Row],[Fecha]])</f>
        <v>2024</v>
      </c>
      <c r="F6286" s="31" t="s">
        <v>398</v>
      </c>
      <c r="G6286" s="32" t="s">
        <v>65</v>
      </c>
      <c r="H6286" s="35" t="s">
        <v>435</v>
      </c>
      <c r="I6286" s="32" t="s">
        <v>166</v>
      </c>
      <c r="J6286" s="19">
        <v>1.23</v>
      </c>
    </row>
    <row r="6287" spans="1:10">
      <c r="A6287" s="18" t="s">
        <v>22</v>
      </c>
      <c r="B6287" s="5" t="s">
        <v>1061</v>
      </c>
      <c r="C6287" s="16">
        <v>28</v>
      </c>
      <c r="D6287" s="30">
        <v>45485</v>
      </c>
      <c r="E6287" s="102">
        <f>YEAR(DATA[[#This Row],[Fecha]])</f>
        <v>2024</v>
      </c>
      <c r="F6287" s="31" t="s">
        <v>398</v>
      </c>
      <c r="G6287" s="32" t="s">
        <v>70</v>
      </c>
      <c r="H6287" s="35" t="s">
        <v>84</v>
      </c>
      <c r="I6287" s="32" t="s">
        <v>166</v>
      </c>
      <c r="J6287" s="19">
        <v>0.75</v>
      </c>
    </row>
    <row r="6288" spans="1:10">
      <c r="A6288" s="18" t="s">
        <v>20</v>
      </c>
      <c r="B6288" s="5" t="s">
        <v>1061</v>
      </c>
      <c r="C6288" s="16">
        <v>28</v>
      </c>
      <c r="D6288" s="30">
        <v>45485</v>
      </c>
      <c r="E6288" s="102">
        <f>YEAR(DATA[[#This Row],[Fecha]])</f>
        <v>2024</v>
      </c>
      <c r="F6288" s="31" t="s">
        <v>398</v>
      </c>
      <c r="G6288" s="32" t="s">
        <v>75</v>
      </c>
      <c r="H6288" s="35" t="s">
        <v>555</v>
      </c>
      <c r="I6288" s="32" t="s">
        <v>166</v>
      </c>
      <c r="J6288" s="19">
        <v>0.5</v>
      </c>
    </row>
    <row r="6289" spans="1:11">
      <c r="A6289" s="18" t="s">
        <v>20</v>
      </c>
      <c r="B6289" s="5" t="s">
        <v>1061</v>
      </c>
      <c r="C6289" s="16">
        <v>28</v>
      </c>
      <c r="D6289" s="30">
        <v>45486</v>
      </c>
      <c r="E6289" s="102">
        <f>YEAR(DATA[[#This Row],[Fecha]])</f>
        <v>2024</v>
      </c>
      <c r="F6289" s="31" t="s">
        <v>398</v>
      </c>
      <c r="G6289" s="32" t="s">
        <v>70</v>
      </c>
      <c r="H6289" s="35" t="s">
        <v>84</v>
      </c>
      <c r="I6289" s="32" t="s">
        <v>56</v>
      </c>
      <c r="J6289" s="19">
        <v>14.92</v>
      </c>
      <c r="K6289" s="29" t="s">
        <v>995</v>
      </c>
    </row>
    <row r="6290" spans="1:11">
      <c r="A6290" s="18" t="s">
        <v>20</v>
      </c>
      <c r="B6290" s="5" t="s">
        <v>1061</v>
      </c>
      <c r="C6290" s="16">
        <v>28</v>
      </c>
      <c r="D6290" s="30">
        <v>45486</v>
      </c>
      <c r="E6290" s="102">
        <f>YEAR(DATA[[#This Row],[Fecha]])</f>
        <v>2024</v>
      </c>
      <c r="F6290" s="31" t="s">
        <v>58</v>
      </c>
      <c r="G6290" s="32" t="s">
        <v>52</v>
      </c>
      <c r="H6290" s="35" t="s">
        <v>591</v>
      </c>
      <c r="I6290" s="32" t="s">
        <v>166</v>
      </c>
      <c r="J6290" s="19">
        <v>8.58</v>
      </c>
    </row>
    <row r="6291" spans="1:11">
      <c r="A6291" s="18" t="s">
        <v>20</v>
      </c>
      <c r="B6291" s="5" t="s">
        <v>1061</v>
      </c>
      <c r="C6291" s="16">
        <v>28</v>
      </c>
      <c r="D6291" s="30">
        <v>45486</v>
      </c>
      <c r="E6291" s="102">
        <f>YEAR(DATA[[#This Row],[Fecha]])</f>
        <v>2024</v>
      </c>
      <c r="F6291" s="31" t="s">
        <v>58</v>
      </c>
      <c r="G6291" s="32" t="s">
        <v>70</v>
      </c>
      <c r="H6291" s="35" t="s">
        <v>417</v>
      </c>
      <c r="I6291" s="32" t="s">
        <v>166</v>
      </c>
      <c r="J6291" s="19">
        <v>7.91</v>
      </c>
    </row>
    <row r="6292" spans="1:11">
      <c r="A6292" s="18" t="s">
        <v>20</v>
      </c>
      <c r="B6292" s="5" t="s">
        <v>1061</v>
      </c>
      <c r="C6292" s="16">
        <v>28</v>
      </c>
      <c r="D6292" s="30">
        <v>45486</v>
      </c>
      <c r="E6292" s="102">
        <f>YEAR(DATA[[#This Row],[Fecha]])</f>
        <v>2024</v>
      </c>
      <c r="F6292" s="31" t="s">
        <v>398</v>
      </c>
      <c r="G6292" s="32" t="s">
        <v>482</v>
      </c>
      <c r="H6292" s="35" t="s">
        <v>491</v>
      </c>
      <c r="I6292" s="32" t="s">
        <v>166</v>
      </c>
      <c r="J6292" s="19">
        <v>7.73</v>
      </c>
    </row>
    <row r="6293" spans="1:11">
      <c r="A6293" s="18" t="s">
        <v>20</v>
      </c>
      <c r="B6293" s="5" t="s">
        <v>1061</v>
      </c>
      <c r="C6293" s="16">
        <v>28</v>
      </c>
      <c r="D6293" s="30">
        <v>45486</v>
      </c>
      <c r="E6293" s="102">
        <f>YEAR(DATA[[#This Row],[Fecha]])</f>
        <v>2024</v>
      </c>
      <c r="F6293" s="31" t="s">
        <v>58</v>
      </c>
      <c r="G6293" s="32" t="s">
        <v>75</v>
      </c>
      <c r="H6293" s="35" t="s">
        <v>564</v>
      </c>
      <c r="I6293" s="32" t="s">
        <v>166</v>
      </c>
      <c r="J6293" s="19">
        <v>7.7</v>
      </c>
    </row>
    <row r="6294" spans="1:11">
      <c r="A6294" s="18" t="s">
        <v>20</v>
      </c>
      <c r="B6294" s="5" t="s">
        <v>1061</v>
      </c>
      <c r="C6294" s="16">
        <v>28</v>
      </c>
      <c r="D6294" s="30">
        <v>45486</v>
      </c>
      <c r="E6294" s="102">
        <f>YEAR(DATA[[#This Row],[Fecha]])</f>
        <v>2024</v>
      </c>
      <c r="F6294" s="31" t="s">
        <v>398</v>
      </c>
      <c r="G6294" s="32" t="s">
        <v>75</v>
      </c>
      <c r="H6294" s="35" t="s">
        <v>555</v>
      </c>
      <c r="I6294" s="32" t="s">
        <v>166</v>
      </c>
      <c r="J6294" s="19">
        <v>6.49</v>
      </c>
    </row>
    <row r="6295" spans="1:11">
      <c r="A6295" s="18" t="s">
        <v>22</v>
      </c>
      <c r="B6295" s="5" t="s">
        <v>1061</v>
      </c>
      <c r="C6295" s="16">
        <v>28</v>
      </c>
      <c r="D6295" s="30">
        <v>45486</v>
      </c>
      <c r="E6295" s="102">
        <f>YEAR(DATA[[#This Row],[Fecha]])</f>
        <v>2024</v>
      </c>
      <c r="F6295" s="31" t="s">
        <v>398</v>
      </c>
      <c r="G6295" s="32" t="s">
        <v>65</v>
      </c>
      <c r="H6295" s="35" t="s">
        <v>69</v>
      </c>
      <c r="I6295" s="32" t="s">
        <v>166</v>
      </c>
      <c r="J6295" s="19">
        <v>4.55</v>
      </c>
    </row>
    <row r="6296" spans="1:11">
      <c r="A6296" s="18" t="s">
        <v>20</v>
      </c>
      <c r="B6296" s="5" t="s">
        <v>1061</v>
      </c>
      <c r="C6296" s="16">
        <v>28</v>
      </c>
      <c r="D6296" s="30">
        <v>45486</v>
      </c>
      <c r="E6296" s="102">
        <f>YEAR(DATA[[#This Row],[Fecha]])</f>
        <v>2024</v>
      </c>
      <c r="F6296" s="31" t="s">
        <v>58</v>
      </c>
      <c r="G6296" s="32" t="s">
        <v>70</v>
      </c>
      <c r="H6296" s="35" t="s">
        <v>417</v>
      </c>
      <c r="I6296" s="32" t="s">
        <v>166</v>
      </c>
      <c r="J6296" s="19">
        <v>3.89</v>
      </c>
    </row>
    <row r="6297" spans="1:11">
      <c r="A6297" s="18" t="s">
        <v>20</v>
      </c>
      <c r="B6297" s="5" t="s">
        <v>1061</v>
      </c>
      <c r="C6297" s="16">
        <v>28</v>
      </c>
      <c r="D6297" s="30">
        <v>45486</v>
      </c>
      <c r="E6297" s="102">
        <f>YEAR(DATA[[#This Row],[Fecha]])</f>
        <v>2024</v>
      </c>
      <c r="F6297" s="31" t="s">
        <v>398</v>
      </c>
      <c r="G6297" s="32" t="s">
        <v>62</v>
      </c>
      <c r="H6297" s="35" t="s">
        <v>242</v>
      </c>
      <c r="I6297" s="32" t="s">
        <v>166</v>
      </c>
      <c r="J6297" s="19">
        <v>3.56</v>
      </c>
    </row>
    <row r="6298" spans="1:11">
      <c r="A6298" s="18" t="s">
        <v>20</v>
      </c>
      <c r="B6298" s="5" t="s">
        <v>1061</v>
      </c>
      <c r="C6298" s="16">
        <v>28</v>
      </c>
      <c r="D6298" s="30">
        <v>45486</v>
      </c>
      <c r="E6298" s="102">
        <f>YEAR(DATA[[#This Row],[Fecha]])</f>
        <v>2024</v>
      </c>
      <c r="F6298" s="31" t="s">
        <v>398</v>
      </c>
      <c r="G6298" s="32" t="s">
        <v>62</v>
      </c>
      <c r="H6298" s="35" t="s">
        <v>307</v>
      </c>
      <c r="I6298" s="32" t="s">
        <v>166</v>
      </c>
      <c r="J6298" s="19">
        <v>3.48</v>
      </c>
    </row>
    <row r="6299" spans="1:11">
      <c r="A6299" s="18" t="s">
        <v>20</v>
      </c>
      <c r="B6299" s="5" t="s">
        <v>1061</v>
      </c>
      <c r="C6299" s="16">
        <v>28</v>
      </c>
      <c r="D6299" s="30">
        <v>45486</v>
      </c>
      <c r="E6299" s="102">
        <f>YEAR(DATA[[#This Row],[Fecha]])</f>
        <v>2024</v>
      </c>
      <c r="F6299" s="31" t="s">
        <v>398</v>
      </c>
      <c r="G6299" s="32" t="s">
        <v>75</v>
      </c>
      <c r="H6299" s="35" t="s">
        <v>555</v>
      </c>
      <c r="I6299" s="32" t="s">
        <v>166</v>
      </c>
      <c r="J6299" s="19">
        <v>2.62</v>
      </c>
    </row>
    <row r="6300" spans="1:11">
      <c r="A6300" s="18" t="s">
        <v>20</v>
      </c>
      <c r="B6300" s="5" t="s">
        <v>1061</v>
      </c>
      <c r="C6300" s="16">
        <v>28</v>
      </c>
      <c r="D6300" s="30">
        <v>45486</v>
      </c>
      <c r="E6300" s="102">
        <f>YEAR(DATA[[#This Row],[Fecha]])</f>
        <v>2024</v>
      </c>
      <c r="F6300" s="31" t="s">
        <v>58</v>
      </c>
      <c r="G6300" s="32" t="s">
        <v>75</v>
      </c>
      <c r="H6300" s="35" t="s">
        <v>564</v>
      </c>
      <c r="I6300" s="32" t="s">
        <v>166</v>
      </c>
      <c r="J6300" s="19">
        <v>2.0299999999999998</v>
      </c>
    </row>
    <row r="6301" spans="1:11">
      <c r="A6301" s="18" t="s">
        <v>22</v>
      </c>
      <c r="B6301" s="5" t="s">
        <v>1061</v>
      </c>
      <c r="C6301" s="16">
        <v>28</v>
      </c>
      <c r="D6301" s="30">
        <v>45486</v>
      </c>
      <c r="E6301" s="102">
        <f>YEAR(DATA[[#This Row],[Fecha]])</f>
        <v>2024</v>
      </c>
      <c r="F6301" s="31" t="s">
        <v>398</v>
      </c>
      <c r="G6301" s="32" t="s">
        <v>78</v>
      </c>
      <c r="H6301" s="35" t="s">
        <v>296</v>
      </c>
      <c r="I6301" s="32" t="s">
        <v>166</v>
      </c>
      <c r="J6301" s="19">
        <v>1.45</v>
      </c>
    </row>
    <row r="6302" spans="1:11">
      <c r="A6302" s="18" t="s">
        <v>22</v>
      </c>
      <c r="B6302" s="5" t="s">
        <v>1061</v>
      </c>
      <c r="C6302" s="16">
        <v>28</v>
      </c>
      <c r="D6302" s="30">
        <v>45486</v>
      </c>
      <c r="E6302" s="102">
        <f>YEAR(DATA[[#This Row],[Fecha]])</f>
        <v>2024</v>
      </c>
      <c r="F6302" s="31" t="s">
        <v>398</v>
      </c>
      <c r="G6302" s="32" t="s">
        <v>65</v>
      </c>
      <c r="H6302" s="35" t="s">
        <v>69</v>
      </c>
      <c r="I6302" s="32" t="s">
        <v>166</v>
      </c>
      <c r="J6302" s="19">
        <v>1.45</v>
      </c>
    </row>
    <row r="6303" spans="1:11">
      <c r="A6303" s="18" t="s">
        <v>22</v>
      </c>
      <c r="B6303" s="5" t="s">
        <v>1061</v>
      </c>
      <c r="C6303" s="16">
        <v>28</v>
      </c>
      <c r="D6303" s="30">
        <v>45486</v>
      </c>
      <c r="E6303" s="102">
        <f>YEAR(DATA[[#This Row],[Fecha]])</f>
        <v>2024</v>
      </c>
      <c r="F6303" s="31" t="s">
        <v>398</v>
      </c>
      <c r="G6303" s="32" t="s">
        <v>70</v>
      </c>
      <c r="H6303" s="35" t="s">
        <v>547</v>
      </c>
      <c r="I6303" s="32" t="s">
        <v>166</v>
      </c>
      <c r="J6303" s="19">
        <v>1.2</v>
      </c>
    </row>
    <row r="6304" spans="1:11">
      <c r="A6304" s="18" t="s">
        <v>22</v>
      </c>
      <c r="B6304" s="5" t="s">
        <v>1061</v>
      </c>
      <c r="C6304" s="16">
        <v>28</v>
      </c>
      <c r="D6304" s="30">
        <v>45486</v>
      </c>
      <c r="E6304" s="102">
        <f>YEAR(DATA[[#This Row],[Fecha]])</f>
        <v>2024</v>
      </c>
      <c r="F6304" s="31" t="s">
        <v>398</v>
      </c>
      <c r="G6304" s="32" t="s">
        <v>70</v>
      </c>
      <c r="H6304" s="35" t="s">
        <v>417</v>
      </c>
      <c r="I6304" s="32" t="s">
        <v>166</v>
      </c>
      <c r="J6304" s="19">
        <v>1.06</v>
      </c>
    </row>
    <row r="6305" spans="1:11">
      <c r="A6305" s="18" t="s">
        <v>22</v>
      </c>
      <c r="B6305" s="5" t="s">
        <v>1061</v>
      </c>
      <c r="C6305" s="16">
        <v>28</v>
      </c>
      <c r="D6305" s="30">
        <v>45486</v>
      </c>
      <c r="E6305" s="102">
        <f>YEAR(DATA[[#This Row],[Fecha]])</f>
        <v>2024</v>
      </c>
      <c r="F6305" s="31" t="s">
        <v>398</v>
      </c>
      <c r="G6305" s="32" t="s">
        <v>78</v>
      </c>
      <c r="H6305" s="35" t="s">
        <v>296</v>
      </c>
      <c r="I6305" s="32" t="s">
        <v>166</v>
      </c>
      <c r="J6305" s="19">
        <v>1</v>
      </c>
    </row>
    <row r="6306" spans="1:11">
      <c r="A6306" s="18" t="s">
        <v>22</v>
      </c>
      <c r="B6306" s="5" t="s">
        <v>1061</v>
      </c>
      <c r="C6306" s="16">
        <v>28</v>
      </c>
      <c r="D6306" s="30">
        <v>45486</v>
      </c>
      <c r="E6306" s="102">
        <f>YEAR(DATA[[#This Row],[Fecha]])</f>
        <v>2024</v>
      </c>
      <c r="F6306" s="31" t="s">
        <v>398</v>
      </c>
      <c r="G6306" s="32" t="s">
        <v>65</v>
      </c>
      <c r="H6306" s="35" t="s">
        <v>69</v>
      </c>
      <c r="I6306" s="32" t="s">
        <v>166</v>
      </c>
      <c r="J6306" s="19">
        <v>0.5</v>
      </c>
    </row>
    <row r="6307" spans="1:11">
      <c r="A6307" s="18" t="s">
        <v>22</v>
      </c>
      <c r="B6307" s="5" t="s">
        <v>1061</v>
      </c>
      <c r="C6307" s="16">
        <v>28</v>
      </c>
      <c r="D6307" s="30">
        <v>45486</v>
      </c>
      <c r="E6307" s="102">
        <f>YEAR(DATA[[#This Row],[Fecha]])</f>
        <v>2024</v>
      </c>
      <c r="F6307" s="31" t="s">
        <v>398</v>
      </c>
      <c r="G6307" s="32" t="s">
        <v>70</v>
      </c>
      <c r="H6307" s="35" t="s">
        <v>417</v>
      </c>
      <c r="I6307" s="32" t="s">
        <v>166</v>
      </c>
      <c r="J6307" s="19">
        <v>0.41</v>
      </c>
    </row>
    <row r="6308" spans="1:11">
      <c r="A6308" s="18" t="s">
        <v>20</v>
      </c>
      <c r="B6308" s="5" t="s">
        <v>1061</v>
      </c>
      <c r="C6308" s="16">
        <v>28</v>
      </c>
      <c r="D6308" s="30">
        <v>45486</v>
      </c>
      <c r="E6308" s="102">
        <f>YEAR(DATA[[#This Row],[Fecha]])</f>
        <v>2024</v>
      </c>
      <c r="F6308" s="31" t="s">
        <v>58</v>
      </c>
      <c r="G6308" s="32" t="s">
        <v>76</v>
      </c>
      <c r="H6308" s="35" t="s">
        <v>108</v>
      </c>
      <c r="I6308" s="32" t="s">
        <v>166</v>
      </c>
      <c r="J6308" s="19">
        <v>0.4</v>
      </c>
    </row>
    <row r="6309" spans="1:11">
      <c r="A6309" s="18" t="s">
        <v>22</v>
      </c>
      <c r="B6309" s="5" t="s">
        <v>1061</v>
      </c>
      <c r="C6309" s="16">
        <v>28</v>
      </c>
      <c r="D6309" s="30">
        <v>45486</v>
      </c>
      <c r="E6309" s="102">
        <f>YEAR(DATA[[#This Row],[Fecha]])</f>
        <v>2024</v>
      </c>
      <c r="F6309" s="31" t="s">
        <v>398</v>
      </c>
      <c r="G6309" s="32" t="s">
        <v>65</v>
      </c>
      <c r="H6309" s="35" t="s">
        <v>69</v>
      </c>
      <c r="I6309" s="32" t="s">
        <v>166</v>
      </c>
      <c r="J6309" s="19">
        <v>0.23</v>
      </c>
    </row>
    <row r="6310" spans="1:11">
      <c r="A6310" s="18" t="s">
        <v>22</v>
      </c>
      <c r="B6310" s="5" t="s">
        <v>1061</v>
      </c>
      <c r="C6310" s="16">
        <v>28</v>
      </c>
      <c r="D6310" s="30">
        <v>45486</v>
      </c>
      <c r="E6310" s="102">
        <f>YEAR(DATA[[#This Row],[Fecha]])</f>
        <v>2024</v>
      </c>
      <c r="F6310" s="31" t="s">
        <v>398</v>
      </c>
      <c r="G6310" s="32" t="s">
        <v>78</v>
      </c>
      <c r="H6310" s="35" t="s">
        <v>296</v>
      </c>
      <c r="I6310" s="32" t="s">
        <v>166</v>
      </c>
      <c r="J6310" s="19">
        <v>0.05</v>
      </c>
    </row>
    <row r="6311" spans="1:11">
      <c r="A6311" s="18" t="s">
        <v>22</v>
      </c>
      <c r="B6311" s="5" t="s">
        <v>1061</v>
      </c>
      <c r="C6311" s="16">
        <v>28</v>
      </c>
      <c r="D6311" s="30">
        <v>45486</v>
      </c>
      <c r="E6311" s="102">
        <f>YEAR(DATA[[#This Row],[Fecha]])</f>
        <v>2024</v>
      </c>
      <c r="F6311" s="31" t="s">
        <v>398</v>
      </c>
      <c r="G6311" s="32" t="s">
        <v>78</v>
      </c>
      <c r="H6311" s="35" t="s">
        <v>296</v>
      </c>
      <c r="I6311" s="32" t="s">
        <v>166</v>
      </c>
      <c r="J6311" s="19">
        <v>0.05</v>
      </c>
    </row>
    <row r="6312" spans="1:11">
      <c r="A6312" s="18" t="s">
        <v>22</v>
      </c>
      <c r="B6312" s="5" t="s">
        <v>1061</v>
      </c>
      <c r="C6312" s="16">
        <v>28</v>
      </c>
      <c r="D6312" s="30">
        <v>45486</v>
      </c>
      <c r="E6312" s="102">
        <f>YEAR(DATA[[#This Row],[Fecha]])</f>
        <v>2024</v>
      </c>
      <c r="F6312" s="31" t="s">
        <v>398</v>
      </c>
      <c r="G6312" s="32" t="s">
        <v>65</v>
      </c>
      <c r="H6312" s="35" t="s">
        <v>69</v>
      </c>
      <c r="I6312" s="32" t="s">
        <v>166</v>
      </c>
      <c r="J6312" s="19">
        <v>0.05</v>
      </c>
    </row>
    <row r="6313" spans="1:11">
      <c r="A6313" s="18" t="s">
        <v>20</v>
      </c>
      <c r="B6313" s="5" t="s">
        <v>1061</v>
      </c>
      <c r="C6313" s="16">
        <v>29</v>
      </c>
      <c r="D6313" s="30">
        <v>45488</v>
      </c>
      <c r="E6313" s="102">
        <f>YEAR(DATA[[#This Row],[Fecha]])</f>
        <v>2024</v>
      </c>
      <c r="F6313" s="31" t="s">
        <v>398</v>
      </c>
      <c r="G6313" s="32" t="s">
        <v>76</v>
      </c>
      <c r="H6313" s="35" t="s">
        <v>352</v>
      </c>
      <c r="I6313" s="32" t="s">
        <v>56</v>
      </c>
      <c r="J6313" s="19">
        <v>22.83</v>
      </c>
      <c r="K6313" s="29" t="s">
        <v>1082</v>
      </c>
    </row>
    <row r="6314" spans="1:11">
      <c r="A6314" s="18" t="s">
        <v>22</v>
      </c>
      <c r="B6314" s="5" t="s">
        <v>1061</v>
      </c>
      <c r="C6314" s="16">
        <v>29</v>
      </c>
      <c r="D6314" s="30">
        <v>45488</v>
      </c>
      <c r="E6314" s="102">
        <f>YEAR(DATA[[#This Row],[Fecha]])</f>
        <v>2024</v>
      </c>
      <c r="F6314" s="31" t="s">
        <v>398</v>
      </c>
      <c r="G6314" s="32" t="s">
        <v>79</v>
      </c>
      <c r="H6314" s="35" t="s">
        <v>516</v>
      </c>
      <c r="I6314" s="32" t="s">
        <v>57</v>
      </c>
      <c r="J6314" s="19">
        <v>21.97</v>
      </c>
      <c r="K6314" s="29" t="s">
        <v>1083</v>
      </c>
    </row>
    <row r="6315" spans="1:11">
      <c r="A6315" s="18" t="s">
        <v>22</v>
      </c>
      <c r="B6315" s="5" t="s">
        <v>1061</v>
      </c>
      <c r="C6315" s="16">
        <v>29</v>
      </c>
      <c r="D6315" s="30">
        <v>45488</v>
      </c>
      <c r="E6315" s="102">
        <f>YEAR(DATA[[#This Row],[Fecha]])</f>
        <v>2024</v>
      </c>
      <c r="F6315" s="31" t="s">
        <v>398</v>
      </c>
      <c r="G6315" s="32" t="s">
        <v>79</v>
      </c>
      <c r="H6315" s="35" t="s">
        <v>516</v>
      </c>
      <c r="I6315" s="32" t="s">
        <v>57</v>
      </c>
      <c r="J6315" s="19">
        <v>12.14</v>
      </c>
      <c r="K6315" s="29" t="s">
        <v>1083</v>
      </c>
    </row>
    <row r="6316" spans="1:11">
      <c r="A6316" s="18" t="s">
        <v>20</v>
      </c>
      <c r="B6316" s="5" t="s">
        <v>1061</v>
      </c>
      <c r="C6316" s="16">
        <v>29</v>
      </c>
      <c r="D6316" s="30">
        <v>45488</v>
      </c>
      <c r="E6316" s="102">
        <f>YEAR(DATA[[#This Row],[Fecha]])</f>
        <v>2024</v>
      </c>
      <c r="F6316" s="31" t="s">
        <v>398</v>
      </c>
      <c r="G6316" s="32" t="s">
        <v>76</v>
      </c>
      <c r="H6316" s="35" t="s">
        <v>352</v>
      </c>
      <c r="I6316" s="32" t="s">
        <v>56</v>
      </c>
      <c r="J6316" s="19">
        <v>10.26</v>
      </c>
      <c r="K6316" s="29" t="s">
        <v>1082</v>
      </c>
    </row>
    <row r="6317" spans="1:11">
      <c r="A6317" s="18" t="s">
        <v>20</v>
      </c>
      <c r="B6317" s="5" t="s">
        <v>1061</v>
      </c>
      <c r="C6317" s="16">
        <v>29</v>
      </c>
      <c r="D6317" s="30">
        <v>45488</v>
      </c>
      <c r="E6317" s="102">
        <f>YEAR(DATA[[#This Row],[Fecha]])</f>
        <v>2024</v>
      </c>
      <c r="F6317" s="31" t="s">
        <v>398</v>
      </c>
      <c r="G6317" s="32" t="s">
        <v>75</v>
      </c>
      <c r="H6317" s="35" t="s">
        <v>564</v>
      </c>
      <c r="I6317" s="32" t="s">
        <v>166</v>
      </c>
      <c r="J6317" s="19">
        <v>8.1300000000000008</v>
      </c>
    </row>
    <row r="6318" spans="1:11">
      <c r="A6318" s="18" t="s">
        <v>20</v>
      </c>
      <c r="B6318" s="5" t="s">
        <v>1061</v>
      </c>
      <c r="C6318" s="16">
        <v>29</v>
      </c>
      <c r="D6318" s="30">
        <v>45488</v>
      </c>
      <c r="E6318" s="102">
        <f>YEAR(DATA[[#This Row],[Fecha]])</f>
        <v>2024</v>
      </c>
      <c r="F6318" s="31" t="s">
        <v>398</v>
      </c>
      <c r="G6318" s="32" t="s">
        <v>62</v>
      </c>
      <c r="H6318" s="35" t="s">
        <v>242</v>
      </c>
      <c r="I6318" s="32" t="s">
        <v>166</v>
      </c>
      <c r="J6318" s="19">
        <v>4.97</v>
      </c>
    </row>
    <row r="6319" spans="1:11">
      <c r="A6319" s="18" t="s">
        <v>20</v>
      </c>
      <c r="B6319" s="5" t="s">
        <v>1061</v>
      </c>
      <c r="C6319" s="16">
        <v>29</v>
      </c>
      <c r="D6319" s="30">
        <v>45488</v>
      </c>
      <c r="E6319" s="102">
        <f>YEAR(DATA[[#This Row],[Fecha]])</f>
        <v>2024</v>
      </c>
      <c r="F6319" s="31" t="s">
        <v>398</v>
      </c>
      <c r="G6319" s="32" t="s">
        <v>76</v>
      </c>
      <c r="H6319" s="35" t="s">
        <v>586</v>
      </c>
      <c r="I6319" s="32" t="s">
        <v>166</v>
      </c>
      <c r="J6319" s="19">
        <v>3.87</v>
      </c>
    </row>
    <row r="6320" spans="1:11">
      <c r="A6320" s="18" t="s">
        <v>20</v>
      </c>
      <c r="B6320" s="5" t="s">
        <v>1061</v>
      </c>
      <c r="C6320" s="16">
        <v>29</v>
      </c>
      <c r="D6320" s="30">
        <v>45488</v>
      </c>
      <c r="E6320" s="102">
        <f>YEAR(DATA[[#This Row],[Fecha]])</f>
        <v>2024</v>
      </c>
      <c r="F6320" s="31" t="s">
        <v>398</v>
      </c>
      <c r="G6320" s="32" t="s">
        <v>76</v>
      </c>
      <c r="H6320" s="35" t="s">
        <v>237</v>
      </c>
      <c r="I6320" s="32" t="s">
        <v>166</v>
      </c>
      <c r="J6320" s="19">
        <v>3.21</v>
      </c>
    </row>
    <row r="6321" spans="1:10">
      <c r="A6321" s="18" t="s">
        <v>22</v>
      </c>
      <c r="B6321" s="5" t="s">
        <v>1061</v>
      </c>
      <c r="C6321" s="16">
        <v>29</v>
      </c>
      <c r="D6321" s="30">
        <v>45488</v>
      </c>
      <c r="E6321" s="102">
        <f>YEAR(DATA[[#This Row],[Fecha]])</f>
        <v>2024</v>
      </c>
      <c r="F6321" s="31" t="s">
        <v>398</v>
      </c>
      <c r="G6321" s="32" t="s">
        <v>79</v>
      </c>
      <c r="H6321" s="35" t="s">
        <v>110</v>
      </c>
      <c r="I6321" s="32" t="s">
        <v>166</v>
      </c>
      <c r="J6321" s="19">
        <v>3.05</v>
      </c>
    </row>
    <row r="6322" spans="1:10">
      <c r="A6322" s="18" t="s">
        <v>20</v>
      </c>
      <c r="B6322" s="5" t="s">
        <v>1061</v>
      </c>
      <c r="C6322" s="16">
        <v>29</v>
      </c>
      <c r="D6322" s="30">
        <v>45488</v>
      </c>
      <c r="E6322" s="102">
        <f>YEAR(DATA[[#This Row],[Fecha]])</f>
        <v>2024</v>
      </c>
      <c r="F6322" s="31" t="s">
        <v>398</v>
      </c>
      <c r="G6322" s="32" t="s">
        <v>75</v>
      </c>
      <c r="H6322" s="35" t="s">
        <v>555</v>
      </c>
      <c r="I6322" s="32" t="s">
        <v>166</v>
      </c>
      <c r="J6322" s="19">
        <v>3.02</v>
      </c>
    </row>
    <row r="6323" spans="1:10">
      <c r="A6323" s="18" t="s">
        <v>22</v>
      </c>
      <c r="B6323" s="5" t="s">
        <v>1061</v>
      </c>
      <c r="C6323" s="16">
        <v>29</v>
      </c>
      <c r="D6323" s="30">
        <v>45488</v>
      </c>
      <c r="E6323" s="102">
        <f>YEAR(DATA[[#This Row],[Fecha]])</f>
        <v>2024</v>
      </c>
      <c r="F6323" s="31" t="s">
        <v>398</v>
      </c>
      <c r="G6323" s="32" t="s">
        <v>79</v>
      </c>
      <c r="H6323" s="35" t="s">
        <v>110</v>
      </c>
      <c r="I6323" s="32" t="s">
        <v>166</v>
      </c>
      <c r="J6323" s="19">
        <v>2.95</v>
      </c>
    </row>
    <row r="6324" spans="1:10">
      <c r="A6324" s="18" t="s">
        <v>22</v>
      </c>
      <c r="B6324" s="5" t="s">
        <v>1061</v>
      </c>
      <c r="C6324" s="16">
        <v>29</v>
      </c>
      <c r="D6324" s="30">
        <v>45488</v>
      </c>
      <c r="E6324" s="102">
        <f>YEAR(DATA[[#This Row],[Fecha]])</f>
        <v>2024</v>
      </c>
      <c r="F6324" s="31" t="s">
        <v>398</v>
      </c>
      <c r="G6324" s="32" t="s">
        <v>76</v>
      </c>
      <c r="H6324" s="35" t="s">
        <v>304</v>
      </c>
      <c r="I6324" s="32" t="s">
        <v>166</v>
      </c>
      <c r="J6324" s="19">
        <v>2.75</v>
      </c>
    </row>
    <row r="6325" spans="1:10">
      <c r="A6325" s="18" t="s">
        <v>20</v>
      </c>
      <c r="B6325" s="5" t="s">
        <v>1061</v>
      </c>
      <c r="C6325" s="16">
        <v>29</v>
      </c>
      <c r="D6325" s="30">
        <v>45488</v>
      </c>
      <c r="E6325" s="102">
        <f>YEAR(DATA[[#This Row],[Fecha]])</f>
        <v>2024</v>
      </c>
      <c r="F6325" s="31" t="s">
        <v>398</v>
      </c>
      <c r="G6325" s="32" t="s">
        <v>75</v>
      </c>
      <c r="H6325" s="35" t="s">
        <v>564</v>
      </c>
      <c r="I6325" s="32" t="s">
        <v>166</v>
      </c>
      <c r="J6325" s="19">
        <v>2.65</v>
      </c>
    </row>
    <row r="6326" spans="1:10">
      <c r="A6326" s="18" t="s">
        <v>20</v>
      </c>
      <c r="B6326" s="5" t="s">
        <v>1061</v>
      </c>
      <c r="C6326" s="16">
        <v>29</v>
      </c>
      <c r="D6326" s="30">
        <v>45488</v>
      </c>
      <c r="E6326" s="102">
        <f>YEAR(DATA[[#This Row],[Fecha]])</f>
        <v>2024</v>
      </c>
      <c r="F6326" s="31" t="s">
        <v>398</v>
      </c>
      <c r="G6326" s="32" t="s">
        <v>76</v>
      </c>
      <c r="H6326" s="35" t="s">
        <v>586</v>
      </c>
      <c r="I6326" s="32" t="s">
        <v>166</v>
      </c>
      <c r="J6326" s="19">
        <v>2.29</v>
      </c>
    </row>
    <row r="6327" spans="1:10">
      <c r="A6327" s="18" t="s">
        <v>22</v>
      </c>
      <c r="B6327" s="5" t="s">
        <v>1061</v>
      </c>
      <c r="C6327" s="16">
        <v>29</v>
      </c>
      <c r="D6327" s="30">
        <v>45488</v>
      </c>
      <c r="E6327" s="102">
        <f>YEAR(DATA[[#This Row],[Fecha]])</f>
        <v>2024</v>
      </c>
      <c r="F6327" s="31" t="s">
        <v>398</v>
      </c>
      <c r="G6327" s="32" t="s">
        <v>76</v>
      </c>
      <c r="H6327" s="35" t="s">
        <v>304</v>
      </c>
      <c r="I6327" s="32" t="s">
        <v>166</v>
      </c>
      <c r="J6327" s="19">
        <v>2.2000000000000002</v>
      </c>
    </row>
    <row r="6328" spans="1:10">
      <c r="A6328" s="18" t="s">
        <v>22</v>
      </c>
      <c r="B6328" s="5" t="s">
        <v>1061</v>
      </c>
      <c r="C6328" s="16">
        <v>29</v>
      </c>
      <c r="D6328" s="30">
        <v>45488</v>
      </c>
      <c r="E6328" s="102">
        <f>YEAR(DATA[[#This Row],[Fecha]])</f>
        <v>2024</v>
      </c>
      <c r="F6328" s="31" t="s">
        <v>398</v>
      </c>
      <c r="G6328" s="32" t="s">
        <v>79</v>
      </c>
      <c r="H6328" s="35" t="s">
        <v>110</v>
      </c>
      <c r="I6328" s="32" t="s">
        <v>166</v>
      </c>
      <c r="J6328" s="19">
        <v>2.0499999999999998</v>
      </c>
    </row>
    <row r="6329" spans="1:10">
      <c r="A6329" s="18" t="s">
        <v>20</v>
      </c>
      <c r="B6329" s="5" t="s">
        <v>1061</v>
      </c>
      <c r="C6329" s="16">
        <v>29</v>
      </c>
      <c r="D6329" s="30">
        <v>45488</v>
      </c>
      <c r="E6329" s="102">
        <f>YEAR(DATA[[#This Row],[Fecha]])</f>
        <v>2024</v>
      </c>
      <c r="F6329" s="31" t="s">
        <v>398</v>
      </c>
      <c r="G6329" s="32" t="s">
        <v>75</v>
      </c>
      <c r="H6329" s="35" t="s">
        <v>555</v>
      </c>
      <c r="I6329" s="32" t="s">
        <v>166</v>
      </c>
      <c r="J6329" s="19">
        <v>1.94</v>
      </c>
    </row>
    <row r="6330" spans="1:10">
      <c r="A6330" s="18" t="s">
        <v>20</v>
      </c>
      <c r="B6330" s="5" t="s">
        <v>1061</v>
      </c>
      <c r="C6330" s="16">
        <v>29</v>
      </c>
      <c r="D6330" s="30">
        <v>45488</v>
      </c>
      <c r="E6330" s="102">
        <f>YEAR(DATA[[#This Row],[Fecha]])</f>
        <v>2024</v>
      </c>
      <c r="F6330" s="31" t="s">
        <v>398</v>
      </c>
      <c r="G6330" s="32" t="s">
        <v>75</v>
      </c>
      <c r="H6330" s="35" t="s">
        <v>555</v>
      </c>
      <c r="I6330" s="32" t="s">
        <v>166</v>
      </c>
      <c r="J6330" s="19">
        <v>1.61</v>
      </c>
    </row>
    <row r="6331" spans="1:10">
      <c r="A6331" s="18" t="s">
        <v>22</v>
      </c>
      <c r="B6331" s="5" t="s">
        <v>1061</v>
      </c>
      <c r="C6331" s="16">
        <v>29</v>
      </c>
      <c r="D6331" s="30">
        <v>45488</v>
      </c>
      <c r="E6331" s="102">
        <f>YEAR(DATA[[#This Row],[Fecha]])</f>
        <v>2024</v>
      </c>
      <c r="F6331" s="31" t="s">
        <v>398</v>
      </c>
      <c r="G6331" s="32" t="s">
        <v>79</v>
      </c>
      <c r="H6331" s="35" t="s">
        <v>110</v>
      </c>
      <c r="I6331" s="32" t="s">
        <v>166</v>
      </c>
      <c r="J6331" s="19">
        <v>1.25</v>
      </c>
    </row>
    <row r="6332" spans="1:10">
      <c r="A6332" s="18" t="s">
        <v>20</v>
      </c>
      <c r="B6332" s="5" t="s">
        <v>1061</v>
      </c>
      <c r="C6332" s="16">
        <v>29</v>
      </c>
      <c r="D6332" s="30">
        <v>45488</v>
      </c>
      <c r="E6332" s="102">
        <f>YEAR(DATA[[#This Row],[Fecha]])</f>
        <v>2024</v>
      </c>
      <c r="F6332" s="31" t="s">
        <v>398</v>
      </c>
      <c r="G6332" s="32" t="s">
        <v>75</v>
      </c>
      <c r="H6332" s="35" t="s">
        <v>555</v>
      </c>
      <c r="I6332" s="32" t="s">
        <v>166</v>
      </c>
      <c r="J6332" s="19">
        <v>1.22</v>
      </c>
    </row>
    <row r="6333" spans="1:10">
      <c r="A6333" s="18" t="s">
        <v>22</v>
      </c>
      <c r="B6333" s="5" t="s">
        <v>1061</v>
      </c>
      <c r="C6333" s="16">
        <v>29</v>
      </c>
      <c r="D6333" s="30">
        <v>45488</v>
      </c>
      <c r="E6333" s="102">
        <f>YEAR(DATA[[#This Row],[Fecha]])</f>
        <v>2024</v>
      </c>
      <c r="F6333" s="31" t="s">
        <v>398</v>
      </c>
      <c r="G6333" s="32" t="s">
        <v>65</v>
      </c>
      <c r="H6333" s="35" t="s">
        <v>89</v>
      </c>
      <c r="I6333" s="32" t="s">
        <v>166</v>
      </c>
      <c r="J6333" s="19">
        <v>1.1499999999999999</v>
      </c>
    </row>
    <row r="6334" spans="1:10">
      <c r="A6334" s="18" t="s">
        <v>22</v>
      </c>
      <c r="B6334" s="5" t="s">
        <v>1061</v>
      </c>
      <c r="C6334" s="16">
        <v>29</v>
      </c>
      <c r="D6334" s="30">
        <v>45488</v>
      </c>
      <c r="E6334" s="102">
        <f>YEAR(DATA[[#This Row],[Fecha]])</f>
        <v>2024</v>
      </c>
      <c r="F6334" s="31" t="s">
        <v>398</v>
      </c>
      <c r="G6334" s="32" t="s">
        <v>79</v>
      </c>
      <c r="H6334" s="35" t="s">
        <v>110</v>
      </c>
      <c r="I6334" s="32" t="s">
        <v>166</v>
      </c>
      <c r="J6334" s="19">
        <v>0.95</v>
      </c>
    </row>
    <row r="6335" spans="1:10">
      <c r="A6335" s="18" t="s">
        <v>20</v>
      </c>
      <c r="B6335" s="5" t="s">
        <v>1061</v>
      </c>
      <c r="C6335" s="16">
        <v>29</v>
      </c>
      <c r="D6335" s="30">
        <v>45488</v>
      </c>
      <c r="E6335" s="102">
        <f>YEAR(DATA[[#This Row],[Fecha]])</f>
        <v>2024</v>
      </c>
      <c r="F6335" s="31" t="s">
        <v>398</v>
      </c>
      <c r="G6335" s="32" t="s">
        <v>76</v>
      </c>
      <c r="H6335" s="35" t="s">
        <v>108</v>
      </c>
      <c r="I6335" s="32" t="s">
        <v>166</v>
      </c>
      <c r="J6335" s="19">
        <v>0.77</v>
      </c>
    </row>
    <row r="6336" spans="1:10">
      <c r="A6336" s="18" t="s">
        <v>20</v>
      </c>
      <c r="B6336" s="5" t="s">
        <v>1061</v>
      </c>
      <c r="C6336" s="16">
        <v>29</v>
      </c>
      <c r="D6336" s="30">
        <v>45488</v>
      </c>
      <c r="E6336" s="102">
        <f>YEAR(DATA[[#This Row],[Fecha]])</f>
        <v>2024</v>
      </c>
      <c r="F6336" s="31" t="s">
        <v>398</v>
      </c>
      <c r="G6336" s="32" t="s">
        <v>75</v>
      </c>
      <c r="H6336" s="35" t="s">
        <v>564</v>
      </c>
      <c r="I6336" s="32" t="s">
        <v>166</v>
      </c>
      <c r="J6336" s="19">
        <v>0.56000000000000005</v>
      </c>
    </row>
    <row r="6337" spans="1:11">
      <c r="A6337" s="18" t="s">
        <v>22</v>
      </c>
      <c r="B6337" s="5" t="s">
        <v>1061</v>
      </c>
      <c r="C6337" s="16">
        <v>29</v>
      </c>
      <c r="D6337" s="30">
        <v>45488</v>
      </c>
      <c r="E6337" s="102">
        <f>YEAR(DATA[[#This Row],[Fecha]])</f>
        <v>2024</v>
      </c>
      <c r="F6337" s="31" t="s">
        <v>398</v>
      </c>
      <c r="G6337" s="32" t="s">
        <v>79</v>
      </c>
      <c r="H6337" s="35" t="s">
        <v>110</v>
      </c>
      <c r="I6337" s="32" t="s">
        <v>166</v>
      </c>
      <c r="J6337" s="19">
        <v>0.55000000000000004</v>
      </c>
    </row>
    <row r="6338" spans="1:11">
      <c r="A6338" s="18" t="s">
        <v>22</v>
      </c>
      <c r="B6338" s="5" t="s">
        <v>1061</v>
      </c>
      <c r="C6338" s="16">
        <v>29</v>
      </c>
      <c r="D6338" s="30">
        <v>45488</v>
      </c>
      <c r="E6338" s="102">
        <f>YEAR(DATA[[#This Row],[Fecha]])</f>
        <v>2024</v>
      </c>
      <c r="F6338" s="31" t="s">
        <v>398</v>
      </c>
      <c r="G6338" s="32" t="s">
        <v>59</v>
      </c>
      <c r="H6338" s="35" t="s">
        <v>487</v>
      </c>
      <c r="I6338" s="32" t="s">
        <v>166</v>
      </c>
      <c r="J6338" s="19">
        <v>0.55000000000000004</v>
      </c>
    </row>
    <row r="6339" spans="1:11">
      <c r="A6339" s="18" t="s">
        <v>22</v>
      </c>
      <c r="B6339" s="5" t="s">
        <v>1061</v>
      </c>
      <c r="C6339" s="16">
        <v>29</v>
      </c>
      <c r="D6339" s="30">
        <v>45488</v>
      </c>
      <c r="E6339" s="102">
        <f>YEAR(DATA[[#This Row],[Fecha]])</f>
        <v>2024</v>
      </c>
      <c r="F6339" s="31" t="s">
        <v>398</v>
      </c>
      <c r="G6339" s="32" t="s">
        <v>59</v>
      </c>
      <c r="H6339" s="35" t="s">
        <v>692</v>
      </c>
      <c r="I6339" s="32" t="s">
        <v>166</v>
      </c>
      <c r="J6339" s="19">
        <v>0.2</v>
      </c>
    </row>
    <row r="6340" spans="1:11">
      <c r="A6340" s="18" t="s">
        <v>22</v>
      </c>
      <c r="B6340" s="5" t="s">
        <v>1061</v>
      </c>
      <c r="C6340" s="16">
        <v>29</v>
      </c>
      <c r="D6340" s="30">
        <v>45488</v>
      </c>
      <c r="E6340" s="102">
        <f>YEAR(DATA[[#This Row],[Fecha]])</f>
        <v>2024</v>
      </c>
      <c r="F6340" s="31" t="s">
        <v>398</v>
      </c>
      <c r="G6340" s="32" t="s">
        <v>79</v>
      </c>
      <c r="H6340" s="35" t="s">
        <v>516</v>
      </c>
      <c r="I6340" s="32" t="s">
        <v>166</v>
      </c>
      <c r="J6340" s="19">
        <v>0.05</v>
      </c>
    </row>
    <row r="6341" spans="1:11">
      <c r="A6341" s="18" t="s">
        <v>20</v>
      </c>
      <c r="B6341" s="5" t="s">
        <v>1061</v>
      </c>
      <c r="C6341" s="16">
        <v>29</v>
      </c>
      <c r="D6341" s="30">
        <v>45490</v>
      </c>
      <c r="E6341" s="102">
        <f>YEAR(DATA[[#This Row],[Fecha]])</f>
        <v>2024</v>
      </c>
      <c r="F6341" s="31" t="s">
        <v>398</v>
      </c>
      <c r="G6341" s="32" t="s">
        <v>70</v>
      </c>
      <c r="H6341" s="35" t="s">
        <v>84</v>
      </c>
      <c r="I6341" s="32" t="s">
        <v>56</v>
      </c>
      <c r="J6341" s="19">
        <v>29.62</v>
      </c>
      <c r="K6341" s="29" t="s">
        <v>1084</v>
      </c>
    </row>
    <row r="6342" spans="1:11">
      <c r="A6342" s="18" t="s">
        <v>20</v>
      </c>
      <c r="B6342" s="5" t="s">
        <v>1061</v>
      </c>
      <c r="C6342" s="16">
        <v>29</v>
      </c>
      <c r="D6342" s="30">
        <v>45490</v>
      </c>
      <c r="E6342" s="102">
        <f>YEAR(DATA[[#This Row],[Fecha]])</f>
        <v>2024</v>
      </c>
      <c r="F6342" s="31" t="s">
        <v>398</v>
      </c>
      <c r="G6342" s="32" t="s">
        <v>70</v>
      </c>
      <c r="H6342" s="35" t="s">
        <v>84</v>
      </c>
      <c r="I6342" s="32" t="s">
        <v>56</v>
      </c>
      <c r="J6342" s="19">
        <v>11.45</v>
      </c>
      <c r="K6342" s="29" t="s">
        <v>1084</v>
      </c>
    </row>
    <row r="6343" spans="1:11">
      <c r="A6343" s="18" t="s">
        <v>20</v>
      </c>
      <c r="B6343" s="5" t="s">
        <v>1061</v>
      </c>
      <c r="C6343" s="16">
        <v>29</v>
      </c>
      <c r="D6343" s="30">
        <v>45490</v>
      </c>
      <c r="E6343" s="102">
        <f>YEAR(DATA[[#This Row],[Fecha]])</f>
        <v>2024</v>
      </c>
      <c r="F6343" s="31" t="s">
        <v>58</v>
      </c>
      <c r="G6343" s="32" t="s">
        <v>75</v>
      </c>
      <c r="H6343" s="35" t="s">
        <v>555</v>
      </c>
      <c r="I6343" s="32" t="s">
        <v>57</v>
      </c>
      <c r="J6343" s="19">
        <v>9.8800000000000008</v>
      </c>
      <c r="K6343" s="29" t="s">
        <v>1085</v>
      </c>
    </row>
    <row r="6344" spans="1:11">
      <c r="A6344" s="18" t="s">
        <v>20</v>
      </c>
      <c r="B6344" s="5" t="s">
        <v>1061</v>
      </c>
      <c r="C6344" s="16">
        <v>29</v>
      </c>
      <c r="D6344" s="30">
        <v>45490</v>
      </c>
      <c r="E6344" s="102">
        <f>YEAR(DATA[[#This Row],[Fecha]])</f>
        <v>2024</v>
      </c>
      <c r="F6344" s="31" t="s">
        <v>398</v>
      </c>
      <c r="G6344" s="32" t="s">
        <v>75</v>
      </c>
      <c r="H6344" s="35" t="s">
        <v>555</v>
      </c>
      <c r="I6344" s="32" t="s">
        <v>57</v>
      </c>
      <c r="J6344" s="19">
        <v>8.23</v>
      </c>
      <c r="K6344" s="29" t="s">
        <v>1085</v>
      </c>
    </row>
    <row r="6345" spans="1:11">
      <c r="A6345" s="18" t="s">
        <v>20</v>
      </c>
      <c r="B6345" s="5" t="s">
        <v>1061</v>
      </c>
      <c r="C6345" s="16">
        <v>29</v>
      </c>
      <c r="D6345" s="30">
        <v>45490</v>
      </c>
      <c r="E6345" s="102">
        <f>YEAR(DATA[[#This Row],[Fecha]])</f>
        <v>2024</v>
      </c>
      <c r="F6345" s="31" t="s">
        <v>58</v>
      </c>
      <c r="G6345" s="32" t="s">
        <v>52</v>
      </c>
      <c r="H6345" s="35" t="s">
        <v>172</v>
      </c>
      <c r="I6345" s="32" t="s">
        <v>166</v>
      </c>
      <c r="J6345" s="19">
        <v>7.89</v>
      </c>
    </row>
    <row r="6346" spans="1:11">
      <c r="A6346" s="18" t="s">
        <v>20</v>
      </c>
      <c r="B6346" s="5" t="s">
        <v>1061</v>
      </c>
      <c r="C6346" s="16">
        <v>29</v>
      </c>
      <c r="D6346" s="30">
        <v>45490</v>
      </c>
      <c r="E6346" s="102">
        <f>YEAR(DATA[[#This Row],[Fecha]])</f>
        <v>2024</v>
      </c>
      <c r="F6346" s="31" t="s">
        <v>398</v>
      </c>
      <c r="G6346" s="32" t="s">
        <v>53</v>
      </c>
      <c r="H6346" s="35" t="s">
        <v>387</v>
      </c>
      <c r="I6346" s="32" t="s">
        <v>166</v>
      </c>
      <c r="J6346" s="19">
        <v>5.15</v>
      </c>
    </row>
    <row r="6347" spans="1:11">
      <c r="A6347" s="18" t="s">
        <v>20</v>
      </c>
      <c r="B6347" s="5" t="s">
        <v>1061</v>
      </c>
      <c r="C6347" s="16">
        <v>29</v>
      </c>
      <c r="D6347" s="30">
        <v>45490</v>
      </c>
      <c r="E6347" s="102">
        <f>YEAR(DATA[[#This Row],[Fecha]])</f>
        <v>2024</v>
      </c>
      <c r="F6347" s="31" t="s">
        <v>398</v>
      </c>
      <c r="G6347" s="32" t="s">
        <v>70</v>
      </c>
      <c r="H6347" s="35" t="s">
        <v>607</v>
      </c>
      <c r="I6347" s="32" t="s">
        <v>166</v>
      </c>
      <c r="J6347" s="19">
        <v>5.05</v>
      </c>
    </row>
    <row r="6348" spans="1:11">
      <c r="A6348" s="18" t="s">
        <v>20</v>
      </c>
      <c r="B6348" s="5" t="s">
        <v>1061</v>
      </c>
      <c r="C6348" s="16">
        <v>29</v>
      </c>
      <c r="D6348" s="30">
        <v>45490</v>
      </c>
      <c r="E6348" s="102">
        <f>YEAR(DATA[[#This Row],[Fecha]])</f>
        <v>2024</v>
      </c>
      <c r="F6348" s="31" t="s">
        <v>398</v>
      </c>
      <c r="G6348" s="32" t="s">
        <v>64</v>
      </c>
      <c r="H6348" s="35" t="s">
        <v>562</v>
      </c>
      <c r="I6348" s="32" t="s">
        <v>166</v>
      </c>
      <c r="J6348" s="19">
        <v>4.63</v>
      </c>
    </row>
    <row r="6349" spans="1:11">
      <c r="A6349" s="18" t="s">
        <v>22</v>
      </c>
      <c r="B6349" s="5" t="s">
        <v>1061</v>
      </c>
      <c r="C6349" s="16">
        <v>29</v>
      </c>
      <c r="D6349" s="30">
        <v>45490</v>
      </c>
      <c r="E6349" s="102">
        <f>YEAR(DATA[[#This Row],[Fecha]])</f>
        <v>2024</v>
      </c>
      <c r="F6349" s="31" t="s">
        <v>398</v>
      </c>
      <c r="G6349" s="32" t="s">
        <v>78</v>
      </c>
      <c r="H6349" s="35" t="s">
        <v>296</v>
      </c>
      <c r="I6349" s="32" t="s">
        <v>166</v>
      </c>
      <c r="J6349" s="19">
        <v>4.28</v>
      </c>
    </row>
    <row r="6350" spans="1:11">
      <c r="A6350" s="18" t="s">
        <v>20</v>
      </c>
      <c r="B6350" s="5" t="s">
        <v>1061</v>
      </c>
      <c r="C6350" s="16">
        <v>29</v>
      </c>
      <c r="D6350" s="30">
        <v>45490</v>
      </c>
      <c r="E6350" s="102">
        <f>YEAR(DATA[[#This Row],[Fecha]])</f>
        <v>2024</v>
      </c>
      <c r="F6350" s="31" t="s">
        <v>398</v>
      </c>
      <c r="G6350" s="32" t="s">
        <v>70</v>
      </c>
      <c r="H6350" s="35" t="s">
        <v>84</v>
      </c>
      <c r="I6350" s="32" t="s">
        <v>166</v>
      </c>
      <c r="J6350" s="19">
        <v>4.12</v>
      </c>
    </row>
    <row r="6351" spans="1:11">
      <c r="A6351" s="18" t="s">
        <v>20</v>
      </c>
      <c r="B6351" s="5" t="s">
        <v>1061</v>
      </c>
      <c r="C6351" s="16">
        <v>29</v>
      </c>
      <c r="D6351" s="30">
        <v>45490</v>
      </c>
      <c r="E6351" s="102">
        <f>YEAR(DATA[[#This Row],[Fecha]])</f>
        <v>2024</v>
      </c>
      <c r="F6351" s="31" t="s">
        <v>398</v>
      </c>
      <c r="G6351" s="32" t="s">
        <v>70</v>
      </c>
      <c r="H6351" s="35" t="s">
        <v>84</v>
      </c>
      <c r="I6351" s="32" t="s">
        <v>166</v>
      </c>
      <c r="J6351" s="19">
        <v>3.68</v>
      </c>
    </row>
    <row r="6352" spans="1:11">
      <c r="A6352" s="18" t="s">
        <v>22</v>
      </c>
      <c r="B6352" s="5" t="s">
        <v>1061</v>
      </c>
      <c r="C6352" s="16">
        <v>29</v>
      </c>
      <c r="D6352" s="30">
        <v>45490</v>
      </c>
      <c r="E6352" s="102">
        <f>YEAR(DATA[[#This Row],[Fecha]])</f>
        <v>2024</v>
      </c>
      <c r="F6352" s="31" t="s">
        <v>398</v>
      </c>
      <c r="G6352" s="32" t="s">
        <v>65</v>
      </c>
      <c r="H6352" s="35" t="s">
        <v>89</v>
      </c>
      <c r="I6352" s="32" t="s">
        <v>166</v>
      </c>
      <c r="J6352" s="19">
        <v>3.68</v>
      </c>
    </row>
    <row r="6353" spans="1:10">
      <c r="A6353" s="18" t="s">
        <v>20</v>
      </c>
      <c r="B6353" s="5" t="s">
        <v>1061</v>
      </c>
      <c r="C6353" s="16">
        <v>29</v>
      </c>
      <c r="D6353" s="30">
        <v>45490</v>
      </c>
      <c r="E6353" s="102">
        <f>YEAR(DATA[[#This Row],[Fecha]])</f>
        <v>2024</v>
      </c>
      <c r="F6353" s="31" t="s">
        <v>58</v>
      </c>
      <c r="G6353" s="32" t="s">
        <v>76</v>
      </c>
      <c r="H6353" s="35" t="s">
        <v>99</v>
      </c>
      <c r="I6353" s="32" t="s">
        <v>166</v>
      </c>
      <c r="J6353" s="19">
        <v>3.31</v>
      </c>
    </row>
    <row r="6354" spans="1:10">
      <c r="A6354" s="18" t="s">
        <v>22</v>
      </c>
      <c r="B6354" s="5" t="s">
        <v>1061</v>
      </c>
      <c r="C6354" s="16">
        <v>29</v>
      </c>
      <c r="D6354" s="30">
        <v>45490</v>
      </c>
      <c r="E6354" s="102">
        <f>YEAR(DATA[[#This Row],[Fecha]])</f>
        <v>2024</v>
      </c>
      <c r="F6354" s="31" t="s">
        <v>398</v>
      </c>
      <c r="G6354" s="32" t="s">
        <v>79</v>
      </c>
      <c r="H6354" s="35" t="s">
        <v>110</v>
      </c>
      <c r="I6354" s="32" t="s">
        <v>166</v>
      </c>
      <c r="J6354" s="19">
        <v>3.28</v>
      </c>
    </row>
    <row r="6355" spans="1:10">
      <c r="A6355" s="18" t="s">
        <v>20</v>
      </c>
      <c r="B6355" s="5" t="s">
        <v>1061</v>
      </c>
      <c r="C6355" s="16">
        <v>29</v>
      </c>
      <c r="D6355" s="30">
        <v>45490</v>
      </c>
      <c r="E6355" s="102">
        <f>YEAR(DATA[[#This Row],[Fecha]])</f>
        <v>2024</v>
      </c>
      <c r="F6355" s="31" t="s">
        <v>58</v>
      </c>
      <c r="G6355" s="32" t="s">
        <v>70</v>
      </c>
      <c r="H6355" s="35" t="s">
        <v>134</v>
      </c>
      <c r="I6355" s="32" t="s">
        <v>166</v>
      </c>
      <c r="J6355" s="19">
        <v>2.77</v>
      </c>
    </row>
    <row r="6356" spans="1:10">
      <c r="A6356" s="18" t="s">
        <v>22</v>
      </c>
      <c r="B6356" s="5" t="s">
        <v>1061</v>
      </c>
      <c r="C6356" s="16">
        <v>29</v>
      </c>
      <c r="D6356" s="30">
        <v>45490</v>
      </c>
      <c r="E6356" s="102">
        <f>YEAR(DATA[[#This Row],[Fecha]])</f>
        <v>2024</v>
      </c>
      <c r="F6356" s="31" t="s">
        <v>398</v>
      </c>
      <c r="G6356" s="32" t="s">
        <v>78</v>
      </c>
      <c r="H6356" s="35" t="s">
        <v>296</v>
      </c>
      <c r="I6356" s="32" t="s">
        <v>166</v>
      </c>
      <c r="J6356" s="19">
        <v>2.73</v>
      </c>
    </row>
    <row r="6357" spans="1:10">
      <c r="A6357" s="18" t="s">
        <v>20</v>
      </c>
      <c r="B6357" s="5" t="s">
        <v>1061</v>
      </c>
      <c r="C6357" s="16">
        <v>29</v>
      </c>
      <c r="D6357" s="30">
        <v>45490</v>
      </c>
      <c r="E6357" s="102">
        <f>YEAR(DATA[[#This Row],[Fecha]])</f>
        <v>2024</v>
      </c>
      <c r="F6357" s="31" t="s">
        <v>58</v>
      </c>
      <c r="G6357" s="32" t="s">
        <v>59</v>
      </c>
      <c r="H6357" s="35" t="s">
        <v>66</v>
      </c>
      <c r="I6357" s="32" t="s">
        <v>166</v>
      </c>
      <c r="J6357" s="19">
        <v>1.97</v>
      </c>
    </row>
    <row r="6358" spans="1:10">
      <c r="A6358" s="18" t="s">
        <v>22</v>
      </c>
      <c r="B6358" s="5" t="s">
        <v>1061</v>
      </c>
      <c r="C6358" s="16">
        <v>29</v>
      </c>
      <c r="D6358" s="30">
        <v>45490</v>
      </c>
      <c r="E6358" s="102">
        <f>YEAR(DATA[[#This Row],[Fecha]])</f>
        <v>2024</v>
      </c>
      <c r="F6358" s="31" t="s">
        <v>398</v>
      </c>
      <c r="G6358" s="32" t="s">
        <v>65</v>
      </c>
      <c r="H6358" s="35" t="s">
        <v>89</v>
      </c>
      <c r="I6358" s="32" t="s">
        <v>166</v>
      </c>
      <c r="J6358" s="19">
        <v>1.78</v>
      </c>
    </row>
    <row r="6359" spans="1:10">
      <c r="A6359" s="18" t="s">
        <v>20</v>
      </c>
      <c r="B6359" s="5" t="s">
        <v>1061</v>
      </c>
      <c r="C6359" s="16">
        <v>29</v>
      </c>
      <c r="D6359" s="30">
        <v>45490</v>
      </c>
      <c r="E6359" s="102">
        <f>YEAR(DATA[[#This Row],[Fecha]])</f>
        <v>2024</v>
      </c>
      <c r="F6359" s="31" t="s">
        <v>398</v>
      </c>
      <c r="G6359" s="32" t="s">
        <v>53</v>
      </c>
      <c r="H6359" s="35" t="s">
        <v>387</v>
      </c>
      <c r="I6359" s="32" t="s">
        <v>166</v>
      </c>
      <c r="J6359" s="19">
        <v>1.71</v>
      </c>
    </row>
    <row r="6360" spans="1:10">
      <c r="A6360" s="18" t="s">
        <v>22</v>
      </c>
      <c r="B6360" s="5" t="s">
        <v>1061</v>
      </c>
      <c r="C6360" s="16">
        <v>29</v>
      </c>
      <c r="D6360" s="30">
        <v>45490</v>
      </c>
      <c r="E6360" s="102">
        <f>YEAR(DATA[[#This Row],[Fecha]])</f>
        <v>2024</v>
      </c>
      <c r="F6360" s="31" t="s">
        <v>398</v>
      </c>
      <c r="G6360" s="32" t="s">
        <v>79</v>
      </c>
      <c r="H6360" s="35" t="s">
        <v>110</v>
      </c>
      <c r="I6360" s="32" t="s">
        <v>166</v>
      </c>
      <c r="J6360" s="19">
        <v>1.28</v>
      </c>
    </row>
    <row r="6361" spans="1:10">
      <c r="A6361" s="18" t="s">
        <v>20</v>
      </c>
      <c r="B6361" s="5" t="s">
        <v>1061</v>
      </c>
      <c r="C6361" s="16">
        <v>29</v>
      </c>
      <c r="D6361" s="30">
        <v>45490</v>
      </c>
      <c r="E6361" s="102">
        <f>YEAR(DATA[[#This Row],[Fecha]])</f>
        <v>2024</v>
      </c>
      <c r="F6361" s="31" t="s">
        <v>398</v>
      </c>
      <c r="G6361" s="32" t="s">
        <v>53</v>
      </c>
      <c r="H6361" s="35" t="s">
        <v>387</v>
      </c>
      <c r="I6361" s="32" t="s">
        <v>166</v>
      </c>
      <c r="J6361" s="19">
        <v>1.1200000000000001</v>
      </c>
    </row>
    <row r="6362" spans="1:10">
      <c r="A6362" s="18" t="s">
        <v>22</v>
      </c>
      <c r="B6362" s="5" t="s">
        <v>1061</v>
      </c>
      <c r="C6362" s="16">
        <v>29</v>
      </c>
      <c r="D6362" s="30">
        <v>45490</v>
      </c>
      <c r="E6362" s="102">
        <f>YEAR(DATA[[#This Row],[Fecha]])</f>
        <v>2024</v>
      </c>
      <c r="F6362" s="31" t="s">
        <v>398</v>
      </c>
      <c r="G6362" s="32" t="s">
        <v>65</v>
      </c>
      <c r="H6362" s="35" t="s">
        <v>89</v>
      </c>
      <c r="I6362" s="32" t="s">
        <v>166</v>
      </c>
      <c r="J6362" s="19">
        <v>1.08</v>
      </c>
    </row>
    <row r="6363" spans="1:10">
      <c r="A6363" s="18" t="s">
        <v>22</v>
      </c>
      <c r="B6363" s="5" t="s">
        <v>1061</v>
      </c>
      <c r="C6363" s="16">
        <v>29</v>
      </c>
      <c r="D6363" s="30">
        <v>45490</v>
      </c>
      <c r="E6363" s="102">
        <f>YEAR(DATA[[#This Row],[Fecha]])</f>
        <v>2024</v>
      </c>
      <c r="F6363" s="31" t="s">
        <v>398</v>
      </c>
      <c r="G6363" s="32" t="s">
        <v>79</v>
      </c>
      <c r="H6363" s="35" t="s">
        <v>110</v>
      </c>
      <c r="I6363" s="32" t="s">
        <v>166</v>
      </c>
      <c r="J6363" s="19">
        <v>1.05</v>
      </c>
    </row>
    <row r="6364" spans="1:10">
      <c r="A6364" s="18" t="s">
        <v>20</v>
      </c>
      <c r="B6364" s="5" t="s">
        <v>1061</v>
      </c>
      <c r="C6364" s="16">
        <v>29</v>
      </c>
      <c r="D6364" s="30">
        <v>45490</v>
      </c>
      <c r="E6364" s="102">
        <f>YEAR(DATA[[#This Row],[Fecha]])</f>
        <v>2024</v>
      </c>
      <c r="F6364" s="31" t="s">
        <v>398</v>
      </c>
      <c r="G6364" s="32" t="s">
        <v>76</v>
      </c>
      <c r="H6364" s="35" t="s">
        <v>108</v>
      </c>
      <c r="I6364" s="32" t="s">
        <v>166</v>
      </c>
      <c r="J6364" s="19">
        <v>0.42</v>
      </c>
    </row>
    <row r="6365" spans="1:10">
      <c r="A6365" s="18" t="s">
        <v>20</v>
      </c>
      <c r="B6365" s="5" t="s">
        <v>1061</v>
      </c>
      <c r="C6365" s="16">
        <v>29</v>
      </c>
      <c r="D6365" s="30">
        <v>45490</v>
      </c>
      <c r="E6365" s="102">
        <f>YEAR(DATA[[#This Row],[Fecha]])</f>
        <v>2024</v>
      </c>
      <c r="F6365" s="31" t="s">
        <v>58</v>
      </c>
      <c r="G6365" s="32" t="s">
        <v>52</v>
      </c>
      <c r="H6365" s="35" t="s">
        <v>162</v>
      </c>
      <c r="I6365" s="32" t="s">
        <v>166</v>
      </c>
      <c r="J6365" s="19">
        <v>0.39</v>
      </c>
    </row>
    <row r="6366" spans="1:10">
      <c r="A6366" s="18" t="s">
        <v>20</v>
      </c>
      <c r="B6366" s="5" t="s">
        <v>1061</v>
      </c>
      <c r="C6366" s="16">
        <v>29</v>
      </c>
      <c r="D6366" s="30">
        <v>45490</v>
      </c>
      <c r="E6366" s="102">
        <f>YEAR(DATA[[#This Row],[Fecha]])</f>
        <v>2024</v>
      </c>
      <c r="F6366" s="31" t="s">
        <v>58</v>
      </c>
      <c r="G6366" s="32" t="s">
        <v>52</v>
      </c>
      <c r="H6366" s="35" t="s">
        <v>162</v>
      </c>
      <c r="I6366" s="32" t="s">
        <v>166</v>
      </c>
      <c r="J6366" s="19">
        <v>0.31</v>
      </c>
    </row>
    <row r="6367" spans="1:10">
      <c r="A6367" s="18" t="s">
        <v>20</v>
      </c>
      <c r="B6367" s="5" t="s">
        <v>1061</v>
      </c>
      <c r="C6367" s="16">
        <v>29</v>
      </c>
      <c r="D6367" s="30">
        <v>45490</v>
      </c>
      <c r="E6367" s="102">
        <f>YEAR(DATA[[#This Row],[Fecha]])</f>
        <v>2024</v>
      </c>
      <c r="F6367" s="31" t="s">
        <v>398</v>
      </c>
      <c r="G6367" s="32" t="s">
        <v>53</v>
      </c>
      <c r="H6367" s="35" t="s">
        <v>387</v>
      </c>
      <c r="I6367" s="32" t="s">
        <v>166</v>
      </c>
      <c r="J6367" s="19">
        <v>0.24</v>
      </c>
    </row>
    <row r="6368" spans="1:10">
      <c r="A6368" s="18" t="s">
        <v>22</v>
      </c>
      <c r="B6368" s="5" t="s">
        <v>1061</v>
      </c>
      <c r="C6368" s="16">
        <v>29</v>
      </c>
      <c r="D6368" s="30">
        <v>45490</v>
      </c>
      <c r="E6368" s="102">
        <f>YEAR(DATA[[#This Row],[Fecha]])</f>
        <v>2024</v>
      </c>
      <c r="F6368" s="31" t="s">
        <v>398</v>
      </c>
      <c r="G6368" s="32" t="s">
        <v>78</v>
      </c>
      <c r="H6368" s="35" t="s">
        <v>296</v>
      </c>
      <c r="I6368" s="32" t="s">
        <v>166</v>
      </c>
      <c r="J6368" s="19">
        <v>0.23</v>
      </c>
    </row>
    <row r="6369" spans="1:11">
      <c r="A6369" s="18" t="s">
        <v>22</v>
      </c>
      <c r="B6369" s="5" t="s">
        <v>1061</v>
      </c>
      <c r="C6369" s="16">
        <v>29</v>
      </c>
      <c r="D6369" s="30">
        <v>45490</v>
      </c>
      <c r="E6369" s="102">
        <f>YEAR(DATA[[#This Row],[Fecha]])</f>
        <v>2024</v>
      </c>
      <c r="F6369" s="31" t="s">
        <v>398</v>
      </c>
      <c r="G6369" s="32" t="s">
        <v>78</v>
      </c>
      <c r="H6369" s="35" t="s">
        <v>296</v>
      </c>
      <c r="I6369" s="32" t="s">
        <v>166</v>
      </c>
      <c r="J6369" s="19">
        <v>0.1</v>
      </c>
    </row>
    <row r="6370" spans="1:11">
      <c r="A6370" s="18" t="s">
        <v>20</v>
      </c>
      <c r="B6370" s="5" t="s">
        <v>1061</v>
      </c>
      <c r="C6370" s="16">
        <v>29</v>
      </c>
      <c r="D6370" s="30">
        <v>45490</v>
      </c>
      <c r="E6370" s="102">
        <f>YEAR(DATA[[#This Row],[Fecha]])</f>
        <v>2024</v>
      </c>
      <c r="F6370" s="31" t="s">
        <v>398</v>
      </c>
      <c r="G6370" s="32" t="s">
        <v>53</v>
      </c>
      <c r="H6370" s="35" t="s">
        <v>387</v>
      </c>
      <c r="I6370" s="32" t="s">
        <v>166</v>
      </c>
      <c r="J6370" s="19">
        <v>0.02</v>
      </c>
    </row>
    <row r="6371" spans="1:11">
      <c r="A6371" s="18" t="s">
        <v>22</v>
      </c>
      <c r="B6371" s="5" t="s">
        <v>1061</v>
      </c>
      <c r="C6371" s="16">
        <v>29</v>
      </c>
      <c r="D6371" s="30">
        <v>45490</v>
      </c>
      <c r="E6371" s="102">
        <f>YEAR(DATA[[#This Row],[Fecha]])</f>
        <v>2024</v>
      </c>
      <c r="F6371" s="31" t="s">
        <v>398</v>
      </c>
      <c r="G6371" s="32" t="s">
        <v>78</v>
      </c>
      <c r="H6371" s="35" t="s">
        <v>296</v>
      </c>
      <c r="I6371" s="32" t="s">
        <v>166</v>
      </c>
      <c r="J6371" s="19">
        <v>0.02</v>
      </c>
    </row>
    <row r="6372" spans="1:11">
      <c r="A6372" s="18" t="s">
        <v>20</v>
      </c>
      <c r="B6372" s="5" t="s">
        <v>1061</v>
      </c>
      <c r="C6372" s="16">
        <v>29</v>
      </c>
      <c r="D6372" s="30">
        <v>45491</v>
      </c>
      <c r="E6372" s="102">
        <f>YEAR(DATA[[#This Row],[Fecha]])</f>
        <v>2024</v>
      </c>
      <c r="F6372" s="31" t="s">
        <v>398</v>
      </c>
      <c r="G6372" s="32" t="s">
        <v>75</v>
      </c>
      <c r="H6372" s="35" t="s">
        <v>555</v>
      </c>
      <c r="I6372" s="32" t="s">
        <v>57</v>
      </c>
      <c r="J6372" s="19">
        <v>32.42</v>
      </c>
      <c r="K6372" s="29" t="s">
        <v>1085</v>
      </c>
    </row>
    <row r="6373" spans="1:11">
      <c r="A6373" s="18" t="s">
        <v>20</v>
      </c>
      <c r="B6373" s="5" t="s">
        <v>1061</v>
      </c>
      <c r="C6373" s="16">
        <v>29</v>
      </c>
      <c r="D6373" s="30">
        <v>45491</v>
      </c>
      <c r="E6373" s="102">
        <f>YEAR(DATA[[#This Row],[Fecha]])</f>
        <v>2024</v>
      </c>
      <c r="F6373" s="31" t="s">
        <v>398</v>
      </c>
      <c r="G6373" s="32" t="s">
        <v>75</v>
      </c>
      <c r="H6373" s="35" t="s">
        <v>555</v>
      </c>
      <c r="I6373" s="32" t="s">
        <v>57</v>
      </c>
      <c r="J6373" s="19">
        <v>14.91</v>
      </c>
      <c r="K6373" s="29" t="s">
        <v>1085</v>
      </c>
    </row>
    <row r="6374" spans="1:11">
      <c r="A6374" s="18" t="s">
        <v>20</v>
      </c>
      <c r="B6374" s="5" t="s">
        <v>1061</v>
      </c>
      <c r="C6374" s="16">
        <v>29</v>
      </c>
      <c r="D6374" s="30">
        <v>45491</v>
      </c>
      <c r="E6374" s="102">
        <f>YEAR(DATA[[#This Row],[Fecha]])</f>
        <v>2024</v>
      </c>
      <c r="F6374" s="31" t="s">
        <v>398</v>
      </c>
      <c r="G6374" s="32" t="s">
        <v>75</v>
      </c>
      <c r="H6374" s="35" t="s">
        <v>555</v>
      </c>
      <c r="I6374" s="32" t="s">
        <v>57</v>
      </c>
      <c r="J6374" s="19">
        <v>7.99</v>
      </c>
      <c r="K6374" s="29" t="s">
        <v>1085</v>
      </c>
    </row>
    <row r="6375" spans="1:11">
      <c r="A6375" s="18" t="s">
        <v>22</v>
      </c>
      <c r="B6375" s="5" t="s">
        <v>1061</v>
      </c>
      <c r="C6375" s="16">
        <v>29</v>
      </c>
      <c r="D6375" s="30">
        <v>45491</v>
      </c>
      <c r="E6375" s="102">
        <f>YEAR(DATA[[#This Row],[Fecha]])</f>
        <v>2024</v>
      </c>
      <c r="F6375" s="31" t="s">
        <v>398</v>
      </c>
      <c r="G6375" s="32" t="s">
        <v>79</v>
      </c>
      <c r="H6375" s="35" t="s">
        <v>110</v>
      </c>
      <c r="I6375" s="32" t="s">
        <v>166</v>
      </c>
      <c r="J6375" s="19">
        <v>5.01</v>
      </c>
    </row>
    <row r="6376" spans="1:11">
      <c r="A6376" s="18" t="s">
        <v>20</v>
      </c>
      <c r="B6376" s="5" t="s">
        <v>1061</v>
      </c>
      <c r="C6376" s="16">
        <v>29</v>
      </c>
      <c r="D6376" s="30">
        <v>45491</v>
      </c>
      <c r="E6376" s="102">
        <f>YEAR(DATA[[#This Row],[Fecha]])</f>
        <v>2024</v>
      </c>
      <c r="F6376" s="31" t="s">
        <v>398</v>
      </c>
      <c r="G6376" s="32" t="s">
        <v>75</v>
      </c>
      <c r="H6376" s="35" t="s">
        <v>555</v>
      </c>
      <c r="I6376" s="32" t="s">
        <v>166</v>
      </c>
      <c r="J6376" s="19">
        <v>4.2699999999999996</v>
      </c>
    </row>
    <row r="6377" spans="1:11">
      <c r="A6377" s="18" t="s">
        <v>22</v>
      </c>
      <c r="B6377" s="5" t="s">
        <v>1061</v>
      </c>
      <c r="C6377" s="16">
        <v>29</v>
      </c>
      <c r="D6377" s="30">
        <v>45491</v>
      </c>
      <c r="E6377" s="102">
        <f>YEAR(DATA[[#This Row],[Fecha]])</f>
        <v>2024</v>
      </c>
      <c r="F6377" s="31" t="s">
        <v>398</v>
      </c>
      <c r="G6377" s="32" t="s">
        <v>79</v>
      </c>
      <c r="H6377" s="35" t="s">
        <v>110</v>
      </c>
      <c r="I6377" s="32" t="s">
        <v>166</v>
      </c>
      <c r="J6377" s="19">
        <v>3.38</v>
      </c>
    </row>
    <row r="6378" spans="1:11">
      <c r="A6378" s="18" t="s">
        <v>22</v>
      </c>
      <c r="B6378" s="5" t="s">
        <v>1061</v>
      </c>
      <c r="C6378" s="16">
        <v>29</v>
      </c>
      <c r="D6378" s="30">
        <v>45491</v>
      </c>
      <c r="E6378" s="102">
        <f>YEAR(DATA[[#This Row],[Fecha]])</f>
        <v>2024</v>
      </c>
      <c r="F6378" s="31" t="s">
        <v>398</v>
      </c>
      <c r="G6378" s="32" t="s">
        <v>79</v>
      </c>
      <c r="H6378" s="35" t="s">
        <v>110</v>
      </c>
      <c r="I6378" s="32" t="s">
        <v>166</v>
      </c>
      <c r="J6378" s="19">
        <v>2.5299999999999998</v>
      </c>
    </row>
    <row r="6379" spans="1:11">
      <c r="A6379" s="18" t="s">
        <v>22</v>
      </c>
      <c r="B6379" s="5" t="s">
        <v>1061</v>
      </c>
      <c r="C6379" s="16">
        <v>29</v>
      </c>
      <c r="D6379" s="30">
        <v>45491</v>
      </c>
      <c r="E6379" s="102">
        <f>YEAR(DATA[[#This Row],[Fecha]])</f>
        <v>2024</v>
      </c>
      <c r="F6379" s="31" t="s">
        <v>398</v>
      </c>
      <c r="G6379" s="32" t="s">
        <v>78</v>
      </c>
      <c r="H6379" s="35" t="s">
        <v>296</v>
      </c>
      <c r="I6379" s="32" t="s">
        <v>166</v>
      </c>
      <c r="J6379" s="19">
        <v>2.25</v>
      </c>
    </row>
    <row r="6380" spans="1:11">
      <c r="A6380" s="18" t="s">
        <v>20</v>
      </c>
      <c r="B6380" s="5" t="s">
        <v>1061</v>
      </c>
      <c r="C6380" s="16">
        <v>29</v>
      </c>
      <c r="D6380" s="30">
        <v>45491</v>
      </c>
      <c r="E6380" s="102">
        <f>YEAR(DATA[[#This Row],[Fecha]])</f>
        <v>2024</v>
      </c>
      <c r="F6380" s="31" t="s">
        <v>58</v>
      </c>
      <c r="G6380" s="32" t="s">
        <v>53</v>
      </c>
      <c r="H6380" s="35" t="s">
        <v>387</v>
      </c>
      <c r="I6380" s="32" t="s">
        <v>166</v>
      </c>
      <c r="J6380" s="19">
        <v>1.99</v>
      </c>
    </row>
    <row r="6381" spans="1:11">
      <c r="A6381" s="18" t="s">
        <v>22</v>
      </c>
      <c r="B6381" s="5" t="s">
        <v>1061</v>
      </c>
      <c r="C6381" s="16">
        <v>29</v>
      </c>
      <c r="D6381" s="30">
        <v>45491</v>
      </c>
      <c r="E6381" s="102">
        <f>YEAR(DATA[[#This Row],[Fecha]])</f>
        <v>2024</v>
      </c>
      <c r="F6381" s="31" t="s">
        <v>398</v>
      </c>
      <c r="G6381" s="32" t="s">
        <v>76</v>
      </c>
      <c r="H6381" s="35" t="s">
        <v>304</v>
      </c>
      <c r="I6381" s="32" t="s">
        <v>166</v>
      </c>
      <c r="J6381" s="19">
        <v>1.98</v>
      </c>
    </row>
    <row r="6382" spans="1:11">
      <c r="A6382" s="18" t="s">
        <v>20</v>
      </c>
      <c r="B6382" s="5" t="s">
        <v>1061</v>
      </c>
      <c r="C6382" s="16">
        <v>29</v>
      </c>
      <c r="D6382" s="30">
        <v>45491</v>
      </c>
      <c r="E6382" s="102">
        <f>YEAR(DATA[[#This Row],[Fecha]])</f>
        <v>2024</v>
      </c>
      <c r="F6382" s="31" t="s">
        <v>398</v>
      </c>
      <c r="G6382" s="32" t="s">
        <v>75</v>
      </c>
      <c r="H6382" s="35" t="s">
        <v>555</v>
      </c>
      <c r="I6382" s="32" t="s">
        <v>166</v>
      </c>
      <c r="J6382" s="19">
        <v>1.81</v>
      </c>
    </row>
    <row r="6383" spans="1:11">
      <c r="A6383" s="18" t="s">
        <v>22</v>
      </c>
      <c r="B6383" s="5" t="s">
        <v>1061</v>
      </c>
      <c r="C6383" s="16">
        <v>29</v>
      </c>
      <c r="D6383" s="30">
        <v>45491</v>
      </c>
      <c r="E6383" s="102">
        <f>YEAR(DATA[[#This Row],[Fecha]])</f>
        <v>2024</v>
      </c>
      <c r="F6383" s="31" t="s">
        <v>398</v>
      </c>
      <c r="G6383" s="32" t="s">
        <v>79</v>
      </c>
      <c r="H6383" s="35" t="s">
        <v>110</v>
      </c>
      <c r="I6383" s="32" t="s">
        <v>166</v>
      </c>
      <c r="J6383" s="19">
        <v>1.6</v>
      </c>
    </row>
    <row r="6384" spans="1:11">
      <c r="A6384" s="18" t="s">
        <v>20</v>
      </c>
      <c r="B6384" s="5" t="s">
        <v>1061</v>
      </c>
      <c r="C6384" s="16">
        <v>29</v>
      </c>
      <c r="D6384" s="30">
        <v>45491</v>
      </c>
      <c r="E6384" s="102">
        <f>YEAR(DATA[[#This Row],[Fecha]])</f>
        <v>2024</v>
      </c>
      <c r="F6384" s="31" t="s">
        <v>398</v>
      </c>
      <c r="G6384" s="32" t="s">
        <v>53</v>
      </c>
      <c r="H6384" s="35" t="s">
        <v>387</v>
      </c>
      <c r="I6384" s="32" t="s">
        <v>166</v>
      </c>
      <c r="J6384" s="19">
        <v>1.43</v>
      </c>
    </row>
    <row r="6385" spans="1:11">
      <c r="A6385" s="18" t="s">
        <v>22</v>
      </c>
      <c r="B6385" s="5" t="s">
        <v>1061</v>
      </c>
      <c r="C6385" s="16">
        <v>29</v>
      </c>
      <c r="D6385" s="30">
        <v>45491</v>
      </c>
      <c r="E6385" s="102">
        <f>YEAR(DATA[[#This Row],[Fecha]])</f>
        <v>2024</v>
      </c>
      <c r="F6385" s="31" t="s">
        <v>398</v>
      </c>
      <c r="G6385" s="32" t="s">
        <v>79</v>
      </c>
      <c r="H6385" s="35" t="s">
        <v>110</v>
      </c>
      <c r="I6385" s="32" t="s">
        <v>166</v>
      </c>
      <c r="J6385" s="19">
        <v>1.43</v>
      </c>
    </row>
    <row r="6386" spans="1:11">
      <c r="A6386" s="18" t="s">
        <v>22</v>
      </c>
      <c r="B6386" s="5" t="s">
        <v>1061</v>
      </c>
      <c r="C6386" s="16">
        <v>29</v>
      </c>
      <c r="D6386" s="30">
        <v>45491</v>
      </c>
      <c r="E6386" s="102">
        <f>YEAR(DATA[[#This Row],[Fecha]])</f>
        <v>2024</v>
      </c>
      <c r="F6386" s="31" t="s">
        <v>398</v>
      </c>
      <c r="G6386" s="32" t="s">
        <v>79</v>
      </c>
      <c r="H6386" s="35" t="s">
        <v>110</v>
      </c>
      <c r="I6386" s="32" t="s">
        <v>166</v>
      </c>
      <c r="J6386" s="19">
        <v>1.25</v>
      </c>
    </row>
    <row r="6387" spans="1:11">
      <c r="A6387" s="18" t="s">
        <v>22</v>
      </c>
      <c r="B6387" s="5" t="s">
        <v>1061</v>
      </c>
      <c r="C6387" s="16">
        <v>29</v>
      </c>
      <c r="D6387" s="30">
        <v>45491</v>
      </c>
      <c r="E6387" s="102">
        <f>YEAR(DATA[[#This Row],[Fecha]])</f>
        <v>2024</v>
      </c>
      <c r="F6387" s="31" t="s">
        <v>398</v>
      </c>
      <c r="G6387" s="32" t="s">
        <v>79</v>
      </c>
      <c r="H6387" s="35" t="s">
        <v>110</v>
      </c>
      <c r="I6387" s="32" t="s">
        <v>166</v>
      </c>
      <c r="J6387" s="19">
        <v>1.1299999999999999</v>
      </c>
    </row>
    <row r="6388" spans="1:11">
      <c r="A6388" s="18" t="s">
        <v>22</v>
      </c>
      <c r="B6388" s="5" t="s">
        <v>1061</v>
      </c>
      <c r="C6388" s="16">
        <v>29</v>
      </c>
      <c r="D6388" s="30">
        <v>45491</v>
      </c>
      <c r="E6388" s="102">
        <f>YEAR(DATA[[#This Row],[Fecha]])</f>
        <v>2024</v>
      </c>
      <c r="F6388" s="31" t="s">
        <v>398</v>
      </c>
      <c r="G6388" s="32" t="s">
        <v>79</v>
      </c>
      <c r="H6388" s="35" t="s">
        <v>110</v>
      </c>
      <c r="I6388" s="32" t="s">
        <v>166</v>
      </c>
      <c r="J6388" s="19">
        <v>1.03</v>
      </c>
    </row>
    <row r="6389" spans="1:11">
      <c r="A6389" s="18" t="s">
        <v>20</v>
      </c>
      <c r="B6389" s="5" t="s">
        <v>1061</v>
      </c>
      <c r="C6389" s="16">
        <v>29</v>
      </c>
      <c r="D6389" s="30">
        <v>45491</v>
      </c>
      <c r="E6389" s="102">
        <f>YEAR(DATA[[#This Row],[Fecha]])</f>
        <v>2024</v>
      </c>
      <c r="F6389" s="31" t="s">
        <v>58</v>
      </c>
      <c r="G6389" s="32" t="s">
        <v>52</v>
      </c>
      <c r="H6389" s="35" t="s">
        <v>162</v>
      </c>
      <c r="I6389" s="32" t="s">
        <v>166</v>
      </c>
      <c r="J6389" s="19">
        <v>0.92</v>
      </c>
    </row>
    <row r="6390" spans="1:11">
      <c r="A6390" s="18" t="s">
        <v>22</v>
      </c>
      <c r="B6390" s="5" t="s">
        <v>1061</v>
      </c>
      <c r="C6390" s="16">
        <v>29</v>
      </c>
      <c r="D6390" s="30">
        <v>45491</v>
      </c>
      <c r="E6390" s="102">
        <f>YEAR(DATA[[#This Row],[Fecha]])</f>
        <v>2024</v>
      </c>
      <c r="F6390" s="31" t="s">
        <v>398</v>
      </c>
      <c r="G6390" s="32" t="s">
        <v>79</v>
      </c>
      <c r="H6390" s="35" t="s">
        <v>110</v>
      </c>
      <c r="I6390" s="32" t="s">
        <v>166</v>
      </c>
      <c r="J6390" s="19">
        <v>0.87</v>
      </c>
    </row>
    <row r="6391" spans="1:11">
      <c r="A6391" s="18" t="s">
        <v>20</v>
      </c>
      <c r="B6391" s="5" t="s">
        <v>1061</v>
      </c>
      <c r="C6391" s="16">
        <v>29</v>
      </c>
      <c r="D6391" s="30">
        <v>45491</v>
      </c>
      <c r="E6391" s="102">
        <f>YEAR(DATA[[#This Row],[Fecha]])</f>
        <v>2024</v>
      </c>
      <c r="F6391" s="31" t="s">
        <v>58</v>
      </c>
      <c r="G6391" s="32" t="s">
        <v>52</v>
      </c>
      <c r="H6391" s="35" t="s">
        <v>162</v>
      </c>
      <c r="I6391" s="32" t="s">
        <v>166</v>
      </c>
      <c r="J6391" s="19">
        <v>0.61</v>
      </c>
    </row>
    <row r="6392" spans="1:11">
      <c r="A6392" s="18" t="s">
        <v>20</v>
      </c>
      <c r="B6392" s="5" t="s">
        <v>1061</v>
      </c>
      <c r="C6392" s="16">
        <v>29</v>
      </c>
      <c r="D6392" s="30">
        <v>45491</v>
      </c>
      <c r="E6392" s="102">
        <f>YEAR(DATA[[#This Row],[Fecha]])</f>
        <v>2024</v>
      </c>
      <c r="F6392" s="31" t="s">
        <v>58</v>
      </c>
      <c r="G6392" s="32" t="s">
        <v>52</v>
      </c>
      <c r="H6392" s="35" t="s">
        <v>162</v>
      </c>
      <c r="I6392" s="32" t="s">
        <v>166</v>
      </c>
      <c r="J6392" s="19">
        <v>0.37</v>
      </c>
    </row>
    <row r="6393" spans="1:11">
      <c r="A6393" s="18" t="s">
        <v>20</v>
      </c>
      <c r="B6393" s="5" t="s">
        <v>1061</v>
      </c>
      <c r="C6393" s="16">
        <v>29</v>
      </c>
      <c r="D6393" s="30">
        <v>45491</v>
      </c>
      <c r="E6393" s="102">
        <f>YEAR(DATA[[#This Row],[Fecha]])</f>
        <v>2024</v>
      </c>
      <c r="F6393" s="31" t="s">
        <v>398</v>
      </c>
      <c r="G6393" s="32" t="s">
        <v>75</v>
      </c>
      <c r="H6393" s="35" t="s">
        <v>555</v>
      </c>
      <c r="I6393" s="32" t="s">
        <v>166</v>
      </c>
      <c r="J6393" s="19">
        <v>0.17</v>
      </c>
    </row>
    <row r="6394" spans="1:11">
      <c r="A6394" s="18" t="s">
        <v>22</v>
      </c>
      <c r="B6394" s="5" t="s">
        <v>1061</v>
      </c>
      <c r="C6394" s="16">
        <v>29</v>
      </c>
      <c r="D6394" s="30">
        <v>45491</v>
      </c>
      <c r="E6394" s="102">
        <f>YEAR(DATA[[#This Row],[Fecha]])</f>
        <v>2024</v>
      </c>
      <c r="F6394" s="31" t="s">
        <v>398</v>
      </c>
      <c r="G6394" s="32" t="s">
        <v>79</v>
      </c>
      <c r="H6394" s="35" t="s">
        <v>110</v>
      </c>
      <c r="I6394" s="32" t="s">
        <v>166</v>
      </c>
      <c r="J6394" s="19">
        <v>0.13</v>
      </c>
    </row>
    <row r="6395" spans="1:11">
      <c r="A6395" s="18" t="s">
        <v>20</v>
      </c>
      <c r="B6395" s="5" t="s">
        <v>1061</v>
      </c>
      <c r="C6395" s="16">
        <v>30</v>
      </c>
      <c r="D6395" s="86">
        <v>45497</v>
      </c>
      <c r="E6395" s="102">
        <f>YEAR(DATA[[#This Row],[Fecha]])</f>
        <v>2024</v>
      </c>
      <c r="F6395" s="31" t="s">
        <v>398</v>
      </c>
      <c r="G6395" s="32" t="s">
        <v>70</v>
      </c>
      <c r="H6395" s="87" t="s">
        <v>134</v>
      </c>
      <c r="I6395" s="32" t="s">
        <v>166</v>
      </c>
      <c r="J6395" s="19">
        <v>4.67</v>
      </c>
    </row>
    <row r="6396" spans="1:11">
      <c r="A6396" s="18" t="s">
        <v>20</v>
      </c>
      <c r="B6396" s="5" t="s">
        <v>1061</v>
      </c>
      <c r="C6396" s="16">
        <v>30</v>
      </c>
      <c r="D6396" s="86">
        <v>45497</v>
      </c>
      <c r="E6396" s="102">
        <f>YEAR(DATA[[#This Row],[Fecha]])</f>
        <v>2024</v>
      </c>
      <c r="F6396" s="31" t="s">
        <v>398</v>
      </c>
      <c r="G6396" s="32" t="s">
        <v>53</v>
      </c>
      <c r="H6396" s="87" t="s">
        <v>525</v>
      </c>
      <c r="I6396" s="32" t="s">
        <v>166</v>
      </c>
      <c r="J6396" s="19">
        <v>1.83</v>
      </c>
    </row>
    <row r="6397" spans="1:11">
      <c r="A6397" s="18" t="s">
        <v>20</v>
      </c>
      <c r="B6397" s="5" t="s">
        <v>1061</v>
      </c>
      <c r="C6397" s="16">
        <v>30</v>
      </c>
      <c r="D6397" s="86">
        <v>45498</v>
      </c>
      <c r="E6397" s="102">
        <f>YEAR(DATA[[#This Row],[Fecha]])</f>
        <v>2024</v>
      </c>
      <c r="F6397" s="31" t="s">
        <v>58</v>
      </c>
      <c r="G6397" s="32" t="s">
        <v>52</v>
      </c>
      <c r="H6397" s="87" t="s">
        <v>594</v>
      </c>
      <c r="I6397" s="32" t="s">
        <v>57</v>
      </c>
      <c r="J6397" s="19">
        <v>15.68</v>
      </c>
      <c r="K6397" s="29" t="s">
        <v>1086</v>
      </c>
    </row>
    <row r="6398" spans="1:11">
      <c r="A6398" s="18" t="s">
        <v>20</v>
      </c>
      <c r="B6398" s="5" t="s">
        <v>1061</v>
      </c>
      <c r="C6398" s="16">
        <v>30</v>
      </c>
      <c r="D6398" s="86">
        <v>45498</v>
      </c>
      <c r="E6398" s="102">
        <f>YEAR(DATA[[#This Row],[Fecha]])</f>
        <v>2024</v>
      </c>
      <c r="F6398" s="31" t="s">
        <v>398</v>
      </c>
      <c r="G6398" s="32" t="s">
        <v>76</v>
      </c>
      <c r="H6398" s="87" t="s">
        <v>586</v>
      </c>
      <c r="I6398" s="32" t="s">
        <v>166</v>
      </c>
      <c r="J6398" s="19">
        <v>5.43</v>
      </c>
    </row>
    <row r="6399" spans="1:11">
      <c r="A6399" s="18" t="s">
        <v>20</v>
      </c>
      <c r="B6399" s="5" t="s">
        <v>1061</v>
      </c>
      <c r="C6399" s="16">
        <v>30</v>
      </c>
      <c r="D6399" s="86">
        <v>45498</v>
      </c>
      <c r="E6399" s="102">
        <f>YEAR(DATA[[#This Row],[Fecha]])</f>
        <v>2024</v>
      </c>
      <c r="F6399" s="31" t="s">
        <v>58</v>
      </c>
      <c r="G6399" s="32" t="s">
        <v>62</v>
      </c>
      <c r="H6399" s="87" t="s">
        <v>63</v>
      </c>
      <c r="I6399" s="32" t="s">
        <v>166</v>
      </c>
      <c r="J6399" s="19">
        <v>5.3</v>
      </c>
    </row>
    <row r="6400" spans="1:11">
      <c r="A6400" s="18" t="s">
        <v>20</v>
      </c>
      <c r="B6400" s="5" t="s">
        <v>1061</v>
      </c>
      <c r="C6400" s="16">
        <v>30</v>
      </c>
      <c r="D6400" s="86">
        <v>45498</v>
      </c>
      <c r="E6400" s="102">
        <f>YEAR(DATA[[#This Row],[Fecha]])</f>
        <v>2024</v>
      </c>
      <c r="F6400" s="31" t="s">
        <v>58</v>
      </c>
      <c r="G6400" s="32" t="s">
        <v>62</v>
      </c>
      <c r="H6400" s="87" t="s">
        <v>63</v>
      </c>
      <c r="I6400" s="32" t="s">
        <v>166</v>
      </c>
      <c r="J6400" s="19">
        <v>2.82</v>
      </c>
    </row>
    <row r="6401" spans="1:11">
      <c r="A6401" s="18" t="s">
        <v>20</v>
      </c>
      <c r="B6401" s="5" t="s">
        <v>1061</v>
      </c>
      <c r="C6401" s="16">
        <v>30</v>
      </c>
      <c r="D6401" s="86">
        <v>45498</v>
      </c>
      <c r="E6401" s="102">
        <f>YEAR(DATA[[#This Row],[Fecha]])</f>
        <v>2024</v>
      </c>
      <c r="F6401" s="31" t="s">
        <v>58</v>
      </c>
      <c r="G6401" s="32" t="s">
        <v>53</v>
      </c>
      <c r="H6401" s="87" t="s">
        <v>387</v>
      </c>
      <c r="I6401" s="32" t="s">
        <v>166</v>
      </c>
      <c r="J6401" s="19">
        <v>2.06</v>
      </c>
    </row>
    <row r="6402" spans="1:11">
      <c r="A6402" s="18" t="s">
        <v>20</v>
      </c>
      <c r="B6402" s="5" t="s">
        <v>1061</v>
      </c>
      <c r="C6402" s="16">
        <v>30</v>
      </c>
      <c r="D6402" s="86">
        <v>45498</v>
      </c>
      <c r="E6402" s="102">
        <f>YEAR(DATA[[#This Row],[Fecha]])</f>
        <v>2024</v>
      </c>
      <c r="F6402" s="31" t="s">
        <v>58</v>
      </c>
      <c r="G6402" s="32" t="s">
        <v>53</v>
      </c>
      <c r="H6402" s="87" t="s">
        <v>387</v>
      </c>
      <c r="I6402" s="32" t="s">
        <v>166</v>
      </c>
      <c r="J6402" s="19">
        <v>1.9</v>
      </c>
    </row>
    <row r="6403" spans="1:11">
      <c r="A6403" s="18" t="s">
        <v>20</v>
      </c>
      <c r="B6403" s="5" t="s">
        <v>1061</v>
      </c>
      <c r="C6403" s="16">
        <v>30</v>
      </c>
      <c r="D6403" s="86">
        <v>45498</v>
      </c>
      <c r="E6403" s="102">
        <f>YEAR(DATA[[#This Row],[Fecha]])</f>
        <v>2024</v>
      </c>
      <c r="F6403" s="31" t="s">
        <v>58</v>
      </c>
      <c r="G6403" s="32" t="s">
        <v>53</v>
      </c>
      <c r="H6403" s="87" t="s">
        <v>387</v>
      </c>
      <c r="I6403" s="32" t="s">
        <v>166</v>
      </c>
      <c r="J6403" s="19">
        <v>1.77</v>
      </c>
    </row>
    <row r="6404" spans="1:11">
      <c r="A6404" s="18" t="s">
        <v>20</v>
      </c>
      <c r="B6404" s="5" t="s">
        <v>1061</v>
      </c>
      <c r="C6404" s="16">
        <v>30</v>
      </c>
      <c r="D6404" s="86">
        <v>45498</v>
      </c>
      <c r="E6404" s="102">
        <f>YEAR(DATA[[#This Row],[Fecha]])</f>
        <v>2024</v>
      </c>
      <c r="F6404" s="31" t="s">
        <v>398</v>
      </c>
      <c r="G6404" s="32" t="s">
        <v>64</v>
      </c>
      <c r="H6404" s="87" t="s">
        <v>544</v>
      </c>
      <c r="I6404" s="32" t="s">
        <v>166</v>
      </c>
      <c r="J6404" s="19">
        <v>1.77</v>
      </c>
    </row>
    <row r="6405" spans="1:11">
      <c r="A6405" s="18" t="s">
        <v>20</v>
      </c>
      <c r="B6405" s="5" t="s">
        <v>1061</v>
      </c>
      <c r="C6405" s="16">
        <v>30</v>
      </c>
      <c r="D6405" s="86">
        <v>45498</v>
      </c>
      <c r="E6405" s="102">
        <f>YEAR(DATA[[#This Row],[Fecha]])</f>
        <v>2024</v>
      </c>
      <c r="F6405" s="31" t="s">
        <v>398</v>
      </c>
      <c r="G6405" s="32" t="s">
        <v>64</v>
      </c>
      <c r="H6405" s="87" t="s">
        <v>544</v>
      </c>
      <c r="I6405" s="32" t="s">
        <v>166</v>
      </c>
      <c r="J6405" s="19">
        <v>1.76</v>
      </c>
    </row>
    <row r="6406" spans="1:11">
      <c r="A6406" s="18" t="s">
        <v>20</v>
      </c>
      <c r="B6406" s="5" t="s">
        <v>1061</v>
      </c>
      <c r="C6406" s="16">
        <v>30</v>
      </c>
      <c r="D6406" s="86">
        <v>45498</v>
      </c>
      <c r="E6406" s="102">
        <f>YEAR(DATA[[#This Row],[Fecha]])</f>
        <v>2024</v>
      </c>
      <c r="F6406" s="31" t="s">
        <v>398</v>
      </c>
      <c r="G6406" s="32" t="s">
        <v>75</v>
      </c>
      <c r="H6406" s="87" t="s">
        <v>177</v>
      </c>
      <c r="I6406" s="32" t="s">
        <v>166</v>
      </c>
      <c r="J6406" s="19">
        <v>1.22</v>
      </c>
    </row>
    <row r="6407" spans="1:11">
      <c r="A6407" s="18" t="s">
        <v>20</v>
      </c>
      <c r="B6407" s="5" t="s">
        <v>1061</v>
      </c>
      <c r="C6407" s="16">
        <v>30</v>
      </c>
      <c r="D6407" s="86">
        <v>45498</v>
      </c>
      <c r="E6407" s="102">
        <f>YEAR(DATA[[#This Row],[Fecha]])</f>
        <v>2024</v>
      </c>
      <c r="F6407" s="31" t="s">
        <v>398</v>
      </c>
      <c r="G6407" s="32" t="s">
        <v>52</v>
      </c>
      <c r="H6407" s="87" t="s">
        <v>162</v>
      </c>
      <c r="I6407" s="32" t="s">
        <v>166</v>
      </c>
      <c r="J6407" s="19">
        <v>0.32</v>
      </c>
    </row>
    <row r="6408" spans="1:11">
      <c r="A6408" s="18" t="s">
        <v>20</v>
      </c>
      <c r="B6408" s="5" t="s">
        <v>1061</v>
      </c>
      <c r="C6408" s="16">
        <v>30</v>
      </c>
      <c r="D6408" s="86">
        <v>45499</v>
      </c>
      <c r="E6408" s="102">
        <f>YEAR(DATA[[#This Row],[Fecha]])</f>
        <v>2024</v>
      </c>
      <c r="F6408" s="31" t="s">
        <v>58</v>
      </c>
      <c r="G6408" s="32" t="s">
        <v>52</v>
      </c>
      <c r="H6408" s="87" t="s">
        <v>591</v>
      </c>
      <c r="I6408" s="32" t="s">
        <v>57</v>
      </c>
      <c r="J6408" s="19">
        <v>16.309999999999999</v>
      </c>
      <c r="K6408" s="29" t="s">
        <v>1087</v>
      </c>
    </row>
    <row r="6409" spans="1:11">
      <c r="A6409" s="18" t="s">
        <v>20</v>
      </c>
      <c r="B6409" s="5" t="s">
        <v>1061</v>
      </c>
      <c r="C6409" s="16">
        <v>30</v>
      </c>
      <c r="D6409" s="86">
        <v>45499</v>
      </c>
      <c r="E6409" s="102">
        <f>YEAR(DATA[[#This Row],[Fecha]])</f>
        <v>2024</v>
      </c>
      <c r="F6409" s="31" t="s">
        <v>398</v>
      </c>
      <c r="G6409" s="32" t="s">
        <v>52</v>
      </c>
      <c r="H6409" s="87" t="s">
        <v>431</v>
      </c>
      <c r="I6409" s="32" t="s">
        <v>56</v>
      </c>
      <c r="J6409" s="19">
        <v>12.06</v>
      </c>
      <c r="K6409" s="29" t="s">
        <v>641</v>
      </c>
    </row>
    <row r="6410" spans="1:11">
      <c r="A6410" s="18" t="s">
        <v>20</v>
      </c>
      <c r="B6410" s="5" t="s">
        <v>1061</v>
      </c>
      <c r="C6410" s="16">
        <v>30</v>
      </c>
      <c r="D6410" s="86">
        <v>45499</v>
      </c>
      <c r="E6410" s="102">
        <f>YEAR(DATA[[#This Row],[Fecha]])</f>
        <v>2024</v>
      </c>
      <c r="F6410" s="31" t="s">
        <v>58</v>
      </c>
      <c r="G6410" s="32" t="s">
        <v>52</v>
      </c>
      <c r="H6410" s="87" t="s">
        <v>431</v>
      </c>
      <c r="I6410" s="32" t="s">
        <v>166</v>
      </c>
      <c r="J6410" s="19">
        <v>5.62</v>
      </c>
    </row>
    <row r="6411" spans="1:11">
      <c r="A6411" s="18" t="s">
        <v>20</v>
      </c>
      <c r="B6411" s="5" t="s">
        <v>1061</v>
      </c>
      <c r="C6411" s="16">
        <v>30</v>
      </c>
      <c r="D6411" s="86">
        <v>45499</v>
      </c>
      <c r="E6411" s="102">
        <f>YEAR(DATA[[#This Row],[Fecha]])</f>
        <v>2024</v>
      </c>
      <c r="F6411" s="31" t="s">
        <v>58</v>
      </c>
      <c r="G6411" s="32" t="s">
        <v>53</v>
      </c>
      <c r="H6411" s="87" t="s">
        <v>387</v>
      </c>
      <c r="I6411" s="32" t="s">
        <v>166</v>
      </c>
      <c r="J6411" s="19">
        <v>4.82</v>
      </c>
    </row>
    <row r="6412" spans="1:11">
      <c r="A6412" s="18" t="s">
        <v>20</v>
      </c>
      <c r="B6412" s="5" t="s">
        <v>1061</v>
      </c>
      <c r="C6412" s="16">
        <v>30</v>
      </c>
      <c r="D6412" s="86">
        <v>45499</v>
      </c>
      <c r="E6412" s="102">
        <f>YEAR(DATA[[#This Row],[Fecha]])</f>
        <v>2024</v>
      </c>
      <c r="F6412" s="31" t="s">
        <v>398</v>
      </c>
      <c r="G6412" s="32" t="s">
        <v>52</v>
      </c>
      <c r="H6412" s="87" t="s">
        <v>431</v>
      </c>
      <c r="I6412" s="32" t="s">
        <v>166</v>
      </c>
      <c r="J6412" s="19">
        <v>3.2</v>
      </c>
    </row>
    <row r="6413" spans="1:11">
      <c r="A6413" s="18" t="s">
        <v>20</v>
      </c>
      <c r="B6413" s="5" t="s">
        <v>1061</v>
      </c>
      <c r="C6413" s="16">
        <v>30</v>
      </c>
      <c r="D6413" s="86">
        <v>45499</v>
      </c>
      <c r="E6413" s="102">
        <f>YEAR(DATA[[#This Row],[Fecha]])</f>
        <v>2024</v>
      </c>
      <c r="F6413" s="31" t="s">
        <v>58</v>
      </c>
      <c r="G6413" s="32" t="s">
        <v>53</v>
      </c>
      <c r="H6413" s="87" t="s">
        <v>387</v>
      </c>
      <c r="I6413" s="32" t="s">
        <v>166</v>
      </c>
      <c r="J6413" s="19">
        <v>3.02</v>
      </c>
    </row>
    <row r="6414" spans="1:11">
      <c r="A6414" s="18" t="s">
        <v>20</v>
      </c>
      <c r="B6414" s="5" t="s">
        <v>1061</v>
      </c>
      <c r="C6414" s="16">
        <v>30</v>
      </c>
      <c r="D6414" s="86">
        <v>45499</v>
      </c>
      <c r="E6414" s="102">
        <f>YEAR(DATA[[#This Row],[Fecha]])</f>
        <v>2024</v>
      </c>
      <c r="F6414" s="31" t="s">
        <v>58</v>
      </c>
      <c r="G6414" s="32" t="s">
        <v>76</v>
      </c>
      <c r="H6414" s="87" t="s">
        <v>108</v>
      </c>
      <c r="I6414" s="32" t="s">
        <v>166</v>
      </c>
      <c r="J6414" s="19">
        <v>0.82</v>
      </c>
    </row>
    <row r="6415" spans="1:11">
      <c r="A6415" s="18" t="s">
        <v>20</v>
      </c>
      <c r="B6415" s="5" t="s">
        <v>1061</v>
      </c>
      <c r="C6415" s="16">
        <v>30</v>
      </c>
      <c r="D6415" s="86">
        <v>45500</v>
      </c>
      <c r="E6415" s="102">
        <f>YEAR(DATA[[#This Row],[Fecha]])</f>
        <v>2024</v>
      </c>
      <c r="F6415" s="31" t="s">
        <v>58</v>
      </c>
      <c r="G6415" s="32" t="s">
        <v>64</v>
      </c>
      <c r="H6415" s="87" t="s">
        <v>477</v>
      </c>
      <c r="I6415" s="32" t="s">
        <v>166</v>
      </c>
      <c r="J6415" s="19">
        <v>8.2799999999999994</v>
      </c>
    </row>
    <row r="6416" spans="1:11">
      <c r="A6416" s="18" t="s">
        <v>20</v>
      </c>
      <c r="B6416" s="5" t="s">
        <v>1061</v>
      </c>
      <c r="C6416" s="16">
        <v>30</v>
      </c>
      <c r="D6416" s="86">
        <v>45500</v>
      </c>
      <c r="E6416" s="102">
        <f>YEAR(DATA[[#This Row],[Fecha]])</f>
        <v>2024</v>
      </c>
      <c r="F6416" s="31" t="s">
        <v>398</v>
      </c>
      <c r="G6416" s="32" t="s">
        <v>75</v>
      </c>
      <c r="H6416" s="87" t="s">
        <v>177</v>
      </c>
      <c r="I6416" s="32" t="s">
        <v>166</v>
      </c>
      <c r="J6416" s="19">
        <v>4.45</v>
      </c>
    </row>
    <row r="6417" spans="1:11">
      <c r="A6417" s="18" t="s">
        <v>20</v>
      </c>
      <c r="B6417" s="5" t="s">
        <v>1061</v>
      </c>
      <c r="C6417" s="16">
        <v>30</v>
      </c>
      <c r="D6417" s="86">
        <v>45500</v>
      </c>
      <c r="E6417" s="102">
        <f>YEAR(DATA[[#This Row],[Fecha]])</f>
        <v>2024</v>
      </c>
      <c r="F6417" s="31" t="s">
        <v>398</v>
      </c>
      <c r="G6417" s="32" t="s">
        <v>75</v>
      </c>
      <c r="H6417" s="87" t="s">
        <v>177</v>
      </c>
      <c r="I6417" s="32" t="s">
        <v>166</v>
      </c>
      <c r="J6417" s="19">
        <v>2.4900000000000002</v>
      </c>
    </row>
    <row r="6418" spans="1:11">
      <c r="A6418" s="18" t="s">
        <v>20</v>
      </c>
      <c r="B6418" s="5" t="s">
        <v>1061</v>
      </c>
      <c r="C6418" s="16">
        <v>30</v>
      </c>
      <c r="D6418" s="86">
        <v>45500</v>
      </c>
      <c r="E6418" s="102">
        <f>YEAR(DATA[[#This Row],[Fecha]])</f>
        <v>2024</v>
      </c>
      <c r="F6418" s="31" t="s">
        <v>58</v>
      </c>
      <c r="G6418" s="32" t="s">
        <v>76</v>
      </c>
      <c r="H6418" s="87" t="s">
        <v>108</v>
      </c>
      <c r="I6418" s="32" t="s">
        <v>166</v>
      </c>
      <c r="J6418" s="19">
        <v>2.4500000000000002</v>
      </c>
    </row>
    <row r="6419" spans="1:11">
      <c r="A6419" s="18" t="s">
        <v>20</v>
      </c>
      <c r="B6419" s="5" t="s">
        <v>1061</v>
      </c>
      <c r="C6419" s="16">
        <v>30</v>
      </c>
      <c r="D6419" s="86">
        <v>45500</v>
      </c>
      <c r="E6419" s="102">
        <f>YEAR(DATA[[#This Row],[Fecha]])</f>
        <v>2024</v>
      </c>
      <c r="F6419" s="31" t="s">
        <v>398</v>
      </c>
      <c r="G6419" s="32" t="s">
        <v>70</v>
      </c>
      <c r="H6419" s="87" t="s">
        <v>134</v>
      </c>
      <c r="I6419" s="32" t="s">
        <v>166</v>
      </c>
      <c r="J6419" s="19">
        <v>1.73</v>
      </c>
    </row>
    <row r="6420" spans="1:11">
      <c r="A6420" s="18" t="s">
        <v>20</v>
      </c>
      <c r="B6420" s="5" t="s">
        <v>1061</v>
      </c>
      <c r="C6420" s="16">
        <v>30</v>
      </c>
      <c r="D6420" s="86">
        <v>45500</v>
      </c>
      <c r="E6420" s="102">
        <f>YEAR(DATA[[#This Row],[Fecha]])</f>
        <v>2024</v>
      </c>
      <c r="F6420" s="31" t="s">
        <v>398</v>
      </c>
      <c r="G6420" s="32" t="s">
        <v>75</v>
      </c>
      <c r="H6420" s="87" t="s">
        <v>177</v>
      </c>
      <c r="I6420" s="32" t="s">
        <v>166</v>
      </c>
      <c r="J6420" s="19">
        <v>1.57</v>
      </c>
    </row>
    <row r="6421" spans="1:11">
      <c r="A6421" s="18" t="s">
        <v>20</v>
      </c>
      <c r="B6421" s="5" t="s">
        <v>1061</v>
      </c>
      <c r="C6421" s="16">
        <v>30</v>
      </c>
      <c r="D6421" s="86">
        <v>45500</v>
      </c>
      <c r="E6421" s="102">
        <f>YEAR(DATA[[#This Row],[Fecha]])</f>
        <v>2024</v>
      </c>
      <c r="F6421" s="31" t="s">
        <v>58</v>
      </c>
      <c r="G6421" s="32" t="s">
        <v>76</v>
      </c>
      <c r="H6421" s="87" t="s">
        <v>108</v>
      </c>
      <c r="I6421" s="32" t="s">
        <v>166</v>
      </c>
      <c r="J6421" s="19">
        <v>1.55</v>
      </c>
    </row>
    <row r="6422" spans="1:11">
      <c r="A6422" s="18" t="s">
        <v>20</v>
      </c>
      <c r="B6422" s="5" t="s">
        <v>1061</v>
      </c>
      <c r="C6422" s="16">
        <v>30</v>
      </c>
      <c r="D6422" s="86">
        <v>45500</v>
      </c>
      <c r="E6422" s="102">
        <f>YEAR(DATA[[#This Row],[Fecha]])</f>
        <v>2024</v>
      </c>
      <c r="F6422" s="31" t="s">
        <v>398</v>
      </c>
      <c r="G6422" s="32" t="s">
        <v>70</v>
      </c>
      <c r="H6422" s="87" t="s">
        <v>134</v>
      </c>
      <c r="I6422" s="32" t="s">
        <v>166</v>
      </c>
      <c r="J6422" s="19">
        <v>0.94</v>
      </c>
    </row>
    <row r="6423" spans="1:11">
      <c r="A6423" s="18" t="s">
        <v>20</v>
      </c>
      <c r="B6423" s="5" t="s">
        <v>1061</v>
      </c>
      <c r="C6423" s="16">
        <v>30</v>
      </c>
      <c r="D6423" s="86">
        <v>45500</v>
      </c>
      <c r="E6423" s="102">
        <f>YEAR(DATA[[#This Row],[Fecha]])</f>
        <v>2024</v>
      </c>
      <c r="F6423" s="31" t="s">
        <v>58</v>
      </c>
      <c r="G6423" s="32" t="s">
        <v>53</v>
      </c>
      <c r="H6423" s="87" t="s">
        <v>387</v>
      </c>
      <c r="I6423" s="32" t="s">
        <v>166</v>
      </c>
      <c r="J6423" s="19">
        <v>0.44</v>
      </c>
    </row>
    <row r="6424" spans="1:11">
      <c r="A6424" s="18" t="s">
        <v>20</v>
      </c>
      <c r="B6424" s="5" t="s">
        <v>1061</v>
      </c>
      <c r="C6424" s="16">
        <v>30</v>
      </c>
      <c r="D6424" s="86">
        <v>45500</v>
      </c>
      <c r="E6424" s="102">
        <f>YEAR(DATA[[#This Row],[Fecha]])</f>
        <v>2024</v>
      </c>
      <c r="F6424" s="31" t="s">
        <v>58</v>
      </c>
      <c r="G6424" s="32" t="s">
        <v>53</v>
      </c>
      <c r="H6424" s="87" t="s">
        <v>387</v>
      </c>
      <c r="I6424" s="32" t="s">
        <v>166</v>
      </c>
      <c r="J6424" s="19">
        <v>0.41</v>
      </c>
    </row>
    <row r="6425" spans="1:11">
      <c r="A6425" s="18" t="s">
        <v>22</v>
      </c>
      <c r="B6425" s="5" t="s">
        <v>1061</v>
      </c>
      <c r="C6425" s="16">
        <v>31</v>
      </c>
      <c r="D6425" s="86">
        <v>45502</v>
      </c>
      <c r="E6425" s="102">
        <f>YEAR(DATA[[#This Row],[Fecha]])</f>
        <v>2024</v>
      </c>
      <c r="F6425" s="88" t="s">
        <v>398</v>
      </c>
      <c r="G6425" s="32" t="s">
        <v>77</v>
      </c>
      <c r="H6425" s="87" t="s">
        <v>124</v>
      </c>
      <c r="I6425" s="32" t="s">
        <v>56</v>
      </c>
      <c r="J6425" s="19">
        <v>43.53</v>
      </c>
      <c r="K6425" s="29" t="s">
        <v>1088</v>
      </c>
    </row>
    <row r="6426" spans="1:11">
      <c r="A6426" s="18" t="s">
        <v>22</v>
      </c>
      <c r="B6426" s="5" t="s">
        <v>1061</v>
      </c>
      <c r="C6426" s="16">
        <v>31</v>
      </c>
      <c r="D6426" s="86">
        <v>45502</v>
      </c>
      <c r="E6426" s="102">
        <f>YEAR(DATA[[#This Row],[Fecha]])</f>
        <v>2024</v>
      </c>
      <c r="F6426" s="88" t="s">
        <v>398</v>
      </c>
      <c r="G6426" s="32" t="s">
        <v>76</v>
      </c>
      <c r="H6426" s="87" t="s">
        <v>352</v>
      </c>
      <c r="I6426" s="32" t="s">
        <v>56</v>
      </c>
      <c r="J6426" s="19">
        <v>16</v>
      </c>
      <c r="K6426" s="29" t="s">
        <v>1088</v>
      </c>
    </row>
    <row r="6427" spans="1:11">
      <c r="A6427" s="18" t="s">
        <v>20</v>
      </c>
      <c r="B6427" s="5" t="s">
        <v>1061</v>
      </c>
      <c r="C6427" s="16">
        <v>31</v>
      </c>
      <c r="D6427" s="86">
        <v>45502</v>
      </c>
      <c r="E6427" s="102">
        <f>YEAR(DATA[[#This Row],[Fecha]])</f>
        <v>2024</v>
      </c>
      <c r="F6427" s="88" t="s">
        <v>398</v>
      </c>
      <c r="G6427" s="32" t="s">
        <v>76</v>
      </c>
      <c r="H6427" s="87" t="s">
        <v>303</v>
      </c>
      <c r="I6427" s="32" t="s">
        <v>56</v>
      </c>
      <c r="J6427" s="19">
        <v>11.1</v>
      </c>
      <c r="K6427" s="29" t="s">
        <v>1099</v>
      </c>
    </row>
    <row r="6428" spans="1:11">
      <c r="A6428" s="18" t="s">
        <v>22</v>
      </c>
      <c r="B6428" s="5" t="s">
        <v>1061</v>
      </c>
      <c r="C6428" s="16">
        <v>31</v>
      </c>
      <c r="D6428" s="86">
        <v>45502</v>
      </c>
      <c r="E6428" s="102">
        <f>YEAR(DATA[[#This Row],[Fecha]])</f>
        <v>2024</v>
      </c>
      <c r="F6428" s="88" t="s">
        <v>398</v>
      </c>
      <c r="G6428" s="32" t="s">
        <v>77</v>
      </c>
      <c r="H6428" s="87" t="s">
        <v>124</v>
      </c>
      <c r="I6428" s="32" t="s">
        <v>56</v>
      </c>
      <c r="J6428" s="19">
        <v>10.78</v>
      </c>
      <c r="K6428" s="29" t="s">
        <v>1088</v>
      </c>
    </row>
    <row r="6429" spans="1:11">
      <c r="A6429" s="18" t="s">
        <v>20</v>
      </c>
      <c r="B6429" s="5" t="s">
        <v>1061</v>
      </c>
      <c r="C6429" s="16">
        <v>31</v>
      </c>
      <c r="D6429" s="86">
        <v>45502</v>
      </c>
      <c r="E6429" s="102">
        <f>YEAR(DATA[[#This Row],[Fecha]])</f>
        <v>2024</v>
      </c>
      <c r="F6429" s="88" t="s">
        <v>398</v>
      </c>
      <c r="G6429" s="32" t="s">
        <v>76</v>
      </c>
      <c r="H6429" s="87" t="s">
        <v>90</v>
      </c>
      <c r="I6429" s="32" t="s">
        <v>166</v>
      </c>
      <c r="J6429" s="19">
        <v>6.99</v>
      </c>
    </row>
    <row r="6430" spans="1:11">
      <c r="A6430" s="18" t="s">
        <v>22</v>
      </c>
      <c r="B6430" s="5" t="s">
        <v>1061</v>
      </c>
      <c r="C6430" s="16">
        <v>31</v>
      </c>
      <c r="D6430" s="86">
        <v>45502</v>
      </c>
      <c r="E6430" s="102">
        <f>YEAR(DATA[[#This Row],[Fecha]])</f>
        <v>2024</v>
      </c>
      <c r="F6430" s="88" t="s">
        <v>398</v>
      </c>
      <c r="G6430" s="32" t="s">
        <v>79</v>
      </c>
      <c r="H6430" s="87" t="s">
        <v>110</v>
      </c>
      <c r="I6430" s="32" t="s">
        <v>166</v>
      </c>
      <c r="J6430" s="19">
        <v>5.65</v>
      </c>
    </row>
    <row r="6431" spans="1:11">
      <c r="A6431" s="18" t="s">
        <v>20</v>
      </c>
      <c r="B6431" s="5" t="s">
        <v>1061</v>
      </c>
      <c r="C6431" s="16">
        <v>31</v>
      </c>
      <c r="D6431" s="86">
        <v>45502</v>
      </c>
      <c r="E6431" s="102">
        <f>YEAR(DATA[[#This Row],[Fecha]])</f>
        <v>2024</v>
      </c>
      <c r="F6431" s="88" t="s">
        <v>398</v>
      </c>
      <c r="G6431" s="32" t="s">
        <v>70</v>
      </c>
      <c r="H6431" s="87" t="s">
        <v>84</v>
      </c>
      <c r="I6431" s="32" t="s">
        <v>166</v>
      </c>
      <c r="J6431" s="19">
        <v>5.26</v>
      </c>
    </row>
    <row r="6432" spans="1:11">
      <c r="A6432" s="18" t="s">
        <v>20</v>
      </c>
      <c r="B6432" s="5" t="s">
        <v>1061</v>
      </c>
      <c r="C6432" s="16">
        <v>31</v>
      </c>
      <c r="D6432" s="86">
        <v>45502</v>
      </c>
      <c r="E6432" s="102">
        <f>YEAR(DATA[[#This Row],[Fecha]])</f>
        <v>2024</v>
      </c>
      <c r="F6432" s="88" t="s">
        <v>398</v>
      </c>
      <c r="G6432" s="32" t="s">
        <v>70</v>
      </c>
      <c r="H6432" s="87" t="s">
        <v>84</v>
      </c>
      <c r="I6432" s="32" t="s">
        <v>166</v>
      </c>
      <c r="J6432" s="19">
        <v>2.9</v>
      </c>
    </row>
    <row r="6433" spans="1:11">
      <c r="A6433" s="18" t="s">
        <v>20</v>
      </c>
      <c r="B6433" s="5" t="s">
        <v>1061</v>
      </c>
      <c r="C6433" s="16">
        <v>31</v>
      </c>
      <c r="D6433" s="86">
        <v>45502</v>
      </c>
      <c r="E6433" s="102">
        <f>YEAR(DATA[[#This Row],[Fecha]])</f>
        <v>2024</v>
      </c>
      <c r="F6433" s="88" t="s">
        <v>398</v>
      </c>
      <c r="G6433" s="32" t="s">
        <v>53</v>
      </c>
      <c r="H6433" s="87" t="s">
        <v>387</v>
      </c>
      <c r="I6433" s="32" t="s">
        <v>166</v>
      </c>
      <c r="J6433" s="19">
        <v>2.85</v>
      </c>
    </row>
    <row r="6434" spans="1:11">
      <c r="A6434" s="18" t="s">
        <v>20</v>
      </c>
      <c r="B6434" s="5" t="s">
        <v>1061</v>
      </c>
      <c r="C6434" s="16">
        <v>31</v>
      </c>
      <c r="D6434" s="86">
        <v>45502</v>
      </c>
      <c r="E6434" s="102">
        <f>YEAR(DATA[[#This Row],[Fecha]])</f>
        <v>2024</v>
      </c>
      <c r="F6434" s="88" t="s">
        <v>398</v>
      </c>
      <c r="G6434" s="32" t="s">
        <v>76</v>
      </c>
      <c r="H6434" s="87" t="s">
        <v>865</v>
      </c>
      <c r="I6434" s="32" t="s">
        <v>166</v>
      </c>
      <c r="J6434" s="19">
        <v>2.82</v>
      </c>
    </row>
    <row r="6435" spans="1:11">
      <c r="A6435" s="18" t="s">
        <v>22</v>
      </c>
      <c r="B6435" s="5" t="s">
        <v>1061</v>
      </c>
      <c r="C6435" s="16">
        <v>31</v>
      </c>
      <c r="D6435" s="86">
        <v>45502</v>
      </c>
      <c r="E6435" s="102">
        <f>YEAR(DATA[[#This Row],[Fecha]])</f>
        <v>2024</v>
      </c>
      <c r="F6435" s="88" t="s">
        <v>398</v>
      </c>
      <c r="G6435" s="32" t="s">
        <v>76</v>
      </c>
      <c r="H6435" s="87" t="s">
        <v>304</v>
      </c>
      <c r="I6435" s="32" t="s">
        <v>166</v>
      </c>
      <c r="J6435" s="19">
        <v>2.0499999999999998</v>
      </c>
    </row>
    <row r="6436" spans="1:11">
      <c r="A6436" s="18" t="s">
        <v>22</v>
      </c>
      <c r="B6436" s="5" t="s">
        <v>1061</v>
      </c>
      <c r="C6436" s="16">
        <v>31</v>
      </c>
      <c r="D6436" s="86">
        <v>45502</v>
      </c>
      <c r="E6436" s="102">
        <f>YEAR(DATA[[#This Row],[Fecha]])</f>
        <v>2024</v>
      </c>
      <c r="F6436" s="88" t="s">
        <v>398</v>
      </c>
      <c r="G6436" s="32" t="s">
        <v>79</v>
      </c>
      <c r="H6436" s="87" t="s">
        <v>101</v>
      </c>
      <c r="I6436" s="32" t="s">
        <v>166</v>
      </c>
      <c r="J6436" s="19">
        <v>1.95</v>
      </c>
    </row>
    <row r="6437" spans="1:11">
      <c r="A6437" s="18" t="s">
        <v>22</v>
      </c>
      <c r="B6437" s="5" t="s">
        <v>1061</v>
      </c>
      <c r="C6437" s="16">
        <v>31</v>
      </c>
      <c r="D6437" s="86">
        <v>45502</v>
      </c>
      <c r="E6437" s="102">
        <f>YEAR(DATA[[#This Row],[Fecha]])</f>
        <v>2024</v>
      </c>
      <c r="F6437" s="88" t="s">
        <v>398</v>
      </c>
      <c r="G6437" s="32" t="s">
        <v>79</v>
      </c>
      <c r="H6437" s="87" t="s">
        <v>110</v>
      </c>
      <c r="I6437" s="32" t="s">
        <v>166</v>
      </c>
      <c r="J6437" s="19">
        <v>1.5</v>
      </c>
    </row>
    <row r="6438" spans="1:11">
      <c r="A6438" s="18" t="s">
        <v>20</v>
      </c>
      <c r="B6438" s="5" t="s">
        <v>1061</v>
      </c>
      <c r="C6438" s="16">
        <v>31</v>
      </c>
      <c r="D6438" s="86">
        <v>45502</v>
      </c>
      <c r="E6438" s="102">
        <f>YEAR(DATA[[#This Row],[Fecha]])</f>
        <v>2024</v>
      </c>
      <c r="F6438" s="88" t="s">
        <v>398</v>
      </c>
      <c r="G6438" s="32" t="s">
        <v>76</v>
      </c>
      <c r="H6438" s="87" t="s">
        <v>108</v>
      </c>
      <c r="I6438" s="32" t="s">
        <v>166</v>
      </c>
      <c r="J6438" s="19">
        <v>1.44</v>
      </c>
    </row>
    <row r="6439" spans="1:11">
      <c r="A6439" s="18" t="s">
        <v>22</v>
      </c>
      <c r="B6439" s="5" t="s">
        <v>1061</v>
      </c>
      <c r="C6439" s="16">
        <v>31</v>
      </c>
      <c r="D6439" s="86">
        <v>45502</v>
      </c>
      <c r="E6439" s="102">
        <f>YEAR(DATA[[#This Row],[Fecha]])</f>
        <v>2024</v>
      </c>
      <c r="F6439" s="88" t="s">
        <v>398</v>
      </c>
      <c r="G6439" s="32" t="s">
        <v>65</v>
      </c>
      <c r="H6439" s="87" t="s">
        <v>89</v>
      </c>
      <c r="I6439" s="32" t="s">
        <v>166</v>
      </c>
      <c r="J6439" s="19">
        <v>1.4007833329999999</v>
      </c>
    </row>
    <row r="6440" spans="1:11">
      <c r="A6440" s="18" t="s">
        <v>22</v>
      </c>
      <c r="B6440" s="5" t="s">
        <v>1061</v>
      </c>
      <c r="C6440" s="16">
        <v>31</v>
      </c>
      <c r="D6440" s="86">
        <v>45502</v>
      </c>
      <c r="E6440" s="102">
        <f>YEAR(DATA[[#This Row],[Fecha]])</f>
        <v>2024</v>
      </c>
      <c r="F6440" s="88" t="s">
        <v>398</v>
      </c>
      <c r="G6440" s="32" t="s">
        <v>79</v>
      </c>
      <c r="H6440" s="87" t="s">
        <v>110</v>
      </c>
      <c r="I6440" s="32" t="s">
        <v>166</v>
      </c>
      <c r="J6440" s="19">
        <v>1.35</v>
      </c>
    </row>
    <row r="6441" spans="1:11">
      <c r="A6441" s="18" t="s">
        <v>20</v>
      </c>
      <c r="B6441" s="5" t="s">
        <v>1061</v>
      </c>
      <c r="C6441" s="16">
        <v>31</v>
      </c>
      <c r="D6441" s="86">
        <v>45502</v>
      </c>
      <c r="E6441" s="102">
        <f>YEAR(DATA[[#This Row],[Fecha]])</f>
        <v>2024</v>
      </c>
      <c r="F6441" s="88" t="s">
        <v>398</v>
      </c>
      <c r="G6441" s="32" t="s">
        <v>53</v>
      </c>
      <c r="H6441" s="87" t="s">
        <v>387</v>
      </c>
      <c r="I6441" s="32" t="s">
        <v>166</v>
      </c>
      <c r="J6441" s="19">
        <v>1.24</v>
      </c>
    </row>
    <row r="6442" spans="1:11">
      <c r="A6442" s="18" t="s">
        <v>22</v>
      </c>
      <c r="B6442" s="5" t="s">
        <v>1061</v>
      </c>
      <c r="C6442" s="16">
        <v>31</v>
      </c>
      <c r="D6442" s="86">
        <v>45502</v>
      </c>
      <c r="E6442" s="102">
        <f>YEAR(DATA[[#This Row],[Fecha]])</f>
        <v>2024</v>
      </c>
      <c r="F6442" s="88" t="s">
        <v>398</v>
      </c>
      <c r="G6442" s="32" t="s">
        <v>79</v>
      </c>
      <c r="H6442" s="87" t="s">
        <v>110</v>
      </c>
      <c r="I6442" s="32" t="s">
        <v>166</v>
      </c>
      <c r="J6442" s="19">
        <v>0.9</v>
      </c>
    </row>
    <row r="6443" spans="1:11">
      <c r="A6443" s="18" t="s">
        <v>22</v>
      </c>
      <c r="B6443" s="5" t="s">
        <v>1061</v>
      </c>
      <c r="C6443" s="16">
        <v>31</v>
      </c>
      <c r="D6443" s="86">
        <v>45502</v>
      </c>
      <c r="E6443" s="102">
        <f>YEAR(DATA[[#This Row],[Fecha]])</f>
        <v>2024</v>
      </c>
      <c r="F6443" s="88" t="s">
        <v>398</v>
      </c>
      <c r="G6443" s="32" t="s">
        <v>79</v>
      </c>
      <c r="H6443" s="87" t="s">
        <v>110</v>
      </c>
      <c r="I6443" s="32" t="s">
        <v>166</v>
      </c>
      <c r="J6443" s="19">
        <v>0.8</v>
      </c>
    </row>
    <row r="6444" spans="1:11">
      <c r="A6444" s="18" t="s">
        <v>22</v>
      </c>
      <c r="B6444" s="5" t="s">
        <v>1061</v>
      </c>
      <c r="C6444" s="16">
        <v>31</v>
      </c>
      <c r="D6444" s="86">
        <v>45502</v>
      </c>
      <c r="E6444" s="102">
        <f>YEAR(DATA[[#This Row],[Fecha]])</f>
        <v>2024</v>
      </c>
      <c r="F6444" s="88" t="s">
        <v>398</v>
      </c>
      <c r="G6444" s="32" t="s">
        <v>79</v>
      </c>
      <c r="H6444" s="87" t="s">
        <v>110</v>
      </c>
      <c r="I6444" s="32" t="s">
        <v>166</v>
      </c>
      <c r="J6444" s="19">
        <v>0.55000000000000004</v>
      </c>
    </row>
    <row r="6445" spans="1:11">
      <c r="A6445" s="18" t="s">
        <v>22</v>
      </c>
      <c r="B6445" s="5" t="s">
        <v>1061</v>
      </c>
      <c r="C6445" s="16">
        <v>31</v>
      </c>
      <c r="D6445" s="86">
        <v>45502</v>
      </c>
      <c r="E6445" s="102">
        <f>YEAR(DATA[[#This Row],[Fecha]])</f>
        <v>2024</v>
      </c>
      <c r="F6445" s="88" t="s">
        <v>398</v>
      </c>
      <c r="G6445" s="32" t="s">
        <v>79</v>
      </c>
      <c r="H6445" s="87" t="s">
        <v>110</v>
      </c>
      <c r="I6445" s="32" t="s">
        <v>166</v>
      </c>
      <c r="J6445" s="19">
        <v>0.3</v>
      </c>
    </row>
    <row r="6446" spans="1:11">
      <c r="A6446" s="18" t="s">
        <v>22</v>
      </c>
      <c r="B6446" s="5" t="s">
        <v>1061</v>
      </c>
      <c r="C6446" s="16">
        <v>31</v>
      </c>
      <c r="D6446" s="86">
        <v>45502</v>
      </c>
      <c r="E6446" s="102">
        <f>YEAR(DATA[[#This Row],[Fecha]])</f>
        <v>2024</v>
      </c>
      <c r="F6446" s="88" t="s">
        <v>398</v>
      </c>
      <c r="G6446" s="32" t="s">
        <v>76</v>
      </c>
      <c r="H6446" s="87" t="s">
        <v>352</v>
      </c>
      <c r="I6446" s="32" t="s">
        <v>166</v>
      </c>
      <c r="J6446" s="19">
        <v>0.2</v>
      </c>
    </row>
    <row r="6447" spans="1:11">
      <c r="A6447" s="18" t="s">
        <v>22</v>
      </c>
      <c r="B6447" s="5" t="s">
        <v>1061</v>
      </c>
      <c r="C6447" s="16">
        <v>31</v>
      </c>
      <c r="D6447" s="86">
        <v>45502</v>
      </c>
      <c r="E6447" s="102">
        <f>YEAR(DATA[[#This Row],[Fecha]])</f>
        <v>2024</v>
      </c>
      <c r="F6447" s="88" t="s">
        <v>398</v>
      </c>
      <c r="G6447" s="32" t="s">
        <v>79</v>
      </c>
      <c r="H6447" s="87" t="s">
        <v>110</v>
      </c>
      <c r="I6447" s="32" t="s">
        <v>166</v>
      </c>
      <c r="J6447" s="19">
        <v>0.15</v>
      </c>
    </row>
    <row r="6448" spans="1:11">
      <c r="A6448" s="18" t="s">
        <v>22</v>
      </c>
      <c r="B6448" s="5" t="s">
        <v>1061</v>
      </c>
      <c r="C6448" s="16">
        <v>31</v>
      </c>
      <c r="D6448" s="86">
        <v>45503</v>
      </c>
      <c r="E6448" s="102">
        <f>YEAR(DATA[[#This Row],[Fecha]])</f>
        <v>2024</v>
      </c>
      <c r="F6448" s="88" t="s">
        <v>398</v>
      </c>
      <c r="G6448" s="32" t="s">
        <v>76</v>
      </c>
      <c r="H6448" s="87" t="s">
        <v>352</v>
      </c>
      <c r="I6448" s="32" t="s">
        <v>57</v>
      </c>
      <c r="J6448" s="19">
        <v>15.2</v>
      </c>
      <c r="K6448" s="29" t="s">
        <v>1094</v>
      </c>
    </row>
    <row r="6449" spans="1:11">
      <c r="A6449" s="18" t="s">
        <v>22</v>
      </c>
      <c r="B6449" s="5" t="s">
        <v>1061</v>
      </c>
      <c r="C6449" s="16">
        <v>31</v>
      </c>
      <c r="D6449" s="86">
        <v>45503</v>
      </c>
      <c r="E6449" s="102">
        <f>YEAR(DATA[[#This Row],[Fecha]])</f>
        <v>2024</v>
      </c>
      <c r="F6449" s="88" t="s">
        <v>398</v>
      </c>
      <c r="G6449" s="32" t="s">
        <v>79</v>
      </c>
      <c r="H6449" s="87" t="s">
        <v>110</v>
      </c>
      <c r="I6449" s="32" t="s">
        <v>56</v>
      </c>
      <c r="J6449" s="19">
        <v>13.18</v>
      </c>
      <c r="K6449" s="29" t="s">
        <v>1096</v>
      </c>
    </row>
    <row r="6450" spans="1:11">
      <c r="A6450" s="18" t="s">
        <v>20</v>
      </c>
      <c r="B6450" s="5" t="s">
        <v>1061</v>
      </c>
      <c r="C6450" s="16">
        <v>31</v>
      </c>
      <c r="D6450" s="86">
        <v>45503</v>
      </c>
      <c r="E6450" s="102">
        <f>YEAR(DATA[[#This Row],[Fecha]])</f>
        <v>2024</v>
      </c>
      <c r="F6450" s="88" t="s">
        <v>58</v>
      </c>
      <c r="G6450" s="32" t="s">
        <v>76</v>
      </c>
      <c r="H6450" s="87" t="s">
        <v>596</v>
      </c>
      <c r="I6450" s="32" t="s">
        <v>166</v>
      </c>
      <c r="J6450" s="19">
        <v>5.81</v>
      </c>
    </row>
    <row r="6451" spans="1:11">
      <c r="A6451" s="18" t="s">
        <v>22</v>
      </c>
      <c r="B6451" s="5" t="s">
        <v>1061</v>
      </c>
      <c r="C6451" s="16">
        <v>31</v>
      </c>
      <c r="D6451" s="86">
        <v>45503</v>
      </c>
      <c r="E6451" s="102">
        <f>YEAR(DATA[[#This Row],[Fecha]])</f>
        <v>2024</v>
      </c>
      <c r="F6451" s="88" t="s">
        <v>398</v>
      </c>
      <c r="G6451" s="32" t="s">
        <v>79</v>
      </c>
      <c r="H6451" s="87" t="s">
        <v>110</v>
      </c>
      <c r="I6451" s="32" t="s">
        <v>166</v>
      </c>
      <c r="J6451" s="19">
        <v>5.05</v>
      </c>
    </row>
    <row r="6452" spans="1:11">
      <c r="A6452" s="18" t="s">
        <v>20</v>
      </c>
      <c r="B6452" s="5" t="s">
        <v>1061</v>
      </c>
      <c r="C6452" s="16">
        <v>31</v>
      </c>
      <c r="D6452" s="86">
        <v>45503</v>
      </c>
      <c r="E6452" s="102">
        <f>YEAR(DATA[[#This Row],[Fecha]])</f>
        <v>2024</v>
      </c>
      <c r="F6452" s="88" t="s">
        <v>58</v>
      </c>
      <c r="G6452" s="32" t="s">
        <v>62</v>
      </c>
      <c r="H6452" s="87" t="s">
        <v>63</v>
      </c>
      <c r="I6452" s="32" t="s">
        <v>166</v>
      </c>
      <c r="J6452" s="19">
        <v>4.8899999999999997</v>
      </c>
    </row>
    <row r="6453" spans="1:11">
      <c r="A6453" s="18" t="s">
        <v>22</v>
      </c>
      <c r="B6453" s="5" t="s">
        <v>1061</v>
      </c>
      <c r="C6453" s="16">
        <v>31</v>
      </c>
      <c r="D6453" s="86">
        <v>45503</v>
      </c>
      <c r="E6453" s="102">
        <f>YEAR(DATA[[#This Row],[Fecha]])</f>
        <v>2024</v>
      </c>
      <c r="F6453" s="88" t="s">
        <v>398</v>
      </c>
      <c r="G6453" s="32" t="s">
        <v>60</v>
      </c>
      <c r="H6453" s="87" t="s">
        <v>299</v>
      </c>
      <c r="I6453" s="32" t="s">
        <v>166</v>
      </c>
      <c r="J6453" s="19">
        <v>4.8</v>
      </c>
    </row>
    <row r="6454" spans="1:11">
      <c r="A6454" s="18" t="s">
        <v>20</v>
      </c>
      <c r="B6454" s="5" t="s">
        <v>1061</v>
      </c>
      <c r="C6454" s="16">
        <v>31</v>
      </c>
      <c r="D6454" s="86">
        <v>45503</v>
      </c>
      <c r="E6454" s="102">
        <f>YEAR(DATA[[#This Row],[Fecha]])</f>
        <v>2024</v>
      </c>
      <c r="F6454" s="88" t="s">
        <v>398</v>
      </c>
      <c r="G6454" s="32" t="s">
        <v>53</v>
      </c>
      <c r="H6454" s="87" t="s">
        <v>387</v>
      </c>
      <c r="I6454" s="32" t="s">
        <v>166</v>
      </c>
      <c r="J6454" s="19">
        <v>3.36</v>
      </c>
    </row>
    <row r="6455" spans="1:11">
      <c r="A6455" s="18" t="s">
        <v>22</v>
      </c>
      <c r="B6455" s="5" t="s">
        <v>1061</v>
      </c>
      <c r="C6455" s="16">
        <v>31</v>
      </c>
      <c r="D6455" s="86">
        <v>45503</v>
      </c>
      <c r="E6455" s="102">
        <f>YEAR(DATA[[#This Row],[Fecha]])</f>
        <v>2024</v>
      </c>
      <c r="F6455" s="88" t="s">
        <v>398</v>
      </c>
      <c r="G6455" s="32" t="s">
        <v>76</v>
      </c>
      <c r="H6455" s="87" t="s">
        <v>304</v>
      </c>
      <c r="I6455" s="32" t="s">
        <v>166</v>
      </c>
      <c r="J6455" s="19">
        <v>3</v>
      </c>
    </row>
    <row r="6456" spans="1:11">
      <c r="A6456" s="18" t="s">
        <v>22</v>
      </c>
      <c r="B6456" s="5" t="s">
        <v>1061</v>
      </c>
      <c r="C6456" s="16">
        <v>31</v>
      </c>
      <c r="D6456" s="86">
        <v>45503</v>
      </c>
      <c r="E6456" s="102">
        <f>YEAR(DATA[[#This Row],[Fecha]])</f>
        <v>2024</v>
      </c>
      <c r="F6456" s="88" t="s">
        <v>398</v>
      </c>
      <c r="G6456" s="32" t="s">
        <v>60</v>
      </c>
      <c r="H6456" s="87" t="s">
        <v>299</v>
      </c>
      <c r="I6456" s="32" t="s">
        <v>166</v>
      </c>
      <c r="J6456" s="19">
        <v>2.35</v>
      </c>
    </row>
    <row r="6457" spans="1:11">
      <c r="A6457" s="18" t="s">
        <v>20</v>
      </c>
      <c r="B6457" s="5" t="s">
        <v>1061</v>
      </c>
      <c r="C6457" s="16">
        <v>31</v>
      </c>
      <c r="D6457" s="86">
        <v>45503</v>
      </c>
      <c r="E6457" s="102">
        <f>YEAR(DATA[[#This Row],[Fecha]])</f>
        <v>2024</v>
      </c>
      <c r="F6457" s="88" t="s">
        <v>58</v>
      </c>
      <c r="G6457" s="32" t="s">
        <v>62</v>
      </c>
      <c r="H6457" s="87" t="s">
        <v>307</v>
      </c>
      <c r="I6457" s="32" t="s">
        <v>166</v>
      </c>
      <c r="J6457" s="19">
        <v>2.25</v>
      </c>
    </row>
    <row r="6458" spans="1:11">
      <c r="A6458" s="18" t="s">
        <v>20</v>
      </c>
      <c r="B6458" s="5" t="s">
        <v>1061</v>
      </c>
      <c r="C6458" s="16">
        <v>31</v>
      </c>
      <c r="D6458" s="86">
        <v>45503</v>
      </c>
      <c r="E6458" s="102">
        <f>YEAR(DATA[[#This Row],[Fecha]])</f>
        <v>2024</v>
      </c>
      <c r="F6458" s="88" t="s">
        <v>58</v>
      </c>
      <c r="G6458" s="32" t="s">
        <v>52</v>
      </c>
      <c r="H6458" s="87" t="s">
        <v>162</v>
      </c>
      <c r="I6458" s="32" t="s">
        <v>166</v>
      </c>
      <c r="J6458" s="19">
        <v>2</v>
      </c>
    </row>
    <row r="6459" spans="1:11">
      <c r="A6459" s="18" t="s">
        <v>22</v>
      </c>
      <c r="B6459" s="5" t="s">
        <v>1061</v>
      </c>
      <c r="C6459" s="16">
        <v>31</v>
      </c>
      <c r="D6459" s="86">
        <v>45503</v>
      </c>
      <c r="E6459" s="102">
        <f>YEAR(DATA[[#This Row],[Fecha]])</f>
        <v>2024</v>
      </c>
      <c r="F6459" s="88" t="s">
        <v>398</v>
      </c>
      <c r="G6459" s="32" t="s">
        <v>59</v>
      </c>
      <c r="H6459" s="87" t="s">
        <v>66</v>
      </c>
      <c r="I6459" s="32" t="s">
        <v>166</v>
      </c>
      <c r="J6459" s="19">
        <v>2</v>
      </c>
    </row>
    <row r="6460" spans="1:11">
      <c r="A6460" s="18" t="s">
        <v>22</v>
      </c>
      <c r="B6460" s="5" t="s">
        <v>1061</v>
      </c>
      <c r="C6460" s="16">
        <v>31</v>
      </c>
      <c r="D6460" s="86">
        <v>45503</v>
      </c>
      <c r="E6460" s="102">
        <f>YEAR(DATA[[#This Row],[Fecha]])</f>
        <v>2024</v>
      </c>
      <c r="F6460" s="88" t="s">
        <v>398</v>
      </c>
      <c r="G6460" s="32" t="s">
        <v>60</v>
      </c>
      <c r="H6460" s="87" t="s">
        <v>299</v>
      </c>
      <c r="I6460" s="32" t="s">
        <v>166</v>
      </c>
      <c r="J6460" s="19">
        <v>1.9</v>
      </c>
    </row>
    <row r="6461" spans="1:11">
      <c r="A6461" s="18" t="s">
        <v>20</v>
      </c>
      <c r="B6461" s="5" t="s">
        <v>1061</v>
      </c>
      <c r="C6461" s="16">
        <v>31</v>
      </c>
      <c r="D6461" s="86">
        <v>45503</v>
      </c>
      <c r="E6461" s="102">
        <f>YEAR(DATA[[#This Row],[Fecha]])</f>
        <v>2024</v>
      </c>
      <c r="F6461" s="88" t="s">
        <v>398</v>
      </c>
      <c r="G6461" s="32" t="s">
        <v>53</v>
      </c>
      <c r="H6461" s="87" t="s">
        <v>387</v>
      </c>
      <c r="I6461" s="32" t="s">
        <v>166</v>
      </c>
      <c r="J6461" s="19">
        <v>1.78</v>
      </c>
    </row>
    <row r="6462" spans="1:11">
      <c r="A6462" s="18" t="s">
        <v>20</v>
      </c>
      <c r="B6462" s="5" t="s">
        <v>1061</v>
      </c>
      <c r="C6462" s="16">
        <v>31</v>
      </c>
      <c r="D6462" s="86">
        <v>45503</v>
      </c>
      <c r="E6462" s="102">
        <f>YEAR(DATA[[#This Row],[Fecha]])</f>
        <v>2024</v>
      </c>
      <c r="F6462" s="88" t="s">
        <v>398</v>
      </c>
      <c r="G6462" s="32" t="s">
        <v>53</v>
      </c>
      <c r="H6462" s="87" t="s">
        <v>387</v>
      </c>
      <c r="I6462" s="32" t="s">
        <v>166</v>
      </c>
      <c r="J6462" s="19">
        <v>1.65</v>
      </c>
    </row>
    <row r="6463" spans="1:11">
      <c r="A6463" s="18" t="s">
        <v>20</v>
      </c>
      <c r="B6463" s="5" t="s">
        <v>1061</v>
      </c>
      <c r="C6463" s="16">
        <v>31</v>
      </c>
      <c r="D6463" s="86">
        <v>45503</v>
      </c>
      <c r="E6463" s="102">
        <f>YEAR(DATA[[#This Row],[Fecha]])</f>
        <v>2024</v>
      </c>
      <c r="F6463" s="88" t="s">
        <v>58</v>
      </c>
      <c r="G6463" s="32" t="s">
        <v>62</v>
      </c>
      <c r="H6463" s="87" t="s">
        <v>307</v>
      </c>
      <c r="I6463" s="32" t="s">
        <v>166</v>
      </c>
      <c r="J6463" s="19">
        <v>1.1000000000000001</v>
      </c>
    </row>
    <row r="6464" spans="1:11">
      <c r="A6464" s="18" t="s">
        <v>20</v>
      </c>
      <c r="B6464" s="5" t="s">
        <v>1061</v>
      </c>
      <c r="C6464" s="16">
        <v>31</v>
      </c>
      <c r="D6464" s="86">
        <v>45503</v>
      </c>
      <c r="E6464" s="102">
        <f>YEAR(DATA[[#This Row],[Fecha]])</f>
        <v>2024</v>
      </c>
      <c r="F6464" s="88" t="s">
        <v>58</v>
      </c>
      <c r="G6464" s="32" t="s">
        <v>52</v>
      </c>
      <c r="H6464" s="87" t="s">
        <v>162</v>
      </c>
      <c r="I6464" s="32" t="s">
        <v>166</v>
      </c>
      <c r="J6464" s="19">
        <v>1.0900000000000001</v>
      </c>
    </row>
    <row r="6465" spans="1:11">
      <c r="A6465" s="18" t="s">
        <v>20</v>
      </c>
      <c r="B6465" s="5" t="s">
        <v>1061</v>
      </c>
      <c r="C6465" s="16">
        <v>31</v>
      </c>
      <c r="D6465" s="86">
        <v>45503</v>
      </c>
      <c r="E6465" s="102">
        <f>YEAR(DATA[[#This Row],[Fecha]])</f>
        <v>2024</v>
      </c>
      <c r="F6465" s="88" t="s">
        <v>58</v>
      </c>
      <c r="G6465" s="32" t="s">
        <v>52</v>
      </c>
      <c r="H6465" s="87" t="s">
        <v>162</v>
      </c>
      <c r="I6465" s="32" t="s">
        <v>166</v>
      </c>
      <c r="J6465" s="19">
        <v>0.69</v>
      </c>
    </row>
    <row r="6466" spans="1:11">
      <c r="A6466" s="18" t="s">
        <v>20</v>
      </c>
      <c r="B6466" s="5" t="s">
        <v>1061</v>
      </c>
      <c r="C6466" s="16">
        <v>31</v>
      </c>
      <c r="D6466" s="86">
        <v>45503</v>
      </c>
      <c r="E6466" s="102">
        <f>YEAR(DATA[[#This Row],[Fecha]])</f>
        <v>2024</v>
      </c>
      <c r="F6466" s="88" t="s">
        <v>58</v>
      </c>
      <c r="G6466" s="32" t="s">
        <v>52</v>
      </c>
      <c r="H6466" s="87" t="s">
        <v>162</v>
      </c>
      <c r="I6466" s="32" t="s">
        <v>166</v>
      </c>
      <c r="J6466" s="19">
        <v>0.68</v>
      </c>
    </row>
    <row r="6467" spans="1:11">
      <c r="A6467" s="18" t="s">
        <v>20</v>
      </c>
      <c r="B6467" s="5" t="s">
        <v>1061</v>
      </c>
      <c r="C6467" s="16">
        <v>31</v>
      </c>
      <c r="D6467" s="86">
        <v>45503</v>
      </c>
      <c r="E6467" s="102">
        <f>YEAR(DATA[[#This Row],[Fecha]])</f>
        <v>2024</v>
      </c>
      <c r="F6467" s="88" t="s">
        <v>58</v>
      </c>
      <c r="G6467" s="32" t="s">
        <v>52</v>
      </c>
      <c r="H6467" s="87" t="s">
        <v>162</v>
      </c>
      <c r="I6467" s="32" t="s">
        <v>166</v>
      </c>
      <c r="J6467" s="19">
        <v>0.6</v>
      </c>
    </row>
    <row r="6468" spans="1:11">
      <c r="A6468" s="18" t="s">
        <v>22</v>
      </c>
      <c r="B6468" s="5" t="s">
        <v>1061</v>
      </c>
      <c r="C6468" s="16">
        <v>31</v>
      </c>
      <c r="D6468" s="86">
        <v>45503</v>
      </c>
      <c r="E6468" s="102">
        <f>YEAR(DATA[[#This Row],[Fecha]])</f>
        <v>2024</v>
      </c>
      <c r="F6468" s="88" t="s">
        <v>398</v>
      </c>
      <c r="G6468" s="32" t="s">
        <v>79</v>
      </c>
      <c r="H6468" s="87" t="s">
        <v>110</v>
      </c>
      <c r="I6468" s="32" t="s">
        <v>166</v>
      </c>
      <c r="J6468" s="19">
        <v>0.12</v>
      </c>
    </row>
    <row r="6469" spans="1:11">
      <c r="A6469" s="18" t="s">
        <v>20</v>
      </c>
      <c r="B6469" s="5" t="s">
        <v>1061</v>
      </c>
      <c r="C6469" s="16">
        <v>31</v>
      </c>
      <c r="D6469" s="86">
        <v>45504</v>
      </c>
      <c r="E6469" s="102">
        <f>YEAR(DATA[[#This Row],[Fecha]])</f>
        <v>2024</v>
      </c>
      <c r="F6469" s="88" t="s">
        <v>398</v>
      </c>
      <c r="G6469" s="32" t="s">
        <v>64</v>
      </c>
      <c r="H6469" s="87" t="s">
        <v>490</v>
      </c>
      <c r="I6469" s="32" t="s">
        <v>57</v>
      </c>
      <c r="J6469" s="19">
        <v>19.53</v>
      </c>
      <c r="K6469" s="29" t="s">
        <v>1090</v>
      </c>
    </row>
    <row r="6470" spans="1:11">
      <c r="A6470" s="18" t="s">
        <v>22</v>
      </c>
      <c r="B6470" s="5" t="s">
        <v>1061</v>
      </c>
      <c r="C6470" s="16">
        <v>31</v>
      </c>
      <c r="D6470" s="86">
        <v>45504</v>
      </c>
      <c r="E6470" s="102">
        <f>YEAR(DATA[[#This Row],[Fecha]])</f>
        <v>2024</v>
      </c>
      <c r="F6470" s="88" t="s">
        <v>398</v>
      </c>
      <c r="G6470" s="32" t="s">
        <v>78</v>
      </c>
      <c r="H6470" s="87" t="s">
        <v>567</v>
      </c>
      <c r="I6470" s="32" t="s">
        <v>56</v>
      </c>
      <c r="J6470" s="19">
        <v>15.4</v>
      </c>
      <c r="K6470" s="29" t="s">
        <v>1093</v>
      </c>
    </row>
    <row r="6471" spans="1:11">
      <c r="A6471" s="18" t="s">
        <v>22</v>
      </c>
      <c r="B6471" s="5" t="s">
        <v>1061</v>
      </c>
      <c r="C6471" s="16">
        <v>31</v>
      </c>
      <c r="D6471" s="86">
        <v>45504</v>
      </c>
      <c r="E6471" s="102">
        <f>YEAR(DATA[[#This Row],[Fecha]])</f>
        <v>2024</v>
      </c>
      <c r="F6471" s="88" t="s">
        <v>398</v>
      </c>
      <c r="G6471" s="32" t="s">
        <v>78</v>
      </c>
      <c r="H6471" s="87" t="s">
        <v>567</v>
      </c>
      <c r="I6471" s="32" t="s">
        <v>56</v>
      </c>
      <c r="J6471" s="19">
        <v>11.48</v>
      </c>
      <c r="K6471" s="29" t="s">
        <v>1093</v>
      </c>
    </row>
    <row r="6472" spans="1:11">
      <c r="A6472" s="18" t="s">
        <v>22</v>
      </c>
      <c r="B6472" s="5" t="s">
        <v>1061</v>
      </c>
      <c r="C6472" s="16">
        <v>31</v>
      </c>
      <c r="D6472" s="86">
        <v>45504</v>
      </c>
      <c r="E6472" s="102">
        <f>YEAR(DATA[[#This Row],[Fecha]])</f>
        <v>2024</v>
      </c>
      <c r="F6472" s="88" t="s">
        <v>398</v>
      </c>
      <c r="G6472" s="32" t="s">
        <v>78</v>
      </c>
      <c r="H6472" s="87" t="s">
        <v>296</v>
      </c>
      <c r="I6472" s="32" t="s">
        <v>166</v>
      </c>
      <c r="J6472" s="19">
        <v>7.67</v>
      </c>
    </row>
    <row r="6473" spans="1:11">
      <c r="A6473" s="18" t="s">
        <v>22</v>
      </c>
      <c r="B6473" s="5" t="s">
        <v>1061</v>
      </c>
      <c r="C6473" s="16">
        <v>31</v>
      </c>
      <c r="D6473" s="86">
        <v>45504</v>
      </c>
      <c r="E6473" s="102">
        <f>YEAR(DATA[[#This Row],[Fecha]])</f>
        <v>2024</v>
      </c>
      <c r="F6473" s="88" t="s">
        <v>398</v>
      </c>
      <c r="G6473" s="32" t="s">
        <v>78</v>
      </c>
      <c r="H6473" s="87" t="s">
        <v>567</v>
      </c>
      <c r="I6473" s="32" t="s">
        <v>166</v>
      </c>
      <c r="J6473" s="19">
        <v>7.6</v>
      </c>
    </row>
    <row r="6474" spans="1:11">
      <c r="A6474" s="18" t="s">
        <v>22</v>
      </c>
      <c r="B6474" s="5" t="s">
        <v>1061</v>
      </c>
      <c r="C6474" s="16">
        <v>31</v>
      </c>
      <c r="D6474" s="86">
        <v>45504</v>
      </c>
      <c r="E6474" s="102">
        <f>YEAR(DATA[[#This Row],[Fecha]])</f>
        <v>2024</v>
      </c>
      <c r="F6474" s="88" t="s">
        <v>398</v>
      </c>
      <c r="G6474" s="32" t="s">
        <v>78</v>
      </c>
      <c r="H6474" s="87" t="s">
        <v>296</v>
      </c>
      <c r="I6474" s="32" t="s">
        <v>166</v>
      </c>
      <c r="J6474" s="19">
        <v>7.33</v>
      </c>
    </row>
    <row r="6475" spans="1:11">
      <c r="A6475" s="18" t="s">
        <v>20</v>
      </c>
      <c r="B6475" s="5" t="s">
        <v>1061</v>
      </c>
      <c r="C6475" s="16">
        <v>31</v>
      </c>
      <c r="D6475" s="86">
        <v>45504</v>
      </c>
      <c r="E6475" s="102">
        <f>YEAR(DATA[[#This Row],[Fecha]])</f>
        <v>2024</v>
      </c>
      <c r="F6475" s="88" t="s">
        <v>398</v>
      </c>
      <c r="G6475" s="32" t="s">
        <v>64</v>
      </c>
      <c r="H6475" s="87" t="s">
        <v>490</v>
      </c>
      <c r="I6475" s="32" t="s">
        <v>166</v>
      </c>
      <c r="J6475" s="19">
        <v>6.89</v>
      </c>
    </row>
    <row r="6476" spans="1:11">
      <c r="A6476" s="18" t="s">
        <v>22</v>
      </c>
      <c r="B6476" s="5" t="s">
        <v>1061</v>
      </c>
      <c r="C6476" s="16">
        <v>31</v>
      </c>
      <c r="D6476" s="86">
        <v>45504</v>
      </c>
      <c r="E6476" s="102">
        <f>YEAR(DATA[[#This Row],[Fecha]])</f>
        <v>2024</v>
      </c>
      <c r="F6476" s="88" t="s">
        <v>398</v>
      </c>
      <c r="G6476" s="32" t="s">
        <v>78</v>
      </c>
      <c r="H6476" s="87" t="s">
        <v>296</v>
      </c>
      <c r="I6476" s="32" t="s">
        <v>166</v>
      </c>
      <c r="J6476" s="19">
        <v>6.73</v>
      </c>
    </row>
    <row r="6477" spans="1:11">
      <c r="A6477" s="18" t="s">
        <v>20</v>
      </c>
      <c r="B6477" s="5" t="s">
        <v>1061</v>
      </c>
      <c r="C6477" s="16">
        <v>31</v>
      </c>
      <c r="D6477" s="86">
        <v>45504</v>
      </c>
      <c r="E6477" s="102">
        <f>YEAR(DATA[[#This Row],[Fecha]])</f>
        <v>2024</v>
      </c>
      <c r="F6477" s="88" t="s">
        <v>398</v>
      </c>
      <c r="G6477" s="32" t="s">
        <v>53</v>
      </c>
      <c r="H6477" s="87" t="s">
        <v>387</v>
      </c>
      <c r="I6477" s="32" t="s">
        <v>166</v>
      </c>
      <c r="J6477" s="19">
        <v>5.32</v>
      </c>
    </row>
    <row r="6478" spans="1:11">
      <c r="A6478" s="18" t="s">
        <v>20</v>
      </c>
      <c r="B6478" s="5" t="s">
        <v>1061</v>
      </c>
      <c r="C6478" s="16">
        <v>31</v>
      </c>
      <c r="D6478" s="86">
        <v>45504</v>
      </c>
      <c r="E6478" s="102">
        <f>YEAR(DATA[[#This Row],[Fecha]])</f>
        <v>2024</v>
      </c>
      <c r="F6478" s="88" t="s">
        <v>398</v>
      </c>
      <c r="G6478" s="32" t="s">
        <v>52</v>
      </c>
      <c r="H6478" s="87" t="s">
        <v>553</v>
      </c>
      <c r="I6478" s="32" t="s">
        <v>166</v>
      </c>
      <c r="J6478" s="19">
        <v>5.03</v>
      </c>
    </row>
    <row r="6479" spans="1:11">
      <c r="A6479" s="18" t="s">
        <v>20</v>
      </c>
      <c r="B6479" s="5" t="s">
        <v>1061</v>
      </c>
      <c r="C6479" s="16">
        <v>31</v>
      </c>
      <c r="D6479" s="86">
        <v>45504</v>
      </c>
      <c r="E6479" s="102">
        <f>YEAR(DATA[[#This Row],[Fecha]])</f>
        <v>2024</v>
      </c>
      <c r="F6479" s="88" t="s">
        <v>58</v>
      </c>
      <c r="G6479" s="32" t="s">
        <v>75</v>
      </c>
      <c r="H6479" s="87" t="s">
        <v>177</v>
      </c>
      <c r="I6479" s="32" t="s">
        <v>166</v>
      </c>
      <c r="J6479" s="19">
        <v>4.24</v>
      </c>
    </row>
    <row r="6480" spans="1:11">
      <c r="A6480" s="18" t="s">
        <v>22</v>
      </c>
      <c r="B6480" s="5" t="s">
        <v>1061</v>
      </c>
      <c r="C6480" s="16">
        <v>31</v>
      </c>
      <c r="D6480" s="86">
        <v>45504</v>
      </c>
      <c r="E6480" s="102">
        <f>YEAR(DATA[[#This Row],[Fecha]])</f>
        <v>2024</v>
      </c>
      <c r="F6480" s="88" t="s">
        <v>398</v>
      </c>
      <c r="G6480" s="32" t="s">
        <v>65</v>
      </c>
      <c r="H6480" s="87" t="s">
        <v>69</v>
      </c>
      <c r="I6480" s="32" t="s">
        <v>166</v>
      </c>
      <c r="J6480" s="19">
        <v>3.2</v>
      </c>
    </row>
    <row r="6481" spans="1:10">
      <c r="A6481" s="18" t="s">
        <v>20</v>
      </c>
      <c r="B6481" s="5" t="s">
        <v>1061</v>
      </c>
      <c r="C6481" s="16">
        <v>31</v>
      </c>
      <c r="D6481" s="86">
        <v>45504</v>
      </c>
      <c r="E6481" s="102">
        <f>YEAR(DATA[[#This Row],[Fecha]])</f>
        <v>2024</v>
      </c>
      <c r="F6481" s="88" t="s">
        <v>58</v>
      </c>
      <c r="G6481" s="32" t="s">
        <v>75</v>
      </c>
      <c r="H6481" s="87" t="s">
        <v>177</v>
      </c>
      <c r="I6481" s="32" t="s">
        <v>166</v>
      </c>
      <c r="J6481" s="19">
        <v>3.15</v>
      </c>
    </row>
    <row r="6482" spans="1:10">
      <c r="A6482" s="18" t="s">
        <v>22</v>
      </c>
      <c r="B6482" s="5" t="s">
        <v>1061</v>
      </c>
      <c r="C6482" s="16">
        <v>31</v>
      </c>
      <c r="D6482" s="86">
        <v>45504</v>
      </c>
      <c r="E6482" s="102">
        <f>YEAR(DATA[[#This Row],[Fecha]])</f>
        <v>2024</v>
      </c>
      <c r="F6482" s="88" t="s">
        <v>398</v>
      </c>
      <c r="G6482" s="32" t="s">
        <v>65</v>
      </c>
      <c r="H6482" s="87" t="s">
        <v>89</v>
      </c>
      <c r="I6482" s="32" t="s">
        <v>166</v>
      </c>
      <c r="J6482" s="19">
        <v>3.13</v>
      </c>
    </row>
    <row r="6483" spans="1:10">
      <c r="A6483" s="18" t="s">
        <v>20</v>
      </c>
      <c r="B6483" s="5" t="s">
        <v>1061</v>
      </c>
      <c r="C6483" s="16">
        <v>31</v>
      </c>
      <c r="D6483" s="86">
        <v>45504</v>
      </c>
      <c r="E6483" s="102">
        <f>YEAR(DATA[[#This Row],[Fecha]])</f>
        <v>2024</v>
      </c>
      <c r="F6483" s="88" t="s">
        <v>58</v>
      </c>
      <c r="G6483" s="32" t="s">
        <v>75</v>
      </c>
      <c r="H6483" s="87" t="s">
        <v>177</v>
      </c>
      <c r="I6483" s="32" t="s">
        <v>166</v>
      </c>
      <c r="J6483" s="19">
        <v>2.87</v>
      </c>
    </row>
    <row r="6484" spans="1:10">
      <c r="A6484" s="18" t="s">
        <v>20</v>
      </c>
      <c r="B6484" s="5" t="s">
        <v>1061</v>
      </c>
      <c r="C6484" s="16">
        <v>31</v>
      </c>
      <c r="D6484" s="86">
        <v>45504</v>
      </c>
      <c r="E6484" s="102">
        <f>YEAR(DATA[[#This Row],[Fecha]])</f>
        <v>2024</v>
      </c>
      <c r="F6484" s="88" t="s">
        <v>58</v>
      </c>
      <c r="G6484" s="32" t="s">
        <v>482</v>
      </c>
      <c r="H6484" s="87" t="s">
        <v>150</v>
      </c>
      <c r="I6484" s="32" t="s">
        <v>166</v>
      </c>
      <c r="J6484" s="19">
        <v>2.5099999999999998</v>
      </c>
    </row>
    <row r="6485" spans="1:10">
      <c r="A6485" s="18" t="s">
        <v>22</v>
      </c>
      <c r="B6485" s="5" t="s">
        <v>1061</v>
      </c>
      <c r="C6485" s="16">
        <v>31</v>
      </c>
      <c r="D6485" s="86">
        <v>45504</v>
      </c>
      <c r="E6485" s="102">
        <f>YEAR(DATA[[#This Row],[Fecha]])</f>
        <v>2024</v>
      </c>
      <c r="F6485" s="88" t="s">
        <v>398</v>
      </c>
      <c r="G6485" s="32" t="s">
        <v>78</v>
      </c>
      <c r="H6485" s="87" t="s">
        <v>296</v>
      </c>
      <c r="I6485" s="32" t="s">
        <v>166</v>
      </c>
      <c r="J6485" s="19">
        <v>2.15</v>
      </c>
    </row>
    <row r="6486" spans="1:10">
      <c r="A6486" s="18" t="s">
        <v>20</v>
      </c>
      <c r="B6486" s="5" t="s">
        <v>1061</v>
      </c>
      <c r="C6486" s="16">
        <v>31</v>
      </c>
      <c r="D6486" s="86">
        <v>45504</v>
      </c>
      <c r="E6486" s="102">
        <f>YEAR(DATA[[#This Row],[Fecha]])</f>
        <v>2024</v>
      </c>
      <c r="F6486" s="88" t="s">
        <v>58</v>
      </c>
      <c r="G6486" s="32" t="s">
        <v>75</v>
      </c>
      <c r="H6486" s="87" t="s">
        <v>177</v>
      </c>
      <c r="I6486" s="32" t="s">
        <v>166</v>
      </c>
      <c r="J6486" s="19">
        <v>1.89</v>
      </c>
    </row>
    <row r="6487" spans="1:10">
      <c r="A6487" s="18" t="s">
        <v>22</v>
      </c>
      <c r="B6487" s="5" t="s">
        <v>1061</v>
      </c>
      <c r="C6487" s="16">
        <v>31</v>
      </c>
      <c r="D6487" s="86">
        <v>45504</v>
      </c>
      <c r="E6487" s="102">
        <f>YEAR(DATA[[#This Row],[Fecha]])</f>
        <v>2024</v>
      </c>
      <c r="F6487" s="88" t="s">
        <v>398</v>
      </c>
      <c r="G6487" s="32" t="s">
        <v>79</v>
      </c>
      <c r="H6487" s="87" t="s">
        <v>110</v>
      </c>
      <c r="I6487" s="32" t="s">
        <v>166</v>
      </c>
      <c r="J6487" s="19">
        <v>1.63</v>
      </c>
    </row>
    <row r="6488" spans="1:10">
      <c r="A6488" s="18" t="s">
        <v>20</v>
      </c>
      <c r="B6488" s="5" t="s">
        <v>1061</v>
      </c>
      <c r="C6488" s="16">
        <v>31</v>
      </c>
      <c r="D6488" s="86">
        <v>45504</v>
      </c>
      <c r="E6488" s="102">
        <f>YEAR(DATA[[#This Row],[Fecha]])</f>
        <v>2024</v>
      </c>
      <c r="F6488" s="88" t="s">
        <v>398</v>
      </c>
      <c r="G6488" s="32" t="s">
        <v>53</v>
      </c>
      <c r="H6488" s="87" t="s">
        <v>387</v>
      </c>
      <c r="I6488" s="32" t="s">
        <v>166</v>
      </c>
      <c r="J6488" s="19">
        <v>1.5</v>
      </c>
    </row>
    <row r="6489" spans="1:10">
      <c r="A6489" s="18" t="s">
        <v>22</v>
      </c>
      <c r="B6489" s="5" t="s">
        <v>1061</v>
      </c>
      <c r="C6489" s="16">
        <v>31</v>
      </c>
      <c r="D6489" s="86">
        <v>45504</v>
      </c>
      <c r="E6489" s="102">
        <f>YEAR(DATA[[#This Row],[Fecha]])</f>
        <v>2024</v>
      </c>
      <c r="F6489" s="88" t="s">
        <v>398</v>
      </c>
      <c r="G6489" s="32" t="s">
        <v>65</v>
      </c>
      <c r="H6489" s="87" t="s">
        <v>69</v>
      </c>
      <c r="I6489" s="32" t="s">
        <v>166</v>
      </c>
      <c r="J6489" s="19">
        <v>1.48</v>
      </c>
    </row>
    <row r="6490" spans="1:10">
      <c r="A6490" s="18" t="s">
        <v>20</v>
      </c>
      <c r="B6490" s="5" t="s">
        <v>1061</v>
      </c>
      <c r="C6490" s="16">
        <v>31</v>
      </c>
      <c r="D6490" s="86">
        <v>45504</v>
      </c>
      <c r="E6490" s="102">
        <f>YEAR(DATA[[#This Row],[Fecha]])</f>
        <v>2024</v>
      </c>
      <c r="F6490" s="88" t="s">
        <v>58</v>
      </c>
      <c r="G6490" s="32" t="s">
        <v>482</v>
      </c>
      <c r="H6490" s="87" t="s">
        <v>652</v>
      </c>
      <c r="I6490" s="32" t="s">
        <v>166</v>
      </c>
      <c r="J6490" s="19">
        <v>1.37</v>
      </c>
    </row>
    <row r="6491" spans="1:10">
      <c r="A6491" s="18" t="s">
        <v>20</v>
      </c>
      <c r="B6491" s="5" t="s">
        <v>1061</v>
      </c>
      <c r="C6491" s="16">
        <v>31</v>
      </c>
      <c r="D6491" s="86">
        <v>45504</v>
      </c>
      <c r="E6491" s="102">
        <f>YEAR(DATA[[#This Row],[Fecha]])</f>
        <v>2024</v>
      </c>
      <c r="F6491" s="88" t="s">
        <v>398</v>
      </c>
      <c r="G6491" s="32" t="s">
        <v>53</v>
      </c>
      <c r="H6491" s="87" t="s">
        <v>387</v>
      </c>
      <c r="I6491" s="32" t="s">
        <v>166</v>
      </c>
      <c r="J6491" s="19">
        <v>1.31</v>
      </c>
    </row>
    <row r="6492" spans="1:10">
      <c r="A6492" s="18" t="s">
        <v>20</v>
      </c>
      <c r="B6492" s="5" t="s">
        <v>1061</v>
      </c>
      <c r="C6492" s="16">
        <v>31</v>
      </c>
      <c r="D6492" s="86">
        <v>45504</v>
      </c>
      <c r="E6492" s="102">
        <f>YEAR(DATA[[#This Row],[Fecha]])</f>
        <v>2024</v>
      </c>
      <c r="F6492" s="88" t="s">
        <v>58</v>
      </c>
      <c r="G6492" s="32" t="s">
        <v>52</v>
      </c>
      <c r="H6492" s="87" t="s">
        <v>162</v>
      </c>
      <c r="I6492" s="32" t="s">
        <v>166</v>
      </c>
      <c r="J6492" s="19">
        <v>1.22</v>
      </c>
    </row>
    <row r="6493" spans="1:10">
      <c r="A6493" s="18" t="s">
        <v>22</v>
      </c>
      <c r="B6493" s="5" t="s">
        <v>1061</v>
      </c>
      <c r="C6493" s="16">
        <v>31</v>
      </c>
      <c r="D6493" s="86">
        <v>45504</v>
      </c>
      <c r="E6493" s="102">
        <f>YEAR(DATA[[#This Row],[Fecha]])</f>
        <v>2024</v>
      </c>
      <c r="F6493" s="88" t="s">
        <v>398</v>
      </c>
      <c r="G6493" s="32" t="s">
        <v>78</v>
      </c>
      <c r="H6493" s="87" t="s">
        <v>296</v>
      </c>
      <c r="I6493" s="32" t="s">
        <v>166</v>
      </c>
      <c r="J6493" s="19">
        <v>1.18</v>
      </c>
    </row>
    <row r="6494" spans="1:10">
      <c r="A6494" s="18" t="s">
        <v>22</v>
      </c>
      <c r="B6494" s="5" t="s">
        <v>1061</v>
      </c>
      <c r="C6494" s="16">
        <v>31</v>
      </c>
      <c r="D6494" s="86">
        <v>45504</v>
      </c>
      <c r="E6494" s="102">
        <f>YEAR(DATA[[#This Row],[Fecha]])</f>
        <v>2024</v>
      </c>
      <c r="F6494" s="88" t="s">
        <v>398</v>
      </c>
      <c r="G6494" s="32" t="s">
        <v>78</v>
      </c>
      <c r="H6494" s="87" t="s">
        <v>567</v>
      </c>
      <c r="I6494" s="32" t="s">
        <v>166</v>
      </c>
      <c r="J6494" s="19">
        <v>1</v>
      </c>
    </row>
    <row r="6495" spans="1:10">
      <c r="A6495" s="18" t="s">
        <v>22</v>
      </c>
      <c r="B6495" s="5" t="s">
        <v>1061</v>
      </c>
      <c r="C6495" s="16">
        <v>31</v>
      </c>
      <c r="D6495" s="86">
        <v>45504</v>
      </c>
      <c r="E6495" s="102">
        <f>YEAR(DATA[[#This Row],[Fecha]])</f>
        <v>2024</v>
      </c>
      <c r="F6495" s="88" t="s">
        <v>398</v>
      </c>
      <c r="G6495" s="32" t="s">
        <v>78</v>
      </c>
      <c r="H6495" s="87" t="s">
        <v>296</v>
      </c>
      <c r="I6495" s="32" t="s">
        <v>166</v>
      </c>
      <c r="J6495" s="19">
        <v>0.99</v>
      </c>
    </row>
    <row r="6496" spans="1:10">
      <c r="A6496" s="18" t="s">
        <v>20</v>
      </c>
      <c r="B6496" s="5" t="s">
        <v>1061</v>
      </c>
      <c r="C6496" s="16">
        <v>31</v>
      </c>
      <c r="D6496" s="86">
        <v>45504</v>
      </c>
      <c r="E6496" s="102">
        <f>YEAR(DATA[[#This Row],[Fecha]])</f>
        <v>2024</v>
      </c>
      <c r="F6496" s="88" t="s">
        <v>58</v>
      </c>
      <c r="G6496" s="32" t="s">
        <v>52</v>
      </c>
      <c r="H6496" s="87" t="s">
        <v>162</v>
      </c>
      <c r="I6496" s="32" t="s">
        <v>166</v>
      </c>
      <c r="J6496" s="19">
        <v>0.69</v>
      </c>
    </row>
    <row r="6497" spans="1:11">
      <c r="A6497" s="18" t="s">
        <v>20</v>
      </c>
      <c r="B6497" s="5" t="s">
        <v>1061</v>
      </c>
      <c r="C6497" s="16">
        <v>31</v>
      </c>
      <c r="D6497" s="86">
        <v>45504</v>
      </c>
      <c r="E6497" s="102">
        <f>YEAR(DATA[[#This Row],[Fecha]])</f>
        <v>2024</v>
      </c>
      <c r="F6497" s="88" t="s">
        <v>58</v>
      </c>
      <c r="G6497" s="32" t="s">
        <v>75</v>
      </c>
      <c r="H6497" s="87" t="s">
        <v>177</v>
      </c>
      <c r="I6497" s="32" t="s">
        <v>166</v>
      </c>
      <c r="J6497" s="19">
        <v>0.37</v>
      </c>
    </row>
    <row r="6498" spans="1:11">
      <c r="A6498" s="18" t="s">
        <v>20</v>
      </c>
      <c r="B6498" s="5" t="s">
        <v>1061</v>
      </c>
      <c r="C6498" s="16">
        <v>31</v>
      </c>
      <c r="D6498" s="86">
        <v>45504</v>
      </c>
      <c r="E6498" s="102">
        <f>YEAR(DATA[[#This Row],[Fecha]])</f>
        <v>2024</v>
      </c>
      <c r="F6498" s="88" t="s">
        <v>58</v>
      </c>
      <c r="G6498" s="32" t="s">
        <v>52</v>
      </c>
      <c r="H6498" s="87" t="s">
        <v>162</v>
      </c>
      <c r="I6498" s="32" t="s">
        <v>166</v>
      </c>
      <c r="J6498" s="19">
        <v>0.33</v>
      </c>
    </row>
    <row r="6499" spans="1:11">
      <c r="A6499" s="18" t="s">
        <v>22</v>
      </c>
      <c r="B6499" s="5" t="s">
        <v>1061</v>
      </c>
      <c r="C6499" s="16">
        <v>31</v>
      </c>
      <c r="D6499" s="86">
        <v>45504</v>
      </c>
      <c r="E6499" s="102">
        <f>YEAR(DATA[[#This Row],[Fecha]])</f>
        <v>2024</v>
      </c>
      <c r="F6499" s="88" t="s">
        <v>398</v>
      </c>
      <c r="G6499" s="32" t="s">
        <v>79</v>
      </c>
      <c r="H6499" s="87" t="s">
        <v>110</v>
      </c>
      <c r="I6499" s="32" t="s">
        <v>166</v>
      </c>
      <c r="J6499" s="19">
        <v>0.32</v>
      </c>
    </row>
    <row r="6500" spans="1:11">
      <c r="A6500" s="18" t="s">
        <v>22</v>
      </c>
      <c r="B6500" s="5" t="s">
        <v>1101</v>
      </c>
      <c r="C6500" s="16">
        <v>31</v>
      </c>
      <c r="D6500" s="86">
        <v>45505</v>
      </c>
      <c r="E6500" s="102">
        <f>YEAR(DATA[[#This Row],[Fecha]])</f>
        <v>2024</v>
      </c>
      <c r="F6500" s="88" t="s">
        <v>398</v>
      </c>
      <c r="G6500" s="32" t="s">
        <v>77</v>
      </c>
      <c r="H6500" s="87" t="s">
        <v>124</v>
      </c>
      <c r="I6500" s="32" t="s">
        <v>57</v>
      </c>
      <c r="J6500" s="19">
        <v>11.18</v>
      </c>
      <c r="K6500" s="29" t="s">
        <v>1098</v>
      </c>
    </row>
    <row r="6501" spans="1:11">
      <c r="A6501" s="18" t="s">
        <v>22</v>
      </c>
      <c r="B6501" s="5" t="s">
        <v>1101</v>
      </c>
      <c r="C6501" s="16">
        <v>31</v>
      </c>
      <c r="D6501" s="86">
        <v>45505</v>
      </c>
      <c r="E6501" s="102">
        <f>YEAR(DATA[[#This Row],[Fecha]])</f>
        <v>2024</v>
      </c>
      <c r="F6501" s="88" t="s">
        <v>398</v>
      </c>
      <c r="G6501" s="32" t="s">
        <v>77</v>
      </c>
      <c r="H6501" s="87" t="s">
        <v>124</v>
      </c>
      <c r="I6501" s="32" t="s">
        <v>57</v>
      </c>
      <c r="J6501" s="19">
        <v>10.5</v>
      </c>
      <c r="K6501" s="29" t="s">
        <v>1098</v>
      </c>
    </row>
    <row r="6502" spans="1:11">
      <c r="A6502" s="18" t="s">
        <v>20</v>
      </c>
      <c r="B6502" s="5" t="s">
        <v>1101</v>
      </c>
      <c r="C6502" s="16">
        <v>31</v>
      </c>
      <c r="D6502" s="86">
        <v>45505</v>
      </c>
      <c r="E6502" s="102">
        <f>YEAR(DATA[[#This Row],[Fecha]])</f>
        <v>2024</v>
      </c>
      <c r="F6502" s="88" t="s">
        <v>335</v>
      </c>
      <c r="G6502" s="32" t="s">
        <v>482</v>
      </c>
      <c r="H6502" s="87" t="s">
        <v>150</v>
      </c>
      <c r="I6502" s="32" t="s">
        <v>166</v>
      </c>
      <c r="J6502" s="19">
        <v>8.27</v>
      </c>
    </row>
    <row r="6503" spans="1:11">
      <c r="A6503" s="18" t="s">
        <v>22</v>
      </c>
      <c r="B6503" s="5" t="s">
        <v>1101</v>
      </c>
      <c r="C6503" s="16">
        <v>31</v>
      </c>
      <c r="D6503" s="86">
        <v>45505</v>
      </c>
      <c r="E6503" s="102">
        <f>YEAR(DATA[[#This Row],[Fecha]])</f>
        <v>2024</v>
      </c>
      <c r="F6503" s="88" t="s">
        <v>58</v>
      </c>
      <c r="G6503" s="32" t="s">
        <v>70</v>
      </c>
      <c r="H6503" s="87" t="s">
        <v>84</v>
      </c>
      <c r="I6503" s="32" t="s">
        <v>166</v>
      </c>
      <c r="J6503" s="19">
        <v>5.98</v>
      </c>
    </row>
    <row r="6504" spans="1:11">
      <c r="A6504" s="18" t="s">
        <v>20</v>
      </c>
      <c r="B6504" s="5" t="s">
        <v>1101</v>
      </c>
      <c r="C6504" s="16">
        <v>31</v>
      </c>
      <c r="D6504" s="86">
        <v>45505</v>
      </c>
      <c r="E6504" s="102">
        <f>YEAR(DATA[[#This Row],[Fecha]])</f>
        <v>2024</v>
      </c>
      <c r="F6504" s="88" t="s">
        <v>335</v>
      </c>
      <c r="G6504" s="32" t="s">
        <v>482</v>
      </c>
      <c r="H6504" s="87" t="s">
        <v>104</v>
      </c>
      <c r="I6504" s="32" t="s">
        <v>166</v>
      </c>
      <c r="J6504" s="19">
        <v>5.72</v>
      </c>
    </row>
    <row r="6505" spans="1:11">
      <c r="A6505" s="18" t="s">
        <v>22</v>
      </c>
      <c r="B6505" s="5" t="s">
        <v>1101</v>
      </c>
      <c r="C6505" s="16">
        <v>31</v>
      </c>
      <c r="D6505" s="86">
        <v>45505</v>
      </c>
      <c r="E6505" s="102">
        <f>YEAR(DATA[[#This Row],[Fecha]])</f>
        <v>2024</v>
      </c>
      <c r="F6505" s="88" t="s">
        <v>398</v>
      </c>
      <c r="G6505" s="32" t="s">
        <v>604</v>
      </c>
      <c r="H6505" s="87" t="s">
        <v>755</v>
      </c>
      <c r="I6505" s="32" t="s">
        <v>166</v>
      </c>
      <c r="J6505" s="19">
        <v>4.9800000000000004</v>
      </c>
    </row>
    <row r="6506" spans="1:11">
      <c r="A6506" s="18" t="s">
        <v>22</v>
      </c>
      <c r="B6506" s="5" t="s">
        <v>1101</v>
      </c>
      <c r="C6506" s="16">
        <v>31</v>
      </c>
      <c r="D6506" s="86">
        <v>45505</v>
      </c>
      <c r="E6506" s="102">
        <f>YEAR(DATA[[#This Row],[Fecha]])</f>
        <v>2024</v>
      </c>
      <c r="F6506" s="88" t="s">
        <v>58</v>
      </c>
      <c r="G6506" s="32" t="s">
        <v>76</v>
      </c>
      <c r="H6506" s="87" t="s">
        <v>293</v>
      </c>
      <c r="I6506" s="32" t="s">
        <v>166</v>
      </c>
      <c r="J6506" s="19">
        <v>4.45</v>
      </c>
    </row>
    <row r="6507" spans="1:11">
      <c r="A6507" s="18" t="s">
        <v>20</v>
      </c>
      <c r="B6507" s="5" t="s">
        <v>1101</v>
      </c>
      <c r="C6507" s="16">
        <v>31</v>
      </c>
      <c r="D6507" s="86">
        <v>45505</v>
      </c>
      <c r="E6507" s="102">
        <f>YEAR(DATA[[#This Row],[Fecha]])</f>
        <v>2024</v>
      </c>
      <c r="F6507" s="88" t="s">
        <v>398</v>
      </c>
      <c r="G6507" s="32" t="s">
        <v>76</v>
      </c>
      <c r="H6507" s="87" t="s">
        <v>108</v>
      </c>
      <c r="I6507" s="32" t="s">
        <v>166</v>
      </c>
      <c r="J6507" s="19">
        <v>4.4000000000000004</v>
      </c>
    </row>
    <row r="6508" spans="1:11">
      <c r="A6508" s="18" t="s">
        <v>20</v>
      </c>
      <c r="B6508" s="5" t="s">
        <v>1101</v>
      </c>
      <c r="C6508" s="16">
        <v>31</v>
      </c>
      <c r="D6508" s="86">
        <v>45505</v>
      </c>
      <c r="E6508" s="102">
        <f>YEAR(DATA[[#This Row],[Fecha]])</f>
        <v>2024</v>
      </c>
      <c r="F6508" s="88" t="s">
        <v>398</v>
      </c>
      <c r="G6508" s="32" t="s">
        <v>53</v>
      </c>
      <c r="H6508" s="87" t="s">
        <v>387</v>
      </c>
      <c r="I6508" s="32" t="s">
        <v>166</v>
      </c>
      <c r="J6508" s="19">
        <v>3.66</v>
      </c>
    </row>
    <row r="6509" spans="1:11">
      <c r="A6509" s="18" t="s">
        <v>20</v>
      </c>
      <c r="B6509" s="5" t="s">
        <v>1101</v>
      </c>
      <c r="C6509" s="16">
        <v>31</v>
      </c>
      <c r="D6509" s="86">
        <v>45505</v>
      </c>
      <c r="E6509" s="102">
        <f>YEAR(DATA[[#This Row],[Fecha]])</f>
        <v>2024</v>
      </c>
      <c r="F6509" s="88" t="s">
        <v>398</v>
      </c>
      <c r="G6509" s="32" t="s">
        <v>53</v>
      </c>
      <c r="H6509" s="87" t="s">
        <v>387</v>
      </c>
      <c r="I6509" s="32" t="s">
        <v>166</v>
      </c>
      <c r="J6509" s="19">
        <v>3.65</v>
      </c>
    </row>
    <row r="6510" spans="1:11">
      <c r="A6510" s="18" t="s">
        <v>22</v>
      </c>
      <c r="B6510" s="5" t="s">
        <v>1101</v>
      </c>
      <c r="C6510" s="16">
        <v>31</v>
      </c>
      <c r="D6510" s="86">
        <v>45505</v>
      </c>
      <c r="E6510" s="102">
        <f>YEAR(DATA[[#This Row],[Fecha]])</f>
        <v>2024</v>
      </c>
      <c r="F6510" s="88" t="s">
        <v>398</v>
      </c>
      <c r="G6510" s="32" t="s">
        <v>76</v>
      </c>
      <c r="H6510" s="87" t="s">
        <v>298</v>
      </c>
      <c r="I6510" s="32" t="s">
        <v>166</v>
      </c>
      <c r="J6510" s="19">
        <v>3.43</v>
      </c>
    </row>
    <row r="6511" spans="1:11">
      <c r="A6511" s="18" t="s">
        <v>22</v>
      </c>
      <c r="B6511" s="5" t="s">
        <v>1101</v>
      </c>
      <c r="C6511" s="16">
        <v>31</v>
      </c>
      <c r="D6511" s="86">
        <v>45505</v>
      </c>
      <c r="E6511" s="102">
        <f>YEAR(DATA[[#This Row],[Fecha]])</f>
        <v>2024</v>
      </c>
      <c r="F6511" s="88" t="s">
        <v>398</v>
      </c>
      <c r="G6511" s="32" t="s">
        <v>179</v>
      </c>
      <c r="H6511" s="87" t="s">
        <v>1100</v>
      </c>
      <c r="I6511" s="32" t="s">
        <v>166</v>
      </c>
      <c r="J6511" s="19">
        <v>3.08</v>
      </c>
    </row>
    <row r="6512" spans="1:11">
      <c r="A6512" s="18" t="s">
        <v>20</v>
      </c>
      <c r="B6512" s="5" t="s">
        <v>1101</v>
      </c>
      <c r="C6512" s="16">
        <v>31</v>
      </c>
      <c r="D6512" s="86">
        <v>45505</v>
      </c>
      <c r="E6512" s="102">
        <f>YEAR(DATA[[#This Row],[Fecha]])</f>
        <v>2024</v>
      </c>
      <c r="F6512" s="88" t="s">
        <v>398</v>
      </c>
      <c r="G6512" s="32" t="s">
        <v>53</v>
      </c>
      <c r="H6512" s="87" t="s">
        <v>387</v>
      </c>
      <c r="I6512" s="32" t="s">
        <v>166</v>
      </c>
      <c r="J6512" s="19">
        <v>2.87</v>
      </c>
    </row>
    <row r="6513" spans="1:10">
      <c r="A6513" s="18" t="s">
        <v>22</v>
      </c>
      <c r="B6513" s="5" t="s">
        <v>1101</v>
      </c>
      <c r="C6513" s="16">
        <v>31</v>
      </c>
      <c r="D6513" s="86">
        <v>45505</v>
      </c>
      <c r="E6513" s="102">
        <f>YEAR(DATA[[#This Row],[Fecha]])</f>
        <v>2024</v>
      </c>
      <c r="F6513" s="88" t="s">
        <v>398</v>
      </c>
      <c r="G6513" s="32" t="s">
        <v>65</v>
      </c>
      <c r="H6513" s="87" t="s">
        <v>69</v>
      </c>
      <c r="I6513" s="32" t="s">
        <v>166</v>
      </c>
      <c r="J6513" s="19">
        <v>2.85</v>
      </c>
    </row>
    <row r="6514" spans="1:10">
      <c r="A6514" s="18" t="s">
        <v>20</v>
      </c>
      <c r="B6514" s="5" t="s">
        <v>1101</v>
      </c>
      <c r="C6514" s="16">
        <v>31</v>
      </c>
      <c r="D6514" s="86">
        <v>45505</v>
      </c>
      <c r="E6514" s="102">
        <f>YEAR(DATA[[#This Row],[Fecha]])</f>
        <v>2024</v>
      </c>
      <c r="F6514" s="88" t="s">
        <v>335</v>
      </c>
      <c r="G6514" s="32" t="s">
        <v>59</v>
      </c>
      <c r="H6514" s="87" t="s">
        <v>487</v>
      </c>
      <c r="I6514" s="32" t="s">
        <v>166</v>
      </c>
      <c r="J6514" s="19">
        <v>2.79</v>
      </c>
    </row>
    <row r="6515" spans="1:10">
      <c r="A6515" s="18" t="s">
        <v>22</v>
      </c>
      <c r="B6515" s="5" t="s">
        <v>1101</v>
      </c>
      <c r="C6515" s="16">
        <v>31</v>
      </c>
      <c r="D6515" s="86">
        <v>45505</v>
      </c>
      <c r="E6515" s="102">
        <f>YEAR(DATA[[#This Row],[Fecha]])</f>
        <v>2024</v>
      </c>
      <c r="F6515" s="88" t="s">
        <v>398</v>
      </c>
      <c r="G6515" s="32" t="s">
        <v>78</v>
      </c>
      <c r="H6515" s="87" t="s">
        <v>296</v>
      </c>
      <c r="I6515" s="32" t="s">
        <v>166</v>
      </c>
      <c r="J6515" s="19">
        <v>1.93</v>
      </c>
    </row>
    <row r="6516" spans="1:10">
      <c r="A6516" s="18" t="s">
        <v>20</v>
      </c>
      <c r="B6516" s="5" t="s">
        <v>1101</v>
      </c>
      <c r="C6516" s="16">
        <v>31</v>
      </c>
      <c r="D6516" s="86">
        <v>45505</v>
      </c>
      <c r="E6516" s="102">
        <f>YEAR(DATA[[#This Row],[Fecha]])</f>
        <v>2024</v>
      </c>
      <c r="F6516" s="88" t="s">
        <v>398</v>
      </c>
      <c r="G6516" s="32" t="s">
        <v>53</v>
      </c>
      <c r="H6516" s="87" t="s">
        <v>387</v>
      </c>
      <c r="I6516" s="32" t="s">
        <v>166</v>
      </c>
      <c r="J6516" s="19">
        <v>1.92</v>
      </c>
    </row>
    <row r="6517" spans="1:10">
      <c r="A6517" s="18" t="s">
        <v>20</v>
      </c>
      <c r="B6517" s="5" t="s">
        <v>1101</v>
      </c>
      <c r="C6517" s="16">
        <v>31</v>
      </c>
      <c r="D6517" s="86">
        <v>45505</v>
      </c>
      <c r="E6517" s="102">
        <f>YEAR(DATA[[#This Row],[Fecha]])</f>
        <v>2024</v>
      </c>
      <c r="F6517" s="88" t="s">
        <v>335</v>
      </c>
      <c r="G6517" s="32" t="s">
        <v>59</v>
      </c>
      <c r="H6517" s="87" t="s">
        <v>487</v>
      </c>
      <c r="I6517" s="32" t="s">
        <v>166</v>
      </c>
      <c r="J6517" s="19">
        <v>1.75</v>
      </c>
    </row>
    <row r="6518" spans="1:10">
      <c r="A6518" s="18" t="s">
        <v>22</v>
      </c>
      <c r="B6518" s="5" t="s">
        <v>1101</v>
      </c>
      <c r="C6518" s="16">
        <v>31</v>
      </c>
      <c r="D6518" s="86">
        <v>45505</v>
      </c>
      <c r="E6518" s="102">
        <f>YEAR(DATA[[#This Row],[Fecha]])</f>
        <v>2024</v>
      </c>
      <c r="F6518" s="88" t="s">
        <v>398</v>
      </c>
      <c r="G6518" s="32" t="s">
        <v>60</v>
      </c>
      <c r="H6518" s="87" t="s">
        <v>880</v>
      </c>
      <c r="I6518" s="32" t="s">
        <v>166</v>
      </c>
      <c r="J6518" s="19">
        <v>1.63</v>
      </c>
    </row>
    <row r="6519" spans="1:10">
      <c r="A6519" s="18" t="s">
        <v>20</v>
      </c>
      <c r="B6519" s="5" t="s">
        <v>1101</v>
      </c>
      <c r="C6519" s="16">
        <v>31</v>
      </c>
      <c r="D6519" s="86">
        <v>45505</v>
      </c>
      <c r="E6519" s="102">
        <f>YEAR(DATA[[#This Row],[Fecha]])</f>
        <v>2024</v>
      </c>
      <c r="F6519" s="88" t="s">
        <v>335</v>
      </c>
      <c r="G6519" s="32" t="s">
        <v>59</v>
      </c>
      <c r="H6519" s="87" t="s">
        <v>487</v>
      </c>
      <c r="I6519" s="32" t="s">
        <v>166</v>
      </c>
      <c r="J6519" s="19">
        <v>1.56</v>
      </c>
    </row>
    <row r="6520" spans="1:10">
      <c r="A6520" s="18" t="s">
        <v>20</v>
      </c>
      <c r="B6520" s="5" t="s">
        <v>1101</v>
      </c>
      <c r="C6520" s="16">
        <v>31</v>
      </c>
      <c r="D6520" s="86">
        <v>45505</v>
      </c>
      <c r="E6520" s="102">
        <f>YEAR(DATA[[#This Row],[Fecha]])</f>
        <v>2024</v>
      </c>
      <c r="F6520" s="88" t="s">
        <v>58</v>
      </c>
      <c r="G6520" s="32" t="s">
        <v>75</v>
      </c>
      <c r="H6520" s="87" t="s">
        <v>177</v>
      </c>
      <c r="I6520" s="32" t="s">
        <v>166</v>
      </c>
      <c r="J6520" s="19">
        <v>1.47</v>
      </c>
    </row>
    <row r="6521" spans="1:10">
      <c r="A6521" s="18" t="s">
        <v>22</v>
      </c>
      <c r="B6521" s="5" t="s">
        <v>1101</v>
      </c>
      <c r="C6521" s="16">
        <v>31</v>
      </c>
      <c r="D6521" s="86">
        <v>45505</v>
      </c>
      <c r="E6521" s="102">
        <f>YEAR(DATA[[#This Row],[Fecha]])</f>
        <v>2024</v>
      </c>
      <c r="F6521" s="88" t="s">
        <v>58</v>
      </c>
      <c r="G6521" s="32" t="s">
        <v>78</v>
      </c>
      <c r="H6521" s="87" t="s">
        <v>139</v>
      </c>
      <c r="I6521" s="32" t="s">
        <v>166</v>
      </c>
      <c r="J6521" s="19">
        <v>1.3</v>
      </c>
    </row>
    <row r="6522" spans="1:10">
      <c r="A6522" s="18" t="s">
        <v>22</v>
      </c>
      <c r="B6522" s="5" t="s">
        <v>1101</v>
      </c>
      <c r="C6522" s="16">
        <v>31</v>
      </c>
      <c r="D6522" s="86">
        <v>45505</v>
      </c>
      <c r="E6522" s="102">
        <f>YEAR(DATA[[#This Row],[Fecha]])</f>
        <v>2024</v>
      </c>
      <c r="F6522" s="88" t="s">
        <v>398</v>
      </c>
      <c r="G6522" s="32" t="s">
        <v>78</v>
      </c>
      <c r="H6522" s="87" t="s">
        <v>296</v>
      </c>
      <c r="I6522" s="32" t="s">
        <v>166</v>
      </c>
      <c r="J6522" s="19">
        <v>1.23</v>
      </c>
    </row>
    <row r="6523" spans="1:10">
      <c r="A6523" s="18" t="s">
        <v>22</v>
      </c>
      <c r="B6523" s="5" t="s">
        <v>1101</v>
      </c>
      <c r="C6523" s="16">
        <v>31</v>
      </c>
      <c r="D6523" s="86">
        <v>45505</v>
      </c>
      <c r="E6523" s="102">
        <f>YEAR(DATA[[#This Row],[Fecha]])</f>
        <v>2024</v>
      </c>
      <c r="F6523" s="88" t="s">
        <v>398</v>
      </c>
      <c r="G6523" s="32" t="s">
        <v>78</v>
      </c>
      <c r="H6523" s="87" t="s">
        <v>296</v>
      </c>
      <c r="I6523" s="32" t="s">
        <v>166</v>
      </c>
      <c r="J6523" s="19">
        <v>1.23</v>
      </c>
    </row>
    <row r="6524" spans="1:10">
      <c r="A6524" s="18" t="s">
        <v>20</v>
      </c>
      <c r="B6524" s="5" t="s">
        <v>1101</v>
      </c>
      <c r="C6524" s="16">
        <v>31</v>
      </c>
      <c r="D6524" s="86">
        <v>45505</v>
      </c>
      <c r="E6524" s="102">
        <f>YEAR(DATA[[#This Row],[Fecha]])</f>
        <v>2024</v>
      </c>
      <c r="F6524" s="88" t="s">
        <v>58</v>
      </c>
      <c r="G6524" s="32" t="s">
        <v>75</v>
      </c>
      <c r="H6524" s="87" t="s">
        <v>177</v>
      </c>
      <c r="I6524" s="32" t="s">
        <v>166</v>
      </c>
      <c r="J6524" s="19">
        <v>1.1299999999999999</v>
      </c>
    </row>
    <row r="6525" spans="1:10">
      <c r="A6525" s="18" t="s">
        <v>20</v>
      </c>
      <c r="B6525" s="5" t="s">
        <v>1101</v>
      </c>
      <c r="C6525" s="16">
        <v>31</v>
      </c>
      <c r="D6525" s="86">
        <v>45505</v>
      </c>
      <c r="E6525" s="102">
        <f>YEAR(DATA[[#This Row],[Fecha]])</f>
        <v>2024</v>
      </c>
      <c r="F6525" s="88" t="s">
        <v>335</v>
      </c>
      <c r="G6525" s="32" t="s">
        <v>76</v>
      </c>
      <c r="H6525" s="87" t="s">
        <v>90</v>
      </c>
      <c r="I6525" s="32" t="s">
        <v>166</v>
      </c>
      <c r="J6525" s="19">
        <v>1.1000000000000001</v>
      </c>
    </row>
    <row r="6526" spans="1:10">
      <c r="A6526" s="18" t="s">
        <v>20</v>
      </c>
      <c r="B6526" s="5" t="s">
        <v>1101</v>
      </c>
      <c r="C6526" s="16">
        <v>31</v>
      </c>
      <c r="D6526" s="86">
        <v>45505</v>
      </c>
      <c r="E6526" s="102">
        <f>YEAR(DATA[[#This Row],[Fecha]])</f>
        <v>2024</v>
      </c>
      <c r="F6526" s="88" t="s">
        <v>335</v>
      </c>
      <c r="G6526" s="32" t="s">
        <v>59</v>
      </c>
      <c r="H6526" s="87" t="s">
        <v>487</v>
      </c>
      <c r="I6526" s="32" t="s">
        <v>166</v>
      </c>
      <c r="J6526" s="19">
        <v>1.07</v>
      </c>
    </row>
    <row r="6527" spans="1:10">
      <c r="A6527" s="18" t="s">
        <v>20</v>
      </c>
      <c r="B6527" s="5" t="s">
        <v>1101</v>
      </c>
      <c r="C6527" s="16">
        <v>31</v>
      </c>
      <c r="D6527" s="86">
        <v>45505</v>
      </c>
      <c r="E6527" s="102">
        <f>YEAR(DATA[[#This Row],[Fecha]])</f>
        <v>2024</v>
      </c>
      <c r="F6527" s="88" t="s">
        <v>58</v>
      </c>
      <c r="G6527" s="32" t="s">
        <v>75</v>
      </c>
      <c r="H6527" s="87" t="s">
        <v>177</v>
      </c>
      <c r="I6527" s="32" t="s">
        <v>166</v>
      </c>
      <c r="J6527" s="19">
        <v>0.85</v>
      </c>
    </row>
    <row r="6528" spans="1:10">
      <c r="A6528" s="18" t="s">
        <v>20</v>
      </c>
      <c r="B6528" s="5" t="s">
        <v>1101</v>
      </c>
      <c r="C6528" s="16">
        <v>31</v>
      </c>
      <c r="D6528" s="86">
        <v>45505</v>
      </c>
      <c r="E6528" s="102">
        <f>YEAR(DATA[[#This Row],[Fecha]])</f>
        <v>2024</v>
      </c>
      <c r="F6528" s="88" t="s">
        <v>58</v>
      </c>
      <c r="G6528" s="32" t="s">
        <v>52</v>
      </c>
      <c r="H6528" s="87" t="s">
        <v>162</v>
      </c>
      <c r="I6528" s="32" t="s">
        <v>166</v>
      </c>
      <c r="J6528" s="19">
        <v>0.81</v>
      </c>
    </row>
    <row r="6529" spans="1:11">
      <c r="A6529" s="18" t="s">
        <v>22</v>
      </c>
      <c r="B6529" s="5" t="s">
        <v>1101</v>
      </c>
      <c r="C6529" s="16">
        <v>31</v>
      </c>
      <c r="D6529" s="86">
        <v>45505</v>
      </c>
      <c r="E6529" s="102">
        <f>YEAR(DATA[[#This Row],[Fecha]])</f>
        <v>2024</v>
      </c>
      <c r="F6529" s="88" t="s">
        <v>398</v>
      </c>
      <c r="G6529" s="32" t="s">
        <v>78</v>
      </c>
      <c r="H6529" s="87" t="s">
        <v>296</v>
      </c>
      <c r="I6529" s="32" t="s">
        <v>166</v>
      </c>
      <c r="J6529" s="19">
        <v>0.6</v>
      </c>
    </row>
    <row r="6530" spans="1:11">
      <c r="A6530" s="18" t="s">
        <v>22</v>
      </c>
      <c r="B6530" s="5" t="s">
        <v>1101</v>
      </c>
      <c r="C6530" s="16">
        <v>31</v>
      </c>
      <c r="D6530" s="86">
        <v>45505</v>
      </c>
      <c r="E6530" s="102">
        <f>YEAR(DATA[[#This Row],[Fecha]])</f>
        <v>2024</v>
      </c>
      <c r="F6530" s="88" t="s">
        <v>58</v>
      </c>
      <c r="G6530" s="32" t="s">
        <v>70</v>
      </c>
      <c r="H6530" s="87" t="s">
        <v>84</v>
      </c>
      <c r="I6530" s="32" t="s">
        <v>166</v>
      </c>
      <c r="J6530" s="19">
        <v>0.53</v>
      </c>
    </row>
    <row r="6531" spans="1:11">
      <c r="A6531" s="18" t="s">
        <v>22</v>
      </c>
      <c r="B6531" s="5" t="s">
        <v>1101</v>
      </c>
      <c r="C6531" s="16">
        <v>31</v>
      </c>
      <c r="D6531" s="86">
        <v>45505</v>
      </c>
      <c r="E6531" s="102">
        <f>YEAR(DATA[[#This Row],[Fecha]])</f>
        <v>2024</v>
      </c>
      <c r="F6531" s="88" t="s">
        <v>398</v>
      </c>
      <c r="G6531" s="32" t="s">
        <v>77</v>
      </c>
      <c r="H6531" s="87" t="s">
        <v>651</v>
      </c>
      <c r="I6531" s="32" t="s">
        <v>166</v>
      </c>
      <c r="J6531" s="19">
        <v>0.5</v>
      </c>
    </row>
    <row r="6532" spans="1:11">
      <c r="A6532" s="18" t="s">
        <v>22</v>
      </c>
      <c r="B6532" s="5" t="s">
        <v>1101</v>
      </c>
      <c r="C6532" s="16">
        <v>31</v>
      </c>
      <c r="D6532" s="86">
        <v>45505</v>
      </c>
      <c r="E6532" s="102">
        <f>YEAR(DATA[[#This Row],[Fecha]])</f>
        <v>2024</v>
      </c>
      <c r="F6532" s="88" t="s">
        <v>398</v>
      </c>
      <c r="G6532" s="32" t="s">
        <v>78</v>
      </c>
      <c r="H6532" s="87" t="s">
        <v>296</v>
      </c>
      <c r="I6532" s="32" t="s">
        <v>166</v>
      </c>
      <c r="J6532" s="19">
        <v>0.35</v>
      </c>
    </row>
    <row r="6533" spans="1:11">
      <c r="A6533" s="18" t="s">
        <v>20</v>
      </c>
      <c r="B6533" s="5" t="s">
        <v>1101</v>
      </c>
      <c r="C6533" s="16">
        <v>31</v>
      </c>
      <c r="D6533" s="86">
        <v>45505</v>
      </c>
      <c r="E6533" s="102">
        <f>YEAR(DATA[[#This Row],[Fecha]])</f>
        <v>2024</v>
      </c>
      <c r="F6533" s="88" t="s">
        <v>58</v>
      </c>
      <c r="G6533" s="32" t="s">
        <v>52</v>
      </c>
      <c r="H6533" s="87" t="s">
        <v>162</v>
      </c>
      <c r="I6533" s="32" t="s">
        <v>166</v>
      </c>
      <c r="J6533" s="19">
        <v>0.31</v>
      </c>
    </row>
    <row r="6534" spans="1:11">
      <c r="A6534" s="18" t="s">
        <v>22</v>
      </c>
      <c r="B6534" s="5" t="s">
        <v>1101</v>
      </c>
      <c r="C6534" s="16">
        <v>31</v>
      </c>
      <c r="D6534" s="86">
        <v>45505</v>
      </c>
      <c r="E6534" s="102">
        <f>YEAR(DATA[[#This Row],[Fecha]])</f>
        <v>2024</v>
      </c>
      <c r="F6534" s="88" t="s">
        <v>58</v>
      </c>
      <c r="G6534" s="32" t="s">
        <v>76</v>
      </c>
      <c r="H6534" s="87" t="s">
        <v>293</v>
      </c>
      <c r="I6534" s="32" t="s">
        <v>166</v>
      </c>
      <c r="J6534" s="19">
        <v>0.17503333330000001</v>
      </c>
    </row>
    <row r="6535" spans="1:11">
      <c r="A6535" s="18" t="s">
        <v>20</v>
      </c>
      <c r="B6535" s="5" t="s">
        <v>1101</v>
      </c>
      <c r="C6535" s="16">
        <v>31</v>
      </c>
      <c r="D6535" s="86">
        <v>45505</v>
      </c>
      <c r="E6535" s="102">
        <f>YEAR(DATA[[#This Row],[Fecha]])</f>
        <v>2024</v>
      </c>
      <c r="F6535" s="88" t="s">
        <v>58</v>
      </c>
      <c r="G6535" s="32" t="s">
        <v>52</v>
      </c>
      <c r="H6535" s="87" t="s">
        <v>162</v>
      </c>
      <c r="I6535" s="32" t="s">
        <v>166</v>
      </c>
      <c r="J6535" s="19">
        <v>0.15</v>
      </c>
    </row>
    <row r="6536" spans="1:11">
      <c r="A6536" s="18" t="s">
        <v>22</v>
      </c>
      <c r="B6536" s="5" t="s">
        <v>1101</v>
      </c>
      <c r="C6536" s="16">
        <v>31</v>
      </c>
      <c r="D6536" s="86">
        <v>45505</v>
      </c>
      <c r="E6536" s="102">
        <f>YEAR(DATA[[#This Row],[Fecha]])</f>
        <v>2024</v>
      </c>
      <c r="F6536" s="88" t="s">
        <v>398</v>
      </c>
      <c r="G6536" s="32" t="s">
        <v>78</v>
      </c>
      <c r="H6536" s="87" t="s">
        <v>296</v>
      </c>
      <c r="I6536" s="32" t="s">
        <v>166</v>
      </c>
      <c r="J6536" s="19">
        <v>0.13</v>
      </c>
    </row>
    <row r="6537" spans="1:11">
      <c r="A6537" s="18" t="s">
        <v>22</v>
      </c>
      <c r="B6537" s="5" t="s">
        <v>1101</v>
      </c>
      <c r="C6537" s="16">
        <v>31</v>
      </c>
      <c r="D6537" s="86">
        <v>45506</v>
      </c>
      <c r="E6537" s="102">
        <f>YEAR(DATA[[#This Row],[Fecha]])</f>
        <v>2024</v>
      </c>
      <c r="F6537" s="88" t="s">
        <v>398</v>
      </c>
      <c r="G6537" s="32" t="s">
        <v>76</v>
      </c>
      <c r="H6537" s="87" t="s">
        <v>352</v>
      </c>
      <c r="I6537" s="32" t="s">
        <v>56</v>
      </c>
      <c r="J6537" s="19">
        <v>25.64</v>
      </c>
      <c r="K6537" s="29" t="s">
        <v>1089</v>
      </c>
    </row>
    <row r="6538" spans="1:11">
      <c r="A6538" s="18" t="s">
        <v>20</v>
      </c>
      <c r="B6538" s="5" t="s">
        <v>1101</v>
      </c>
      <c r="C6538" s="16">
        <v>31</v>
      </c>
      <c r="D6538" s="86">
        <v>45506</v>
      </c>
      <c r="E6538" s="102">
        <f>YEAR(DATA[[#This Row],[Fecha]])</f>
        <v>2024</v>
      </c>
      <c r="F6538" s="88" t="s">
        <v>398</v>
      </c>
      <c r="G6538" s="32" t="s">
        <v>52</v>
      </c>
      <c r="H6538" s="87" t="s">
        <v>1091</v>
      </c>
      <c r="I6538" s="32" t="s">
        <v>56</v>
      </c>
      <c r="J6538" s="19">
        <v>17.72</v>
      </c>
      <c r="K6538" s="29" t="s">
        <v>1092</v>
      </c>
    </row>
    <row r="6539" spans="1:11">
      <c r="A6539" s="18" t="s">
        <v>20</v>
      </c>
      <c r="B6539" s="5" t="s">
        <v>1101</v>
      </c>
      <c r="C6539" s="16">
        <v>31</v>
      </c>
      <c r="D6539" s="86">
        <v>45506</v>
      </c>
      <c r="E6539" s="102">
        <f>YEAR(DATA[[#This Row],[Fecha]])</f>
        <v>2024</v>
      </c>
      <c r="F6539" s="88" t="s">
        <v>58</v>
      </c>
      <c r="G6539" s="32" t="s">
        <v>52</v>
      </c>
      <c r="H6539" s="87" t="s">
        <v>406</v>
      </c>
      <c r="I6539" s="32" t="s">
        <v>57</v>
      </c>
      <c r="J6539" s="19">
        <v>16.27</v>
      </c>
      <c r="K6539" s="29" t="s">
        <v>641</v>
      </c>
    </row>
    <row r="6540" spans="1:11">
      <c r="A6540" s="18" t="s">
        <v>20</v>
      </c>
      <c r="B6540" s="5" t="s">
        <v>1101</v>
      </c>
      <c r="C6540" s="16">
        <v>31</v>
      </c>
      <c r="D6540" s="86">
        <v>45506</v>
      </c>
      <c r="E6540" s="102">
        <f>YEAR(DATA[[#This Row],[Fecha]])</f>
        <v>2024</v>
      </c>
      <c r="F6540" s="88" t="s">
        <v>398</v>
      </c>
      <c r="G6540" s="32" t="s">
        <v>52</v>
      </c>
      <c r="H6540" s="87" t="s">
        <v>521</v>
      </c>
      <c r="I6540" s="32" t="s">
        <v>56</v>
      </c>
      <c r="J6540" s="19">
        <v>14.15</v>
      </c>
      <c r="K6540" s="29" t="s">
        <v>1095</v>
      </c>
    </row>
    <row r="6541" spans="1:11">
      <c r="A6541" s="18" t="s">
        <v>20</v>
      </c>
      <c r="B6541" s="5" t="s">
        <v>1101</v>
      </c>
      <c r="C6541" s="16">
        <v>31</v>
      </c>
      <c r="D6541" s="86">
        <v>45506</v>
      </c>
      <c r="E6541" s="102">
        <f>YEAR(DATA[[#This Row],[Fecha]])</f>
        <v>2024</v>
      </c>
      <c r="F6541" s="88" t="s">
        <v>398</v>
      </c>
      <c r="G6541" s="32" t="s">
        <v>52</v>
      </c>
      <c r="H6541" s="87" t="s">
        <v>1091</v>
      </c>
      <c r="I6541" s="32" t="s">
        <v>56</v>
      </c>
      <c r="J6541" s="19">
        <v>12.97</v>
      </c>
      <c r="K6541" s="29" t="s">
        <v>1092</v>
      </c>
    </row>
    <row r="6542" spans="1:11">
      <c r="A6542" s="18" t="s">
        <v>20</v>
      </c>
      <c r="B6542" s="5" t="s">
        <v>1101</v>
      </c>
      <c r="C6542" s="16">
        <v>31</v>
      </c>
      <c r="D6542" s="86">
        <v>45506</v>
      </c>
      <c r="E6542" s="102">
        <f>YEAR(DATA[[#This Row],[Fecha]])</f>
        <v>2024</v>
      </c>
      <c r="F6542" s="88" t="s">
        <v>58</v>
      </c>
      <c r="G6542" s="32" t="s">
        <v>52</v>
      </c>
      <c r="H6542" s="87" t="s">
        <v>256</v>
      </c>
      <c r="I6542" s="32" t="s">
        <v>57</v>
      </c>
      <c r="J6542" s="19">
        <v>12.63</v>
      </c>
      <c r="K6542" s="29" t="s">
        <v>1097</v>
      </c>
    </row>
    <row r="6543" spans="1:11">
      <c r="A6543" s="18" t="s">
        <v>22</v>
      </c>
      <c r="B6543" s="5" t="s">
        <v>1101</v>
      </c>
      <c r="C6543" s="16">
        <v>31</v>
      </c>
      <c r="D6543" s="86">
        <v>45506</v>
      </c>
      <c r="E6543" s="102">
        <f>YEAR(DATA[[#This Row],[Fecha]])</f>
        <v>2024</v>
      </c>
      <c r="F6543" s="88" t="s">
        <v>398</v>
      </c>
      <c r="G6543" s="32" t="s">
        <v>76</v>
      </c>
      <c r="H6543" s="87" t="s">
        <v>352</v>
      </c>
      <c r="I6543" s="32" t="s">
        <v>56</v>
      </c>
      <c r="J6543" s="19">
        <v>12.46</v>
      </c>
      <c r="K6543" s="29" t="s">
        <v>1089</v>
      </c>
    </row>
    <row r="6544" spans="1:11">
      <c r="A6544" s="18" t="s">
        <v>20</v>
      </c>
      <c r="B6544" s="5" t="s">
        <v>1101</v>
      </c>
      <c r="C6544" s="16">
        <v>31</v>
      </c>
      <c r="D6544" s="86">
        <v>45506</v>
      </c>
      <c r="E6544" s="102">
        <f>YEAR(DATA[[#This Row],[Fecha]])</f>
        <v>2024</v>
      </c>
      <c r="F6544" s="88" t="s">
        <v>398</v>
      </c>
      <c r="G6544" s="32" t="s">
        <v>52</v>
      </c>
      <c r="H6544" s="87" t="s">
        <v>159</v>
      </c>
      <c r="I6544" s="32" t="s">
        <v>166</v>
      </c>
      <c r="J6544" s="19">
        <v>7.32</v>
      </c>
    </row>
    <row r="6545" spans="1:10">
      <c r="A6545" s="18" t="s">
        <v>20</v>
      </c>
      <c r="B6545" s="5" t="s">
        <v>1101</v>
      </c>
      <c r="C6545" s="16">
        <v>31</v>
      </c>
      <c r="D6545" s="86">
        <v>45506</v>
      </c>
      <c r="E6545" s="102">
        <f>YEAR(DATA[[#This Row],[Fecha]])</f>
        <v>2024</v>
      </c>
      <c r="F6545" s="88" t="s">
        <v>398</v>
      </c>
      <c r="G6545" s="32" t="s">
        <v>52</v>
      </c>
      <c r="H6545" s="87" t="s">
        <v>159</v>
      </c>
      <c r="I6545" s="32" t="s">
        <v>166</v>
      </c>
      <c r="J6545" s="19">
        <v>6.78</v>
      </c>
    </row>
    <row r="6546" spans="1:10">
      <c r="A6546" s="18" t="s">
        <v>22</v>
      </c>
      <c r="B6546" s="5" t="s">
        <v>1101</v>
      </c>
      <c r="C6546" s="16">
        <v>31</v>
      </c>
      <c r="D6546" s="86">
        <v>45506</v>
      </c>
      <c r="E6546" s="102">
        <f>YEAR(DATA[[#This Row],[Fecha]])</f>
        <v>2024</v>
      </c>
      <c r="F6546" s="88" t="s">
        <v>398</v>
      </c>
      <c r="G6546" s="32" t="s">
        <v>65</v>
      </c>
      <c r="H6546" s="87" t="s">
        <v>89</v>
      </c>
      <c r="I6546" s="32" t="s">
        <v>166</v>
      </c>
      <c r="J6546" s="19">
        <v>6.48</v>
      </c>
    </row>
    <row r="6547" spans="1:10">
      <c r="A6547" s="18" t="s">
        <v>20</v>
      </c>
      <c r="B6547" s="5" t="s">
        <v>1101</v>
      </c>
      <c r="C6547" s="16">
        <v>31</v>
      </c>
      <c r="D6547" s="86">
        <v>45506</v>
      </c>
      <c r="E6547" s="102">
        <f>YEAR(DATA[[#This Row],[Fecha]])</f>
        <v>2024</v>
      </c>
      <c r="F6547" s="88" t="s">
        <v>398</v>
      </c>
      <c r="G6547" s="32" t="s">
        <v>52</v>
      </c>
      <c r="H6547" s="87" t="s">
        <v>521</v>
      </c>
      <c r="I6547" s="32" t="s">
        <v>166</v>
      </c>
      <c r="J6547" s="19">
        <v>5.66</v>
      </c>
    </row>
    <row r="6548" spans="1:10">
      <c r="A6548" s="18" t="s">
        <v>20</v>
      </c>
      <c r="B6548" s="5" t="s">
        <v>1101</v>
      </c>
      <c r="C6548" s="16">
        <v>31</v>
      </c>
      <c r="D6548" s="86">
        <v>45506</v>
      </c>
      <c r="E6548" s="102">
        <f>YEAR(DATA[[#This Row],[Fecha]])</f>
        <v>2024</v>
      </c>
      <c r="F6548" s="88" t="s">
        <v>335</v>
      </c>
      <c r="G6548" s="32" t="s">
        <v>482</v>
      </c>
      <c r="H6548" s="87" t="s">
        <v>150</v>
      </c>
      <c r="I6548" s="32" t="s">
        <v>166</v>
      </c>
      <c r="J6548" s="19">
        <v>4.4000000000000004</v>
      </c>
    </row>
    <row r="6549" spans="1:10">
      <c r="A6549" s="18" t="s">
        <v>20</v>
      </c>
      <c r="B6549" s="5" t="s">
        <v>1101</v>
      </c>
      <c r="C6549" s="16">
        <v>31</v>
      </c>
      <c r="D6549" s="86">
        <v>45506</v>
      </c>
      <c r="E6549" s="102">
        <f>YEAR(DATA[[#This Row],[Fecha]])</f>
        <v>2024</v>
      </c>
      <c r="F6549" s="88" t="s">
        <v>58</v>
      </c>
      <c r="G6549" s="32" t="s">
        <v>62</v>
      </c>
      <c r="H6549" s="87" t="s">
        <v>63</v>
      </c>
      <c r="I6549" s="32" t="s">
        <v>166</v>
      </c>
      <c r="J6549" s="19">
        <v>3.73</v>
      </c>
    </row>
    <row r="6550" spans="1:10">
      <c r="A6550" s="18" t="s">
        <v>22</v>
      </c>
      <c r="B6550" s="5" t="s">
        <v>1101</v>
      </c>
      <c r="C6550" s="16">
        <v>31</v>
      </c>
      <c r="D6550" s="86">
        <v>45506</v>
      </c>
      <c r="E6550" s="102">
        <f>YEAR(DATA[[#This Row],[Fecha]])</f>
        <v>2024</v>
      </c>
      <c r="F6550" s="88" t="s">
        <v>58</v>
      </c>
      <c r="G6550" s="32" t="s">
        <v>65</v>
      </c>
      <c r="H6550" s="87" t="s">
        <v>69</v>
      </c>
      <c r="I6550" s="32" t="s">
        <v>166</v>
      </c>
      <c r="J6550" s="19">
        <v>3.5254333330000001</v>
      </c>
    </row>
    <row r="6551" spans="1:10">
      <c r="A6551" s="18" t="s">
        <v>22</v>
      </c>
      <c r="B6551" s="5" t="s">
        <v>1101</v>
      </c>
      <c r="C6551" s="16">
        <v>31</v>
      </c>
      <c r="D6551" s="86">
        <v>45506</v>
      </c>
      <c r="E6551" s="102">
        <f>YEAR(DATA[[#This Row],[Fecha]])</f>
        <v>2024</v>
      </c>
      <c r="F6551" s="88" t="s">
        <v>398</v>
      </c>
      <c r="G6551" s="32" t="s">
        <v>76</v>
      </c>
      <c r="H6551" s="87" t="s">
        <v>352</v>
      </c>
      <c r="I6551" s="32" t="s">
        <v>166</v>
      </c>
      <c r="J6551" s="19">
        <v>3.19</v>
      </c>
    </row>
    <row r="6552" spans="1:10">
      <c r="A6552" s="18" t="s">
        <v>22</v>
      </c>
      <c r="B6552" s="5" t="s">
        <v>1101</v>
      </c>
      <c r="C6552" s="16">
        <v>31</v>
      </c>
      <c r="D6552" s="86">
        <v>45506</v>
      </c>
      <c r="E6552" s="102">
        <f>YEAR(DATA[[#This Row],[Fecha]])</f>
        <v>2024</v>
      </c>
      <c r="F6552" s="88" t="s">
        <v>398</v>
      </c>
      <c r="G6552" s="32" t="s">
        <v>76</v>
      </c>
      <c r="H6552" s="87" t="s">
        <v>304</v>
      </c>
      <c r="I6552" s="32" t="s">
        <v>166</v>
      </c>
      <c r="J6552" s="19">
        <v>3.1</v>
      </c>
    </row>
    <row r="6553" spans="1:10">
      <c r="A6553" s="18" t="s">
        <v>22</v>
      </c>
      <c r="B6553" s="5" t="s">
        <v>1101</v>
      </c>
      <c r="C6553" s="16">
        <v>31</v>
      </c>
      <c r="D6553" s="86">
        <v>45506</v>
      </c>
      <c r="E6553" s="102">
        <f>YEAR(DATA[[#This Row],[Fecha]])</f>
        <v>2024</v>
      </c>
      <c r="F6553" s="88" t="s">
        <v>58</v>
      </c>
      <c r="G6553" s="32" t="s">
        <v>65</v>
      </c>
      <c r="H6553" s="87" t="s">
        <v>69</v>
      </c>
      <c r="I6553" s="32" t="s">
        <v>166</v>
      </c>
      <c r="J6553" s="19">
        <v>3.08</v>
      </c>
    </row>
    <row r="6554" spans="1:10">
      <c r="A6554" s="18" t="s">
        <v>22</v>
      </c>
      <c r="B6554" s="5" t="s">
        <v>1101</v>
      </c>
      <c r="C6554" s="16">
        <v>31</v>
      </c>
      <c r="D6554" s="86">
        <v>45506</v>
      </c>
      <c r="E6554" s="102">
        <f>YEAR(DATA[[#This Row],[Fecha]])</f>
        <v>2024</v>
      </c>
      <c r="F6554" s="88" t="s">
        <v>58</v>
      </c>
      <c r="G6554" s="32" t="s">
        <v>77</v>
      </c>
      <c r="H6554" s="87" t="s">
        <v>374</v>
      </c>
      <c r="I6554" s="32" t="s">
        <v>166</v>
      </c>
      <c r="J6554" s="19">
        <v>2.950933333</v>
      </c>
    </row>
    <row r="6555" spans="1:10">
      <c r="A6555" s="18" t="s">
        <v>22</v>
      </c>
      <c r="B6555" s="5" t="s">
        <v>1101</v>
      </c>
      <c r="C6555" s="16">
        <v>31</v>
      </c>
      <c r="D6555" s="86">
        <v>45506</v>
      </c>
      <c r="E6555" s="102">
        <f>YEAR(DATA[[#This Row],[Fecha]])</f>
        <v>2024</v>
      </c>
      <c r="F6555" s="88" t="s">
        <v>398</v>
      </c>
      <c r="G6555" s="32" t="s">
        <v>78</v>
      </c>
      <c r="H6555" s="87" t="s">
        <v>296</v>
      </c>
      <c r="I6555" s="32" t="s">
        <v>166</v>
      </c>
      <c r="J6555" s="19">
        <v>2.2799999999999998</v>
      </c>
    </row>
    <row r="6556" spans="1:10">
      <c r="A6556" s="18" t="s">
        <v>22</v>
      </c>
      <c r="B6556" s="5" t="s">
        <v>1101</v>
      </c>
      <c r="C6556" s="16">
        <v>31</v>
      </c>
      <c r="D6556" s="86">
        <v>45506</v>
      </c>
      <c r="E6556" s="102">
        <f>YEAR(DATA[[#This Row],[Fecha]])</f>
        <v>2024</v>
      </c>
      <c r="F6556" s="88" t="s">
        <v>58</v>
      </c>
      <c r="G6556" s="32" t="s">
        <v>77</v>
      </c>
      <c r="H6556" s="87" t="s">
        <v>374</v>
      </c>
      <c r="I6556" s="32" t="s">
        <v>166</v>
      </c>
      <c r="J6556" s="19">
        <v>2.2017833329999998</v>
      </c>
    </row>
    <row r="6557" spans="1:10">
      <c r="A6557" s="18" t="s">
        <v>22</v>
      </c>
      <c r="B6557" s="5" t="s">
        <v>1101</v>
      </c>
      <c r="C6557" s="16">
        <v>31</v>
      </c>
      <c r="D6557" s="86">
        <v>45506</v>
      </c>
      <c r="E6557" s="102">
        <f>YEAR(DATA[[#This Row],[Fecha]])</f>
        <v>2024</v>
      </c>
      <c r="F6557" s="88" t="s">
        <v>58</v>
      </c>
      <c r="G6557" s="32" t="s">
        <v>77</v>
      </c>
      <c r="H6557" s="87" t="s">
        <v>374</v>
      </c>
      <c r="I6557" s="32" t="s">
        <v>166</v>
      </c>
      <c r="J6557" s="19">
        <v>1.9752833329999999</v>
      </c>
    </row>
    <row r="6558" spans="1:10">
      <c r="A6558" s="18" t="s">
        <v>20</v>
      </c>
      <c r="B6558" s="5" t="s">
        <v>1101</v>
      </c>
      <c r="C6558" s="16">
        <v>31</v>
      </c>
      <c r="D6558" s="86">
        <v>45506</v>
      </c>
      <c r="E6558" s="102">
        <f>YEAR(DATA[[#This Row],[Fecha]])</f>
        <v>2024</v>
      </c>
      <c r="F6558" s="88" t="s">
        <v>398</v>
      </c>
      <c r="G6558" s="32" t="s">
        <v>53</v>
      </c>
      <c r="H6558" s="87" t="s">
        <v>387</v>
      </c>
      <c r="I6558" s="32" t="s">
        <v>166</v>
      </c>
      <c r="J6558" s="19">
        <v>1.82</v>
      </c>
    </row>
    <row r="6559" spans="1:10">
      <c r="A6559" s="18" t="s">
        <v>20</v>
      </c>
      <c r="B6559" s="5" t="s">
        <v>1101</v>
      </c>
      <c r="C6559" s="16">
        <v>31</v>
      </c>
      <c r="D6559" s="86">
        <v>45506</v>
      </c>
      <c r="E6559" s="102">
        <f>YEAR(DATA[[#This Row],[Fecha]])</f>
        <v>2024</v>
      </c>
      <c r="F6559" s="88" t="s">
        <v>58</v>
      </c>
      <c r="G6559" s="32" t="s">
        <v>52</v>
      </c>
      <c r="H6559" s="87" t="s">
        <v>256</v>
      </c>
      <c r="I6559" s="32" t="s">
        <v>166</v>
      </c>
      <c r="J6559" s="19">
        <v>1.79</v>
      </c>
    </row>
    <row r="6560" spans="1:10">
      <c r="A6560" s="18" t="s">
        <v>22</v>
      </c>
      <c r="B6560" s="5" t="s">
        <v>1101</v>
      </c>
      <c r="C6560" s="16">
        <v>31</v>
      </c>
      <c r="D6560" s="86">
        <v>45506</v>
      </c>
      <c r="E6560" s="102">
        <f>YEAR(DATA[[#This Row],[Fecha]])</f>
        <v>2024</v>
      </c>
      <c r="F6560" s="88" t="s">
        <v>58</v>
      </c>
      <c r="G6560" s="32" t="s">
        <v>65</v>
      </c>
      <c r="H6560" s="87" t="s">
        <v>69</v>
      </c>
      <c r="I6560" s="32" t="s">
        <v>166</v>
      </c>
      <c r="J6560" s="19">
        <v>1.73</v>
      </c>
    </row>
    <row r="6561" spans="1:10">
      <c r="A6561" s="18" t="s">
        <v>20</v>
      </c>
      <c r="B6561" s="5" t="s">
        <v>1101</v>
      </c>
      <c r="C6561" s="16">
        <v>31</v>
      </c>
      <c r="D6561" s="86">
        <v>45506</v>
      </c>
      <c r="E6561" s="102">
        <f>YEAR(DATA[[#This Row],[Fecha]])</f>
        <v>2024</v>
      </c>
      <c r="F6561" s="88" t="s">
        <v>398</v>
      </c>
      <c r="G6561" s="32" t="s">
        <v>52</v>
      </c>
      <c r="H6561" s="87" t="s">
        <v>159</v>
      </c>
      <c r="I6561" s="32" t="s">
        <v>166</v>
      </c>
      <c r="J6561" s="19">
        <v>1.73</v>
      </c>
    </row>
    <row r="6562" spans="1:10">
      <c r="A6562" s="18" t="s">
        <v>22</v>
      </c>
      <c r="B6562" s="5" t="s">
        <v>1101</v>
      </c>
      <c r="C6562" s="16">
        <v>31</v>
      </c>
      <c r="D6562" s="86">
        <v>45506</v>
      </c>
      <c r="E6562" s="102">
        <f>YEAR(DATA[[#This Row],[Fecha]])</f>
        <v>2024</v>
      </c>
      <c r="F6562" s="88" t="s">
        <v>58</v>
      </c>
      <c r="G6562" s="32" t="s">
        <v>65</v>
      </c>
      <c r="H6562" s="87" t="s">
        <v>69</v>
      </c>
      <c r="I6562" s="32" t="s">
        <v>166</v>
      </c>
      <c r="J6562" s="19">
        <v>1.7013166669999999</v>
      </c>
    </row>
    <row r="6563" spans="1:10">
      <c r="A6563" s="18" t="s">
        <v>20</v>
      </c>
      <c r="B6563" s="5" t="s">
        <v>1101</v>
      </c>
      <c r="C6563" s="16">
        <v>31</v>
      </c>
      <c r="D6563" s="86">
        <v>45506</v>
      </c>
      <c r="E6563" s="102">
        <f>YEAR(DATA[[#This Row],[Fecha]])</f>
        <v>2024</v>
      </c>
      <c r="F6563" s="88" t="s">
        <v>58</v>
      </c>
      <c r="G6563" s="32" t="s">
        <v>52</v>
      </c>
      <c r="H6563" s="87" t="s">
        <v>406</v>
      </c>
      <c r="I6563" s="32" t="s">
        <v>166</v>
      </c>
      <c r="J6563" s="19">
        <v>1.56</v>
      </c>
    </row>
    <row r="6564" spans="1:10">
      <c r="A6564" s="18" t="s">
        <v>20</v>
      </c>
      <c r="B6564" s="5" t="s">
        <v>1101</v>
      </c>
      <c r="C6564" s="16">
        <v>31</v>
      </c>
      <c r="D6564" s="86">
        <v>45506</v>
      </c>
      <c r="E6564" s="102">
        <f>YEAR(DATA[[#This Row],[Fecha]])</f>
        <v>2024</v>
      </c>
      <c r="F6564" s="88" t="s">
        <v>335</v>
      </c>
      <c r="G6564" s="32" t="s">
        <v>59</v>
      </c>
      <c r="H6564" s="87" t="s">
        <v>487</v>
      </c>
      <c r="I6564" s="32" t="s">
        <v>166</v>
      </c>
      <c r="J6564" s="19">
        <v>1.25</v>
      </c>
    </row>
    <row r="6565" spans="1:10">
      <c r="A6565" s="18" t="s">
        <v>22</v>
      </c>
      <c r="B6565" s="5" t="s">
        <v>1101</v>
      </c>
      <c r="C6565" s="16">
        <v>31</v>
      </c>
      <c r="D6565" s="86">
        <v>45506</v>
      </c>
      <c r="E6565" s="102">
        <f>YEAR(DATA[[#This Row],[Fecha]])</f>
        <v>2024</v>
      </c>
      <c r="F6565" s="88" t="s">
        <v>398</v>
      </c>
      <c r="G6565" s="32" t="s">
        <v>76</v>
      </c>
      <c r="H6565" s="87" t="s">
        <v>352</v>
      </c>
      <c r="I6565" s="32" t="s">
        <v>166</v>
      </c>
      <c r="J6565" s="19">
        <v>1.21</v>
      </c>
    </row>
    <row r="6566" spans="1:10">
      <c r="A6566" s="18" t="s">
        <v>20</v>
      </c>
      <c r="B6566" s="5" t="s">
        <v>1101</v>
      </c>
      <c r="C6566" s="16">
        <v>31</v>
      </c>
      <c r="D6566" s="86">
        <v>45506</v>
      </c>
      <c r="E6566" s="102">
        <f>YEAR(DATA[[#This Row],[Fecha]])</f>
        <v>2024</v>
      </c>
      <c r="F6566" s="88" t="s">
        <v>398</v>
      </c>
      <c r="G6566" s="32" t="s">
        <v>53</v>
      </c>
      <c r="H6566" s="87" t="s">
        <v>387</v>
      </c>
      <c r="I6566" s="32" t="s">
        <v>166</v>
      </c>
      <c r="J6566" s="19">
        <v>1.17</v>
      </c>
    </row>
    <row r="6567" spans="1:10">
      <c r="A6567" s="18" t="s">
        <v>20</v>
      </c>
      <c r="B6567" s="5" t="s">
        <v>1101</v>
      </c>
      <c r="C6567" s="16">
        <v>31</v>
      </c>
      <c r="D6567" s="86">
        <v>45506</v>
      </c>
      <c r="E6567" s="102">
        <f>YEAR(DATA[[#This Row],[Fecha]])</f>
        <v>2024</v>
      </c>
      <c r="F6567" s="88" t="s">
        <v>398</v>
      </c>
      <c r="G6567" s="32" t="s">
        <v>53</v>
      </c>
      <c r="H6567" s="87" t="s">
        <v>387</v>
      </c>
      <c r="I6567" s="32" t="s">
        <v>166</v>
      </c>
      <c r="J6567" s="19">
        <v>1.1299999999999999</v>
      </c>
    </row>
    <row r="6568" spans="1:10">
      <c r="A6568" s="18" t="s">
        <v>22</v>
      </c>
      <c r="B6568" s="5" t="s">
        <v>1101</v>
      </c>
      <c r="C6568" s="16">
        <v>31</v>
      </c>
      <c r="D6568" s="86">
        <v>45506</v>
      </c>
      <c r="E6568" s="102">
        <f>YEAR(DATA[[#This Row],[Fecha]])</f>
        <v>2024</v>
      </c>
      <c r="F6568" s="88" t="s">
        <v>398</v>
      </c>
      <c r="G6568" s="32" t="s">
        <v>76</v>
      </c>
      <c r="H6568" s="87" t="s">
        <v>352</v>
      </c>
      <c r="I6568" s="32" t="s">
        <v>166</v>
      </c>
      <c r="J6568" s="19">
        <v>1.08</v>
      </c>
    </row>
    <row r="6569" spans="1:10">
      <c r="A6569" s="18" t="s">
        <v>20</v>
      </c>
      <c r="B6569" s="5" t="s">
        <v>1101</v>
      </c>
      <c r="C6569" s="16">
        <v>31</v>
      </c>
      <c r="D6569" s="86">
        <v>45506</v>
      </c>
      <c r="E6569" s="102">
        <f>YEAR(DATA[[#This Row],[Fecha]])</f>
        <v>2024</v>
      </c>
      <c r="F6569" s="88" t="s">
        <v>58</v>
      </c>
      <c r="G6569" s="32" t="s">
        <v>52</v>
      </c>
      <c r="H6569" s="87" t="s">
        <v>162</v>
      </c>
      <c r="I6569" s="32" t="s">
        <v>166</v>
      </c>
      <c r="J6569" s="19">
        <v>0.78</v>
      </c>
    </row>
    <row r="6570" spans="1:10">
      <c r="A6570" s="18" t="s">
        <v>22</v>
      </c>
      <c r="B6570" s="5" t="s">
        <v>1101</v>
      </c>
      <c r="C6570" s="16">
        <v>31</v>
      </c>
      <c r="D6570" s="86">
        <v>45506</v>
      </c>
      <c r="E6570" s="102">
        <f>YEAR(DATA[[#This Row],[Fecha]])</f>
        <v>2024</v>
      </c>
      <c r="F6570" s="88" t="s">
        <v>398</v>
      </c>
      <c r="G6570" s="32" t="s">
        <v>76</v>
      </c>
      <c r="H6570" s="87" t="s">
        <v>352</v>
      </c>
      <c r="I6570" s="32" t="s">
        <v>166</v>
      </c>
      <c r="J6570" s="19">
        <v>0.78</v>
      </c>
    </row>
    <row r="6571" spans="1:10">
      <c r="A6571" s="18" t="s">
        <v>22</v>
      </c>
      <c r="B6571" s="5" t="s">
        <v>1101</v>
      </c>
      <c r="C6571" s="16">
        <v>31</v>
      </c>
      <c r="D6571" s="86">
        <v>45506</v>
      </c>
      <c r="E6571" s="102">
        <f>YEAR(DATA[[#This Row],[Fecha]])</f>
        <v>2024</v>
      </c>
      <c r="F6571" s="88" t="s">
        <v>58</v>
      </c>
      <c r="G6571" s="32" t="s">
        <v>65</v>
      </c>
      <c r="H6571" s="87" t="s">
        <v>69</v>
      </c>
      <c r="I6571" s="32" t="s">
        <v>166</v>
      </c>
      <c r="J6571" s="19">
        <v>0.70021666670000005</v>
      </c>
    </row>
    <row r="6572" spans="1:10">
      <c r="A6572" s="18" t="s">
        <v>22</v>
      </c>
      <c r="B6572" s="5" t="s">
        <v>1101</v>
      </c>
      <c r="C6572" s="16">
        <v>31</v>
      </c>
      <c r="D6572" s="86">
        <v>45506</v>
      </c>
      <c r="E6572" s="102">
        <f>YEAR(DATA[[#This Row],[Fecha]])</f>
        <v>2024</v>
      </c>
      <c r="F6572" s="88" t="s">
        <v>398</v>
      </c>
      <c r="G6572" s="32" t="s">
        <v>76</v>
      </c>
      <c r="H6572" s="87" t="s">
        <v>352</v>
      </c>
      <c r="I6572" s="32" t="s">
        <v>166</v>
      </c>
      <c r="J6572" s="19">
        <v>0.63</v>
      </c>
    </row>
    <row r="6573" spans="1:10">
      <c r="A6573" s="18" t="s">
        <v>22</v>
      </c>
      <c r="B6573" s="5" t="s">
        <v>1101</v>
      </c>
      <c r="C6573" s="16">
        <v>31</v>
      </c>
      <c r="D6573" s="86">
        <v>45506</v>
      </c>
      <c r="E6573" s="102">
        <f>YEAR(DATA[[#This Row],[Fecha]])</f>
        <v>2024</v>
      </c>
      <c r="F6573" s="88" t="s">
        <v>398</v>
      </c>
      <c r="G6573" s="32" t="s">
        <v>76</v>
      </c>
      <c r="H6573" s="87" t="s">
        <v>352</v>
      </c>
      <c r="I6573" s="32" t="s">
        <v>166</v>
      </c>
      <c r="J6573" s="19">
        <v>0.53</v>
      </c>
    </row>
    <row r="6574" spans="1:10">
      <c r="A6574" s="18" t="s">
        <v>22</v>
      </c>
      <c r="B6574" s="5" t="s">
        <v>1101</v>
      </c>
      <c r="C6574" s="16">
        <v>31</v>
      </c>
      <c r="D6574" s="86">
        <v>45506</v>
      </c>
      <c r="E6574" s="102">
        <f>YEAR(DATA[[#This Row],[Fecha]])</f>
        <v>2024</v>
      </c>
      <c r="F6574" s="88" t="s">
        <v>398</v>
      </c>
      <c r="G6574" s="32" t="s">
        <v>76</v>
      </c>
      <c r="H6574" s="87" t="s">
        <v>352</v>
      </c>
      <c r="I6574" s="32" t="s">
        <v>166</v>
      </c>
      <c r="J6574" s="19">
        <v>0.53</v>
      </c>
    </row>
    <row r="6575" spans="1:10">
      <c r="A6575" s="18" t="s">
        <v>22</v>
      </c>
      <c r="B6575" s="5" t="s">
        <v>1101</v>
      </c>
      <c r="C6575" s="16">
        <v>31</v>
      </c>
      <c r="D6575" s="86">
        <v>45506</v>
      </c>
      <c r="E6575" s="102">
        <f>YEAR(DATA[[#This Row],[Fecha]])</f>
        <v>2024</v>
      </c>
      <c r="F6575" s="88" t="s">
        <v>58</v>
      </c>
      <c r="G6575" s="32" t="s">
        <v>77</v>
      </c>
      <c r="H6575" s="87" t="s">
        <v>374</v>
      </c>
      <c r="I6575" s="32" t="s">
        <v>166</v>
      </c>
      <c r="J6575" s="19">
        <v>0.3256666667</v>
      </c>
    </row>
    <row r="6576" spans="1:10">
      <c r="A6576" s="18" t="s">
        <v>20</v>
      </c>
      <c r="B6576" s="5" t="s">
        <v>1101</v>
      </c>
      <c r="C6576" s="16">
        <v>31</v>
      </c>
      <c r="D6576" s="86">
        <v>45506</v>
      </c>
      <c r="E6576" s="102">
        <f>YEAR(DATA[[#This Row],[Fecha]])</f>
        <v>2024</v>
      </c>
      <c r="F6576" s="88" t="s">
        <v>58</v>
      </c>
      <c r="G6576" s="32" t="s">
        <v>52</v>
      </c>
      <c r="H6576" s="87" t="s">
        <v>162</v>
      </c>
      <c r="I6576" s="32" t="s">
        <v>166</v>
      </c>
      <c r="J6576" s="19">
        <v>0.28000000000000003</v>
      </c>
    </row>
    <row r="6577" spans="1:10">
      <c r="A6577" s="18" t="s">
        <v>20</v>
      </c>
      <c r="B6577" s="5" t="s">
        <v>1101</v>
      </c>
      <c r="C6577" s="16">
        <v>31</v>
      </c>
      <c r="D6577" s="86">
        <v>45506</v>
      </c>
      <c r="E6577" s="102">
        <f>YEAR(DATA[[#This Row],[Fecha]])</f>
        <v>2024</v>
      </c>
      <c r="F6577" s="88" t="s">
        <v>335</v>
      </c>
      <c r="G6577" s="32" t="s">
        <v>59</v>
      </c>
      <c r="H6577" s="87" t="s">
        <v>487</v>
      </c>
      <c r="I6577" s="32" t="s">
        <v>166</v>
      </c>
      <c r="J6577" s="19">
        <v>0.25</v>
      </c>
    </row>
    <row r="6578" spans="1:10">
      <c r="A6578" s="18" t="s">
        <v>22</v>
      </c>
      <c r="B6578" s="5" t="s">
        <v>1101</v>
      </c>
      <c r="C6578" s="16">
        <v>31</v>
      </c>
      <c r="D6578" s="86">
        <v>45506</v>
      </c>
      <c r="E6578" s="102">
        <f>YEAR(DATA[[#This Row],[Fecha]])</f>
        <v>2024</v>
      </c>
      <c r="F6578" s="88" t="s">
        <v>398</v>
      </c>
      <c r="G6578" s="32" t="s">
        <v>78</v>
      </c>
      <c r="H6578" s="87" t="s">
        <v>296</v>
      </c>
      <c r="I6578" s="32" t="s">
        <v>166</v>
      </c>
      <c r="J6578" s="19">
        <v>0.2</v>
      </c>
    </row>
    <row r="6579" spans="1:10">
      <c r="A6579" s="18" t="s">
        <v>22</v>
      </c>
      <c r="B6579" s="5" t="s">
        <v>1101</v>
      </c>
      <c r="C6579" s="16">
        <v>31</v>
      </c>
      <c r="D6579" s="86">
        <v>45506</v>
      </c>
      <c r="E6579" s="102">
        <f>YEAR(DATA[[#This Row],[Fecha]])</f>
        <v>2024</v>
      </c>
      <c r="F6579" s="88" t="s">
        <v>398</v>
      </c>
      <c r="G6579" s="32" t="s">
        <v>76</v>
      </c>
      <c r="H6579" s="87" t="s">
        <v>352</v>
      </c>
      <c r="I6579" s="32" t="s">
        <v>166</v>
      </c>
      <c r="J6579" s="19">
        <v>0.05</v>
      </c>
    </row>
    <row r="6580" spans="1:10">
      <c r="A6580" s="18" t="s">
        <v>22</v>
      </c>
      <c r="B6580" s="5" t="s">
        <v>1101</v>
      </c>
      <c r="C6580" s="16">
        <v>31</v>
      </c>
      <c r="D6580" s="86">
        <v>45507</v>
      </c>
      <c r="E6580" s="102">
        <f>YEAR(DATA[[#This Row],[Fecha]])</f>
        <v>2024</v>
      </c>
      <c r="F6580" s="88" t="s">
        <v>398</v>
      </c>
      <c r="G6580" s="32" t="s">
        <v>74</v>
      </c>
      <c r="H6580" s="87" t="s">
        <v>149</v>
      </c>
      <c r="I6580" s="32" t="s">
        <v>166</v>
      </c>
      <c r="J6580" s="19">
        <v>7.5</v>
      </c>
    </row>
    <row r="6581" spans="1:10">
      <c r="A6581" s="18" t="s">
        <v>20</v>
      </c>
      <c r="B6581" s="5" t="s">
        <v>1101</v>
      </c>
      <c r="C6581" s="16">
        <v>31</v>
      </c>
      <c r="D6581" s="86">
        <v>45507</v>
      </c>
      <c r="E6581" s="102">
        <f>YEAR(DATA[[#This Row],[Fecha]])</f>
        <v>2024</v>
      </c>
      <c r="F6581" s="88" t="s">
        <v>58</v>
      </c>
      <c r="G6581" s="32" t="s">
        <v>75</v>
      </c>
      <c r="H6581" s="87" t="s">
        <v>177</v>
      </c>
      <c r="I6581" s="32" t="s">
        <v>166</v>
      </c>
      <c r="J6581" s="19">
        <v>4.1399999999999997</v>
      </c>
    </row>
    <row r="6582" spans="1:10">
      <c r="A6582" s="18" t="s">
        <v>20</v>
      </c>
      <c r="B6582" s="5" t="s">
        <v>1101</v>
      </c>
      <c r="C6582" s="16">
        <v>31</v>
      </c>
      <c r="D6582" s="86">
        <v>45507</v>
      </c>
      <c r="E6582" s="102">
        <f>YEAR(DATA[[#This Row],[Fecha]])</f>
        <v>2024</v>
      </c>
      <c r="F6582" s="88" t="s">
        <v>398</v>
      </c>
      <c r="G6582" s="32" t="s">
        <v>53</v>
      </c>
      <c r="H6582" s="87" t="s">
        <v>387</v>
      </c>
      <c r="I6582" s="32" t="s">
        <v>166</v>
      </c>
      <c r="J6582" s="19">
        <v>3.88</v>
      </c>
    </row>
    <row r="6583" spans="1:10">
      <c r="A6583" s="18" t="s">
        <v>22</v>
      </c>
      <c r="B6583" s="5" t="s">
        <v>1101</v>
      </c>
      <c r="C6583" s="16">
        <v>31</v>
      </c>
      <c r="D6583" s="86">
        <v>45507</v>
      </c>
      <c r="E6583" s="102">
        <f>YEAR(DATA[[#This Row],[Fecha]])</f>
        <v>2024</v>
      </c>
      <c r="F6583" s="88" t="s">
        <v>398</v>
      </c>
      <c r="G6583" s="32" t="s">
        <v>77</v>
      </c>
      <c r="H6583" s="87" t="s">
        <v>374</v>
      </c>
      <c r="I6583" s="32" t="s">
        <v>166</v>
      </c>
      <c r="J6583" s="19">
        <v>3.85</v>
      </c>
    </row>
    <row r="6584" spans="1:10">
      <c r="A6584" s="18" t="s">
        <v>20</v>
      </c>
      <c r="B6584" s="5" t="s">
        <v>1101</v>
      </c>
      <c r="C6584" s="16">
        <v>31</v>
      </c>
      <c r="D6584" s="86">
        <v>45507</v>
      </c>
      <c r="E6584" s="102">
        <f>YEAR(DATA[[#This Row],[Fecha]])</f>
        <v>2024</v>
      </c>
      <c r="F6584" s="88" t="s">
        <v>398</v>
      </c>
      <c r="G6584" s="32" t="s">
        <v>482</v>
      </c>
      <c r="H6584" s="87" t="s">
        <v>652</v>
      </c>
      <c r="I6584" s="32" t="s">
        <v>166</v>
      </c>
      <c r="J6584" s="19">
        <v>3.58</v>
      </c>
    </row>
    <row r="6585" spans="1:10">
      <c r="A6585" s="18" t="s">
        <v>20</v>
      </c>
      <c r="B6585" s="5" t="s">
        <v>1101</v>
      </c>
      <c r="C6585" s="16">
        <v>31</v>
      </c>
      <c r="D6585" s="86">
        <v>45507</v>
      </c>
      <c r="E6585" s="102">
        <f>YEAR(DATA[[#This Row],[Fecha]])</f>
        <v>2024</v>
      </c>
      <c r="F6585" s="88" t="s">
        <v>58</v>
      </c>
      <c r="G6585" s="32" t="s">
        <v>53</v>
      </c>
      <c r="H6585" s="87" t="s">
        <v>387</v>
      </c>
      <c r="I6585" s="32" t="s">
        <v>166</v>
      </c>
      <c r="J6585" s="19">
        <v>3.14</v>
      </c>
    </row>
    <row r="6586" spans="1:10">
      <c r="A6586" s="18" t="s">
        <v>20</v>
      </c>
      <c r="B6586" s="5" t="s">
        <v>1101</v>
      </c>
      <c r="C6586" s="16">
        <v>31</v>
      </c>
      <c r="D6586" s="86">
        <v>45507</v>
      </c>
      <c r="E6586" s="102">
        <f>YEAR(DATA[[#This Row],[Fecha]])</f>
        <v>2024</v>
      </c>
      <c r="F6586" s="88" t="s">
        <v>58</v>
      </c>
      <c r="G6586" s="32" t="s">
        <v>53</v>
      </c>
      <c r="H6586" s="87" t="s">
        <v>387</v>
      </c>
      <c r="I6586" s="32" t="s">
        <v>166</v>
      </c>
      <c r="J6586" s="19">
        <v>2.35</v>
      </c>
    </row>
    <row r="6587" spans="1:10">
      <c r="A6587" s="18" t="s">
        <v>20</v>
      </c>
      <c r="B6587" s="5" t="s">
        <v>1101</v>
      </c>
      <c r="C6587" s="16">
        <v>31</v>
      </c>
      <c r="D6587" s="86">
        <v>45507</v>
      </c>
      <c r="E6587" s="102">
        <f>YEAR(DATA[[#This Row],[Fecha]])</f>
        <v>2024</v>
      </c>
      <c r="F6587" s="88" t="s">
        <v>58</v>
      </c>
      <c r="G6587" s="32" t="s">
        <v>52</v>
      </c>
      <c r="H6587" s="87" t="s">
        <v>162</v>
      </c>
      <c r="I6587" s="32" t="s">
        <v>166</v>
      </c>
      <c r="J6587" s="19">
        <v>2.25</v>
      </c>
    </row>
    <row r="6588" spans="1:10">
      <c r="A6588" s="18" t="s">
        <v>20</v>
      </c>
      <c r="B6588" s="5" t="s">
        <v>1101</v>
      </c>
      <c r="C6588" s="16">
        <v>31</v>
      </c>
      <c r="D6588" s="86">
        <v>45507</v>
      </c>
      <c r="E6588" s="102">
        <f>YEAR(DATA[[#This Row],[Fecha]])</f>
        <v>2024</v>
      </c>
      <c r="F6588" s="88" t="s">
        <v>398</v>
      </c>
      <c r="G6588" s="32" t="s">
        <v>53</v>
      </c>
      <c r="H6588" s="87" t="s">
        <v>387</v>
      </c>
      <c r="I6588" s="32" t="s">
        <v>166</v>
      </c>
      <c r="J6588" s="19">
        <v>2.2400000000000002</v>
      </c>
    </row>
    <row r="6589" spans="1:10">
      <c r="A6589" s="18" t="s">
        <v>20</v>
      </c>
      <c r="B6589" s="5" t="s">
        <v>1101</v>
      </c>
      <c r="C6589" s="16">
        <v>31</v>
      </c>
      <c r="D6589" s="86">
        <v>45507</v>
      </c>
      <c r="E6589" s="102">
        <f>YEAR(DATA[[#This Row],[Fecha]])</f>
        <v>2024</v>
      </c>
      <c r="F6589" s="88" t="s">
        <v>398</v>
      </c>
      <c r="G6589" s="32" t="s">
        <v>53</v>
      </c>
      <c r="H6589" s="87" t="s">
        <v>387</v>
      </c>
      <c r="I6589" s="32" t="s">
        <v>166</v>
      </c>
      <c r="J6589" s="19">
        <v>2.04</v>
      </c>
    </row>
    <row r="6590" spans="1:10">
      <c r="A6590" s="18" t="s">
        <v>22</v>
      </c>
      <c r="B6590" s="5" t="s">
        <v>1101</v>
      </c>
      <c r="C6590" s="16">
        <v>31</v>
      </c>
      <c r="D6590" s="86">
        <v>45507</v>
      </c>
      <c r="E6590" s="102">
        <f>YEAR(DATA[[#This Row],[Fecha]])</f>
        <v>2024</v>
      </c>
      <c r="F6590" s="88" t="s">
        <v>398</v>
      </c>
      <c r="G6590" s="32" t="s">
        <v>77</v>
      </c>
      <c r="H6590" s="87" t="s">
        <v>374</v>
      </c>
      <c r="I6590" s="32" t="s">
        <v>166</v>
      </c>
      <c r="J6590" s="19">
        <v>1.8</v>
      </c>
    </row>
    <row r="6591" spans="1:10">
      <c r="A6591" s="18" t="s">
        <v>20</v>
      </c>
      <c r="B6591" s="5" t="s">
        <v>1101</v>
      </c>
      <c r="C6591" s="16">
        <v>31</v>
      </c>
      <c r="D6591" s="86">
        <v>45507</v>
      </c>
      <c r="E6591" s="102">
        <f>YEAR(DATA[[#This Row],[Fecha]])</f>
        <v>2024</v>
      </c>
      <c r="F6591" s="88" t="s">
        <v>58</v>
      </c>
      <c r="G6591" s="32" t="s">
        <v>52</v>
      </c>
      <c r="H6591" s="87" t="s">
        <v>162</v>
      </c>
      <c r="I6591" s="32" t="s">
        <v>166</v>
      </c>
      <c r="J6591" s="19">
        <v>1.57</v>
      </c>
    </row>
    <row r="6592" spans="1:10">
      <c r="A6592" s="18" t="s">
        <v>20</v>
      </c>
      <c r="B6592" s="5" t="s">
        <v>1101</v>
      </c>
      <c r="C6592" s="16">
        <v>31</v>
      </c>
      <c r="D6592" s="86">
        <v>45507</v>
      </c>
      <c r="E6592" s="102">
        <f>YEAR(DATA[[#This Row],[Fecha]])</f>
        <v>2024</v>
      </c>
      <c r="F6592" s="88" t="s">
        <v>398</v>
      </c>
      <c r="G6592" s="32" t="s">
        <v>53</v>
      </c>
      <c r="H6592" s="87" t="s">
        <v>387</v>
      </c>
      <c r="I6592" s="32" t="s">
        <v>166</v>
      </c>
      <c r="J6592" s="19">
        <v>1.56</v>
      </c>
    </row>
    <row r="6593" spans="1:11">
      <c r="A6593" s="18" t="s">
        <v>20</v>
      </c>
      <c r="B6593" s="5" t="s">
        <v>1101</v>
      </c>
      <c r="C6593" s="16">
        <v>31</v>
      </c>
      <c r="D6593" s="86">
        <v>45507</v>
      </c>
      <c r="E6593" s="102">
        <f>YEAR(DATA[[#This Row],[Fecha]])</f>
        <v>2024</v>
      </c>
      <c r="F6593" s="88" t="s">
        <v>398</v>
      </c>
      <c r="G6593" s="32" t="s">
        <v>62</v>
      </c>
      <c r="H6593" s="87" t="s">
        <v>63</v>
      </c>
      <c r="I6593" s="32" t="s">
        <v>166</v>
      </c>
      <c r="J6593" s="19">
        <v>1.52</v>
      </c>
    </row>
    <row r="6594" spans="1:11">
      <c r="A6594" s="18" t="s">
        <v>22</v>
      </c>
      <c r="B6594" s="5" t="s">
        <v>1101</v>
      </c>
      <c r="C6594" s="16">
        <v>31</v>
      </c>
      <c r="D6594" s="86">
        <v>45507</v>
      </c>
      <c r="E6594" s="102">
        <f>YEAR(DATA[[#This Row],[Fecha]])</f>
        <v>2024</v>
      </c>
      <c r="F6594" s="88" t="s">
        <v>398</v>
      </c>
      <c r="G6594" s="32" t="s">
        <v>65</v>
      </c>
      <c r="H6594" s="87" t="s">
        <v>89</v>
      </c>
      <c r="I6594" s="32" t="s">
        <v>166</v>
      </c>
      <c r="J6594" s="19">
        <v>1.2</v>
      </c>
    </row>
    <row r="6595" spans="1:11">
      <c r="A6595" s="18" t="s">
        <v>22</v>
      </c>
      <c r="B6595" s="5" t="s">
        <v>1101</v>
      </c>
      <c r="C6595" s="16">
        <v>31</v>
      </c>
      <c r="D6595" s="86">
        <v>45507</v>
      </c>
      <c r="E6595" s="102">
        <f>YEAR(DATA[[#This Row],[Fecha]])</f>
        <v>2024</v>
      </c>
      <c r="F6595" s="88" t="s">
        <v>398</v>
      </c>
      <c r="G6595" s="32" t="s">
        <v>77</v>
      </c>
      <c r="H6595" s="87" t="s">
        <v>374</v>
      </c>
      <c r="I6595" s="32" t="s">
        <v>166</v>
      </c>
      <c r="J6595" s="19">
        <v>1.2</v>
      </c>
    </row>
    <row r="6596" spans="1:11">
      <c r="A6596" s="18" t="s">
        <v>22</v>
      </c>
      <c r="B6596" s="5" t="s">
        <v>1101</v>
      </c>
      <c r="C6596" s="16">
        <v>31</v>
      </c>
      <c r="D6596" s="86">
        <v>45507</v>
      </c>
      <c r="E6596" s="102">
        <f>YEAR(DATA[[#This Row],[Fecha]])</f>
        <v>2024</v>
      </c>
      <c r="F6596" s="88" t="s">
        <v>398</v>
      </c>
      <c r="G6596" s="32" t="s">
        <v>76</v>
      </c>
      <c r="H6596" s="87" t="s">
        <v>304</v>
      </c>
      <c r="I6596" s="32" t="s">
        <v>166</v>
      </c>
      <c r="J6596" s="19">
        <v>1.1599999999999999</v>
      </c>
    </row>
    <row r="6597" spans="1:11">
      <c r="A6597" s="18" t="s">
        <v>22</v>
      </c>
      <c r="B6597" s="5" t="s">
        <v>1101</v>
      </c>
      <c r="C6597" s="16">
        <v>31</v>
      </c>
      <c r="D6597" s="86">
        <v>45507</v>
      </c>
      <c r="E6597" s="102">
        <f>YEAR(DATA[[#This Row],[Fecha]])</f>
        <v>2024</v>
      </c>
      <c r="F6597" s="88" t="s">
        <v>398</v>
      </c>
      <c r="G6597" s="32" t="s">
        <v>74</v>
      </c>
      <c r="H6597" s="87" t="s">
        <v>149</v>
      </c>
      <c r="I6597" s="32" t="s">
        <v>166</v>
      </c>
      <c r="J6597" s="19">
        <v>1.1000000000000001</v>
      </c>
    </row>
    <row r="6598" spans="1:11">
      <c r="A6598" s="18" t="s">
        <v>22</v>
      </c>
      <c r="B6598" s="5" t="s">
        <v>1101</v>
      </c>
      <c r="C6598" s="16">
        <v>31</v>
      </c>
      <c r="D6598" s="86">
        <v>45507</v>
      </c>
      <c r="E6598" s="102">
        <f>YEAR(DATA[[#This Row],[Fecha]])</f>
        <v>2024</v>
      </c>
      <c r="F6598" s="88" t="s">
        <v>398</v>
      </c>
      <c r="G6598" s="32" t="s">
        <v>65</v>
      </c>
      <c r="H6598" s="87" t="s">
        <v>89</v>
      </c>
      <c r="I6598" s="32" t="s">
        <v>166</v>
      </c>
      <c r="J6598" s="19">
        <v>1</v>
      </c>
    </row>
    <row r="6599" spans="1:11">
      <c r="A6599" s="18" t="s">
        <v>22</v>
      </c>
      <c r="B6599" s="5" t="s">
        <v>1101</v>
      </c>
      <c r="C6599" s="16">
        <v>31</v>
      </c>
      <c r="D6599" s="86">
        <v>45507</v>
      </c>
      <c r="E6599" s="102">
        <f>YEAR(DATA[[#This Row],[Fecha]])</f>
        <v>2024</v>
      </c>
      <c r="F6599" s="88" t="s">
        <v>398</v>
      </c>
      <c r="G6599" s="32" t="s">
        <v>76</v>
      </c>
      <c r="H6599" s="87" t="s">
        <v>304</v>
      </c>
      <c r="I6599" s="32" t="s">
        <v>166</v>
      </c>
      <c r="J6599" s="19">
        <v>0.84</v>
      </c>
    </row>
    <row r="6600" spans="1:11">
      <c r="A6600" s="18" t="s">
        <v>22</v>
      </c>
      <c r="B6600" s="5" t="s">
        <v>1101</v>
      </c>
      <c r="C6600" s="16">
        <v>31</v>
      </c>
      <c r="D6600" s="86">
        <v>45507</v>
      </c>
      <c r="E6600" s="102">
        <f>YEAR(DATA[[#This Row],[Fecha]])</f>
        <v>2024</v>
      </c>
      <c r="F6600" s="88" t="s">
        <v>398</v>
      </c>
      <c r="G6600" s="32" t="s">
        <v>65</v>
      </c>
      <c r="H6600" s="87" t="s">
        <v>89</v>
      </c>
      <c r="I6600" s="32" t="s">
        <v>166</v>
      </c>
      <c r="J6600" s="19">
        <v>0.8</v>
      </c>
    </row>
    <row r="6601" spans="1:11">
      <c r="A6601" s="18" t="s">
        <v>20</v>
      </c>
      <c r="B6601" s="5" t="s">
        <v>1101</v>
      </c>
      <c r="C6601" s="16">
        <v>31</v>
      </c>
      <c r="D6601" s="86">
        <v>45507</v>
      </c>
      <c r="E6601" s="102">
        <f>YEAR(DATA[[#This Row],[Fecha]])</f>
        <v>2024</v>
      </c>
      <c r="F6601" s="88" t="s">
        <v>398</v>
      </c>
      <c r="G6601" s="32" t="s">
        <v>53</v>
      </c>
      <c r="H6601" s="87" t="s">
        <v>387</v>
      </c>
      <c r="I6601" s="32" t="s">
        <v>166</v>
      </c>
      <c r="J6601" s="19">
        <v>0.79</v>
      </c>
    </row>
    <row r="6602" spans="1:11">
      <c r="A6602" s="18" t="s">
        <v>20</v>
      </c>
      <c r="B6602" s="5" t="s">
        <v>1101</v>
      </c>
      <c r="C6602" s="16">
        <v>31</v>
      </c>
      <c r="D6602" s="86">
        <v>45507</v>
      </c>
      <c r="E6602" s="102">
        <f>YEAR(DATA[[#This Row],[Fecha]])</f>
        <v>2024</v>
      </c>
      <c r="F6602" s="88" t="s">
        <v>398</v>
      </c>
      <c r="G6602" s="32" t="s">
        <v>482</v>
      </c>
      <c r="H6602" s="87" t="s">
        <v>652</v>
      </c>
      <c r="I6602" s="32" t="s">
        <v>166</v>
      </c>
      <c r="J6602" s="19">
        <v>0.73</v>
      </c>
    </row>
    <row r="6603" spans="1:11">
      <c r="A6603" s="18" t="s">
        <v>20</v>
      </c>
      <c r="B6603" s="5" t="s">
        <v>1101</v>
      </c>
      <c r="C6603" s="16">
        <v>31</v>
      </c>
      <c r="D6603" s="86">
        <v>45507</v>
      </c>
      <c r="E6603" s="102">
        <f>YEAR(DATA[[#This Row],[Fecha]])</f>
        <v>2024</v>
      </c>
      <c r="F6603" s="88" t="s">
        <v>58</v>
      </c>
      <c r="G6603" s="32" t="s">
        <v>52</v>
      </c>
      <c r="H6603" s="87" t="s">
        <v>162</v>
      </c>
      <c r="I6603" s="32" t="s">
        <v>166</v>
      </c>
      <c r="J6603" s="19">
        <v>0.51</v>
      </c>
    </row>
    <row r="6604" spans="1:11">
      <c r="A6604" s="18" t="s">
        <v>22</v>
      </c>
      <c r="B6604" s="5" t="s">
        <v>1101</v>
      </c>
      <c r="C6604" s="16">
        <v>31</v>
      </c>
      <c r="D6604" s="86">
        <v>45507</v>
      </c>
      <c r="E6604" s="102">
        <f>YEAR(DATA[[#This Row],[Fecha]])</f>
        <v>2024</v>
      </c>
      <c r="F6604" s="88" t="s">
        <v>398</v>
      </c>
      <c r="G6604" s="32" t="s">
        <v>74</v>
      </c>
      <c r="H6604" s="87" t="s">
        <v>149</v>
      </c>
      <c r="I6604" s="32" t="s">
        <v>166</v>
      </c>
      <c r="J6604" s="19">
        <v>0.5</v>
      </c>
    </row>
    <row r="6605" spans="1:11">
      <c r="A6605" s="18" t="s">
        <v>22</v>
      </c>
      <c r="B6605" s="5" t="s">
        <v>1101</v>
      </c>
      <c r="C6605" s="16">
        <v>31</v>
      </c>
      <c r="D6605" s="86">
        <v>45507</v>
      </c>
      <c r="E6605" s="102">
        <f>YEAR(DATA[[#This Row],[Fecha]])</f>
        <v>2024</v>
      </c>
      <c r="F6605" s="88" t="s">
        <v>398</v>
      </c>
      <c r="G6605" s="32" t="s">
        <v>77</v>
      </c>
      <c r="H6605" s="87" t="s">
        <v>374</v>
      </c>
      <c r="I6605" s="32" t="s">
        <v>166</v>
      </c>
      <c r="J6605" s="19">
        <v>0.15</v>
      </c>
    </row>
    <row r="6606" spans="1:11">
      <c r="A6606" s="18" t="s">
        <v>20</v>
      </c>
      <c r="B6606" s="5" t="str">
        <f>TEXT(DATA[[#This Row],[Fecha]],"mmm")</f>
        <v>ago</v>
      </c>
      <c r="C6606" s="16">
        <f>(WEEKNUM(DATA[[#This Row],[Fecha]],2))</f>
        <v>32</v>
      </c>
      <c r="D6606" s="86">
        <v>45509</v>
      </c>
      <c r="E6606" s="103">
        <f>YEAR(DATA[[#This Row],[Fecha]])</f>
        <v>2024</v>
      </c>
      <c r="F6606" s="88" t="s">
        <v>398</v>
      </c>
      <c r="G6606" s="32" t="s">
        <v>70</v>
      </c>
      <c r="H6606" s="87" t="s">
        <v>84</v>
      </c>
      <c r="I6606" s="32" t="s">
        <v>56</v>
      </c>
      <c r="J6606" s="19">
        <v>30.824249999999999</v>
      </c>
      <c r="K6606" s="29" t="s">
        <v>1113</v>
      </c>
    </row>
    <row r="6607" spans="1:11">
      <c r="A6607" s="18" t="s">
        <v>20</v>
      </c>
      <c r="B6607" s="5" t="str">
        <f>TEXT(DATA[[#This Row],[Fecha]],"mmm")</f>
        <v>ago</v>
      </c>
      <c r="C6607" s="16">
        <f>(WEEKNUM(DATA[[#This Row],[Fecha]],2))</f>
        <v>32</v>
      </c>
      <c r="D6607" s="86">
        <v>45509</v>
      </c>
      <c r="E6607" s="103">
        <f>YEAR(DATA[[#This Row],[Fecha]])</f>
        <v>2024</v>
      </c>
      <c r="F6607" s="88" t="s">
        <v>398</v>
      </c>
      <c r="G6607" s="32" t="s">
        <v>64</v>
      </c>
      <c r="H6607" s="87" t="s">
        <v>490</v>
      </c>
      <c r="I6607" s="32" t="s">
        <v>57</v>
      </c>
      <c r="J6607" s="19">
        <v>11.98901667</v>
      </c>
      <c r="K6607" s="29" t="s">
        <v>1114</v>
      </c>
    </row>
    <row r="6608" spans="1:11">
      <c r="A6608" s="18" t="s">
        <v>20</v>
      </c>
      <c r="B6608" s="5" t="str">
        <f>TEXT(DATA[[#This Row],[Fecha]],"mmm")</f>
        <v>ago</v>
      </c>
      <c r="C6608" s="16">
        <f>(WEEKNUM(DATA[[#This Row],[Fecha]],2))</f>
        <v>32</v>
      </c>
      <c r="D6608" s="86">
        <v>45509</v>
      </c>
      <c r="E6608" s="103">
        <f>YEAR(DATA[[#This Row],[Fecha]])</f>
        <v>2024</v>
      </c>
      <c r="F6608" s="88" t="s">
        <v>398</v>
      </c>
      <c r="G6608" s="32" t="s">
        <v>52</v>
      </c>
      <c r="H6608" s="87" t="s">
        <v>1107</v>
      </c>
      <c r="I6608" s="32" t="s">
        <v>166</v>
      </c>
      <c r="J6608" s="19">
        <v>9.2311833330000006</v>
      </c>
    </row>
    <row r="6609" spans="1:10">
      <c r="A6609" s="18" t="s">
        <v>20</v>
      </c>
      <c r="B6609" s="5" t="str">
        <f>TEXT(DATA[[#This Row],[Fecha]],"mmm")</f>
        <v>ago</v>
      </c>
      <c r="C6609" s="16">
        <f>(WEEKNUM(DATA[[#This Row],[Fecha]],2))</f>
        <v>32</v>
      </c>
      <c r="D6609" s="86">
        <v>45509</v>
      </c>
      <c r="E6609" s="103">
        <f>YEAR(DATA[[#This Row],[Fecha]])</f>
        <v>2024</v>
      </c>
      <c r="F6609" s="88" t="s">
        <v>58</v>
      </c>
      <c r="G6609" s="32" t="s">
        <v>77</v>
      </c>
      <c r="H6609" s="87" t="s">
        <v>311</v>
      </c>
      <c r="I6609" s="32" t="s">
        <v>166</v>
      </c>
      <c r="J6609" s="19">
        <v>8.3459166669999991</v>
      </c>
    </row>
    <row r="6610" spans="1:10">
      <c r="A6610" s="18" t="s">
        <v>20</v>
      </c>
      <c r="B6610" s="5" t="str">
        <f>TEXT(DATA[[#This Row],[Fecha]],"mmm")</f>
        <v>ago</v>
      </c>
      <c r="C6610" s="16">
        <f>(WEEKNUM(DATA[[#This Row],[Fecha]],2))</f>
        <v>32</v>
      </c>
      <c r="D6610" s="86">
        <v>45509</v>
      </c>
      <c r="E6610" s="103">
        <f>YEAR(DATA[[#This Row],[Fecha]])</f>
        <v>2024</v>
      </c>
      <c r="F6610" s="88" t="s">
        <v>398</v>
      </c>
      <c r="G6610" s="32" t="s">
        <v>53</v>
      </c>
      <c r="H6610" s="87" t="s">
        <v>601</v>
      </c>
      <c r="I6610" s="32" t="s">
        <v>166</v>
      </c>
      <c r="J6610" s="19">
        <v>6.5446666670000004</v>
      </c>
    </row>
    <row r="6611" spans="1:10">
      <c r="A6611" s="18" t="s">
        <v>20</v>
      </c>
      <c r="B6611" s="5" t="str">
        <f>TEXT(DATA[[#This Row],[Fecha]],"mmm")</f>
        <v>ago</v>
      </c>
      <c r="C6611" s="16">
        <f>(WEEKNUM(DATA[[#This Row],[Fecha]],2))</f>
        <v>32</v>
      </c>
      <c r="D6611" s="86">
        <v>45509</v>
      </c>
      <c r="E6611" s="103">
        <f>YEAR(DATA[[#This Row],[Fecha]])</f>
        <v>2024</v>
      </c>
      <c r="F6611" s="88" t="s">
        <v>398</v>
      </c>
      <c r="G6611" s="32" t="s">
        <v>77</v>
      </c>
      <c r="H6611" s="87" t="s">
        <v>311</v>
      </c>
      <c r="I6611" s="32" t="s">
        <v>166</v>
      </c>
      <c r="J6611" s="19">
        <v>6.4493499999999999</v>
      </c>
    </row>
    <row r="6612" spans="1:10">
      <c r="A6612" s="18" t="s">
        <v>20</v>
      </c>
      <c r="B6612" s="5" t="str">
        <f>TEXT(DATA[[#This Row],[Fecha]],"mmm")</f>
        <v>ago</v>
      </c>
      <c r="C6612" s="16">
        <f>(WEEKNUM(DATA[[#This Row],[Fecha]],2))</f>
        <v>32</v>
      </c>
      <c r="D6612" s="86">
        <v>45509</v>
      </c>
      <c r="E6612" s="103">
        <f>YEAR(DATA[[#This Row],[Fecha]])</f>
        <v>2024</v>
      </c>
      <c r="F6612" s="88" t="s">
        <v>58</v>
      </c>
      <c r="G6612" s="32" t="s">
        <v>53</v>
      </c>
      <c r="H6612" s="87" t="s">
        <v>387</v>
      </c>
      <c r="I6612" s="32" t="s">
        <v>166</v>
      </c>
      <c r="J6612" s="19">
        <v>6.2667666669999997</v>
      </c>
    </row>
    <row r="6613" spans="1:10">
      <c r="A6613" s="18" t="s">
        <v>20</v>
      </c>
      <c r="B6613" s="5" t="str">
        <f>TEXT(DATA[[#This Row],[Fecha]],"mmm")</f>
        <v>ago</v>
      </c>
      <c r="C6613" s="16">
        <f>(WEEKNUM(DATA[[#This Row],[Fecha]],2))</f>
        <v>32</v>
      </c>
      <c r="D6613" s="86">
        <v>45509</v>
      </c>
      <c r="E6613" s="103">
        <f>YEAR(DATA[[#This Row],[Fecha]])</f>
        <v>2024</v>
      </c>
      <c r="F6613" s="88" t="s">
        <v>398</v>
      </c>
      <c r="G6613" s="32" t="s">
        <v>77</v>
      </c>
      <c r="H6613" s="87" t="s">
        <v>311</v>
      </c>
      <c r="I6613" s="32" t="s">
        <v>166</v>
      </c>
      <c r="J6613" s="19">
        <v>5.797516667</v>
      </c>
    </row>
    <row r="6614" spans="1:10">
      <c r="A6614" s="18" t="s">
        <v>20</v>
      </c>
      <c r="B6614" s="5" t="str">
        <f>TEXT(DATA[[#This Row],[Fecha]],"mmm")</f>
        <v>ago</v>
      </c>
      <c r="C6614" s="16">
        <f>(WEEKNUM(DATA[[#This Row],[Fecha]],2))</f>
        <v>32</v>
      </c>
      <c r="D6614" s="86">
        <v>45509</v>
      </c>
      <c r="E6614" s="103">
        <f>YEAR(DATA[[#This Row],[Fecha]])</f>
        <v>2024</v>
      </c>
      <c r="F6614" s="88" t="s">
        <v>58</v>
      </c>
      <c r="G6614" s="32" t="s">
        <v>77</v>
      </c>
      <c r="H6614" s="87" t="s">
        <v>311</v>
      </c>
      <c r="I6614" s="32" t="s">
        <v>166</v>
      </c>
      <c r="J6614" s="19">
        <v>5.0724499999999999</v>
      </c>
    </row>
    <row r="6615" spans="1:10">
      <c r="A6615" s="18" t="s">
        <v>20</v>
      </c>
      <c r="B6615" s="5" t="str">
        <f>TEXT(DATA[[#This Row],[Fecha]],"mmm")</f>
        <v>ago</v>
      </c>
      <c r="C6615" s="16">
        <f>(WEEKNUM(DATA[[#This Row],[Fecha]],2))</f>
        <v>32</v>
      </c>
      <c r="D6615" s="86">
        <v>45509</v>
      </c>
      <c r="E6615" s="103">
        <f>YEAR(DATA[[#This Row],[Fecha]])</f>
        <v>2024</v>
      </c>
      <c r="F6615" s="88" t="s">
        <v>398</v>
      </c>
      <c r="G6615" s="32" t="s">
        <v>75</v>
      </c>
      <c r="H6615" s="87" t="s">
        <v>564</v>
      </c>
      <c r="I6615" s="32" t="s">
        <v>166</v>
      </c>
      <c r="J6615" s="19">
        <v>4.1584333329999996</v>
      </c>
    </row>
    <row r="6616" spans="1:10">
      <c r="A6616" s="18" t="s">
        <v>20</v>
      </c>
      <c r="B6616" s="5" t="str">
        <f>TEXT(DATA[[#This Row],[Fecha]],"mmm")</f>
        <v>ago</v>
      </c>
      <c r="C6616" s="16">
        <f>(WEEKNUM(DATA[[#This Row],[Fecha]],2))</f>
        <v>32</v>
      </c>
      <c r="D6616" s="86">
        <v>45509</v>
      </c>
      <c r="E6616" s="103">
        <f>YEAR(DATA[[#This Row],[Fecha]])</f>
        <v>2024</v>
      </c>
      <c r="F6616" s="88" t="s">
        <v>398</v>
      </c>
      <c r="G6616" s="32" t="s">
        <v>77</v>
      </c>
      <c r="H6616" s="87" t="s">
        <v>311</v>
      </c>
      <c r="I6616" s="32" t="s">
        <v>166</v>
      </c>
      <c r="J6616" s="19">
        <v>3.9230333329999998</v>
      </c>
    </row>
    <row r="6617" spans="1:10">
      <c r="A6617" s="18" t="s">
        <v>20</v>
      </c>
      <c r="B6617" s="5" t="str">
        <f>TEXT(DATA[[#This Row],[Fecha]],"mmm")</f>
        <v>ago</v>
      </c>
      <c r="C6617" s="16">
        <f>(WEEKNUM(DATA[[#This Row],[Fecha]],2))</f>
        <v>32</v>
      </c>
      <c r="D6617" s="86">
        <v>45509</v>
      </c>
      <c r="E6617" s="103">
        <f>YEAR(DATA[[#This Row],[Fecha]])</f>
        <v>2024</v>
      </c>
      <c r="F6617" s="88" t="s">
        <v>335</v>
      </c>
      <c r="G6617" s="32" t="s">
        <v>70</v>
      </c>
      <c r="H6617" s="87" t="s">
        <v>134</v>
      </c>
      <c r="I6617" s="32" t="s">
        <v>166</v>
      </c>
      <c r="J6617" s="19">
        <v>3.8872333330000002</v>
      </c>
    </row>
    <row r="6618" spans="1:10">
      <c r="A6618" s="18" t="s">
        <v>20</v>
      </c>
      <c r="B6618" s="5" t="str">
        <f>TEXT(DATA[[#This Row],[Fecha]],"mmm")</f>
        <v>ago</v>
      </c>
      <c r="C6618" s="16">
        <f>(WEEKNUM(DATA[[#This Row],[Fecha]],2))</f>
        <v>32</v>
      </c>
      <c r="D6618" s="86">
        <v>45509</v>
      </c>
      <c r="E6618" s="103">
        <f>YEAR(DATA[[#This Row],[Fecha]])</f>
        <v>2024</v>
      </c>
      <c r="F6618" s="88" t="s">
        <v>58</v>
      </c>
      <c r="G6618" s="32" t="s">
        <v>53</v>
      </c>
      <c r="H6618" s="87" t="s">
        <v>360</v>
      </c>
      <c r="I6618" s="32" t="s">
        <v>166</v>
      </c>
      <c r="J6618" s="19">
        <v>3.664933333</v>
      </c>
    </row>
    <row r="6619" spans="1:10">
      <c r="A6619" s="18" t="s">
        <v>20</v>
      </c>
      <c r="B6619" s="5" t="str">
        <f>TEXT(DATA[[#This Row],[Fecha]],"mmm")</f>
        <v>ago</v>
      </c>
      <c r="C6619" s="16">
        <f>(WEEKNUM(DATA[[#This Row],[Fecha]],2))</f>
        <v>32</v>
      </c>
      <c r="D6619" s="86">
        <v>45509</v>
      </c>
      <c r="E6619" s="103">
        <f>YEAR(DATA[[#This Row],[Fecha]])</f>
        <v>2024</v>
      </c>
      <c r="F6619" s="88" t="s">
        <v>335</v>
      </c>
      <c r="G6619" s="32" t="s">
        <v>71</v>
      </c>
      <c r="H6619" s="87" t="s">
        <v>194</v>
      </c>
      <c r="I6619" s="32" t="s">
        <v>166</v>
      </c>
      <c r="J6619" s="19">
        <v>3.544466667</v>
      </c>
    </row>
    <row r="6620" spans="1:10">
      <c r="A6620" s="18" t="s">
        <v>20</v>
      </c>
      <c r="B6620" s="5" t="str">
        <f>TEXT(DATA[[#This Row],[Fecha]],"mmm")</f>
        <v>ago</v>
      </c>
      <c r="C6620" s="16">
        <f>(WEEKNUM(DATA[[#This Row],[Fecha]],2))</f>
        <v>32</v>
      </c>
      <c r="D6620" s="86">
        <v>45509</v>
      </c>
      <c r="E6620" s="103">
        <f>YEAR(DATA[[#This Row],[Fecha]])</f>
        <v>2024</v>
      </c>
      <c r="F6620" s="88" t="s">
        <v>58</v>
      </c>
      <c r="G6620" s="32" t="s">
        <v>62</v>
      </c>
      <c r="H6620" s="87" t="s">
        <v>63</v>
      </c>
      <c r="I6620" s="32" t="s">
        <v>166</v>
      </c>
      <c r="J6620" s="19">
        <v>3.3403</v>
      </c>
    </row>
    <row r="6621" spans="1:10">
      <c r="A6621" s="18" t="s">
        <v>20</v>
      </c>
      <c r="B6621" s="5" t="str">
        <f>TEXT(DATA[[#This Row],[Fecha]],"mmm")</f>
        <v>ago</v>
      </c>
      <c r="C6621" s="16">
        <f>(WEEKNUM(DATA[[#This Row],[Fecha]],2))</f>
        <v>32</v>
      </c>
      <c r="D6621" s="86">
        <v>45509</v>
      </c>
      <c r="E6621" s="103">
        <f>YEAR(DATA[[#This Row],[Fecha]])</f>
        <v>2024</v>
      </c>
      <c r="F6621" s="88" t="s">
        <v>398</v>
      </c>
      <c r="G6621" s="32" t="s">
        <v>77</v>
      </c>
      <c r="H6621" s="87" t="s">
        <v>311</v>
      </c>
      <c r="I6621" s="32" t="s">
        <v>166</v>
      </c>
      <c r="J6621" s="19">
        <v>2.7578999999999998</v>
      </c>
    </row>
    <row r="6622" spans="1:10">
      <c r="A6622" s="18" t="s">
        <v>20</v>
      </c>
      <c r="B6622" s="5" t="str">
        <f>TEXT(DATA[[#This Row],[Fecha]],"mmm")</f>
        <v>ago</v>
      </c>
      <c r="C6622" s="16">
        <f>(WEEKNUM(DATA[[#This Row],[Fecha]],2))</f>
        <v>32</v>
      </c>
      <c r="D6622" s="86">
        <v>45509</v>
      </c>
      <c r="E6622" s="103">
        <f>YEAR(DATA[[#This Row],[Fecha]])</f>
        <v>2024</v>
      </c>
      <c r="F6622" s="88" t="s">
        <v>58</v>
      </c>
      <c r="G6622" s="32" t="s">
        <v>53</v>
      </c>
      <c r="H6622" s="87" t="s">
        <v>387</v>
      </c>
      <c r="I6622" s="32" t="s">
        <v>166</v>
      </c>
      <c r="J6622" s="19">
        <v>2.3729333330000002</v>
      </c>
    </row>
    <row r="6623" spans="1:10">
      <c r="A6623" s="18" t="s">
        <v>20</v>
      </c>
      <c r="B6623" s="5" t="str">
        <f>TEXT(DATA[[#This Row],[Fecha]],"mmm")</f>
        <v>ago</v>
      </c>
      <c r="C6623" s="16">
        <f>(WEEKNUM(DATA[[#This Row],[Fecha]],2))</f>
        <v>32</v>
      </c>
      <c r="D6623" s="86">
        <v>45509</v>
      </c>
      <c r="E6623" s="103">
        <f>YEAR(DATA[[#This Row],[Fecha]])</f>
        <v>2024</v>
      </c>
      <c r="F6623" s="88" t="s">
        <v>58</v>
      </c>
      <c r="G6623" s="32" t="s">
        <v>53</v>
      </c>
      <c r="H6623" s="87" t="s">
        <v>387</v>
      </c>
      <c r="I6623" s="32" t="s">
        <v>166</v>
      </c>
      <c r="J6623" s="19">
        <v>2.0300500000000001</v>
      </c>
    </row>
    <row r="6624" spans="1:10">
      <c r="A6624" s="18" t="s">
        <v>20</v>
      </c>
      <c r="B6624" s="5" t="str">
        <f>TEXT(DATA[[#This Row],[Fecha]],"mmm")</f>
        <v>ago</v>
      </c>
      <c r="C6624" s="16">
        <f>(WEEKNUM(DATA[[#This Row],[Fecha]],2))</f>
        <v>32</v>
      </c>
      <c r="D6624" s="86">
        <v>45509</v>
      </c>
      <c r="E6624" s="103">
        <f>YEAR(DATA[[#This Row],[Fecha]])</f>
        <v>2024</v>
      </c>
      <c r="F6624" s="88" t="s">
        <v>398</v>
      </c>
      <c r="G6624" s="32" t="s">
        <v>59</v>
      </c>
      <c r="H6624" s="87" t="s">
        <v>487</v>
      </c>
      <c r="I6624" s="32" t="s">
        <v>166</v>
      </c>
      <c r="J6624" s="19">
        <v>1.9657166669999999</v>
      </c>
    </row>
    <row r="6625" spans="1:11">
      <c r="A6625" s="18" t="s">
        <v>20</v>
      </c>
      <c r="B6625" s="5" t="str">
        <f>TEXT(DATA[[#This Row],[Fecha]],"mmm")</f>
        <v>ago</v>
      </c>
      <c r="C6625" s="16">
        <f>(WEEKNUM(DATA[[#This Row],[Fecha]],2))</f>
        <v>32</v>
      </c>
      <c r="D6625" s="86">
        <v>45509</v>
      </c>
      <c r="E6625" s="103">
        <f>YEAR(DATA[[#This Row],[Fecha]])</f>
        <v>2024</v>
      </c>
      <c r="F6625" s="88" t="s">
        <v>398</v>
      </c>
      <c r="G6625" s="32" t="s">
        <v>52</v>
      </c>
      <c r="H6625" s="87" t="s">
        <v>162</v>
      </c>
      <c r="I6625" s="32" t="s">
        <v>166</v>
      </c>
      <c r="J6625" s="19">
        <v>1.671966667</v>
      </c>
    </row>
    <row r="6626" spans="1:11">
      <c r="A6626" s="18" t="s">
        <v>20</v>
      </c>
      <c r="B6626" s="5" t="str">
        <f>TEXT(DATA[[#This Row],[Fecha]],"mmm")</f>
        <v>ago</v>
      </c>
      <c r="C6626" s="16">
        <f>(WEEKNUM(DATA[[#This Row],[Fecha]],2))</f>
        <v>32</v>
      </c>
      <c r="D6626" s="86">
        <v>45509</v>
      </c>
      <c r="E6626" s="103">
        <f>YEAR(DATA[[#This Row],[Fecha]])</f>
        <v>2024</v>
      </c>
      <c r="F6626" s="88" t="s">
        <v>398</v>
      </c>
      <c r="G6626" s="32" t="s">
        <v>77</v>
      </c>
      <c r="H6626" s="87" t="s">
        <v>311</v>
      </c>
      <c r="I6626" s="32" t="s">
        <v>166</v>
      </c>
      <c r="J6626" s="19">
        <v>1.65855</v>
      </c>
    </row>
    <row r="6627" spans="1:11">
      <c r="A6627" s="18" t="s">
        <v>20</v>
      </c>
      <c r="B6627" s="5" t="str">
        <f>TEXT(DATA[[#This Row],[Fecha]],"mmm")</f>
        <v>ago</v>
      </c>
      <c r="C6627" s="16">
        <f>(WEEKNUM(DATA[[#This Row],[Fecha]],2))</f>
        <v>32</v>
      </c>
      <c r="D6627" s="86">
        <v>45509</v>
      </c>
      <c r="E6627" s="103">
        <f>YEAR(DATA[[#This Row],[Fecha]])</f>
        <v>2024</v>
      </c>
      <c r="F6627" s="88" t="s">
        <v>335</v>
      </c>
      <c r="G6627" s="32" t="s">
        <v>53</v>
      </c>
      <c r="H6627" s="87" t="s">
        <v>387</v>
      </c>
      <c r="I6627" s="32" t="s">
        <v>166</v>
      </c>
      <c r="J6627" s="19">
        <v>1.4942333329999999</v>
      </c>
    </row>
    <row r="6628" spans="1:11">
      <c r="A6628" s="18" t="s">
        <v>22</v>
      </c>
      <c r="B6628" s="5" t="str">
        <f>TEXT(DATA[[#This Row],[Fecha]],"mmm")</f>
        <v>ago</v>
      </c>
      <c r="C6628" s="16">
        <f>(WEEKNUM(DATA[[#This Row],[Fecha]],2))</f>
        <v>32</v>
      </c>
      <c r="D6628" s="86">
        <v>45509</v>
      </c>
      <c r="E6628" s="103">
        <f>YEAR(DATA[[#This Row],[Fecha]])</f>
        <v>2024</v>
      </c>
      <c r="F6628" s="88" t="s">
        <v>398</v>
      </c>
      <c r="G6628" s="32" t="s">
        <v>79</v>
      </c>
      <c r="H6628" s="87" t="s">
        <v>110</v>
      </c>
      <c r="I6628" s="32" t="s">
        <v>166</v>
      </c>
      <c r="J6628" s="19">
        <v>1.40055</v>
      </c>
    </row>
    <row r="6629" spans="1:11">
      <c r="A6629" s="18" t="s">
        <v>20</v>
      </c>
      <c r="B6629" s="5" t="str">
        <f>TEXT(DATA[[#This Row],[Fecha]],"mmm")</f>
        <v>ago</v>
      </c>
      <c r="C6629" s="16">
        <f>(WEEKNUM(DATA[[#This Row],[Fecha]],2))</f>
        <v>32</v>
      </c>
      <c r="D6629" s="86">
        <v>45509</v>
      </c>
      <c r="E6629" s="103">
        <f>YEAR(DATA[[#This Row],[Fecha]])</f>
        <v>2024</v>
      </c>
      <c r="F6629" s="88" t="s">
        <v>335</v>
      </c>
      <c r="G6629" s="32" t="s">
        <v>53</v>
      </c>
      <c r="H6629" s="87" t="s">
        <v>387</v>
      </c>
      <c r="I6629" s="32" t="s">
        <v>166</v>
      </c>
      <c r="J6629" s="19">
        <v>1.3869</v>
      </c>
    </row>
    <row r="6630" spans="1:11">
      <c r="A6630" s="18" t="s">
        <v>20</v>
      </c>
      <c r="B6630" s="5" t="str">
        <f>TEXT(DATA[[#This Row],[Fecha]],"mmm")</f>
        <v>ago</v>
      </c>
      <c r="C6630" s="16">
        <f>(WEEKNUM(DATA[[#This Row],[Fecha]],2))</f>
        <v>32</v>
      </c>
      <c r="D6630" s="86">
        <v>45509</v>
      </c>
      <c r="E6630" s="103">
        <f>YEAR(DATA[[#This Row],[Fecha]])</f>
        <v>2024</v>
      </c>
      <c r="F6630" s="88" t="s">
        <v>335</v>
      </c>
      <c r="G6630" s="32" t="s">
        <v>52</v>
      </c>
      <c r="H6630" s="87" t="s">
        <v>162</v>
      </c>
      <c r="I6630" s="32" t="s">
        <v>166</v>
      </c>
      <c r="J6630" s="19">
        <v>1.343383333</v>
      </c>
    </row>
    <row r="6631" spans="1:11">
      <c r="A6631" s="18" t="s">
        <v>22</v>
      </c>
      <c r="B6631" s="5" t="str">
        <f>TEXT(DATA[[#This Row],[Fecha]],"mmm")</f>
        <v>ago</v>
      </c>
      <c r="C6631" s="16">
        <f>(WEEKNUM(DATA[[#This Row],[Fecha]],2))</f>
        <v>32</v>
      </c>
      <c r="D6631" s="86">
        <v>45509</v>
      </c>
      <c r="E6631" s="103">
        <f>YEAR(DATA[[#This Row],[Fecha]])</f>
        <v>2024</v>
      </c>
      <c r="F6631" s="88" t="s">
        <v>398</v>
      </c>
      <c r="G6631" s="32" t="s">
        <v>79</v>
      </c>
      <c r="H6631" s="87" t="s">
        <v>110</v>
      </c>
      <c r="I6631" s="32" t="s">
        <v>166</v>
      </c>
      <c r="J6631" s="19">
        <v>1.2508999999999999</v>
      </c>
    </row>
    <row r="6632" spans="1:11">
      <c r="A6632" s="18" t="s">
        <v>22</v>
      </c>
      <c r="B6632" s="5" t="str">
        <f>TEXT(DATA[[#This Row],[Fecha]],"mmm")</f>
        <v>ago</v>
      </c>
      <c r="C6632" s="16">
        <f>(WEEKNUM(DATA[[#This Row],[Fecha]],2))</f>
        <v>32</v>
      </c>
      <c r="D6632" s="86">
        <v>45509</v>
      </c>
      <c r="E6632" s="103">
        <f>YEAR(DATA[[#This Row],[Fecha]])</f>
        <v>2024</v>
      </c>
      <c r="F6632" s="88" t="s">
        <v>398</v>
      </c>
      <c r="G6632" s="32" t="s">
        <v>65</v>
      </c>
      <c r="H6632" s="87" t="s">
        <v>69</v>
      </c>
      <c r="I6632" s="32" t="s">
        <v>166</v>
      </c>
      <c r="J6632" s="19">
        <v>1.2009666670000001</v>
      </c>
    </row>
    <row r="6633" spans="1:11">
      <c r="A6633" s="18" t="s">
        <v>20</v>
      </c>
      <c r="B6633" s="5" t="str">
        <f>TEXT(DATA[[#This Row],[Fecha]],"mmm")</f>
        <v>ago</v>
      </c>
      <c r="C6633" s="16">
        <f>(WEEKNUM(DATA[[#This Row],[Fecha]],2))</f>
        <v>32</v>
      </c>
      <c r="D6633" s="86">
        <v>45509</v>
      </c>
      <c r="E6633" s="103">
        <f>YEAR(DATA[[#This Row],[Fecha]])</f>
        <v>2024</v>
      </c>
      <c r="F6633" s="88" t="s">
        <v>58</v>
      </c>
      <c r="G6633" s="32" t="s">
        <v>53</v>
      </c>
      <c r="H6633" s="87" t="s">
        <v>360</v>
      </c>
      <c r="I6633" s="32" t="s">
        <v>166</v>
      </c>
      <c r="J6633" s="19">
        <v>1.1078666669999999</v>
      </c>
    </row>
    <row r="6634" spans="1:11">
      <c r="A6634" s="18" t="s">
        <v>22</v>
      </c>
      <c r="B6634" s="5" t="str">
        <f>TEXT(DATA[[#This Row],[Fecha]],"mmm")</f>
        <v>ago</v>
      </c>
      <c r="C6634" s="16">
        <f>(WEEKNUM(DATA[[#This Row],[Fecha]],2))</f>
        <v>32</v>
      </c>
      <c r="D6634" s="86">
        <v>45509</v>
      </c>
      <c r="E6634" s="103">
        <f>YEAR(DATA[[#This Row],[Fecha]])</f>
        <v>2024</v>
      </c>
      <c r="F6634" s="88" t="s">
        <v>398</v>
      </c>
      <c r="G6634" s="32" t="s">
        <v>76</v>
      </c>
      <c r="H6634" s="87" t="s">
        <v>796</v>
      </c>
      <c r="I6634" s="32" t="s">
        <v>166</v>
      </c>
      <c r="J6634" s="19">
        <v>1.1007166669999999</v>
      </c>
    </row>
    <row r="6635" spans="1:11">
      <c r="A6635" s="18" t="s">
        <v>20</v>
      </c>
      <c r="B6635" s="5" t="str">
        <f>TEXT(DATA[[#This Row],[Fecha]],"mmm")</f>
        <v>ago</v>
      </c>
      <c r="C6635" s="16">
        <f>(WEEKNUM(DATA[[#This Row],[Fecha]],2))</f>
        <v>32</v>
      </c>
      <c r="D6635" s="86">
        <v>45509</v>
      </c>
      <c r="E6635" s="103">
        <f>YEAR(DATA[[#This Row],[Fecha]])</f>
        <v>2024</v>
      </c>
      <c r="F6635" s="88" t="s">
        <v>335</v>
      </c>
      <c r="G6635" s="32" t="s">
        <v>53</v>
      </c>
      <c r="H6635" s="87" t="s">
        <v>387</v>
      </c>
      <c r="I6635" s="32" t="s">
        <v>166</v>
      </c>
      <c r="J6635" s="19">
        <v>1.0149666669999999</v>
      </c>
    </row>
    <row r="6636" spans="1:11">
      <c r="A6636" s="18" t="s">
        <v>20</v>
      </c>
      <c r="B6636" s="5" t="str">
        <f>TEXT(DATA[[#This Row],[Fecha]],"mmm")</f>
        <v>ago</v>
      </c>
      <c r="C6636" s="16">
        <f>(WEEKNUM(DATA[[#This Row],[Fecha]],2))</f>
        <v>32</v>
      </c>
      <c r="D6636" s="86">
        <v>45509</v>
      </c>
      <c r="E6636" s="103">
        <f>YEAR(DATA[[#This Row],[Fecha]])</f>
        <v>2024</v>
      </c>
      <c r="F6636" s="88" t="s">
        <v>58</v>
      </c>
      <c r="G6636" s="32" t="s">
        <v>53</v>
      </c>
      <c r="H6636" s="87" t="s">
        <v>360</v>
      </c>
      <c r="I6636" s="32" t="s">
        <v>166</v>
      </c>
      <c r="J6636" s="19">
        <v>0.84394999999999998</v>
      </c>
    </row>
    <row r="6637" spans="1:11">
      <c r="A6637" s="18" t="s">
        <v>20</v>
      </c>
      <c r="B6637" s="5" t="str">
        <f>TEXT(DATA[[#This Row],[Fecha]],"mmm")</f>
        <v>ago</v>
      </c>
      <c r="C6637" s="16">
        <f>(WEEKNUM(DATA[[#This Row],[Fecha]],2))</f>
        <v>32</v>
      </c>
      <c r="D6637" s="86">
        <v>45509</v>
      </c>
      <c r="E6637" s="103">
        <f>YEAR(DATA[[#This Row],[Fecha]])</f>
        <v>2024</v>
      </c>
      <c r="F6637" s="88" t="s">
        <v>58</v>
      </c>
      <c r="G6637" s="32" t="s">
        <v>59</v>
      </c>
      <c r="H6637" s="87" t="s">
        <v>487</v>
      </c>
      <c r="I6637" s="32" t="s">
        <v>166</v>
      </c>
      <c r="J6637" s="19">
        <v>0.76481666670000004</v>
      </c>
    </row>
    <row r="6638" spans="1:11">
      <c r="A6638" s="18" t="s">
        <v>22</v>
      </c>
      <c r="B6638" s="5" t="str">
        <f>TEXT(DATA[[#This Row],[Fecha]],"mmm")</f>
        <v>ago</v>
      </c>
      <c r="C6638" s="16">
        <f>(WEEKNUM(DATA[[#This Row],[Fecha]],2))</f>
        <v>32</v>
      </c>
      <c r="D6638" s="86">
        <v>45509</v>
      </c>
      <c r="E6638" s="103">
        <f>YEAR(DATA[[#This Row],[Fecha]])</f>
        <v>2024</v>
      </c>
      <c r="F6638" s="88" t="s">
        <v>398</v>
      </c>
      <c r="G6638" s="32" t="s">
        <v>59</v>
      </c>
      <c r="H6638" s="87" t="s">
        <v>963</v>
      </c>
      <c r="I6638" s="32" t="s">
        <v>166</v>
      </c>
      <c r="J6638" s="19">
        <v>0.34994999999999998</v>
      </c>
    </row>
    <row r="6639" spans="1:11">
      <c r="A6639" s="18" t="s">
        <v>22</v>
      </c>
      <c r="B6639" s="5" t="str">
        <f>TEXT(DATA[[#This Row],[Fecha]],"mmm")</f>
        <v>ago</v>
      </c>
      <c r="C6639" s="16">
        <f>(WEEKNUM(DATA[[#This Row],[Fecha]],2))</f>
        <v>32</v>
      </c>
      <c r="D6639" s="86">
        <v>45509</v>
      </c>
      <c r="E6639" s="103">
        <f>YEAR(DATA[[#This Row],[Fecha]])</f>
        <v>2024</v>
      </c>
      <c r="F6639" s="88" t="s">
        <v>398</v>
      </c>
      <c r="G6639" s="32" t="s">
        <v>79</v>
      </c>
      <c r="H6639" s="87" t="s">
        <v>110</v>
      </c>
      <c r="I6639" s="32" t="s">
        <v>166</v>
      </c>
      <c r="J6639" s="19">
        <v>0.15003333329999999</v>
      </c>
    </row>
    <row r="6640" spans="1:11">
      <c r="A6640" s="18" t="s">
        <v>19</v>
      </c>
      <c r="B6640" s="5" t="str">
        <f>TEXT(DATA[[#This Row],[Fecha]],"mmm")</f>
        <v>ago</v>
      </c>
      <c r="C6640" s="16">
        <f>(WEEKNUM(DATA[[#This Row],[Fecha]],2))</f>
        <v>32</v>
      </c>
      <c r="D6640" s="86">
        <v>45510</v>
      </c>
      <c r="E6640" s="103">
        <f>YEAR(DATA[[#This Row],[Fecha]])</f>
        <v>2024</v>
      </c>
      <c r="F6640" s="88" t="s">
        <v>58</v>
      </c>
      <c r="G6640" s="32" t="s">
        <v>65</v>
      </c>
      <c r="H6640" s="87" t="s">
        <v>399</v>
      </c>
      <c r="I6640" s="32" t="s">
        <v>56</v>
      </c>
      <c r="J6640" s="19">
        <v>40.427133329999997</v>
      </c>
      <c r="K6640" s="29" t="s">
        <v>1115</v>
      </c>
    </row>
    <row r="6641" spans="1:11">
      <c r="A6641" s="18" t="s">
        <v>22</v>
      </c>
      <c r="B6641" s="5" t="str">
        <f>TEXT(DATA[[#This Row],[Fecha]],"mmm")</f>
        <v>ago</v>
      </c>
      <c r="C6641" s="16">
        <f>(WEEKNUM(DATA[[#This Row],[Fecha]],2))</f>
        <v>32</v>
      </c>
      <c r="D6641" s="86">
        <v>45510</v>
      </c>
      <c r="E6641" s="103">
        <f>YEAR(DATA[[#This Row],[Fecha]])</f>
        <v>2024</v>
      </c>
      <c r="F6641" s="88" t="s">
        <v>398</v>
      </c>
      <c r="G6641" s="32" t="s">
        <v>79</v>
      </c>
      <c r="H6641" s="87" t="s">
        <v>110</v>
      </c>
      <c r="I6641" s="32" t="s">
        <v>56</v>
      </c>
      <c r="J6641" s="19">
        <v>15.30451667</v>
      </c>
      <c r="K6641" s="29" t="s">
        <v>641</v>
      </c>
    </row>
    <row r="6642" spans="1:11">
      <c r="A6642" s="18" t="s">
        <v>20</v>
      </c>
      <c r="B6642" s="5" t="str">
        <f>TEXT(DATA[[#This Row],[Fecha]],"mmm")</f>
        <v>ago</v>
      </c>
      <c r="C6642" s="16">
        <f>(WEEKNUM(DATA[[#This Row],[Fecha]],2))</f>
        <v>32</v>
      </c>
      <c r="D6642" s="86">
        <v>45510</v>
      </c>
      <c r="E6642" s="103">
        <f>YEAR(DATA[[#This Row],[Fecha]])</f>
        <v>2024</v>
      </c>
      <c r="F6642" s="88" t="s">
        <v>398</v>
      </c>
      <c r="G6642" s="32" t="s">
        <v>482</v>
      </c>
      <c r="H6642" s="87" t="s">
        <v>104</v>
      </c>
      <c r="I6642" s="32" t="s">
        <v>57</v>
      </c>
      <c r="J6642" s="19">
        <v>11.1075</v>
      </c>
      <c r="K6642" s="29" t="s">
        <v>1116</v>
      </c>
    </row>
    <row r="6643" spans="1:11">
      <c r="A6643" s="18" t="s">
        <v>20</v>
      </c>
      <c r="B6643" s="5" t="str">
        <f>TEXT(DATA[[#This Row],[Fecha]],"mmm")</f>
        <v>ago</v>
      </c>
      <c r="C6643" s="16">
        <f>(WEEKNUM(DATA[[#This Row],[Fecha]],2))</f>
        <v>32</v>
      </c>
      <c r="D6643" s="86">
        <v>45510</v>
      </c>
      <c r="E6643" s="103">
        <f>YEAR(DATA[[#This Row],[Fecha]])</f>
        <v>2024</v>
      </c>
      <c r="F6643" s="88" t="s">
        <v>58</v>
      </c>
      <c r="G6643" s="32" t="s">
        <v>53</v>
      </c>
      <c r="H6643" s="87" t="s">
        <v>366</v>
      </c>
      <c r="I6643" s="32" t="s">
        <v>166</v>
      </c>
      <c r="J6643" s="19">
        <v>9.417433333</v>
      </c>
    </row>
    <row r="6644" spans="1:11">
      <c r="A6644" s="18" t="s">
        <v>20</v>
      </c>
      <c r="B6644" s="5" t="str">
        <f>TEXT(DATA[[#This Row],[Fecha]],"mmm")</f>
        <v>ago</v>
      </c>
      <c r="C6644" s="16">
        <f>(WEEKNUM(DATA[[#This Row],[Fecha]],2))</f>
        <v>32</v>
      </c>
      <c r="D6644" s="86">
        <v>45510</v>
      </c>
      <c r="E6644" s="103">
        <f>YEAR(DATA[[#This Row],[Fecha]])</f>
        <v>2024</v>
      </c>
      <c r="F6644" s="88" t="s">
        <v>398</v>
      </c>
      <c r="G6644" s="32" t="s">
        <v>71</v>
      </c>
      <c r="H6644" s="87" t="s">
        <v>194</v>
      </c>
      <c r="I6644" s="32" t="s">
        <v>166</v>
      </c>
      <c r="J6644" s="19">
        <v>7.1035833329999996</v>
      </c>
    </row>
    <row r="6645" spans="1:11">
      <c r="A6645" s="18" t="s">
        <v>22</v>
      </c>
      <c r="B6645" s="5" t="str">
        <f>TEXT(DATA[[#This Row],[Fecha]],"mmm")</f>
        <v>ago</v>
      </c>
      <c r="C6645" s="16">
        <f>(WEEKNUM(DATA[[#This Row],[Fecha]],2))</f>
        <v>32</v>
      </c>
      <c r="D6645" s="86">
        <v>45510</v>
      </c>
      <c r="E6645" s="103">
        <f>YEAR(DATA[[#This Row],[Fecha]])</f>
        <v>2024</v>
      </c>
      <c r="F6645" s="88" t="s">
        <v>398</v>
      </c>
      <c r="G6645" s="32" t="s">
        <v>76</v>
      </c>
      <c r="H6645" s="87" t="s">
        <v>352</v>
      </c>
      <c r="I6645" s="32" t="s">
        <v>166</v>
      </c>
      <c r="J6645" s="19">
        <v>6.7012</v>
      </c>
    </row>
    <row r="6646" spans="1:11">
      <c r="A6646" s="18" t="s">
        <v>20</v>
      </c>
      <c r="B6646" s="5" t="str">
        <f>TEXT(DATA[[#This Row],[Fecha]],"mmm")</f>
        <v>ago</v>
      </c>
      <c r="C6646" s="16">
        <f>(WEEKNUM(DATA[[#This Row],[Fecha]],2))</f>
        <v>32</v>
      </c>
      <c r="D6646" s="86">
        <v>45510</v>
      </c>
      <c r="E6646" s="103">
        <f>YEAR(DATA[[#This Row],[Fecha]])</f>
        <v>2024</v>
      </c>
      <c r="F6646" s="88" t="s">
        <v>58</v>
      </c>
      <c r="G6646" s="32" t="s">
        <v>76</v>
      </c>
      <c r="H6646" s="87" t="s">
        <v>108</v>
      </c>
      <c r="I6646" s="32" t="s">
        <v>166</v>
      </c>
      <c r="J6646" s="19">
        <v>6.5525333330000004</v>
      </c>
    </row>
    <row r="6647" spans="1:11">
      <c r="A6647" s="18" t="s">
        <v>22</v>
      </c>
      <c r="B6647" s="5" t="str">
        <f>TEXT(DATA[[#This Row],[Fecha]],"mmm")</f>
        <v>ago</v>
      </c>
      <c r="C6647" s="16">
        <f>(WEEKNUM(DATA[[#This Row],[Fecha]],2))</f>
        <v>32</v>
      </c>
      <c r="D6647" s="86">
        <v>45510</v>
      </c>
      <c r="E6647" s="103">
        <f>YEAR(DATA[[#This Row],[Fecha]])</f>
        <v>2024</v>
      </c>
      <c r="F6647" s="88" t="s">
        <v>398</v>
      </c>
      <c r="G6647" s="32" t="s">
        <v>79</v>
      </c>
      <c r="H6647" s="87" t="s">
        <v>110</v>
      </c>
      <c r="I6647" s="32" t="s">
        <v>166</v>
      </c>
      <c r="J6647" s="19">
        <v>6.551316667</v>
      </c>
    </row>
    <row r="6648" spans="1:11">
      <c r="A6648" s="18" t="s">
        <v>20</v>
      </c>
      <c r="B6648" s="5" t="str">
        <f>TEXT(DATA[[#This Row],[Fecha]],"mmm")</f>
        <v>ago</v>
      </c>
      <c r="C6648" s="16">
        <f>(WEEKNUM(DATA[[#This Row],[Fecha]],2))</f>
        <v>32</v>
      </c>
      <c r="D6648" s="86">
        <v>45510</v>
      </c>
      <c r="E6648" s="103">
        <f>YEAR(DATA[[#This Row],[Fecha]])</f>
        <v>2024</v>
      </c>
      <c r="F6648" s="88" t="s">
        <v>398</v>
      </c>
      <c r="G6648" s="32" t="s">
        <v>75</v>
      </c>
      <c r="H6648" s="87" t="s">
        <v>96</v>
      </c>
      <c r="I6648" s="32" t="s">
        <v>166</v>
      </c>
      <c r="J6648" s="19">
        <v>6.4552833329999997</v>
      </c>
    </row>
    <row r="6649" spans="1:11">
      <c r="A6649" s="18" t="s">
        <v>20</v>
      </c>
      <c r="B6649" s="5" t="str">
        <f>TEXT(DATA[[#This Row],[Fecha]],"mmm")</f>
        <v>ago</v>
      </c>
      <c r="C6649" s="16">
        <f>(WEEKNUM(DATA[[#This Row],[Fecha]],2))</f>
        <v>32</v>
      </c>
      <c r="D6649" s="86">
        <v>45510</v>
      </c>
      <c r="E6649" s="103">
        <f>YEAR(DATA[[#This Row],[Fecha]])</f>
        <v>2024</v>
      </c>
      <c r="F6649" s="88" t="s">
        <v>58</v>
      </c>
      <c r="G6649" s="32" t="s">
        <v>62</v>
      </c>
      <c r="H6649" s="87" t="s">
        <v>242</v>
      </c>
      <c r="I6649" s="32" t="s">
        <v>166</v>
      </c>
      <c r="J6649" s="19">
        <v>6.3034666670000004</v>
      </c>
    </row>
    <row r="6650" spans="1:11">
      <c r="A6650" s="18" t="s">
        <v>20</v>
      </c>
      <c r="B6650" s="5" t="str">
        <f>TEXT(DATA[[#This Row],[Fecha]],"mmm")</f>
        <v>ago</v>
      </c>
      <c r="C6650" s="16">
        <f>(WEEKNUM(DATA[[#This Row],[Fecha]],2))</f>
        <v>32</v>
      </c>
      <c r="D6650" s="86">
        <v>45510</v>
      </c>
      <c r="E6650" s="103">
        <f>YEAR(DATA[[#This Row],[Fecha]])</f>
        <v>2024</v>
      </c>
      <c r="F6650" s="88" t="s">
        <v>58</v>
      </c>
      <c r="G6650" s="32" t="s">
        <v>62</v>
      </c>
      <c r="H6650" s="87" t="s">
        <v>242</v>
      </c>
      <c r="I6650" s="32" t="s">
        <v>166</v>
      </c>
      <c r="J6650" s="19">
        <v>5.7588333330000001</v>
      </c>
    </row>
    <row r="6651" spans="1:11">
      <c r="A6651" s="18" t="s">
        <v>20</v>
      </c>
      <c r="B6651" s="5" t="str">
        <f>TEXT(DATA[[#This Row],[Fecha]],"mmm")</f>
        <v>ago</v>
      </c>
      <c r="C6651" s="16">
        <f>(WEEKNUM(DATA[[#This Row],[Fecha]],2))</f>
        <v>32</v>
      </c>
      <c r="D6651" s="86">
        <v>45510</v>
      </c>
      <c r="E6651" s="103">
        <f>YEAR(DATA[[#This Row],[Fecha]])</f>
        <v>2024</v>
      </c>
      <c r="F6651" s="88" t="s">
        <v>58</v>
      </c>
      <c r="G6651" s="32" t="s">
        <v>53</v>
      </c>
      <c r="H6651" s="87" t="s">
        <v>387</v>
      </c>
      <c r="I6651" s="32" t="s">
        <v>166</v>
      </c>
      <c r="J6651" s="19">
        <v>4.6959999999999997</v>
      </c>
    </row>
    <row r="6652" spans="1:11">
      <c r="A6652" s="18" t="s">
        <v>20</v>
      </c>
      <c r="B6652" s="5" t="str">
        <f>TEXT(DATA[[#This Row],[Fecha]],"mmm")</f>
        <v>ago</v>
      </c>
      <c r="C6652" s="16">
        <f>(WEEKNUM(DATA[[#This Row],[Fecha]],2))</f>
        <v>32</v>
      </c>
      <c r="D6652" s="86">
        <v>45510</v>
      </c>
      <c r="E6652" s="103">
        <f>YEAR(DATA[[#This Row],[Fecha]])</f>
        <v>2024</v>
      </c>
      <c r="F6652" s="88" t="s">
        <v>58</v>
      </c>
      <c r="G6652" s="32" t="s">
        <v>62</v>
      </c>
      <c r="H6652" s="87" t="s">
        <v>242</v>
      </c>
      <c r="I6652" s="32" t="s">
        <v>166</v>
      </c>
      <c r="J6652" s="19">
        <v>4.4588666669999997</v>
      </c>
    </row>
    <row r="6653" spans="1:11">
      <c r="A6653" s="18" t="s">
        <v>20</v>
      </c>
      <c r="B6653" s="5" t="str">
        <f>TEXT(DATA[[#This Row],[Fecha]],"mmm")</f>
        <v>ago</v>
      </c>
      <c r="C6653" s="16">
        <f>(WEEKNUM(DATA[[#This Row],[Fecha]],2))</f>
        <v>32</v>
      </c>
      <c r="D6653" s="86">
        <v>45510</v>
      </c>
      <c r="E6653" s="103">
        <f>YEAR(DATA[[#This Row],[Fecha]])</f>
        <v>2024</v>
      </c>
      <c r="F6653" s="88" t="s">
        <v>58</v>
      </c>
      <c r="G6653" s="32" t="s">
        <v>53</v>
      </c>
      <c r="H6653" s="87" t="s">
        <v>366</v>
      </c>
      <c r="I6653" s="32" t="s">
        <v>166</v>
      </c>
      <c r="J6653" s="19">
        <v>4.3304166669999997</v>
      </c>
    </row>
    <row r="6654" spans="1:11">
      <c r="A6654" s="18" t="s">
        <v>20</v>
      </c>
      <c r="B6654" s="5" t="str">
        <f>TEXT(DATA[[#This Row],[Fecha]],"mmm")</f>
        <v>ago</v>
      </c>
      <c r="C6654" s="16">
        <f>(WEEKNUM(DATA[[#This Row],[Fecha]],2))</f>
        <v>32</v>
      </c>
      <c r="D6654" s="86">
        <v>45510</v>
      </c>
      <c r="E6654" s="103">
        <f>YEAR(DATA[[#This Row],[Fecha]])</f>
        <v>2024</v>
      </c>
      <c r="F6654" s="88" t="s">
        <v>398</v>
      </c>
      <c r="G6654" s="32" t="s">
        <v>482</v>
      </c>
      <c r="H6654" s="87" t="s">
        <v>491</v>
      </c>
      <c r="I6654" s="32" t="s">
        <v>166</v>
      </c>
      <c r="J6654" s="19">
        <v>3.82945</v>
      </c>
    </row>
    <row r="6655" spans="1:11">
      <c r="A6655" s="18" t="s">
        <v>22</v>
      </c>
      <c r="B6655" s="5" t="str">
        <f>TEXT(DATA[[#This Row],[Fecha]],"mmm")</f>
        <v>ago</v>
      </c>
      <c r="C6655" s="16">
        <f>(WEEKNUM(DATA[[#This Row],[Fecha]],2))</f>
        <v>32</v>
      </c>
      <c r="D6655" s="86">
        <v>45510</v>
      </c>
      <c r="E6655" s="103">
        <f>YEAR(DATA[[#This Row],[Fecha]])</f>
        <v>2024</v>
      </c>
      <c r="F6655" s="88" t="s">
        <v>398</v>
      </c>
      <c r="G6655" s="32" t="s">
        <v>65</v>
      </c>
      <c r="H6655" s="87" t="s">
        <v>89</v>
      </c>
      <c r="I6655" s="32" t="s">
        <v>166</v>
      </c>
      <c r="J6655" s="19">
        <v>3.6010333330000002</v>
      </c>
    </row>
    <row r="6656" spans="1:11">
      <c r="A6656" s="18" t="s">
        <v>20</v>
      </c>
      <c r="B6656" s="5" t="str">
        <f>TEXT(DATA[[#This Row],[Fecha]],"mmm")</f>
        <v>ago</v>
      </c>
      <c r="C6656" s="16">
        <f>(WEEKNUM(DATA[[#This Row],[Fecha]],2))</f>
        <v>32</v>
      </c>
      <c r="D6656" s="86">
        <v>45510</v>
      </c>
      <c r="E6656" s="103">
        <f>YEAR(DATA[[#This Row],[Fecha]])</f>
        <v>2024</v>
      </c>
      <c r="F6656" s="88" t="s">
        <v>335</v>
      </c>
      <c r="G6656" s="32" t="s">
        <v>53</v>
      </c>
      <c r="H6656" s="87" t="s">
        <v>366</v>
      </c>
      <c r="I6656" s="32" t="s">
        <v>166</v>
      </c>
      <c r="J6656" s="19">
        <v>3.5343333330000002</v>
      </c>
    </row>
    <row r="6657" spans="1:10">
      <c r="A6657" s="18" t="s">
        <v>22</v>
      </c>
      <c r="B6657" s="5" t="str">
        <f>TEXT(DATA[[#This Row],[Fecha]],"mmm")</f>
        <v>ago</v>
      </c>
      <c r="C6657" s="16">
        <f>(WEEKNUM(DATA[[#This Row],[Fecha]],2))</f>
        <v>32</v>
      </c>
      <c r="D6657" s="86">
        <v>45510</v>
      </c>
      <c r="E6657" s="103">
        <f>YEAR(DATA[[#This Row],[Fecha]])</f>
        <v>2024</v>
      </c>
      <c r="F6657" s="88" t="s">
        <v>398</v>
      </c>
      <c r="G6657" s="32" t="s">
        <v>60</v>
      </c>
      <c r="H6657" s="87" t="s">
        <v>299</v>
      </c>
      <c r="I6657" s="32" t="s">
        <v>166</v>
      </c>
      <c r="J6657" s="19">
        <v>2.95045</v>
      </c>
    </row>
    <row r="6658" spans="1:10">
      <c r="A6658" s="18" t="s">
        <v>20</v>
      </c>
      <c r="B6658" s="5" t="str">
        <f>TEXT(DATA[[#This Row],[Fecha]],"mmm")</f>
        <v>ago</v>
      </c>
      <c r="C6658" s="16">
        <f>(WEEKNUM(DATA[[#This Row],[Fecha]],2))</f>
        <v>32</v>
      </c>
      <c r="D6658" s="86">
        <v>45510</v>
      </c>
      <c r="E6658" s="103">
        <f>YEAR(DATA[[#This Row],[Fecha]])</f>
        <v>2024</v>
      </c>
      <c r="F6658" s="88" t="s">
        <v>398</v>
      </c>
      <c r="G6658" s="32" t="s">
        <v>71</v>
      </c>
      <c r="H6658" s="87" t="s">
        <v>194</v>
      </c>
      <c r="I6658" s="32" t="s">
        <v>166</v>
      </c>
      <c r="J6658" s="19">
        <v>2.927333333</v>
      </c>
    </row>
    <row r="6659" spans="1:10">
      <c r="A6659" s="18" t="s">
        <v>20</v>
      </c>
      <c r="B6659" s="5" t="str">
        <f>TEXT(DATA[[#This Row],[Fecha]],"mmm")</f>
        <v>ago</v>
      </c>
      <c r="C6659" s="16">
        <f>(WEEKNUM(DATA[[#This Row],[Fecha]],2))</f>
        <v>32</v>
      </c>
      <c r="D6659" s="86">
        <v>45510</v>
      </c>
      <c r="E6659" s="103">
        <f>YEAR(DATA[[#This Row],[Fecha]])</f>
        <v>2024</v>
      </c>
      <c r="F6659" s="88" t="s">
        <v>335</v>
      </c>
      <c r="G6659" s="32" t="s">
        <v>70</v>
      </c>
      <c r="H6659" s="87" t="s">
        <v>134</v>
      </c>
      <c r="I6659" s="32" t="s">
        <v>166</v>
      </c>
      <c r="J6659" s="19">
        <v>2.7810999999999999</v>
      </c>
    </row>
    <row r="6660" spans="1:10">
      <c r="A6660" s="18" t="s">
        <v>20</v>
      </c>
      <c r="B6660" s="5" t="str">
        <f>TEXT(DATA[[#This Row],[Fecha]],"mmm")</f>
        <v>ago</v>
      </c>
      <c r="C6660" s="16">
        <f>(WEEKNUM(DATA[[#This Row],[Fecha]],2))</f>
        <v>32</v>
      </c>
      <c r="D6660" s="86">
        <v>45510</v>
      </c>
      <c r="E6660" s="103">
        <f>YEAR(DATA[[#This Row],[Fecha]])</f>
        <v>2024</v>
      </c>
      <c r="F6660" s="88" t="s">
        <v>335</v>
      </c>
      <c r="G6660" s="32" t="s">
        <v>64</v>
      </c>
      <c r="H6660" s="87" t="s">
        <v>326</v>
      </c>
      <c r="I6660" s="32" t="s">
        <v>166</v>
      </c>
      <c r="J6660" s="19">
        <v>2.3355999999999999</v>
      </c>
    </row>
    <row r="6661" spans="1:10">
      <c r="A6661" s="18" t="s">
        <v>20</v>
      </c>
      <c r="B6661" s="5" t="str">
        <f>TEXT(DATA[[#This Row],[Fecha]],"mmm")</f>
        <v>ago</v>
      </c>
      <c r="C6661" s="16">
        <f>(WEEKNUM(DATA[[#This Row],[Fecha]],2))</f>
        <v>32</v>
      </c>
      <c r="D6661" s="86">
        <v>45510</v>
      </c>
      <c r="E6661" s="103">
        <f>YEAR(DATA[[#This Row],[Fecha]])</f>
        <v>2024</v>
      </c>
      <c r="F6661" s="88" t="s">
        <v>398</v>
      </c>
      <c r="G6661" s="32" t="s">
        <v>75</v>
      </c>
      <c r="H6661" s="87" t="s">
        <v>1109</v>
      </c>
      <c r="I6661" s="32" t="s">
        <v>166</v>
      </c>
      <c r="J6661" s="19">
        <v>2.232366667</v>
      </c>
    </row>
    <row r="6662" spans="1:10">
      <c r="A6662" s="18" t="s">
        <v>20</v>
      </c>
      <c r="B6662" s="5" t="str">
        <f>TEXT(DATA[[#This Row],[Fecha]],"mmm")</f>
        <v>ago</v>
      </c>
      <c r="C6662" s="16">
        <f>(WEEKNUM(DATA[[#This Row],[Fecha]],2))</f>
        <v>32</v>
      </c>
      <c r="D6662" s="86">
        <v>45510</v>
      </c>
      <c r="E6662" s="103">
        <f>YEAR(DATA[[#This Row],[Fecha]])</f>
        <v>2024</v>
      </c>
      <c r="F6662" s="88" t="s">
        <v>58</v>
      </c>
      <c r="G6662" s="32" t="s">
        <v>62</v>
      </c>
      <c r="H6662" s="87" t="s">
        <v>242</v>
      </c>
      <c r="I6662" s="32" t="s">
        <v>166</v>
      </c>
      <c r="J6662" s="19">
        <v>2.1434833329999998</v>
      </c>
    </row>
    <row r="6663" spans="1:10">
      <c r="A6663" s="18" t="s">
        <v>20</v>
      </c>
      <c r="B6663" s="5" t="str">
        <f>TEXT(DATA[[#This Row],[Fecha]],"mmm")</f>
        <v>ago</v>
      </c>
      <c r="C6663" s="16">
        <f>(WEEKNUM(DATA[[#This Row],[Fecha]],2))</f>
        <v>32</v>
      </c>
      <c r="D6663" s="86">
        <v>45510</v>
      </c>
      <c r="E6663" s="103">
        <f>YEAR(DATA[[#This Row],[Fecha]])</f>
        <v>2024</v>
      </c>
      <c r="F6663" s="88" t="s">
        <v>58</v>
      </c>
      <c r="G6663" s="32" t="s">
        <v>53</v>
      </c>
      <c r="H6663" s="87" t="s">
        <v>387</v>
      </c>
      <c r="I6663" s="32" t="s">
        <v>166</v>
      </c>
      <c r="J6663" s="19">
        <v>2.135233333</v>
      </c>
    </row>
    <row r="6664" spans="1:10">
      <c r="A6664" s="18" t="s">
        <v>20</v>
      </c>
      <c r="B6664" s="5" t="str">
        <f>TEXT(DATA[[#This Row],[Fecha]],"mmm")</f>
        <v>ago</v>
      </c>
      <c r="C6664" s="16">
        <f>(WEEKNUM(DATA[[#This Row],[Fecha]],2))</f>
        <v>32</v>
      </c>
      <c r="D6664" s="86">
        <v>45510</v>
      </c>
      <c r="E6664" s="103">
        <f>YEAR(DATA[[#This Row],[Fecha]])</f>
        <v>2024</v>
      </c>
      <c r="F6664" s="88" t="s">
        <v>58</v>
      </c>
      <c r="G6664" s="32" t="s">
        <v>53</v>
      </c>
      <c r="H6664" s="87" t="s">
        <v>433</v>
      </c>
      <c r="I6664" s="32" t="s">
        <v>166</v>
      </c>
      <c r="J6664" s="19">
        <v>2.0507499999999999</v>
      </c>
    </row>
    <row r="6665" spans="1:10">
      <c r="A6665" s="18" t="s">
        <v>22</v>
      </c>
      <c r="B6665" s="5" t="str">
        <f>TEXT(DATA[[#This Row],[Fecha]],"mmm")</f>
        <v>ago</v>
      </c>
      <c r="C6665" s="16">
        <f>(WEEKNUM(DATA[[#This Row],[Fecha]],2))</f>
        <v>32</v>
      </c>
      <c r="D6665" s="86">
        <v>45510</v>
      </c>
      <c r="E6665" s="103">
        <f>YEAR(DATA[[#This Row],[Fecha]])</f>
        <v>2024</v>
      </c>
      <c r="F6665" s="88" t="s">
        <v>398</v>
      </c>
      <c r="G6665" s="32" t="s">
        <v>79</v>
      </c>
      <c r="H6665" s="87" t="s">
        <v>110</v>
      </c>
      <c r="I6665" s="32" t="s">
        <v>166</v>
      </c>
      <c r="J6665" s="19">
        <v>1.7008333330000001</v>
      </c>
    </row>
    <row r="6666" spans="1:10">
      <c r="A6666" s="18" t="s">
        <v>20</v>
      </c>
      <c r="B6666" s="5" t="str">
        <f>TEXT(DATA[[#This Row],[Fecha]],"mmm")</f>
        <v>ago</v>
      </c>
      <c r="C6666" s="16">
        <f>(WEEKNUM(DATA[[#This Row],[Fecha]],2))</f>
        <v>32</v>
      </c>
      <c r="D6666" s="86">
        <v>45510</v>
      </c>
      <c r="E6666" s="103">
        <f>YEAR(DATA[[#This Row],[Fecha]])</f>
        <v>2024</v>
      </c>
      <c r="F6666" s="88" t="s">
        <v>398</v>
      </c>
      <c r="G6666" s="32" t="s">
        <v>53</v>
      </c>
      <c r="H6666" s="87" t="s">
        <v>170</v>
      </c>
      <c r="I6666" s="32" t="s">
        <v>166</v>
      </c>
      <c r="J6666" s="19">
        <v>1.6802333330000001</v>
      </c>
    </row>
    <row r="6667" spans="1:10">
      <c r="A6667" s="18" t="s">
        <v>22</v>
      </c>
      <c r="B6667" s="5" t="str">
        <f>TEXT(DATA[[#This Row],[Fecha]],"mmm")</f>
        <v>ago</v>
      </c>
      <c r="C6667" s="16">
        <f>(WEEKNUM(DATA[[#This Row],[Fecha]],2))</f>
        <v>32</v>
      </c>
      <c r="D6667" s="86">
        <v>45510</v>
      </c>
      <c r="E6667" s="103">
        <f>YEAR(DATA[[#This Row],[Fecha]])</f>
        <v>2024</v>
      </c>
      <c r="F6667" s="88" t="s">
        <v>398</v>
      </c>
      <c r="G6667" s="32" t="s">
        <v>65</v>
      </c>
      <c r="H6667" s="87" t="s">
        <v>418</v>
      </c>
      <c r="I6667" s="32" t="s">
        <v>166</v>
      </c>
      <c r="J6667" s="19">
        <v>1.6006166669999999</v>
      </c>
    </row>
    <row r="6668" spans="1:10">
      <c r="A6668" s="18" t="s">
        <v>20</v>
      </c>
      <c r="B6668" s="5" t="str">
        <f>TEXT(DATA[[#This Row],[Fecha]],"mmm")</f>
        <v>ago</v>
      </c>
      <c r="C6668" s="16">
        <f>(WEEKNUM(DATA[[#This Row],[Fecha]],2))</f>
        <v>32</v>
      </c>
      <c r="D6668" s="86">
        <v>45510</v>
      </c>
      <c r="E6668" s="103">
        <f>YEAR(DATA[[#This Row],[Fecha]])</f>
        <v>2024</v>
      </c>
      <c r="F6668" s="88" t="s">
        <v>335</v>
      </c>
      <c r="G6668" s="32" t="s">
        <v>70</v>
      </c>
      <c r="H6668" s="87" t="s">
        <v>134</v>
      </c>
      <c r="I6668" s="32" t="s">
        <v>166</v>
      </c>
      <c r="J6668" s="19">
        <v>1.573283333</v>
      </c>
    </row>
    <row r="6669" spans="1:10">
      <c r="A6669" s="18" t="s">
        <v>22</v>
      </c>
      <c r="B6669" s="5" t="str">
        <f>TEXT(DATA[[#This Row],[Fecha]],"mmm")</f>
        <v>ago</v>
      </c>
      <c r="C6669" s="16">
        <f>(WEEKNUM(DATA[[#This Row],[Fecha]],2))</f>
        <v>32</v>
      </c>
      <c r="D6669" s="86">
        <v>45510</v>
      </c>
      <c r="E6669" s="103">
        <f>YEAR(DATA[[#This Row],[Fecha]])</f>
        <v>2024</v>
      </c>
      <c r="F6669" s="88" t="s">
        <v>398</v>
      </c>
      <c r="G6669" s="32" t="s">
        <v>65</v>
      </c>
      <c r="H6669" s="87" t="s">
        <v>69</v>
      </c>
      <c r="I6669" s="32" t="s">
        <v>166</v>
      </c>
      <c r="J6669" s="19">
        <v>1.450933333</v>
      </c>
    </row>
    <row r="6670" spans="1:10">
      <c r="A6670" s="18" t="s">
        <v>19</v>
      </c>
      <c r="B6670" s="5" t="str">
        <f>TEXT(DATA[[#This Row],[Fecha]],"mmm")</f>
        <v>ago</v>
      </c>
      <c r="C6670" s="16">
        <f>(WEEKNUM(DATA[[#This Row],[Fecha]],2))</f>
        <v>32</v>
      </c>
      <c r="D6670" s="86">
        <v>45510</v>
      </c>
      <c r="E6670" s="103">
        <f>YEAR(DATA[[#This Row],[Fecha]])</f>
        <v>2024</v>
      </c>
      <c r="F6670" s="88" t="s">
        <v>58</v>
      </c>
      <c r="G6670" s="32" t="s">
        <v>65</v>
      </c>
      <c r="H6670" s="87" t="s">
        <v>399</v>
      </c>
      <c r="I6670" s="32" t="s">
        <v>166</v>
      </c>
      <c r="J6670" s="19">
        <v>1.40865</v>
      </c>
    </row>
    <row r="6671" spans="1:10">
      <c r="A6671" s="18" t="s">
        <v>20</v>
      </c>
      <c r="B6671" s="5" t="str">
        <f>TEXT(DATA[[#This Row],[Fecha]],"mmm")</f>
        <v>ago</v>
      </c>
      <c r="C6671" s="16">
        <f>(WEEKNUM(DATA[[#This Row],[Fecha]],2))</f>
        <v>32</v>
      </c>
      <c r="D6671" s="86">
        <v>45510</v>
      </c>
      <c r="E6671" s="103">
        <f>YEAR(DATA[[#This Row],[Fecha]])</f>
        <v>2024</v>
      </c>
      <c r="F6671" s="88" t="s">
        <v>58</v>
      </c>
      <c r="G6671" s="32" t="s">
        <v>53</v>
      </c>
      <c r="H6671" s="87" t="s">
        <v>366</v>
      </c>
      <c r="I6671" s="32" t="s">
        <v>166</v>
      </c>
      <c r="J6671" s="19">
        <v>1.364966667</v>
      </c>
    </row>
    <row r="6672" spans="1:10">
      <c r="A6672" s="18" t="s">
        <v>20</v>
      </c>
      <c r="B6672" s="5" t="str">
        <f>TEXT(DATA[[#This Row],[Fecha]],"mmm")</f>
        <v>ago</v>
      </c>
      <c r="C6672" s="16">
        <f>(WEEKNUM(DATA[[#This Row],[Fecha]],2))</f>
        <v>32</v>
      </c>
      <c r="D6672" s="86">
        <v>45510</v>
      </c>
      <c r="E6672" s="103">
        <f>YEAR(DATA[[#This Row],[Fecha]])</f>
        <v>2024</v>
      </c>
      <c r="F6672" s="88" t="s">
        <v>398</v>
      </c>
      <c r="G6672" s="32" t="s">
        <v>59</v>
      </c>
      <c r="H6672" s="87" t="s">
        <v>1111</v>
      </c>
      <c r="I6672" s="32" t="s">
        <v>166</v>
      </c>
      <c r="J6672" s="19">
        <v>1.2961666670000001</v>
      </c>
    </row>
    <row r="6673" spans="1:11">
      <c r="A6673" s="18" t="s">
        <v>20</v>
      </c>
      <c r="B6673" s="5" t="str">
        <f>TEXT(DATA[[#This Row],[Fecha]],"mmm")</f>
        <v>ago</v>
      </c>
      <c r="C6673" s="16">
        <f>(WEEKNUM(DATA[[#This Row],[Fecha]],2))</f>
        <v>32</v>
      </c>
      <c r="D6673" s="86">
        <v>45510</v>
      </c>
      <c r="E6673" s="103">
        <f>YEAR(DATA[[#This Row],[Fecha]])</f>
        <v>2024</v>
      </c>
      <c r="F6673" s="88" t="s">
        <v>398</v>
      </c>
      <c r="G6673" s="32" t="s">
        <v>53</v>
      </c>
      <c r="H6673" s="87" t="s">
        <v>433</v>
      </c>
      <c r="I6673" s="32" t="s">
        <v>166</v>
      </c>
      <c r="J6673" s="19">
        <v>1.2413666670000001</v>
      </c>
    </row>
    <row r="6674" spans="1:11">
      <c r="A6674" s="18" t="s">
        <v>20</v>
      </c>
      <c r="B6674" s="5" t="str">
        <f>TEXT(DATA[[#This Row],[Fecha]],"mmm")</f>
        <v>ago</v>
      </c>
      <c r="C6674" s="16">
        <f>(WEEKNUM(DATA[[#This Row],[Fecha]],2))</f>
        <v>32</v>
      </c>
      <c r="D6674" s="86">
        <v>45510</v>
      </c>
      <c r="E6674" s="103">
        <f>YEAR(DATA[[#This Row],[Fecha]])</f>
        <v>2024</v>
      </c>
      <c r="F6674" s="88" t="s">
        <v>335</v>
      </c>
      <c r="G6674" s="32" t="s">
        <v>75</v>
      </c>
      <c r="H6674" s="87" t="s">
        <v>177</v>
      </c>
      <c r="I6674" s="32" t="s">
        <v>166</v>
      </c>
      <c r="J6674" s="19">
        <v>1.1495333329999999</v>
      </c>
    </row>
    <row r="6675" spans="1:11">
      <c r="A6675" s="18" t="s">
        <v>22</v>
      </c>
      <c r="B6675" s="5" t="str">
        <f>TEXT(DATA[[#This Row],[Fecha]],"mmm")</f>
        <v>ago</v>
      </c>
      <c r="C6675" s="16">
        <f>(WEEKNUM(DATA[[#This Row],[Fecha]],2))</f>
        <v>32</v>
      </c>
      <c r="D6675" s="86">
        <v>45510</v>
      </c>
      <c r="E6675" s="103">
        <f>YEAR(DATA[[#This Row],[Fecha]])</f>
        <v>2024</v>
      </c>
      <c r="F6675" s="88" t="s">
        <v>398</v>
      </c>
      <c r="G6675" s="32" t="s">
        <v>79</v>
      </c>
      <c r="H6675" s="87" t="s">
        <v>110</v>
      </c>
      <c r="I6675" s="32" t="s">
        <v>166</v>
      </c>
      <c r="J6675" s="19">
        <v>1.000366667</v>
      </c>
    </row>
    <row r="6676" spans="1:11">
      <c r="A6676" s="18" t="s">
        <v>22</v>
      </c>
      <c r="B6676" s="5" t="str">
        <f>TEXT(DATA[[#This Row],[Fecha]],"mmm")</f>
        <v>ago</v>
      </c>
      <c r="C6676" s="16">
        <f>(WEEKNUM(DATA[[#This Row],[Fecha]],2))</f>
        <v>32</v>
      </c>
      <c r="D6676" s="86">
        <v>45510</v>
      </c>
      <c r="E6676" s="103">
        <f>YEAR(DATA[[#This Row],[Fecha]])</f>
        <v>2024</v>
      </c>
      <c r="F6676" s="88" t="s">
        <v>398</v>
      </c>
      <c r="G6676" s="32" t="s">
        <v>79</v>
      </c>
      <c r="H6676" s="87" t="s">
        <v>110</v>
      </c>
      <c r="I6676" s="32" t="s">
        <v>166</v>
      </c>
      <c r="J6676" s="19">
        <v>0.65063333329999995</v>
      </c>
    </row>
    <row r="6677" spans="1:11">
      <c r="A6677" s="18" t="s">
        <v>22</v>
      </c>
      <c r="B6677" s="5" t="str">
        <f>TEXT(DATA[[#This Row],[Fecha]],"mmm")</f>
        <v>ago</v>
      </c>
      <c r="C6677" s="16">
        <f>(WEEKNUM(DATA[[#This Row],[Fecha]],2))</f>
        <v>32</v>
      </c>
      <c r="D6677" s="86">
        <v>45510</v>
      </c>
      <c r="E6677" s="103">
        <f>YEAR(DATA[[#This Row],[Fecha]])</f>
        <v>2024</v>
      </c>
      <c r="F6677" s="88" t="s">
        <v>398</v>
      </c>
      <c r="G6677" s="32" t="s">
        <v>60</v>
      </c>
      <c r="H6677" s="87" t="s">
        <v>299</v>
      </c>
      <c r="I6677" s="32" t="s">
        <v>166</v>
      </c>
      <c r="J6677" s="19">
        <v>0.5503333333</v>
      </c>
    </row>
    <row r="6678" spans="1:11">
      <c r="A6678" s="18" t="s">
        <v>22</v>
      </c>
      <c r="B6678" s="5" t="str">
        <f>TEXT(DATA[[#This Row],[Fecha]],"mmm")</f>
        <v>ago</v>
      </c>
      <c r="C6678" s="16">
        <f>(WEEKNUM(DATA[[#This Row],[Fecha]],2))</f>
        <v>32</v>
      </c>
      <c r="D6678" s="86">
        <v>45510</v>
      </c>
      <c r="E6678" s="103">
        <f>YEAR(DATA[[#This Row],[Fecha]])</f>
        <v>2024</v>
      </c>
      <c r="F6678" s="88" t="s">
        <v>398</v>
      </c>
      <c r="G6678" s="32" t="s">
        <v>79</v>
      </c>
      <c r="H6678" s="87" t="s">
        <v>110</v>
      </c>
      <c r="I6678" s="32" t="s">
        <v>166</v>
      </c>
      <c r="J6678" s="19">
        <v>0.50014999999999998</v>
      </c>
    </row>
    <row r="6679" spans="1:11">
      <c r="A6679" s="18" t="s">
        <v>22</v>
      </c>
      <c r="B6679" s="5" t="str">
        <f>TEXT(DATA[[#This Row],[Fecha]],"mmm")</f>
        <v>ago</v>
      </c>
      <c r="C6679" s="16">
        <f>(WEEKNUM(DATA[[#This Row],[Fecha]],2))</f>
        <v>32</v>
      </c>
      <c r="D6679" s="86">
        <v>45510</v>
      </c>
      <c r="E6679" s="103">
        <f>YEAR(DATA[[#This Row],[Fecha]])</f>
        <v>2024</v>
      </c>
      <c r="F6679" s="88" t="s">
        <v>398</v>
      </c>
      <c r="G6679" s="32" t="s">
        <v>79</v>
      </c>
      <c r="H6679" s="87" t="s">
        <v>110</v>
      </c>
      <c r="I6679" s="32" t="s">
        <v>166</v>
      </c>
      <c r="J6679" s="19">
        <v>0.40024999999999999</v>
      </c>
    </row>
    <row r="6680" spans="1:11">
      <c r="A6680" s="18" t="s">
        <v>20</v>
      </c>
      <c r="B6680" s="5" t="str">
        <f>TEXT(DATA[[#This Row],[Fecha]],"mmm")</f>
        <v>ago</v>
      </c>
      <c r="C6680" s="16">
        <f>(WEEKNUM(DATA[[#This Row],[Fecha]],2))</f>
        <v>32</v>
      </c>
      <c r="D6680" s="86">
        <v>45510</v>
      </c>
      <c r="E6680" s="103">
        <f>YEAR(DATA[[#This Row],[Fecha]])</f>
        <v>2024</v>
      </c>
      <c r="F6680" s="88" t="s">
        <v>398</v>
      </c>
      <c r="G6680" s="32" t="s">
        <v>53</v>
      </c>
      <c r="H6680" s="87" t="s">
        <v>170</v>
      </c>
      <c r="I6680" s="32" t="s">
        <v>166</v>
      </c>
      <c r="J6680" s="19">
        <v>0.37523333330000003</v>
      </c>
    </row>
    <row r="6681" spans="1:11">
      <c r="A6681" s="18" t="s">
        <v>22</v>
      </c>
      <c r="B6681" s="5" t="str">
        <f>TEXT(DATA[[#This Row],[Fecha]],"mmm")</f>
        <v>ago</v>
      </c>
      <c r="C6681" s="16">
        <f>(WEEKNUM(DATA[[#This Row],[Fecha]],2))</f>
        <v>32</v>
      </c>
      <c r="D6681" s="86">
        <v>45510</v>
      </c>
      <c r="E6681" s="103">
        <f>YEAR(DATA[[#This Row],[Fecha]])</f>
        <v>2024</v>
      </c>
      <c r="F6681" s="88" t="s">
        <v>398</v>
      </c>
      <c r="G6681" s="32" t="s">
        <v>65</v>
      </c>
      <c r="H6681" s="87" t="s">
        <v>69</v>
      </c>
      <c r="I6681" s="32" t="s">
        <v>166</v>
      </c>
      <c r="J6681" s="19">
        <v>0.35021666670000001</v>
      </c>
    </row>
    <row r="6682" spans="1:11">
      <c r="A6682" s="18" t="s">
        <v>20</v>
      </c>
      <c r="B6682" s="5" t="str">
        <f>TEXT(DATA[[#This Row],[Fecha]],"mmm")</f>
        <v>ago</v>
      </c>
      <c r="C6682" s="16">
        <f>(WEEKNUM(DATA[[#This Row],[Fecha]],2))</f>
        <v>32</v>
      </c>
      <c r="D6682" s="86">
        <v>45510</v>
      </c>
      <c r="E6682" s="103">
        <f>YEAR(DATA[[#This Row],[Fecha]])</f>
        <v>2024</v>
      </c>
      <c r="F6682" s="88" t="s">
        <v>335</v>
      </c>
      <c r="G6682" s="32" t="s">
        <v>52</v>
      </c>
      <c r="H6682" s="87" t="s">
        <v>162</v>
      </c>
      <c r="I6682" s="32" t="s">
        <v>166</v>
      </c>
      <c r="J6682" s="19">
        <v>0.34136666669999999</v>
      </c>
    </row>
    <row r="6683" spans="1:11">
      <c r="A6683" s="18" t="s">
        <v>22</v>
      </c>
      <c r="B6683" s="5" t="str">
        <f>TEXT(DATA[[#This Row],[Fecha]],"mmm")</f>
        <v>ago</v>
      </c>
      <c r="C6683" s="16">
        <f>(WEEKNUM(DATA[[#This Row],[Fecha]],2))</f>
        <v>32</v>
      </c>
      <c r="D6683" s="86">
        <v>45510</v>
      </c>
      <c r="E6683" s="103">
        <f>YEAR(DATA[[#This Row],[Fecha]])</f>
        <v>2024</v>
      </c>
      <c r="F6683" s="88" t="s">
        <v>398</v>
      </c>
      <c r="G6683" s="32" t="s">
        <v>65</v>
      </c>
      <c r="H6683" s="87" t="s">
        <v>69</v>
      </c>
      <c r="I6683" s="32" t="s">
        <v>166</v>
      </c>
      <c r="J6683" s="19">
        <v>0.1501333333</v>
      </c>
    </row>
    <row r="6684" spans="1:11">
      <c r="A6684" s="18" t="s">
        <v>22</v>
      </c>
      <c r="B6684" s="5" t="str">
        <f>TEXT(DATA[[#This Row],[Fecha]],"mmm")</f>
        <v>ago</v>
      </c>
      <c r="C6684" s="16">
        <f>(WEEKNUM(DATA[[#This Row],[Fecha]],2))</f>
        <v>32</v>
      </c>
      <c r="D6684" s="86">
        <v>45510</v>
      </c>
      <c r="E6684" s="103">
        <f>YEAR(DATA[[#This Row],[Fecha]])</f>
        <v>2024</v>
      </c>
      <c r="F6684" s="88" t="s">
        <v>398</v>
      </c>
      <c r="G6684" s="32" t="s">
        <v>65</v>
      </c>
      <c r="H6684" s="87" t="s">
        <v>89</v>
      </c>
      <c r="I6684" s="32" t="s">
        <v>166</v>
      </c>
      <c r="J6684" s="19">
        <v>0.1500166667</v>
      </c>
    </row>
    <row r="6685" spans="1:11">
      <c r="A6685" s="18" t="s">
        <v>22</v>
      </c>
      <c r="B6685" s="5" t="str">
        <f>TEXT(DATA[[#This Row],[Fecha]],"mmm")</f>
        <v>ago</v>
      </c>
      <c r="C6685" s="16">
        <f>(WEEKNUM(DATA[[#This Row],[Fecha]],2))</f>
        <v>32</v>
      </c>
      <c r="D6685" s="86">
        <v>45510</v>
      </c>
      <c r="E6685" s="103">
        <f>YEAR(DATA[[#This Row],[Fecha]])</f>
        <v>2024</v>
      </c>
      <c r="F6685" s="88" t="s">
        <v>398</v>
      </c>
      <c r="G6685" s="32" t="s">
        <v>79</v>
      </c>
      <c r="H6685" s="87" t="s">
        <v>110</v>
      </c>
      <c r="I6685" s="32" t="s">
        <v>166</v>
      </c>
      <c r="J6685" s="19">
        <v>0.1000333333</v>
      </c>
    </row>
    <row r="6686" spans="1:11">
      <c r="A6686" s="18" t="s">
        <v>20</v>
      </c>
      <c r="B6686" s="5" t="str">
        <f>TEXT(DATA[[#This Row],[Fecha]],"mmm")</f>
        <v>ago</v>
      </c>
      <c r="C6686" s="16">
        <f>(WEEKNUM(DATA[[#This Row],[Fecha]],2))</f>
        <v>32</v>
      </c>
      <c r="D6686" s="86">
        <v>45511</v>
      </c>
      <c r="E6686" s="103">
        <f>YEAR(DATA[[#This Row],[Fecha]])</f>
        <v>2024</v>
      </c>
      <c r="F6686" s="88" t="s">
        <v>58</v>
      </c>
      <c r="G6686" s="32" t="s">
        <v>52</v>
      </c>
      <c r="H6686" s="87" t="s">
        <v>159</v>
      </c>
      <c r="I6686" s="32" t="s">
        <v>56</v>
      </c>
      <c r="J6686" s="19">
        <v>26.207283329999999</v>
      </c>
      <c r="K6686" s="29" t="s">
        <v>1117</v>
      </c>
    </row>
    <row r="6687" spans="1:11">
      <c r="A6687" s="18" t="s">
        <v>19</v>
      </c>
      <c r="B6687" s="5" t="str">
        <f>TEXT(DATA[[#This Row],[Fecha]],"mmm")</f>
        <v>ago</v>
      </c>
      <c r="C6687" s="16">
        <f>(WEEKNUM(DATA[[#This Row],[Fecha]],2))</f>
        <v>32</v>
      </c>
      <c r="D6687" s="86">
        <v>45511</v>
      </c>
      <c r="E6687" s="103">
        <f>YEAR(DATA[[#This Row],[Fecha]])</f>
        <v>2024</v>
      </c>
      <c r="F6687" s="88" t="s">
        <v>398</v>
      </c>
      <c r="G6687" s="32" t="s">
        <v>79</v>
      </c>
      <c r="H6687" s="87" t="s">
        <v>600</v>
      </c>
      <c r="I6687" s="32" t="s">
        <v>56</v>
      </c>
      <c r="J6687" s="19">
        <v>21.310183330000001</v>
      </c>
      <c r="K6687" s="29" t="s">
        <v>1118</v>
      </c>
    </row>
    <row r="6688" spans="1:11">
      <c r="A6688" s="18" t="s">
        <v>19</v>
      </c>
      <c r="B6688" s="5" t="str">
        <f>TEXT(DATA[[#This Row],[Fecha]],"mmm")</f>
        <v>ago</v>
      </c>
      <c r="C6688" s="16">
        <f>(WEEKNUM(DATA[[#This Row],[Fecha]],2))</f>
        <v>32</v>
      </c>
      <c r="D6688" s="86">
        <v>45511</v>
      </c>
      <c r="E6688" s="103">
        <f>YEAR(DATA[[#This Row],[Fecha]])</f>
        <v>2024</v>
      </c>
      <c r="F6688" s="88" t="s">
        <v>398</v>
      </c>
      <c r="G6688" s="32" t="s">
        <v>79</v>
      </c>
      <c r="H6688" s="87" t="s">
        <v>961</v>
      </c>
      <c r="I6688" s="32" t="s">
        <v>57</v>
      </c>
      <c r="J6688" s="19">
        <v>15.45368333</v>
      </c>
      <c r="K6688" s="29" t="s">
        <v>1119</v>
      </c>
    </row>
    <row r="6689" spans="1:10">
      <c r="A6689" s="18" t="s">
        <v>19</v>
      </c>
      <c r="B6689" s="5" t="str">
        <f>TEXT(DATA[[#This Row],[Fecha]],"mmm")</f>
        <v>ago</v>
      </c>
      <c r="C6689" s="16">
        <f>(WEEKNUM(DATA[[#This Row],[Fecha]],2))</f>
        <v>32</v>
      </c>
      <c r="D6689" s="86">
        <v>45511</v>
      </c>
      <c r="E6689" s="103">
        <f>YEAR(DATA[[#This Row],[Fecha]])</f>
        <v>2024</v>
      </c>
      <c r="F6689" s="88" t="s">
        <v>398</v>
      </c>
      <c r="G6689" s="32" t="s">
        <v>79</v>
      </c>
      <c r="H6689" s="87" t="s">
        <v>961</v>
      </c>
      <c r="I6689" s="32" t="s">
        <v>166</v>
      </c>
      <c r="J6689" s="19">
        <v>6.9688499999999998</v>
      </c>
    </row>
    <row r="6690" spans="1:10">
      <c r="A6690" s="18" t="s">
        <v>22</v>
      </c>
      <c r="B6690" s="5" t="str">
        <f>TEXT(DATA[[#This Row],[Fecha]],"mmm")</f>
        <v>ago</v>
      </c>
      <c r="C6690" s="16">
        <f>(WEEKNUM(DATA[[#This Row],[Fecha]],2))</f>
        <v>32</v>
      </c>
      <c r="D6690" s="86">
        <v>45511</v>
      </c>
      <c r="E6690" s="103">
        <f>YEAR(DATA[[#This Row],[Fecha]])</f>
        <v>2024</v>
      </c>
      <c r="F6690" s="88" t="s">
        <v>398</v>
      </c>
      <c r="G6690" s="32" t="s">
        <v>65</v>
      </c>
      <c r="H6690" s="87" t="s">
        <v>69</v>
      </c>
      <c r="I6690" s="32" t="s">
        <v>166</v>
      </c>
      <c r="J6690" s="19">
        <v>6.9519500000000001</v>
      </c>
    </row>
    <row r="6691" spans="1:10">
      <c r="A6691" s="18" t="s">
        <v>22</v>
      </c>
      <c r="B6691" s="5" t="str">
        <f>TEXT(DATA[[#This Row],[Fecha]],"mmm")</f>
        <v>ago</v>
      </c>
      <c r="C6691" s="16">
        <f>(WEEKNUM(DATA[[#This Row],[Fecha]],2))</f>
        <v>32</v>
      </c>
      <c r="D6691" s="86">
        <v>45511</v>
      </c>
      <c r="E6691" s="103">
        <f>YEAR(DATA[[#This Row],[Fecha]])</f>
        <v>2024</v>
      </c>
      <c r="F6691" s="88" t="s">
        <v>398</v>
      </c>
      <c r="G6691" s="32" t="s">
        <v>79</v>
      </c>
      <c r="H6691" s="87" t="s">
        <v>110</v>
      </c>
      <c r="I6691" s="32" t="s">
        <v>166</v>
      </c>
      <c r="J6691" s="19">
        <v>5.9762500000000003</v>
      </c>
    </row>
    <row r="6692" spans="1:10">
      <c r="A6692" s="18" t="s">
        <v>19</v>
      </c>
      <c r="B6692" s="5" t="str">
        <f>TEXT(DATA[[#This Row],[Fecha]],"mmm")</f>
        <v>ago</v>
      </c>
      <c r="C6692" s="16">
        <f>(WEEKNUM(DATA[[#This Row],[Fecha]],2))</f>
        <v>32</v>
      </c>
      <c r="D6692" s="86">
        <v>45511</v>
      </c>
      <c r="E6692" s="103">
        <f>YEAR(DATA[[#This Row],[Fecha]])</f>
        <v>2024</v>
      </c>
      <c r="F6692" s="88" t="s">
        <v>58</v>
      </c>
      <c r="G6692" s="32" t="s">
        <v>81</v>
      </c>
      <c r="H6692" s="87" t="s">
        <v>602</v>
      </c>
      <c r="I6692" s="32" t="s">
        <v>166</v>
      </c>
      <c r="J6692" s="19">
        <v>5.5279833329999999</v>
      </c>
    </row>
    <row r="6693" spans="1:10">
      <c r="A6693" s="18" t="s">
        <v>19</v>
      </c>
      <c r="B6693" s="5" t="str">
        <f>TEXT(DATA[[#This Row],[Fecha]],"mmm")</f>
        <v>ago</v>
      </c>
      <c r="C6693" s="16">
        <f>(WEEKNUM(DATA[[#This Row],[Fecha]],2))</f>
        <v>32</v>
      </c>
      <c r="D6693" s="86">
        <v>45511</v>
      </c>
      <c r="E6693" s="103">
        <f>YEAR(DATA[[#This Row],[Fecha]])</f>
        <v>2024</v>
      </c>
      <c r="F6693" s="88" t="s">
        <v>398</v>
      </c>
      <c r="G6693" s="32" t="s">
        <v>65</v>
      </c>
      <c r="H6693" s="87" t="s">
        <v>89</v>
      </c>
      <c r="I6693" s="32" t="s">
        <v>166</v>
      </c>
      <c r="J6693" s="19">
        <v>5.33955</v>
      </c>
    </row>
    <row r="6694" spans="1:10">
      <c r="A6694" s="18" t="s">
        <v>20</v>
      </c>
      <c r="B6694" s="5" t="str">
        <f>TEXT(DATA[[#This Row],[Fecha]],"mmm")</f>
        <v>ago</v>
      </c>
      <c r="C6694" s="16">
        <f>(WEEKNUM(DATA[[#This Row],[Fecha]],2))</f>
        <v>32</v>
      </c>
      <c r="D6694" s="86">
        <v>45511</v>
      </c>
      <c r="E6694" s="103">
        <f>YEAR(DATA[[#This Row],[Fecha]])</f>
        <v>2024</v>
      </c>
      <c r="F6694" s="88" t="s">
        <v>58</v>
      </c>
      <c r="G6694" s="32" t="s">
        <v>52</v>
      </c>
      <c r="H6694" s="87" t="s">
        <v>159</v>
      </c>
      <c r="I6694" s="32" t="s">
        <v>166</v>
      </c>
      <c r="J6694" s="19">
        <v>4.1344500000000002</v>
      </c>
    </row>
    <row r="6695" spans="1:10">
      <c r="A6695" s="18" t="s">
        <v>20</v>
      </c>
      <c r="B6695" s="5" t="str">
        <f>TEXT(DATA[[#This Row],[Fecha]],"mmm")</f>
        <v>ago</v>
      </c>
      <c r="C6695" s="16">
        <f>(WEEKNUM(DATA[[#This Row],[Fecha]],2))</f>
        <v>32</v>
      </c>
      <c r="D6695" s="86">
        <v>45511</v>
      </c>
      <c r="E6695" s="103">
        <f>YEAR(DATA[[#This Row],[Fecha]])</f>
        <v>2024</v>
      </c>
      <c r="F6695" s="88" t="s">
        <v>335</v>
      </c>
      <c r="G6695" s="32" t="s">
        <v>62</v>
      </c>
      <c r="H6695" s="87" t="s">
        <v>63</v>
      </c>
      <c r="I6695" s="32" t="s">
        <v>166</v>
      </c>
      <c r="J6695" s="19">
        <v>3.4512666670000001</v>
      </c>
    </row>
    <row r="6696" spans="1:10">
      <c r="A6696" s="18" t="s">
        <v>19</v>
      </c>
      <c r="B6696" s="5" t="str">
        <f>TEXT(DATA[[#This Row],[Fecha]],"mmm")</f>
        <v>ago</v>
      </c>
      <c r="C6696" s="16">
        <f>(WEEKNUM(DATA[[#This Row],[Fecha]],2))</f>
        <v>32</v>
      </c>
      <c r="D6696" s="86">
        <v>45511</v>
      </c>
      <c r="E6696" s="103">
        <f>YEAR(DATA[[#This Row],[Fecha]])</f>
        <v>2024</v>
      </c>
      <c r="F6696" s="88" t="s">
        <v>398</v>
      </c>
      <c r="G6696" s="32" t="s">
        <v>65</v>
      </c>
      <c r="H6696" s="87" t="s">
        <v>89</v>
      </c>
      <c r="I6696" s="32" t="s">
        <v>166</v>
      </c>
      <c r="J6696" s="19">
        <v>3.2783166669999999</v>
      </c>
    </row>
    <row r="6697" spans="1:10">
      <c r="A6697" s="18" t="s">
        <v>20</v>
      </c>
      <c r="B6697" s="5" t="str">
        <f>TEXT(DATA[[#This Row],[Fecha]],"mmm")</f>
        <v>ago</v>
      </c>
      <c r="C6697" s="16">
        <f>(WEEKNUM(DATA[[#This Row],[Fecha]],2))</f>
        <v>32</v>
      </c>
      <c r="D6697" s="86">
        <v>45511</v>
      </c>
      <c r="E6697" s="103">
        <f>YEAR(DATA[[#This Row],[Fecha]])</f>
        <v>2024</v>
      </c>
      <c r="F6697" s="88" t="s">
        <v>335</v>
      </c>
      <c r="G6697" s="32" t="s">
        <v>62</v>
      </c>
      <c r="H6697" s="87" t="s">
        <v>307</v>
      </c>
      <c r="I6697" s="32" t="s">
        <v>166</v>
      </c>
      <c r="J6697" s="19">
        <v>3.0339666670000001</v>
      </c>
    </row>
    <row r="6698" spans="1:10">
      <c r="A6698" s="18" t="s">
        <v>20</v>
      </c>
      <c r="B6698" s="5" t="str">
        <f>TEXT(DATA[[#This Row],[Fecha]],"mmm")</f>
        <v>ago</v>
      </c>
      <c r="C6698" s="16">
        <f>(WEEKNUM(DATA[[#This Row],[Fecha]],2))</f>
        <v>32</v>
      </c>
      <c r="D6698" s="86">
        <v>45511</v>
      </c>
      <c r="E6698" s="103">
        <f>YEAR(DATA[[#This Row],[Fecha]])</f>
        <v>2024</v>
      </c>
      <c r="F6698" s="88" t="s">
        <v>398</v>
      </c>
      <c r="G6698" s="32" t="s">
        <v>59</v>
      </c>
      <c r="H6698" s="87" t="s">
        <v>487</v>
      </c>
      <c r="I6698" s="32" t="s">
        <v>166</v>
      </c>
      <c r="J6698" s="19">
        <v>2.8504166670000002</v>
      </c>
    </row>
    <row r="6699" spans="1:10">
      <c r="A6699" s="18" t="s">
        <v>19</v>
      </c>
      <c r="B6699" s="5" t="str">
        <f>TEXT(DATA[[#This Row],[Fecha]],"mmm")</f>
        <v>ago</v>
      </c>
      <c r="C6699" s="16">
        <f>(WEEKNUM(DATA[[#This Row],[Fecha]],2))</f>
        <v>32</v>
      </c>
      <c r="D6699" s="86">
        <v>45511</v>
      </c>
      <c r="E6699" s="103">
        <f>YEAR(DATA[[#This Row],[Fecha]])</f>
        <v>2024</v>
      </c>
      <c r="F6699" s="88" t="s">
        <v>398</v>
      </c>
      <c r="G6699" s="32" t="s">
        <v>65</v>
      </c>
      <c r="H6699" s="87" t="s">
        <v>89</v>
      </c>
      <c r="I6699" s="32" t="s">
        <v>166</v>
      </c>
      <c r="J6699" s="19">
        <v>2.8033666670000001</v>
      </c>
    </row>
    <row r="6700" spans="1:10">
      <c r="A6700" s="18" t="s">
        <v>20</v>
      </c>
      <c r="B6700" s="5" t="str">
        <f>TEXT(DATA[[#This Row],[Fecha]],"mmm")</f>
        <v>ago</v>
      </c>
      <c r="C6700" s="16">
        <f>(WEEKNUM(DATA[[#This Row],[Fecha]],2))</f>
        <v>32</v>
      </c>
      <c r="D6700" s="86">
        <v>45511</v>
      </c>
      <c r="E6700" s="103">
        <f>YEAR(DATA[[#This Row],[Fecha]])</f>
        <v>2024</v>
      </c>
      <c r="F6700" s="88" t="s">
        <v>58</v>
      </c>
      <c r="G6700" s="32" t="s">
        <v>76</v>
      </c>
      <c r="H6700" s="87" t="s">
        <v>108</v>
      </c>
      <c r="I6700" s="32" t="s">
        <v>166</v>
      </c>
      <c r="J6700" s="19">
        <v>2.8007166670000001</v>
      </c>
    </row>
    <row r="6701" spans="1:10">
      <c r="A6701" s="18" t="s">
        <v>19</v>
      </c>
      <c r="B6701" s="5" t="str">
        <f>TEXT(DATA[[#This Row],[Fecha]],"mmm")</f>
        <v>ago</v>
      </c>
      <c r="C6701" s="16">
        <f>(WEEKNUM(DATA[[#This Row],[Fecha]],2))</f>
        <v>32</v>
      </c>
      <c r="D6701" s="86">
        <v>45511</v>
      </c>
      <c r="E6701" s="103">
        <f>YEAR(DATA[[#This Row],[Fecha]])</f>
        <v>2024</v>
      </c>
      <c r="F6701" s="88" t="s">
        <v>398</v>
      </c>
      <c r="G6701" s="32" t="s">
        <v>76</v>
      </c>
      <c r="H6701" s="87" t="s">
        <v>304</v>
      </c>
      <c r="I6701" s="32" t="s">
        <v>166</v>
      </c>
      <c r="J6701" s="19">
        <v>2.766483333</v>
      </c>
    </row>
    <row r="6702" spans="1:10">
      <c r="A6702" s="18" t="s">
        <v>20</v>
      </c>
      <c r="B6702" s="5" t="str">
        <f>TEXT(DATA[[#This Row],[Fecha]],"mmm")</f>
        <v>ago</v>
      </c>
      <c r="C6702" s="16">
        <f>(WEEKNUM(DATA[[#This Row],[Fecha]],2))</f>
        <v>32</v>
      </c>
      <c r="D6702" s="86">
        <v>45511</v>
      </c>
      <c r="E6702" s="103">
        <f>YEAR(DATA[[#This Row],[Fecha]])</f>
        <v>2024</v>
      </c>
      <c r="F6702" s="88" t="s">
        <v>335</v>
      </c>
      <c r="G6702" s="32" t="s">
        <v>52</v>
      </c>
      <c r="H6702" s="87" t="s">
        <v>162</v>
      </c>
      <c r="I6702" s="32" t="s">
        <v>166</v>
      </c>
      <c r="J6702" s="19">
        <v>2.1678666670000002</v>
      </c>
    </row>
    <row r="6703" spans="1:10">
      <c r="A6703" s="18" t="s">
        <v>22</v>
      </c>
      <c r="B6703" s="5" t="str">
        <f>TEXT(DATA[[#This Row],[Fecha]],"mmm")</f>
        <v>ago</v>
      </c>
      <c r="C6703" s="16">
        <f>(WEEKNUM(DATA[[#This Row],[Fecha]],2))</f>
        <v>32</v>
      </c>
      <c r="D6703" s="86">
        <v>45511</v>
      </c>
      <c r="E6703" s="103">
        <f>YEAR(DATA[[#This Row],[Fecha]])</f>
        <v>2024</v>
      </c>
      <c r="F6703" s="88" t="s">
        <v>398</v>
      </c>
      <c r="G6703" s="32" t="s">
        <v>65</v>
      </c>
      <c r="H6703" s="87" t="s">
        <v>89</v>
      </c>
      <c r="I6703" s="32" t="s">
        <v>166</v>
      </c>
      <c r="J6703" s="19">
        <v>1.8753166670000001</v>
      </c>
    </row>
    <row r="6704" spans="1:10">
      <c r="A6704" s="18" t="s">
        <v>19</v>
      </c>
      <c r="B6704" s="5" t="str">
        <f>TEXT(DATA[[#This Row],[Fecha]],"mmm")</f>
        <v>ago</v>
      </c>
      <c r="C6704" s="16">
        <f>(WEEKNUM(DATA[[#This Row],[Fecha]],2))</f>
        <v>32</v>
      </c>
      <c r="D6704" s="86">
        <v>45511</v>
      </c>
      <c r="E6704" s="103">
        <f>YEAR(DATA[[#This Row],[Fecha]])</f>
        <v>2024</v>
      </c>
      <c r="F6704" s="88" t="s">
        <v>58</v>
      </c>
      <c r="G6704" s="32" t="s">
        <v>65</v>
      </c>
      <c r="H6704" s="87" t="s">
        <v>435</v>
      </c>
      <c r="I6704" s="32" t="s">
        <v>166</v>
      </c>
      <c r="J6704" s="19">
        <v>1.8085166669999999</v>
      </c>
    </row>
    <row r="6705" spans="1:10">
      <c r="A6705" s="18" t="s">
        <v>20</v>
      </c>
      <c r="B6705" s="5" t="str">
        <f>TEXT(DATA[[#This Row],[Fecha]],"mmm")</f>
        <v>ago</v>
      </c>
      <c r="C6705" s="16">
        <f>(WEEKNUM(DATA[[#This Row],[Fecha]],2))</f>
        <v>32</v>
      </c>
      <c r="D6705" s="86">
        <v>45511</v>
      </c>
      <c r="E6705" s="103">
        <f>YEAR(DATA[[#This Row],[Fecha]])</f>
        <v>2024</v>
      </c>
      <c r="F6705" s="88" t="s">
        <v>335</v>
      </c>
      <c r="G6705" s="32" t="s">
        <v>62</v>
      </c>
      <c r="H6705" s="87" t="s">
        <v>307</v>
      </c>
      <c r="I6705" s="32" t="s">
        <v>166</v>
      </c>
      <c r="J6705" s="19">
        <v>1.7335833329999999</v>
      </c>
    </row>
    <row r="6706" spans="1:10">
      <c r="A6706" s="18" t="s">
        <v>22</v>
      </c>
      <c r="B6706" s="5" t="str">
        <f>TEXT(DATA[[#This Row],[Fecha]],"mmm")</f>
        <v>ago</v>
      </c>
      <c r="C6706" s="16">
        <f>(WEEKNUM(DATA[[#This Row],[Fecha]],2))</f>
        <v>32</v>
      </c>
      <c r="D6706" s="86">
        <v>45511</v>
      </c>
      <c r="E6706" s="103">
        <f>YEAR(DATA[[#This Row],[Fecha]])</f>
        <v>2024</v>
      </c>
      <c r="F6706" s="88" t="s">
        <v>398</v>
      </c>
      <c r="G6706" s="32" t="s">
        <v>65</v>
      </c>
      <c r="H6706" s="87" t="s">
        <v>69</v>
      </c>
      <c r="I6706" s="32" t="s">
        <v>166</v>
      </c>
      <c r="J6706" s="19">
        <v>1.70075</v>
      </c>
    </row>
    <row r="6707" spans="1:10">
      <c r="A6707" s="18" t="s">
        <v>20</v>
      </c>
      <c r="B6707" s="5" t="str">
        <f>TEXT(DATA[[#This Row],[Fecha]],"mmm")</f>
        <v>ago</v>
      </c>
      <c r="C6707" s="16">
        <f>(WEEKNUM(DATA[[#This Row],[Fecha]],2))</f>
        <v>32</v>
      </c>
      <c r="D6707" s="86">
        <v>45511</v>
      </c>
      <c r="E6707" s="103">
        <f>YEAR(DATA[[#This Row],[Fecha]])</f>
        <v>2024</v>
      </c>
      <c r="F6707" s="88" t="s">
        <v>58</v>
      </c>
      <c r="G6707" s="32" t="s">
        <v>53</v>
      </c>
      <c r="H6707" s="87" t="s">
        <v>387</v>
      </c>
      <c r="I6707" s="32" t="s">
        <v>166</v>
      </c>
      <c r="J6707" s="19">
        <v>1.6846833329999999</v>
      </c>
    </row>
    <row r="6708" spans="1:10">
      <c r="A6708" s="18" t="s">
        <v>20</v>
      </c>
      <c r="B6708" s="5" t="str">
        <f>TEXT(DATA[[#This Row],[Fecha]],"mmm")</f>
        <v>ago</v>
      </c>
      <c r="C6708" s="16">
        <f>(WEEKNUM(DATA[[#This Row],[Fecha]],2))</f>
        <v>32</v>
      </c>
      <c r="D6708" s="86">
        <v>45511</v>
      </c>
      <c r="E6708" s="103">
        <f>YEAR(DATA[[#This Row],[Fecha]])</f>
        <v>2024</v>
      </c>
      <c r="F6708" s="88" t="s">
        <v>58</v>
      </c>
      <c r="G6708" s="32" t="s">
        <v>53</v>
      </c>
      <c r="H6708" s="87" t="s">
        <v>387</v>
      </c>
      <c r="I6708" s="32" t="s">
        <v>166</v>
      </c>
      <c r="J6708" s="19">
        <v>1.6695500000000001</v>
      </c>
    </row>
    <row r="6709" spans="1:10">
      <c r="A6709" s="18" t="s">
        <v>22</v>
      </c>
      <c r="B6709" s="5" t="str">
        <f>TEXT(DATA[[#This Row],[Fecha]],"mmm")</f>
        <v>ago</v>
      </c>
      <c r="C6709" s="16">
        <f>(WEEKNUM(DATA[[#This Row],[Fecha]],2))</f>
        <v>32</v>
      </c>
      <c r="D6709" s="86">
        <v>45511</v>
      </c>
      <c r="E6709" s="103">
        <f>YEAR(DATA[[#This Row],[Fecha]])</f>
        <v>2024</v>
      </c>
      <c r="F6709" s="88" t="s">
        <v>398</v>
      </c>
      <c r="G6709" s="32" t="s">
        <v>78</v>
      </c>
      <c r="H6709" s="87" t="s">
        <v>296</v>
      </c>
      <c r="I6709" s="32" t="s">
        <v>166</v>
      </c>
      <c r="J6709" s="19">
        <v>1.639683333</v>
      </c>
    </row>
    <row r="6710" spans="1:10">
      <c r="A6710" s="18" t="s">
        <v>19</v>
      </c>
      <c r="B6710" s="5" t="str">
        <f>TEXT(DATA[[#This Row],[Fecha]],"mmm")</f>
        <v>ago</v>
      </c>
      <c r="C6710" s="16">
        <f>(WEEKNUM(DATA[[#This Row],[Fecha]],2))</f>
        <v>32</v>
      </c>
      <c r="D6710" s="86">
        <v>45511</v>
      </c>
      <c r="E6710" s="103">
        <f>YEAR(DATA[[#This Row],[Fecha]])</f>
        <v>2024</v>
      </c>
      <c r="F6710" s="88" t="s">
        <v>398</v>
      </c>
      <c r="G6710" s="32" t="s">
        <v>65</v>
      </c>
      <c r="H6710" s="87" t="s">
        <v>89</v>
      </c>
      <c r="I6710" s="32" t="s">
        <v>166</v>
      </c>
      <c r="J6710" s="19">
        <v>1.6095999999999999</v>
      </c>
    </row>
    <row r="6711" spans="1:10">
      <c r="A6711" s="18" t="s">
        <v>22</v>
      </c>
      <c r="B6711" s="5" t="str">
        <f>TEXT(DATA[[#This Row],[Fecha]],"mmm")</f>
        <v>ago</v>
      </c>
      <c r="C6711" s="16">
        <f>(WEEKNUM(DATA[[#This Row],[Fecha]],2))</f>
        <v>32</v>
      </c>
      <c r="D6711" s="86">
        <v>45511</v>
      </c>
      <c r="E6711" s="103">
        <f>YEAR(DATA[[#This Row],[Fecha]])</f>
        <v>2024</v>
      </c>
      <c r="F6711" s="88" t="s">
        <v>398</v>
      </c>
      <c r="G6711" s="32" t="s">
        <v>76</v>
      </c>
      <c r="H6711" s="87" t="s">
        <v>304</v>
      </c>
      <c r="I6711" s="32" t="s">
        <v>166</v>
      </c>
      <c r="J6711" s="19">
        <v>1.475416667</v>
      </c>
    </row>
    <row r="6712" spans="1:10">
      <c r="A6712" s="18" t="s">
        <v>22</v>
      </c>
      <c r="B6712" s="5" t="str">
        <f>TEXT(DATA[[#This Row],[Fecha]],"mmm")</f>
        <v>ago</v>
      </c>
      <c r="C6712" s="16">
        <f>(WEEKNUM(DATA[[#This Row],[Fecha]],2))</f>
        <v>32</v>
      </c>
      <c r="D6712" s="86">
        <v>45511</v>
      </c>
      <c r="E6712" s="103">
        <f>YEAR(DATA[[#This Row],[Fecha]])</f>
        <v>2024</v>
      </c>
      <c r="F6712" s="88" t="s">
        <v>398</v>
      </c>
      <c r="G6712" s="32" t="s">
        <v>79</v>
      </c>
      <c r="H6712" s="87" t="s">
        <v>110</v>
      </c>
      <c r="I6712" s="32" t="s">
        <v>166</v>
      </c>
      <c r="J6712" s="19">
        <v>1.4512</v>
      </c>
    </row>
    <row r="6713" spans="1:10">
      <c r="A6713" s="18" t="s">
        <v>20</v>
      </c>
      <c r="B6713" s="5" t="str">
        <f>TEXT(DATA[[#This Row],[Fecha]],"mmm")</f>
        <v>ago</v>
      </c>
      <c r="C6713" s="16">
        <f>(WEEKNUM(DATA[[#This Row],[Fecha]],2))</f>
        <v>32</v>
      </c>
      <c r="D6713" s="86">
        <v>45511</v>
      </c>
      <c r="E6713" s="103">
        <f>YEAR(DATA[[#This Row],[Fecha]])</f>
        <v>2024</v>
      </c>
      <c r="F6713" s="88" t="s">
        <v>398</v>
      </c>
      <c r="G6713" s="32" t="s">
        <v>482</v>
      </c>
      <c r="H6713" s="87" t="s">
        <v>491</v>
      </c>
      <c r="I6713" s="32" t="s">
        <v>166</v>
      </c>
      <c r="J6713" s="19">
        <v>1.4009833330000001</v>
      </c>
    </row>
    <row r="6714" spans="1:10">
      <c r="A6714" s="18" t="s">
        <v>19</v>
      </c>
      <c r="B6714" s="5" t="str">
        <f>TEXT(DATA[[#This Row],[Fecha]],"mmm")</f>
        <v>ago</v>
      </c>
      <c r="C6714" s="16">
        <f>(WEEKNUM(DATA[[#This Row],[Fecha]],2))</f>
        <v>32</v>
      </c>
      <c r="D6714" s="86">
        <v>45511</v>
      </c>
      <c r="E6714" s="103">
        <f>YEAR(DATA[[#This Row],[Fecha]])</f>
        <v>2024</v>
      </c>
      <c r="F6714" s="88" t="s">
        <v>58</v>
      </c>
      <c r="G6714" s="32" t="s">
        <v>65</v>
      </c>
      <c r="H6714" s="87" t="s">
        <v>435</v>
      </c>
      <c r="I6714" s="32" t="s">
        <v>166</v>
      </c>
      <c r="J6714" s="19">
        <v>1.359466667</v>
      </c>
    </row>
    <row r="6715" spans="1:10">
      <c r="A6715" s="18" t="s">
        <v>22</v>
      </c>
      <c r="B6715" s="5" t="str">
        <f>TEXT(DATA[[#This Row],[Fecha]],"mmm")</f>
        <v>ago</v>
      </c>
      <c r="C6715" s="16">
        <f>(WEEKNUM(DATA[[#This Row],[Fecha]],2))</f>
        <v>32</v>
      </c>
      <c r="D6715" s="86">
        <v>45511</v>
      </c>
      <c r="E6715" s="103">
        <f>YEAR(DATA[[#This Row],[Fecha]])</f>
        <v>2024</v>
      </c>
      <c r="F6715" s="88" t="s">
        <v>398</v>
      </c>
      <c r="G6715" s="32" t="s">
        <v>65</v>
      </c>
      <c r="H6715" s="87" t="s">
        <v>69</v>
      </c>
      <c r="I6715" s="32" t="s">
        <v>166</v>
      </c>
      <c r="J6715" s="19">
        <v>1.3508166669999999</v>
      </c>
    </row>
    <row r="6716" spans="1:10">
      <c r="A6716" s="18" t="s">
        <v>20</v>
      </c>
      <c r="B6716" s="5" t="str">
        <f>TEXT(DATA[[#This Row],[Fecha]],"mmm")</f>
        <v>ago</v>
      </c>
      <c r="C6716" s="16">
        <f>(WEEKNUM(DATA[[#This Row],[Fecha]],2))</f>
        <v>32</v>
      </c>
      <c r="D6716" s="86">
        <v>45511</v>
      </c>
      <c r="E6716" s="103">
        <f>YEAR(DATA[[#This Row],[Fecha]])</f>
        <v>2024</v>
      </c>
      <c r="F6716" s="88" t="s">
        <v>58</v>
      </c>
      <c r="G6716" s="32" t="s">
        <v>53</v>
      </c>
      <c r="H6716" s="87" t="s">
        <v>387</v>
      </c>
      <c r="I6716" s="32" t="s">
        <v>166</v>
      </c>
      <c r="J6716" s="19">
        <v>1.2667999999999999</v>
      </c>
    </row>
    <row r="6717" spans="1:10">
      <c r="A6717" s="18" t="s">
        <v>22</v>
      </c>
      <c r="B6717" s="5" t="str">
        <f>TEXT(DATA[[#This Row],[Fecha]],"mmm")</f>
        <v>ago</v>
      </c>
      <c r="C6717" s="16">
        <f>(WEEKNUM(DATA[[#This Row],[Fecha]],2))</f>
        <v>32</v>
      </c>
      <c r="D6717" s="86">
        <v>45511</v>
      </c>
      <c r="E6717" s="103">
        <f>YEAR(DATA[[#This Row],[Fecha]])</f>
        <v>2024</v>
      </c>
      <c r="F6717" s="88" t="s">
        <v>398</v>
      </c>
      <c r="G6717" s="32" t="s">
        <v>79</v>
      </c>
      <c r="H6717" s="87" t="s">
        <v>110</v>
      </c>
      <c r="I6717" s="32" t="s">
        <v>166</v>
      </c>
      <c r="J6717" s="19">
        <v>1.2257</v>
      </c>
    </row>
    <row r="6718" spans="1:10">
      <c r="A6718" s="18" t="s">
        <v>20</v>
      </c>
      <c r="B6718" s="5" t="str">
        <f>TEXT(DATA[[#This Row],[Fecha]],"mmm")</f>
        <v>ago</v>
      </c>
      <c r="C6718" s="16">
        <f>(WEEKNUM(DATA[[#This Row],[Fecha]],2))</f>
        <v>32</v>
      </c>
      <c r="D6718" s="86">
        <v>45511</v>
      </c>
      <c r="E6718" s="103">
        <f>YEAR(DATA[[#This Row],[Fecha]])</f>
        <v>2024</v>
      </c>
      <c r="F6718" s="88" t="s">
        <v>398</v>
      </c>
      <c r="G6718" s="32" t="s">
        <v>59</v>
      </c>
      <c r="H6718" s="87" t="s">
        <v>487</v>
      </c>
      <c r="I6718" s="32" t="s">
        <v>166</v>
      </c>
      <c r="J6718" s="19">
        <v>1.134516667</v>
      </c>
    </row>
    <row r="6719" spans="1:10">
      <c r="A6719" s="18" t="s">
        <v>20</v>
      </c>
      <c r="B6719" s="5" t="str">
        <f>TEXT(DATA[[#This Row],[Fecha]],"mmm")</f>
        <v>ago</v>
      </c>
      <c r="C6719" s="16">
        <f>(WEEKNUM(DATA[[#This Row],[Fecha]],2))</f>
        <v>32</v>
      </c>
      <c r="D6719" s="86">
        <v>45511</v>
      </c>
      <c r="E6719" s="103">
        <f>YEAR(DATA[[#This Row],[Fecha]])</f>
        <v>2024</v>
      </c>
      <c r="F6719" s="88" t="s">
        <v>335</v>
      </c>
      <c r="G6719" s="32" t="s">
        <v>52</v>
      </c>
      <c r="H6719" s="87" t="s">
        <v>162</v>
      </c>
      <c r="I6719" s="32" t="s">
        <v>166</v>
      </c>
      <c r="J6719" s="19">
        <v>1.0837666669999999</v>
      </c>
    </row>
    <row r="6720" spans="1:10">
      <c r="A6720" s="18" t="s">
        <v>20</v>
      </c>
      <c r="B6720" s="5" t="str">
        <f>TEXT(DATA[[#This Row],[Fecha]],"mmm")</f>
        <v>ago</v>
      </c>
      <c r="C6720" s="16">
        <f>(WEEKNUM(DATA[[#This Row],[Fecha]],2))</f>
        <v>32</v>
      </c>
      <c r="D6720" s="86">
        <v>45511</v>
      </c>
      <c r="E6720" s="103">
        <f>YEAR(DATA[[#This Row],[Fecha]])</f>
        <v>2024</v>
      </c>
      <c r="F6720" s="88" t="s">
        <v>335</v>
      </c>
      <c r="G6720" s="32" t="s">
        <v>52</v>
      </c>
      <c r="H6720" s="87" t="s">
        <v>162</v>
      </c>
      <c r="I6720" s="32" t="s">
        <v>166</v>
      </c>
      <c r="J6720" s="19">
        <v>0.95030000000000003</v>
      </c>
    </row>
    <row r="6721" spans="1:11">
      <c r="A6721" s="18" t="s">
        <v>22</v>
      </c>
      <c r="B6721" s="5" t="str">
        <f>TEXT(DATA[[#This Row],[Fecha]],"mmm")</f>
        <v>ago</v>
      </c>
      <c r="C6721" s="16">
        <f>(WEEKNUM(DATA[[#This Row],[Fecha]],2))</f>
        <v>32</v>
      </c>
      <c r="D6721" s="86">
        <v>45511</v>
      </c>
      <c r="E6721" s="103">
        <f>YEAR(DATA[[#This Row],[Fecha]])</f>
        <v>2024</v>
      </c>
      <c r="F6721" s="88" t="s">
        <v>398</v>
      </c>
      <c r="G6721" s="32" t="s">
        <v>65</v>
      </c>
      <c r="H6721" s="87" t="s">
        <v>69</v>
      </c>
      <c r="I6721" s="32" t="s">
        <v>166</v>
      </c>
      <c r="J6721" s="19">
        <v>0.90024999999999999</v>
      </c>
    </row>
    <row r="6722" spans="1:11">
      <c r="A6722" s="18" t="s">
        <v>19</v>
      </c>
      <c r="B6722" s="5" t="str">
        <f>TEXT(DATA[[#This Row],[Fecha]],"mmm")</f>
        <v>ago</v>
      </c>
      <c r="C6722" s="16">
        <f>(WEEKNUM(DATA[[#This Row],[Fecha]],2))</f>
        <v>32</v>
      </c>
      <c r="D6722" s="86">
        <v>45511</v>
      </c>
      <c r="E6722" s="103">
        <f>YEAR(DATA[[#This Row],[Fecha]])</f>
        <v>2024</v>
      </c>
      <c r="F6722" s="88" t="s">
        <v>398</v>
      </c>
      <c r="G6722" s="32" t="s">
        <v>65</v>
      </c>
      <c r="H6722" s="87" t="s">
        <v>89</v>
      </c>
      <c r="I6722" s="32" t="s">
        <v>166</v>
      </c>
      <c r="J6722" s="19">
        <v>0.77605000000000002</v>
      </c>
    </row>
    <row r="6723" spans="1:11">
      <c r="A6723" s="18" t="s">
        <v>20</v>
      </c>
      <c r="B6723" s="5" t="str">
        <f>TEXT(DATA[[#This Row],[Fecha]],"mmm")</f>
        <v>ago</v>
      </c>
      <c r="C6723" s="16">
        <f>(WEEKNUM(DATA[[#This Row],[Fecha]],2))</f>
        <v>32</v>
      </c>
      <c r="D6723" s="86">
        <v>45511</v>
      </c>
      <c r="E6723" s="103">
        <f>YEAR(DATA[[#This Row],[Fecha]])</f>
        <v>2024</v>
      </c>
      <c r="F6723" s="88" t="s">
        <v>58</v>
      </c>
      <c r="G6723" s="32" t="s">
        <v>53</v>
      </c>
      <c r="H6723" s="87" t="s">
        <v>387</v>
      </c>
      <c r="I6723" s="32" t="s">
        <v>166</v>
      </c>
      <c r="J6723" s="19">
        <v>0.75038333329999996</v>
      </c>
    </row>
    <row r="6724" spans="1:11">
      <c r="A6724" s="18" t="s">
        <v>22</v>
      </c>
      <c r="B6724" s="5" t="str">
        <f>TEXT(DATA[[#This Row],[Fecha]],"mmm")</f>
        <v>ago</v>
      </c>
      <c r="C6724" s="16">
        <f>(WEEKNUM(DATA[[#This Row],[Fecha]],2))</f>
        <v>32</v>
      </c>
      <c r="D6724" s="86">
        <v>45511</v>
      </c>
      <c r="E6724" s="103">
        <f>YEAR(DATA[[#This Row],[Fecha]])</f>
        <v>2024</v>
      </c>
      <c r="F6724" s="88" t="s">
        <v>398</v>
      </c>
      <c r="G6724" s="32" t="s">
        <v>65</v>
      </c>
      <c r="H6724" s="87" t="s">
        <v>69</v>
      </c>
      <c r="I6724" s="32" t="s">
        <v>166</v>
      </c>
      <c r="J6724" s="19">
        <v>0.60014999999999996</v>
      </c>
    </row>
    <row r="6725" spans="1:11">
      <c r="A6725" s="18" t="s">
        <v>22</v>
      </c>
      <c r="B6725" s="5" t="str">
        <f>TEXT(DATA[[#This Row],[Fecha]],"mmm")</f>
        <v>ago</v>
      </c>
      <c r="C6725" s="16">
        <f>(WEEKNUM(DATA[[#This Row],[Fecha]],2))</f>
        <v>32</v>
      </c>
      <c r="D6725" s="86">
        <v>45511</v>
      </c>
      <c r="E6725" s="103">
        <f>YEAR(DATA[[#This Row],[Fecha]])</f>
        <v>2024</v>
      </c>
      <c r="F6725" s="88" t="s">
        <v>398</v>
      </c>
      <c r="G6725" s="32" t="s">
        <v>65</v>
      </c>
      <c r="H6725" s="87" t="s">
        <v>89</v>
      </c>
      <c r="I6725" s="32" t="s">
        <v>166</v>
      </c>
      <c r="J6725" s="19">
        <v>0.55023333330000002</v>
      </c>
    </row>
    <row r="6726" spans="1:11">
      <c r="A6726" s="18" t="s">
        <v>22</v>
      </c>
      <c r="B6726" s="5" t="str">
        <f>TEXT(DATA[[#This Row],[Fecha]],"mmm")</f>
        <v>ago</v>
      </c>
      <c r="C6726" s="16">
        <f>(WEEKNUM(DATA[[#This Row],[Fecha]],2))</f>
        <v>32</v>
      </c>
      <c r="D6726" s="86">
        <v>45511</v>
      </c>
      <c r="E6726" s="103">
        <f>YEAR(DATA[[#This Row],[Fecha]])</f>
        <v>2024</v>
      </c>
      <c r="F6726" s="88" t="s">
        <v>398</v>
      </c>
      <c r="G6726" s="32" t="s">
        <v>78</v>
      </c>
      <c r="H6726" s="87" t="s">
        <v>296</v>
      </c>
      <c r="I6726" s="32" t="s">
        <v>166</v>
      </c>
      <c r="J6726" s="19">
        <v>0.50039999999999996</v>
      </c>
    </row>
    <row r="6727" spans="1:11">
      <c r="A6727" s="18" t="s">
        <v>22</v>
      </c>
      <c r="B6727" s="5" t="str">
        <f>TEXT(DATA[[#This Row],[Fecha]],"mmm")</f>
        <v>ago</v>
      </c>
      <c r="C6727" s="16">
        <f>(WEEKNUM(DATA[[#This Row],[Fecha]],2))</f>
        <v>32</v>
      </c>
      <c r="D6727" s="86">
        <v>45511</v>
      </c>
      <c r="E6727" s="103">
        <f>YEAR(DATA[[#This Row],[Fecha]])</f>
        <v>2024</v>
      </c>
      <c r="F6727" s="88" t="s">
        <v>398</v>
      </c>
      <c r="G6727" s="32" t="s">
        <v>65</v>
      </c>
      <c r="H6727" s="87" t="s">
        <v>89</v>
      </c>
      <c r="I6727" s="32" t="s">
        <v>166</v>
      </c>
      <c r="J6727" s="19">
        <v>0.45031666669999998</v>
      </c>
    </row>
    <row r="6728" spans="1:11">
      <c r="A6728" s="18" t="s">
        <v>22</v>
      </c>
      <c r="B6728" s="5" t="str">
        <f>TEXT(DATA[[#This Row],[Fecha]],"mmm")</f>
        <v>ago</v>
      </c>
      <c r="C6728" s="16">
        <f>(WEEKNUM(DATA[[#This Row],[Fecha]],2))</f>
        <v>32</v>
      </c>
      <c r="D6728" s="86">
        <v>45511</v>
      </c>
      <c r="E6728" s="103">
        <f>YEAR(DATA[[#This Row],[Fecha]])</f>
        <v>2024</v>
      </c>
      <c r="F6728" s="88" t="s">
        <v>398</v>
      </c>
      <c r="G6728" s="32" t="s">
        <v>65</v>
      </c>
      <c r="H6728" s="87" t="s">
        <v>69</v>
      </c>
      <c r="I6728" s="32" t="s">
        <v>166</v>
      </c>
      <c r="J6728" s="19">
        <v>0.37540000000000001</v>
      </c>
    </row>
    <row r="6729" spans="1:11">
      <c r="A6729" s="18" t="s">
        <v>20</v>
      </c>
      <c r="B6729" s="5" t="str">
        <f>TEXT(DATA[[#This Row],[Fecha]],"mmm")</f>
        <v>ago</v>
      </c>
      <c r="C6729" s="16">
        <f>(WEEKNUM(DATA[[#This Row],[Fecha]],2))</f>
        <v>32</v>
      </c>
      <c r="D6729" s="86">
        <v>45511</v>
      </c>
      <c r="E6729" s="103">
        <f>YEAR(DATA[[#This Row],[Fecha]])</f>
        <v>2024</v>
      </c>
      <c r="F6729" s="88" t="s">
        <v>398</v>
      </c>
      <c r="G6729" s="32" t="s">
        <v>59</v>
      </c>
      <c r="H6729" s="87" t="s">
        <v>487</v>
      </c>
      <c r="I6729" s="32" t="s">
        <v>166</v>
      </c>
      <c r="J6729" s="19">
        <v>0.1332833333</v>
      </c>
    </row>
    <row r="6730" spans="1:11">
      <c r="A6730" s="18" t="s">
        <v>20</v>
      </c>
      <c r="B6730" s="5" t="str">
        <f>TEXT(DATA[[#This Row],[Fecha]],"mmm")</f>
        <v>ago</v>
      </c>
      <c r="C6730" s="16">
        <f>(WEEKNUM(DATA[[#This Row],[Fecha]],2))</f>
        <v>32</v>
      </c>
      <c r="D6730" s="86">
        <v>45511</v>
      </c>
      <c r="E6730" s="103">
        <f>YEAR(DATA[[#This Row],[Fecha]])</f>
        <v>2024</v>
      </c>
      <c r="F6730" s="88" t="s">
        <v>398</v>
      </c>
      <c r="G6730" s="32" t="s">
        <v>59</v>
      </c>
      <c r="H6730" s="87" t="s">
        <v>487</v>
      </c>
      <c r="I6730" s="32" t="s">
        <v>166</v>
      </c>
      <c r="J6730" s="19">
        <v>0.1004666667</v>
      </c>
    </row>
    <row r="6731" spans="1:11">
      <c r="A6731" s="18" t="s">
        <v>22</v>
      </c>
      <c r="B6731" s="5" t="str">
        <f>TEXT(DATA[[#This Row],[Fecha]],"mmm")</f>
        <v>ago</v>
      </c>
      <c r="C6731" s="16">
        <f>(WEEKNUM(DATA[[#This Row],[Fecha]],2))</f>
        <v>32</v>
      </c>
      <c r="D6731" s="86">
        <v>45511</v>
      </c>
      <c r="E6731" s="103">
        <f>YEAR(DATA[[#This Row],[Fecha]])</f>
        <v>2024</v>
      </c>
      <c r="F6731" s="88" t="s">
        <v>398</v>
      </c>
      <c r="G6731" s="32" t="s">
        <v>65</v>
      </c>
      <c r="H6731" s="87" t="s">
        <v>69</v>
      </c>
      <c r="I6731" s="32" t="s">
        <v>166</v>
      </c>
      <c r="J6731" s="19">
        <v>5.0166666669999999E-2</v>
      </c>
    </row>
    <row r="6732" spans="1:11">
      <c r="A6732" s="18" t="s">
        <v>22</v>
      </c>
      <c r="B6732" s="5" t="str">
        <f>TEXT(DATA[[#This Row],[Fecha]],"mmm")</f>
        <v>ago</v>
      </c>
      <c r="C6732" s="16">
        <f>(WEEKNUM(DATA[[#This Row],[Fecha]],2))</f>
        <v>32</v>
      </c>
      <c r="D6732" s="86">
        <v>45512</v>
      </c>
      <c r="E6732" s="103">
        <f>YEAR(DATA[[#This Row],[Fecha]])</f>
        <v>2024</v>
      </c>
      <c r="F6732" s="88" t="s">
        <v>398</v>
      </c>
      <c r="G6732" s="32" t="s">
        <v>78</v>
      </c>
      <c r="H6732" s="87" t="s">
        <v>300</v>
      </c>
      <c r="I6732" s="32" t="s">
        <v>56</v>
      </c>
      <c r="J6732" s="19">
        <v>22.17938333</v>
      </c>
      <c r="K6732" s="29" t="s">
        <v>1120</v>
      </c>
    </row>
    <row r="6733" spans="1:11">
      <c r="A6733" s="18" t="s">
        <v>19</v>
      </c>
      <c r="B6733" s="5" t="str">
        <f>TEXT(DATA[[#This Row],[Fecha]],"mmm")</f>
        <v>ago</v>
      </c>
      <c r="C6733" s="16">
        <f>(WEEKNUM(DATA[[#This Row],[Fecha]],2))</f>
        <v>32</v>
      </c>
      <c r="D6733" s="86">
        <v>45512</v>
      </c>
      <c r="E6733" s="103">
        <f>YEAR(DATA[[#This Row],[Fecha]])</f>
        <v>2024</v>
      </c>
      <c r="F6733" s="88" t="s">
        <v>58</v>
      </c>
      <c r="G6733" s="32" t="s">
        <v>65</v>
      </c>
      <c r="H6733" s="87" t="s">
        <v>435</v>
      </c>
      <c r="I6733" s="32" t="s">
        <v>56</v>
      </c>
      <c r="J6733" s="19">
        <v>15.558516669999999</v>
      </c>
      <c r="K6733" s="29" t="s">
        <v>1121</v>
      </c>
    </row>
    <row r="6734" spans="1:11">
      <c r="A6734" s="18" t="s">
        <v>20</v>
      </c>
      <c r="B6734" s="5" t="str">
        <f>TEXT(DATA[[#This Row],[Fecha]],"mmm")</f>
        <v>ago</v>
      </c>
      <c r="C6734" s="16">
        <f>(WEEKNUM(DATA[[#This Row],[Fecha]],2))</f>
        <v>32</v>
      </c>
      <c r="D6734" s="86">
        <v>45512</v>
      </c>
      <c r="E6734" s="103">
        <f>YEAR(DATA[[#This Row],[Fecha]])</f>
        <v>2024</v>
      </c>
      <c r="F6734" s="88" t="s">
        <v>335</v>
      </c>
      <c r="G6734" s="32" t="s">
        <v>64</v>
      </c>
      <c r="H6734" s="87" t="s">
        <v>544</v>
      </c>
      <c r="I6734" s="32" t="s">
        <v>56</v>
      </c>
      <c r="J6734" s="19">
        <v>13.02931667</v>
      </c>
      <c r="K6734" s="29" t="s">
        <v>1122</v>
      </c>
    </row>
    <row r="6735" spans="1:11">
      <c r="A6735" s="18" t="s">
        <v>19</v>
      </c>
      <c r="B6735" s="5" t="str">
        <f>TEXT(DATA[[#This Row],[Fecha]],"mmm")</f>
        <v>ago</v>
      </c>
      <c r="C6735" s="16">
        <f>(WEEKNUM(DATA[[#This Row],[Fecha]],2))</f>
        <v>32</v>
      </c>
      <c r="D6735" s="86">
        <v>45512</v>
      </c>
      <c r="E6735" s="103">
        <f>YEAR(DATA[[#This Row],[Fecha]])</f>
        <v>2024</v>
      </c>
      <c r="F6735" s="88" t="s">
        <v>58</v>
      </c>
      <c r="G6735" s="32" t="s">
        <v>59</v>
      </c>
      <c r="H6735" s="87" t="s">
        <v>487</v>
      </c>
      <c r="I6735" s="32" t="s">
        <v>166</v>
      </c>
      <c r="J6735" s="19">
        <v>9.0579666670000005</v>
      </c>
    </row>
    <row r="6736" spans="1:11">
      <c r="A6736" s="18" t="s">
        <v>19</v>
      </c>
      <c r="B6736" s="5" t="str">
        <f>TEXT(DATA[[#This Row],[Fecha]],"mmm")</f>
        <v>ago</v>
      </c>
      <c r="C6736" s="16">
        <f>(WEEKNUM(DATA[[#This Row],[Fecha]],2))</f>
        <v>32</v>
      </c>
      <c r="D6736" s="86">
        <v>45512</v>
      </c>
      <c r="E6736" s="103">
        <f>YEAR(DATA[[#This Row],[Fecha]])</f>
        <v>2024</v>
      </c>
      <c r="F6736" s="88" t="s">
        <v>398</v>
      </c>
      <c r="G6736" s="32" t="s">
        <v>65</v>
      </c>
      <c r="H6736" s="87" t="s">
        <v>89</v>
      </c>
      <c r="I6736" s="32" t="s">
        <v>166</v>
      </c>
      <c r="J6736" s="19">
        <v>8.2249999999999996</v>
      </c>
    </row>
    <row r="6737" spans="1:10">
      <c r="A6737" s="18" t="s">
        <v>19</v>
      </c>
      <c r="B6737" s="5" t="str">
        <f>TEXT(DATA[[#This Row],[Fecha]],"mmm")</f>
        <v>ago</v>
      </c>
      <c r="C6737" s="16">
        <f>(WEEKNUM(DATA[[#This Row],[Fecha]],2))</f>
        <v>32</v>
      </c>
      <c r="D6737" s="86">
        <v>45512</v>
      </c>
      <c r="E6737" s="103">
        <f>YEAR(DATA[[#This Row],[Fecha]])</f>
        <v>2024</v>
      </c>
      <c r="F6737" s="88" t="s">
        <v>398</v>
      </c>
      <c r="G6737" s="32" t="s">
        <v>65</v>
      </c>
      <c r="H6737" s="87" t="s">
        <v>89</v>
      </c>
      <c r="I6737" s="32" t="s">
        <v>166</v>
      </c>
      <c r="J6737" s="19">
        <v>8.1234000000000002</v>
      </c>
    </row>
    <row r="6738" spans="1:10">
      <c r="A6738" s="18" t="s">
        <v>19</v>
      </c>
      <c r="B6738" s="5" t="str">
        <f>TEXT(DATA[[#This Row],[Fecha]],"mmm")</f>
        <v>ago</v>
      </c>
      <c r="C6738" s="16">
        <f>(WEEKNUM(DATA[[#This Row],[Fecha]],2))</f>
        <v>32</v>
      </c>
      <c r="D6738" s="86">
        <v>45512</v>
      </c>
      <c r="E6738" s="103">
        <f>YEAR(DATA[[#This Row],[Fecha]])</f>
        <v>2024</v>
      </c>
      <c r="F6738" s="88" t="s">
        <v>58</v>
      </c>
      <c r="G6738" s="32" t="s">
        <v>65</v>
      </c>
      <c r="H6738" s="87" t="s">
        <v>89</v>
      </c>
      <c r="I6738" s="32" t="s">
        <v>166</v>
      </c>
      <c r="J6738" s="19">
        <v>7.9081666669999997</v>
      </c>
    </row>
    <row r="6739" spans="1:10">
      <c r="A6739" s="18" t="s">
        <v>20</v>
      </c>
      <c r="B6739" s="5" t="str">
        <f>TEXT(DATA[[#This Row],[Fecha]],"mmm")</f>
        <v>ago</v>
      </c>
      <c r="C6739" s="16">
        <f>(WEEKNUM(DATA[[#This Row],[Fecha]],2))</f>
        <v>32</v>
      </c>
      <c r="D6739" s="86">
        <v>45512</v>
      </c>
      <c r="E6739" s="103">
        <f>YEAR(DATA[[#This Row],[Fecha]])</f>
        <v>2024</v>
      </c>
      <c r="F6739" s="88" t="s">
        <v>398</v>
      </c>
      <c r="G6739" s="32" t="s">
        <v>64</v>
      </c>
      <c r="H6739" s="87" t="s">
        <v>142</v>
      </c>
      <c r="I6739" s="32" t="s">
        <v>166</v>
      </c>
      <c r="J6739" s="19">
        <v>7.0697000000000001</v>
      </c>
    </row>
    <row r="6740" spans="1:10">
      <c r="A6740" s="18" t="s">
        <v>22</v>
      </c>
      <c r="B6740" s="5" t="str">
        <f>TEXT(DATA[[#This Row],[Fecha]],"mmm")</f>
        <v>ago</v>
      </c>
      <c r="C6740" s="16">
        <f>(WEEKNUM(DATA[[#This Row],[Fecha]],2))</f>
        <v>32</v>
      </c>
      <c r="D6740" s="86">
        <v>45512</v>
      </c>
      <c r="E6740" s="103">
        <f>YEAR(DATA[[#This Row],[Fecha]])</f>
        <v>2024</v>
      </c>
      <c r="F6740" s="88" t="s">
        <v>398</v>
      </c>
      <c r="G6740" s="32" t="s">
        <v>79</v>
      </c>
      <c r="H6740" s="87" t="s">
        <v>110</v>
      </c>
      <c r="I6740" s="32" t="s">
        <v>166</v>
      </c>
      <c r="J6740" s="19">
        <v>6.3518166669999996</v>
      </c>
    </row>
    <row r="6741" spans="1:10">
      <c r="A6741" s="18" t="s">
        <v>22</v>
      </c>
      <c r="B6741" s="5" t="str">
        <f>TEXT(DATA[[#This Row],[Fecha]],"mmm")</f>
        <v>ago</v>
      </c>
      <c r="C6741" s="16">
        <f>(WEEKNUM(DATA[[#This Row],[Fecha]],2))</f>
        <v>32</v>
      </c>
      <c r="D6741" s="86">
        <v>45512</v>
      </c>
      <c r="E6741" s="103">
        <f>YEAR(DATA[[#This Row],[Fecha]])</f>
        <v>2024</v>
      </c>
      <c r="F6741" s="88" t="s">
        <v>398</v>
      </c>
      <c r="G6741" s="32" t="s">
        <v>65</v>
      </c>
      <c r="H6741" s="87" t="s">
        <v>69</v>
      </c>
      <c r="I6741" s="32" t="s">
        <v>166</v>
      </c>
      <c r="J6741" s="19">
        <v>5.8770833329999999</v>
      </c>
    </row>
    <row r="6742" spans="1:10">
      <c r="A6742" s="18" t="s">
        <v>19</v>
      </c>
      <c r="B6742" s="5" t="str">
        <f>TEXT(DATA[[#This Row],[Fecha]],"mmm")</f>
        <v>ago</v>
      </c>
      <c r="C6742" s="16">
        <f>(WEEKNUM(DATA[[#This Row],[Fecha]],2))</f>
        <v>32</v>
      </c>
      <c r="D6742" s="86">
        <v>45512</v>
      </c>
      <c r="E6742" s="103">
        <f>YEAR(DATA[[#This Row],[Fecha]])</f>
        <v>2024</v>
      </c>
      <c r="F6742" s="88" t="s">
        <v>58</v>
      </c>
      <c r="G6742" s="32" t="s">
        <v>65</v>
      </c>
      <c r="H6742" s="87" t="s">
        <v>435</v>
      </c>
      <c r="I6742" s="32" t="s">
        <v>166</v>
      </c>
      <c r="J6742" s="19">
        <v>5.8414666669999997</v>
      </c>
    </row>
    <row r="6743" spans="1:10">
      <c r="A6743" s="18" t="s">
        <v>19</v>
      </c>
      <c r="B6743" s="5" t="str">
        <f>TEXT(DATA[[#This Row],[Fecha]],"mmm")</f>
        <v>ago</v>
      </c>
      <c r="C6743" s="16">
        <f>(WEEKNUM(DATA[[#This Row],[Fecha]],2))</f>
        <v>32</v>
      </c>
      <c r="D6743" s="86">
        <v>45512</v>
      </c>
      <c r="E6743" s="103">
        <f>YEAR(DATA[[#This Row],[Fecha]])</f>
        <v>2024</v>
      </c>
      <c r="F6743" s="88" t="s">
        <v>58</v>
      </c>
      <c r="G6743" s="32" t="s">
        <v>59</v>
      </c>
      <c r="H6743" s="87" t="s">
        <v>487</v>
      </c>
      <c r="I6743" s="32" t="s">
        <v>166</v>
      </c>
      <c r="J6743" s="19">
        <v>5.8243</v>
      </c>
    </row>
    <row r="6744" spans="1:10">
      <c r="A6744" s="18" t="s">
        <v>20</v>
      </c>
      <c r="B6744" s="5" t="str">
        <f>TEXT(DATA[[#This Row],[Fecha]],"mmm")</f>
        <v>ago</v>
      </c>
      <c r="C6744" s="16">
        <f>(WEEKNUM(DATA[[#This Row],[Fecha]],2))</f>
        <v>32</v>
      </c>
      <c r="D6744" s="86">
        <v>45512</v>
      </c>
      <c r="E6744" s="103">
        <f>YEAR(DATA[[#This Row],[Fecha]])</f>
        <v>2024</v>
      </c>
      <c r="F6744" s="88" t="s">
        <v>58</v>
      </c>
      <c r="G6744" s="32" t="s">
        <v>76</v>
      </c>
      <c r="H6744" s="87" t="s">
        <v>108</v>
      </c>
      <c r="I6744" s="32" t="s">
        <v>166</v>
      </c>
      <c r="J6744" s="19">
        <v>5.3157333329999998</v>
      </c>
    </row>
    <row r="6745" spans="1:10">
      <c r="A6745" s="18" t="s">
        <v>19</v>
      </c>
      <c r="B6745" s="5" t="str">
        <f>TEXT(DATA[[#This Row],[Fecha]],"mmm")</f>
        <v>ago</v>
      </c>
      <c r="C6745" s="16">
        <f>(WEEKNUM(DATA[[#This Row],[Fecha]],2))</f>
        <v>32</v>
      </c>
      <c r="D6745" s="86">
        <v>45512</v>
      </c>
      <c r="E6745" s="103">
        <f>YEAR(DATA[[#This Row],[Fecha]])</f>
        <v>2024</v>
      </c>
      <c r="F6745" s="88" t="s">
        <v>58</v>
      </c>
      <c r="G6745" s="32" t="s">
        <v>59</v>
      </c>
      <c r="H6745" s="87" t="s">
        <v>487</v>
      </c>
      <c r="I6745" s="32" t="s">
        <v>166</v>
      </c>
      <c r="J6745" s="19">
        <v>5.1623999999999999</v>
      </c>
    </row>
    <row r="6746" spans="1:10">
      <c r="A6746" s="18" t="s">
        <v>19</v>
      </c>
      <c r="B6746" s="5" t="str">
        <f>TEXT(DATA[[#This Row],[Fecha]],"mmm")</f>
        <v>ago</v>
      </c>
      <c r="C6746" s="16">
        <f>(WEEKNUM(DATA[[#This Row],[Fecha]],2))</f>
        <v>32</v>
      </c>
      <c r="D6746" s="86">
        <v>45512</v>
      </c>
      <c r="E6746" s="103">
        <f>YEAR(DATA[[#This Row],[Fecha]])</f>
        <v>2024</v>
      </c>
      <c r="F6746" s="88" t="s">
        <v>58</v>
      </c>
      <c r="G6746" s="32" t="s">
        <v>59</v>
      </c>
      <c r="H6746" s="87" t="s">
        <v>487</v>
      </c>
      <c r="I6746" s="32" t="s">
        <v>166</v>
      </c>
      <c r="J6746" s="19">
        <v>5.0931666670000002</v>
      </c>
    </row>
    <row r="6747" spans="1:10">
      <c r="A6747" s="18" t="s">
        <v>20</v>
      </c>
      <c r="B6747" s="5" t="str">
        <f>TEXT(DATA[[#This Row],[Fecha]],"mmm")</f>
        <v>ago</v>
      </c>
      <c r="C6747" s="16">
        <f>(WEEKNUM(DATA[[#This Row],[Fecha]],2))</f>
        <v>32</v>
      </c>
      <c r="D6747" s="86">
        <v>45512</v>
      </c>
      <c r="E6747" s="103">
        <f>YEAR(DATA[[#This Row],[Fecha]])</f>
        <v>2024</v>
      </c>
      <c r="F6747" s="88" t="s">
        <v>58</v>
      </c>
      <c r="G6747" s="32" t="s">
        <v>53</v>
      </c>
      <c r="H6747" s="87" t="s">
        <v>387</v>
      </c>
      <c r="I6747" s="32" t="s">
        <v>166</v>
      </c>
      <c r="J6747" s="19">
        <v>5.0681000000000003</v>
      </c>
    </row>
    <row r="6748" spans="1:10">
      <c r="A6748" s="18" t="s">
        <v>20</v>
      </c>
      <c r="B6748" s="5" t="str">
        <f>TEXT(DATA[[#This Row],[Fecha]],"mmm")</f>
        <v>ago</v>
      </c>
      <c r="C6748" s="16">
        <f>(WEEKNUM(DATA[[#This Row],[Fecha]],2))</f>
        <v>32</v>
      </c>
      <c r="D6748" s="86">
        <v>45512</v>
      </c>
      <c r="E6748" s="103">
        <f>YEAR(DATA[[#This Row],[Fecha]])</f>
        <v>2024</v>
      </c>
      <c r="F6748" s="88" t="s">
        <v>58</v>
      </c>
      <c r="G6748" s="32" t="s">
        <v>76</v>
      </c>
      <c r="H6748" s="87" t="s">
        <v>108</v>
      </c>
      <c r="I6748" s="32" t="s">
        <v>166</v>
      </c>
      <c r="J6748" s="19">
        <v>4.9092333330000004</v>
      </c>
    </row>
    <row r="6749" spans="1:10">
      <c r="A6749" s="18" t="s">
        <v>19</v>
      </c>
      <c r="B6749" s="5" t="str">
        <f>TEXT(DATA[[#This Row],[Fecha]],"mmm")</f>
        <v>ago</v>
      </c>
      <c r="C6749" s="16">
        <f>(WEEKNUM(DATA[[#This Row],[Fecha]],2))</f>
        <v>32</v>
      </c>
      <c r="D6749" s="86">
        <v>45512</v>
      </c>
      <c r="E6749" s="103">
        <f>YEAR(DATA[[#This Row],[Fecha]])</f>
        <v>2024</v>
      </c>
      <c r="F6749" s="88" t="s">
        <v>58</v>
      </c>
      <c r="G6749" s="32" t="s">
        <v>59</v>
      </c>
      <c r="H6749" s="87" t="s">
        <v>487</v>
      </c>
      <c r="I6749" s="32" t="s">
        <v>166</v>
      </c>
      <c r="J6749" s="19">
        <v>4.5026833330000002</v>
      </c>
    </row>
    <row r="6750" spans="1:10">
      <c r="A6750" s="18" t="s">
        <v>20</v>
      </c>
      <c r="B6750" s="5" t="str">
        <f>TEXT(DATA[[#This Row],[Fecha]],"mmm")</f>
        <v>ago</v>
      </c>
      <c r="C6750" s="16">
        <f>(WEEKNUM(DATA[[#This Row],[Fecha]],2))</f>
        <v>32</v>
      </c>
      <c r="D6750" s="86">
        <v>45512</v>
      </c>
      <c r="E6750" s="103">
        <f>YEAR(DATA[[#This Row],[Fecha]])</f>
        <v>2024</v>
      </c>
      <c r="F6750" s="88" t="s">
        <v>58</v>
      </c>
      <c r="G6750" s="32" t="s">
        <v>53</v>
      </c>
      <c r="H6750" s="87" t="s">
        <v>387</v>
      </c>
      <c r="I6750" s="32" t="s">
        <v>166</v>
      </c>
      <c r="J6750" s="19">
        <v>4.4510666670000001</v>
      </c>
    </row>
    <row r="6751" spans="1:10">
      <c r="A6751" s="18" t="s">
        <v>22</v>
      </c>
      <c r="B6751" s="5" t="str">
        <f>TEXT(DATA[[#This Row],[Fecha]],"mmm")</f>
        <v>ago</v>
      </c>
      <c r="C6751" s="16">
        <f>(WEEKNUM(DATA[[#This Row],[Fecha]],2))</f>
        <v>32</v>
      </c>
      <c r="D6751" s="86">
        <v>45512</v>
      </c>
      <c r="E6751" s="103">
        <f>YEAR(DATA[[#This Row],[Fecha]])</f>
        <v>2024</v>
      </c>
      <c r="F6751" s="88" t="s">
        <v>398</v>
      </c>
      <c r="G6751" s="32" t="s">
        <v>79</v>
      </c>
      <c r="H6751" s="87" t="s">
        <v>110</v>
      </c>
      <c r="I6751" s="32" t="s">
        <v>166</v>
      </c>
      <c r="J6751" s="19">
        <v>4.3761999999999999</v>
      </c>
    </row>
    <row r="6752" spans="1:10">
      <c r="A6752" s="18" t="s">
        <v>19</v>
      </c>
      <c r="B6752" s="5" t="str">
        <f>TEXT(DATA[[#This Row],[Fecha]],"mmm")</f>
        <v>ago</v>
      </c>
      <c r="C6752" s="16">
        <f>(WEEKNUM(DATA[[#This Row],[Fecha]],2))</f>
        <v>32</v>
      </c>
      <c r="D6752" s="86">
        <v>45512</v>
      </c>
      <c r="E6752" s="103">
        <f>YEAR(DATA[[#This Row],[Fecha]])</f>
        <v>2024</v>
      </c>
      <c r="F6752" s="88" t="s">
        <v>398</v>
      </c>
      <c r="G6752" s="32" t="s">
        <v>65</v>
      </c>
      <c r="H6752" s="87" t="s">
        <v>89</v>
      </c>
      <c r="I6752" s="32" t="s">
        <v>166</v>
      </c>
      <c r="J6752" s="19">
        <v>4.3504666670000001</v>
      </c>
    </row>
    <row r="6753" spans="1:10">
      <c r="A6753" s="18" t="s">
        <v>22</v>
      </c>
      <c r="B6753" s="5" t="str">
        <f>TEXT(DATA[[#This Row],[Fecha]],"mmm")</f>
        <v>ago</v>
      </c>
      <c r="C6753" s="16">
        <f>(WEEKNUM(DATA[[#This Row],[Fecha]],2))</f>
        <v>32</v>
      </c>
      <c r="D6753" s="86">
        <v>45512</v>
      </c>
      <c r="E6753" s="103">
        <f>YEAR(DATA[[#This Row],[Fecha]])</f>
        <v>2024</v>
      </c>
      <c r="F6753" s="88" t="s">
        <v>398</v>
      </c>
      <c r="G6753" s="32" t="s">
        <v>79</v>
      </c>
      <c r="H6753" s="87" t="s">
        <v>110</v>
      </c>
      <c r="I6753" s="32" t="s">
        <v>166</v>
      </c>
      <c r="J6753" s="19">
        <v>4.0512333329999999</v>
      </c>
    </row>
    <row r="6754" spans="1:10">
      <c r="A6754" s="18" t="s">
        <v>19</v>
      </c>
      <c r="B6754" s="5" t="str">
        <f>TEXT(DATA[[#This Row],[Fecha]],"mmm")</f>
        <v>ago</v>
      </c>
      <c r="C6754" s="16">
        <f>(WEEKNUM(DATA[[#This Row],[Fecha]],2))</f>
        <v>32</v>
      </c>
      <c r="D6754" s="86">
        <v>45512</v>
      </c>
      <c r="E6754" s="103">
        <f>YEAR(DATA[[#This Row],[Fecha]])</f>
        <v>2024</v>
      </c>
      <c r="F6754" s="88" t="s">
        <v>398</v>
      </c>
      <c r="G6754" s="32" t="s">
        <v>65</v>
      </c>
      <c r="H6754" s="87" t="s">
        <v>89</v>
      </c>
      <c r="I6754" s="32" t="s">
        <v>166</v>
      </c>
      <c r="J6754" s="19">
        <v>3.9104333329999998</v>
      </c>
    </row>
    <row r="6755" spans="1:10">
      <c r="A6755" s="18" t="s">
        <v>19</v>
      </c>
      <c r="B6755" s="5" t="str">
        <f>TEXT(DATA[[#This Row],[Fecha]],"mmm")</f>
        <v>ago</v>
      </c>
      <c r="C6755" s="16">
        <f>(WEEKNUM(DATA[[#This Row],[Fecha]],2))</f>
        <v>32</v>
      </c>
      <c r="D6755" s="86">
        <v>45512</v>
      </c>
      <c r="E6755" s="103">
        <f>YEAR(DATA[[#This Row],[Fecha]])</f>
        <v>2024</v>
      </c>
      <c r="F6755" s="88" t="s">
        <v>58</v>
      </c>
      <c r="G6755" s="32" t="s">
        <v>65</v>
      </c>
      <c r="H6755" s="87" t="s">
        <v>435</v>
      </c>
      <c r="I6755" s="32" t="s">
        <v>166</v>
      </c>
      <c r="J6755" s="19">
        <v>3.7256166670000002</v>
      </c>
    </row>
    <row r="6756" spans="1:10">
      <c r="A6756" s="18" t="s">
        <v>20</v>
      </c>
      <c r="B6756" s="5" t="str">
        <f>TEXT(DATA[[#This Row],[Fecha]],"mmm")</f>
        <v>ago</v>
      </c>
      <c r="C6756" s="16">
        <f>(WEEKNUM(DATA[[#This Row],[Fecha]],2))</f>
        <v>32</v>
      </c>
      <c r="D6756" s="86">
        <v>45512</v>
      </c>
      <c r="E6756" s="103">
        <f>YEAR(DATA[[#This Row],[Fecha]])</f>
        <v>2024</v>
      </c>
      <c r="F6756" s="88" t="s">
        <v>398</v>
      </c>
      <c r="G6756" s="32" t="s">
        <v>64</v>
      </c>
      <c r="H6756" s="87" t="s">
        <v>490</v>
      </c>
      <c r="I6756" s="32" t="s">
        <v>166</v>
      </c>
      <c r="J6756" s="19">
        <v>3.3224499999999999</v>
      </c>
    </row>
    <row r="6757" spans="1:10">
      <c r="A6757" s="18" t="s">
        <v>20</v>
      </c>
      <c r="B6757" s="5" t="str">
        <f>TEXT(DATA[[#This Row],[Fecha]],"mmm")</f>
        <v>ago</v>
      </c>
      <c r="C6757" s="16">
        <f>(WEEKNUM(DATA[[#This Row],[Fecha]],2))</f>
        <v>32</v>
      </c>
      <c r="D6757" s="86">
        <v>45512</v>
      </c>
      <c r="E6757" s="103">
        <f>YEAR(DATA[[#This Row],[Fecha]])</f>
        <v>2024</v>
      </c>
      <c r="F6757" s="88" t="s">
        <v>398</v>
      </c>
      <c r="G6757" s="32" t="s">
        <v>53</v>
      </c>
      <c r="H6757" s="87" t="s">
        <v>387</v>
      </c>
      <c r="I6757" s="32" t="s">
        <v>166</v>
      </c>
      <c r="J6757" s="19">
        <v>3.2530666670000001</v>
      </c>
    </row>
    <row r="6758" spans="1:10">
      <c r="A6758" s="18" t="s">
        <v>20</v>
      </c>
      <c r="B6758" s="5" t="str">
        <f>TEXT(DATA[[#This Row],[Fecha]],"mmm")</f>
        <v>ago</v>
      </c>
      <c r="C6758" s="16">
        <f>(WEEKNUM(DATA[[#This Row],[Fecha]],2))</f>
        <v>32</v>
      </c>
      <c r="D6758" s="86">
        <v>45512</v>
      </c>
      <c r="E6758" s="103">
        <f>YEAR(DATA[[#This Row],[Fecha]])</f>
        <v>2024</v>
      </c>
      <c r="F6758" s="88" t="s">
        <v>58</v>
      </c>
      <c r="G6758" s="32" t="s">
        <v>62</v>
      </c>
      <c r="H6758" s="87" t="s">
        <v>242</v>
      </c>
      <c r="I6758" s="32" t="s">
        <v>166</v>
      </c>
      <c r="J6758" s="19">
        <v>2.9507666669999999</v>
      </c>
    </row>
    <row r="6759" spans="1:10">
      <c r="A6759" s="18" t="s">
        <v>20</v>
      </c>
      <c r="B6759" s="5" t="str">
        <f>TEXT(DATA[[#This Row],[Fecha]],"mmm")</f>
        <v>ago</v>
      </c>
      <c r="C6759" s="16">
        <f>(WEEKNUM(DATA[[#This Row],[Fecha]],2))</f>
        <v>32</v>
      </c>
      <c r="D6759" s="86">
        <v>45512</v>
      </c>
      <c r="E6759" s="103">
        <f>YEAR(DATA[[#This Row],[Fecha]])</f>
        <v>2024</v>
      </c>
      <c r="F6759" s="88" t="s">
        <v>58</v>
      </c>
      <c r="G6759" s="32" t="s">
        <v>53</v>
      </c>
      <c r="H6759" s="87" t="s">
        <v>387</v>
      </c>
      <c r="I6759" s="32" t="s">
        <v>166</v>
      </c>
      <c r="J6759" s="19">
        <v>2.7348333330000001</v>
      </c>
    </row>
    <row r="6760" spans="1:10">
      <c r="A6760" s="18" t="s">
        <v>19</v>
      </c>
      <c r="B6760" s="5" t="str">
        <f>TEXT(DATA[[#This Row],[Fecha]],"mmm")</f>
        <v>ago</v>
      </c>
      <c r="C6760" s="16">
        <f>(WEEKNUM(DATA[[#This Row],[Fecha]],2))</f>
        <v>32</v>
      </c>
      <c r="D6760" s="86">
        <v>45512</v>
      </c>
      <c r="E6760" s="103">
        <f>YEAR(DATA[[#This Row],[Fecha]])</f>
        <v>2024</v>
      </c>
      <c r="F6760" s="88" t="s">
        <v>398</v>
      </c>
      <c r="G6760" s="32" t="s">
        <v>65</v>
      </c>
      <c r="H6760" s="87" t="s">
        <v>89</v>
      </c>
      <c r="I6760" s="32" t="s">
        <v>166</v>
      </c>
      <c r="J6760" s="19">
        <v>2.6288333330000002</v>
      </c>
    </row>
    <row r="6761" spans="1:10">
      <c r="A6761" s="18" t="s">
        <v>22</v>
      </c>
      <c r="B6761" s="5" t="str">
        <f>TEXT(DATA[[#This Row],[Fecha]],"mmm")</f>
        <v>ago</v>
      </c>
      <c r="C6761" s="16">
        <f>(WEEKNUM(DATA[[#This Row],[Fecha]],2))</f>
        <v>32</v>
      </c>
      <c r="D6761" s="86">
        <v>45512</v>
      </c>
      <c r="E6761" s="103">
        <f>YEAR(DATA[[#This Row],[Fecha]])</f>
        <v>2024</v>
      </c>
      <c r="F6761" s="88" t="s">
        <v>398</v>
      </c>
      <c r="G6761" s="32" t="s">
        <v>78</v>
      </c>
      <c r="H6761" s="87" t="s">
        <v>300</v>
      </c>
      <c r="I6761" s="32" t="s">
        <v>166</v>
      </c>
      <c r="J6761" s="19">
        <v>2.325516667</v>
      </c>
    </row>
    <row r="6762" spans="1:10">
      <c r="A6762" s="18" t="s">
        <v>20</v>
      </c>
      <c r="B6762" s="5" t="str">
        <f>TEXT(DATA[[#This Row],[Fecha]],"mmm")</f>
        <v>ago</v>
      </c>
      <c r="C6762" s="16">
        <f>(WEEKNUM(DATA[[#This Row],[Fecha]],2))</f>
        <v>32</v>
      </c>
      <c r="D6762" s="86">
        <v>45512</v>
      </c>
      <c r="E6762" s="103">
        <f>YEAR(DATA[[#This Row],[Fecha]])</f>
        <v>2024</v>
      </c>
      <c r="F6762" s="88" t="s">
        <v>398</v>
      </c>
      <c r="G6762" s="32" t="s">
        <v>75</v>
      </c>
      <c r="H6762" s="87" t="s">
        <v>177</v>
      </c>
      <c r="I6762" s="32" t="s">
        <v>166</v>
      </c>
      <c r="J6762" s="19">
        <v>2.3144</v>
      </c>
    </row>
    <row r="6763" spans="1:10">
      <c r="A6763" s="18" t="s">
        <v>19</v>
      </c>
      <c r="B6763" s="5" t="str">
        <f>TEXT(DATA[[#This Row],[Fecha]],"mmm")</f>
        <v>ago</v>
      </c>
      <c r="C6763" s="16">
        <f>(WEEKNUM(DATA[[#This Row],[Fecha]],2))</f>
        <v>32</v>
      </c>
      <c r="D6763" s="86">
        <v>45512</v>
      </c>
      <c r="E6763" s="103">
        <f>YEAR(DATA[[#This Row],[Fecha]])</f>
        <v>2024</v>
      </c>
      <c r="F6763" s="88" t="s">
        <v>398</v>
      </c>
      <c r="G6763" s="32" t="s">
        <v>65</v>
      </c>
      <c r="H6763" s="87" t="s">
        <v>89</v>
      </c>
      <c r="I6763" s="32" t="s">
        <v>166</v>
      </c>
      <c r="J6763" s="19">
        <v>2.2974666670000001</v>
      </c>
    </row>
    <row r="6764" spans="1:10">
      <c r="A6764" s="18" t="s">
        <v>19</v>
      </c>
      <c r="B6764" s="5" t="str">
        <f>TEXT(DATA[[#This Row],[Fecha]],"mmm")</f>
        <v>ago</v>
      </c>
      <c r="C6764" s="16">
        <f>(WEEKNUM(DATA[[#This Row],[Fecha]],2))</f>
        <v>32</v>
      </c>
      <c r="D6764" s="86">
        <v>45512</v>
      </c>
      <c r="E6764" s="103">
        <f>YEAR(DATA[[#This Row],[Fecha]])</f>
        <v>2024</v>
      </c>
      <c r="F6764" s="88" t="s">
        <v>398</v>
      </c>
      <c r="G6764" s="32" t="s">
        <v>65</v>
      </c>
      <c r="H6764" s="87" t="s">
        <v>89</v>
      </c>
      <c r="I6764" s="32" t="s">
        <v>166</v>
      </c>
      <c r="J6764" s="19">
        <v>2.2820166670000002</v>
      </c>
    </row>
    <row r="6765" spans="1:10">
      <c r="A6765" s="18" t="s">
        <v>19</v>
      </c>
      <c r="B6765" s="5" t="str">
        <f>TEXT(DATA[[#This Row],[Fecha]],"mmm")</f>
        <v>ago</v>
      </c>
      <c r="C6765" s="16">
        <f>(WEEKNUM(DATA[[#This Row],[Fecha]],2))</f>
        <v>32</v>
      </c>
      <c r="D6765" s="86">
        <v>45512</v>
      </c>
      <c r="E6765" s="103">
        <f>YEAR(DATA[[#This Row],[Fecha]])</f>
        <v>2024</v>
      </c>
      <c r="F6765" s="88" t="s">
        <v>398</v>
      </c>
      <c r="G6765" s="32" t="s">
        <v>65</v>
      </c>
      <c r="H6765" s="87" t="s">
        <v>89</v>
      </c>
      <c r="I6765" s="32" t="s">
        <v>166</v>
      </c>
      <c r="J6765" s="19">
        <v>1.959316667</v>
      </c>
    </row>
    <row r="6766" spans="1:10">
      <c r="A6766" s="18" t="s">
        <v>22</v>
      </c>
      <c r="B6766" s="5" t="str">
        <f>TEXT(DATA[[#This Row],[Fecha]],"mmm")</f>
        <v>ago</v>
      </c>
      <c r="C6766" s="16">
        <f>(WEEKNUM(DATA[[#This Row],[Fecha]],2))</f>
        <v>32</v>
      </c>
      <c r="D6766" s="86">
        <v>45512</v>
      </c>
      <c r="E6766" s="103">
        <f>YEAR(DATA[[#This Row],[Fecha]])</f>
        <v>2024</v>
      </c>
      <c r="F6766" s="88" t="s">
        <v>398</v>
      </c>
      <c r="G6766" s="32" t="s">
        <v>70</v>
      </c>
      <c r="H6766" s="87" t="s">
        <v>417</v>
      </c>
      <c r="I6766" s="32" t="s">
        <v>166</v>
      </c>
      <c r="J6766" s="19">
        <v>1.95075</v>
      </c>
    </row>
    <row r="6767" spans="1:10">
      <c r="A6767" s="18" t="s">
        <v>22</v>
      </c>
      <c r="B6767" s="5" t="str">
        <f>TEXT(DATA[[#This Row],[Fecha]],"mmm")</f>
        <v>ago</v>
      </c>
      <c r="C6767" s="16">
        <f>(WEEKNUM(DATA[[#This Row],[Fecha]],2))</f>
        <v>32</v>
      </c>
      <c r="D6767" s="86">
        <v>45512</v>
      </c>
      <c r="E6767" s="103">
        <f>YEAR(DATA[[#This Row],[Fecha]])</f>
        <v>2024</v>
      </c>
      <c r="F6767" s="88" t="s">
        <v>398</v>
      </c>
      <c r="G6767" s="32" t="s">
        <v>65</v>
      </c>
      <c r="H6767" s="87" t="s">
        <v>69</v>
      </c>
      <c r="I6767" s="32" t="s">
        <v>166</v>
      </c>
      <c r="J6767" s="19">
        <v>1.6756500000000001</v>
      </c>
    </row>
    <row r="6768" spans="1:10">
      <c r="A6768" s="18" t="s">
        <v>22</v>
      </c>
      <c r="B6768" s="5" t="str">
        <f>TEXT(DATA[[#This Row],[Fecha]],"mmm")</f>
        <v>ago</v>
      </c>
      <c r="C6768" s="16">
        <f>(WEEKNUM(DATA[[#This Row],[Fecha]],2))</f>
        <v>32</v>
      </c>
      <c r="D6768" s="86">
        <v>45512</v>
      </c>
      <c r="E6768" s="103">
        <f>YEAR(DATA[[#This Row],[Fecha]])</f>
        <v>2024</v>
      </c>
      <c r="F6768" s="88" t="s">
        <v>398</v>
      </c>
      <c r="G6768" s="32" t="s">
        <v>65</v>
      </c>
      <c r="H6768" s="87" t="s">
        <v>89</v>
      </c>
      <c r="I6768" s="32" t="s">
        <v>166</v>
      </c>
      <c r="J6768" s="19">
        <v>1.6501333330000001</v>
      </c>
    </row>
    <row r="6769" spans="1:10">
      <c r="A6769" s="18" t="s">
        <v>20</v>
      </c>
      <c r="B6769" s="5" t="str">
        <f>TEXT(DATA[[#This Row],[Fecha]],"mmm")</f>
        <v>ago</v>
      </c>
      <c r="C6769" s="16">
        <f>(WEEKNUM(DATA[[#This Row],[Fecha]],2))</f>
        <v>32</v>
      </c>
      <c r="D6769" s="86">
        <v>45512</v>
      </c>
      <c r="E6769" s="103">
        <f>YEAR(DATA[[#This Row],[Fecha]])</f>
        <v>2024</v>
      </c>
      <c r="F6769" s="88" t="s">
        <v>398</v>
      </c>
      <c r="G6769" s="32" t="s">
        <v>53</v>
      </c>
      <c r="H6769" s="87" t="s">
        <v>1110</v>
      </c>
      <c r="I6769" s="32" t="s">
        <v>166</v>
      </c>
      <c r="J6769" s="19">
        <v>1.4101666669999999</v>
      </c>
    </row>
    <row r="6770" spans="1:10">
      <c r="A6770" s="18" t="s">
        <v>19</v>
      </c>
      <c r="B6770" s="5" t="str">
        <f>TEXT(DATA[[#This Row],[Fecha]],"mmm")</f>
        <v>ago</v>
      </c>
      <c r="C6770" s="16">
        <f>(WEEKNUM(DATA[[#This Row],[Fecha]],2))</f>
        <v>32</v>
      </c>
      <c r="D6770" s="86">
        <v>45512</v>
      </c>
      <c r="E6770" s="103">
        <f>YEAR(DATA[[#This Row],[Fecha]])</f>
        <v>2024</v>
      </c>
      <c r="F6770" s="88" t="s">
        <v>58</v>
      </c>
      <c r="G6770" s="32" t="s">
        <v>59</v>
      </c>
      <c r="H6770" s="87" t="s">
        <v>487</v>
      </c>
      <c r="I6770" s="32" t="s">
        <v>166</v>
      </c>
      <c r="J6770" s="19">
        <v>1.310766667</v>
      </c>
    </row>
    <row r="6771" spans="1:10">
      <c r="A6771" s="18" t="s">
        <v>20</v>
      </c>
      <c r="B6771" s="5" t="str">
        <f>TEXT(DATA[[#This Row],[Fecha]],"mmm")</f>
        <v>ago</v>
      </c>
      <c r="C6771" s="16">
        <f>(WEEKNUM(DATA[[#This Row],[Fecha]],2))</f>
        <v>32</v>
      </c>
      <c r="D6771" s="86">
        <v>45512</v>
      </c>
      <c r="E6771" s="103">
        <f>YEAR(DATA[[#This Row],[Fecha]])</f>
        <v>2024</v>
      </c>
      <c r="F6771" s="88" t="s">
        <v>58</v>
      </c>
      <c r="G6771" s="32" t="s">
        <v>53</v>
      </c>
      <c r="H6771" s="87" t="s">
        <v>387</v>
      </c>
      <c r="I6771" s="32" t="s">
        <v>166</v>
      </c>
      <c r="J6771" s="19">
        <v>1.017283333</v>
      </c>
    </row>
    <row r="6772" spans="1:10">
      <c r="A6772" s="18" t="s">
        <v>20</v>
      </c>
      <c r="B6772" s="5" t="str">
        <f>TEXT(DATA[[#This Row],[Fecha]],"mmm")</f>
        <v>ago</v>
      </c>
      <c r="C6772" s="16">
        <f>(WEEKNUM(DATA[[#This Row],[Fecha]],2))</f>
        <v>32</v>
      </c>
      <c r="D6772" s="86">
        <v>45512</v>
      </c>
      <c r="E6772" s="103">
        <f>YEAR(DATA[[#This Row],[Fecha]])</f>
        <v>2024</v>
      </c>
      <c r="F6772" s="88" t="s">
        <v>398</v>
      </c>
      <c r="G6772" s="32" t="s">
        <v>75</v>
      </c>
      <c r="H6772" s="87" t="s">
        <v>177</v>
      </c>
      <c r="I6772" s="32" t="s">
        <v>166</v>
      </c>
      <c r="J6772" s="19">
        <v>1.0038833330000001</v>
      </c>
    </row>
    <row r="6773" spans="1:10">
      <c r="A6773" s="18" t="s">
        <v>19</v>
      </c>
      <c r="B6773" s="5" t="str">
        <f>TEXT(DATA[[#This Row],[Fecha]],"mmm")</f>
        <v>ago</v>
      </c>
      <c r="C6773" s="16">
        <f>(WEEKNUM(DATA[[#This Row],[Fecha]],2))</f>
        <v>32</v>
      </c>
      <c r="D6773" s="86">
        <v>45512</v>
      </c>
      <c r="E6773" s="103">
        <f>YEAR(DATA[[#This Row],[Fecha]])</f>
        <v>2024</v>
      </c>
      <c r="F6773" s="88" t="s">
        <v>58</v>
      </c>
      <c r="G6773" s="32" t="s">
        <v>59</v>
      </c>
      <c r="H6773" s="87" t="s">
        <v>487</v>
      </c>
      <c r="I6773" s="32" t="s">
        <v>166</v>
      </c>
      <c r="J6773" s="19">
        <v>1.000916667</v>
      </c>
    </row>
    <row r="6774" spans="1:10">
      <c r="A6774" s="18" t="s">
        <v>22</v>
      </c>
      <c r="B6774" s="5" t="str">
        <f>TEXT(DATA[[#This Row],[Fecha]],"mmm")</f>
        <v>ago</v>
      </c>
      <c r="C6774" s="16">
        <f>(WEEKNUM(DATA[[#This Row],[Fecha]],2))</f>
        <v>32</v>
      </c>
      <c r="D6774" s="86">
        <v>45512</v>
      </c>
      <c r="E6774" s="103">
        <f>YEAR(DATA[[#This Row],[Fecha]])</f>
        <v>2024</v>
      </c>
      <c r="F6774" s="88" t="s">
        <v>398</v>
      </c>
      <c r="G6774" s="32" t="s">
        <v>65</v>
      </c>
      <c r="H6774" s="87" t="s">
        <v>69</v>
      </c>
      <c r="I6774" s="32" t="s">
        <v>166</v>
      </c>
      <c r="J6774" s="19">
        <v>0.87518333329999998</v>
      </c>
    </row>
    <row r="6775" spans="1:10">
      <c r="A6775" s="18" t="s">
        <v>20</v>
      </c>
      <c r="B6775" s="5" t="str">
        <f>TEXT(DATA[[#This Row],[Fecha]],"mmm")</f>
        <v>ago</v>
      </c>
      <c r="C6775" s="16">
        <f>(WEEKNUM(DATA[[#This Row],[Fecha]],2))</f>
        <v>32</v>
      </c>
      <c r="D6775" s="86">
        <v>45512</v>
      </c>
      <c r="E6775" s="103">
        <f>YEAR(DATA[[#This Row],[Fecha]])</f>
        <v>2024</v>
      </c>
      <c r="F6775" s="88" t="s">
        <v>398</v>
      </c>
      <c r="G6775" s="32" t="s">
        <v>77</v>
      </c>
      <c r="H6775" s="87" t="s">
        <v>129</v>
      </c>
      <c r="I6775" s="32" t="s">
        <v>166</v>
      </c>
      <c r="J6775" s="19">
        <v>0.69786666669999997</v>
      </c>
    </row>
    <row r="6776" spans="1:10">
      <c r="A6776" s="18" t="s">
        <v>20</v>
      </c>
      <c r="B6776" s="5" t="str">
        <f>TEXT(DATA[[#This Row],[Fecha]],"mmm")</f>
        <v>ago</v>
      </c>
      <c r="C6776" s="16">
        <f>(WEEKNUM(DATA[[#This Row],[Fecha]],2))</f>
        <v>32</v>
      </c>
      <c r="D6776" s="86">
        <v>45512</v>
      </c>
      <c r="E6776" s="103">
        <f>YEAR(DATA[[#This Row],[Fecha]])</f>
        <v>2024</v>
      </c>
      <c r="F6776" s="88" t="s">
        <v>335</v>
      </c>
      <c r="G6776" s="32" t="s">
        <v>52</v>
      </c>
      <c r="H6776" s="87" t="s">
        <v>162</v>
      </c>
      <c r="I6776" s="32" t="s">
        <v>166</v>
      </c>
      <c r="J6776" s="19">
        <v>0.50853333329999995</v>
      </c>
    </row>
    <row r="6777" spans="1:10">
      <c r="A6777" s="18" t="s">
        <v>20</v>
      </c>
      <c r="B6777" s="5" t="str">
        <f>TEXT(DATA[[#This Row],[Fecha]],"mmm")</f>
        <v>ago</v>
      </c>
      <c r="C6777" s="16">
        <f>(WEEKNUM(DATA[[#This Row],[Fecha]],2))</f>
        <v>32</v>
      </c>
      <c r="D6777" s="86">
        <v>45512</v>
      </c>
      <c r="E6777" s="103">
        <f>YEAR(DATA[[#This Row],[Fecha]])</f>
        <v>2024</v>
      </c>
      <c r="F6777" s="88" t="s">
        <v>398</v>
      </c>
      <c r="G6777" s="32" t="s">
        <v>77</v>
      </c>
      <c r="H6777" s="87" t="s">
        <v>129</v>
      </c>
      <c r="I6777" s="32" t="s">
        <v>166</v>
      </c>
      <c r="J6777" s="19">
        <v>0.47948333329999998</v>
      </c>
    </row>
    <row r="6778" spans="1:10">
      <c r="A6778" s="18" t="s">
        <v>19</v>
      </c>
      <c r="B6778" s="5" t="str">
        <f>TEXT(DATA[[#This Row],[Fecha]],"mmm")</f>
        <v>ago</v>
      </c>
      <c r="C6778" s="16">
        <f>(WEEKNUM(DATA[[#This Row],[Fecha]],2))</f>
        <v>32</v>
      </c>
      <c r="D6778" s="86">
        <v>45512</v>
      </c>
      <c r="E6778" s="103">
        <f>YEAR(DATA[[#This Row],[Fecha]])</f>
        <v>2024</v>
      </c>
      <c r="F6778" s="88" t="s">
        <v>58</v>
      </c>
      <c r="G6778" s="32" t="s">
        <v>65</v>
      </c>
      <c r="H6778" s="87" t="s">
        <v>89</v>
      </c>
      <c r="I6778" s="32" t="s">
        <v>166</v>
      </c>
      <c r="J6778" s="19">
        <v>0.33648333330000002</v>
      </c>
    </row>
    <row r="6779" spans="1:10">
      <c r="A6779" s="18" t="s">
        <v>19</v>
      </c>
      <c r="B6779" s="5" t="str">
        <f>TEXT(DATA[[#This Row],[Fecha]],"mmm")</f>
        <v>ago</v>
      </c>
      <c r="C6779" s="16">
        <f>(WEEKNUM(DATA[[#This Row],[Fecha]],2))</f>
        <v>32</v>
      </c>
      <c r="D6779" s="86">
        <v>45512</v>
      </c>
      <c r="E6779" s="103">
        <f>YEAR(DATA[[#This Row],[Fecha]])</f>
        <v>2024</v>
      </c>
      <c r="F6779" s="88" t="s">
        <v>58</v>
      </c>
      <c r="G6779" s="32" t="s">
        <v>65</v>
      </c>
      <c r="H6779" s="87" t="s">
        <v>435</v>
      </c>
      <c r="I6779" s="32" t="s">
        <v>166</v>
      </c>
      <c r="J6779" s="19">
        <v>0.33024999999999999</v>
      </c>
    </row>
    <row r="6780" spans="1:10">
      <c r="A6780" s="18" t="s">
        <v>22</v>
      </c>
      <c r="B6780" s="5" t="str">
        <f>TEXT(DATA[[#This Row],[Fecha]],"mmm")</f>
        <v>ago</v>
      </c>
      <c r="C6780" s="16">
        <f>(WEEKNUM(DATA[[#This Row],[Fecha]],2))</f>
        <v>32</v>
      </c>
      <c r="D6780" s="86">
        <v>45512</v>
      </c>
      <c r="E6780" s="103">
        <f>YEAR(DATA[[#This Row],[Fecha]])</f>
        <v>2024</v>
      </c>
      <c r="F6780" s="88" t="s">
        <v>398</v>
      </c>
      <c r="G6780" s="32" t="s">
        <v>65</v>
      </c>
      <c r="H6780" s="87" t="s">
        <v>89</v>
      </c>
      <c r="I6780" s="32" t="s">
        <v>166</v>
      </c>
      <c r="J6780" s="19">
        <v>0.2499833333</v>
      </c>
    </row>
    <row r="6781" spans="1:10">
      <c r="A6781" s="18" t="s">
        <v>19</v>
      </c>
      <c r="B6781" s="5" t="str">
        <f>TEXT(DATA[[#This Row],[Fecha]],"mmm")</f>
        <v>ago</v>
      </c>
      <c r="C6781" s="16">
        <f>(WEEKNUM(DATA[[#This Row],[Fecha]],2))</f>
        <v>32</v>
      </c>
      <c r="D6781" s="86">
        <v>45512</v>
      </c>
      <c r="E6781" s="103">
        <f>YEAR(DATA[[#This Row],[Fecha]])</f>
        <v>2024</v>
      </c>
      <c r="F6781" s="88" t="s">
        <v>58</v>
      </c>
      <c r="G6781" s="32" t="s">
        <v>65</v>
      </c>
      <c r="H6781" s="87" t="s">
        <v>435</v>
      </c>
      <c r="I6781" s="32" t="s">
        <v>166</v>
      </c>
      <c r="J6781" s="19">
        <v>0.24078333330000001</v>
      </c>
    </row>
    <row r="6782" spans="1:10">
      <c r="A6782" s="18" t="s">
        <v>22</v>
      </c>
      <c r="B6782" s="5" t="str">
        <f>TEXT(DATA[[#This Row],[Fecha]],"mmm")</f>
        <v>ago</v>
      </c>
      <c r="C6782" s="16">
        <f>(WEEKNUM(DATA[[#This Row],[Fecha]],2))</f>
        <v>32</v>
      </c>
      <c r="D6782" s="86">
        <v>45512</v>
      </c>
      <c r="E6782" s="103">
        <f>YEAR(DATA[[#This Row],[Fecha]])</f>
        <v>2024</v>
      </c>
      <c r="F6782" s="88" t="s">
        <v>398</v>
      </c>
      <c r="G6782" s="32" t="s">
        <v>79</v>
      </c>
      <c r="H6782" s="87" t="s">
        <v>110</v>
      </c>
      <c r="I6782" s="32" t="s">
        <v>166</v>
      </c>
      <c r="J6782" s="19">
        <v>0.2001666667</v>
      </c>
    </row>
    <row r="6783" spans="1:10">
      <c r="A6783" s="18" t="s">
        <v>22</v>
      </c>
      <c r="B6783" s="5" t="str">
        <f>TEXT(DATA[[#This Row],[Fecha]],"mmm")</f>
        <v>ago</v>
      </c>
      <c r="C6783" s="16">
        <f>(WEEKNUM(DATA[[#This Row],[Fecha]],2))</f>
        <v>32</v>
      </c>
      <c r="D6783" s="86">
        <v>45512</v>
      </c>
      <c r="E6783" s="103">
        <f>YEAR(DATA[[#This Row],[Fecha]])</f>
        <v>2024</v>
      </c>
      <c r="F6783" s="88" t="s">
        <v>398</v>
      </c>
      <c r="G6783" s="32" t="s">
        <v>79</v>
      </c>
      <c r="H6783" s="87" t="s">
        <v>110</v>
      </c>
      <c r="I6783" s="32" t="s">
        <v>166</v>
      </c>
      <c r="J6783" s="19">
        <v>0.20013333329999999</v>
      </c>
    </row>
    <row r="6784" spans="1:10">
      <c r="A6784" s="18" t="s">
        <v>22</v>
      </c>
      <c r="B6784" s="5" t="str">
        <f>TEXT(DATA[[#This Row],[Fecha]],"mmm")</f>
        <v>ago</v>
      </c>
      <c r="C6784" s="16">
        <f>(WEEKNUM(DATA[[#This Row],[Fecha]],2))</f>
        <v>32</v>
      </c>
      <c r="D6784" s="86">
        <v>45512</v>
      </c>
      <c r="E6784" s="103">
        <f>YEAR(DATA[[#This Row],[Fecha]])</f>
        <v>2024</v>
      </c>
      <c r="F6784" s="88" t="s">
        <v>398</v>
      </c>
      <c r="G6784" s="32" t="s">
        <v>65</v>
      </c>
      <c r="H6784" s="87" t="s">
        <v>69</v>
      </c>
      <c r="I6784" s="32" t="s">
        <v>166</v>
      </c>
      <c r="J6784" s="19">
        <v>0.1501833333</v>
      </c>
    </row>
    <row r="6785" spans="1:11">
      <c r="A6785" s="18" t="s">
        <v>20</v>
      </c>
      <c r="B6785" s="5" t="str">
        <f>TEXT(DATA[[#This Row],[Fecha]],"mmm")</f>
        <v>ago</v>
      </c>
      <c r="C6785" s="16">
        <f>(WEEKNUM(DATA[[#This Row],[Fecha]],2))</f>
        <v>32</v>
      </c>
      <c r="D6785" s="86">
        <v>45512</v>
      </c>
      <c r="E6785" s="103">
        <f>YEAR(DATA[[#This Row],[Fecha]])</f>
        <v>2024</v>
      </c>
      <c r="F6785" s="88" t="s">
        <v>335</v>
      </c>
      <c r="G6785" s="32" t="s">
        <v>52</v>
      </c>
      <c r="H6785" s="87" t="s">
        <v>162</v>
      </c>
      <c r="I6785" s="32" t="s">
        <v>166</v>
      </c>
      <c r="J6785" s="19">
        <v>0.1403833333</v>
      </c>
    </row>
    <row r="6786" spans="1:11">
      <c r="A6786" s="18" t="s">
        <v>20</v>
      </c>
      <c r="B6786" s="5" t="str">
        <f>TEXT(DATA[[#This Row],[Fecha]],"mmm")</f>
        <v>ago</v>
      </c>
      <c r="C6786" s="16">
        <f>(WEEKNUM(DATA[[#This Row],[Fecha]],2))</f>
        <v>32</v>
      </c>
      <c r="D6786" s="86">
        <v>45513</v>
      </c>
      <c r="E6786" s="103">
        <f>YEAR(DATA[[#This Row],[Fecha]])</f>
        <v>2024</v>
      </c>
      <c r="F6786" s="88" t="s">
        <v>58</v>
      </c>
      <c r="G6786" s="32" t="s">
        <v>64</v>
      </c>
      <c r="H6786" s="87" t="s">
        <v>1104</v>
      </c>
      <c r="I6786" s="32" t="s">
        <v>56</v>
      </c>
      <c r="J6786" s="19">
        <v>46.814583329999998</v>
      </c>
      <c r="K6786" s="29" t="s">
        <v>1123</v>
      </c>
    </row>
    <row r="6787" spans="1:11">
      <c r="A6787" s="18" t="s">
        <v>20</v>
      </c>
      <c r="B6787" s="5" t="str">
        <f>TEXT(DATA[[#This Row],[Fecha]],"mmm")</f>
        <v>ago</v>
      </c>
      <c r="C6787" s="16">
        <f>(WEEKNUM(DATA[[#This Row],[Fecha]],2))</f>
        <v>32</v>
      </c>
      <c r="D6787" s="86">
        <v>45513</v>
      </c>
      <c r="E6787" s="103">
        <f>YEAR(DATA[[#This Row],[Fecha]])</f>
        <v>2024</v>
      </c>
      <c r="F6787" s="88" t="s">
        <v>58</v>
      </c>
      <c r="G6787" s="32" t="s">
        <v>64</v>
      </c>
      <c r="H6787" s="87" t="s">
        <v>1104</v>
      </c>
      <c r="I6787" s="32" t="s">
        <v>56</v>
      </c>
      <c r="J6787" s="19">
        <v>45.045116669999999</v>
      </c>
      <c r="K6787" s="29" t="s">
        <v>1123</v>
      </c>
    </row>
    <row r="6788" spans="1:11">
      <c r="A6788" s="18" t="s">
        <v>20</v>
      </c>
      <c r="B6788" s="5" t="str">
        <f>TEXT(DATA[[#This Row],[Fecha]],"mmm")</f>
        <v>ago</v>
      </c>
      <c r="C6788" s="16">
        <f>(WEEKNUM(DATA[[#This Row],[Fecha]],2))</f>
        <v>32</v>
      </c>
      <c r="D6788" s="86">
        <v>45513</v>
      </c>
      <c r="E6788" s="103">
        <f>YEAR(DATA[[#This Row],[Fecha]])</f>
        <v>2024</v>
      </c>
      <c r="F6788" s="88" t="s">
        <v>398</v>
      </c>
      <c r="G6788" s="32" t="s">
        <v>52</v>
      </c>
      <c r="H6788" s="87" t="s">
        <v>553</v>
      </c>
      <c r="I6788" s="32" t="s">
        <v>56</v>
      </c>
      <c r="J6788" s="19">
        <v>23.082133330000001</v>
      </c>
      <c r="K6788" s="29" t="s">
        <v>641</v>
      </c>
    </row>
    <row r="6789" spans="1:11">
      <c r="A6789" s="18" t="s">
        <v>20</v>
      </c>
      <c r="B6789" s="5" t="str">
        <f>TEXT(DATA[[#This Row],[Fecha]],"mmm")</f>
        <v>ago</v>
      </c>
      <c r="C6789" s="16">
        <f>(WEEKNUM(DATA[[#This Row],[Fecha]],2))</f>
        <v>32</v>
      </c>
      <c r="D6789" s="86">
        <v>45513</v>
      </c>
      <c r="E6789" s="103">
        <f>YEAR(DATA[[#This Row],[Fecha]])</f>
        <v>2024</v>
      </c>
      <c r="F6789" s="88" t="s">
        <v>58</v>
      </c>
      <c r="G6789" s="32" t="s">
        <v>64</v>
      </c>
      <c r="H6789" s="87" t="s">
        <v>142</v>
      </c>
      <c r="I6789" s="32" t="s">
        <v>57</v>
      </c>
      <c r="J6789" s="19">
        <v>18.222666669999999</v>
      </c>
      <c r="K6789" s="29" t="s">
        <v>1124</v>
      </c>
    </row>
    <row r="6790" spans="1:11">
      <c r="A6790" s="18" t="s">
        <v>20</v>
      </c>
      <c r="B6790" s="5" t="str">
        <f>TEXT(DATA[[#This Row],[Fecha]],"mmm")</f>
        <v>ago</v>
      </c>
      <c r="C6790" s="16">
        <f>(WEEKNUM(DATA[[#This Row],[Fecha]],2))</f>
        <v>32</v>
      </c>
      <c r="D6790" s="86">
        <v>45513</v>
      </c>
      <c r="E6790" s="103">
        <f>YEAR(DATA[[#This Row],[Fecha]])</f>
        <v>2024</v>
      </c>
      <c r="F6790" s="88" t="s">
        <v>398</v>
      </c>
      <c r="G6790" s="32" t="s">
        <v>64</v>
      </c>
      <c r="H6790" s="87" t="s">
        <v>478</v>
      </c>
      <c r="I6790" s="32" t="s">
        <v>57</v>
      </c>
      <c r="J6790" s="19">
        <v>17.5486</v>
      </c>
      <c r="K6790" s="29" t="s">
        <v>1125</v>
      </c>
    </row>
    <row r="6791" spans="1:11">
      <c r="A6791" s="18" t="s">
        <v>20</v>
      </c>
      <c r="B6791" s="5" t="str">
        <f>TEXT(DATA[[#This Row],[Fecha]],"mmm")</f>
        <v>ago</v>
      </c>
      <c r="C6791" s="16">
        <f>(WEEKNUM(DATA[[#This Row],[Fecha]],2))</f>
        <v>32</v>
      </c>
      <c r="D6791" s="86">
        <v>45513</v>
      </c>
      <c r="E6791" s="103">
        <f>YEAR(DATA[[#This Row],[Fecha]])</f>
        <v>2024</v>
      </c>
      <c r="F6791" s="88" t="s">
        <v>398</v>
      </c>
      <c r="G6791" s="32" t="s">
        <v>1103</v>
      </c>
      <c r="H6791" s="87" t="s">
        <v>1105</v>
      </c>
      <c r="I6791" s="32" t="s">
        <v>57</v>
      </c>
      <c r="J6791" s="19">
        <v>13.643916669999999</v>
      </c>
      <c r="K6791" s="29" t="s">
        <v>1126</v>
      </c>
    </row>
    <row r="6792" spans="1:11">
      <c r="A6792" s="18" t="s">
        <v>20</v>
      </c>
      <c r="B6792" s="5" t="str">
        <f>TEXT(DATA[[#This Row],[Fecha]],"mmm")</f>
        <v>ago</v>
      </c>
      <c r="C6792" s="16">
        <f>(WEEKNUM(DATA[[#This Row],[Fecha]],2))</f>
        <v>32</v>
      </c>
      <c r="D6792" s="86">
        <v>45513</v>
      </c>
      <c r="E6792" s="103">
        <f>YEAR(DATA[[#This Row],[Fecha]])</f>
        <v>2024</v>
      </c>
      <c r="F6792" s="88" t="s">
        <v>398</v>
      </c>
      <c r="G6792" s="32" t="s">
        <v>64</v>
      </c>
      <c r="H6792" s="87" t="s">
        <v>490</v>
      </c>
      <c r="I6792" s="32" t="s">
        <v>57</v>
      </c>
      <c r="J6792" s="19">
        <v>10.988616670000001</v>
      </c>
      <c r="K6792" s="29" t="s">
        <v>641</v>
      </c>
    </row>
    <row r="6793" spans="1:11">
      <c r="A6793" s="18" t="s">
        <v>22</v>
      </c>
      <c r="B6793" s="5" t="str">
        <f>TEXT(DATA[[#This Row],[Fecha]],"mmm")</f>
        <v>ago</v>
      </c>
      <c r="C6793" s="16">
        <f>(WEEKNUM(DATA[[#This Row],[Fecha]],2))</f>
        <v>32</v>
      </c>
      <c r="D6793" s="86">
        <v>45513</v>
      </c>
      <c r="E6793" s="103">
        <f>YEAR(DATA[[#This Row],[Fecha]])</f>
        <v>2024</v>
      </c>
      <c r="F6793" s="88" t="s">
        <v>398</v>
      </c>
      <c r="G6793" s="32" t="s">
        <v>60</v>
      </c>
      <c r="H6793" s="87" t="s">
        <v>299</v>
      </c>
      <c r="I6793" s="32" t="s">
        <v>57</v>
      </c>
      <c r="J6793" s="19">
        <v>10.702733329999999</v>
      </c>
      <c r="K6793" s="29" t="s">
        <v>641</v>
      </c>
    </row>
    <row r="6794" spans="1:11">
      <c r="A6794" s="18" t="s">
        <v>19</v>
      </c>
      <c r="B6794" s="5" t="str">
        <f>TEXT(DATA[[#This Row],[Fecha]],"mmm")</f>
        <v>ago</v>
      </c>
      <c r="C6794" s="16">
        <f>(WEEKNUM(DATA[[#This Row],[Fecha]],2))</f>
        <v>32</v>
      </c>
      <c r="D6794" s="86">
        <v>45513</v>
      </c>
      <c r="E6794" s="103">
        <f>YEAR(DATA[[#This Row],[Fecha]])</f>
        <v>2024</v>
      </c>
      <c r="F6794" s="88" t="s">
        <v>58</v>
      </c>
      <c r="G6794" s="32" t="s">
        <v>59</v>
      </c>
      <c r="H6794" s="87" t="s">
        <v>487</v>
      </c>
      <c r="I6794" s="32" t="s">
        <v>166</v>
      </c>
      <c r="J6794" s="19">
        <v>6.9149500000000002</v>
      </c>
    </row>
    <row r="6795" spans="1:11">
      <c r="A6795" s="18" t="s">
        <v>20</v>
      </c>
      <c r="B6795" s="5" t="str">
        <f>TEXT(DATA[[#This Row],[Fecha]],"mmm")</f>
        <v>ago</v>
      </c>
      <c r="C6795" s="16">
        <f>(WEEKNUM(DATA[[#This Row],[Fecha]],2))</f>
        <v>32</v>
      </c>
      <c r="D6795" s="86">
        <v>45513</v>
      </c>
      <c r="E6795" s="103">
        <f>YEAR(DATA[[#This Row],[Fecha]])</f>
        <v>2024</v>
      </c>
      <c r="F6795" s="88" t="s">
        <v>398</v>
      </c>
      <c r="G6795" s="32" t="s">
        <v>76</v>
      </c>
      <c r="H6795" s="87" t="s">
        <v>529</v>
      </c>
      <c r="I6795" s="32" t="s">
        <v>166</v>
      </c>
      <c r="J6795" s="19">
        <v>6.5371166670000003</v>
      </c>
    </row>
    <row r="6796" spans="1:11">
      <c r="A6796" s="18" t="s">
        <v>19</v>
      </c>
      <c r="B6796" s="5" t="str">
        <f>TEXT(DATA[[#This Row],[Fecha]],"mmm")</f>
        <v>ago</v>
      </c>
      <c r="C6796" s="16">
        <f>(WEEKNUM(DATA[[#This Row],[Fecha]],2))</f>
        <v>32</v>
      </c>
      <c r="D6796" s="86">
        <v>45513</v>
      </c>
      <c r="E6796" s="103">
        <f>YEAR(DATA[[#This Row],[Fecha]])</f>
        <v>2024</v>
      </c>
      <c r="F6796" s="88" t="s">
        <v>58</v>
      </c>
      <c r="G6796" s="32" t="s">
        <v>74</v>
      </c>
      <c r="H6796" s="87" t="s">
        <v>608</v>
      </c>
      <c r="I6796" s="32" t="s">
        <v>166</v>
      </c>
      <c r="J6796" s="19">
        <v>5.2712833330000004</v>
      </c>
    </row>
    <row r="6797" spans="1:11">
      <c r="A6797" s="18" t="s">
        <v>20</v>
      </c>
      <c r="B6797" s="5" t="str">
        <f>TEXT(DATA[[#This Row],[Fecha]],"mmm")</f>
        <v>ago</v>
      </c>
      <c r="C6797" s="16">
        <f>(WEEKNUM(DATA[[#This Row],[Fecha]],2))</f>
        <v>32</v>
      </c>
      <c r="D6797" s="86">
        <v>45513</v>
      </c>
      <c r="E6797" s="103">
        <f>YEAR(DATA[[#This Row],[Fecha]])</f>
        <v>2024</v>
      </c>
      <c r="F6797" s="88" t="s">
        <v>58</v>
      </c>
      <c r="G6797" s="32" t="s">
        <v>64</v>
      </c>
      <c r="H6797" s="87" t="s">
        <v>142</v>
      </c>
      <c r="I6797" s="32" t="s">
        <v>166</v>
      </c>
      <c r="J6797" s="19">
        <v>5.2353833329999997</v>
      </c>
    </row>
    <row r="6798" spans="1:11">
      <c r="A6798" s="18" t="s">
        <v>20</v>
      </c>
      <c r="B6798" s="5" t="str">
        <f>TEXT(DATA[[#This Row],[Fecha]],"mmm")</f>
        <v>ago</v>
      </c>
      <c r="C6798" s="16">
        <f>(WEEKNUM(DATA[[#This Row],[Fecha]],2))</f>
        <v>32</v>
      </c>
      <c r="D6798" s="86">
        <v>45513</v>
      </c>
      <c r="E6798" s="103">
        <f>YEAR(DATA[[#This Row],[Fecha]])</f>
        <v>2024</v>
      </c>
      <c r="F6798" s="88" t="s">
        <v>398</v>
      </c>
      <c r="G6798" s="32" t="s">
        <v>64</v>
      </c>
      <c r="H6798" s="87" t="s">
        <v>1108</v>
      </c>
      <c r="I6798" s="32" t="s">
        <v>166</v>
      </c>
      <c r="J6798" s="19">
        <v>4.3737166670000001</v>
      </c>
    </row>
    <row r="6799" spans="1:11">
      <c r="A6799" s="18" t="s">
        <v>20</v>
      </c>
      <c r="B6799" s="5" t="str">
        <f>TEXT(DATA[[#This Row],[Fecha]],"mmm")</f>
        <v>ago</v>
      </c>
      <c r="C6799" s="16">
        <f>(WEEKNUM(DATA[[#This Row],[Fecha]],2))</f>
        <v>32</v>
      </c>
      <c r="D6799" s="86">
        <v>45513</v>
      </c>
      <c r="E6799" s="103">
        <f>YEAR(DATA[[#This Row],[Fecha]])</f>
        <v>2024</v>
      </c>
      <c r="F6799" s="88" t="s">
        <v>398</v>
      </c>
      <c r="G6799" s="32" t="s">
        <v>53</v>
      </c>
      <c r="H6799" s="87" t="s">
        <v>603</v>
      </c>
      <c r="I6799" s="32" t="s">
        <v>166</v>
      </c>
      <c r="J6799" s="19">
        <v>4.3694499999999996</v>
      </c>
    </row>
    <row r="6800" spans="1:11">
      <c r="A6800" s="18" t="s">
        <v>20</v>
      </c>
      <c r="B6800" s="5" t="str">
        <f>TEXT(DATA[[#This Row],[Fecha]],"mmm")</f>
        <v>ago</v>
      </c>
      <c r="C6800" s="16">
        <f>(WEEKNUM(DATA[[#This Row],[Fecha]],2))</f>
        <v>32</v>
      </c>
      <c r="D6800" s="86">
        <v>45513</v>
      </c>
      <c r="E6800" s="103">
        <f>YEAR(DATA[[#This Row],[Fecha]])</f>
        <v>2024</v>
      </c>
      <c r="F6800" s="88" t="s">
        <v>58</v>
      </c>
      <c r="G6800" s="32" t="s">
        <v>53</v>
      </c>
      <c r="H6800" s="87" t="s">
        <v>387</v>
      </c>
      <c r="I6800" s="32" t="s">
        <v>166</v>
      </c>
      <c r="J6800" s="19">
        <v>4.0813166670000003</v>
      </c>
    </row>
    <row r="6801" spans="1:10">
      <c r="A6801" s="18" t="s">
        <v>20</v>
      </c>
      <c r="B6801" s="5" t="str">
        <f>TEXT(DATA[[#This Row],[Fecha]],"mmm")</f>
        <v>ago</v>
      </c>
      <c r="C6801" s="16">
        <f>(WEEKNUM(DATA[[#This Row],[Fecha]],2))</f>
        <v>32</v>
      </c>
      <c r="D6801" s="86">
        <v>45513</v>
      </c>
      <c r="E6801" s="103">
        <f>YEAR(DATA[[#This Row],[Fecha]])</f>
        <v>2024</v>
      </c>
      <c r="F6801" s="88" t="s">
        <v>335</v>
      </c>
      <c r="G6801" s="32" t="s">
        <v>75</v>
      </c>
      <c r="H6801" s="87" t="s">
        <v>177</v>
      </c>
      <c r="I6801" s="32" t="s">
        <v>166</v>
      </c>
      <c r="J6801" s="19">
        <v>3.9028666670000001</v>
      </c>
    </row>
    <row r="6802" spans="1:10">
      <c r="A6802" s="18" t="s">
        <v>19</v>
      </c>
      <c r="B6802" s="5" t="str">
        <f>TEXT(DATA[[#This Row],[Fecha]],"mmm")</f>
        <v>ago</v>
      </c>
      <c r="C6802" s="16">
        <f>(WEEKNUM(DATA[[#This Row],[Fecha]],2))</f>
        <v>32</v>
      </c>
      <c r="D6802" s="86">
        <v>45513</v>
      </c>
      <c r="E6802" s="103">
        <f>YEAR(DATA[[#This Row],[Fecha]])</f>
        <v>2024</v>
      </c>
      <c r="F6802" s="88" t="s">
        <v>58</v>
      </c>
      <c r="G6802" s="32" t="s">
        <v>59</v>
      </c>
      <c r="H6802" s="87" t="s">
        <v>487</v>
      </c>
      <c r="I6802" s="32" t="s">
        <v>166</v>
      </c>
      <c r="J6802" s="19">
        <v>3.8317166669999998</v>
      </c>
    </row>
    <row r="6803" spans="1:10">
      <c r="A6803" s="18" t="s">
        <v>19</v>
      </c>
      <c r="B6803" s="5" t="str">
        <f>TEXT(DATA[[#This Row],[Fecha]],"mmm")</f>
        <v>ago</v>
      </c>
      <c r="C6803" s="16">
        <f>(WEEKNUM(DATA[[#This Row],[Fecha]],2))</f>
        <v>32</v>
      </c>
      <c r="D6803" s="86">
        <v>45513</v>
      </c>
      <c r="E6803" s="103">
        <f>YEAR(DATA[[#This Row],[Fecha]])</f>
        <v>2024</v>
      </c>
      <c r="F6803" s="88" t="s">
        <v>58</v>
      </c>
      <c r="G6803" s="32" t="s">
        <v>59</v>
      </c>
      <c r="H6803" s="87" t="s">
        <v>487</v>
      </c>
      <c r="I6803" s="32" t="s">
        <v>166</v>
      </c>
      <c r="J6803" s="19">
        <v>3.7290333329999998</v>
      </c>
    </row>
    <row r="6804" spans="1:10">
      <c r="A6804" s="18" t="s">
        <v>19</v>
      </c>
      <c r="B6804" s="5" t="str">
        <f>TEXT(DATA[[#This Row],[Fecha]],"mmm")</f>
        <v>ago</v>
      </c>
      <c r="C6804" s="16">
        <f>(WEEKNUM(DATA[[#This Row],[Fecha]],2))</f>
        <v>32</v>
      </c>
      <c r="D6804" s="86">
        <v>45513</v>
      </c>
      <c r="E6804" s="103">
        <f>YEAR(DATA[[#This Row],[Fecha]])</f>
        <v>2024</v>
      </c>
      <c r="F6804" s="88" t="s">
        <v>398</v>
      </c>
      <c r="G6804" s="32" t="s">
        <v>74</v>
      </c>
      <c r="H6804" s="87" t="s">
        <v>608</v>
      </c>
      <c r="I6804" s="32" t="s">
        <v>166</v>
      </c>
      <c r="J6804" s="19">
        <v>2.760766667</v>
      </c>
    </row>
    <row r="6805" spans="1:10">
      <c r="A6805" s="18" t="s">
        <v>19</v>
      </c>
      <c r="B6805" s="5" t="str">
        <f>TEXT(DATA[[#This Row],[Fecha]],"mmm")</f>
        <v>ago</v>
      </c>
      <c r="C6805" s="16">
        <f>(WEEKNUM(DATA[[#This Row],[Fecha]],2))</f>
        <v>32</v>
      </c>
      <c r="D6805" s="86">
        <v>45513</v>
      </c>
      <c r="E6805" s="103">
        <f>YEAR(DATA[[#This Row],[Fecha]])</f>
        <v>2024</v>
      </c>
      <c r="F6805" s="88" t="s">
        <v>58</v>
      </c>
      <c r="G6805" s="32" t="s">
        <v>59</v>
      </c>
      <c r="H6805" s="87" t="s">
        <v>487</v>
      </c>
      <c r="I6805" s="32" t="s">
        <v>166</v>
      </c>
      <c r="J6805" s="19">
        <v>2.6941999999999999</v>
      </c>
    </row>
    <row r="6806" spans="1:10">
      <c r="A6806" s="18" t="s">
        <v>22</v>
      </c>
      <c r="B6806" s="5" t="str">
        <f>TEXT(DATA[[#This Row],[Fecha]],"mmm")</f>
        <v>ago</v>
      </c>
      <c r="C6806" s="16">
        <f>(WEEKNUM(DATA[[#This Row],[Fecha]],2))</f>
        <v>32</v>
      </c>
      <c r="D6806" s="86">
        <v>45513</v>
      </c>
      <c r="E6806" s="103">
        <f>YEAR(DATA[[#This Row],[Fecha]])</f>
        <v>2024</v>
      </c>
      <c r="F6806" s="88" t="s">
        <v>398</v>
      </c>
      <c r="G6806" s="32" t="s">
        <v>60</v>
      </c>
      <c r="H6806" s="87" t="s">
        <v>299</v>
      </c>
      <c r="I6806" s="32" t="s">
        <v>166</v>
      </c>
      <c r="J6806" s="19">
        <v>2.65035</v>
      </c>
    </row>
    <row r="6807" spans="1:10">
      <c r="A6807" s="18" t="s">
        <v>22</v>
      </c>
      <c r="B6807" s="5" t="str">
        <f>TEXT(DATA[[#This Row],[Fecha]],"mmm")</f>
        <v>ago</v>
      </c>
      <c r="C6807" s="16">
        <f>(WEEKNUM(DATA[[#This Row],[Fecha]],2))</f>
        <v>32</v>
      </c>
      <c r="D6807" s="86">
        <v>45513</v>
      </c>
      <c r="E6807" s="103">
        <f>YEAR(DATA[[#This Row],[Fecha]])</f>
        <v>2024</v>
      </c>
      <c r="F6807" s="88" t="s">
        <v>398</v>
      </c>
      <c r="G6807" s="32" t="s">
        <v>65</v>
      </c>
      <c r="H6807" s="87" t="s">
        <v>69</v>
      </c>
      <c r="I6807" s="32" t="s">
        <v>166</v>
      </c>
      <c r="J6807" s="19">
        <v>2.5511666669999999</v>
      </c>
    </row>
    <row r="6808" spans="1:10">
      <c r="A6808" s="18" t="s">
        <v>19</v>
      </c>
      <c r="B6808" s="5" t="str">
        <f>TEXT(DATA[[#This Row],[Fecha]],"mmm")</f>
        <v>ago</v>
      </c>
      <c r="C6808" s="16">
        <f>(WEEKNUM(DATA[[#This Row],[Fecha]],2))</f>
        <v>32</v>
      </c>
      <c r="D6808" s="86">
        <v>45513</v>
      </c>
      <c r="E6808" s="103">
        <f>YEAR(DATA[[#This Row],[Fecha]])</f>
        <v>2024</v>
      </c>
      <c r="F6808" s="88" t="s">
        <v>58</v>
      </c>
      <c r="G6808" s="32" t="s">
        <v>59</v>
      </c>
      <c r="H6808" s="87" t="s">
        <v>487</v>
      </c>
      <c r="I6808" s="32" t="s">
        <v>166</v>
      </c>
      <c r="J6808" s="19">
        <v>2.1577833329999998</v>
      </c>
    </row>
    <row r="6809" spans="1:10">
      <c r="A6809" s="18" t="s">
        <v>20</v>
      </c>
      <c r="B6809" s="5" t="str">
        <f>TEXT(DATA[[#This Row],[Fecha]],"mmm")</f>
        <v>ago</v>
      </c>
      <c r="C6809" s="16">
        <f>(WEEKNUM(DATA[[#This Row],[Fecha]],2))</f>
        <v>32</v>
      </c>
      <c r="D6809" s="86">
        <v>45513</v>
      </c>
      <c r="E6809" s="103">
        <f>YEAR(DATA[[#This Row],[Fecha]])</f>
        <v>2024</v>
      </c>
      <c r="F6809" s="88" t="s">
        <v>335</v>
      </c>
      <c r="G6809" s="32" t="s">
        <v>75</v>
      </c>
      <c r="H6809" s="87" t="s">
        <v>177</v>
      </c>
      <c r="I6809" s="32" t="s">
        <v>166</v>
      </c>
      <c r="J6809" s="19">
        <v>2.0857833330000002</v>
      </c>
    </row>
    <row r="6810" spans="1:10">
      <c r="A6810" s="18" t="s">
        <v>20</v>
      </c>
      <c r="B6810" s="5" t="str">
        <f>TEXT(DATA[[#This Row],[Fecha]],"mmm")</f>
        <v>ago</v>
      </c>
      <c r="C6810" s="16">
        <f>(WEEKNUM(DATA[[#This Row],[Fecha]],2))</f>
        <v>32</v>
      </c>
      <c r="D6810" s="86">
        <v>45513</v>
      </c>
      <c r="E6810" s="103">
        <f>YEAR(DATA[[#This Row],[Fecha]])</f>
        <v>2024</v>
      </c>
      <c r="F6810" s="88" t="s">
        <v>398</v>
      </c>
      <c r="G6810" s="32" t="s">
        <v>64</v>
      </c>
      <c r="H6810" s="87" t="s">
        <v>544</v>
      </c>
      <c r="I6810" s="32" t="s">
        <v>166</v>
      </c>
      <c r="J6810" s="19">
        <v>2.0446333330000002</v>
      </c>
    </row>
    <row r="6811" spans="1:10">
      <c r="A6811" s="18" t="s">
        <v>19</v>
      </c>
      <c r="B6811" s="5" t="str">
        <f>TEXT(DATA[[#This Row],[Fecha]],"mmm")</f>
        <v>ago</v>
      </c>
      <c r="C6811" s="16">
        <f>(WEEKNUM(DATA[[#This Row],[Fecha]],2))</f>
        <v>32</v>
      </c>
      <c r="D6811" s="86">
        <v>45513</v>
      </c>
      <c r="E6811" s="103">
        <f>YEAR(DATA[[#This Row],[Fecha]])</f>
        <v>2024</v>
      </c>
      <c r="F6811" s="88" t="s">
        <v>58</v>
      </c>
      <c r="G6811" s="32" t="s">
        <v>59</v>
      </c>
      <c r="H6811" s="87" t="s">
        <v>487</v>
      </c>
      <c r="I6811" s="32" t="s">
        <v>166</v>
      </c>
      <c r="J6811" s="19">
        <v>1.6816</v>
      </c>
    </row>
    <row r="6812" spans="1:10">
      <c r="A6812" s="18" t="s">
        <v>19</v>
      </c>
      <c r="B6812" s="5" t="str">
        <f>TEXT(DATA[[#This Row],[Fecha]],"mmm")</f>
        <v>ago</v>
      </c>
      <c r="C6812" s="16">
        <f>(WEEKNUM(DATA[[#This Row],[Fecha]],2))</f>
        <v>32</v>
      </c>
      <c r="D6812" s="86">
        <v>45513</v>
      </c>
      <c r="E6812" s="103">
        <f>YEAR(DATA[[#This Row],[Fecha]])</f>
        <v>2024</v>
      </c>
      <c r="F6812" s="88" t="s">
        <v>58</v>
      </c>
      <c r="G6812" s="32" t="s">
        <v>65</v>
      </c>
      <c r="H6812" s="87" t="s">
        <v>435</v>
      </c>
      <c r="I6812" s="32" t="s">
        <v>166</v>
      </c>
      <c r="J6812" s="19">
        <v>1.6577999999999999</v>
      </c>
    </row>
    <row r="6813" spans="1:10">
      <c r="A6813" s="18" t="s">
        <v>19</v>
      </c>
      <c r="B6813" s="5" t="str">
        <f>TEXT(DATA[[#This Row],[Fecha]],"mmm")</f>
        <v>ago</v>
      </c>
      <c r="C6813" s="16">
        <f>(WEEKNUM(DATA[[#This Row],[Fecha]],2))</f>
        <v>32</v>
      </c>
      <c r="D6813" s="86">
        <v>45513</v>
      </c>
      <c r="E6813" s="103">
        <f>YEAR(DATA[[#This Row],[Fecha]])</f>
        <v>2024</v>
      </c>
      <c r="F6813" s="88" t="s">
        <v>58</v>
      </c>
      <c r="G6813" s="32" t="s">
        <v>65</v>
      </c>
      <c r="H6813" s="87" t="s">
        <v>89</v>
      </c>
      <c r="I6813" s="32" t="s">
        <v>166</v>
      </c>
      <c r="J6813" s="19">
        <v>1.5790500000000001</v>
      </c>
    </row>
    <row r="6814" spans="1:10">
      <c r="A6814" s="18" t="s">
        <v>19</v>
      </c>
      <c r="B6814" s="5" t="str">
        <f>TEXT(DATA[[#This Row],[Fecha]],"mmm")</f>
        <v>ago</v>
      </c>
      <c r="C6814" s="16">
        <f>(WEEKNUM(DATA[[#This Row],[Fecha]],2))</f>
        <v>32</v>
      </c>
      <c r="D6814" s="86">
        <v>45513</v>
      </c>
      <c r="E6814" s="103">
        <f>YEAR(DATA[[#This Row],[Fecha]])</f>
        <v>2024</v>
      </c>
      <c r="F6814" s="88" t="s">
        <v>398</v>
      </c>
      <c r="G6814" s="32" t="s">
        <v>65</v>
      </c>
      <c r="H6814" s="87" t="s">
        <v>89</v>
      </c>
      <c r="I6814" s="32" t="s">
        <v>166</v>
      </c>
      <c r="J6814" s="19">
        <v>1.5508166670000001</v>
      </c>
    </row>
    <row r="6815" spans="1:10">
      <c r="A6815" s="18" t="s">
        <v>19</v>
      </c>
      <c r="B6815" s="5" t="str">
        <f>TEXT(DATA[[#This Row],[Fecha]],"mmm")</f>
        <v>ago</v>
      </c>
      <c r="C6815" s="16">
        <f>(WEEKNUM(DATA[[#This Row],[Fecha]],2))</f>
        <v>32</v>
      </c>
      <c r="D6815" s="86">
        <v>45513</v>
      </c>
      <c r="E6815" s="103">
        <f>YEAR(DATA[[#This Row],[Fecha]])</f>
        <v>2024</v>
      </c>
      <c r="F6815" s="88" t="s">
        <v>398</v>
      </c>
      <c r="G6815" s="32" t="s">
        <v>74</v>
      </c>
      <c r="H6815" s="87" t="s">
        <v>608</v>
      </c>
      <c r="I6815" s="32" t="s">
        <v>166</v>
      </c>
      <c r="J6815" s="19">
        <v>1.4678833330000001</v>
      </c>
    </row>
    <row r="6816" spans="1:10">
      <c r="A6816" s="18" t="s">
        <v>20</v>
      </c>
      <c r="B6816" s="5" t="str">
        <f>TEXT(DATA[[#This Row],[Fecha]],"mmm")</f>
        <v>ago</v>
      </c>
      <c r="C6816" s="16">
        <f>(WEEKNUM(DATA[[#This Row],[Fecha]],2))</f>
        <v>32</v>
      </c>
      <c r="D6816" s="86">
        <v>45513</v>
      </c>
      <c r="E6816" s="103">
        <f>YEAR(DATA[[#This Row],[Fecha]])</f>
        <v>2024</v>
      </c>
      <c r="F6816" s="88" t="s">
        <v>398</v>
      </c>
      <c r="G6816" s="32" t="s">
        <v>62</v>
      </c>
      <c r="H6816" s="87" t="s">
        <v>307</v>
      </c>
      <c r="I6816" s="32" t="s">
        <v>166</v>
      </c>
      <c r="J6816" s="19">
        <v>1.3411166670000001</v>
      </c>
    </row>
    <row r="6817" spans="1:10">
      <c r="A6817" s="18" t="s">
        <v>19</v>
      </c>
      <c r="B6817" s="5" t="str">
        <f>TEXT(DATA[[#This Row],[Fecha]],"mmm")</f>
        <v>ago</v>
      </c>
      <c r="C6817" s="16">
        <f>(WEEKNUM(DATA[[#This Row],[Fecha]],2))</f>
        <v>32</v>
      </c>
      <c r="D6817" s="86">
        <v>45513</v>
      </c>
      <c r="E6817" s="103">
        <f>YEAR(DATA[[#This Row],[Fecha]])</f>
        <v>2024</v>
      </c>
      <c r="F6817" s="88" t="s">
        <v>398</v>
      </c>
      <c r="G6817" s="32" t="s">
        <v>74</v>
      </c>
      <c r="H6817" s="87" t="s">
        <v>608</v>
      </c>
      <c r="I6817" s="32" t="s">
        <v>166</v>
      </c>
      <c r="J6817" s="19">
        <v>1.339166667</v>
      </c>
    </row>
    <row r="6818" spans="1:10">
      <c r="A6818" s="18" t="s">
        <v>20</v>
      </c>
      <c r="B6818" s="5" t="str">
        <f>TEXT(DATA[[#This Row],[Fecha]],"mmm")</f>
        <v>ago</v>
      </c>
      <c r="C6818" s="16">
        <f>(WEEKNUM(DATA[[#This Row],[Fecha]],2))</f>
        <v>32</v>
      </c>
      <c r="D6818" s="86">
        <v>45513</v>
      </c>
      <c r="E6818" s="103">
        <f>YEAR(DATA[[#This Row],[Fecha]])</f>
        <v>2024</v>
      </c>
      <c r="F6818" s="88" t="s">
        <v>398</v>
      </c>
      <c r="G6818" s="32" t="s">
        <v>76</v>
      </c>
      <c r="H6818" s="87" t="s">
        <v>263</v>
      </c>
      <c r="I6818" s="32" t="s">
        <v>166</v>
      </c>
      <c r="J6818" s="19">
        <v>1.3385833330000001</v>
      </c>
    </row>
    <row r="6819" spans="1:10">
      <c r="A6819" s="18" t="s">
        <v>19</v>
      </c>
      <c r="B6819" s="5" t="str">
        <f>TEXT(DATA[[#This Row],[Fecha]],"mmm")</f>
        <v>ago</v>
      </c>
      <c r="C6819" s="16">
        <f>(WEEKNUM(DATA[[#This Row],[Fecha]],2))</f>
        <v>32</v>
      </c>
      <c r="D6819" s="86">
        <v>45513</v>
      </c>
      <c r="E6819" s="103">
        <f>YEAR(DATA[[#This Row],[Fecha]])</f>
        <v>2024</v>
      </c>
      <c r="F6819" s="88" t="s">
        <v>58</v>
      </c>
      <c r="G6819" s="32" t="s">
        <v>65</v>
      </c>
      <c r="H6819" s="87" t="s">
        <v>435</v>
      </c>
      <c r="I6819" s="32" t="s">
        <v>166</v>
      </c>
      <c r="J6819" s="19">
        <v>1.208</v>
      </c>
    </row>
    <row r="6820" spans="1:10">
      <c r="A6820" s="18" t="s">
        <v>20</v>
      </c>
      <c r="B6820" s="5" t="str">
        <f>TEXT(DATA[[#This Row],[Fecha]],"mmm")</f>
        <v>ago</v>
      </c>
      <c r="C6820" s="16">
        <f>(WEEKNUM(DATA[[#This Row],[Fecha]],2))</f>
        <v>32</v>
      </c>
      <c r="D6820" s="86">
        <v>45513</v>
      </c>
      <c r="E6820" s="103">
        <f>YEAR(DATA[[#This Row],[Fecha]])</f>
        <v>2024</v>
      </c>
      <c r="F6820" s="88" t="s">
        <v>398</v>
      </c>
      <c r="G6820" s="32" t="s">
        <v>59</v>
      </c>
      <c r="H6820" s="87" t="s">
        <v>487</v>
      </c>
      <c r="I6820" s="32" t="s">
        <v>166</v>
      </c>
      <c r="J6820" s="19">
        <v>1.148616667</v>
      </c>
    </row>
    <row r="6821" spans="1:10">
      <c r="A6821" s="18" t="s">
        <v>19</v>
      </c>
      <c r="B6821" s="5" t="str">
        <f>TEXT(DATA[[#This Row],[Fecha]],"mmm")</f>
        <v>ago</v>
      </c>
      <c r="C6821" s="16">
        <f>(WEEKNUM(DATA[[#This Row],[Fecha]],2))</f>
        <v>32</v>
      </c>
      <c r="D6821" s="86">
        <v>45513</v>
      </c>
      <c r="E6821" s="103">
        <f>YEAR(DATA[[#This Row],[Fecha]])</f>
        <v>2024</v>
      </c>
      <c r="F6821" s="88" t="s">
        <v>58</v>
      </c>
      <c r="G6821" s="32" t="s">
        <v>74</v>
      </c>
      <c r="H6821" s="87" t="s">
        <v>149</v>
      </c>
      <c r="I6821" s="32" t="s">
        <v>166</v>
      </c>
      <c r="J6821" s="19">
        <v>1.1435500000000001</v>
      </c>
    </row>
    <row r="6822" spans="1:10">
      <c r="A6822" s="18" t="s">
        <v>20</v>
      </c>
      <c r="B6822" s="5" t="str">
        <f>TEXT(DATA[[#This Row],[Fecha]],"mmm")</f>
        <v>ago</v>
      </c>
      <c r="C6822" s="16">
        <f>(WEEKNUM(DATA[[#This Row],[Fecha]],2))</f>
        <v>32</v>
      </c>
      <c r="D6822" s="86">
        <v>45513</v>
      </c>
      <c r="E6822" s="103">
        <f>YEAR(DATA[[#This Row],[Fecha]])</f>
        <v>2024</v>
      </c>
      <c r="F6822" s="88" t="s">
        <v>58</v>
      </c>
      <c r="G6822" s="32" t="s">
        <v>64</v>
      </c>
      <c r="H6822" s="87" t="s">
        <v>142</v>
      </c>
      <c r="I6822" s="32" t="s">
        <v>166</v>
      </c>
      <c r="J6822" s="19">
        <v>1.141266667</v>
      </c>
    </row>
    <row r="6823" spans="1:10">
      <c r="A6823" s="18" t="s">
        <v>20</v>
      </c>
      <c r="B6823" s="5" t="str">
        <f>TEXT(DATA[[#This Row],[Fecha]],"mmm")</f>
        <v>ago</v>
      </c>
      <c r="C6823" s="16">
        <f>(WEEKNUM(DATA[[#This Row],[Fecha]],2))</f>
        <v>32</v>
      </c>
      <c r="D6823" s="86">
        <v>45513</v>
      </c>
      <c r="E6823" s="103">
        <f>YEAR(DATA[[#This Row],[Fecha]])</f>
        <v>2024</v>
      </c>
      <c r="F6823" s="88" t="s">
        <v>398</v>
      </c>
      <c r="G6823" s="32" t="s">
        <v>59</v>
      </c>
      <c r="H6823" s="87" t="s">
        <v>487</v>
      </c>
      <c r="I6823" s="32" t="s">
        <v>166</v>
      </c>
      <c r="J6823" s="19">
        <v>1.1354500000000001</v>
      </c>
    </row>
    <row r="6824" spans="1:10">
      <c r="A6824" s="18" t="s">
        <v>19</v>
      </c>
      <c r="B6824" s="5" t="str">
        <f>TEXT(DATA[[#This Row],[Fecha]],"mmm")</f>
        <v>ago</v>
      </c>
      <c r="C6824" s="16">
        <f>(WEEKNUM(DATA[[#This Row],[Fecha]],2))</f>
        <v>32</v>
      </c>
      <c r="D6824" s="86">
        <v>45513</v>
      </c>
      <c r="E6824" s="103">
        <f>YEAR(DATA[[#This Row],[Fecha]])</f>
        <v>2024</v>
      </c>
      <c r="F6824" s="88" t="s">
        <v>398</v>
      </c>
      <c r="G6824" s="32" t="s">
        <v>74</v>
      </c>
      <c r="H6824" s="87" t="s">
        <v>608</v>
      </c>
      <c r="I6824" s="32" t="s">
        <v>166</v>
      </c>
      <c r="J6824" s="19">
        <v>1.0748833330000001</v>
      </c>
    </row>
    <row r="6825" spans="1:10">
      <c r="A6825" s="18" t="s">
        <v>19</v>
      </c>
      <c r="B6825" s="5" t="str">
        <f>TEXT(DATA[[#This Row],[Fecha]],"mmm")</f>
        <v>ago</v>
      </c>
      <c r="C6825" s="16">
        <f>(WEEKNUM(DATA[[#This Row],[Fecha]],2))</f>
        <v>32</v>
      </c>
      <c r="D6825" s="86">
        <v>45513</v>
      </c>
      <c r="E6825" s="103">
        <f>YEAR(DATA[[#This Row],[Fecha]])</f>
        <v>2024</v>
      </c>
      <c r="F6825" s="88" t="s">
        <v>58</v>
      </c>
      <c r="G6825" s="32" t="s">
        <v>74</v>
      </c>
      <c r="H6825" s="87" t="s">
        <v>608</v>
      </c>
      <c r="I6825" s="32" t="s">
        <v>166</v>
      </c>
      <c r="J6825" s="19">
        <v>1.070866667</v>
      </c>
    </row>
    <row r="6826" spans="1:10">
      <c r="A6826" s="18" t="s">
        <v>22</v>
      </c>
      <c r="B6826" s="5" t="str">
        <f>TEXT(DATA[[#This Row],[Fecha]],"mmm")</f>
        <v>ago</v>
      </c>
      <c r="C6826" s="16">
        <f>(WEEKNUM(DATA[[#This Row],[Fecha]],2))</f>
        <v>32</v>
      </c>
      <c r="D6826" s="86">
        <v>45513</v>
      </c>
      <c r="E6826" s="103">
        <f>YEAR(DATA[[#This Row],[Fecha]])</f>
        <v>2024</v>
      </c>
      <c r="F6826" s="88" t="s">
        <v>398</v>
      </c>
      <c r="G6826" s="32" t="s">
        <v>78</v>
      </c>
      <c r="H6826" s="87" t="s">
        <v>296</v>
      </c>
      <c r="I6826" s="32" t="s">
        <v>166</v>
      </c>
      <c r="J6826" s="19">
        <v>1.0001500000000001</v>
      </c>
    </row>
    <row r="6827" spans="1:10">
      <c r="A6827" s="18" t="s">
        <v>20</v>
      </c>
      <c r="B6827" s="5" t="str">
        <f>TEXT(DATA[[#This Row],[Fecha]],"mmm")</f>
        <v>ago</v>
      </c>
      <c r="C6827" s="16">
        <f>(WEEKNUM(DATA[[#This Row],[Fecha]],2))</f>
        <v>32</v>
      </c>
      <c r="D6827" s="86">
        <v>45513</v>
      </c>
      <c r="E6827" s="103">
        <f>YEAR(DATA[[#This Row],[Fecha]])</f>
        <v>2024</v>
      </c>
      <c r="F6827" s="88" t="s">
        <v>335</v>
      </c>
      <c r="G6827" s="32" t="s">
        <v>52</v>
      </c>
      <c r="H6827" s="87" t="s">
        <v>162</v>
      </c>
      <c r="I6827" s="32" t="s">
        <v>166</v>
      </c>
      <c r="J6827" s="19">
        <v>0.96378333329999999</v>
      </c>
    </row>
    <row r="6828" spans="1:10">
      <c r="A6828" s="18" t="s">
        <v>19</v>
      </c>
      <c r="B6828" s="5" t="str">
        <f>TEXT(DATA[[#This Row],[Fecha]],"mmm")</f>
        <v>ago</v>
      </c>
      <c r="C6828" s="16">
        <f>(WEEKNUM(DATA[[#This Row],[Fecha]],2))</f>
        <v>32</v>
      </c>
      <c r="D6828" s="86">
        <v>45513</v>
      </c>
      <c r="E6828" s="103">
        <f>YEAR(DATA[[#This Row],[Fecha]])</f>
        <v>2024</v>
      </c>
      <c r="F6828" s="88" t="s">
        <v>398</v>
      </c>
      <c r="G6828" s="32" t="s">
        <v>74</v>
      </c>
      <c r="H6828" s="87" t="s">
        <v>608</v>
      </c>
      <c r="I6828" s="32" t="s">
        <v>166</v>
      </c>
      <c r="J6828" s="19">
        <v>0.85868333330000002</v>
      </c>
    </row>
    <row r="6829" spans="1:10">
      <c r="A6829" s="18" t="s">
        <v>20</v>
      </c>
      <c r="B6829" s="5" t="str">
        <f>TEXT(DATA[[#This Row],[Fecha]],"mmm")</f>
        <v>ago</v>
      </c>
      <c r="C6829" s="16">
        <f>(WEEKNUM(DATA[[#This Row],[Fecha]],2))</f>
        <v>32</v>
      </c>
      <c r="D6829" s="86">
        <v>45513</v>
      </c>
      <c r="E6829" s="103">
        <f>YEAR(DATA[[#This Row],[Fecha]])</f>
        <v>2024</v>
      </c>
      <c r="F6829" s="88" t="s">
        <v>58</v>
      </c>
      <c r="G6829" s="32" t="s">
        <v>53</v>
      </c>
      <c r="H6829" s="87" t="s">
        <v>387</v>
      </c>
      <c r="I6829" s="32" t="s">
        <v>166</v>
      </c>
      <c r="J6829" s="19">
        <v>0.73855000000000004</v>
      </c>
    </row>
    <row r="6830" spans="1:10">
      <c r="A6830" s="18" t="s">
        <v>22</v>
      </c>
      <c r="B6830" s="5" t="str">
        <f>TEXT(DATA[[#This Row],[Fecha]],"mmm")</f>
        <v>ago</v>
      </c>
      <c r="C6830" s="16">
        <f>(WEEKNUM(DATA[[#This Row],[Fecha]],2))</f>
        <v>32</v>
      </c>
      <c r="D6830" s="86">
        <v>45513</v>
      </c>
      <c r="E6830" s="103">
        <f>YEAR(DATA[[#This Row],[Fecha]])</f>
        <v>2024</v>
      </c>
      <c r="F6830" s="88" t="s">
        <v>398</v>
      </c>
      <c r="G6830" s="32" t="s">
        <v>78</v>
      </c>
      <c r="H6830" s="87" t="s">
        <v>296</v>
      </c>
      <c r="I6830" s="32" t="s">
        <v>166</v>
      </c>
      <c r="J6830" s="19">
        <v>0.67543333329999999</v>
      </c>
    </row>
    <row r="6831" spans="1:10">
      <c r="A6831" s="18" t="s">
        <v>22</v>
      </c>
      <c r="B6831" s="5" t="str">
        <f>TEXT(DATA[[#This Row],[Fecha]],"mmm")</f>
        <v>ago</v>
      </c>
      <c r="C6831" s="16">
        <f>(WEEKNUM(DATA[[#This Row],[Fecha]],2))</f>
        <v>32</v>
      </c>
      <c r="D6831" s="86">
        <v>45513</v>
      </c>
      <c r="E6831" s="103">
        <f>YEAR(DATA[[#This Row],[Fecha]])</f>
        <v>2024</v>
      </c>
      <c r="F6831" s="88" t="s">
        <v>398</v>
      </c>
      <c r="G6831" s="32" t="s">
        <v>78</v>
      </c>
      <c r="H6831" s="87" t="s">
        <v>296</v>
      </c>
      <c r="I6831" s="32" t="s">
        <v>166</v>
      </c>
      <c r="J6831" s="19">
        <v>0.37526666669999997</v>
      </c>
    </row>
    <row r="6832" spans="1:10">
      <c r="A6832" s="18" t="s">
        <v>22</v>
      </c>
      <c r="B6832" s="5" t="str">
        <f>TEXT(DATA[[#This Row],[Fecha]],"mmm")</f>
        <v>ago</v>
      </c>
      <c r="C6832" s="16">
        <f>(WEEKNUM(DATA[[#This Row],[Fecha]],2))</f>
        <v>32</v>
      </c>
      <c r="D6832" s="86">
        <v>45513</v>
      </c>
      <c r="E6832" s="103">
        <f>YEAR(DATA[[#This Row],[Fecha]])</f>
        <v>2024</v>
      </c>
      <c r="F6832" s="88" t="s">
        <v>398</v>
      </c>
      <c r="G6832" s="32" t="s">
        <v>78</v>
      </c>
      <c r="H6832" s="87" t="s">
        <v>1112</v>
      </c>
      <c r="I6832" s="32" t="s">
        <v>166</v>
      </c>
      <c r="J6832" s="19">
        <v>0.22521666670000001</v>
      </c>
    </row>
    <row r="6833" spans="1:11">
      <c r="A6833" s="18" t="s">
        <v>22</v>
      </c>
      <c r="B6833" s="5" t="str">
        <f>TEXT(DATA[[#This Row],[Fecha]],"mmm")</f>
        <v>ago</v>
      </c>
      <c r="C6833" s="16">
        <f>(WEEKNUM(DATA[[#This Row],[Fecha]],2))</f>
        <v>32</v>
      </c>
      <c r="D6833" s="86">
        <v>45513</v>
      </c>
      <c r="E6833" s="103">
        <f>YEAR(DATA[[#This Row],[Fecha]])</f>
        <v>2024</v>
      </c>
      <c r="F6833" s="88" t="s">
        <v>398</v>
      </c>
      <c r="G6833" s="32" t="s">
        <v>65</v>
      </c>
      <c r="H6833" s="87" t="s">
        <v>69</v>
      </c>
      <c r="I6833" s="32" t="s">
        <v>166</v>
      </c>
      <c r="J6833" s="19">
        <v>0.2251166667</v>
      </c>
    </row>
    <row r="6834" spans="1:11">
      <c r="A6834" s="18" t="s">
        <v>19</v>
      </c>
      <c r="B6834" s="5" t="str">
        <f>TEXT(DATA[[#This Row],[Fecha]],"mmm")</f>
        <v>ago</v>
      </c>
      <c r="C6834" s="16">
        <f>(WEEKNUM(DATA[[#This Row],[Fecha]],2))</f>
        <v>32</v>
      </c>
      <c r="D6834" s="86">
        <v>45513</v>
      </c>
      <c r="E6834" s="103">
        <f>YEAR(DATA[[#This Row],[Fecha]])</f>
        <v>2024</v>
      </c>
      <c r="F6834" s="88" t="s">
        <v>58</v>
      </c>
      <c r="G6834" s="32" t="s">
        <v>59</v>
      </c>
      <c r="H6834" s="87" t="s">
        <v>487</v>
      </c>
      <c r="I6834" s="32" t="s">
        <v>166</v>
      </c>
      <c r="J6834" s="19">
        <v>0.19141666669999999</v>
      </c>
    </row>
    <row r="6835" spans="1:11">
      <c r="A6835" s="18" t="s">
        <v>22</v>
      </c>
      <c r="B6835" s="5" t="str">
        <f>TEXT(DATA[[#This Row],[Fecha]],"mmm")</f>
        <v>ago</v>
      </c>
      <c r="C6835" s="16">
        <f>(WEEKNUM(DATA[[#This Row],[Fecha]],2))</f>
        <v>32</v>
      </c>
      <c r="D6835" s="86">
        <v>45513</v>
      </c>
      <c r="E6835" s="103">
        <f>YEAR(DATA[[#This Row],[Fecha]])</f>
        <v>2024</v>
      </c>
      <c r="F6835" s="88" t="s">
        <v>398</v>
      </c>
      <c r="G6835" s="32" t="s">
        <v>65</v>
      </c>
      <c r="H6835" s="87" t="s">
        <v>69</v>
      </c>
      <c r="I6835" s="32" t="s">
        <v>166</v>
      </c>
      <c r="J6835" s="19">
        <v>0.12516666670000001</v>
      </c>
    </row>
    <row r="6836" spans="1:11">
      <c r="A6836" s="18" t="s">
        <v>19</v>
      </c>
      <c r="B6836" s="5" t="str">
        <f>TEXT(DATA[[#This Row],[Fecha]],"mmm")</f>
        <v>ago</v>
      </c>
      <c r="C6836" s="16">
        <f>(WEEKNUM(DATA[[#This Row],[Fecha]],2))</f>
        <v>32</v>
      </c>
      <c r="D6836" s="86">
        <v>45514</v>
      </c>
      <c r="E6836" s="103">
        <f>YEAR(DATA[[#This Row],[Fecha]])</f>
        <v>2024</v>
      </c>
      <c r="F6836" s="88" t="s">
        <v>58</v>
      </c>
      <c r="G6836" s="32" t="s">
        <v>77</v>
      </c>
      <c r="H6836" s="87" t="s">
        <v>1106</v>
      </c>
      <c r="I6836" s="32" t="s">
        <v>57</v>
      </c>
      <c r="J6836" s="19">
        <v>44.941916669999998</v>
      </c>
      <c r="K6836" s="29" t="s">
        <v>1127</v>
      </c>
    </row>
    <row r="6837" spans="1:11">
      <c r="A6837" s="18" t="s">
        <v>19</v>
      </c>
      <c r="B6837" s="5" t="str">
        <f>TEXT(DATA[[#This Row],[Fecha]],"mmm")</f>
        <v>ago</v>
      </c>
      <c r="C6837" s="16">
        <f>(WEEKNUM(DATA[[#This Row],[Fecha]],2))</f>
        <v>32</v>
      </c>
      <c r="D6837" s="86">
        <v>45514</v>
      </c>
      <c r="E6837" s="103">
        <f>YEAR(DATA[[#This Row],[Fecha]])</f>
        <v>2024</v>
      </c>
      <c r="F6837" s="88" t="s">
        <v>58</v>
      </c>
      <c r="G6837" s="32" t="s">
        <v>77</v>
      </c>
      <c r="H6837" s="87" t="s">
        <v>1106</v>
      </c>
      <c r="I6837" s="32" t="s">
        <v>57</v>
      </c>
      <c r="J6837" s="19">
        <v>31.7273</v>
      </c>
      <c r="K6837" s="29" t="s">
        <v>1127</v>
      </c>
    </row>
    <row r="6838" spans="1:11">
      <c r="A6838" s="18" t="s">
        <v>20</v>
      </c>
      <c r="B6838" s="5" t="str">
        <f>TEXT(DATA[[#This Row],[Fecha]],"mmm")</f>
        <v>ago</v>
      </c>
      <c r="C6838" s="16">
        <f>(WEEKNUM(DATA[[#This Row],[Fecha]],2))</f>
        <v>32</v>
      </c>
      <c r="D6838" s="86">
        <v>45514</v>
      </c>
      <c r="E6838" s="103">
        <f>YEAR(DATA[[#This Row],[Fecha]])</f>
        <v>2024</v>
      </c>
      <c r="F6838" s="88" t="s">
        <v>58</v>
      </c>
      <c r="G6838" s="32" t="s">
        <v>76</v>
      </c>
      <c r="H6838" s="87" t="s">
        <v>108</v>
      </c>
      <c r="I6838" s="32" t="s">
        <v>166</v>
      </c>
      <c r="J6838" s="19">
        <v>5.2228500000000002</v>
      </c>
    </row>
    <row r="6839" spans="1:11">
      <c r="A6839" s="18" t="s">
        <v>19</v>
      </c>
      <c r="B6839" s="5" t="str">
        <f>TEXT(DATA[[#This Row],[Fecha]],"mmm")</f>
        <v>ago</v>
      </c>
      <c r="C6839" s="16">
        <f>(WEEKNUM(DATA[[#This Row],[Fecha]],2))</f>
        <v>32</v>
      </c>
      <c r="D6839" s="86">
        <v>45514</v>
      </c>
      <c r="E6839" s="103">
        <f>YEAR(DATA[[#This Row],[Fecha]])</f>
        <v>2024</v>
      </c>
      <c r="F6839" s="88" t="s">
        <v>58</v>
      </c>
      <c r="G6839" s="32" t="s">
        <v>65</v>
      </c>
      <c r="H6839" s="87" t="s">
        <v>435</v>
      </c>
      <c r="I6839" s="32" t="s">
        <v>166</v>
      </c>
      <c r="J6839" s="19">
        <v>4.3597833330000002</v>
      </c>
    </row>
    <row r="6840" spans="1:11">
      <c r="A6840" s="18" t="s">
        <v>20</v>
      </c>
      <c r="B6840" s="5" t="str">
        <f>TEXT(DATA[[#This Row],[Fecha]],"mmm")</f>
        <v>ago</v>
      </c>
      <c r="C6840" s="16">
        <f>(WEEKNUM(DATA[[#This Row],[Fecha]],2))</f>
        <v>32</v>
      </c>
      <c r="D6840" s="86">
        <v>45514</v>
      </c>
      <c r="E6840" s="103">
        <f>YEAR(DATA[[#This Row],[Fecha]])</f>
        <v>2024</v>
      </c>
      <c r="F6840" s="88" t="s">
        <v>58</v>
      </c>
      <c r="G6840" s="32" t="s">
        <v>62</v>
      </c>
      <c r="H6840" s="87" t="s">
        <v>242</v>
      </c>
      <c r="I6840" s="32" t="s">
        <v>166</v>
      </c>
      <c r="J6840" s="19">
        <v>4.1959</v>
      </c>
    </row>
    <row r="6841" spans="1:11">
      <c r="A6841" s="18" t="s">
        <v>19</v>
      </c>
      <c r="B6841" s="5" t="str">
        <f>TEXT(DATA[[#This Row],[Fecha]],"mmm")</f>
        <v>ago</v>
      </c>
      <c r="C6841" s="16">
        <f>(WEEKNUM(DATA[[#This Row],[Fecha]],2))</f>
        <v>32</v>
      </c>
      <c r="D6841" s="86">
        <v>45514</v>
      </c>
      <c r="E6841" s="103">
        <f>YEAR(DATA[[#This Row],[Fecha]])</f>
        <v>2024</v>
      </c>
      <c r="F6841" s="88" t="s">
        <v>58</v>
      </c>
      <c r="G6841" s="32" t="s">
        <v>74</v>
      </c>
      <c r="H6841" s="87" t="s">
        <v>608</v>
      </c>
      <c r="I6841" s="32" t="s">
        <v>166</v>
      </c>
      <c r="J6841" s="19">
        <v>3.9706166669999998</v>
      </c>
    </row>
    <row r="6842" spans="1:11">
      <c r="A6842" s="18" t="s">
        <v>19</v>
      </c>
      <c r="B6842" s="5" t="str">
        <f>TEXT(DATA[[#This Row],[Fecha]],"mmm")</f>
        <v>ago</v>
      </c>
      <c r="C6842" s="16">
        <f>(WEEKNUM(DATA[[#This Row],[Fecha]],2))</f>
        <v>32</v>
      </c>
      <c r="D6842" s="86">
        <v>45514</v>
      </c>
      <c r="E6842" s="103">
        <f>YEAR(DATA[[#This Row],[Fecha]])</f>
        <v>2024</v>
      </c>
      <c r="F6842" s="88" t="s">
        <v>58</v>
      </c>
      <c r="G6842" s="32" t="s">
        <v>65</v>
      </c>
      <c r="H6842" s="87" t="s">
        <v>435</v>
      </c>
      <c r="I6842" s="32" t="s">
        <v>166</v>
      </c>
      <c r="J6842" s="19">
        <v>2.9094000000000002</v>
      </c>
    </row>
    <row r="6843" spans="1:11">
      <c r="A6843" s="18" t="s">
        <v>20</v>
      </c>
      <c r="B6843" s="5" t="str">
        <f>TEXT(DATA[[#This Row],[Fecha]],"mmm")</f>
        <v>ago</v>
      </c>
      <c r="C6843" s="16">
        <f>(WEEKNUM(DATA[[#This Row],[Fecha]],2))</f>
        <v>32</v>
      </c>
      <c r="D6843" s="86">
        <v>45514</v>
      </c>
      <c r="E6843" s="103">
        <f>YEAR(DATA[[#This Row],[Fecha]])</f>
        <v>2024</v>
      </c>
      <c r="F6843" s="88" t="s">
        <v>398</v>
      </c>
      <c r="G6843" s="32" t="s">
        <v>53</v>
      </c>
      <c r="H6843" s="87" t="s">
        <v>433</v>
      </c>
      <c r="I6843" s="32" t="s">
        <v>166</v>
      </c>
      <c r="J6843" s="19">
        <v>2.8691333330000002</v>
      </c>
    </row>
    <row r="6844" spans="1:11">
      <c r="A6844" s="18" t="s">
        <v>19</v>
      </c>
      <c r="B6844" s="5" t="str">
        <f>TEXT(DATA[[#This Row],[Fecha]],"mmm")</f>
        <v>ago</v>
      </c>
      <c r="C6844" s="16">
        <f>(WEEKNUM(DATA[[#This Row],[Fecha]],2))</f>
        <v>32</v>
      </c>
      <c r="D6844" s="86">
        <v>45514</v>
      </c>
      <c r="E6844" s="103">
        <f>YEAR(DATA[[#This Row],[Fecha]])</f>
        <v>2024</v>
      </c>
      <c r="F6844" s="88" t="s">
        <v>58</v>
      </c>
      <c r="G6844" s="32" t="s">
        <v>74</v>
      </c>
      <c r="H6844" s="87" t="s">
        <v>608</v>
      </c>
      <c r="I6844" s="32" t="s">
        <v>166</v>
      </c>
      <c r="J6844" s="19">
        <v>2.3945500000000002</v>
      </c>
    </row>
    <row r="6845" spans="1:11">
      <c r="A6845" s="18" t="s">
        <v>20</v>
      </c>
      <c r="B6845" s="5" t="str">
        <f>TEXT(DATA[[#This Row],[Fecha]],"mmm")</f>
        <v>ago</v>
      </c>
      <c r="C6845" s="16">
        <f>(WEEKNUM(DATA[[#This Row],[Fecha]],2))</f>
        <v>32</v>
      </c>
      <c r="D6845" s="86">
        <v>45514</v>
      </c>
      <c r="E6845" s="103">
        <f>YEAR(DATA[[#This Row],[Fecha]])</f>
        <v>2024</v>
      </c>
      <c r="F6845" s="88" t="s">
        <v>398</v>
      </c>
      <c r="G6845" s="32" t="s">
        <v>53</v>
      </c>
      <c r="H6845" s="87" t="s">
        <v>489</v>
      </c>
      <c r="I6845" s="32" t="s">
        <v>166</v>
      </c>
      <c r="J6845" s="19">
        <v>2.3635666670000002</v>
      </c>
    </row>
    <row r="6846" spans="1:11">
      <c r="A6846" s="18" t="s">
        <v>19</v>
      </c>
      <c r="B6846" s="5" t="str">
        <f>TEXT(DATA[[#This Row],[Fecha]],"mmm")</f>
        <v>ago</v>
      </c>
      <c r="C6846" s="16">
        <f>(WEEKNUM(DATA[[#This Row],[Fecha]],2))</f>
        <v>32</v>
      </c>
      <c r="D6846" s="86">
        <v>45514</v>
      </c>
      <c r="E6846" s="103">
        <f>YEAR(DATA[[#This Row],[Fecha]])</f>
        <v>2024</v>
      </c>
      <c r="F6846" s="88" t="s">
        <v>58</v>
      </c>
      <c r="G6846" s="32" t="s">
        <v>65</v>
      </c>
      <c r="H6846" s="87" t="s">
        <v>435</v>
      </c>
      <c r="I6846" s="32" t="s">
        <v>166</v>
      </c>
      <c r="J6846" s="19">
        <v>2.0803666669999998</v>
      </c>
    </row>
    <row r="6847" spans="1:11">
      <c r="A6847" s="18" t="s">
        <v>19</v>
      </c>
      <c r="B6847" s="5" t="str">
        <f>TEXT(DATA[[#This Row],[Fecha]],"mmm")</f>
        <v>ago</v>
      </c>
      <c r="C6847" s="16">
        <f>(WEEKNUM(DATA[[#This Row],[Fecha]],2))</f>
        <v>32</v>
      </c>
      <c r="D6847" s="86">
        <v>45514</v>
      </c>
      <c r="E6847" s="103">
        <f>YEAR(DATA[[#This Row],[Fecha]])</f>
        <v>2024</v>
      </c>
      <c r="F6847" s="88" t="s">
        <v>58</v>
      </c>
      <c r="G6847" s="32" t="s">
        <v>77</v>
      </c>
      <c r="H6847" s="87" t="s">
        <v>1106</v>
      </c>
      <c r="I6847" s="32" t="s">
        <v>166</v>
      </c>
      <c r="J6847" s="19">
        <v>2.0585499999999999</v>
      </c>
    </row>
    <row r="6848" spans="1:11">
      <c r="A6848" s="18" t="s">
        <v>20</v>
      </c>
      <c r="B6848" s="5" t="str">
        <f>TEXT(DATA[[#This Row],[Fecha]],"mmm")</f>
        <v>ago</v>
      </c>
      <c r="C6848" s="16">
        <f>(WEEKNUM(DATA[[#This Row],[Fecha]],2))</f>
        <v>32</v>
      </c>
      <c r="D6848" s="86">
        <v>45514</v>
      </c>
      <c r="E6848" s="103">
        <f>YEAR(DATA[[#This Row],[Fecha]])</f>
        <v>2024</v>
      </c>
      <c r="F6848" s="88" t="s">
        <v>58</v>
      </c>
      <c r="G6848" s="32" t="s">
        <v>53</v>
      </c>
      <c r="H6848" s="87" t="s">
        <v>387</v>
      </c>
      <c r="I6848" s="32" t="s">
        <v>166</v>
      </c>
      <c r="J6848" s="19">
        <v>1.862866667</v>
      </c>
    </row>
    <row r="6849" spans="1:11">
      <c r="A6849" s="18" t="s">
        <v>20</v>
      </c>
      <c r="B6849" s="5" t="str">
        <f>TEXT(DATA[[#This Row],[Fecha]],"mmm")</f>
        <v>ago</v>
      </c>
      <c r="C6849" s="16">
        <f>(WEEKNUM(DATA[[#This Row],[Fecha]],2))</f>
        <v>32</v>
      </c>
      <c r="D6849" s="86">
        <v>45514</v>
      </c>
      <c r="E6849" s="103">
        <f>YEAR(DATA[[#This Row],[Fecha]])</f>
        <v>2024</v>
      </c>
      <c r="F6849" s="88" t="s">
        <v>58</v>
      </c>
      <c r="G6849" s="32" t="s">
        <v>76</v>
      </c>
      <c r="H6849" s="87" t="s">
        <v>108</v>
      </c>
      <c r="I6849" s="32" t="s">
        <v>166</v>
      </c>
      <c r="J6849" s="19">
        <v>1.783716667</v>
      </c>
    </row>
    <row r="6850" spans="1:11">
      <c r="A6850" s="18" t="s">
        <v>19</v>
      </c>
      <c r="B6850" s="5" t="str">
        <f>TEXT(DATA[[#This Row],[Fecha]],"mmm")</f>
        <v>ago</v>
      </c>
      <c r="C6850" s="16">
        <f>(WEEKNUM(DATA[[#This Row],[Fecha]],2))</f>
        <v>32</v>
      </c>
      <c r="D6850" s="86">
        <v>45514</v>
      </c>
      <c r="E6850" s="103">
        <f>YEAR(DATA[[#This Row],[Fecha]])</f>
        <v>2024</v>
      </c>
      <c r="F6850" s="88" t="s">
        <v>58</v>
      </c>
      <c r="G6850" s="32" t="s">
        <v>65</v>
      </c>
      <c r="H6850" s="87" t="s">
        <v>435</v>
      </c>
      <c r="I6850" s="32" t="s">
        <v>166</v>
      </c>
      <c r="J6850" s="19">
        <v>1.748916667</v>
      </c>
    </row>
    <row r="6851" spans="1:11">
      <c r="A6851" s="18" t="s">
        <v>19</v>
      </c>
      <c r="B6851" s="5" t="str">
        <f>TEXT(DATA[[#This Row],[Fecha]],"mmm")</f>
        <v>ago</v>
      </c>
      <c r="C6851" s="16">
        <f>(WEEKNUM(DATA[[#This Row],[Fecha]],2))</f>
        <v>32</v>
      </c>
      <c r="D6851" s="86">
        <v>45514</v>
      </c>
      <c r="E6851" s="103">
        <f>YEAR(DATA[[#This Row],[Fecha]])</f>
        <v>2024</v>
      </c>
      <c r="F6851" s="88" t="s">
        <v>58</v>
      </c>
      <c r="G6851" s="32" t="s">
        <v>65</v>
      </c>
      <c r="H6851" s="87" t="s">
        <v>435</v>
      </c>
      <c r="I6851" s="32" t="s">
        <v>166</v>
      </c>
      <c r="J6851" s="19">
        <v>0.21920000000000001</v>
      </c>
    </row>
    <row r="6852" spans="1:11">
      <c r="A6852" s="18" t="s">
        <v>20</v>
      </c>
      <c r="B6852" s="5" t="str">
        <f>TEXT(DATA[[#This Row],[Fecha]],"mmm")</f>
        <v>ago</v>
      </c>
      <c r="C6852" s="16">
        <f>(WEEKNUM(DATA[[#This Row],[Fecha]],2))</f>
        <v>33</v>
      </c>
      <c r="D6852" s="86">
        <v>45516</v>
      </c>
      <c r="E6852" s="103">
        <f>YEAR(DATA[[#This Row],[Fecha]])</f>
        <v>2024</v>
      </c>
      <c r="F6852" s="88" t="s">
        <v>398</v>
      </c>
      <c r="G6852" s="32" t="s">
        <v>76</v>
      </c>
      <c r="H6852" s="87" t="s">
        <v>352</v>
      </c>
      <c r="I6852" s="32" t="s">
        <v>56</v>
      </c>
      <c r="J6852" s="19">
        <v>19.88</v>
      </c>
      <c r="K6852" s="29" t="s">
        <v>1128</v>
      </c>
    </row>
    <row r="6853" spans="1:11">
      <c r="A6853" s="18" t="s">
        <v>20</v>
      </c>
      <c r="B6853" s="5" t="str">
        <f>TEXT(DATA[[#This Row],[Fecha]],"mmm")</f>
        <v>ago</v>
      </c>
      <c r="C6853" s="16">
        <f>(WEEKNUM(DATA[[#This Row],[Fecha]],2))</f>
        <v>33</v>
      </c>
      <c r="D6853" s="86">
        <v>45516</v>
      </c>
      <c r="E6853" s="103">
        <f>YEAR(DATA[[#This Row],[Fecha]])</f>
        <v>2024</v>
      </c>
      <c r="F6853" s="88" t="s">
        <v>335</v>
      </c>
      <c r="G6853" s="32" t="s">
        <v>64</v>
      </c>
      <c r="H6853" s="87" t="s">
        <v>477</v>
      </c>
      <c r="I6853" s="32" t="s">
        <v>57</v>
      </c>
      <c r="J6853" s="19">
        <v>11.89</v>
      </c>
      <c r="K6853" s="29" t="s">
        <v>1129</v>
      </c>
    </row>
    <row r="6854" spans="1:11">
      <c r="A6854" s="18" t="s">
        <v>22</v>
      </c>
      <c r="B6854" s="5" t="str">
        <f>TEXT(DATA[[#This Row],[Fecha]],"mmm")</f>
        <v>ago</v>
      </c>
      <c r="C6854" s="16">
        <f>(WEEKNUM(DATA[[#This Row],[Fecha]],2))</f>
        <v>33</v>
      </c>
      <c r="D6854" s="86">
        <v>45516</v>
      </c>
      <c r="E6854" s="103">
        <f>YEAR(DATA[[#This Row],[Fecha]])</f>
        <v>2024</v>
      </c>
      <c r="F6854" s="88" t="s">
        <v>398</v>
      </c>
      <c r="G6854" s="32" t="s">
        <v>76</v>
      </c>
      <c r="H6854" s="87" t="s">
        <v>90</v>
      </c>
      <c r="I6854" s="32" t="s">
        <v>166</v>
      </c>
      <c r="J6854" s="19">
        <v>8.6</v>
      </c>
    </row>
    <row r="6855" spans="1:11">
      <c r="A6855" s="18" t="s">
        <v>20</v>
      </c>
      <c r="B6855" s="5" t="str">
        <f>TEXT(DATA[[#This Row],[Fecha]],"mmm")</f>
        <v>ago</v>
      </c>
      <c r="C6855" s="16">
        <f>(WEEKNUM(DATA[[#This Row],[Fecha]],2))</f>
        <v>33</v>
      </c>
      <c r="D6855" s="86">
        <v>45516</v>
      </c>
      <c r="E6855" s="103">
        <f>YEAR(DATA[[#This Row],[Fecha]])</f>
        <v>2024</v>
      </c>
      <c r="F6855" s="88" t="s">
        <v>58</v>
      </c>
      <c r="G6855" s="32" t="s">
        <v>71</v>
      </c>
      <c r="H6855" s="87" t="s">
        <v>194</v>
      </c>
      <c r="I6855" s="32" t="s">
        <v>166</v>
      </c>
      <c r="J6855" s="19">
        <v>7.36</v>
      </c>
    </row>
    <row r="6856" spans="1:11">
      <c r="A6856" s="18" t="s">
        <v>19</v>
      </c>
      <c r="B6856" s="5" t="str">
        <f>TEXT(DATA[[#This Row],[Fecha]],"mmm")</f>
        <v>ago</v>
      </c>
      <c r="C6856" s="16">
        <f>(WEEKNUM(DATA[[#This Row],[Fecha]],2))</f>
        <v>33</v>
      </c>
      <c r="D6856" s="86">
        <v>45516</v>
      </c>
      <c r="E6856" s="103">
        <f>YEAR(DATA[[#This Row],[Fecha]])</f>
        <v>2024</v>
      </c>
      <c r="F6856" s="88" t="s">
        <v>398</v>
      </c>
      <c r="G6856" s="32" t="s">
        <v>74</v>
      </c>
      <c r="H6856" s="87" t="s">
        <v>149</v>
      </c>
      <c r="I6856" s="32" t="s">
        <v>166</v>
      </c>
      <c r="J6856" s="19">
        <v>7.04</v>
      </c>
    </row>
    <row r="6857" spans="1:11">
      <c r="A6857" s="18" t="s">
        <v>20</v>
      </c>
      <c r="B6857" s="5" t="str">
        <f>TEXT(DATA[[#This Row],[Fecha]],"mmm")</f>
        <v>ago</v>
      </c>
      <c r="C6857" s="16">
        <f>(WEEKNUM(DATA[[#This Row],[Fecha]],2))</f>
        <v>33</v>
      </c>
      <c r="D6857" s="86">
        <v>45516</v>
      </c>
      <c r="E6857" s="103">
        <f>YEAR(DATA[[#This Row],[Fecha]])</f>
        <v>2024</v>
      </c>
      <c r="F6857" s="88" t="s">
        <v>398</v>
      </c>
      <c r="G6857" s="32" t="s">
        <v>76</v>
      </c>
      <c r="H6857" s="87" t="s">
        <v>108</v>
      </c>
      <c r="I6857" s="32" t="s">
        <v>166</v>
      </c>
      <c r="J6857" s="19">
        <v>6.85</v>
      </c>
    </row>
    <row r="6858" spans="1:11">
      <c r="A6858" s="18" t="s">
        <v>20</v>
      </c>
      <c r="B6858" s="5" t="str">
        <f>TEXT(DATA[[#This Row],[Fecha]],"mmm")</f>
        <v>ago</v>
      </c>
      <c r="C6858" s="16">
        <f>(WEEKNUM(DATA[[#This Row],[Fecha]],2))</f>
        <v>33</v>
      </c>
      <c r="D6858" s="86">
        <v>45516</v>
      </c>
      <c r="E6858" s="103">
        <f>YEAR(DATA[[#This Row],[Fecha]])</f>
        <v>2024</v>
      </c>
      <c r="F6858" s="88" t="s">
        <v>335</v>
      </c>
      <c r="G6858" s="32" t="s">
        <v>76</v>
      </c>
      <c r="H6858" s="87" t="s">
        <v>108</v>
      </c>
      <c r="I6858" s="32" t="s">
        <v>166</v>
      </c>
      <c r="J6858" s="19">
        <v>5.33</v>
      </c>
    </row>
    <row r="6859" spans="1:11">
      <c r="A6859" s="18" t="s">
        <v>22</v>
      </c>
      <c r="B6859" s="5" t="str">
        <f>TEXT(DATA[[#This Row],[Fecha]],"mmm")</f>
        <v>ago</v>
      </c>
      <c r="C6859" s="16">
        <f>(WEEKNUM(DATA[[#This Row],[Fecha]],2))</f>
        <v>33</v>
      </c>
      <c r="D6859" s="86">
        <v>45516</v>
      </c>
      <c r="E6859" s="103">
        <f>YEAR(DATA[[#This Row],[Fecha]])</f>
        <v>2024</v>
      </c>
      <c r="F6859" s="88" t="s">
        <v>58</v>
      </c>
      <c r="G6859" s="32" t="s">
        <v>65</v>
      </c>
      <c r="H6859" s="87" t="s">
        <v>69</v>
      </c>
      <c r="I6859" s="32" t="s">
        <v>166</v>
      </c>
      <c r="J6859" s="19">
        <v>4.68</v>
      </c>
    </row>
    <row r="6860" spans="1:11">
      <c r="A6860" s="18" t="s">
        <v>20</v>
      </c>
      <c r="B6860" s="5" t="str">
        <f>TEXT(DATA[[#This Row],[Fecha]],"mmm")</f>
        <v>ago</v>
      </c>
      <c r="C6860" s="16">
        <f>(WEEKNUM(DATA[[#This Row],[Fecha]],2))</f>
        <v>33</v>
      </c>
      <c r="D6860" s="86">
        <v>45516</v>
      </c>
      <c r="E6860" s="103">
        <f>YEAR(DATA[[#This Row],[Fecha]])</f>
        <v>2024</v>
      </c>
      <c r="F6860" s="88" t="s">
        <v>398</v>
      </c>
      <c r="G6860" s="32" t="s">
        <v>76</v>
      </c>
      <c r="H6860" s="87" t="s">
        <v>108</v>
      </c>
      <c r="I6860" s="32" t="s">
        <v>166</v>
      </c>
      <c r="J6860" s="19">
        <v>4.3499999999999996</v>
      </c>
    </row>
    <row r="6861" spans="1:11">
      <c r="A6861" s="18" t="s">
        <v>20</v>
      </c>
      <c r="B6861" s="5" t="str">
        <f>TEXT(DATA[[#This Row],[Fecha]],"mmm")</f>
        <v>ago</v>
      </c>
      <c r="C6861" s="16">
        <f>(WEEKNUM(DATA[[#This Row],[Fecha]],2))</f>
        <v>33</v>
      </c>
      <c r="D6861" s="86">
        <v>45516</v>
      </c>
      <c r="E6861" s="103">
        <f>YEAR(DATA[[#This Row],[Fecha]])</f>
        <v>2024</v>
      </c>
      <c r="F6861" s="88" t="s">
        <v>335</v>
      </c>
      <c r="G6861" s="32" t="s">
        <v>53</v>
      </c>
      <c r="H6861" s="87" t="s">
        <v>387</v>
      </c>
      <c r="I6861" s="32" t="s">
        <v>166</v>
      </c>
      <c r="J6861" s="19">
        <v>4.21</v>
      </c>
    </row>
    <row r="6862" spans="1:11">
      <c r="A6862" s="18" t="s">
        <v>19</v>
      </c>
      <c r="B6862" s="5" t="str">
        <f>TEXT(DATA[[#This Row],[Fecha]],"mmm")</f>
        <v>ago</v>
      </c>
      <c r="C6862" s="16">
        <f>(WEEKNUM(DATA[[#This Row],[Fecha]],2))</f>
        <v>33</v>
      </c>
      <c r="D6862" s="86">
        <v>45516</v>
      </c>
      <c r="E6862" s="103">
        <f>YEAR(DATA[[#This Row],[Fecha]])</f>
        <v>2024</v>
      </c>
      <c r="F6862" s="88" t="s">
        <v>398</v>
      </c>
      <c r="G6862" s="32" t="s">
        <v>74</v>
      </c>
      <c r="H6862" s="87" t="s">
        <v>149</v>
      </c>
      <c r="I6862" s="32" t="s">
        <v>166</v>
      </c>
      <c r="J6862" s="19">
        <v>4.2</v>
      </c>
    </row>
    <row r="6863" spans="1:11">
      <c r="A6863" s="18" t="s">
        <v>19</v>
      </c>
      <c r="B6863" s="5" t="str">
        <f>TEXT(DATA[[#This Row],[Fecha]],"mmm")</f>
        <v>ago</v>
      </c>
      <c r="C6863" s="16">
        <f>(WEEKNUM(DATA[[#This Row],[Fecha]],2))</f>
        <v>33</v>
      </c>
      <c r="D6863" s="86">
        <v>45516</v>
      </c>
      <c r="E6863" s="103">
        <f>YEAR(DATA[[#This Row],[Fecha]])</f>
        <v>2024</v>
      </c>
      <c r="F6863" s="88" t="s">
        <v>398</v>
      </c>
      <c r="G6863" s="32" t="s">
        <v>74</v>
      </c>
      <c r="H6863" s="87" t="s">
        <v>149</v>
      </c>
      <c r="I6863" s="32" t="s">
        <v>166</v>
      </c>
      <c r="J6863" s="19">
        <v>3.75</v>
      </c>
    </row>
    <row r="6864" spans="1:11">
      <c r="A6864" s="18" t="s">
        <v>22</v>
      </c>
      <c r="B6864" s="5" t="str">
        <f>TEXT(DATA[[#This Row],[Fecha]],"mmm")</f>
        <v>ago</v>
      </c>
      <c r="C6864" s="16">
        <f>(WEEKNUM(DATA[[#This Row],[Fecha]],2))</f>
        <v>33</v>
      </c>
      <c r="D6864" s="86">
        <v>45516</v>
      </c>
      <c r="E6864" s="103">
        <f>YEAR(DATA[[#This Row],[Fecha]])</f>
        <v>2024</v>
      </c>
      <c r="F6864" s="88" t="s">
        <v>58</v>
      </c>
      <c r="G6864" s="32" t="s">
        <v>65</v>
      </c>
      <c r="H6864" s="87" t="s">
        <v>69</v>
      </c>
      <c r="I6864" s="32" t="s">
        <v>166</v>
      </c>
      <c r="J6864" s="19">
        <v>3.38</v>
      </c>
    </row>
    <row r="6865" spans="1:10">
      <c r="A6865" s="18" t="s">
        <v>22</v>
      </c>
      <c r="B6865" s="5" t="str">
        <f>TEXT(DATA[[#This Row],[Fecha]],"mmm")</f>
        <v>ago</v>
      </c>
      <c r="C6865" s="16">
        <f>(WEEKNUM(DATA[[#This Row],[Fecha]],2))</f>
        <v>33</v>
      </c>
      <c r="D6865" s="86">
        <v>45516</v>
      </c>
      <c r="E6865" s="103">
        <f>YEAR(DATA[[#This Row],[Fecha]])</f>
        <v>2024</v>
      </c>
      <c r="F6865" s="88" t="s">
        <v>398</v>
      </c>
      <c r="G6865" s="32" t="s">
        <v>78</v>
      </c>
      <c r="H6865" s="87" t="s">
        <v>296</v>
      </c>
      <c r="I6865" s="32" t="s">
        <v>166</v>
      </c>
      <c r="J6865" s="19">
        <v>2.8</v>
      </c>
    </row>
    <row r="6866" spans="1:10">
      <c r="A6866" s="18" t="s">
        <v>20</v>
      </c>
      <c r="B6866" s="5" t="str">
        <f>TEXT(DATA[[#This Row],[Fecha]],"mmm")</f>
        <v>ago</v>
      </c>
      <c r="C6866" s="16">
        <f>(WEEKNUM(DATA[[#This Row],[Fecha]],2))</f>
        <v>33</v>
      </c>
      <c r="D6866" s="86">
        <v>45516</v>
      </c>
      <c r="E6866" s="103">
        <f>YEAR(DATA[[#This Row],[Fecha]])</f>
        <v>2024</v>
      </c>
      <c r="F6866" s="88" t="s">
        <v>58</v>
      </c>
      <c r="G6866" s="32" t="s">
        <v>59</v>
      </c>
      <c r="H6866" s="87" t="s">
        <v>487</v>
      </c>
      <c r="I6866" s="32" t="s">
        <v>166</v>
      </c>
      <c r="J6866" s="19">
        <v>2.76</v>
      </c>
    </row>
    <row r="6867" spans="1:10">
      <c r="A6867" s="18" t="s">
        <v>19</v>
      </c>
      <c r="B6867" s="5" t="str">
        <f>TEXT(DATA[[#This Row],[Fecha]],"mmm")</f>
        <v>ago</v>
      </c>
      <c r="C6867" s="16">
        <f>(WEEKNUM(DATA[[#This Row],[Fecha]],2))</f>
        <v>33</v>
      </c>
      <c r="D6867" s="86">
        <v>45516</v>
      </c>
      <c r="E6867" s="103">
        <f>YEAR(DATA[[#This Row],[Fecha]])</f>
        <v>2024</v>
      </c>
      <c r="F6867" s="88" t="s">
        <v>398</v>
      </c>
      <c r="G6867" s="32" t="s">
        <v>74</v>
      </c>
      <c r="H6867" s="87" t="s">
        <v>149</v>
      </c>
      <c r="I6867" s="32" t="s">
        <v>166</v>
      </c>
      <c r="J6867" s="19">
        <v>2.74</v>
      </c>
    </row>
    <row r="6868" spans="1:10">
      <c r="A6868" s="18" t="s">
        <v>22</v>
      </c>
      <c r="B6868" s="5" t="str">
        <f>TEXT(DATA[[#This Row],[Fecha]],"mmm")</f>
        <v>ago</v>
      </c>
      <c r="C6868" s="16">
        <f>(WEEKNUM(DATA[[#This Row],[Fecha]],2))</f>
        <v>33</v>
      </c>
      <c r="D6868" s="86">
        <v>45516</v>
      </c>
      <c r="E6868" s="103">
        <f>YEAR(DATA[[#This Row],[Fecha]])</f>
        <v>2024</v>
      </c>
      <c r="F6868" s="88" t="s">
        <v>58</v>
      </c>
      <c r="G6868" s="32" t="s">
        <v>65</v>
      </c>
      <c r="H6868" s="87" t="s">
        <v>69</v>
      </c>
      <c r="I6868" s="32" t="s">
        <v>166</v>
      </c>
      <c r="J6868" s="19">
        <v>2.5499999999999998</v>
      </c>
    </row>
    <row r="6869" spans="1:10">
      <c r="A6869" s="18" t="s">
        <v>19</v>
      </c>
      <c r="B6869" s="5" t="str">
        <f>TEXT(DATA[[#This Row],[Fecha]],"mmm")</f>
        <v>ago</v>
      </c>
      <c r="C6869" s="16">
        <f>(WEEKNUM(DATA[[#This Row],[Fecha]],2))</f>
        <v>33</v>
      </c>
      <c r="D6869" s="86">
        <v>45516</v>
      </c>
      <c r="E6869" s="103">
        <f>YEAR(DATA[[#This Row],[Fecha]])</f>
        <v>2024</v>
      </c>
      <c r="F6869" s="88" t="s">
        <v>398</v>
      </c>
      <c r="G6869" s="32" t="s">
        <v>74</v>
      </c>
      <c r="H6869" s="87" t="s">
        <v>149</v>
      </c>
      <c r="I6869" s="32" t="s">
        <v>166</v>
      </c>
      <c r="J6869" s="19">
        <v>2.23</v>
      </c>
    </row>
    <row r="6870" spans="1:10">
      <c r="A6870" s="18" t="s">
        <v>19</v>
      </c>
      <c r="B6870" s="5" t="str">
        <f>TEXT(DATA[[#This Row],[Fecha]],"mmm")</f>
        <v>ago</v>
      </c>
      <c r="C6870" s="16">
        <f>(WEEKNUM(DATA[[#This Row],[Fecha]],2))</f>
        <v>33</v>
      </c>
      <c r="D6870" s="86">
        <v>45516</v>
      </c>
      <c r="E6870" s="103">
        <f>YEAR(DATA[[#This Row],[Fecha]])</f>
        <v>2024</v>
      </c>
      <c r="F6870" s="88" t="s">
        <v>398</v>
      </c>
      <c r="G6870" s="32" t="s">
        <v>74</v>
      </c>
      <c r="H6870" s="87" t="s">
        <v>608</v>
      </c>
      <c r="I6870" s="32" t="s">
        <v>166</v>
      </c>
      <c r="J6870" s="19">
        <v>1.73</v>
      </c>
    </row>
    <row r="6871" spans="1:10">
      <c r="A6871" s="18" t="s">
        <v>22</v>
      </c>
      <c r="B6871" s="5" t="str">
        <f>TEXT(DATA[[#This Row],[Fecha]],"mmm")</f>
        <v>ago</v>
      </c>
      <c r="C6871" s="16">
        <f>(WEEKNUM(DATA[[#This Row],[Fecha]],2))</f>
        <v>33</v>
      </c>
      <c r="D6871" s="86">
        <v>45516</v>
      </c>
      <c r="E6871" s="103">
        <f>YEAR(DATA[[#This Row],[Fecha]])</f>
        <v>2024</v>
      </c>
      <c r="F6871" s="88" t="s">
        <v>58</v>
      </c>
      <c r="G6871" s="32" t="s">
        <v>65</v>
      </c>
      <c r="H6871" s="87" t="s">
        <v>89</v>
      </c>
      <c r="I6871" s="32" t="s">
        <v>166</v>
      </c>
      <c r="J6871" s="19">
        <v>1.7</v>
      </c>
    </row>
    <row r="6872" spans="1:10">
      <c r="A6872" s="18" t="s">
        <v>20</v>
      </c>
      <c r="B6872" s="5" t="str">
        <f>TEXT(DATA[[#This Row],[Fecha]],"mmm")</f>
        <v>ago</v>
      </c>
      <c r="C6872" s="16">
        <f>(WEEKNUM(DATA[[#This Row],[Fecha]],2))</f>
        <v>33</v>
      </c>
      <c r="D6872" s="86">
        <v>45516</v>
      </c>
      <c r="E6872" s="103">
        <f>YEAR(DATA[[#This Row],[Fecha]])</f>
        <v>2024</v>
      </c>
      <c r="F6872" s="88" t="s">
        <v>398</v>
      </c>
      <c r="G6872" s="32" t="s">
        <v>62</v>
      </c>
      <c r="H6872" s="87" t="s">
        <v>63</v>
      </c>
      <c r="I6872" s="32" t="s">
        <v>166</v>
      </c>
      <c r="J6872" s="19">
        <v>1.64</v>
      </c>
    </row>
    <row r="6873" spans="1:10">
      <c r="A6873" s="18" t="s">
        <v>19</v>
      </c>
      <c r="B6873" s="5" t="str">
        <f>TEXT(DATA[[#This Row],[Fecha]],"mmm")</f>
        <v>ago</v>
      </c>
      <c r="C6873" s="16">
        <f>(WEEKNUM(DATA[[#This Row],[Fecha]],2))</f>
        <v>33</v>
      </c>
      <c r="D6873" s="86">
        <v>45516</v>
      </c>
      <c r="E6873" s="103">
        <f>YEAR(DATA[[#This Row],[Fecha]])</f>
        <v>2024</v>
      </c>
      <c r="F6873" s="88" t="s">
        <v>398</v>
      </c>
      <c r="G6873" s="32" t="s">
        <v>74</v>
      </c>
      <c r="H6873" s="87" t="s">
        <v>608</v>
      </c>
      <c r="I6873" s="32" t="s">
        <v>166</v>
      </c>
      <c r="J6873" s="19">
        <v>1.58</v>
      </c>
    </row>
    <row r="6874" spans="1:10">
      <c r="A6874" s="18" t="s">
        <v>22</v>
      </c>
      <c r="B6874" s="5" t="str">
        <f>TEXT(DATA[[#This Row],[Fecha]],"mmm")</f>
        <v>ago</v>
      </c>
      <c r="C6874" s="16">
        <f>(WEEKNUM(DATA[[#This Row],[Fecha]],2))</f>
        <v>33</v>
      </c>
      <c r="D6874" s="86">
        <v>45516</v>
      </c>
      <c r="E6874" s="103">
        <f>YEAR(DATA[[#This Row],[Fecha]])</f>
        <v>2024</v>
      </c>
      <c r="F6874" s="88" t="s">
        <v>58</v>
      </c>
      <c r="G6874" s="32" t="s">
        <v>65</v>
      </c>
      <c r="H6874" s="87" t="s">
        <v>69</v>
      </c>
      <c r="I6874" s="32" t="s">
        <v>166</v>
      </c>
      <c r="J6874" s="19">
        <v>1.5</v>
      </c>
    </row>
    <row r="6875" spans="1:10">
      <c r="A6875" s="18" t="s">
        <v>20</v>
      </c>
      <c r="B6875" s="5" t="str">
        <f>TEXT(DATA[[#This Row],[Fecha]],"mmm")</f>
        <v>ago</v>
      </c>
      <c r="C6875" s="16">
        <f>(WEEKNUM(DATA[[#This Row],[Fecha]],2))</f>
        <v>33</v>
      </c>
      <c r="D6875" s="86">
        <v>45516</v>
      </c>
      <c r="E6875" s="103">
        <f>YEAR(DATA[[#This Row],[Fecha]])</f>
        <v>2024</v>
      </c>
      <c r="F6875" s="88" t="s">
        <v>398</v>
      </c>
      <c r="G6875" s="32" t="s">
        <v>62</v>
      </c>
      <c r="H6875" s="87" t="s">
        <v>63</v>
      </c>
      <c r="I6875" s="32" t="s">
        <v>166</v>
      </c>
      <c r="J6875" s="19">
        <v>1.37</v>
      </c>
    </row>
    <row r="6876" spans="1:10">
      <c r="A6876" s="18" t="s">
        <v>20</v>
      </c>
      <c r="B6876" s="5" t="str">
        <f>TEXT(DATA[[#This Row],[Fecha]],"mmm")</f>
        <v>ago</v>
      </c>
      <c r="C6876" s="16">
        <f>(WEEKNUM(DATA[[#This Row],[Fecha]],2))</f>
        <v>33</v>
      </c>
      <c r="D6876" s="86">
        <v>45516</v>
      </c>
      <c r="E6876" s="103">
        <f>YEAR(DATA[[#This Row],[Fecha]])</f>
        <v>2024</v>
      </c>
      <c r="F6876" s="88" t="s">
        <v>335</v>
      </c>
      <c r="G6876" s="32" t="s">
        <v>53</v>
      </c>
      <c r="H6876" s="87" t="s">
        <v>387</v>
      </c>
      <c r="I6876" s="32" t="s">
        <v>166</v>
      </c>
      <c r="J6876" s="19">
        <v>0.99</v>
      </c>
    </row>
    <row r="6877" spans="1:10">
      <c r="A6877" s="18" t="s">
        <v>22</v>
      </c>
      <c r="B6877" s="5" t="str">
        <f>TEXT(DATA[[#This Row],[Fecha]],"mmm")</f>
        <v>ago</v>
      </c>
      <c r="C6877" s="16">
        <f>(WEEKNUM(DATA[[#This Row],[Fecha]],2))</f>
        <v>33</v>
      </c>
      <c r="D6877" s="86">
        <v>45516</v>
      </c>
      <c r="E6877" s="103">
        <f>YEAR(DATA[[#This Row],[Fecha]])</f>
        <v>2024</v>
      </c>
      <c r="F6877" s="88" t="s">
        <v>58</v>
      </c>
      <c r="G6877" s="32" t="s">
        <v>65</v>
      </c>
      <c r="H6877" s="87" t="s">
        <v>69</v>
      </c>
      <c r="I6877" s="32" t="s">
        <v>166</v>
      </c>
      <c r="J6877" s="19">
        <v>0.9</v>
      </c>
    </row>
    <row r="6878" spans="1:10">
      <c r="A6878" s="18" t="s">
        <v>22</v>
      </c>
      <c r="B6878" s="5" t="str">
        <f>TEXT(DATA[[#This Row],[Fecha]],"mmm")</f>
        <v>ago</v>
      </c>
      <c r="C6878" s="16">
        <f>(WEEKNUM(DATA[[#This Row],[Fecha]],2))</f>
        <v>33</v>
      </c>
      <c r="D6878" s="86">
        <v>45516</v>
      </c>
      <c r="E6878" s="103">
        <f>YEAR(DATA[[#This Row],[Fecha]])</f>
        <v>2024</v>
      </c>
      <c r="F6878" s="88" t="s">
        <v>58</v>
      </c>
      <c r="G6878" s="32" t="s">
        <v>65</v>
      </c>
      <c r="H6878" s="87" t="s">
        <v>69</v>
      </c>
      <c r="I6878" s="32" t="s">
        <v>166</v>
      </c>
      <c r="J6878" s="19">
        <v>0.9</v>
      </c>
    </row>
    <row r="6879" spans="1:10">
      <c r="A6879" s="18" t="s">
        <v>22</v>
      </c>
      <c r="B6879" s="5" t="str">
        <f>TEXT(DATA[[#This Row],[Fecha]],"mmm")</f>
        <v>ago</v>
      </c>
      <c r="C6879" s="16">
        <f>(WEEKNUM(DATA[[#This Row],[Fecha]],2))</f>
        <v>33</v>
      </c>
      <c r="D6879" s="86">
        <v>45516</v>
      </c>
      <c r="E6879" s="103">
        <f>YEAR(DATA[[#This Row],[Fecha]])</f>
        <v>2024</v>
      </c>
      <c r="F6879" s="88" t="s">
        <v>58</v>
      </c>
      <c r="G6879" s="32" t="s">
        <v>65</v>
      </c>
      <c r="H6879" s="87" t="s">
        <v>69</v>
      </c>
      <c r="I6879" s="32" t="s">
        <v>166</v>
      </c>
      <c r="J6879" s="19">
        <v>0.88</v>
      </c>
    </row>
    <row r="6880" spans="1:10">
      <c r="A6880" s="18" t="s">
        <v>20</v>
      </c>
      <c r="B6880" s="5" t="str">
        <f>TEXT(DATA[[#This Row],[Fecha]],"mmm")</f>
        <v>ago</v>
      </c>
      <c r="C6880" s="16">
        <f>(WEEKNUM(DATA[[#This Row],[Fecha]],2))</f>
        <v>33</v>
      </c>
      <c r="D6880" s="86">
        <v>45516</v>
      </c>
      <c r="E6880" s="103">
        <f>YEAR(DATA[[#This Row],[Fecha]])</f>
        <v>2024</v>
      </c>
      <c r="F6880" s="88" t="s">
        <v>335</v>
      </c>
      <c r="G6880" s="32" t="s">
        <v>53</v>
      </c>
      <c r="H6880" s="87" t="s">
        <v>387</v>
      </c>
      <c r="I6880" s="32" t="s">
        <v>166</v>
      </c>
      <c r="J6880" s="19">
        <v>0.85</v>
      </c>
    </row>
    <row r="6881" spans="1:11">
      <c r="A6881" s="18" t="s">
        <v>22</v>
      </c>
      <c r="B6881" s="5" t="str">
        <f>TEXT(DATA[[#This Row],[Fecha]],"mmm")</f>
        <v>ago</v>
      </c>
      <c r="C6881" s="16">
        <f>(WEEKNUM(DATA[[#This Row],[Fecha]],2))</f>
        <v>33</v>
      </c>
      <c r="D6881" s="86">
        <v>45516</v>
      </c>
      <c r="E6881" s="103">
        <f>YEAR(DATA[[#This Row],[Fecha]])</f>
        <v>2024</v>
      </c>
      <c r="F6881" s="88" t="s">
        <v>58</v>
      </c>
      <c r="G6881" s="32" t="s">
        <v>65</v>
      </c>
      <c r="H6881" s="87" t="s">
        <v>69</v>
      </c>
      <c r="I6881" s="32" t="s">
        <v>166</v>
      </c>
      <c r="J6881" s="19">
        <v>0.73</v>
      </c>
    </row>
    <row r="6882" spans="1:11">
      <c r="A6882" s="18" t="s">
        <v>19</v>
      </c>
      <c r="B6882" s="5" t="str">
        <f>TEXT(DATA[[#This Row],[Fecha]],"mmm")</f>
        <v>ago</v>
      </c>
      <c r="C6882" s="16">
        <f>(WEEKNUM(DATA[[#This Row],[Fecha]],2))</f>
        <v>33</v>
      </c>
      <c r="D6882" s="86">
        <v>45516</v>
      </c>
      <c r="E6882" s="103">
        <f>YEAR(DATA[[#This Row],[Fecha]])</f>
        <v>2024</v>
      </c>
      <c r="F6882" s="88" t="s">
        <v>398</v>
      </c>
      <c r="G6882" s="32" t="s">
        <v>74</v>
      </c>
      <c r="H6882" s="87" t="s">
        <v>608</v>
      </c>
      <c r="I6882" s="32" t="s">
        <v>166</v>
      </c>
      <c r="J6882" s="19">
        <v>0.72</v>
      </c>
    </row>
    <row r="6883" spans="1:11">
      <c r="A6883" s="18" t="s">
        <v>22</v>
      </c>
      <c r="B6883" s="5" t="str">
        <f>TEXT(DATA[[#This Row],[Fecha]],"mmm")</f>
        <v>ago</v>
      </c>
      <c r="C6883" s="16">
        <f>(WEEKNUM(DATA[[#This Row],[Fecha]],2))</f>
        <v>33</v>
      </c>
      <c r="D6883" s="86">
        <v>45516</v>
      </c>
      <c r="E6883" s="103">
        <f>YEAR(DATA[[#This Row],[Fecha]])</f>
        <v>2024</v>
      </c>
      <c r="F6883" s="88" t="s">
        <v>398</v>
      </c>
      <c r="G6883" s="32" t="s">
        <v>78</v>
      </c>
      <c r="H6883" s="87" t="s">
        <v>296</v>
      </c>
      <c r="I6883" s="32" t="s">
        <v>166</v>
      </c>
      <c r="J6883" s="19">
        <v>0.7</v>
      </c>
    </row>
    <row r="6884" spans="1:11">
      <c r="A6884" s="18" t="s">
        <v>20</v>
      </c>
      <c r="B6884" s="5" t="str">
        <f>TEXT(DATA[[#This Row],[Fecha]],"mmm")</f>
        <v>ago</v>
      </c>
      <c r="C6884" s="16">
        <f>(WEEKNUM(DATA[[#This Row],[Fecha]],2))</f>
        <v>33</v>
      </c>
      <c r="D6884" s="86">
        <v>45516</v>
      </c>
      <c r="E6884" s="103">
        <f>YEAR(DATA[[#This Row],[Fecha]])</f>
        <v>2024</v>
      </c>
      <c r="F6884" s="88" t="s">
        <v>398</v>
      </c>
      <c r="G6884" s="32" t="s">
        <v>52</v>
      </c>
      <c r="H6884" s="87" t="s">
        <v>162</v>
      </c>
      <c r="I6884" s="32" t="s">
        <v>166</v>
      </c>
      <c r="J6884" s="19">
        <v>0.51</v>
      </c>
    </row>
    <row r="6885" spans="1:11">
      <c r="A6885" s="18" t="s">
        <v>22</v>
      </c>
      <c r="B6885" s="5" t="str">
        <f>TEXT(DATA[[#This Row],[Fecha]],"mmm")</f>
        <v>ago</v>
      </c>
      <c r="C6885" s="16">
        <f>(WEEKNUM(DATA[[#This Row],[Fecha]],2))</f>
        <v>33</v>
      </c>
      <c r="D6885" s="86">
        <v>45516</v>
      </c>
      <c r="E6885" s="103">
        <f>YEAR(DATA[[#This Row],[Fecha]])</f>
        <v>2024</v>
      </c>
      <c r="F6885" s="88" t="s">
        <v>58</v>
      </c>
      <c r="G6885" s="32" t="s">
        <v>65</v>
      </c>
      <c r="H6885" s="87" t="s">
        <v>69</v>
      </c>
      <c r="I6885" s="32" t="s">
        <v>166</v>
      </c>
      <c r="J6885" s="19">
        <v>0.24</v>
      </c>
    </row>
    <row r="6886" spans="1:11">
      <c r="A6886" s="18" t="s">
        <v>22</v>
      </c>
      <c r="B6886" s="5" t="str">
        <f>TEXT(DATA[[#This Row],[Fecha]],"mmm")</f>
        <v>ago</v>
      </c>
      <c r="C6886" s="16">
        <f>(WEEKNUM(DATA[[#This Row],[Fecha]],2))</f>
        <v>33</v>
      </c>
      <c r="D6886" s="86">
        <v>45516</v>
      </c>
      <c r="E6886" s="103">
        <f>YEAR(DATA[[#This Row],[Fecha]])</f>
        <v>2024</v>
      </c>
      <c r="F6886" s="88" t="s">
        <v>398</v>
      </c>
      <c r="G6886" s="32" t="s">
        <v>76</v>
      </c>
      <c r="H6886" s="87" t="s">
        <v>90</v>
      </c>
      <c r="I6886" s="32" t="s">
        <v>166</v>
      </c>
      <c r="J6886" s="19">
        <v>0.23</v>
      </c>
    </row>
    <row r="6887" spans="1:11">
      <c r="A6887" s="18" t="s">
        <v>20</v>
      </c>
      <c r="B6887" s="5" t="str">
        <f>TEXT(DATA[[#This Row],[Fecha]],"mmm")</f>
        <v>ago</v>
      </c>
      <c r="C6887" s="16">
        <f>(WEEKNUM(DATA[[#This Row],[Fecha]],2))</f>
        <v>33</v>
      </c>
      <c r="D6887" s="86">
        <v>45516</v>
      </c>
      <c r="E6887" s="103">
        <f>YEAR(DATA[[#This Row],[Fecha]])</f>
        <v>2024</v>
      </c>
      <c r="F6887" s="88" t="s">
        <v>58</v>
      </c>
      <c r="G6887" s="32" t="s">
        <v>59</v>
      </c>
      <c r="H6887" s="87" t="s">
        <v>487</v>
      </c>
      <c r="I6887" s="32" t="s">
        <v>166</v>
      </c>
      <c r="J6887" s="19">
        <v>0.14000000000000001</v>
      </c>
    </row>
    <row r="6888" spans="1:11">
      <c r="A6888" s="18" t="s">
        <v>19</v>
      </c>
      <c r="B6888" s="5" t="str">
        <f>TEXT(DATA[[#This Row],[Fecha]],"mmm")</f>
        <v>ago</v>
      </c>
      <c r="C6888" s="16">
        <f>(WEEKNUM(DATA[[#This Row],[Fecha]],2))</f>
        <v>33</v>
      </c>
      <c r="D6888" s="86">
        <v>45516</v>
      </c>
      <c r="E6888" s="103">
        <f>YEAR(DATA[[#This Row],[Fecha]])</f>
        <v>2024</v>
      </c>
      <c r="F6888" s="88" t="s">
        <v>398</v>
      </c>
      <c r="G6888" s="32" t="s">
        <v>74</v>
      </c>
      <c r="H6888" s="87" t="s">
        <v>149</v>
      </c>
      <c r="I6888" s="32" t="s">
        <v>166</v>
      </c>
      <c r="J6888" s="19">
        <v>0.09</v>
      </c>
    </row>
    <row r="6889" spans="1:11">
      <c r="A6889" s="18" t="s">
        <v>19</v>
      </c>
      <c r="B6889" s="5" t="str">
        <f>TEXT(DATA[[#This Row],[Fecha]],"mmm")</f>
        <v>ago</v>
      </c>
      <c r="C6889" s="16">
        <f>(WEEKNUM(DATA[[#This Row],[Fecha]],2))</f>
        <v>33</v>
      </c>
      <c r="D6889" s="86">
        <v>45517</v>
      </c>
      <c r="E6889" s="103">
        <f>YEAR(DATA[[#This Row],[Fecha]])</f>
        <v>2024</v>
      </c>
      <c r="F6889" s="88" t="s">
        <v>398</v>
      </c>
      <c r="G6889" s="32" t="s">
        <v>79</v>
      </c>
      <c r="H6889" s="87" t="s">
        <v>227</v>
      </c>
      <c r="I6889" s="32" t="s">
        <v>57</v>
      </c>
      <c r="J6889" s="19">
        <v>60</v>
      </c>
      <c r="K6889" s="29" t="s">
        <v>1130</v>
      </c>
    </row>
    <row r="6890" spans="1:11">
      <c r="A6890" s="18" t="s">
        <v>19</v>
      </c>
      <c r="B6890" s="5" t="str">
        <f>TEXT(DATA[[#This Row],[Fecha]],"mmm")</f>
        <v>ago</v>
      </c>
      <c r="C6890" s="16">
        <f>(WEEKNUM(DATA[[#This Row],[Fecha]],2))</f>
        <v>33</v>
      </c>
      <c r="D6890" s="86">
        <v>45517</v>
      </c>
      <c r="E6890" s="103">
        <f>YEAR(DATA[[#This Row],[Fecha]])</f>
        <v>2024</v>
      </c>
      <c r="F6890" s="88" t="s">
        <v>398</v>
      </c>
      <c r="G6890" s="32" t="s">
        <v>79</v>
      </c>
      <c r="H6890" s="87" t="s">
        <v>227</v>
      </c>
      <c r="I6890" s="32" t="s">
        <v>57</v>
      </c>
      <c r="J6890" s="19">
        <v>27.37</v>
      </c>
      <c r="K6890" s="29" t="s">
        <v>1130</v>
      </c>
    </row>
    <row r="6891" spans="1:11">
      <c r="A6891" s="18" t="s">
        <v>20</v>
      </c>
      <c r="B6891" s="5" t="str">
        <f>TEXT(DATA[[#This Row],[Fecha]],"mmm")</f>
        <v>ago</v>
      </c>
      <c r="C6891" s="16">
        <f>(WEEKNUM(DATA[[#This Row],[Fecha]],2))</f>
        <v>33</v>
      </c>
      <c r="D6891" s="86">
        <v>45517</v>
      </c>
      <c r="E6891" s="103">
        <f>YEAR(DATA[[#This Row],[Fecha]])</f>
        <v>2024</v>
      </c>
      <c r="F6891" s="88" t="s">
        <v>398</v>
      </c>
      <c r="G6891" s="32" t="s">
        <v>52</v>
      </c>
      <c r="H6891" s="87" t="s">
        <v>159</v>
      </c>
      <c r="I6891" s="32" t="s">
        <v>56</v>
      </c>
      <c r="J6891" s="19">
        <v>9.9700000000000006</v>
      </c>
      <c r="K6891" s="29" t="s">
        <v>1131</v>
      </c>
    </row>
    <row r="6892" spans="1:11">
      <c r="A6892" s="18" t="s">
        <v>22</v>
      </c>
      <c r="B6892" s="5" t="str">
        <f>TEXT(DATA[[#This Row],[Fecha]],"mmm")</f>
        <v>ago</v>
      </c>
      <c r="C6892" s="16">
        <f>(WEEKNUM(DATA[[#This Row],[Fecha]],2))</f>
        <v>33</v>
      </c>
      <c r="D6892" s="86">
        <v>45517</v>
      </c>
      <c r="E6892" s="103">
        <f>YEAR(DATA[[#This Row],[Fecha]])</f>
        <v>2024</v>
      </c>
      <c r="F6892" s="88" t="s">
        <v>58</v>
      </c>
      <c r="G6892" s="32" t="s">
        <v>70</v>
      </c>
      <c r="H6892" s="87" t="s">
        <v>686</v>
      </c>
      <c r="I6892" s="32" t="s">
        <v>166</v>
      </c>
      <c r="J6892" s="19">
        <v>9.4499999999999993</v>
      </c>
    </row>
    <row r="6893" spans="1:11">
      <c r="A6893" s="18" t="s">
        <v>22</v>
      </c>
      <c r="B6893" s="5" t="str">
        <f>TEXT(DATA[[#This Row],[Fecha]],"mmm")</f>
        <v>ago</v>
      </c>
      <c r="C6893" s="16">
        <f>(WEEKNUM(DATA[[#This Row],[Fecha]],2))</f>
        <v>33</v>
      </c>
      <c r="D6893" s="86">
        <v>45517</v>
      </c>
      <c r="E6893" s="103">
        <f>YEAR(DATA[[#This Row],[Fecha]])</f>
        <v>2024</v>
      </c>
      <c r="F6893" s="88" t="s">
        <v>398</v>
      </c>
      <c r="G6893" s="32" t="s">
        <v>70</v>
      </c>
      <c r="H6893" s="87" t="s">
        <v>686</v>
      </c>
      <c r="I6893" s="32" t="s">
        <v>166</v>
      </c>
      <c r="J6893" s="19">
        <v>8.5500000000000007</v>
      </c>
    </row>
    <row r="6894" spans="1:11">
      <c r="A6894" s="18" t="s">
        <v>19</v>
      </c>
      <c r="B6894" s="5" t="str">
        <f>TEXT(DATA[[#This Row],[Fecha]],"mmm")</f>
        <v>ago</v>
      </c>
      <c r="C6894" s="16">
        <f>(WEEKNUM(DATA[[#This Row],[Fecha]],2))</f>
        <v>33</v>
      </c>
      <c r="D6894" s="86">
        <v>45517</v>
      </c>
      <c r="E6894" s="103">
        <f>YEAR(DATA[[#This Row],[Fecha]])</f>
        <v>2024</v>
      </c>
      <c r="F6894" s="88" t="s">
        <v>398</v>
      </c>
      <c r="G6894" s="32" t="s">
        <v>79</v>
      </c>
      <c r="H6894" s="87" t="s">
        <v>227</v>
      </c>
      <c r="I6894" s="32" t="s">
        <v>166</v>
      </c>
      <c r="J6894" s="19">
        <v>8.2200000000000006</v>
      </c>
    </row>
    <row r="6895" spans="1:11">
      <c r="A6895" s="18" t="s">
        <v>22</v>
      </c>
      <c r="B6895" s="5" t="str">
        <f>TEXT(DATA[[#This Row],[Fecha]],"mmm")</f>
        <v>ago</v>
      </c>
      <c r="C6895" s="16">
        <f>(WEEKNUM(DATA[[#This Row],[Fecha]],2))</f>
        <v>33</v>
      </c>
      <c r="D6895" s="86">
        <v>45517</v>
      </c>
      <c r="E6895" s="103">
        <f>YEAR(DATA[[#This Row],[Fecha]])</f>
        <v>2024</v>
      </c>
      <c r="F6895" s="88" t="s">
        <v>58</v>
      </c>
      <c r="G6895" s="32" t="s">
        <v>79</v>
      </c>
      <c r="H6895" s="87" t="s">
        <v>110</v>
      </c>
      <c r="I6895" s="32" t="s">
        <v>166</v>
      </c>
      <c r="J6895" s="19">
        <v>7.45</v>
      </c>
    </row>
    <row r="6896" spans="1:11">
      <c r="A6896" s="18" t="s">
        <v>22</v>
      </c>
      <c r="B6896" s="5" t="str">
        <f>TEXT(DATA[[#This Row],[Fecha]],"mmm")</f>
        <v>ago</v>
      </c>
      <c r="C6896" s="16">
        <f>(WEEKNUM(DATA[[#This Row],[Fecha]],2))</f>
        <v>33</v>
      </c>
      <c r="D6896" s="86">
        <v>45517</v>
      </c>
      <c r="E6896" s="103">
        <f>YEAR(DATA[[#This Row],[Fecha]])</f>
        <v>2024</v>
      </c>
      <c r="F6896" s="88" t="s">
        <v>398</v>
      </c>
      <c r="G6896" s="32" t="s">
        <v>79</v>
      </c>
      <c r="H6896" s="87" t="s">
        <v>110</v>
      </c>
      <c r="I6896" s="32" t="s">
        <v>166</v>
      </c>
      <c r="J6896" s="19">
        <v>7.1</v>
      </c>
    </row>
    <row r="6897" spans="1:10">
      <c r="A6897" s="18" t="s">
        <v>20</v>
      </c>
      <c r="B6897" s="5" t="str">
        <f>TEXT(DATA[[#This Row],[Fecha]],"mmm")</f>
        <v>ago</v>
      </c>
      <c r="C6897" s="16">
        <f>(WEEKNUM(DATA[[#This Row],[Fecha]],2))</f>
        <v>33</v>
      </c>
      <c r="D6897" s="86">
        <v>45517</v>
      </c>
      <c r="E6897" s="103">
        <f>YEAR(DATA[[#This Row],[Fecha]])</f>
        <v>2024</v>
      </c>
      <c r="F6897" s="88" t="s">
        <v>335</v>
      </c>
      <c r="G6897" s="32" t="s">
        <v>53</v>
      </c>
      <c r="H6897" s="87" t="s">
        <v>387</v>
      </c>
      <c r="I6897" s="32" t="s">
        <v>166</v>
      </c>
      <c r="J6897" s="19">
        <v>7.02</v>
      </c>
    </row>
    <row r="6898" spans="1:10">
      <c r="A6898" s="18" t="s">
        <v>20</v>
      </c>
      <c r="B6898" s="5" t="str">
        <f>TEXT(DATA[[#This Row],[Fecha]],"mmm")</f>
        <v>ago</v>
      </c>
      <c r="C6898" s="16">
        <f>(WEEKNUM(DATA[[#This Row],[Fecha]],2))</f>
        <v>33</v>
      </c>
      <c r="D6898" s="86">
        <v>45517</v>
      </c>
      <c r="E6898" s="103">
        <f>YEAR(DATA[[#This Row],[Fecha]])</f>
        <v>2024</v>
      </c>
      <c r="F6898" s="88" t="s">
        <v>398</v>
      </c>
      <c r="G6898" s="32" t="s">
        <v>52</v>
      </c>
      <c r="H6898" s="87" t="s">
        <v>159</v>
      </c>
      <c r="I6898" s="32" t="s">
        <v>166</v>
      </c>
      <c r="J6898" s="19">
        <v>6.72</v>
      </c>
    </row>
    <row r="6899" spans="1:10">
      <c r="A6899" s="18" t="s">
        <v>20</v>
      </c>
      <c r="B6899" s="5" t="str">
        <f>TEXT(DATA[[#This Row],[Fecha]],"mmm")</f>
        <v>ago</v>
      </c>
      <c r="C6899" s="16">
        <f>(WEEKNUM(DATA[[#This Row],[Fecha]],2))</f>
        <v>33</v>
      </c>
      <c r="D6899" s="86">
        <v>45517</v>
      </c>
      <c r="E6899" s="103">
        <f>YEAR(DATA[[#This Row],[Fecha]])</f>
        <v>2024</v>
      </c>
      <c r="F6899" s="88" t="s">
        <v>398</v>
      </c>
      <c r="G6899" s="32" t="s">
        <v>52</v>
      </c>
      <c r="H6899" s="87" t="s">
        <v>162</v>
      </c>
      <c r="I6899" s="32" t="s">
        <v>166</v>
      </c>
      <c r="J6899" s="19">
        <v>5.77</v>
      </c>
    </row>
    <row r="6900" spans="1:10">
      <c r="A6900" s="18" t="s">
        <v>20</v>
      </c>
      <c r="B6900" s="5" t="str">
        <f>TEXT(DATA[[#This Row],[Fecha]],"mmm")</f>
        <v>ago</v>
      </c>
      <c r="C6900" s="16">
        <f>(WEEKNUM(DATA[[#This Row],[Fecha]],2))</f>
        <v>33</v>
      </c>
      <c r="D6900" s="86">
        <v>45517</v>
      </c>
      <c r="E6900" s="103">
        <f>YEAR(DATA[[#This Row],[Fecha]])</f>
        <v>2024</v>
      </c>
      <c r="F6900" s="88" t="s">
        <v>58</v>
      </c>
      <c r="G6900" s="32" t="s">
        <v>482</v>
      </c>
      <c r="H6900" s="87" t="s">
        <v>491</v>
      </c>
      <c r="I6900" s="32" t="s">
        <v>166</v>
      </c>
      <c r="J6900" s="19">
        <v>5.65</v>
      </c>
    </row>
    <row r="6901" spans="1:10">
      <c r="A6901" s="18" t="s">
        <v>20</v>
      </c>
      <c r="B6901" s="5" t="str">
        <f>TEXT(DATA[[#This Row],[Fecha]],"mmm")</f>
        <v>ago</v>
      </c>
      <c r="C6901" s="16">
        <f>(WEEKNUM(DATA[[#This Row],[Fecha]],2))</f>
        <v>33</v>
      </c>
      <c r="D6901" s="86">
        <v>45517</v>
      </c>
      <c r="E6901" s="103">
        <f>YEAR(DATA[[#This Row],[Fecha]])</f>
        <v>2024</v>
      </c>
      <c r="F6901" s="88" t="s">
        <v>58</v>
      </c>
      <c r="G6901" s="32" t="s">
        <v>77</v>
      </c>
      <c r="H6901" s="87" t="s">
        <v>311</v>
      </c>
      <c r="I6901" s="32" t="s">
        <v>166</v>
      </c>
      <c r="J6901" s="19">
        <v>5.13</v>
      </c>
    </row>
    <row r="6902" spans="1:10">
      <c r="A6902" s="18" t="s">
        <v>20</v>
      </c>
      <c r="B6902" s="5" t="str">
        <f>TEXT(DATA[[#This Row],[Fecha]],"mmm")</f>
        <v>ago</v>
      </c>
      <c r="C6902" s="16">
        <f>(WEEKNUM(DATA[[#This Row],[Fecha]],2))</f>
        <v>33</v>
      </c>
      <c r="D6902" s="86">
        <v>45517</v>
      </c>
      <c r="E6902" s="103">
        <f>YEAR(DATA[[#This Row],[Fecha]])</f>
        <v>2024</v>
      </c>
      <c r="F6902" s="88" t="s">
        <v>58</v>
      </c>
      <c r="G6902" s="32" t="s">
        <v>59</v>
      </c>
      <c r="H6902" s="87" t="s">
        <v>656</v>
      </c>
      <c r="I6902" s="32" t="s">
        <v>166</v>
      </c>
      <c r="J6902" s="19">
        <v>5.01</v>
      </c>
    </row>
    <row r="6903" spans="1:10">
      <c r="A6903" s="18" t="s">
        <v>20</v>
      </c>
      <c r="B6903" s="5" t="str">
        <f>TEXT(DATA[[#This Row],[Fecha]],"mmm")</f>
        <v>ago</v>
      </c>
      <c r="C6903" s="16">
        <f>(WEEKNUM(DATA[[#This Row],[Fecha]],2))</f>
        <v>33</v>
      </c>
      <c r="D6903" s="86">
        <v>45517</v>
      </c>
      <c r="E6903" s="103">
        <f>YEAR(DATA[[#This Row],[Fecha]])</f>
        <v>2024</v>
      </c>
      <c r="F6903" s="88" t="s">
        <v>398</v>
      </c>
      <c r="G6903" s="32" t="s">
        <v>62</v>
      </c>
      <c r="H6903" s="87" t="s">
        <v>63</v>
      </c>
      <c r="I6903" s="32" t="s">
        <v>166</v>
      </c>
      <c r="J6903" s="19">
        <v>4.71</v>
      </c>
    </row>
    <row r="6904" spans="1:10">
      <c r="A6904" s="18" t="s">
        <v>20</v>
      </c>
      <c r="B6904" s="5" t="str">
        <f>TEXT(DATA[[#This Row],[Fecha]],"mmm")</f>
        <v>ago</v>
      </c>
      <c r="C6904" s="16">
        <f>(WEEKNUM(DATA[[#This Row],[Fecha]],2))</f>
        <v>33</v>
      </c>
      <c r="D6904" s="86">
        <v>45517</v>
      </c>
      <c r="E6904" s="103">
        <f>YEAR(DATA[[#This Row],[Fecha]])</f>
        <v>2024</v>
      </c>
      <c r="F6904" s="88" t="s">
        <v>398</v>
      </c>
      <c r="G6904" s="32" t="s">
        <v>53</v>
      </c>
      <c r="H6904" s="87" t="s">
        <v>366</v>
      </c>
      <c r="I6904" s="32" t="s">
        <v>166</v>
      </c>
      <c r="J6904" s="19">
        <v>4.2699999999999996</v>
      </c>
    </row>
    <row r="6905" spans="1:10">
      <c r="A6905" s="18" t="s">
        <v>20</v>
      </c>
      <c r="B6905" s="5" t="str">
        <f>TEXT(DATA[[#This Row],[Fecha]],"mmm")</f>
        <v>ago</v>
      </c>
      <c r="C6905" s="16">
        <f>(WEEKNUM(DATA[[#This Row],[Fecha]],2))</f>
        <v>33</v>
      </c>
      <c r="D6905" s="86">
        <v>45517</v>
      </c>
      <c r="E6905" s="103">
        <f>YEAR(DATA[[#This Row],[Fecha]])</f>
        <v>2024</v>
      </c>
      <c r="F6905" s="88" t="s">
        <v>58</v>
      </c>
      <c r="G6905" s="32" t="s">
        <v>59</v>
      </c>
      <c r="H6905" s="87" t="s">
        <v>554</v>
      </c>
      <c r="I6905" s="32" t="s">
        <v>166</v>
      </c>
      <c r="J6905" s="19">
        <v>4.25</v>
      </c>
    </row>
    <row r="6906" spans="1:10">
      <c r="A6906" s="18" t="s">
        <v>19</v>
      </c>
      <c r="B6906" s="5" t="str">
        <f>TEXT(DATA[[#This Row],[Fecha]],"mmm")</f>
        <v>ago</v>
      </c>
      <c r="C6906" s="16">
        <f>(WEEKNUM(DATA[[#This Row],[Fecha]],2))</f>
        <v>33</v>
      </c>
      <c r="D6906" s="86">
        <v>45517</v>
      </c>
      <c r="E6906" s="103">
        <f>YEAR(DATA[[#This Row],[Fecha]])</f>
        <v>2024</v>
      </c>
      <c r="F6906" s="88" t="s">
        <v>398</v>
      </c>
      <c r="G6906" s="32" t="s">
        <v>74</v>
      </c>
      <c r="H6906" s="87" t="s">
        <v>149</v>
      </c>
      <c r="I6906" s="32" t="s">
        <v>166</v>
      </c>
      <c r="J6906" s="19">
        <v>4</v>
      </c>
    </row>
    <row r="6907" spans="1:10">
      <c r="A6907" s="18" t="s">
        <v>22</v>
      </c>
      <c r="B6907" s="5" t="str">
        <f>TEXT(DATA[[#This Row],[Fecha]],"mmm")</f>
        <v>ago</v>
      </c>
      <c r="C6907" s="16">
        <f>(WEEKNUM(DATA[[#This Row],[Fecha]],2))</f>
        <v>33</v>
      </c>
      <c r="D6907" s="86">
        <v>45517</v>
      </c>
      <c r="E6907" s="103">
        <f>YEAR(DATA[[#This Row],[Fecha]])</f>
        <v>2024</v>
      </c>
      <c r="F6907" s="88" t="s">
        <v>398</v>
      </c>
      <c r="G6907" s="32" t="s">
        <v>77</v>
      </c>
      <c r="H6907" s="87" t="s">
        <v>311</v>
      </c>
      <c r="I6907" s="32" t="s">
        <v>166</v>
      </c>
      <c r="J6907" s="19">
        <v>3.9</v>
      </c>
    </row>
    <row r="6908" spans="1:10">
      <c r="A6908" s="18" t="s">
        <v>20</v>
      </c>
      <c r="B6908" s="5" t="str">
        <f>TEXT(DATA[[#This Row],[Fecha]],"mmm")</f>
        <v>ago</v>
      </c>
      <c r="C6908" s="16">
        <f>(WEEKNUM(DATA[[#This Row],[Fecha]],2))</f>
        <v>33</v>
      </c>
      <c r="D6908" s="86">
        <v>45517</v>
      </c>
      <c r="E6908" s="103">
        <f>YEAR(DATA[[#This Row],[Fecha]])</f>
        <v>2024</v>
      </c>
      <c r="F6908" s="88" t="s">
        <v>335</v>
      </c>
      <c r="G6908" s="32" t="s">
        <v>53</v>
      </c>
      <c r="H6908" s="87" t="s">
        <v>366</v>
      </c>
      <c r="I6908" s="32" t="s">
        <v>166</v>
      </c>
      <c r="J6908" s="19">
        <v>3.75</v>
      </c>
    </row>
    <row r="6909" spans="1:10">
      <c r="A6909" s="18" t="s">
        <v>19</v>
      </c>
      <c r="B6909" s="5" t="str">
        <f>TEXT(DATA[[#This Row],[Fecha]],"mmm")</f>
        <v>ago</v>
      </c>
      <c r="C6909" s="16">
        <f>(WEEKNUM(DATA[[#This Row],[Fecha]],2))</f>
        <v>33</v>
      </c>
      <c r="D6909" s="86">
        <v>45517</v>
      </c>
      <c r="E6909" s="103">
        <f>YEAR(DATA[[#This Row],[Fecha]])</f>
        <v>2024</v>
      </c>
      <c r="F6909" s="88" t="s">
        <v>398</v>
      </c>
      <c r="G6909" s="32" t="s">
        <v>74</v>
      </c>
      <c r="H6909" s="87" t="s">
        <v>149</v>
      </c>
      <c r="I6909" s="32" t="s">
        <v>166</v>
      </c>
      <c r="J6909" s="19">
        <v>2.33</v>
      </c>
    </row>
    <row r="6910" spans="1:10">
      <c r="A6910" s="18" t="s">
        <v>19</v>
      </c>
      <c r="B6910" s="5" t="str">
        <f>TEXT(DATA[[#This Row],[Fecha]],"mmm")</f>
        <v>ago</v>
      </c>
      <c r="C6910" s="16">
        <f>(WEEKNUM(DATA[[#This Row],[Fecha]],2))</f>
        <v>33</v>
      </c>
      <c r="D6910" s="86">
        <v>45517</v>
      </c>
      <c r="E6910" s="103">
        <f>YEAR(DATA[[#This Row],[Fecha]])</f>
        <v>2024</v>
      </c>
      <c r="F6910" s="88" t="s">
        <v>398</v>
      </c>
      <c r="G6910" s="32" t="s">
        <v>79</v>
      </c>
      <c r="H6910" s="87" t="s">
        <v>227</v>
      </c>
      <c r="I6910" s="32" t="s">
        <v>166</v>
      </c>
      <c r="J6910" s="19">
        <v>2.16</v>
      </c>
    </row>
    <row r="6911" spans="1:10">
      <c r="A6911" s="18" t="s">
        <v>20</v>
      </c>
      <c r="B6911" s="5" t="str">
        <f>TEXT(DATA[[#This Row],[Fecha]],"mmm")</f>
        <v>ago</v>
      </c>
      <c r="C6911" s="16">
        <f>(WEEKNUM(DATA[[#This Row],[Fecha]],2))</f>
        <v>33</v>
      </c>
      <c r="D6911" s="86">
        <v>45517</v>
      </c>
      <c r="E6911" s="103">
        <f>YEAR(DATA[[#This Row],[Fecha]])</f>
        <v>2024</v>
      </c>
      <c r="F6911" s="88" t="s">
        <v>58</v>
      </c>
      <c r="G6911" s="32" t="s">
        <v>64</v>
      </c>
      <c r="H6911" s="87" t="s">
        <v>326</v>
      </c>
      <c r="I6911" s="32" t="s">
        <v>166</v>
      </c>
      <c r="J6911" s="19">
        <v>2.12</v>
      </c>
    </row>
    <row r="6912" spans="1:10">
      <c r="A6912" s="18" t="s">
        <v>20</v>
      </c>
      <c r="B6912" s="5" t="str">
        <f>TEXT(DATA[[#This Row],[Fecha]],"mmm")</f>
        <v>ago</v>
      </c>
      <c r="C6912" s="16">
        <f>(WEEKNUM(DATA[[#This Row],[Fecha]],2))</f>
        <v>33</v>
      </c>
      <c r="D6912" s="86">
        <v>45517</v>
      </c>
      <c r="E6912" s="103">
        <f>YEAR(DATA[[#This Row],[Fecha]])</f>
        <v>2024</v>
      </c>
      <c r="F6912" s="88" t="s">
        <v>398</v>
      </c>
      <c r="G6912" s="32" t="s">
        <v>52</v>
      </c>
      <c r="H6912" s="87" t="s">
        <v>162</v>
      </c>
      <c r="I6912" s="32" t="s">
        <v>166</v>
      </c>
      <c r="J6912" s="19">
        <v>2.08</v>
      </c>
    </row>
    <row r="6913" spans="1:10">
      <c r="A6913" s="18" t="s">
        <v>20</v>
      </c>
      <c r="B6913" s="5" t="str">
        <f>TEXT(DATA[[#This Row],[Fecha]],"mmm")</f>
        <v>ago</v>
      </c>
      <c r="C6913" s="16">
        <f>(WEEKNUM(DATA[[#This Row],[Fecha]],2))</f>
        <v>33</v>
      </c>
      <c r="D6913" s="86">
        <v>45517</v>
      </c>
      <c r="E6913" s="103">
        <f>YEAR(DATA[[#This Row],[Fecha]])</f>
        <v>2024</v>
      </c>
      <c r="F6913" s="88" t="s">
        <v>58</v>
      </c>
      <c r="G6913" s="32" t="s">
        <v>53</v>
      </c>
      <c r="H6913" s="87" t="s">
        <v>601</v>
      </c>
      <c r="I6913" s="32" t="s">
        <v>166</v>
      </c>
      <c r="J6913" s="19">
        <v>1.9</v>
      </c>
    </row>
    <row r="6914" spans="1:10">
      <c r="A6914" s="18" t="s">
        <v>22</v>
      </c>
      <c r="B6914" s="5" t="str">
        <f>TEXT(DATA[[#This Row],[Fecha]],"mmm")</f>
        <v>ago</v>
      </c>
      <c r="C6914" s="16">
        <f>(WEEKNUM(DATA[[#This Row],[Fecha]],2))</f>
        <v>33</v>
      </c>
      <c r="D6914" s="86">
        <v>45517</v>
      </c>
      <c r="E6914" s="103">
        <f>YEAR(DATA[[#This Row],[Fecha]])</f>
        <v>2024</v>
      </c>
      <c r="F6914" s="88" t="s">
        <v>398</v>
      </c>
      <c r="G6914" s="32" t="s">
        <v>79</v>
      </c>
      <c r="H6914" s="87" t="s">
        <v>110</v>
      </c>
      <c r="I6914" s="32" t="s">
        <v>166</v>
      </c>
      <c r="J6914" s="19">
        <v>1.8</v>
      </c>
    </row>
    <row r="6915" spans="1:10">
      <c r="A6915" s="18" t="s">
        <v>19</v>
      </c>
      <c r="B6915" s="5" t="str">
        <f>TEXT(DATA[[#This Row],[Fecha]],"mmm")</f>
        <v>ago</v>
      </c>
      <c r="C6915" s="16">
        <f>(WEEKNUM(DATA[[#This Row],[Fecha]],2))</f>
        <v>33</v>
      </c>
      <c r="D6915" s="86">
        <v>45517</v>
      </c>
      <c r="E6915" s="103">
        <f>YEAR(DATA[[#This Row],[Fecha]])</f>
        <v>2024</v>
      </c>
      <c r="F6915" s="88" t="s">
        <v>398</v>
      </c>
      <c r="G6915" s="32" t="s">
        <v>74</v>
      </c>
      <c r="H6915" s="87" t="s">
        <v>149</v>
      </c>
      <c r="I6915" s="32" t="s">
        <v>166</v>
      </c>
      <c r="J6915" s="19">
        <v>1.64</v>
      </c>
    </row>
    <row r="6916" spans="1:10">
      <c r="A6916" s="18" t="s">
        <v>19</v>
      </c>
      <c r="B6916" s="5" t="str">
        <f>TEXT(DATA[[#This Row],[Fecha]],"mmm")</f>
        <v>ago</v>
      </c>
      <c r="C6916" s="16">
        <f>(WEEKNUM(DATA[[#This Row],[Fecha]],2))</f>
        <v>33</v>
      </c>
      <c r="D6916" s="86">
        <v>45517</v>
      </c>
      <c r="E6916" s="103">
        <f>YEAR(DATA[[#This Row],[Fecha]])</f>
        <v>2024</v>
      </c>
      <c r="F6916" s="88" t="s">
        <v>398</v>
      </c>
      <c r="G6916" s="32" t="s">
        <v>74</v>
      </c>
      <c r="H6916" s="87" t="s">
        <v>149</v>
      </c>
      <c r="I6916" s="32" t="s">
        <v>166</v>
      </c>
      <c r="J6916" s="19">
        <v>1.57</v>
      </c>
    </row>
    <row r="6917" spans="1:10">
      <c r="A6917" s="18" t="s">
        <v>22</v>
      </c>
      <c r="B6917" s="5" t="str">
        <f>TEXT(DATA[[#This Row],[Fecha]],"mmm")</f>
        <v>ago</v>
      </c>
      <c r="C6917" s="16">
        <f>(WEEKNUM(DATA[[#This Row],[Fecha]],2))</f>
        <v>33</v>
      </c>
      <c r="D6917" s="86">
        <v>45517</v>
      </c>
      <c r="E6917" s="103">
        <f>YEAR(DATA[[#This Row],[Fecha]])</f>
        <v>2024</v>
      </c>
      <c r="F6917" s="88" t="s">
        <v>58</v>
      </c>
      <c r="G6917" s="32" t="s">
        <v>79</v>
      </c>
      <c r="H6917" s="87" t="s">
        <v>110</v>
      </c>
      <c r="I6917" s="32" t="s">
        <v>166</v>
      </c>
      <c r="J6917" s="19">
        <v>1.55</v>
      </c>
    </row>
    <row r="6918" spans="1:10">
      <c r="A6918" s="18" t="s">
        <v>22</v>
      </c>
      <c r="B6918" s="5" t="str">
        <f>TEXT(DATA[[#This Row],[Fecha]],"mmm")</f>
        <v>ago</v>
      </c>
      <c r="C6918" s="16">
        <f>(WEEKNUM(DATA[[#This Row],[Fecha]],2))</f>
        <v>33</v>
      </c>
      <c r="D6918" s="86">
        <v>45517</v>
      </c>
      <c r="E6918" s="103">
        <f>YEAR(DATA[[#This Row],[Fecha]])</f>
        <v>2024</v>
      </c>
      <c r="F6918" s="88" t="s">
        <v>58</v>
      </c>
      <c r="G6918" s="32" t="s">
        <v>79</v>
      </c>
      <c r="H6918" s="87" t="s">
        <v>110</v>
      </c>
      <c r="I6918" s="32" t="s">
        <v>166</v>
      </c>
      <c r="J6918" s="19">
        <v>1.3</v>
      </c>
    </row>
    <row r="6919" spans="1:10">
      <c r="A6919" s="18" t="s">
        <v>22</v>
      </c>
      <c r="B6919" s="5" t="str">
        <f>TEXT(DATA[[#This Row],[Fecha]],"mmm")</f>
        <v>ago</v>
      </c>
      <c r="C6919" s="16">
        <f>(WEEKNUM(DATA[[#This Row],[Fecha]],2))</f>
        <v>33</v>
      </c>
      <c r="D6919" s="86">
        <v>45517</v>
      </c>
      <c r="E6919" s="103">
        <f>YEAR(DATA[[#This Row],[Fecha]])</f>
        <v>2024</v>
      </c>
      <c r="F6919" s="88" t="s">
        <v>58</v>
      </c>
      <c r="G6919" s="32" t="s">
        <v>79</v>
      </c>
      <c r="H6919" s="87" t="s">
        <v>110</v>
      </c>
      <c r="I6919" s="32" t="s">
        <v>166</v>
      </c>
      <c r="J6919" s="19">
        <v>1.2</v>
      </c>
    </row>
    <row r="6920" spans="1:10">
      <c r="A6920" s="18" t="s">
        <v>19</v>
      </c>
      <c r="B6920" s="5" t="str">
        <f>TEXT(DATA[[#This Row],[Fecha]],"mmm")</f>
        <v>ago</v>
      </c>
      <c r="C6920" s="16">
        <f>(WEEKNUM(DATA[[#This Row],[Fecha]],2))</f>
        <v>33</v>
      </c>
      <c r="D6920" s="86">
        <v>45517</v>
      </c>
      <c r="E6920" s="103">
        <f>YEAR(DATA[[#This Row],[Fecha]])</f>
        <v>2024</v>
      </c>
      <c r="F6920" s="88" t="s">
        <v>398</v>
      </c>
      <c r="G6920" s="32" t="s">
        <v>74</v>
      </c>
      <c r="H6920" s="87" t="s">
        <v>149</v>
      </c>
      <c r="I6920" s="32" t="s">
        <v>166</v>
      </c>
      <c r="J6920" s="19">
        <v>1.1100000000000001</v>
      </c>
    </row>
    <row r="6921" spans="1:10">
      <c r="A6921" s="18" t="s">
        <v>22</v>
      </c>
      <c r="B6921" s="5" t="str">
        <f>TEXT(DATA[[#This Row],[Fecha]],"mmm")</f>
        <v>ago</v>
      </c>
      <c r="C6921" s="16">
        <f>(WEEKNUM(DATA[[#This Row],[Fecha]],2))</f>
        <v>33</v>
      </c>
      <c r="D6921" s="86">
        <v>45517</v>
      </c>
      <c r="E6921" s="103">
        <f>YEAR(DATA[[#This Row],[Fecha]])</f>
        <v>2024</v>
      </c>
      <c r="F6921" s="88" t="s">
        <v>58</v>
      </c>
      <c r="G6921" s="32" t="s">
        <v>79</v>
      </c>
      <c r="H6921" s="87" t="s">
        <v>110</v>
      </c>
      <c r="I6921" s="32" t="s">
        <v>166</v>
      </c>
      <c r="J6921" s="19">
        <v>1.05</v>
      </c>
    </row>
    <row r="6922" spans="1:10">
      <c r="A6922" s="18" t="s">
        <v>22</v>
      </c>
      <c r="B6922" s="5" t="str">
        <f>TEXT(DATA[[#This Row],[Fecha]],"mmm")</f>
        <v>ago</v>
      </c>
      <c r="C6922" s="16">
        <f>(WEEKNUM(DATA[[#This Row],[Fecha]],2))</f>
        <v>33</v>
      </c>
      <c r="D6922" s="86">
        <v>45517</v>
      </c>
      <c r="E6922" s="103">
        <f>YEAR(DATA[[#This Row],[Fecha]])</f>
        <v>2024</v>
      </c>
      <c r="F6922" s="88" t="s">
        <v>398</v>
      </c>
      <c r="G6922" s="32" t="s">
        <v>79</v>
      </c>
      <c r="H6922" s="87" t="s">
        <v>110</v>
      </c>
      <c r="I6922" s="32" t="s">
        <v>166</v>
      </c>
      <c r="J6922" s="19">
        <v>0.9</v>
      </c>
    </row>
    <row r="6923" spans="1:10">
      <c r="A6923" s="18" t="s">
        <v>20</v>
      </c>
      <c r="B6923" s="5" t="str">
        <f>TEXT(DATA[[#This Row],[Fecha]],"mmm")</f>
        <v>ago</v>
      </c>
      <c r="C6923" s="16">
        <f>(WEEKNUM(DATA[[#This Row],[Fecha]],2))</f>
        <v>33</v>
      </c>
      <c r="D6923" s="86">
        <v>45517</v>
      </c>
      <c r="E6923" s="103">
        <f>YEAR(DATA[[#This Row],[Fecha]])</f>
        <v>2024</v>
      </c>
      <c r="F6923" s="88" t="s">
        <v>398</v>
      </c>
      <c r="G6923" s="32" t="s">
        <v>59</v>
      </c>
      <c r="H6923" s="87" t="s">
        <v>487</v>
      </c>
      <c r="I6923" s="32" t="s">
        <v>166</v>
      </c>
      <c r="J6923" s="19">
        <v>0.81</v>
      </c>
    </row>
    <row r="6924" spans="1:10">
      <c r="A6924" s="18" t="s">
        <v>22</v>
      </c>
      <c r="B6924" s="5" t="str">
        <f>TEXT(DATA[[#This Row],[Fecha]],"mmm")</f>
        <v>ago</v>
      </c>
      <c r="C6924" s="16">
        <f>(WEEKNUM(DATA[[#This Row],[Fecha]],2))</f>
        <v>33</v>
      </c>
      <c r="D6924" s="86">
        <v>45517</v>
      </c>
      <c r="E6924" s="103">
        <f>YEAR(DATA[[#This Row],[Fecha]])</f>
        <v>2024</v>
      </c>
      <c r="F6924" s="88" t="s">
        <v>58</v>
      </c>
      <c r="G6924" s="32" t="s">
        <v>65</v>
      </c>
      <c r="H6924" s="87" t="s">
        <v>69</v>
      </c>
      <c r="I6924" s="32" t="s">
        <v>166</v>
      </c>
      <c r="J6924" s="19">
        <v>0.75</v>
      </c>
    </row>
    <row r="6925" spans="1:10">
      <c r="A6925" s="18" t="s">
        <v>20</v>
      </c>
      <c r="B6925" s="5" t="str">
        <f>TEXT(DATA[[#This Row],[Fecha]],"mmm")</f>
        <v>ago</v>
      </c>
      <c r="C6925" s="16">
        <f>(WEEKNUM(DATA[[#This Row],[Fecha]],2))</f>
        <v>33</v>
      </c>
      <c r="D6925" s="86">
        <v>45517</v>
      </c>
      <c r="E6925" s="103">
        <f>YEAR(DATA[[#This Row],[Fecha]])</f>
        <v>2024</v>
      </c>
      <c r="F6925" s="88" t="s">
        <v>335</v>
      </c>
      <c r="G6925" s="32" t="s">
        <v>53</v>
      </c>
      <c r="H6925" s="87" t="s">
        <v>387</v>
      </c>
      <c r="I6925" s="32" t="s">
        <v>166</v>
      </c>
      <c r="J6925" s="19">
        <v>0.72</v>
      </c>
    </row>
    <row r="6926" spans="1:10">
      <c r="A6926" s="18" t="s">
        <v>20</v>
      </c>
      <c r="B6926" s="5" t="str">
        <f>TEXT(DATA[[#This Row],[Fecha]],"mmm")</f>
        <v>ago</v>
      </c>
      <c r="C6926" s="16">
        <f>(WEEKNUM(DATA[[#This Row],[Fecha]],2))</f>
        <v>33</v>
      </c>
      <c r="D6926" s="86">
        <v>45517</v>
      </c>
      <c r="E6926" s="103">
        <f>YEAR(DATA[[#This Row],[Fecha]])</f>
        <v>2024</v>
      </c>
      <c r="F6926" s="88" t="s">
        <v>335</v>
      </c>
      <c r="G6926" s="32" t="s">
        <v>53</v>
      </c>
      <c r="H6926" s="87" t="s">
        <v>387</v>
      </c>
      <c r="I6926" s="32" t="s">
        <v>166</v>
      </c>
      <c r="J6926" s="19">
        <v>0.56999999999999995</v>
      </c>
    </row>
    <row r="6927" spans="1:10">
      <c r="A6927" s="18" t="s">
        <v>22</v>
      </c>
      <c r="B6927" s="5" t="str">
        <f>TEXT(DATA[[#This Row],[Fecha]],"mmm")</f>
        <v>ago</v>
      </c>
      <c r="C6927" s="16">
        <f>(WEEKNUM(DATA[[#This Row],[Fecha]],2))</f>
        <v>33</v>
      </c>
      <c r="D6927" s="86">
        <v>45517</v>
      </c>
      <c r="E6927" s="103">
        <f>YEAR(DATA[[#This Row],[Fecha]])</f>
        <v>2024</v>
      </c>
      <c r="F6927" s="88" t="s">
        <v>58</v>
      </c>
      <c r="G6927" s="32" t="s">
        <v>79</v>
      </c>
      <c r="H6927" s="87" t="s">
        <v>110</v>
      </c>
      <c r="I6927" s="32" t="s">
        <v>166</v>
      </c>
      <c r="J6927" s="19">
        <v>0.55000000000000004</v>
      </c>
    </row>
    <row r="6928" spans="1:10">
      <c r="A6928" s="18" t="s">
        <v>22</v>
      </c>
      <c r="B6928" s="5" t="str">
        <f>TEXT(DATA[[#This Row],[Fecha]],"mmm")</f>
        <v>ago</v>
      </c>
      <c r="C6928" s="16">
        <f>(WEEKNUM(DATA[[#This Row],[Fecha]],2))</f>
        <v>33</v>
      </c>
      <c r="D6928" s="86">
        <v>45517</v>
      </c>
      <c r="E6928" s="103">
        <f>YEAR(DATA[[#This Row],[Fecha]])</f>
        <v>2024</v>
      </c>
      <c r="F6928" s="88" t="s">
        <v>398</v>
      </c>
      <c r="G6928" s="32" t="s">
        <v>79</v>
      </c>
      <c r="H6928" s="87" t="s">
        <v>110</v>
      </c>
      <c r="I6928" s="32" t="s">
        <v>166</v>
      </c>
      <c r="J6928" s="19">
        <v>0.45</v>
      </c>
    </row>
    <row r="6929" spans="1:11">
      <c r="A6929" s="18" t="s">
        <v>20</v>
      </c>
      <c r="B6929" s="5" t="str">
        <f>TEXT(DATA[[#This Row],[Fecha]],"mmm")</f>
        <v>ago</v>
      </c>
      <c r="C6929" s="16">
        <f>(WEEKNUM(DATA[[#This Row],[Fecha]],2))</f>
        <v>33</v>
      </c>
      <c r="D6929" s="86">
        <v>45517</v>
      </c>
      <c r="E6929" s="103">
        <f>YEAR(DATA[[#This Row],[Fecha]])</f>
        <v>2024</v>
      </c>
      <c r="F6929" s="88" t="s">
        <v>58</v>
      </c>
      <c r="G6929" s="32" t="s">
        <v>59</v>
      </c>
      <c r="H6929" s="87" t="s">
        <v>487</v>
      </c>
      <c r="I6929" s="32" t="s">
        <v>166</v>
      </c>
      <c r="J6929" s="19">
        <v>0.44</v>
      </c>
    </row>
    <row r="6930" spans="1:11">
      <c r="A6930" s="18" t="s">
        <v>22</v>
      </c>
      <c r="B6930" s="5" t="str">
        <f>TEXT(DATA[[#This Row],[Fecha]],"mmm")</f>
        <v>ago</v>
      </c>
      <c r="C6930" s="16">
        <f>(WEEKNUM(DATA[[#This Row],[Fecha]],2))</f>
        <v>33</v>
      </c>
      <c r="D6930" s="86">
        <v>45517</v>
      </c>
      <c r="E6930" s="103">
        <f>YEAR(DATA[[#This Row],[Fecha]])</f>
        <v>2024</v>
      </c>
      <c r="F6930" s="88" t="s">
        <v>58</v>
      </c>
      <c r="G6930" s="32" t="s">
        <v>79</v>
      </c>
      <c r="H6930" s="87" t="s">
        <v>110</v>
      </c>
      <c r="I6930" s="32" t="s">
        <v>166</v>
      </c>
      <c r="J6930" s="19">
        <v>0.35</v>
      </c>
    </row>
    <row r="6931" spans="1:11">
      <c r="A6931" s="18" t="s">
        <v>20</v>
      </c>
      <c r="B6931" s="5" t="str">
        <f>TEXT(DATA[[#This Row],[Fecha]],"mmm")</f>
        <v>ago</v>
      </c>
      <c r="C6931" s="16">
        <f>(WEEKNUM(DATA[[#This Row],[Fecha]],2))</f>
        <v>33</v>
      </c>
      <c r="D6931" s="86">
        <v>45517</v>
      </c>
      <c r="E6931" s="103">
        <f>YEAR(DATA[[#This Row],[Fecha]])</f>
        <v>2024</v>
      </c>
      <c r="F6931" s="88" t="s">
        <v>58</v>
      </c>
      <c r="G6931" s="32" t="s">
        <v>59</v>
      </c>
      <c r="H6931" s="87" t="s">
        <v>487</v>
      </c>
      <c r="I6931" s="32" t="s">
        <v>166</v>
      </c>
      <c r="J6931" s="19">
        <v>0.27</v>
      </c>
    </row>
    <row r="6932" spans="1:11">
      <c r="A6932" s="18" t="s">
        <v>22</v>
      </c>
      <c r="B6932" s="5" t="str">
        <f>TEXT(DATA[[#This Row],[Fecha]],"mmm")</f>
        <v>ago</v>
      </c>
      <c r="C6932" s="16">
        <f>(WEEKNUM(DATA[[#This Row],[Fecha]],2))</f>
        <v>33</v>
      </c>
      <c r="D6932" s="86">
        <v>45517</v>
      </c>
      <c r="E6932" s="103">
        <f>YEAR(DATA[[#This Row],[Fecha]])</f>
        <v>2024</v>
      </c>
      <c r="F6932" s="88" t="s">
        <v>58</v>
      </c>
      <c r="G6932" s="32" t="s">
        <v>70</v>
      </c>
      <c r="H6932" s="87" t="s">
        <v>686</v>
      </c>
      <c r="I6932" s="32" t="s">
        <v>166</v>
      </c>
      <c r="J6932" s="19">
        <v>0.25</v>
      </c>
    </row>
    <row r="6933" spans="1:11">
      <c r="A6933" s="18" t="s">
        <v>22</v>
      </c>
      <c r="B6933" s="5" t="str">
        <f>TEXT(DATA[[#This Row],[Fecha]],"mmm")</f>
        <v>ago</v>
      </c>
      <c r="C6933" s="16">
        <f>(WEEKNUM(DATA[[#This Row],[Fecha]],2))</f>
        <v>33</v>
      </c>
      <c r="D6933" s="86">
        <v>45517</v>
      </c>
      <c r="E6933" s="103">
        <f>YEAR(DATA[[#This Row],[Fecha]])</f>
        <v>2024</v>
      </c>
      <c r="F6933" s="88" t="s">
        <v>58</v>
      </c>
      <c r="G6933" s="32" t="s">
        <v>79</v>
      </c>
      <c r="H6933" s="87" t="s">
        <v>110</v>
      </c>
      <c r="I6933" s="32" t="s">
        <v>166</v>
      </c>
      <c r="J6933" s="19">
        <v>0.15</v>
      </c>
    </row>
    <row r="6934" spans="1:11">
      <c r="A6934" s="18" t="s">
        <v>22</v>
      </c>
      <c r="B6934" s="5" t="str">
        <f>TEXT(DATA[[#This Row],[Fecha]],"mmm")</f>
        <v>ago</v>
      </c>
      <c r="C6934" s="16">
        <f>(WEEKNUM(DATA[[#This Row],[Fecha]],2))</f>
        <v>33</v>
      </c>
      <c r="D6934" s="86">
        <v>45517</v>
      </c>
      <c r="E6934" s="103">
        <f>YEAR(DATA[[#This Row],[Fecha]])</f>
        <v>2024</v>
      </c>
      <c r="F6934" s="88" t="s">
        <v>398</v>
      </c>
      <c r="G6934" s="32" t="s">
        <v>79</v>
      </c>
      <c r="H6934" s="87" t="s">
        <v>110</v>
      </c>
      <c r="I6934" s="32" t="s">
        <v>166</v>
      </c>
      <c r="J6934" s="19">
        <v>0.1</v>
      </c>
    </row>
    <row r="6935" spans="1:11">
      <c r="A6935" s="18" t="s">
        <v>22</v>
      </c>
      <c r="B6935" s="5" t="str">
        <f>TEXT(DATA[[#This Row],[Fecha]],"mmm")</f>
        <v>ago</v>
      </c>
      <c r="C6935" s="16">
        <f>(WEEKNUM(DATA[[#This Row],[Fecha]],2))</f>
        <v>33</v>
      </c>
      <c r="D6935" s="86">
        <v>45518</v>
      </c>
      <c r="E6935" s="103">
        <f>YEAR(DATA[[#This Row],[Fecha]])</f>
        <v>2024</v>
      </c>
      <c r="F6935" s="88" t="s">
        <v>398</v>
      </c>
      <c r="G6935" s="32" t="s">
        <v>76</v>
      </c>
      <c r="H6935" s="87" t="s">
        <v>303</v>
      </c>
      <c r="I6935" s="32" t="s">
        <v>56</v>
      </c>
      <c r="J6935" s="19">
        <v>24.66</v>
      </c>
      <c r="K6935" s="29" t="s">
        <v>1132</v>
      </c>
    </row>
    <row r="6936" spans="1:11">
      <c r="A6936" s="18" t="s">
        <v>20</v>
      </c>
      <c r="B6936" s="5" t="str">
        <f>TEXT(DATA[[#This Row],[Fecha]],"mmm")</f>
        <v>ago</v>
      </c>
      <c r="C6936" s="16">
        <f>(WEEKNUM(DATA[[#This Row],[Fecha]],2))</f>
        <v>33</v>
      </c>
      <c r="D6936" s="86">
        <v>45518</v>
      </c>
      <c r="E6936" s="103">
        <f>YEAR(DATA[[#This Row],[Fecha]])</f>
        <v>2024</v>
      </c>
      <c r="F6936" s="88" t="s">
        <v>398</v>
      </c>
      <c r="G6936" s="32" t="s">
        <v>70</v>
      </c>
      <c r="H6936" s="87" t="s">
        <v>84</v>
      </c>
      <c r="I6936" s="32" t="s">
        <v>56</v>
      </c>
      <c r="J6936" s="19">
        <v>17.64</v>
      </c>
      <c r="K6936" s="29" t="s">
        <v>1133</v>
      </c>
    </row>
    <row r="6937" spans="1:11">
      <c r="A6937" s="18" t="s">
        <v>20</v>
      </c>
      <c r="B6937" s="5" t="str">
        <f>TEXT(DATA[[#This Row],[Fecha]],"mmm")</f>
        <v>ago</v>
      </c>
      <c r="C6937" s="16">
        <f>(WEEKNUM(DATA[[#This Row],[Fecha]],2))</f>
        <v>33</v>
      </c>
      <c r="D6937" s="86">
        <v>45518</v>
      </c>
      <c r="E6937" s="103">
        <f>YEAR(DATA[[#This Row],[Fecha]])</f>
        <v>2024</v>
      </c>
      <c r="F6937" s="88" t="s">
        <v>398</v>
      </c>
      <c r="G6937" s="32" t="s">
        <v>70</v>
      </c>
      <c r="H6937" s="87" t="s">
        <v>244</v>
      </c>
      <c r="I6937" s="32" t="s">
        <v>56</v>
      </c>
      <c r="J6937" s="19">
        <v>15.88</v>
      </c>
      <c r="K6937" s="29" t="s">
        <v>1133</v>
      </c>
    </row>
    <row r="6938" spans="1:11">
      <c r="A6938" s="18" t="s">
        <v>20</v>
      </c>
      <c r="B6938" s="5" t="str">
        <f>TEXT(DATA[[#This Row],[Fecha]],"mmm")</f>
        <v>ago</v>
      </c>
      <c r="C6938" s="16">
        <f>(WEEKNUM(DATA[[#This Row],[Fecha]],2))</f>
        <v>33</v>
      </c>
      <c r="D6938" s="86">
        <v>45518</v>
      </c>
      <c r="E6938" s="103">
        <f>YEAR(DATA[[#This Row],[Fecha]])</f>
        <v>2024</v>
      </c>
      <c r="F6938" s="88" t="s">
        <v>58</v>
      </c>
      <c r="G6938" s="32" t="s">
        <v>75</v>
      </c>
      <c r="H6938" s="87" t="s">
        <v>177</v>
      </c>
      <c r="I6938" s="32" t="s">
        <v>56</v>
      </c>
      <c r="J6938" s="19">
        <v>15.55</v>
      </c>
      <c r="K6938" s="29" t="s">
        <v>1135</v>
      </c>
    </row>
    <row r="6939" spans="1:11">
      <c r="A6939" s="18" t="s">
        <v>22</v>
      </c>
      <c r="B6939" s="5" t="str">
        <f>TEXT(DATA[[#This Row],[Fecha]],"mmm")</f>
        <v>ago</v>
      </c>
      <c r="C6939" s="16">
        <f>(WEEKNUM(DATA[[#This Row],[Fecha]],2))</f>
        <v>33</v>
      </c>
      <c r="D6939" s="86">
        <v>45518</v>
      </c>
      <c r="E6939" s="103">
        <f>YEAR(DATA[[#This Row],[Fecha]])</f>
        <v>2024</v>
      </c>
      <c r="F6939" s="88" t="s">
        <v>58</v>
      </c>
      <c r="G6939" s="32" t="s">
        <v>76</v>
      </c>
      <c r="H6939" s="87" t="s">
        <v>303</v>
      </c>
      <c r="I6939" s="32" t="s">
        <v>56</v>
      </c>
      <c r="J6939" s="19">
        <v>15.48</v>
      </c>
      <c r="K6939" s="29" t="s">
        <v>1134</v>
      </c>
    </row>
    <row r="6940" spans="1:11">
      <c r="A6940" s="18" t="s">
        <v>20</v>
      </c>
      <c r="B6940" s="5" t="str">
        <f>TEXT(DATA[[#This Row],[Fecha]],"mmm")</f>
        <v>ago</v>
      </c>
      <c r="C6940" s="16">
        <f>(WEEKNUM(DATA[[#This Row],[Fecha]],2))</f>
        <v>33</v>
      </c>
      <c r="D6940" s="86">
        <v>45518</v>
      </c>
      <c r="E6940" s="103">
        <f>YEAR(DATA[[#This Row],[Fecha]])</f>
        <v>2024</v>
      </c>
      <c r="F6940" s="88" t="s">
        <v>398</v>
      </c>
      <c r="G6940" s="32" t="s">
        <v>70</v>
      </c>
      <c r="H6940" s="87" t="s">
        <v>547</v>
      </c>
      <c r="I6940" s="32" t="s">
        <v>166</v>
      </c>
      <c r="J6940" s="19">
        <v>8.1199999999999992</v>
      </c>
    </row>
    <row r="6941" spans="1:11">
      <c r="A6941" s="18" t="s">
        <v>20</v>
      </c>
      <c r="B6941" s="5" t="str">
        <f>TEXT(DATA[[#This Row],[Fecha]],"mmm")</f>
        <v>ago</v>
      </c>
      <c r="C6941" s="16">
        <f>(WEEKNUM(DATA[[#This Row],[Fecha]],2))</f>
        <v>33</v>
      </c>
      <c r="D6941" s="86">
        <v>45518</v>
      </c>
      <c r="E6941" s="103">
        <f>YEAR(DATA[[#This Row],[Fecha]])</f>
        <v>2024</v>
      </c>
      <c r="F6941" s="88" t="s">
        <v>335</v>
      </c>
      <c r="G6941" s="32" t="s">
        <v>70</v>
      </c>
      <c r="H6941" s="87" t="s">
        <v>84</v>
      </c>
      <c r="I6941" s="32" t="s">
        <v>166</v>
      </c>
      <c r="J6941" s="19">
        <v>7.3</v>
      </c>
    </row>
    <row r="6942" spans="1:11">
      <c r="A6942" s="18" t="s">
        <v>20</v>
      </c>
      <c r="B6942" s="5" t="str">
        <f>TEXT(DATA[[#This Row],[Fecha]],"mmm")</f>
        <v>ago</v>
      </c>
      <c r="C6942" s="16">
        <f>(WEEKNUM(DATA[[#This Row],[Fecha]],2))</f>
        <v>33</v>
      </c>
      <c r="D6942" s="86">
        <v>45518</v>
      </c>
      <c r="E6942" s="103">
        <f>YEAR(DATA[[#This Row],[Fecha]])</f>
        <v>2024</v>
      </c>
      <c r="F6942" s="88" t="s">
        <v>398</v>
      </c>
      <c r="G6942" s="32" t="s">
        <v>59</v>
      </c>
      <c r="H6942" s="87" t="s">
        <v>655</v>
      </c>
      <c r="I6942" s="32" t="s">
        <v>166</v>
      </c>
      <c r="J6942" s="19">
        <v>7.05</v>
      </c>
    </row>
    <row r="6943" spans="1:11">
      <c r="A6943" s="18" t="s">
        <v>20</v>
      </c>
      <c r="B6943" s="5" t="str">
        <f>TEXT(DATA[[#This Row],[Fecha]],"mmm")</f>
        <v>ago</v>
      </c>
      <c r="C6943" s="16">
        <f>(WEEKNUM(DATA[[#This Row],[Fecha]],2))</f>
        <v>33</v>
      </c>
      <c r="D6943" s="86">
        <v>45518</v>
      </c>
      <c r="E6943" s="103">
        <f>YEAR(DATA[[#This Row],[Fecha]])</f>
        <v>2024</v>
      </c>
      <c r="F6943" s="88" t="s">
        <v>335</v>
      </c>
      <c r="G6943" s="32" t="s">
        <v>64</v>
      </c>
      <c r="H6943" s="87" t="s">
        <v>477</v>
      </c>
      <c r="I6943" s="32" t="s">
        <v>166</v>
      </c>
      <c r="J6943" s="19">
        <v>5.37</v>
      </c>
    </row>
    <row r="6944" spans="1:11">
      <c r="A6944" s="18" t="s">
        <v>20</v>
      </c>
      <c r="B6944" s="5" t="str">
        <f>TEXT(DATA[[#This Row],[Fecha]],"mmm")</f>
        <v>ago</v>
      </c>
      <c r="C6944" s="16">
        <f>(WEEKNUM(DATA[[#This Row],[Fecha]],2))</f>
        <v>33</v>
      </c>
      <c r="D6944" s="86">
        <v>45518</v>
      </c>
      <c r="E6944" s="103">
        <f>YEAR(DATA[[#This Row],[Fecha]])</f>
        <v>2024</v>
      </c>
      <c r="F6944" s="88" t="s">
        <v>398</v>
      </c>
      <c r="G6944" s="32" t="s">
        <v>59</v>
      </c>
      <c r="H6944" s="87" t="s">
        <v>613</v>
      </c>
      <c r="I6944" s="32" t="s">
        <v>166</v>
      </c>
      <c r="J6944" s="19">
        <v>5.18</v>
      </c>
    </row>
    <row r="6945" spans="1:10">
      <c r="A6945" s="18" t="s">
        <v>20</v>
      </c>
      <c r="B6945" s="5" t="str">
        <f>TEXT(DATA[[#This Row],[Fecha]],"mmm")</f>
        <v>ago</v>
      </c>
      <c r="C6945" s="16">
        <f>(WEEKNUM(DATA[[#This Row],[Fecha]],2))</f>
        <v>33</v>
      </c>
      <c r="D6945" s="86">
        <v>45518</v>
      </c>
      <c r="E6945" s="103">
        <f>YEAR(DATA[[#This Row],[Fecha]])</f>
        <v>2024</v>
      </c>
      <c r="F6945" s="88" t="s">
        <v>335</v>
      </c>
      <c r="G6945" s="32" t="s">
        <v>52</v>
      </c>
      <c r="H6945" s="87" t="s">
        <v>553</v>
      </c>
      <c r="I6945" s="32" t="s">
        <v>166</v>
      </c>
      <c r="J6945" s="19">
        <v>4.63</v>
      </c>
    </row>
    <row r="6946" spans="1:10">
      <c r="A6946" s="18" t="s">
        <v>20</v>
      </c>
      <c r="B6946" s="5" t="str">
        <f>TEXT(DATA[[#This Row],[Fecha]],"mmm")</f>
        <v>ago</v>
      </c>
      <c r="C6946" s="16">
        <f>(WEEKNUM(DATA[[#This Row],[Fecha]],2))</f>
        <v>33</v>
      </c>
      <c r="D6946" s="86">
        <v>45518</v>
      </c>
      <c r="E6946" s="103">
        <f>YEAR(DATA[[#This Row],[Fecha]])</f>
        <v>2024</v>
      </c>
      <c r="F6946" s="88" t="s">
        <v>335</v>
      </c>
      <c r="G6946" s="32" t="s">
        <v>52</v>
      </c>
      <c r="H6946" s="87" t="s">
        <v>223</v>
      </c>
      <c r="I6946" s="32" t="s">
        <v>166</v>
      </c>
      <c r="J6946" s="19">
        <v>3.69</v>
      </c>
    </row>
    <row r="6947" spans="1:10">
      <c r="A6947" s="18" t="s">
        <v>20</v>
      </c>
      <c r="B6947" s="5" t="str">
        <f>TEXT(DATA[[#This Row],[Fecha]],"mmm")</f>
        <v>ago</v>
      </c>
      <c r="C6947" s="16">
        <f>(WEEKNUM(DATA[[#This Row],[Fecha]],2))</f>
        <v>33</v>
      </c>
      <c r="D6947" s="86">
        <v>45518</v>
      </c>
      <c r="E6947" s="103">
        <f>YEAR(DATA[[#This Row],[Fecha]])</f>
        <v>2024</v>
      </c>
      <c r="F6947" s="88" t="s">
        <v>335</v>
      </c>
      <c r="G6947" s="32" t="s">
        <v>52</v>
      </c>
      <c r="H6947" s="87" t="s">
        <v>553</v>
      </c>
      <c r="I6947" s="32" t="s">
        <v>166</v>
      </c>
      <c r="J6947" s="19">
        <v>3.67</v>
      </c>
    </row>
    <row r="6948" spans="1:10">
      <c r="A6948" s="18" t="s">
        <v>22</v>
      </c>
      <c r="B6948" s="5" t="str">
        <f>TEXT(DATA[[#This Row],[Fecha]],"mmm")</f>
        <v>ago</v>
      </c>
      <c r="C6948" s="16">
        <f>(WEEKNUM(DATA[[#This Row],[Fecha]],2))</f>
        <v>33</v>
      </c>
      <c r="D6948" s="86">
        <v>45518</v>
      </c>
      <c r="E6948" s="103">
        <f>YEAR(DATA[[#This Row],[Fecha]])</f>
        <v>2024</v>
      </c>
      <c r="F6948" s="88" t="s">
        <v>398</v>
      </c>
      <c r="G6948" s="32" t="s">
        <v>78</v>
      </c>
      <c r="H6948" s="87" t="s">
        <v>296</v>
      </c>
      <c r="I6948" s="32" t="s">
        <v>166</v>
      </c>
      <c r="J6948" s="19">
        <v>3.43</v>
      </c>
    </row>
    <row r="6949" spans="1:10">
      <c r="A6949" s="18" t="s">
        <v>22</v>
      </c>
      <c r="B6949" s="5" t="str">
        <f>TEXT(DATA[[#This Row],[Fecha]],"mmm")</f>
        <v>ago</v>
      </c>
      <c r="C6949" s="16">
        <f>(WEEKNUM(DATA[[#This Row],[Fecha]],2))</f>
        <v>33</v>
      </c>
      <c r="D6949" s="86">
        <v>45518</v>
      </c>
      <c r="E6949" s="103">
        <f>YEAR(DATA[[#This Row],[Fecha]])</f>
        <v>2024</v>
      </c>
      <c r="F6949" s="88" t="s">
        <v>58</v>
      </c>
      <c r="G6949" s="32" t="s">
        <v>65</v>
      </c>
      <c r="H6949" s="87" t="s">
        <v>69</v>
      </c>
      <c r="I6949" s="32" t="s">
        <v>166</v>
      </c>
      <c r="J6949" s="19">
        <v>2.85</v>
      </c>
    </row>
    <row r="6950" spans="1:10">
      <c r="A6950" s="18" t="s">
        <v>20</v>
      </c>
      <c r="B6950" s="5" t="str">
        <f>TEXT(DATA[[#This Row],[Fecha]],"mmm")</f>
        <v>ago</v>
      </c>
      <c r="C6950" s="16">
        <f>(WEEKNUM(DATA[[#This Row],[Fecha]],2))</f>
        <v>33</v>
      </c>
      <c r="D6950" s="86">
        <v>45518</v>
      </c>
      <c r="E6950" s="103">
        <f>YEAR(DATA[[#This Row],[Fecha]])</f>
        <v>2024</v>
      </c>
      <c r="F6950" s="88" t="s">
        <v>335</v>
      </c>
      <c r="G6950" s="32" t="s">
        <v>52</v>
      </c>
      <c r="H6950" s="87" t="s">
        <v>223</v>
      </c>
      <c r="I6950" s="32" t="s">
        <v>166</v>
      </c>
      <c r="J6950" s="19">
        <v>2.75</v>
      </c>
    </row>
    <row r="6951" spans="1:10">
      <c r="A6951" s="18" t="s">
        <v>22</v>
      </c>
      <c r="B6951" s="5" t="str">
        <f>TEXT(DATA[[#This Row],[Fecha]],"mmm")</f>
        <v>ago</v>
      </c>
      <c r="C6951" s="16">
        <f>(WEEKNUM(DATA[[#This Row],[Fecha]],2))</f>
        <v>33</v>
      </c>
      <c r="D6951" s="86">
        <v>45518</v>
      </c>
      <c r="E6951" s="103">
        <f>YEAR(DATA[[#This Row],[Fecha]])</f>
        <v>2024</v>
      </c>
      <c r="F6951" s="88" t="s">
        <v>398</v>
      </c>
      <c r="G6951" s="32" t="s">
        <v>79</v>
      </c>
      <c r="H6951" s="87" t="s">
        <v>110</v>
      </c>
      <c r="I6951" s="32" t="s">
        <v>166</v>
      </c>
      <c r="J6951" s="19">
        <v>2.63</v>
      </c>
    </row>
    <row r="6952" spans="1:10">
      <c r="A6952" s="18" t="s">
        <v>19</v>
      </c>
      <c r="B6952" s="5" t="str">
        <f>TEXT(DATA[[#This Row],[Fecha]],"mmm")</f>
        <v>ago</v>
      </c>
      <c r="C6952" s="16">
        <f>(WEEKNUM(DATA[[#This Row],[Fecha]],2))</f>
        <v>33</v>
      </c>
      <c r="D6952" s="86">
        <v>45518</v>
      </c>
      <c r="E6952" s="103">
        <f>YEAR(DATA[[#This Row],[Fecha]])</f>
        <v>2024</v>
      </c>
      <c r="F6952" s="88" t="s">
        <v>398</v>
      </c>
      <c r="G6952" s="32" t="s">
        <v>74</v>
      </c>
      <c r="H6952" s="87" t="s">
        <v>149</v>
      </c>
      <c r="I6952" s="32" t="s">
        <v>166</v>
      </c>
      <c r="J6952" s="19">
        <v>2.4900000000000002</v>
      </c>
    </row>
    <row r="6953" spans="1:10">
      <c r="A6953" s="18" t="s">
        <v>22</v>
      </c>
      <c r="B6953" s="5" t="str">
        <f>TEXT(DATA[[#This Row],[Fecha]],"mmm")</f>
        <v>ago</v>
      </c>
      <c r="C6953" s="16">
        <f>(WEEKNUM(DATA[[#This Row],[Fecha]],2))</f>
        <v>33</v>
      </c>
      <c r="D6953" s="86">
        <v>45518</v>
      </c>
      <c r="E6953" s="103">
        <f>YEAR(DATA[[#This Row],[Fecha]])</f>
        <v>2024</v>
      </c>
      <c r="F6953" s="88" t="s">
        <v>58</v>
      </c>
      <c r="G6953" s="32" t="s">
        <v>65</v>
      </c>
      <c r="H6953" s="87" t="s">
        <v>89</v>
      </c>
      <c r="I6953" s="32" t="s">
        <v>166</v>
      </c>
      <c r="J6953" s="19">
        <v>2.37</v>
      </c>
    </row>
    <row r="6954" spans="1:10">
      <c r="A6954" s="18" t="s">
        <v>22</v>
      </c>
      <c r="B6954" s="5" t="str">
        <f>TEXT(DATA[[#This Row],[Fecha]],"mmm")</f>
        <v>ago</v>
      </c>
      <c r="C6954" s="16">
        <f>(WEEKNUM(DATA[[#This Row],[Fecha]],2))</f>
        <v>33</v>
      </c>
      <c r="D6954" s="86">
        <v>45518</v>
      </c>
      <c r="E6954" s="103">
        <f>YEAR(DATA[[#This Row],[Fecha]])</f>
        <v>2024</v>
      </c>
      <c r="F6954" s="88" t="s">
        <v>398</v>
      </c>
      <c r="G6954" s="32" t="s">
        <v>79</v>
      </c>
      <c r="H6954" s="87" t="s">
        <v>110</v>
      </c>
      <c r="I6954" s="32" t="s">
        <v>166</v>
      </c>
      <c r="J6954" s="19">
        <v>2.23</v>
      </c>
    </row>
    <row r="6955" spans="1:10">
      <c r="A6955" s="18" t="s">
        <v>19</v>
      </c>
      <c r="B6955" s="5" t="str">
        <f>TEXT(DATA[[#This Row],[Fecha]],"mmm")</f>
        <v>ago</v>
      </c>
      <c r="C6955" s="16">
        <f>(WEEKNUM(DATA[[#This Row],[Fecha]],2))</f>
        <v>33</v>
      </c>
      <c r="D6955" s="86">
        <v>45518</v>
      </c>
      <c r="E6955" s="103">
        <f>YEAR(DATA[[#This Row],[Fecha]])</f>
        <v>2024</v>
      </c>
      <c r="F6955" s="88" t="s">
        <v>398</v>
      </c>
      <c r="G6955" s="32" t="s">
        <v>74</v>
      </c>
      <c r="H6955" s="87" t="s">
        <v>149</v>
      </c>
      <c r="I6955" s="32" t="s">
        <v>166</v>
      </c>
      <c r="J6955" s="19">
        <v>2.2200000000000002</v>
      </c>
    </row>
    <row r="6956" spans="1:10">
      <c r="A6956" s="18" t="s">
        <v>22</v>
      </c>
      <c r="B6956" s="5" t="str">
        <f>TEXT(DATA[[#This Row],[Fecha]],"mmm")</f>
        <v>ago</v>
      </c>
      <c r="C6956" s="16">
        <f>(WEEKNUM(DATA[[#This Row],[Fecha]],2))</f>
        <v>33</v>
      </c>
      <c r="D6956" s="86">
        <v>45518</v>
      </c>
      <c r="E6956" s="103">
        <f>YEAR(DATA[[#This Row],[Fecha]])</f>
        <v>2024</v>
      </c>
      <c r="F6956" s="88" t="s">
        <v>58</v>
      </c>
      <c r="G6956" s="32" t="s">
        <v>65</v>
      </c>
      <c r="H6956" s="87" t="s">
        <v>89</v>
      </c>
      <c r="I6956" s="32" t="s">
        <v>166</v>
      </c>
      <c r="J6956" s="19">
        <v>2.13</v>
      </c>
    </row>
    <row r="6957" spans="1:10">
      <c r="A6957" s="18" t="s">
        <v>19</v>
      </c>
      <c r="B6957" s="5" t="str">
        <f>TEXT(DATA[[#This Row],[Fecha]],"mmm")</f>
        <v>ago</v>
      </c>
      <c r="C6957" s="16">
        <f>(WEEKNUM(DATA[[#This Row],[Fecha]],2))</f>
        <v>33</v>
      </c>
      <c r="D6957" s="86">
        <v>45518</v>
      </c>
      <c r="E6957" s="103">
        <f>YEAR(DATA[[#This Row],[Fecha]])</f>
        <v>2024</v>
      </c>
      <c r="F6957" s="88" t="s">
        <v>398</v>
      </c>
      <c r="G6957" s="32" t="s">
        <v>74</v>
      </c>
      <c r="H6957" s="87" t="s">
        <v>149</v>
      </c>
      <c r="I6957" s="32" t="s">
        <v>166</v>
      </c>
      <c r="J6957" s="19">
        <v>1.9</v>
      </c>
    </row>
    <row r="6958" spans="1:10">
      <c r="A6958" s="18" t="s">
        <v>20</v>
      </c>
      <c r="B6958" s="5" t="str">
        <f>TEXT(DATA[[#This Row],[Fecha]],"mmm")</f>
        <v>ago</v>
      </c>
      <c r="C6958" s="16">
        <f>(WEEKNUM(DATA[[#This Row],[Fecha]],2))</f>
        <v>33</v>
      </c>
      <c r="D6958" s="86">
        <v>45518</v>
      </c>
      <c r="E6958" s="103">
        <f>YEAR(DATA[[#This Row],[Fecha]])</f>
        <v>2024</v>
      </c>
      <c r="F6958" s="88" t="s">
        <v>58</v>
      </c>
      <c r="G6958" s="32" t="s">
        <v>59</v>
      </c>
      <c r="H6958" s="87" t="s">
        <v>487</v>
      </c>
      <c r="I6958" s="32" t="s">
        <v>166</v>
      </c>
      <c r="J6958" s="19">
        <v>1.87</v>
      </c>
    </row>
    <row r="6959" spans="1:10">
      <c r="A6959" s="18" t="s">
        <v>19</v>
      </c>
      <c r="B6959" s="5" t="str">
        <f>TEXT(DATA[[#This Row],[Fecha]],"mmm")</f>
        <v>ago</v>
      </c>
      <c r="C6959" s="16">
        <f>(WEEKNUM(DATA[[#This Row],[Fecha]],2))</f>
        <v>33</v>
      </c>
      <c r="D6959" s="86">
        <v>45518</v>
      </c>
      <c r="E6959" s="103">
        <f>YEAR(DATA[[#This Row],[Fecha]])</f>
        <v>2024</v>
      </c>
      <c r="F6959" s="88" t="s">
        <v>398</v>
      </c>
      <c r="G6959" s="32" t="s">
        <v>74</v>
      </c>
      <c r="H6959" s="87" t="s">
        <v>149</v>
      </c>
      <c r="I6959" s="32" t="s">
        <v>166</v>
      </c>
      <c r="J6959" s="19">
        <v>1.84</v>
      </c>
    </row>
    <row r="6960" spans="1:10">
      <c r="A6960" s="18" t="s">
        <v>20</v>
      </c>
      <c r="B6960" s="5" t="str">
        <f>TEXT(DATA[[#This Row],[Fecha]],"mmm")</f>
        <v>ago</v>
      </c>
      <c r="C6960" s="16">
        <f>(WEEKNUM(DATA[[#This Row],[Fecha]],2))</f>
        <v>33</v>
      </c>
      <c r="D6960" s="86">
        <v>45518</v>
      </c>
      <c r="E6960" s="103">
        <f>YEAR(DATA[[#This Row],[Fecha]])</f>
        <v>2024</v>
      </c>
      <c r="F6960" s="88" t="s">
        <v>335</v>
      </c>
      <c r="G6960" s="32" t="s">
        <v>52</v>
      </c>
      <c r="H6960" s="87" t="s">
        <v>223</v>
      </c>
      <c r="I6960" s="32" t="s">
        <v>166</v>
      </c>
      <c r="J6960" s="19">
        <v>1.73</v>
      </c>
    </row>
    <row r="6961" spans="1:10">
      <c r="A6961" s="18" t="s">
        <v>22</v>
      </c>
      <c r="B6961" s="5" t="str">
        <f>TEXT(DATA[[#This Row],[Fecha]],"mmm")</f>
        <v>ago</v>
      </c>
      <c r="C6961" s="16">
        <f>(WEEKNUM(DATA[[#This Row],[Fecha]],2))</f>
        <v>33</v>
      </c>
      <c r="D6961" s="86">
        <v>45518</v>
      </c>
      <c r="E6961" s="103">
        <f>YEAR(DATA[[#This Row],[Fecha]])</f>
        <v>2024</v>
      </c>
      <c r="F6961" s="88" t="s">
        <v>398</v>
      </c>
      <c r="G6961" s="32" t="s">
        <v>79</v>
      </c>
      <c r="H6961" s="87" t="s">
        <v>110</v>
      </c>
      <c r="I6961" s="32" t="s">
        <v>166</v>
      </c>
      <c r="J6961" s="19">
        <v>1.68</v>
      </c>
    </row>
    <row r="6962" spans="1:10">
      <c r="A6962" s="18" t="s">
        <v>20</v>
      </c>
      <c r="B6962" s="5" t="str">
        <f>TEXT(DATA[[#This Row],[Fecha]],"mmm")</f>
        <v>ago</v>
      </c>
      <c r="C6962" s="16">
        <f>(WEEKNUM(DATA[[#This Row],[Fecha]],2))</f>
        <v>33</v>
      </c>
      <c r="D6962" s="86">
        <v>45518</v>
      </c>
      <c r="E6962" s="103">
        <f>YEAR(DATA[[#This Row],[Fecha]])</f>
        <v>2024</v>
      </c>
      <c r="F6962" s="88" t="s">
        <v>335</v>
      </c>
      <c r="G6962" s="32" t="s">
        <v>53</v>
      </c>
      <c r="H6962" s="87" t="s">
        <v>387</v>
      </c>
      <c r="I6962" s="32" t="s">
        <v>166</v>
      </c>
      <c r="J6962" s="19">
        <v>1.58</v>
      </c>
    </row>
    <row r="6963" spans="1:10">
      <c r="A6963" s="18" t="s">
        <v>22</v>
      </c>
      <c r="B6963" s="5" t="str">
        <f>TEXT(DATA[[#This Row],[Fecha]],"mmm")</f>
        <v>ago</v>
      </c>
      <c r="C6963" s="16">
        <f>(WEEKNUM(DATA[[#This Row],[Fecha]],2))</f>
        <v>33</v>
      </c>
      <c r="D6963" s="86">
        <v>45518</v>
      </c>
      <c r="E6963" s="103">
        <f>YEAR(DATA[[#This Row],[Fecha]])</f>
        <v>2024</v>
      </c>
      <c r="F6963" s="88" t="s">
        <v>398</v>
      </c>
      <c r="G6963" s="32" t="s">
        <v>65</v>
      </c>
      <c r="H6963" s="87" t="s">
        <v>89</v>
      </c>
      <c r="I6963" s="32" t="s">
        <v>166</v>
      </c>
      <c r="J6963" s="19">
        <v>1.45</v>
      </c>
    </row>
    <row r="6964" spans="1:10">
      <c r="A6964" s="18" t="s">
        <v>22</v>
      </c>
      <c r="B6964" s="5" t="str">
        <f>TEXT(DATA[[#This Row],[Fecha]],"mmm")</f>
        <v>ago</v>
      </c>
      <c r="C6964" s="16">
        <f>(WEEKNUM(DATA[[#This Row],[Fecha]],2))</f>
        <v>33</v>
      </c>
      <c r="D6964" s="86">
        <v>45518</v>
      </c>
      <c r="E6964" s="103">
        <f>YEAR(DATA[[#This Row],[Fecha]])</f>
        <v>2024</v>
      </c>
      <c r="F6964" s="88" t="s">
        <v>398</v>
      </c>
      <c r="G6964" s="32" t="s">
        <v>78</v>
      </c>
      <c r="H6964" s="87" t="s">
        <v>296</v>
      </c>
      <c r="I6964" s="32" t="s">
        <v>166</v>
      </c>
      <c r="J6964" s="19">
        <v>1.3</v>
      </c>
    </row>
    <row r="6965" spans="1:10">
      <c r="A6965" s="18" t="s">
        <v>19</v>
      </c>
      <c r="B6965" s="5" t="str">
        <f>TEXT(DATA[[#This Row],[Fecha]],"mmm")</f>
        <v>ago</v>
      </c>
      <c r="C6965" s="16">
        <f>(WEEKNUM(DATA[[#This Row],[Fecha]],2))</f>
        <v>33</v>
      </c>
      <c r="D6965" s="86">
        <v>45518</v>
      </c>
      <c r="E6965" s="103">
        <f>YEAR(DATA[[#This Row],[Fecha]])</f>
        <v>2024</v>
      </c>
      <c r="F6965" s="88" t="s">
        <v>398</v>
      </c>
      <c r="G6965" s="32" t="s">
        <v>74</v>
      </c>
      <c r="H6965" s="87" t="s">
        <v>149</v>
      </c>
      <c r="I6965" s="32" t="s">
        <v>166</v>
      </c>
      <c r="J6965" s="19">
        <v>1.2</v>
      </c>
    </row>
    <row r="6966" spans="1:10">
      <c r="A6966" s="18" t="s">
        <v>19</v>
      </c>
      <c r="B6966" s="5" t="str">
        <f>TEXT(DATA[[#This Row],[Fecha]],"mmm")</f>
        <v>ago</v>
      </c>
      <c r="C6966" s="16">
        <f>(WEEKNUM(DATA[[#This Row],[Fecha]],2))</f>
        <v>33</v>
      </c>
      <c r="D6966" s="86">
        <v>45518</v>
      </c>
      <c r="E6966" s="103">
        <f>YEAR(DATA[[#This Row],[Fecha]])</f>
        <v>2024</v>
      </c>
      <c r="F6966" s="88" t="s">
        <v>398</v>
      </c>
      <c r="G6966" s="32" t="s">
        <v>74</v>
      </c>
      <c r="H6966" s="87" t="s">
        <v>149</v>
      </c>
      <c r="I6966" s="32" t="s">
        <v>166</v>
      </c>
      <c r="J6966" s="19">
        <v>1.1599999999999999</v>
      </c>
    </row>
    <row r="6967" spans="1:10">
      <c r="A6967" s="18" t="s">
        <v>22</v>
      </c>
      <c r="B6967" s="5" t="str">
        <f>TEXT(DATA[[#This Row],[Fecha]],"mmm")</f>
        <v>ago</v>
      </c>
      <c r="C6967" s="16">
        <f>(WEEKNUM(DATA[[#This Row],[Fecha]],2))</f>
        <v>33</v>
      </c>
      <c r="D6967" s="86">
        <v>45518</v>
      </c>
      <c r="E6967" s="103">
        <f>YEAR(DATA[[#This Row],[Fecha]])</f>
        <v>2024</v>
      </c>
      <c r="F6967" s="88" t="s">
        <v>58</v>
      </c>
      <c r="G6967" s="32" t="s">
        <v>65</v>
      </c>
      <c r="H6967" s="87" t="s">
        <v>89</v>
      </c>
      <c r="I6967" s="32" t="s">
        <v>166</v>
      </c>
      <c r="J6967" s="19">
        <v>0.93</v>
      </c>
    </row>
    <row r="6968" spans="1:10">
      <c r="A6968" s="18" t="s">
        <v>22</v>
      </c>
      <c r="B6968" s="5" t="str">
        <f>TEXT(DATA[[#This Row],[Fecha]],"mmm")</f>
        <v>ago</v>
      </c>
      <c r="C6968" s="16">
        <f>(WEEKNUM(DATA[[#This Row],[Fecha]],2))</f>
        <v>33</v>
      </c>
      <c r="D6968" s="86">
        <v>45518</v>
      </c>
      <c r="E6968" s="103">
        <f>YEAR(DATA[[#This Row],[Fecha]])</f>
        <v>2024</v>
      </c>
      <c r="F6968" s="88" t="s">
        <v>58</v>
      </c>
      <c r="G6968" s="32" t="s">
        <v>65</v>
      </c>
      <c r="H6968" s="87" t="s">
        <v>89</v>
      </c>
      <c r="I6968" s="32" t="s">
        <v>166</v>
      </c>
      <c r="J6968" s="19">
        <v>0.88</v>
      </c>
    </row>
    <row r="6969" spans="1:10">
      <c r="A6969" s="18" t="s">
        <v>20</v>
      </c>
      <c r="B6969" s="5" t="str">
        <f>TEXT(DATA[[#This Row],[Fecha]],"mmm")</f>
        <v>ago</v>
      </c>
      <c r="C6969" s="16">
        <f>(WEEKNUM(DATA[[#This Row],[Fecha]],2))</f>
        <v>33</v>
      </c>
      <c r="D6969" s="86">
        <v>45518</v>
      </c>
      <c r="E6969" s="103">
        <f>YEAR(DATA[[#This Row],[Fecha]])</f>
        <v>2024</v>
      </c>
      <c r="F6969" s="88" t="s">
        <v>58</v>
      </c>
      <c r="G6969" s="32" t="s">
        <v>59</v>
      </c>
      <c r="H6969" s="87" t="s">
        <v>487</v>
      </c>
      <c r="I6969" s="32" t="s">
        <v>166</v>
      </c>
      <c r="J6969" s="19">
        <v>0.68</v>
      </c>
    </row>
    <row r="6970" spans="1:10">
      <c r="A6970" s="18" t="s">
        <v>22</v>
      </c>
      <c r="B6970" s="5" t="str">
        <f>TEXT(DATA[[#This Row],[Fecha]],"mmm")</f>
        <v>ago</v>
      </c>
      <c r="C6970" s="16">
        <f>(WEEKNUM(DATA[[#This Row],[Fecha]],2))</f>
        <v>33</v>
      </c>
      <c r="D6970" s="86">
        <v>45518</v>
      </c>
      <c r="E6970" s="103">
        <f>YEAR(DATA[[#This Row],[Fecha]])</f>
        <v>2024</v>
      </c>
      <c r="F6970" s="88" t="s">
        <v>398</v>
      </c>
      <c r="G6970" s="32" t="s">
        <v>65</v>
      </c>
      <c r="H6970" s="87" t="s">
        <v>89</v>
      </c>
      <c r="I6970" s="32" t="s">
        <v>166</v>
      </c>
      <c r="J6970" s="19">
        <v>0.57999999999999996</v>
      </c>
    </row>
    <row r="6971" spans="1:10">
      <c r="A6971" s="18" t="s">
        <v>19</v>
      </c>
      <c r="B6971" s="5" t="str">
        <f>TEXT(DATA[[#This Row],[Fecha]],"mmm")</f>
        <v>ago</v>
      </c>
      <c r="C6971" s="16">
        <f>(WEEKNUM(DATA[[#This Row],[Fecha]],2))</f>
        <v>33</v>
      </c>
      <c r="D6971" s="86">
        <v>45518</v>
      </c>
      <c r="E6971" s="103">
        <f>YEAR(DATA[[#This Row],[Fecha]])</f>
        <v>2024</v>
      </c>
      <c r="F6971" s="88" t="s">
        <v>398</v>
      </c>
      <c r="G6971" s="32" t="s">
        <v>74</v>
      </c>
      <c r="H6971" s="87" t="s">
        <v>149</v>
      </c>
      <c r="I6971" s="32" t="s">
        <v>166</v>
      </c>
      <c r="J6971" s="19">
        <v>0.54</v>
      </c>
    </row>
    <row r="6972" spans="1:10">
      <c r="A6972" s="18" t="s">
        <v>20</v>
      </c>
      <c r="B6972" s="5" t="str">
        <f>TEXT(DATA[[#This Row],[Fecha]],"mmm")</f>
        <v>ago</v>
      </c>
      <c r="C6972" s="16">
        <f>(WEEKNUM(DATA[[#This Row],[Fecha]],2))</f>
        <v>33</v>
      </c>
      <c r="D6972" s="86">
        <v>45518</v>
      </c>
      <c r="E6972" s="103">
        <f>YEAR(DATA[[#This Row],[Fecha]])</f>
        <v>2024</v>
      </c>
      <c r="F6972" s="88" t="s">
        <v>58</v>
      </c>
      <c r="G6972" s="32" t="s">
        <v>59</v>
      </c>
      <c r="H6972" s="87" t="s">
        <v>487</v>
      </c>
      <c r="I6972" s="32" t="s">
        <v>166</v>
      </c>
      <c r="J6972" s="19">
        <v>0.45</v>
      </c>
    </row>
    <row r="6973" spans="1:10">
      <c r="A6973" s="18" t="s">
        <v>22</v>
      </c>
      <c r="B6973" s="5" t="str">
        <f>TEXT(DATA[[#This Row],[Fecha]],"mmm")</f>
        <v>ago</v>
      </c>
      <c r="C6973" s="16">
        <f>(WEEKNUM(DATA[[#This Row],[Fecha]],2))</f>
        <v>33</v>
      </c>
      <c r="D6973" s="86">
        <v>45518</v>
      </c>
      <c r="E6973" s="103">
        <f>YEAR(DATA[[#This Row],[Fecha]])</f>
        <v>2024</v>
      </c>
      <c r="F6973" s="88" t="s">
        <v>398</v>
      </c>
      <c r="G6973" s="32" t="s">
        <v>79</v>
      </c>
      <c r="H6973" s="87" t="s">
        <v>110</v>
      </c>
      <c r="I6973" s="32" t="s">
        <v>166</v>
      </c>
      <c r="J6973" s="19">
        <v>0.42</v>
      </c>
    </row>
    <row r="6974" spans="1:10">
      <c r="A6974" s="18" t="s">
        <v>22</v>
      </c>
      <c r="B6974" s="5" t="str">
        <f>TEXT(DATA[[#This Row],[Fecha]],"mmm")</f>
        <v>ago</v>
      </c>
      <c r="C6974" s="16">
        <f>(WEEKNUM(DATA[[#This Row],[Fecha]],2))</f>
        <v>33</v>
      </c>
      <c r="D6974" s="86">
        <v>45518</v>
      </c>
      <c r="E6974" s="103">
        <f>YEAR(DATA[[#This Row],[Fecha]])</f>
        <v>2024</v>
      </c>
      <c r="F6974" s="88" t="s">
        <v>398</v>
      </c>
      <c r="G6974" s="32" t="s">
        <v>78</v>
      </c>
      <c r="H6974" s="87" t="s">
        <v>296</v>
      </c>
      <c r="I6974" s="32" t="s">
        <v>166</v>
      </c>
      <c r="J6974" s="19">
        <v>0.4</v>
      </c>
    </row>
    <row r="6975" spans="1:10">
      <c r="A6975" s="18" t="s">
        <v>22</v>
      </c>
      <c r="B6975" s="5" t="str">
        <f>TEXT(DATA[[#This Row],[Fecha]],"mmm")</f>
        <v>ago</v>
      </c>
      <c r="C6975" s="16">
        <f>(WEEKNUM(DATA[[#This Row],[Fecha]],2))</f>
        <v>33</v>
      </c>
      <c r="D6975" s="86">
        <v>45518</v>
      </c>
      <c r="E6975" s="103">
        <f>YEAR(DATA[[#This Row],[Fecha]])</f>
        <v>2024</v>
      </c>
      <c r="F6975" s="88" t="s">
        <v>58</v>
      </c>
      <c r="G6975" s="32" t="s">
        <v>76</v>
      </c>
      <c r="H6975" s="87" t="s">
        <v>303</v>
      </c>
      <c r="I6975" s="32" t="s">
        <v>166</v>
      </c>
      <c r="J6975" s="19">
        <v>0.35</v>
      </c>
    </row>
    <row r="6976" spans="1:10">
      <c r="A6976" s="18" t="s">
        <v>20</v>
      </c>
      <c r="B6976" s="5" t="str">
        <f>TEXT(DATA[[#This Row],[Fecha]],"mmm")</f>
        <v>ago</v>
      </c>
      <c r="C6976" s="16">
        <f>(WEEKNUM(DATA[[#This Row],[Fecha]],2))</f>
        <v>33</v>
      </c>
      <c r="D6976" s="86">
        <v>45518</v>
      </c>
      <c r="E6976" s="103">
        <f>YEAR(DATA[[#This Row],[Fecha]])</f>
        <v>2024</v>
      </c>
      <c r="F6976" s="88" t="s">
        <v>335</v>
      </c>
      <c r="G6976" s="32" t="s">
        <v>53</v>
      </c>
      <c r="H6976" s="87" t="s">
        <v>387</v>
      </c>
      <c r="I6976" s="32" t="s">
        <v>166</v>
      </c>
      <c r="J6976" s="19">
        <v>0.34</v>
      </c>
    </row>
    <row r="6977" spans="1:11">
      <c r="A6977" s="18" t="s">
        <v>22</v>
      </c>
      <c r="B6977" s="5" t="str">
        <f>TEXT(DATA[[#This Row],[Fecha]],"mmm")</f>
        <v>ago</v>
      </c>
      <c r="C6977" s="16">
        <f>(WEEKNUM(DATA[[#This Row],[Fecha]],2))</f>
        <v>33</v>
      </c>
      <c r="D6977" s="86">
        <v>45518</v>
      </c>
      <c r="E6977" s="103">
        <f>YEAR(DATA[[#This Row],[Fecha]])</f>
        <v>2024</v>
      </c>
      <c r="F6977" s="88" t="s">
        <v>58</v>
      </c>
      <c r="G6977" s="32" t="s">
        <v>65</v>
      </c>
      <c r="H6977" s="87" t="s">
        <v>69</v>
      </c>
      <c r="I6977" s="32" t="s">
        <v>166</v>
      </c>
      <c r="J6977" s="19">
        <v>0.28000000000000003</v>
      </c>
    </row>
    <row r="6978" spans="1:11">
      <c r="A6978" s="18" t="s">
        <v>20</v>
      </c>
      <c r="B6978" s="5" t="str">
        <f>TEXT(DATA[[#This Row],[Fecha]],"mmm")</f>
        <v>ago</v>
      </c>
      <c r="C6978" s="16">
        <f>(WEEKNUM(DATA[[#This Row],[Fecha]],2))</f>
        <v>33</v>
      </c>
      <c r="D6978" s="86">
        <v>45518</v>
      </c>
      <c r="E6978" s="103">
        <f>YEAR(DATA[[#This Row],[Fecha]])</f>
        <v>2024</v>
      </c>
      <c r="F6978" s="88" t="s">
        <v>58</v>
      </c>
      <c r="G6978" s="32" t="s">
        <v>59</v>
      </c>
      <c r="H6978" s="87" t="s">
        <v>487</v>
      </c>
      <c r="I6978" s="32" t="s">
        <v>166</v>
      </c>
      <c r="J6978" s="19">
        <v>0.23</v>
      </c>
    </row>
    <row r="6979" spans="1:11">
      <c r="A6979" s="18" t="s">
        <v>19</v>
      </c>
      <c r="B6979" s="5" t="str">
        <f>TEXT(DATA[[#This Row],[Fecha]],"mmm")</f>
        <v>ago</v>
      </c>
      <c r="C6979" s="16">
        <f>(WEEKNUM(DATA[[#This Row],[Fecha]],2))</f>
        <v>33</v>
      </c>
      <c r="D6979" s="86">
        <v>45518</v>
      </c>
      <c r="E6979" s="103">
        <f>YEAR(DATA[[#This Row],[Fecha]])</f>
        <v>2024</v>
      </c>
      <c r="F6979" s="88" t="s">
        <v>398</v>
      </c>
      <c r="G6979" s="32" t="s">
        <v>74</v>
      </c>
      <c r="H6979" s="87" t="s">
        <v>149</v>
      </c>
      <c r="I6979" s="32" t="s">
        <v>166</v>
      </c>
      <c r="J6979" s="19">
        <v>0.2</v>
      </c>
    </row>
    <row r="6980" spans="1:11">
      <c r="A6980" s="18" t="s">
        <v>22</v>
      </c>
      <c r="B6980" s="5" t="str">
        <f>TEXT(DATA[[#This Row],[Fecha]],"mmm")</f>
        <v>ago</v>
      </c>
      <c r="C6980" s="16">
        <f>(WEEKNUM(DATA[[#This Row],[Fecha]],2))</f>
        <v>33</v>
      </c>
      <c r="D6980" s="86">
        <v>45520</v>
      </c>
      <c r="E6980" s="103">
        <f>YEAR(DATA[[#This Row],[Fecha]])</f>
        <v>2024</v>
      </c>
      <c r="F6980" s="88" t="s">
        <v>58</v>
      </c>
      <c r="G6980" s="32" t="s">
        <v>60</v>
      </c>
      <c r="H6980" s="87" t="s">
        <v>299</v>
      </c>
      <c r="I6980" s="32" t="s">
        <v>57</v>
      </c>
      <c r="J6980" s="19">
        <v>14.25</v>
      </c>
      <c r="K6980" s="29" t="s">
        <v>1136</v>
      </c>
    </row>
    <row r="6981" spans="1:11">
      <c r="A6981" s="18" t="s">
        <v>22</v>
      </c>
      <c r="B6981" s="5" t="str">
        <f>TEXT(DATA[[#This Row],[Fecha]],"mmm")</f>
        <v>ago</v>
      </c>
      <c r="C6981" s="16">
        <f>(WEEKNUM(DATA[[#This Row],[Fecha]],2))</f>
        <v>33</v>
      </c>
      <c r="D6981" s="86">
        <v>45520</v>
      </c>
      <c r="E6981" s="103">
        <f>YEAR(DATA[[#This Row],[Fecha]])</f>
        <v>2024</v>
      </c>
      <c r="F6981" s="88" t="s">
        <v>398</v>
      </c>
      <c r="G6981" s="32" t="s">
        <v>78</v>
      </c>
      <c r="H6981" s="87" t="s">
        <v>296</v>
      </c>
      <c r="I6981" s="32" t="s">
        <v>166</v>
      </c>
      <c r="J6981" s="19">
        <v>4.1500000000000004</v>
      </c>
    </row>
    <row r="6982" spans="1:11">
      <c r="A6982" s="18" t="s">
        <v>19</v>
      </c>
      <c r="B6982" s="5" t="str">
        <f>TEXT(DATA[[#This Row],[Fecha]],"mmm")</f>
        <v>ago</v>
      </c>
      <c r="C6982" s="16">
        <f>(WEEKNUM(DATA[[#This Row],[Fecha]],2))</f>
        <v>33</v>
      </c>
      <c r="D6982" s="86">
        <v>45520</v>
      </c>
      <c r="E6982" s="103">
        <f>YEAR(DATA[[#This Row],[Fecha]])</f>
        <v>2024</v>
      </c>
      <c r="F6982" s="88" t="s">
        <v>398</v>
      </c>
      <c r="G6982" s="32" t="s">
        <v>74</v>
      </c>
      <c r="H6982" s="87" t="s">
        <v>149</v>
      </c>
      <c r="I6982" s="32" t="s">
        <v>166</v>
      </c>
      <c r="J6982" s="19">
        <v>3.78</v>
      </c>
    </row>
    <row r="6983" spans="1:11">
      <c r="A6983" s="18" t="s">
        <v>19</v>
      </c>
      <c r="B6983" s="5" t="str">
        <f>TEXT(DATA[[#This Row],[Fecha]],"mmm")</f>
        <v>ago</v>
      </c>
      <c r="C6983" s="16">
        <f>(WEEKNUM(DATA[[#This Row],[Fecha]],2))</f>
        <v>33</v>
      </c>
      <c r="D6983" s="86">
        <v>45520</v>
      </c>
      <c r="E6983" s="103">
        <f>YEAR(DATA[[#This Row],[Fecha]])</f>
        <v>2024</v>
      </c>
      <c r="F6983" s="88" t="s">
        <v>398</v>
      </c>
      <c r="G6983" s="32" t="s">
        <v>74</v>
      </c>
      <c r="H6983" s="87" t="s">
        <v>149</v>
      </c>
      <c r="I6983" s="32" t="s">
        <v>166</v>
      </c>
      <c r="J6983" s="19">
        <v>3.66</v>
      </c>
    </row>
    <row r="6984" spans="1:11">
      <c r="A6984" s="18" t="s">
        <v>19</v>
      </c>
      <c r="B6984" s="5" t="str">
        <f>TEXT(DATA[[#This Row],[Fecha]],"mmm")</f>
        <v>ago</v>
      </c>
      <c r="C6984" s="16">
        <f>(WEEKNUM(DATA[[#This Row],[Fecha]],2))</f>
        <v>33</v>
      </c>
      <c r="D6984" s="86">
        <v>45520</v>
      </c>
      <c r="E6984" s="103">
        <f>YEAR(DATA[[#This Row],[Fecha]])</f>
        <v>2024</v>
      </c>
      <c r="F6984" s="88" t="s">
        <v>398</v>
      </c>
      <c r="G6984" s="32" t="s">
        <v>74</v>
      </c>
      <c r="H6984" s="87" t="s">
        <v>149</v>
      </c>
      <c r="I6984" s="32" t="s">
        <v>166</v>
      </c>
      <c r="J6984" s="19">
        <v>3.27</v>
      </c>
    </row>
    <row r="6985" spans="1:11">
      <c r="A6985" s="18" t="s">
        <v>19</v>
      </c>
      <c r="B6985" s="5" t="str">
        <f>TEXT(DATA[[#This Row],[Fecha]],"mmm")</f>
        <v>ago</v>
      </c>
      <c r="C6985" s="16">
        <f>(WEEKNUM(DATA[[#This Row],[Fecha]],2))</f>
        <v>33</v>
      </c>
      <c r="D6985" s="86">
        <v>45520</v>
      </c>
      <c r="E6985" s="103">
        <f>YEAR(DATA[[#This Row],[Fecha]])</f>
        <v>2024</v>
      </c>
      <c r="F6985" s="88" t="s">
        <v>398</v>
      </c>
      <c r="G6985" s="32" t="s">
        <v>74</v>
      </c>
      <c r="H6985" s="87" t="s">
        <v>149</v>
      </c>
      <c r="I6985" s="32" t="s">
        <v>166</v>
      </c>
      <c r="J6985" s="19">
        <v>3.09</v>
      </c>
    </row>
    <row r="6986" spans="1:11">
      <c r="A6986" s="18" t="s">
        <v>19</v>
      </c>
      <c r="B6986" s="5" t="str">
        <f>TEXT(DATA[[#This Row],[Fecha]],"mmm")</f>
        <v>ago</v>
      </c>
      <c r="C6986" s="16">
        <f>(WEEKNUM(DATA[[#This Row],[Fecha]],2))</f>
        <v>33</v>
      </c>
      <c r="D6986" s="86">
        <v>45520</v>
      </c>
      <c r="E6986" s="103">
        <f>YEAR(DATA[[#This Row],[Fecha]])</f>
        <v>2024</v>
      </c>
      <c r="F6986" s="88" t="s">
        <v>398</v>
      </c>
      <c r="G6986" s="32" t="s">
        <v>74</v>
      </c>
      <c r="H6986" s="87" t="s">
        <v>149</v>
      </c>
      <c r="I6986" s="32" t="s">
        <v>166</v>
      </c>
      <c r="J6986" s="19">
        <v>2.3199999999999998</v>
      </c>
    </row>
    <row r="6987" spans="1:11">
      <c r="A6987" s="18" t="s">
        <v>19</v>
      </c>
      <c r="B6987" s="5" t="str">
        <f>TEXT(DATA[[#This Row],[Fecha]],"mmm")</f>
        <v>ago</v>
      </c>
      <c r="C6987" s="16">
        <f>(WEEKNUM(DATA[[#This Row],[Fecha]],2))</f>
        <v>33</v>
      </c>
      <c r="D6987" s="86">
        <v>45520</v>
      </c>
      <c r="E6987" s="103">
        <f>YEAR(DATA[[#This Row],[Fecha]])</f>
        <v>2024</v>
      </c>
      <c r="F6987" s="88" t="s">
        <v>398</v>
      </c>
      <c r="G6987" s="32" t="s">
        <v>74</v>
      </c>
      <c r="H6987" s="87" t="s">
        <v>149</v>
      </c>
      <c r="I6987" s="32" t="s">
        <v>166</v>
      </c>
      <c r="J6987" s="19">
        <v>2.2999999999999998</v>
      </c>
    </row>
    <row r="6988" spans="1:11">
      <c r="A6988" s="18" t="s">
        <v>19</v>
      </c>
      <c r="B6988" s="5" t="str">
        <f>TEXT(DATA[[#This Row],[Fecha]],"mmm")</f>
        <v>ago</v>
      </c>
      <c r="C6988" s="16">
        <f>(WEEKNUM(DATA[[#This Row],[Fecha]],2))</f>
        <v>33</v>
      </c>
      <c r="D6988" s="86">
        <v>45520</v>
      </c>
      <c r="E6988" s="103">
        <f>YEAR(DATA[[#This Row],[Fecha]])</f>
        <v>2024</v>
      </c>
      <c r="F6988" s="88" t="s">
        <v>398</v>
      </c>
      <c r="G6988" s="32" t="s">
        <v>74</v>
      </c>
      <c r="H6988" s="87" t="s">
        <v>149</v>
      </c>
      <c r="I6988" s="32" t="s">
        <v>166</v>
      </c>
      <c r="J6988" s="19">
        <v>2.29</v>
      </c>
    </row>
    <row r="6989" spans="1:11">
      <c r="A6989" s="18" t="s">
        <v>22</v>
      </c>
      <c r="B6989" s="5" t="str">
        <f>TEXT(DATA[[#This Row],[Fecha]],"mmm")</f>
        <v>ago</v>
      </c>
      <c r="C6989" s="16">
        <f>(WEEKNUM(DATA[[#This Row],[Fecha]],2))</f>
        <v>33</v>
      </c>
      <c r="D6989" s="86">
        <v>45520</v>
      </c>
      <c r="E6989" s="103">
        <f>YEAR(DATA[[#This Row],[Fecha]])</f>
        <v>2024</v>
      </c>
      <c r="F6989" s="88" t="s">
        <v>398</v>
      </c>
      <c r="G6989" s="32" t="s">
        <v>78</v>
      </c>
      <c r="H6989" s="87" t="s">
        <v>296</v>
      </c>
      <c r="I6989" s="32" t="s">
        <v>166</v>
      </c>
      <c r="J6989" s="19">
        <v>2.0299999999999998</v>
      </c>
    </row>
    <row r="6990" spans="1:11">
      <c r="A6990" s="18" t="s">
        <v>22</v>
      </c>
      <c r="B6990" s="5" t="str">
        <f>TEXT(DATA[[#This Row],[Fecha]],"mmm")</f>
        <v>ago</v>
      </c>
      <c r="C6990" s="16">
        <f>(WEEKNUM(DATA[[#This Row],[Fecha]],2))</f>
        <v>33</v>
      </c>
      <c r="D6990" s="86">
        <v>45520</v>
      </c>
      <c r="E6990" s="103">
        <f>YEAR(DATA[[#This Row],[Fecha]])</f>
        <v>2024</v>
      </c>
      <c r="F6990" s="88" t="s">
        <v>398</v>
      </c>
      <c r="G6990" s="32" t="s">
        <v>65</v>
      </c>
      <c r="H6990" s="87" t="s">
        <v>89</v>
      </c>
      <c r="I6990" s="32" t="s">
        <v>166</v>
      </c>
      <c r="J6990" s="19">
        <v>1.93</v>
      </c>
    </row>
    <row r="6991" spans="1:11">
      <c r="A6991" s="18" t="s">
        <v>19</v>
      </c>
      <c r="B6991" s="5" t="str">
        <f>TEXT(DATA[[#This Row],[Fecha]],"mmm")</f>
        <v>ago</v>
      </c>
      <c r="C6991" s="16">
        <f>(WEEKNUM(DATA[[#This Row],[Fecha]],2))</f>
        <v>33</v>
      </c>
      <c r="D6991" s="86">
        <v>45520</v>
      </c>
      <c r="E6991" s="103">
        <f>YEAR(DATA[[#This Row],[Fecha]])</f>
        <v>2024</v>
      </c>
      <c r="F6991" s="88" t="s">
        <v>398</v>
      </c>
      <c r="G6991" s="32" t="s">
        <v>74</v>
      </c>
      <c r="H6991" s="87" t="s">
        <v>149</v>
      </c>
      <c r="I6991" s="32" t="s">
        <v>166</v>
      </c>
      <c r="J6991" s="19">
        <v>1.87</v>
      </c>
    </row>
    <row r="6992" spans="1:11">
      <c r="A6992" s="18" t="s">
        <v>22</v>
      </c>
      <c r="B6992" s="5" t="str">
        <f>TEXT(DATA[[#This Row],[Fecha]],"mmm")</f>
        <v>ago</v>
      </c>
      <c r="C6992" s="16">
        <f>(WEEKNUM(DATA[[#This Row],[Fecha]],2))</f>
        <v>33</v>
      </c>
      <c r="D6992" s="86">
        <v>45520</v>
      </c>
      <c r="E6992" s="103">
        <f>YEAR(DATA[[#This Row],[Fecha]])</f>
        <v>2024</v>
      </c>
      <c r="F6992" s="88" t="s">
        <v>58</v>
      </c>
      <c r="G6992" s="32" t="s">
        <v>60</v>
      </c>
      <c r="H6992" s="87" t="s">
        <v>299</v>
      </c>
      <c r="I6992" s="32" t="s">
        <v>166</v>
      </c>
      <c r="J6992" s="19">
        <v>1.75</v>
      </c>
    </row>
    <row r="6993" spans="1:10">
      <c r="A6993" s="18" t="s">
        <v>22</v>
      </c>
      <c r="B6993" s="5" t="str">
        <f>TEXT(DATA[[#This Row],[Fecha]],"mmm")</f>
        <v>ago</v>
      </c>
      <c r="C6993" s="16">
        <f>(WEEKNUM(DATA[[#This Row],[Fecha]],2))</f>
        <v>33</v>
      </c>
      <c r="D6993" s="86">
        <v>45520</v>
      </c>
      <c r="E6993" s="103">
        <f>YEAR(DATA[[#This Row],[Fecha]])</f>
        <v>2024</v>
      </c>
      <c r="F6993" s="88" t="s">
        <v>398</v>
      </c>
      <c r="G6993" s="32" t="s">
        <v>78</v>
      </c>
      <c r="H6993" s="87" t="s">
        <v>296</v>
      </c>
      <c r="I6993" s="32" t="s">
        <v>166</v>
      </c>
      <c r="J6993" s="19">
        <v>1.7</v>
      </c>
    </row>
    <row r="6994" spans="1:10">
      <c r="A6994" s="18" t="s">
        <v>19</v>
      </c>
      <c r="B6994" s="5" t="str">
        <f>TEXT(DATA[[#This Row],[Fecha]],"mmm")</f>
        <v>ago</v>
      </c>
      <c r="C6994" s="16">
        <f>(WEEKNUM(DATA[[#This Row],[Fecha]],2))</f>
        <v>33</v>
      </c>
      <c r="D6994" s="86">
        <v>45520</v>
      </c>
      <c r="E6994" s="103">
        <f>YEAR(DATA[[#This Row],[Fecha]])</f>
        <v>2024</v>
      </c>
      <c r="F6994" s="88" t="s">
        <v>398</v>
      </c>
      <c r="G6994" s="32" t="s">
        <v>74</v>
      </c>
      <c r="H6994" s="87" t="s">
        <v>149</v>
      </c>
      <c r="I6994" s="32" t="s">
        <v>166</v>
      </c>
      <c r="J6994" s="19">
        <v>1.61</v>
      </c>
    </row>
    <row r="6995" spans="1:10">
      <c r="A6995" s="18" t="s">
        <v>19</v>
      </c>
      <c r="B6995" s="5" t="str">
        <f>TEXT(DATA[[#This Row],[Fecha]],"mmm")</f>
        <v>ago</v>
      </c>
      <c r="C6995" s="16">
        <f>(WEEKNUM(DATA[[#This Row],[Fecha]],2))</f>
        <v>33</v>
      </c>
      <c r="D6995" s="86">
        <v>45520</v>
      </c>
      <c r="E6995" s="103">
        <f>YEAR(DATA[[#This Row],[Fecha]])</f>
        <v>2024</v>
      </c>
      <c r="F6995" s="88" t="s">
        <v>398</v>
      </c>
      <c r="G6995" s="32" t="s">
        <v>74</v>
      </c>
      <c r="H6995" s="87" t="s">
        <v>149</v>
      </c>
      <c r="I6995" s="32" t="s">
        <v>166</v>
      </c>
      <c r="J6995" s="19">
        <v>1.51</v>
      </c>
    </row>
    <row r="6996" spans="1:10">
      <c r="A6996" s="18" t="s">
        <v>19</v>
      </c>
      <c r="B6996" s="5" t="str">
        <f>TEXT(DATA[[#This Row],[Fecha]],"mmm")</f>
        <v>ago</v>
      </c>
      <c r="C6996" s="16">
        <f>(WEEKNUM(DATA[[#This Row],[Fecha]],2))</f>
        <v>33</v>
      </c>
      <c r="D6996" s="86">
        <v>45520</v>
      </c>
      <c r="E6996" s="103">
        <f>YEAR(DATA[[#This Row],[Fecha]])</f>
        <v>2024</v>
      </c>
      <c r="F6996" s="88" t="s">
        <v>398</v>
      </c>
      <c r="G6996" s="32" t="s">
        <v>74</v>
      </c>
      <c r="H6996" s="87" t="s">
        <v>149</v>
      </c>
      <c r="I6996" s="32" t="s">
        <v>166</v>
      </c>
      <c r="J6996" s="19">
        <v>1.2</v>
      </c>
    </row>
    <row r="6997" spans="1:10">
      <c r="A6997" s="18" t="s">
        <v>22</v>
      </c>
      <c r="B6997" s="5" t="str">
        <f>TEXT(DATA[[#This Row],[Fecha]],"mmm")</f>
        <v>ago</v>
      </c>
      <c r="C6997" s="16">
        <f>(WEEKNUM(DATA[[#This Row],[Fecha]],2))</f>
        <v>33</v>
      </c>
      <c r="D6997" s="86">
        <v>45520</v>
      </c>
      <c r="E6997" s="103">
        <f>YEAR(DATA[[#This Row],[Fecha]])</f>
        <v>2024</v>
      </c>
      <c r="F6997" s="88" t="s">
        <v>398</v>
      </c>
      <c r="G6997" s="32" t="s">
        <v>78</v>
      </c>
      <c r="H6997" s="87" t="s">
        <v>296</v>
      </c>
      <c r="I6997" s="32" t="s">
        <v>166</v>
      </c>
      <c r="J6997" s="19">
        <v>1.2</v>
      </c>
    </row>
    <row r="6998" spans="1:10">
      <c r="A6998" s="18" t="s">
        <v>22</v>
      </c>
      <c r="B6998" s="5" t="str">
        <f>TEXT(DATA[[#This Row],[Fecha]],"mmm")</f>
        <v>ago</v>
      </c>
      <c r="C6998" s="16">
        <f>(WEEKNUM(DATA[[#This Row],[Fecha]],2))</f>
        <v>33</v>
      </c>
      <c r="D6998" s="86">
        <v>45520</v>
      </c>
      <c r="E6998" s="103">
        <f>YEAR(DATA[[#This Row],[Fecha]])</f>
        <v>2024</v>
      </c>
      <c r="F6998" s="88" t="s">
        <v>398</v>
      </c>
      <c r="G6998" s="32" t="s">
        <v>78</v>
      </c>
      <c r="H6998" s="87" t="s">
        <v>296</v>
      </c>
      <c r="I6998" s="32" t="s">
        <v>166</v>
      </c>
      <c r="J6998" s="19">
        <v>1.18</v>
      </c>
    </row>
    <row r="6999" spans="1:10">
      <c r="A6999" s="18" t="s">
        <v>22</v>
      </c>
      <c r="B6999" s="5" t="str">
        <f>TEXT(DATA[[#This Row],[Fecha]],"mmm")</f>
        <v>ago</v>
      </c>
      <c r="C6999" s="16">
        <f>(WEEKNUM(DATA[[#This Row],[Fecha]],2))</f>
        <v>33</v>
      </c>
      <c r="D6999" s="86">
        <v>45520</v>
      </c>
      <c r="E6999" s="103">
        <f>YEAR(DATA[[#This Row],[Fecha]])</f>
        <v>2024</v>
      </c>
      <c r="F6999" s="88" t="s">
        <v>398</v>
      </c>
      <c r="G6999" s="32" t="s">
        <v>78</v>
      </c>
      <c r="H6999" s="87" t="s">
        <v>296</v>
      </c>
      <c r="I6999" s="32" t="s">
        <v>166</v>
      </c>
      <c r="J6999" s="19">
        <v>1.1299999999999999</v>
      </c>
    </row>
    <row r="7000" spans="1:10">
      <c r="A7000" s="18" t="s">
        <v>19</v>
      </c>
      <c r="B7000" s="5" t="str">
        <f>TEXT(DATA[[#This Row],[Fecha]],"mmm")</f>
        <v>ago</v>
      </c>
      <c r="C7000" s="16">
        <f>(WEEKNUM(DATA[[#This Row],[Fecha]],2))</f>
        <v>33</v>
      </c>
      <c r="D7000" s="86">
        <v>45520</v>
      </c>
      <c r="E7000" s="103">
        <f>YEAR(DATA[[#This Row],[Fecha]])</f>
        <v>2024</v>
      </c>
      <c r="F7000" s="88" t="s">
        <v>398</v>
      </c>
      <c r="G7000" s="32" t="s">
        <v>74</v>
      </c>
      <c r="H7000" s="87" t="s">
        <v>149</v>
      </c>
      <c r="I7000" s="32" t="s">
        <v>166</v>
      </c>
      <c r="J7000" s="19">
        <v>1.08</v>
      </c>
    </row>
    <row r="7001" spans="1:10">
      <c r="A7001" s="18" t="s">
        <v>19</v>
      </c>
      <c r="B7001" s="5" t="str">
        <f>TEXT(DATA[[#This Row],[Fecha]],"mmm")</f>
        <v>ago</v>
      </c>
      <c r="C7001" s="16">
        <f>(WEEKNUM(DATA[[#This Row],[Fecha]],2))</f>
        <v>33</v>
      </c>
      <c r="D7001" s="86">
        <v>45520</v>
      </c>
      <c r="E7001" s="103">
        <f>YEAR(DATA[[#This Row],[Fecha]])</f>
        <v>2024</v>
      </c>
      <c r="F7001" s="88" t="s">
        <v>398</v>
      </c>
      <c r="G7001" s="32" t="s">
        <v>74</v>
      </c>
      <c r="H7001" s="87" t="s">
        <v>149</v>
      </c>
      <c r="I7001" s="32" t="s">
        <v>166</v>
      </c>
      <c r="J7001" s="19">
        <v>0.99</v>
      </c>
    </row>
    <row r="7002" spans="1:10">
      <c r="A7002" s="18" t="s">
        <v>22</v>
      </c>
      <c r="B7002" s="5" t="str">
        <f>TEXT(DATA[[#This Row],[Fecha]],"mmm")</f>
        <v>ago</v>
      </c>
      <c r="C7002" s="16">
        <f>(WEEKNUM(DATA[[#This Row],[Fecha]],2))</f>
        <v>33</v>
      </c>
      <c r="D7002" s="86">
        <v>45520</v>
      </c>
      <c r="E7002" s="103">
        <f>YEAR(DATA[[#This Row],[Fecha]])</f>
        <v>2024</v>
      </c>
      <c r="F7002" s="88" t="s">
        <v>398</v>
      </c>
      <c r="G7002" s="32" t="s">
        <v>78</v>
      </c>
      <c r="H7002" s="87" t="s">
        <v>296</v>
      </c>
      <c r="I7002" s="32" t="s">
        <v>166</v>
      </c>
      <c r="J7002" s="19">
        <v>0.7</v>
      </c>
    </row>
    <row r="7003" spans="1:10">
      <c r="A7003" s="18" t="s">
        <v>22</v>
      </c>
      <c r="B7003" s="5" t="str">
        <f>TEXT(DATA[[#This Row],[Fecha]],"mmm")</f>
        <v>ago</v>
      </c>
      <c r="C7003" s="16">
        <f>(WEEKNUM(DATA[[#This Row],[Fecha]],2))</f>
        <v>33</v>
      </c>
      <c r="D7003" s="86">
        <v>45520</v>
      </c>
      <c r="E7003" s="103">
        <f>YEAR(DATA[[#This Row],[Fecha]])</f>
        <v>2024</v>
      </c>
      <c r="F7003" s="88" t="s">
        <v>58</v>
      </c>
      <c r="G7003" s="32" t="s">
        <v>78</v>
      </c>
      <c r="H7003" s="87" t="s">
        <v>296</v>
      </c>
      <c r="I7003" s="32" t="s">
        <v>166</v>
      </c>
      <c r="J7003" s="19">
        <v>0.57999999999999996</v>
      </c>
    </row>
    <row r="7004" spans="1:10">
      <c r="A7004" s="18" t="s">
        <v>22</v>
      </c>
      <c r="B7004" s="5" t="str">
        <f>TEXT(DATA[[#This Row],[Fecha]],"mmm")</f>
        <v>ago</v>
      </c>
      <c r="C7004" s="16">
        <f>(WEEKNUM(DATA[[#This Row],[Fecha]],2))</f>
        <v>33</v>
      </c>
      <c r="D7004" s="86">
        <v>45520</v>
      </c>
      <c r="E7004" s="103">
        <f>YEAR(DATA[[#This Row],[Fecha]])</f>
        <v>2024</v>
      </c>
      <c r="F7004" s="88" t="s">
        <v>398</v>
      </c>
      <c r="G7004" s="32" t="s">
        <v>78</v>
      </c>
      <c r="H7004" s="87" t="s">
        <v>296</v>
      </c>
      <c r="I7004" s="32" t="s">
        <v>166</v>
      </c>
      <c r="J7004" s="19">
        <v>0.48</v>
      </c>
    </row>
    <row r="7005" spans="1:10">
      <c r="A7005" s="18" t="s">
        <v>22</v>
      </c>
      <c r="B7005" s="5" t="str">
        <f>TEXT(DATA[[#This Row],[Fecha]],"mmm")</f>
        <v>ago</v>
      </c>
      <c r="C7005" s="16">
        <f>(WEEKNUM(DATA[[#This Row],[Fecha]],2))</f>
        <v>33</v>
      </c>
      <c r="D7005" s="86">
        <v>45520</v>
      </c>
      <c r="E7005" s="103">
        <f>YEAR(DATA[[#This Row],[Fecha]])</f>
        <v>2024</v>
      </c>
      <c r="F7005" s="88" t="s">
        <v>398</v>
      </c>
      <c r="G7005" s="32" t="s">
        <v>65</v>
      </c>
      <c r="H7005" s="87" t="s">
        <v>89</v>
      </c>
      <c r="I7005" s="32" t="s">
        <v>166</v>
      </c>
      <c r="J7005" s="19">
        <v>0.45</v>
      </c>
    </row>
    <row r="7006" spans="1:10">
      <c r="A7006" s="18" t="s">
        <v>22</v>
      </c>
      <c r="B7006" s="5" t="str">
        <f>TEXT(DATA[[#This Row],[Fecha]],"mmm")</f>
        <v>ago</v>
      </c>
      <c r="C7006" s="16">
        <f>(WEEKNUM(DATA[[#This Row],[Fecha]],2))</f>
        <v>33</v>
      </c>
      <c r="D7006" s="86">
        <v>45520</v>
      </c>
      <c r="E7006" s="103">
        <f>YEAR(DATA[[#This Row],[Fecha]])</f>
        <v>2024</v>
      </c>
      <c r="F7006" s="88" t="s">
        <v>58</v>
      </c>
      <c r="G7006" s="32" t="s">
        <v>65</v>
      </c>
      <c r="H7006" s="87" t="s">
        <v>89</v>
      </c>
      <c r="I7006" s="32" t="s">
        <v>166</v>
      </c>
      <c r="J7006" s="19">
        <v>0.43</v>
      </c>
    </row>
    <row r="7007" spans="1:10">
      <c r="A7007" s="18" t="s">
        <v>22</v>
      </c>
      <c r="B7007" s="5" t="str">
        <f>TEXT(DATA[[#This Row],[Fecha]],"mmm")</f>
        <v>ago</v>
      </c>
      <c r="C7007" s="16">
        <f>(WEEKNUM(DATA[[#This Row],[Fecha]],2))</f>
        <v>33</v>
      </c>
      <c r="D7007" s="86">
        <v>45520</v>
      </c>
      <c r="E7007" s="103">
        <f>YEAR(DATA[[#This Row],[Fecha]])</f>
        <v>2024</v>
      </c>
      <c r="F7007" s="88" t="s">
        <v>398</v>
      </c>
      <c r="G7007" s="32" t="s">
        <v>78</v>
      </c>
      <c r="H7007" s="87" t="s">
        <v>296</v>
      </c>
      <c r="I7007" s="32" t="s">
        <v>166</v>
      </c>
      <c r="J7007" s="19">
        <v>0.08</v>
      </c>
    </row>
    <row r="7008" spans="1:10">
      <c r="A7008" s="18" t="s">
        <v>22</v>
      </c>
      <c r="B7008" s="5" t="str">
        <f>TEXT(DATA[[#This Row],[Fecha]],"mmm")</f>
        <v>ago</v>
      </c>
      <c r="C7008" s="16">
        <f>(WEEKNUM(DATA[[#This Row],[Fecha]],2))</f>
        <v>33</v>
      </c>
      <c r="D7008" s="86">
        <v>45520</v>
      </c>
      <c r="E7008" s="103">
        <f>YEAR(DATA[[#This Row],[Fecha]])</f>
        <v>2024</v>
      </c>
      <c r="F7008" s="88" t="s">
        <v>58</v>
      </c>
      <c r="G7008" s="32" t="s">
        <v>78</v>
      </c>
      <c r="H7008" s="87" t="s">
        <v>296</v>
      </c>
      <c r="I7008" s="32" t="s">
        <v>166</v>
      </c>
      <c r="J7008" s="19">
        <v>0.05</v>
      </c>
    </row>
    <row r="7009" spans="1:12">
      <c r="A7009" s="18" t="s">
        <v>22</v>
      </c>
      <c r="B7009" s="5" t="str">
        <f>TEXT(DATA[[#This Row],[Fecha]],"mmm")</f>
        <v>ago</v>
      </c>
      <c r="C7009" s="16">
        <f>(WEEKNUM(DATA[[#This Row],[Fecha]],2))</f>
        <v>33</v>
      </c>
      <c r="D7009" s="86">
        <v>45521</v>
      </c>
      <c r="E7009" s="103">
        <f>YEAR(DATA[[#This Row],[Fecha]])</f>
        <v>2024</v>
      </c>
      <c r="F7009" s="88" t="s">
        <v>58</v>
      </c>
      <c r="G7009" s="32" t="s">
        <v>60</v>
      </c>
      <c r="H7009" s="87" t="s">
        <v>299</v>
      </c>
      <c r="I7009" s="32" t="s">
        <v>166</v>
      </c>
      <c r="J7009" s="19">
        <v>9.64</v>
      </c>
    </row>
    <row r="7010" spans="1:12">
      <c r="A7010" s="18" t="s">
        <v>22</v>
      </c>
      <c r="B7010" s="5" t="str">
        <f>TEXT(DATA[[#This Row],[Fecha]],"mmm")</f>
        <v>ago</v>
      </c>
      <c r="C7010" s="16">
        <f>(WEEKNUM(DATA[[#This Row],[Fecha]],2))</f>
        <v>33</v>
      </c>
      <c r="D7010" s="86">
        <v>45521</v>
      </c>
      <c r="E7010" s="103">
        <f>YEAR(DATA[[#This Row],[Fecha]])</f>
        <v>2024</v>
      </c>
      <c r="F7010" s="88" t="s">
        <v>58</v>
      </c>
      <c r="G7010" s="32" t="s">
        <v>60</v>
      </c>
      <c r="H7010" s="87" t="s">
        <v>299</v>
      </c>
      <c r="I7010" s="32" t="s">
        <v>166</v>
      </c>
      <c r="J7010" s="19">
        <v>6.35</v>
      </c>
    </row>
    <row r="7011" spans="1:12">
      <c r="A7011" s="18" t="s">
        <v>22</v>
      </c>
      <c r="B7011" s="5" t="str">
        <f>TEXT(DATA[[#This Row],[Fecha]],"mmm")</f>
        <v>ago</v>
      </c>
      <c r="C7011" s="16">
        <f>(WEEKNUM(DATA[[#This Row],[Fecha]],2))</f>
        <v>33</v>
      </c>
      <c r="D7011" s="86">
        <v>45521</v>
      </c>
      <c r="E7011" s="103">
        <f>YEAR(DATA[[#This Row],[Fecha]])</f>
        <v>2024</v>
      </c>
      <c r="F7011" s="88" t="s">
        <v>58</v>
      </c>
      <c r="G7011" s="32" t="s">
        <v>79</v>
      </c>
      <c r="H7011" s="87" t="s">
        <v>110</v>
      </c>
      <c r="I7011" s="32" t="s">
        <v>166</v>
      </c>
      <c r="J7011" s="19">
        <v>5.2</v>
      </c>
    </row>
    <row r="7012" spans="1:12">
      <c r="A7012" s="18" t="s">
        <v>22</v>
      </c>
      <c r="B7012" s="5" t="str">
        <f>TEXT(DATA[[#This Row],[Fecha]],"mmm")</f>
        <v>ago</v>
      </c>
      <c r="C7012" s="16">
        <f>(WEEKNUM(DATA[[#This Row],[Fecha]],2))</f>
        <v>33</v>
      </c>
      <c r="D7012" s="86">
        <v>45521</v>
      </c>
      <c r="E7012" s="103">
        <f>YEAR(DATA[[#This Row],[Fecha]])</f>
        <v>2024</v>
      </c>
      <c r="F7012" s="88" t="s">
        <v>58</v>
      </c>
      <c r="G7012" s="32" t="s">
        <v>60</v>
      </c>
      <c r="H7012" s="87" t="s">
        <v>299</v>
      </c>
      <c r="I7012" s="32" t="s">
        <v>166</v>
      </c>
      <c r="J7012" s="19">
        <v>2.35</v>
      </c>
    </row>
    <row r="7013" spans="1:12">
      <c r="A7013" s="18" t="s">
        <v>22</v>
      </c>
      <c r="B7013" s="5" t="str">
        <f>TEXT(DATA[[#This Row],[Fecha]],"mmm")</f>
        <v>ago</v>
      </c>
      <c r="C7013" s="16">
        <f>(WEEKNUM(DATA[[#This Row],[Fecha]],2))</f>
        <v>33</v>
      </c>
      <c r="D7013" s="86">
        <v>45521</v>
      </c>
      <c r="E7013" s="103">
        <f>YEAR(DATA[[#This Row],[Fecha]])</f>
        <v>2024</v>
      </c>
      <c r="F7013" s="88" t="s">
        <v>58</v>
      </c>
      <c r="G7013" s="32" t="s">
        <v>65</v>
      </c>
      <c r="H7013" s="87" t="s">
        <v>69</v>
      </c>
      <c r="I7013" s="32" t="s">
        <v>166</v>
      </c>
      <c r="J7013" s="19">
        <v>1.65</v>
      </c>
    </row>
    <row r="7014" spans="1:12">
      <c r="A7014" s="18" t="s">
        <v>22</v>
      </c>
      <c r="B7014" s="5" t="str">
        <f>TEXT(DATA[[#This Row],[Fecha]],"mmm")</f>
        <v>ago</v>
      </c>
      <c r="C7014" s="16">
        <f>(WEEKNUM(DATA[[#This Row],[Fecha]],2))</f>
        <v>33</v>
      </c>
      <c r="D7014" s="86">
        <v>45521</v>
      </c>
      <c r="E7014" s="103">
        <f>YEAR(DATA[[#This Row],[Fecha]])</f>
        <v>2024</v>
      </c>
      <c r="F7014" s="88" t="s">
        <v>58</v>
      </c>
      <c r="G7014" s="32" t="s">
        <v>79</v>
      </c>
      <c r="H7014" s="87" t="s">
        <v>110</v>
      </c>
      <c r="I7014" s="32" t="s">
        <v>166</v>
      </c>
      <c r="J7014" s="19">
        <v>1.2</v>
      </c>
    </row>
    <row r="7015" spans="1:12">
      <c r="A7015" s="18" t="s">
        <v>22</v>
      </c>
      <c r="B7015" s="5" t="str">
        <f>TEXT(DATA[[#This Row],[Fecha]],"mmm")</f>
        <v>ago</v>
      </c>
      <c r="C7015" s="16">
        <f>(WEEKNUM(DATA[[#This Row],[Fecha]],2))</f>
        <v>33</v>
      </c>
      <c r="D7015" s="86">
        <v>45521</v>
      </c>
      <c r="E7015" s="103">
        <f>YEAR(DATA[[#This Row],[Fecha]])</f>
        <v>2024</v>
      </c>
      <c r="F7015" s="88" t="s">
        <v>58</v>
      </c>
      <c r="G7015" s="32" t="s">
        <v>60</v>
      </c>
      <c r="H7015" s="87" t="s">
        <v>299</v>
      </c>
      <c r="I7015" s="32" t="s">
        <v>166</v>
      </c>
      <c r="J7015" s="19">
        <v>1.1599999999999999</v>
      </c>
    </row>
    <row r="7016" spans="1:12">
      <c r="A7016" s="18" t="s">
        <v>22</v>
      </c>
      <c r="B7016" s="5" t="str">
        <f>TEXT(DATA[[#This Row],[Fecha]],"mmm")</f>
        <v>ago</v>
      </c>
      <c r="C7016" s="16">
        <f>(WEEKNUM(DATA[[#This Row],[Fecha]],2))</f>
        <v>33</v>
      </c>
      <c r="D7016" s="86">
        <v>45521</v>
      </c>
      <c r="E7016" s="103">
        <f>YEAR(DATA[[#This Row],[Fecha]])</f>
        <v>2024</v>
      </c>
      <c r="F7016" s="88" t="s">
        <v>58</v>
      </c>
      <c r="G7016" s="32" t="s">
        <v>60</v>
      </c>
      <c r="H7016" s="87" t="s">
        <v>299</v>
      </c>
      <c r="I7016" s="32" t="s">
        <v>166</v>
      </c>
      <c r="J7016" s="19">
        <v>0.8</v>
      </c>
    </row>
    <row r="7017" spans="1:12">
      <c r="A7017" s="18" t="s">
        <v>22</v>
      </c>
      <c r="B7017" s="5" t="str">
        <f>TEXT(DATA[[#This Row],[Fecha]],"mmm")</f>
        <v>ago</v>
      </c>
      <c r="C7017" s="16">
        <f>(WEEKNUM(DATA[[#This Row],[Fecha]],2))</f>
        <v>33</v>
      </c>
      <c r="D7017" s="86">
        <v>45521</v>
      </c>
      <c r="E7017" s="103">
        <f>YEAR(DATA[[#This Row],[Fecha]])</f>
        <v>2024</v>
      </c>
      <c r="F7017" s="88" t="s">
        <v>58</v>
      </c>
      <c r="G7017" s="32" t="s">
        <v>79</v>
      </c>
      <c r="H7017" s="87" t="s">
        <v>110</v>
      </c>
      <c r="I7017" s="32" t="s">
        <v>166</v>
      </c>
      <c r="J7017" s="19">
        <v>0.8</v>
      </c>
    </row>
    <row r="7018" spans="1:12">
      <c r="A7018" s="18" t="s">
        <v>22</v>
      </c>
      <c r="B7018" s="5" t="str">
        <f>TEXT(DATA[[#This Row],[Fecha]],"mmm")</f>
        <v>ago</v>
      </c>
      <c r="C7018" s="16">
        <f>(WEEKNUM(DATA[[#This Row],[Fecha]],2))</f>
        <v>33</v>
      </c>
      <c r="D7018" s="86">
        <v>45521</v>
      </c>
      <c r="E7018" s="103">
        <f>YEAR(DATA[[#This Row],[Fecha]])</f>
        <v>2024</v>
      </c>
      <c r="F7018" s="88" t="s">
        <v>58</v>
      </c>
      <c r="G7018" s="32" t="s">
        <v>79</v>
      </c>
      <c r="H7018" s="87" t="s">
        <v>110</v>
      </c>
      <c r="I7018" s="32" t="s">
        <v>166</v>
      </c>
      <c r="J7018" s="19">
        <v>0.5</v>
      </c>
    </row>
    <row r="7019" spans="1:12">
      <c r="A7019" s="18" t="s">
        <v>22</v>
      </c>
      <c r="B7019" s="5" t="str">
        <f>TEXT(DATA[[#This Row],[Fecha]],"mmm")</f>
        <v>ago</v>
      </c>
      <c r="C7019" s="16">
        <f>(WEEKNUM(DATA[[#This Row],[Fecha]],2))</f>
        <v>33</v>
      </c>
      <c r="D7019" s="86">
        <v>45521</v>
      </c>
      <c r="E7019" s="103">
        <f>YEAR(DATA[[#This Row],[Fecha]])</f>
        <v>2024</v>
      </c>
      <c r="F7019" s="88" t="s">
        <v>58</v>
      </c>
      <c r="G7019" s="32" t="s">
        <v>65</v>
      </c>
      <c r="H7019" s="87" t="s">
        <v>69</v>
      </c>
      <c r="I7019" s="32" t="s">
        <v>166</v>
      </c>
      <c r="J7019" s="19">
        <v>0.2</v>
      </c>
    </row>
    <row r="7020" spans="1:12">
      <c r="A7020" s="18" t="s">
        <v>20</v>
      </c>
      <c r="B7020" s="5" t="str">
        <f>TEXT(DATA[[#This Row],[Fecha]],"mmm")</f>
        <v>ago</v>
      </c>
      <c r="C7020" s="16">
        <f>(WEEKNUM(DATA[[#This Row],[Fecha]],2))</f>
        <v>34</v>
      </c>
      <c r="D7020" s="30">
        <v>45523</v>
      </c>
      <c r="E7020" s="103">
        <f>YEAR(DATA[[#This Row],[Fecha]])</f>
        <v>2024</v>
      </c>
      <c r="F7020" s="30" t="s">
        <v>398</v>
      </c>
      <c r="G7020" s="31" t="s">
        <v>64</v>
      </c>
      <c r="H7020" s="35" t="s">
        <v>544</v>
      </c>
      <c r="I7020" s="104" t="s">
        <v>56</v>
      </c>
      <c r="J7020" s="19">
        <v>33.130000000000003</v>
      </c>
      <c r="K7020" s="114" t="s">
        <v>1137</v>
      </c>
      <c r="L7020" s="115"/>
    </row>
    <row r="7021" spans="1:12">
      <c r="A7021" s="18" t="s">
        <v>20</v>
      </c>
      <c r="B7021" s="5" t="str">
        <f>TEXT(DATA[[#This Row],[Fecha]],"mmm")</f>
        <v>ago</v>
      </c>
      <c r="C7021" s="16">
        <f>(WEEKNUM(DATA[[#This Row],[Fecha]],2))</f>
        <v>34</v>
      </c>
      <c r="D7021" s="30">
        <v>45523</v>
      </c>
      <c r="E7021" s="103">
        <f>YEAR(DATA[[#This Row],[Fecha]])</f>
        <v>2024</v>
      </c>
      <c r="F7021" s="30" t="s">
        <v>335</v>
      </c>
      <c r="G7021" s="31" t="s">
        <v>64</v>
      </c>
      <c r="H7021" s="35" t="s">
        <v>477</v>
      </c>
      <c r="I7021" s="104" t="s">
        <v>57</v>
      </c>
      <c r="J7021" s="19">
        <v>29.57</v>
      </c>
      <c r="K7021" s="114" t="s">
        <v>1138</v>
      </c>
      <c r="L7021" s="115"/>
    </row>
    <row r="7022" spans="1:12">
      <c r="A7022" s="18" t="s">
        <v>20</v>
      </c>
      <c r="B7022" s="5" t="str">
        <f>TEXT(DATA[[#This Row],[Fecha]],"mmm")</f>
        <v>ago</v>
      </c>
      <c r="C7022" s="16">
        <f>(WEEKNUM(DATA[[#This Row],[Fecha]],2))</f>
        <v>34</v>
      </c>
      <c r="D7022" s="30">
        <v>45523</v>
      </c>
      <c r="E7022" s="103">
        <f>YEAR(DATA[[#This Row],[Fecha]])</f>
        <v>2024</v>
      </c>
      <c r="F7022" s="30" t="s">
        <v>398</v>
      </c>
      <c r="G7022" s="31" t="s">
        <v>64</v>
      </c>
      <c r="H7022" s="35" t="s">
        <v>544</v>
      </c>
      <c r="I7022" s="104" t="s">
        <v>56</v>
      </c>
      <c r="J7022" s="19">
        <v>26.67</v>
      </c>
      <c r="K7022" s="114" t="s">
        <v>1137</v>
      </c>
      <c r="L7022" s="115"/>
    </row>
    <row r="7023" spans="1:12">
      <c r="A7023" s="18" t="s">
        <v>20</v>
      </c>
      <c r="B7023" s="5" t="str">
        <f>TEXT(DATA[[#This Row],[Fecha]],"mmm")</f>
        <v>ago</v>
      </c>
      <c r="C7023" s="16">
        <f>(WEEKNUM(DATA[[#This Row],[Fecha]],2))</f>
        <v>34</v>
      </c>
      <c r="D7023" s="30">
        <v>45523</v>
      </c>
      <c r="E7023" s="103">
        <f>YEAR(DATA[[#This Row],[Fecha]])</f>
        <v>2024</v>
      </c>
      <c r="F7023" s="30" t="s">
        <v>58</v>
      </c>
      <c r="G7023" s="31" t="s">
        <v>76</v>
      </c>
      <c r="H7023" s="35" t="s">
        <v>303</v>
      </c>
      <c r="I7023" s="104" t="s">
        <v>57</v>
      </c>
      <c r="J7023" s="19">
        <v>22.16</v>
      </c>
      <c r="K7023" s="114" t="s">
        <v>1141</v>
      </c>
      <c r="L7023" s="115"/>
    </row>
    <row r="7024" spans="1:12">
      <c r="A7024" s="18" t="s">
        <v>20</v>
      </c>
      <c r="B7024" s="5" t="str">
        <f>TEXT(DATA[[#This Row],[Fecha]],"mmm")</f>
        <v>ago</v>
      </c>
      <c r="C7024" s="16">
        <f>(WEEKNUM(DATA[[#This Row],[Fecha]],2))</f>
        <v>34</v>
      </c>
      <c r="D7024" s="30">
        <v>45523</v>
      </c>
      <c r="E7024" s="103">
        <f>YEAR(DATA[[#This Row],[Fecha]])</f>
        <v>2024</v>
      </c>
      <c r="F7024" s="30" t="s">
        <v>398</v>
      </c>
      <c r="G7024" s="31" t="s">
        <v>52</v>
      </c>
      <c r="H7024" s="35" t="s">
        <v>591</v>
      </c>
      <c r="I7024" s="104" t="s">
        <v>56</v>
      </c>
      <c r="J7024" s="19">
        <v>19.22</v>
      </c>
      <c r="K7024" s="114" t="s">
        <v>1143</v>
      </c>
      <c r="L7024" s="115"/>
    </row>
    <row r="7025" spans="1:12">
      <c r="A7025" s="18" t="s">
        <v>20</v>
      </c>
      <c r="B7025" s="5" t="str">
        <f>TEXT(DATA[[#This Row],[Fecha]],"mmm")</f>
        <v>ago</v>
      </c>
      <c r="C7025" s="16">
        <f>(WEEKNUM(DATA[[#This Row],[Fecha]],2))</f>
        <v>34</v>
      </c>
      <c r="D7025" s="30">
        <v>45523</v>
      </c>
      <c r="E7025" s="103">
        <f>YEAR(DATA[[#This Row],[Fecha]])</f>
        <v>2024</v>
      </c>
      <c r="F7025" s="30" t="s">
        <v>335</v>
      </c>
      <c r="G7025" s="31" t="s">
        <v>52</v>
      </c>
      <c r="H7025" s="35" t="s">
        <v>553</v>
      </c>
      <c r="I7025" s="104" t="s">
        <v>56</v>
      </c>
      <c r="J7025" s="19">
        <v>18.66</v>
      </c>
      <c r="K7025" s="114" t="s">
        <v>1144</v>
      </c>
      <c r="L7025" s="115"/>
    </row>
    <row r="7026" spans="1:12">
      <c r="A7026" s="18" t="s">
        <v>20</v>
      </c>
      <c r="B7026" s="5" t="str">
        <f>TEXT(DATA[[#This Row],[Fecha]],"mmm")</f>
        <v>ago</v>
      </c>
      <c r="C7026" s="16">
        <f>(WEEKNUM(DATA[[#This Row],[Fecha]],2))</f>
        <v>34</v>
      </c>
      <c r="D7026" s="30">
        <v>45523</v>
      </c>
      <c r="E7026" s="103">
        <f>YEAR(DATA[[#This Row],[Fecha]])</f>
        <v>2024</v>
      </c>
      <c r="F7026" s="30" t="s">
        <v>398</v>
      </c>
      <c r="G7026" s="31" t="s">
        <v>64</v>
      </c>
      <c r="H7026" s="35" t="s">
        <v>477</v>
      </c>
      <c r="I7026" s="104" t="s">
        <v>56</v>
      </c>
      <c r="J7026" s="19">
        <v>15.25</v>
      </c>
      <c r="K7026" s="114" t="s">
        <v>1129</v>
      </c>
      <c r="L7026" s="115"/>
    </row>
    <row r="7027" spans="1:12">
      <c r="A7027" s="18" t="s">
        <v>20</v>
      </c>
      <c r="B7027" s="5" t="str">
        <f>TEXT(DATA[[#This Row],[Fecha]],"mmm")</f>
        <v>ago</v>
      </c>
      <c r="C7027" s="16">
        <f>(WEEKNUM(DATA[[#This Row],[Fecha]],2))</f>
        <v>34</v>
      </c>
      <c r="D7027" s="30">
        <v>45523</v>
      </c>
      <c r="E7027" s="103">
        <f>YEAR(DATA[[#This Row],[Fecha]])</f>
        <v>2024</v>
      </c>
      <c r="F7027" s="30" t="s">
        <v>58</v>
      </c>
      <c r="G7027" s="31" t="s">
        <v>52</v>
      </c>
      <c r="H7027" s="35" t="s">
        <v>492</v>
      </c>
      <c r="I7027" s="104" t="s">
        <v>56</v>
      </c>
      <c r="J7027" s="19">
        <v>14.84</v>
      </c>
      <c r="K7027" s="114" t="s">
        <v>1146</v>
      </c>
      <c r="L7027" s="115"/>
    </row>
    <row r="7028" spans="1:12">
      <c r="A7028" s="18" t="s">
        <v>19</v>
      </c>
      <c r="B7028" s="5" t="str">
        <f>TEXT(DATA[[#This Row],[Fecha]],"mmm")</f>
        <v>ago</v>
      </c>
      <c r="C7028" s="16">
        <f>(WEEKNUM(DATA[[#This Row],[Fecha]],2))</f>
        <v>34</v>
      </c>
      <c r="D7028" s="30">
        <v>45523</v>
      </c>
      <c r="E7028" s="103">
        <f>YEAR(DATA[[#This Row],[Fecha]])</f>
        <v>2024</v>
      </c>
      <c r="F7028" s="30" t="s">
        <v>398</v>
      </c>
      <c r="G7028" s="31" t="s">
        <v>76</v>
      </c>
      <c r="H7028" s="35" t="s">
        <v>90</v>
      </c>
      <c r="I7028" s="104" t="s">
        <v>57</v>
      </c>
      <c r="J7028" s="19">
        <v>13.98</v>
      </c>
      <c r="K7028" s="114" t="s">
        <v>1147</v>
      </c>
      <c r="L7028" s="115"/>
    </row>
    <row r="7029" spans="1:12">
      <c r="A7029" s="18" t="s">
        <v>20</v>
      </c>
      <c r="B7029" s="5" t="str">
        <f>TEXT(DATA[[#This Row],[Fecha]],"mmm")</f>
        <v>ago</v>
      </c>
      <c r="C7029" s="16">
        <f>(WEEKNUM(DATA[[#This Row],[Fecha]],2))</f>
        <v>34</v>
      </c>
      <c r="D7029" s="30">
        <v>45523</v>
      </c>
      <c r="E7029" s="103">
        <f>YEAR(DATA[[#This Row],[Fecha]])</f>
        <v>2024</v>
      </c>
      <c r="F7029" s="30" t="s">
        <v>335</v>
      </c>
      <c r="G7029" s="31" t="s">
        <v>75</v>
      </c>
      <c r="H7029" s="35" t="s">
        <v>96</v>
      </c>
      <c r="I7029" s="104" t="s">
        <v>57</v>
      </c>
      <c r="J7029" s="19">
        <v>13.79</v>
      </c>
      <c r="K7029" s="114" t="s">
        <v>1138</v>
      </c>
      <c r="L7029" s="115"/>
    </row>
    <row r="7030" spans="1:12">
      <c r="A7030" s="18" t="s">
        <v>22</v>
      </c>
      <c r="B7030" s="5" t="str">
        <f>TEXT(DATA[[#This Row],[Fecha]],"mmm")</f>
        <v>ago</v>
      </c>
      <c r="C7030" s="16">
        <f>(WEEKNUM(DATA[[#This Row],[Fecha]],2))</f>
        <v>34</v>
      </c>
      <c r="D7030" s="30">
        <v>45523</v>
      </c>
      <c r="E7030" s="103">
        <f>YEAR(DATA[[#This Row],[Fecha]])</f>
        <v>2024</v>
      </c>
      <c r="F7030" s="30" t="s">
        <v>398</v>
      </c>
      <c r="G7030" s="31" t="s">
        <v>65</v>
      </c>
      <c r="H7030" s="35" t="s">
        <v>69</v>
      </c>
      <c r="I7030" s="104" t="s">
        <v>56</v>
      </c>
      <c r="J7030" s="19">
        <v>10.18</v>
      </c>
      <c r="K7030" s="114" t="s">
        <v>1151</v>
      </c>
      <c r="L7030" s="115"/>
    </row>
    <row r="7031" spans="1:12">
      <c r="A7031" s="18" t="s">
        <v>22</v>
      </c>
      <c r="B7031" s="5" t="str">
        <f>TEXT(DATA[[#This Row],[Fecha]],"mmm")</f>
        <v>ago</v>
      </c>
      <c r="C7031" s="16">
        <f>(WEEKNUM(DATA[[#This Row],[Fecha]],2))</f>
        <v>34</v>
      </c>
      <c r="D7031" s="30">
        <v>45523</v>
      </c>
      <c r="E7031" s="103">
        <f>YEAR(DATA[[#This Row],[Fecha]])</f>
        <v>2024</v>
      </c>
      <c r="F7031" s="30" t="s">
        <v>398</v>
      </c>
      <c r="G7031" s="31" t="s">
        <v>60</v>
      </c>
      <c r="H7031" s="35" t="s">
        <v>299</v>
      </c>
      <c r="I7031" s="104" t="s">
        <v>57</v>
      </c>
      <c r="J7031" s="19">
        <v>8.68</v>
      </c>
      <c r="K7031" s="114"/>
      <c r="L7031" s="115"/>
    </row>
    <row r="7032" spans="1:12">
      <c r="A7032" s="18" t="s">
        <v>20</v>
      </c>
      <c r="B7032" s="5" t="str">
        <f>TEXT(DATA[[#This Row],[Fecha]],"mmm")</f>
        <v>ago</v>
      </c>
      <c r="C7032" s="16">
        <f>(WEEKNUM(DATA[[#This Row],[Fecha]],2))</f>
        <v>34</v>
      </c>
      <c r="D7032" s="30">
        <v>45523</v>
      </c>
      <c r="E7032" s="103">
        <f>YEAR(DATA[[#This Row],[Fecha]])</f>
        <v>2024</v>
      </c>
      <c r="F7032" s="30" t="s">
        <v>335</v>
      </c>
      <c r="G7032" s="31" t="s">
        <v>75</v>
      </c>
      <c r="H7032" s="35" t="s">
        <v>96</v>
      </c>
      <c r="I7032" s="104" t="s">
        <v>57</v>
      </c>
      <c r="J7032" s="19">
        <v>7.75</v>
      </c>
      <c r="K7032" s="114"/>
      <c r="L7032" s="115"/>
    </row>
    <row r="7033" spans="1:12">
      <c r="A7033" s="18" t="s">
        <v>20</v>
      </c>
      <c r="B7033" s="5" t="str">
        <f>TEXT(DATA[[#This Row],[Fecha]],"mmm")</f>
        <v>ago</v>
      </c>
      <c r="C7033" s="16">
        <f>(WEEKNUM(DATA[[#This Row],[Fecha]],2))</f>
        <v>34</v>
      </c>
      <c r="D7033" s="30">
        <v>45523</v>
      </c>
      <c r="E7033" s="103">
        <f>YEAR(DATA[[#This Row],[Fecha]])</f>
        <v>2024</v>
      </c>
      <c r="F7033" s="30" t="s">
        <v>58</v>
      </c>
      <c r="G7033" s="31" t="s">
        <v>64</v>
      </c>
      <c r="H7033" s="35" t="s">
        <v>477</v>
      </c>
      <c r="I7033" s="104" t="s">
        <v>57</v>
      </c>
      <c r="J7033" s="19">
        <v>6.78</v>
      </c>
      <c r="K7033" s="114"/>
      <c r="L7033" s="115"/>
    </row>
    <row r="7034" spans="1:12">
      <c r="A7034" s="18" t="s">
        <v>20</v>
      </c>
      <c r="B7034" s="5" t="str">
        <f>TEXT(DATA[[#This Row],[Fecha]],"mmm")</f>
        <v>ago</v>
      </c>
      <c r="C7034" s="16">
        <f>(WEEKNUM(DATA[[#This Row],[Fecha]],2))</f>
        <v>34</v>
      </c>
      <c r="D7034" s="30">
        <v>45523</v>
      </c>
      <c r="E7034" s="103">
        <f>YEAR(DATA[[#This Row],[Fecha]])</f>
        <v>2024</v>
      </c>
      <c r="F7034" s="30" t="s">
        <v>58</v>
      </c>
      <c r="G7034" s="31" t="s">
        <v>64</v>
      </c>
      <c r="H7034" s="35" t="s">
        <v>477</v>
      </c>
      <c r="I7034" s="104" t="s">
        <v>57</v>
      </c>
      <c r="J7034" s="19">
        <v>6.64</v>
      </c>
      <c r="K7034" s="114"/>
      <c r="L7034" s="115"/>
    </row>
    <row r="7035" spans="1:12">
      <c r="A7035" s="18" t="s">
        <v>20</v>
      </c>
      <c r="B7035" s="5" t="str">
        <f>TEXT(DATA[[#This Row],[Fecha]],"mmm")</f>
        <v>ago</v>
      </c>
      <c r="C7035" s="16">
        <f>(WEEKNUM(DATA[[#This Row],[Fecha]],2))</f>
        <v>34</v>
      </c>
      <c r="D7035" s="30">
        <v>45523</v>
      </c>
      <c r="E7035" s="103">
        <f>YEAR(DATA[[#This Row],[Fecha]])</f>
        <v>2024</v>
      </c>
      <c r="F7035" s="30" t="s">
        <v>398</v>
      </c>
      <c r="G7035" s="31" t="s">
        <v>482</v>
      </c>
      <c r="H7035" s="35" t="s">
        <v>150</v>
      </c>
      <c r="I7035" s="104" t="s">
        <v>57</v>
      </c>
      <c r="J7035" s="19">
        <v>5.94</v>
      </c>
      <c r="K7035" s="114"/>
      <c r="L7035" s="115"/>
    </row>
    <row r="7036" spans="1:12">
      <c r="A7036" s="18" t="s">
        <v>20</v>
      </c>
      <c r="B7036" s="5" t="str">
        <f>TEXT(DATA[[#This Row],[Fecha]],"mmm")</f>
        <v>ago</v>
      </c>
      <c r="C7036" s="16">
        <f>(WEEKNUM(DATA[[#This Row],[Fecha]],2))</f>
        <v>34</v>
      </c>
      <c r="D7036" s="30">
        <v>45523</v>
      </c>
      <c r="E7036" s="103">
        <f>YEAR(DATA[[#This Row],[Fecha]])</f>
        <v>2024</v>
      </c>
      <c r="F7036" s="30" t="s">
        <v>335</v>
      </c>
      <c r="G7036" s="31" t="s">
        <v>75</v>
      </c>
      <c r="H7036" s="35" t="s">
        <v>96</v>
      </c>
      <c r="I7036" s="104" t="s">
        <v>57</v>
      </c>
      <c r="J7036" s="19">
        <v>5.18</v>
      </c>
      <c r="K7036" s="114"/>
      <c r="L7036" s="115"/>
    </row>
    <row r="7037" spans="1:12">
      <c r="A7037" s="18" t="s">
        <v>22</v>
      </c>
      <c r="B7037" s="5" t="str">
        <f>TEXT(DATA[[#This Row],[Fecha]],"mmm")</f>
        <v>ago</v>
      </c>
      <c r="C7037" s="16">
        <f>(WEEKNUM(DATA[[#This Row],[Fecha]],2))</f>
        <v>34</v>
      </c>
      <c r="D7037" s="30">
        <v>45523</v>
      </c>
      <c r="E7037" s="103">
        <f>YEAR(DATA[[#This Row],[Fecha]])</f>
        <v>2024</v>
      </c>
      <c r="F7037" s="30" t="s">
        <v>398</v>
      </c>
      <c r="G7037" s="31" t="s">
        <v>65</v>
      </c>
      <c r="H7037" s="35" t="s">
        <v>69</v>
      </c>
      <c r="I7037" s="104" t="s">
        <v>56</v>
      </c>
      <c r="J7037" s="19">
        <v>5.13</v>
      </c>
      <c r="K7037" s="114"/>
      <c r="L7037" s="115"/>
    </row>
    <row r="7038" spans="1:12">
      <c r="A7038" s="18" t="s">
        <v>20</v>
      </c>
      <c r="B7038" s="5" t="str">
        <f>TEXT(DATA[[#This Row],[Fecha]],"mmm")</f>
        <v>ago</v>
      </c>
      <c r="C7038" s="16">
        <f>(WEEKNUM(DATA[[#This Row],[Fecha]],2))</f>
        <v>34</v>
      </c>
      <c r="D7038" s="30">
        <v>45523</v>
      </c>
      <c r="E7038" s="103">
        <f>YEAR(DATA[[#This Row],[Fecha]])</f>
        <v>2024</v>
      </c>
      <c r="F7038" s="30" t="s">
        <v>58</v>
      </c>
      <c r="G7038" s="31" t="s">
        <v>64</v>
      </c>
      <c r="H7038" s="35" t="s">
        <v>477</v>
      </c>
      <c r="I7038" s="104" t="s">
        <v>166</v>
      </c>
      <c r="J7038" s="19">
        <v>4.4000000000000004</v>
      </c>
      <c r="K7038" s="114"/>
      <c r="L7038" s="115"/>
    </row>
    <row r="7039" spans="1:12">
      <c r="A7039" s="18" t="s">
        <v>20</v>
      </c>
      <c r="B7039" s="5" t="str">
        <f>TEXT(DATA[[#This Row],[Fecha]],"mmm")</f>
        <v>ago</v>
      </c>
      <c r="C7039" s="16">
        <f>(WEEKNUM(DATA[[#This Row],[Fecha]],2))</f>
        <v>34</v>
      </c>
      <c r="D7039" s="30">
        <v>45523</v>
      </c>
      <c r="E7039" s="103">
        <f>YEAR(DATA[[#This Row],[Fecha]])</f>
        <v>2024</v>
      </c>
      <c r="F7039" s="30" t="s">
        <v>58</v>
      </c>
      <c r="G7039" s="31" t="s">
        <v>64</v>
      </c>
      <c r="H7039" s="35" t="s">
        <v>544</v>
      </c>
      <c r="I7039" s="104" t="s">
        <v>166</v>
      </c>
      <c r="J7039" s="19">
        <v>4.28</v>
      </c>
      <c r="K7039" s="114"/>
      <c r="L7039" s="115"/>
    </row>
    <row r="7040" spans="1:12">
      <c r="A7040" s="18" t="s">
        <v>20</v>
      </c>
      <c r="B7040" s="5" t="str">
        <f>TEXT(DATA[[#This Row],[Fecha]],"mmm")</f>
        <v>ago</v>
      </c>
      <c r="C7040" s="16">
        <f>(WEEKNUM(DATA[[#This Row],[Fecha]],2))</f>
        <v>34</v>
      </c>
      <c r="D7040" s="30">
        <v>45523</v>
      </c>
      <c r="E7040" s="103">
        <f>YEAR(DATA[[#This Row],[Fecha]])</f>
        <v>2024</v>
      </c>
      <c r="F7040" s="30" t="s">
        <v>335</v>
      </c>
      <c r="G7040" s="31" t="s">
        <v>52</v>
      </c>
      <c r="H7040" s="35" t="s">
        <v>553</v>
      </c>
      <c r="I7040" s="104" t="s">
        <v>166</v>
      </c>
      <c r="J7040" s="19">
        <v>3.91</v>
      </c>
      <c r="K7040" s="114"/>
      <c r="L7040" s="115"/>
    </row>
    <row r="7041" spans="1:12">
      <c r="A7041" s="18" t="s">
        <v>22</v>
      </c>
      <c r="B7041" s="5" t="str">
        <f>TEXT(DATA[[#This Row],[Fecha]],"mmm")</f>
        <v>ago</v>
      </c>
      <c r="C7041" s="16">
        <f>(WEEKNUM(DATA[[#This Row],[Fecha]],2))</f>
        <v>34</v>
      </c>
      <c r="D7041" s="30">
        <v>45523</v>
      </c>
      <c r="E7041" s="103">
        <f>YEAR(DATA[[#This Row],[Fecha]])</f>
        <v>2024</v>
      </c>
      <c r="F7041" s="30" t="s">
        <v>398</v>
      </c>
      <c r="G7041" s="31" t="s">
        <v>65</v>
      </c>
      <c r="H7041" s="35" t="s">
        <v>69</v>
      </c>
      <c r="I7041" s="104" t="s">
        <v>166</v>
      </c>
      <c r="J7041" s="19">
        <v>3.65</v>
      </c>
      <c r="K7041" s="114"/>
      <c r="L7041" s="115"/>
    </row>
    <row r="7042" spans="1:12">
      <c r="A7042" s="18" t="s">
        <v>20</v>
      </c>
      <c r="B7042" s="5" t="str">
        <f>TEXT(DATA[[#This Row],[Fecha]],"mmm")</f>
        <v>ago</v>
      </c>
      <c r="C7042" s="16">
        <f>(WEEKNUM(DATA[[#This Row],[Fecha]],2))</f>
        <v>34</v>
      </c>
      <c r="D7042" s="30">
        <v>45523</v>
      </c>
      <c r="E7042" s="103">
        <f>YEAR(DATA[[#This Row],[Fecha]])</f>
        <v>2024</v>
      </c>
      <c r="F7042" s="30" t="s">
        <v>398</v>
      </c>
      <c r="G7042" s="31" t="s">
        <v>76</v>
      </c>
      <c r="H7042" s="35" t="s">
        <v>108</v>
      </c>
      <c r="I7042" s="104" t="s">
        <v>166</v>
      </c>
      <c r="J7042" s="19">
        <v>3.47</v>
      </c>
      <c r="K7042" s="114"/>
      <c r="L7042" s="115"/>
    </row>
    <row r="7043" spans="1:12">
      <c r="A7043" s="18" t="s">
        <v>22</v>
      </c>
      <c r="B7043" s="5" t="str">
        <f>TEXT(DATA[[#This Row],[Fecha]],"mmm")</f>
        <v>ago</v>
      </c>
      <c r="C7043" s="16">
        <f>(WEEKNUM(DATA[[#This Row],[Fecha]],2))</f>
        <v>34</v>
      </c>
      <c r="D7043" s="30">
        <v>45523</v>
      </c>
      <c r="E7043" s="103">
        <f>YEAR(DATA[[#This Row],[Fecha]])</f>
        <v>2024</v>
      </c>
      <c r="F7043" s="30" t="s">
        <v>398</v>
      </c>
      <c r="G7043" s="31" t="s">
        <v>65</v>
      </c>
      <c r="H7043" s="35" t="s">
        <v>69</v>
      </c>
      <c r="I7043" s="104" t="s">
        <v>166</v>
      </c>
      <c r="J7043" s="19">
        <v>3.28</v>
      </c>
      <c r="K7043" s="114"/>
      <c r="L7043" s="115"/>
    </row>
    <row r="7044" spans="1:12">
      <c r="A7044" s="18" t="s">
        <v>22</v>
      </c>
      <c r="B7044" s="5" t="str">
        <f>TEXT(DATA[[#This Row],[Fecha]],"mmm")</f>
        <v>ago</v>
      </c>
      <c r="C7044" s="16">
        <f>(WEEKNUM(DATA[[#This Row],[Fecha]],2))</f>
        <v>34</v>
      </c>
      <c r="D7044" s="30">
        <v>45523</v>
      </c>
      <c r="E7044" s="103">
        <f>YEAR(DATA[[#This Row],[Fecha]])</f>
        <v>2024</v>
      </c>
      <c r="F7044" s="30" t="s">
        <v>398</v>
      </c>
      <c r="G7044" s="31" t="s">
        <v>65</v>
      </c>
      <c r="H7044" s="35" t="s">
        <v>69</v>
      </c>
      <c r="I7044" s="104" t="s">
        <v>166</v>
      </c>
      <c r="J7044" s="19">
        <v>2.93</v>
      </c>
      <c r="K7044" s="114"/>
      <c r="L7044" s="115"/>
    </row>
    <row r="7045" spans="1:12">
      <c r="A7045" s="18" t="s">
        <v>20</v>
      </c>
      <c r="B7045" s="5" t="str">
        <f>TEXT(DATA[[#This Row],[Fecha]],"mmm")</f>
        <v>ago</v>
      </c>
      <c r="C7045" s="16">
        <f>(WEEKNUM(DATA[[#This Row],[Fecha]],2))</f>
        <v>34</v>
      </c>
      <c r="D7045" s="30">
        <v>45523</v>
      </c>
      <c r="E7045" s="103">
        <f>YEAR(DATA[[#This Row],[Fecha]])</f>
        <v>2024</v>
      </c>
      <c r="F7045" s="30" t="s">
        <v>335</v>
      </c>
      <c r="G7045" s="31" t="s">
        <v>64</v>
      </c>
      <c r="H7045" s="35" t="s">
        <v>477</v>
      </c>
      <c r="I7045" s="104" t="s">
        <v>166</v>
      </c>
      <c r="J7045" s="19">
        <v>2.9</v>
      </c>
      <c r="K7045" s="114"/>
      <c r="L7045" s="115"/>
    </row>
    <row r="7046" spans="1:12">
      <c r="A7046" s="18" t="s">
        <v>22</v>
      </c>
      <c r="B7046" s="5" t="str">
        <f>TEXT(DATA[[#This Row],[Fecha]],"mmm")</f>
        <v>ago</v>
      </c>
      <c r="C7046" s="16">
        <f>(WEEKNUM(DATA[[#This Row],[Fecha]],2))</f>
        <v>34</v>
      </c>
      <c r="D7046" s="30">
        <v>45523</v>
      </c>
      <c r="E7046" s="103">
        <f>YEAR(DATA[[#This Row],[Fecha]])</f>
        <v>2024</v>
      </c>
      <c r="F7046" s="30" t="s">
        <v>398</v>
      </c>
      <c r="G7046" s="31" t="s">
        <v>60</v>
      </c>
      <c r="H7046" s="35" t="s">
        <v>299</v>
      </c>
      <c r="I7046" s="104" t="s">
        <v>166</v>
      </c>
      <c r="J7046" s="19">
        <v>2.6</v>
      </c>
      <c r="K7046" s="114"/>
      <c r="L7046" s="115"/>
    </row>
    <row r="7047" spans="1:12">
      <c r="A7047" s="18" t="s">
        <v>20</v>
      </c>
      <c r="B7047" s="5" t="str">
        <f>TEXT(DATA[[#This Row],[Fecha]],"mmm")</f>
        <v>ago</v>
      </c>
      <c r="C7047" s="16">
        <f>(WEEKNUM(DATA[[#This Row],[Fecha]],2))</f>
        <v>34</v>
      </c>
      <c r="D7047" s="30">
        <v>45523</v>
      </c>
      <c r="E7047" s="103">
        <f>YEAR(DATA[[#This Row],[Fecha]])</f>
        <v>2024</v>
      </c>
      <c r="F7047" s="30" t="s">
        <v>398</v>
      </c>
      <c r="G7047" s="31" t="s">
        <v>52</v>
      </c>
      <c r="H7047" s="35" t="s">
        <v>431</v>
      </c>
      <c r="I7047" s="104" t="s">
        <v>166</v>
      </c>
      <c r="J7047" s="19">
        <v>1.76</v>
      </c>
      <c r="K7047" s="114"/>
      <c r="L7047" s="115"/>
    </row>
    <row r="7048" spans="1:12">
      <c r="A7048" s="18" t="s">
        <v>22</v>
      </c>
      <c r="B7048" s="5" t="str">
        <f>TEXT(DATA[[#This Row],[Fecha]],"mmm")</f>
        <v>ago</v>
      </c>
      <c r="C7048" s="16">
        <f>(WEEKNUM(DATA[[#This Row],[Fecha]],2))</f>
        <v>34</v>
      </c>
      <c r="D7048" s="30">
        <v>45523</v>
      </c>
      <c r="E7048" s="103">
        <f>YEAR(DATA[[#This Row],[Fecha]])</f>
        <v>2024</v>
      </c>
      <c r="F7048" s="30" t="s">
        <v>398</v>
      </c>
      <c r="G7048" s="31" t="s">
        <v>65</v>
      </c>
      <c r="H7048" s="35" t="s">
        <v>69</v>
      </c>
      <c r="I7048" s="104" t="s">
        <v>166</v>
      </c>
      <c r="J7048" s="19">
        <v>1.68</v>
      </c>
      <c r="K7048" s="114"/>
      <c r="L7048" s="115"/>
    </row>
    <row r="7049" spans="1:12">
      <c r="A7049" s="18" t="s">
        <v>22</v>
      </c>
      <c r="B7049" s="5" t="str">
        <f>TEXT(DATA[[#This Row],[Fecha]],"mmm")</f>
        <v>ago</v>
      </c>
      <c r="C7049" s="16">
        <f>(WEEKNUM(DATA[[#This Row],[Fecha]],2))</f>
        <v>34</v>
      </c>
      <c r="D7049" s="30">
        <v>45523</v>
      </c>
      <c r="E7049" s="103">
        <f>YEAR(DATA[[#This Row],[Fecha]])</f>
        <v>2024</v>
      </c>
      <c r="F7049" s="30" t="s">
        <v>398</v>
      </c>
      <c r="G7049" s="31" t="s">
        <v>65</v>
      </c>
      <c r="H7049" s="35" t="s">
        <v>69</v>
      </c>
      <c r="I7049" s="104" t="s">
        <v>166</v>
      </c>
      <c r="J7049" s="19">
        <v>0.95</v>
      </c>
      <c r="K7049" s="114"/>
      <c r="L7049" s="115"/>
    </row>
    <row r="7050" spans="1:12">
      <c r="A7050" s="18" t="s">
        <v>20</v>
      </c>
      <c r="B7050" s="5" t="str">
        <f>TEXT(DATA[[#This Row],[Fecha]],"mmm")</f>
        <v>ago</v>
      </c>
      <c r="C7050" s="16">
        <f>(WEEKNUM(DATA[[#This Row],[Fecha]],2))</f>
        <v>34</v>
      </c>
      <c r="D7050" s="30">
        <v>45523</v>
      </c>
      <c r="E7050" s="103">
        <f>YEAR(DATA[[#This Row],[Fecha]])</f>
        <v>2024</v>
      </c>
      <c r="F7050" s="30" t="s">
        <v>398</v>
      </c>
      <c r="G7050" s="31" t="s">
        <v>64</v>
      </c>
      <c r="H7050" s="35" t="s">
        <v>477</v>
      </c>
      <c r="I7050" s="104" t="s">
        <v>166</v>
      </c>
      <c r="J7050" s="19">
        <v>0.85</v>
      </c>
      <c r="K7050" s="114"/>
      <c r="L7050" s="115"/>
    </row>
    <row r="7051" spans="1:12">
      <c r="A7051" s="18" t="s">
        <v>22</v>
      </c>
      <c r="B7051" s="5" t="str">
        <f>TEXT(DATA[[#This Row],[Fecha]],"mmm")</f>
        <v>ago</v>
      </c>
      <c r="C7051" s="16">
        <f>(WEEKNUM(DATA[[#This Row],[Fecha]],2))</f>
        <v>34</v>
      </c>
      <c r="D7051" s="30">
        <v>45523</v>
      </c>
      <c r="E7051" s="103">
        <f>YEAR(DATA[[#This Row],[Fecha]])</f>
        <v>2024</v>
      </c>
      <c r="F7051" s="30" t="s">
        <v>398</v>
      </c>
      <c r="G7051" s="31" t="s">
        <v>60</v>
      </c>
      <c r="H7051" s="35" t="s">
        <v>299</v>
      </c>
      <c r="I7051" s="104" t="s">
        <v>166</v>
      </c>
      <c r="J7051" s="19">
        <v>0.13</v>
      </c>
      <c r="K7051" s="114"/>
      <c r="L7051" s="115"/>
    </row>
    <row r="7052" spans="1:12">
      <c r="A7052" s="18" t="s">
        <v>22</v>
      </c>
      <c r="B7052" s="5" t="str">
        <f>TEXT(DATA[[#This Row],[Fecha]],"mmm")</f>
        <v>ago</v>
      </c>
      <c r="C7052" s="16">
        <f>(WEEKNUM(DATA[[#This Row],[Fecha]],2))</f>
        <v>34</v>
      </c>
      <c r="D7052" s="30">
        <v>45523</v>
      </c>
      <c r="E7052" s="103">
        <f>YEAR(DATA[[#This Row],[Fecha]])</f>
        <v>2024</v>
      </c>
      <c r="F7052" s="30" t="s">
        <v>398</v>
      </c>
      <c r="G7052" s="31" t="s">
        <v>65</v>
      </c>
      <c r="H7052" s="35" t="s">
        <v>69</v>
      </c>
      <c r="I7052" s="104" t="s">
        <v>166</v>
      </c>
      <c r="J7052" s="19">
        <v>0.1</v>
      </c>
      <c r="K7052" s="114"/>
      <c r="L7052" s="115"/>
    </row>
    <row r="7053" spans="1:12">
      <c r="A7053" s="18" t="s">
        <v>19</v>
      </c>
      <c r="B7053" s="5" t="str">
        <f>TEXT(DATA[[#This Row],[Fecha]],"mmm")</f>
        <v>ago</v>
      </c>
      <c r="C7053" s="16">
        <f>(WEEKNUM(DATA[[#This Row],[Fecha]],2))</f>
        <v>34</v>
      </c>
      <c r="D7053" s="30">
        <v>45524</v>
      </c>
      <c r="E7053" s="103">
        <f>YEAR(DATA[[#This Row],[Fecha]])</f>
        <v>2024</v>
      </c>
      <c r="F7053" s="30" t="s">
        <v>398</v>
      </c>
      <c r="G7053" s="31" t="s">
        <v>71</v>
      </c>
      <c r="H7053" s="35" t="s">
        <v>650</v>
      </c>
      <c r="I7053" s="104" t="s">
        <v>57</v>
      </c>
      <c r="J7053" s="19">
        <v>21.72</v>
      </c>
      <c r="K7053" s="114" t="s">
        <v>1142</v>
      </c>
      <c r="L7053" s="115"/>
    </row>
    <row r="7054" spans="1:12">
      <c r="A7054" s="18" t="s">
        <v>20</v>
      </c>
      <c r="B7054" s="5" t="str">
        <f>TEXT(DATA[[#This Row],[Fecha]],"mmm")</f>
        <v>ago</v>
      </c>
      <c r="C7054" s="16">
        <f>(WEEKNUM(DATA[[#This Row],[Fecha]],2))</f>
        <v>34</v>
      </c>
      <c r="D7054" s="30">
        <v>45524</v>
      </c>
      <c r="E7054" s="103">
        <f>YEAR(DATA[[#This Row],[Fecha]])</f>
        <v>2024</v>
      </c>
      <c r="F7054" s="30" t="s">
        <v>398</v>
      </c>
      <c r="G7054" s="31" t="s">
        <v>53</v>
      </c>
      <c r="H7054" s="35" t="s">
        <v>387</v>
      </c>
      <c r="I7054" s="104" t="s">
        <v>56</v>
      </c>
      <c r="J7054" s="19">
        <v>18.53</v>
      </c>
      <c r="K7054" s="114" t="s">
        <v>1145</v>
      </c>
      <c r="L7054" s="115"/>
    </row>
    <row r="7055" spans="1:12">
      <c r="A7055" s="18" t="s">
        <v>20</v>
      </c>
      <c r="B7055" s="5" t="str">
        <f>TEXT(DATA[[#This Row],[Fecha]],"mmm")</f>
        <v>ago</v>
      </c>
      <c r="C7055" s="16">
        <f>(WEEKNUM(DATA[[#This Row],[Fecha]],2))</f>
        <v>34</v>
      </c>
      <c r="D7055" s="30">
        <v>45524</v>
      </c>
      <c r="E7055" s="103">
        <f>YEAR(DATA[[#This Row],[Fecha]])</f>
        <v>2024</v>
      </c>
      <c r="F7055" s="30" t="s">
        <v>398</v>
      </c>
      <c r="G7055" s="31" t="s">
        <v>53</v>
      </c>
      <c r="H7055" s="35" t="s">
        <v>387</v>
      </c>
      <c r="I7055" s="104" t="s">
        <v>56</v>
      </c>
      <c r="J7055" s="19">
        <v>12.04</v>
      </c>
      <c r="K7055" s="114" t="s">
        <v>1145</v>
      </c>
      <c r="L7055" s="115"/>
    </row>
    <row r="7056" spans="1:12">
      <c r="A7056" s="18" t="s">
        <v>20</v>
      </c>
      <c r="B7056" s="5" t="str">
        <f>TEXT(DATA[[#This Row],[Fecha]],"mmm")</f>
        <v>ago</v>
      </c>
      <c r="C7056" s="16">
        <f>(WEEKNUM(DATA[[#This Row],[Fecha]],2))</f>
        <v>34</v>
      </c>
      <c r="D7056" s="30">
        <v>45524</v>
      </c>
      <c r="E7056" s="103">
        <f>YEAR(DATA[[#This Row],[Fecha]])</f>
        <v>2024</v>
      </c>
      <c r="F7056" s="30" t="s">
        <v>58</v>
      </c>
      <c r="G7056" s="31" t="s">
        <v>64</v>
      </c>
      <c r="H7056" s="35" t="s">
        <v>544</v>
      </c>
      <c r="I7056" s="104" t="s">
        <v>56</v>
      </c>
      <c r="J7056" s="19">
        <v>9.0500000000000007</v>
      </c>
      <c r="K7056" s="114"/>
      <c r="L7056" s="115"/>
    </row>
    <row r="7057" spans="1:12">
      <c r="A7057" s="18" t="s">
        <v>20</v>
      </c>
      <c r="B7057" s="5" t="str">
        <f>TEXT(DATA[[#This Row],[Fecha]],"mmm")</f>
        <v>ago</v>
      </c>
      <c r="C7057" s="16">
        <f>(WEEKNUM(DATA[[#This Row],[Fecha]],2))</f>
        <v>34</v>
      </c>
      <c r="D7057" s="30">
        <v>45524</v>
      </c>
      <c r="E7057" s="103">
        <f>YEAR(DATA[[#This Row],[Fecha]])</f>
        <v>2024</v>
      </c>
      <c r="F7057" s="30" t="s">
        <v>398</v>
      </c>
      <c r="G7057" s="31" t="s">
        <v>64</v>
      </c>
      <c r="H7057" s="35" t="s">
        <v>158</v>
      </c>
      <c r="I7057" s="104" t="s">
        <v>57</v>
      </c>
      <c r="J7057" s="19">
        <v>8.36</v>
      </c>
      <c r="K7057" s="114"/>
      <c r="L7057" s="115"/>
    </row>
    <row r="7058" spans="1:12">
      <c r="A7058" s="18" t="s">
        <v>20</v>
      </c>
      <c r="B7058" s="5" t="str">
        <f>TEXT(DATA[[#This Row],[Fecha]],"mmm")</f>
        <v>ago</v>
      </c>
      <c r="C7058" s="16">
        <f>(WEEKNUM(DATA[[#This Row],[Fecha]],2))</f>
        <v>34</v>
      </c>
      <c r="D7058" s="30">
        <v>45524</v>
      </c>
      <c r="E7058" s="103">
        <f>YEAR(DATA[[#This Row],[Fecha]])</f>
        <v>2024</v>
      </c>
      <c r="F7058" s="30" t="s">
        <v>58</v>
      </c>
      <c r="G7058" s="31" t="s">
        <v>64</v>
      </c>
      <c r="H7058" s="35" t="s">
        <v>477</v>
      </c>
      <c r="I7058" s="104" t="s">
        <v>57</v>
      </c>
      <c r="J7058" s="19">
        <v>7.17</v>
      </c>
      <c r="K7058" s="114"/>
      <c r="L7058" s="115"/>
    </row>
    <row r="7059" spans="1:12">
      <c r="A7059" s="18" t="s">
        <v>20</v>
      </c>
      <c r="B7059" s="5" t="str">
        <f>TEXT(DATA[[#This Row],[Fecha]],"mmm")</f>
        <v>ago</v>
      </c>
      <c r="C7059" s="16">
        <f>(WEEKNUM(DATA[[#This Row],[Fecha]],2))</f>
        <v>34</v>
      </c>
      <c r="D7059" s="30">
        <v>45524</v>
      </c>
      <c r="E7059" s="103">
        <f>YEAR(DATA[[#This Row],[Fecha]])</f>
        <v>2024</v>
      </c>
      <c r="F7059" s="30" t="s">
        <v>398</v>
      </c>
      <c r="G7059" s="31" t="s">
        <v>64</v>
      </c>
      <c r="H7059" s="35" t="s">
        <v>477</v>
      </c>
      <c r="I7059" s="104" t="s">
        <v>57</v>
      </c>
      <c r="J7059" s="19">
        <v>7.14</v>
      </c>
      <c r="K7059" s="114"/>
      <c r="L7059" s="115"/>
    </row>
    <row r="7060" spans="1:12">
      <c r="A7060" s="18" t="s">
        <v>20</v>
      </c>
      <c r="B7060" s="5" t="str">
        <f>TEXT(DATA[[#This Row],[Fecha]],"mmm")</f>
        <v>ago</v>
      </c>
      <c r="C7060" s="16">
        <f>(WEEKNUM(DATA[[#This Row],[Fecha]],2))</f>
        <v>34</v>
      </c>
      <c r="D7060" s="30">
        <v>45524</v>
      </c>
      <c r="E7060" s="103">
        <f>YEAR(DATA[[#This Row],[Fecha]])</f>
        <v>2024</v>
      </c>
      <c r="F7060" s="30" t="s">
        <v>58</v>
      </c>
      <c r="G7060" s="31" t="s">
        <v>64</v>
      </c>
      <c r="H7060" s="35" t="s">
        <v>477</v>
      </c>
      <c r="I7060" s="104" t="s">
        <v>57</v>
      </c>
      <c r="J7060" s="19">
        <v>6.58</v>
      </c>
      <c r="K7060" s="114"/>
      <c r="L7060" s="115"/>
    </row>
    <row r="7061" spans="1:12">
      <c r="A7061" s="18" t="s">
        <v>20</v>
      </c>
      <c r="B7061" s="5" t="str">
        <f>TEXT(DATA[[#This Row],[Fecha]],"mmm")</f>
        <v>ago</v>
      </c>
      <c r="C7061" s="16">
        <f>(WEEKNUM(DATA[[#This Row],[Fecha]],2))</f>
        <v>34</v>
      </c>
      <c r="D7061" s="30">
        <v>45524</v>
      </c>
      <c r="E7061" s="103">
        <f>YEAR(DATA[[#This Row],[Fecha]])</f>
        <v>2024</v>
      </c>
      <c r="F7061" s="30" t="s">
        <v>398</v>
      </c>
      <c r="G7061" s="31" t="s">
        <v>482</v>
      </c>
      <c r="H7061" s="35" t="s">
        <v>150</v>
      </c>
      <c r="I7061" s="104" t="s">
        <v>57</v>
      </c>
      <c r="J7061" s="19">
        <v>6.16</v>
      </c>
      <c r="K7061" s="114"/>
      <c r="L7061" s="115"/>
    </row>
    <row r="7062" spans="1:12">
      <c r="A7062" s="18" t="s">
        <v>20</v>
      </c>
      <c r="B7062" s="5" t="str">
        <f>TEXT(DATA[[#This Row],[Fecha]],"mmm")</f>
        <v>ago</v>
      </c>
      <c r="C7062" s="16">
        <f>(WEEKNUM(DATA[[#This Row],[Fecha]],2))</f>
        <v>34</v>
      </c>
      <c r="D7062" s="30">
        <v>45524</v>
      </c>
      <c r="E7062" s="103">
        <f>YEAR(DATA[[#This Row],[Fecha]])</f>
        <v>2024</v>
      </c>
      <c r="F7062" s="30" t="s">
        <v>58</v>
      </c>
      <c r="G7062" s="31" t="s">
        <v>75</v>
      </c>
      <c r="H7062" s="35" t="s">
        <v>177</v>
      </c>
      <c r="I7062" s="104" t="s">
        <v>57</v>
      </c>
      <c r="J7062" s="19">
        <v>5.8</v>
      </c>
      <c r="K7062" s="114"/>
      <c r="L7062" s="115"/>
    </row>
    <row r="7063" spans="1:12">
      <c r="A7063" s="18" t="s">
        <v>20</v>
      </c>
      <c r="B7063" s="5" t="str">
        <f>TEXT(DATA[[#This Row],[Fecha]],"mmm")</f>
        <v>ago</v>
      </c>
      <c r="C7063" s="16">
        <f>(WEEKNUM(DATA[[#This Row],[Fecha]],2))</f>
        <v>34</v>
      </c>
      <c r="D7063" s="30">
        <v>45524</v>
      </c>
      <c r="E7063" s="103">
        <f>YEAR(DATA[[#This Row],[Fecha]])</f>
        <v>2024</v>
      </c>
      <c r="F7063" s="30" t="s">
        <v>398</v>
      </c>
      <c r="G7063" s="31" t="s">
        <v>53</v>
      </c>
      <c r="H7063" s="35" t="s">
        <v>387</v>
      </c>
      <c r="I7063" s="104" t="s">
        <v>166</v>
      </c>
      <c r="J7063" s="19">
        <v>4.75</v>
      </c>
      <c r="K7063" s="114"/>
      <c r="L7063" s="115"/>
    </row>
    <row r="7064" spans="1:12">
      <c r="A7064" s="18" t="s">
        <v>20</v>
      </c>
      <c r="B7064" s="5" t="str">
        <f>TEXT(DATA[[#This Row],[Fecha]],"mmm")</f>
        <v>ago</v>
      </c>
      <c r="C7064" s="16">
        <f>(WEEKNUM(DATA[[#This Row],[Fecha]],2))</f>
        <v>34</v>
      </c>
      <c r="D7064" s="30">
        <v>45524</v>
      </c>
      <c r="E7064" s="103">
        <f>YEAR(DATA[[#This Row],[Fecha]])</f>
        <v>2024</v>
      </c>
      <c r="F7064" s="30" t="s">
        <v>398</v>
      </c>
      <c r="G7064" s="31" t="s">
        <v>52</v>
      </c>
      <c r="H7064" s="35" t="s">
        <v>911</v>
      </c>
      <c r="I7064" s="104" t="s">
        <v>166</v>
      </c>
      <c r="J7064" s="19">
        <v>4.0999999999999996</v>
      </c>
      <c r="K7064" s="114"/>
      <c r="L7064" s="115"/>
    </row>
    <row r="7065" spans="1:12">
      <c r="A7065" s="18" t="s">
        <v>20</v>
      </c>
      <c r="B7065" s="5" t="str">
        <f>TEXT(DATA[[#This Row],[Fecha]],"mmm")</f>
        <v>ago</v>
      </c>
      <c r="C7065" s="16">
        <f>(WEEKNUM(DATA[[#This Row],[Fecha]],2))</f>
        <v>34</v>
      </c>
      <c r="D7065" s="30">
        <v>45524</v>
      </c>
      <c r="E7065" s="103">
        <f>YEAR(DATA[[#This Row],[Fecha]])</f>
        <v>2024</v>
      </c>
      <c r="F7065" s="30" t="s">
        <v>398</v>
      </c>
      <c r="G7065" s="31" t="s">
        <v>64</v>
      </c>
      <c r="H7065" s="35" t="s">
        <v>477</v>
      </c>
      <c r="I7065" s="104" t="s">
        <v>166</v>
      </c>
      <c r="J7065" s="19">
        <v>3.74</v>
      </c>
      <c r="K7065" s="114"/>
      <c r="L7065" s="115"/>
    </row>
    <row r="7066" spans="1:12">
      <c r="A7066" s="18" t="s">
        <v>20</v>
      </c>
      <c r="B7066" s="5" t="str">
        <f>TEXT(DATA[[#This Row],[Fecha]],"mmm")</f>
        <v>ago</v>
      </c>
      <c r="C7066" s="16">
        <f>(WEEKNUM(DATA[[#This Row],[Fecha]],2))</f>
        <v>34</v>
      </c>
      <c r="D7066" s="30">
        <v>45524</v>
      </c>
      <c r="E7066" s="103">
        <f>YEAR(DATA[[#This Row],[Fecha]])</f>
        <v>2024</v>
      </c>
      <c r="F7066" s="30" t="s">
        <v>335</v>
      </c>
      <c r="G7066" s="31" t="s">
        <v>62</v>
      </c>
      <c r="H7066" s="35" t="s">
        <v>242</v>
      </c>
      <c r="I7066" s="104" t="s">
        <v>166</v>
      </c>
      <c r="J7066" s="19">
        <v>3.35</v>
      </c>
      <c r="K7066" s="114"/>
      <c r="L7066" s="115"/>
    </row>
    <row r="7067" spans="1:12">
      <c r="A7067" s="18" t="s">
        <v>20</v>
      </c>
      <c r="B7067" s="5" t="str">
        <f>TEXT(DATA[[#This Row],[Fecha]],"mmm")</f>
        <v>ago</v>
      </c>
      <c r="C7067" s="16">
        <f>(WEEKNUM(DATA[[#This Row],[Fecha]],2))</f>
        <v>34</v>
      </c>
      <c r="D7067" s="30">
        <v>45524</v>
      </c>
      <c r="E7067" s="103">
        <f>YEAR(DATA[[#This Row],[Fecha]])</f>
        <v>2024</v>
      </c>
      <c r="F7067" s="30" t="s">
        <v>335</v>
      </c>
      <c r="G7067" s="31" t="s">
        <v>62</v>
      </c>
      <c r="H7067" s="35" t="s">
        <v>242</v>
      </c>
      <c r="I7067" s="104" t="s">
        <v>166</v>
      </c>
      <c r="J7067" s="19">
        <v>3.33</v>
      </c>
      <c r="K7067" s="114"/>
      <c r="L7067" s="115"/>
    </row>
    <row r="7068" spans="1:12">
      <c r="A7068" s="18" t="s">
        <v>20</v>
      </c>
      <c r="B7068" s="5" t="str">
        <f>TEXT(DATA[[#This Row],[Fecha]],"mmm")</f>
        <v>ago</v>
      </c>
      <c r="C7068" s="16">
        <f>(WEEKNUM(DATA[[#This Row],[Fecha]],2))</f>
        <v>34</v>
      </c>
      <c r="D7068" s="30">
        <v>45524</v>
      </c>
      <c r="E7068" s="103">
        <f>YEAR(DATA[[#This Row],[Fecha]])</f>
        <v>2024</v>
      </c>
      <c r="F7068" s="30" t="s">
        <v>398</v>
      </c>
      <c r="G7068" s="31" t="s">
        <v>53</v>
      </c>
      <c r="H7068" s="35" t="s">
        <v>387</v>
      </c>
      <c r="I7068" s="104" t="s">
        <v>166</v>
      </c>
      <c r="J7068" s="19">
        <v>3.04</v>
      </c>
      <c r="K7068" s="114"/>
      <c r="L7068" s="115"/>
    </row>
    <row r="7069" spans="1:12">
      <c r="A7069" s="18" t="s">
        <v>20</v>
      </c>
      <c r="B7069" s="5" t="str">
        <f>TEXT(DATA[[#This Row],[Fecha]],"mmm")</f>
        <v>ago</v>
      </c>
      <c r="C7069" s="16">
        <f>(WEEKNUM(DATA[[#This Row],[Fecha]],2))</f>
        <v>34</v>
      </c>
      <c r="D7069" s="30">
        <v>45524</v>
      </c>
      <c r="E7069" s="103">
        <f>YEAR(DATA[[#This Row],[Fecha]])</f>
        <v>2024</v>
      </c>
      <c r="F7069" s="30" t="s">
        <v>335</v>
      </c>
      <c r="G7069" s="31" t="s">
        <v>52</v>
      </c>
      <c r="H7069" s="35" t="s">
        <v>1152</v>
      </c>
      <c r="I7069" s="104" t="s">
        <v>166</v>
      </c>
      <c r="J7069" s="19">
        <v>2.9</v>
      </c>
      <c r="K7069" s="114"/>
      <c r="L7069" s="115"/>
    </row>
    <row r="7070" spans="1:12">
      <c r="A7070" s="18" t="s">
        <v>20</v>
      </c>
      <c r="B7070" s="5" t="str">
        <f>TEXT(DATA[[#This Row],[Fecha]],"mmm")</f>
        <v>ago</v>
      </c>
      <c r="C7070" s="16">
        <f>(WEEKNUM(DATA[[#This Row],[Fecha]],2))</f>
        <v>34</v>
      </c>
      <c r="D7070" s="30">
        <v>45524</v>
      </c>
      <c r="E7070" s="103">
        <f>YEAR(DATA[[#This Row],[Fecha]])</f>
        <v>2024</v>
      </c>
      <c r="F7070" s="30" t="s">
        <v>335</v>
      </c>
      <c r="G7070" s="31" t="s">
        <v>62</v>
      </c>
      <c r="H7070" s="35" t="s">
        <v>242</v>
      </c>
      <c r="I7070" s="104" t="s">
        <v>166</v>
      </c>
      <c r="J7070" s="19">
        <v>2.57</v>
      </c>
      <c r="K7070" s="114"/>
      <c r="L7070" s="115"/>
    </row>
    <row r="7071" spans="1:12">
      <c r="A7071" s="18" t="s">
        <v>20</v>
      </c>
      <c r="B7071" s="5" t="str">
        <f>TEXT(DATA[[#This Row],[Fecha]],"mmm")</f>
        <v>ago</v>
      </c>
      <c r="C7071" s="16">
        <f>(WEEKNUM(DATA[[#This Row],[Fecha]],2))</f>
        <v>34</v>
      </c>
      <c r="D7071" s="30">
        <v>45524</v>
      </c>
      <c r="E7071" s="103">
        <f>YEAR(DATA[[#This Row],[Fecha]])</f>
        <v>2024</v>
      </c>
      <c r="F7071" s="30" t="s">
        <v>335</v>
      </c>
      <c r="G7071" s="31" t="s">
        <v>53</v>
      </c>
      <c r="H7071" s="35" t="s">
        <v>637</v>
      </c>
      <c r="I7071" s="104" t="s">
        <v>166</v>
      </c>
      <c r="J7071" s="19">
        <v>1.48</v>
      </c>
      <c r="K7071" s="114"/>
      <c r="L7071" s="115"/>
    </row>
    <row r="7072" spans="1:12">
      <c r="A7072" s="18" t="s">
        <v>20</v>
      </c>
      <c r="B7072" s="5" t="str">
        <f>TEXT(DATA[[#This Row],[Fecha]],"mmm")</f>
        <v>ago</v>
      </c>
      <c r="C7072" s="16">
        <f>(WEEKNUM(DATA[[#This Row],[Fecha]],2))</f>
        <v>34</v>
      </c>
      <c r="D7072" s="30">
        <v>45524</v>
      </c>
      <c r="E7072" s="103">
        <f>YEAR(DATA[[#This Row],[Fecha]])</f>
        <v>2024</v>
      </c>
      <c r="F7072" s="30" t="s">
        <v>58</v>
      </c>
      <c r="G7072" s="31" t="s">
        <v>52</v>
      </c>
      <c r="H7072" s="35" t="s">
        <v>162</v>
      </c>
      <c r="I7072" s="104" t="s">
        <v>166</v>
      </c>
      <c r="J7072" s="19">
        <v>1.47</v>
      </c>
      <c r="K7072" s="114"/>
      <c r="L7072" s="115"/>
    </row>
    <row r="7073" spans="1:12">
      <c r="A7073" s="18" t="s">
        <v>19</v>
      </c>
      <c r="B7073" s="5" t="str">
        <f>TEXT(DATA[[#This Row],[Fecha]],"mmm")</f>
        <v>ago</v>
      </c>
      <c r="C7073" s="16">
        <f>(WEEKNUM(DATA[[#This Row],[Fecha]],2))</f>
        <v>34</v>
      </c>
      <c r="D7073" s="30">
        <v>45524</v>
      </c>
      <c r="E7073" s="103">
        <f>YEAR(DATA[[#This Row],[Fecha]])</f>
        <v>2024</v>
      </c>
      <c r="F7073" s="30" t="s">
        <v>58</v>
      </c>
      <c r="G7073" s="31" t="s">
        <v>65</v>
      </c>
      <c r="H7073" s="35" t="s">
        <v>435</v>
      </c>
      <c r="I7073" s="104" t="s">
        <v>166</v>
      </c>
      <c r="J7073" s="19">
        <v>1.41</v>
      </c>
      <c r="K7073" s="114"/>
      <c r="L7073" s="115"/>
    </row>
    <row r="7074" spans="1:12">
      <c r="A7074" s="18" t="s">
        <v>20</v>
      </c>
      <c r="B7074" s="5" t="str">
        <f>TEXT(DATA[[#This Row],[Fecha]],"mmm")</f>
        <v>ago</v>
      </c>
      <c r="C7074" s="16">
        <f>(WEEKNUM(DATA[[#This Row],[Fecha]],2))</f>
        <v>34</v>
      </c>
      <c r="D7074" s="30">
        <v>45524</v>
      </c>
      <c r="E7074" s="103">
        <f>YEAR(DATA[[#This Row],[Fecha]])</f>
        <v>2024</v>
      </c>
      <c r="F7074" s="30" t="s">
        <v>335</v>
      </c>
      <c r="G7074" s="31" t="s">
        <v>59</v>
      </c>
      <c r="H7074" s="35" t="s">
        <v>487</v>
      </c>
      <c r="I7074" s="104" t="s">
        <v>166</v>
      </c>
      <c r="J7074" s="19">
        <v>0.92</v>
      </c>
      <c r="K7074" s="114"/>
      <c r="L7074" s="115"/>
    </row>
    <row r="7075" spans="1:12">
      <c r="A7075" s="18" t="s">
        <v>22</v>
      </c>
      <c r="B7075" s="5" t="str">
        <f>TEXT(DATA[[#This Row],[Fecha]],"mmm")</f>
        <v>ago</v>
      </c>
      <c r="C7075" s="16">
        <f>(WEEKNUM(DATA[[#This Row],[Fecha]],2))</f>
        <v>34</v>
      </c>
      <c r="D7075" s="30">
        <v>45524</v>
      </c>
      <c r="E7075" s="103">
        <f>YEAR(DATA[[#This Row],[Fecha]])</f>
        <v>2024</v>
      </c>
      <c r="F7075" s="30" t="s">
        <v>398</v>
      </c>
      <c r="G7075" s="31" t="s">
        <v>65</v>
      </c>
      <c r="H7075" s="35" t="s">
        <v>69</v>
      </c>
      <c r="I7075" s="104" t="s">
        <v>166</v>
      </c>
      <c r="J7075" s="19">
        <v>0.9</v>
      </c>
      <c r="K7075" s="114"/>
      <c r="L7075" s="115"/>
    </row>
    <row r="7076" spans="1:12">
      <c r="A7076" s="18" t="s">
        <v>20</v>
      </c>
      <c r="B7076" s="5" t="str">
        <f>TEXT(DATA[[#This Row],[Fecha]],"mmm")</f>
        <v>ago</v>
      </c>
      <c r="C7076" s="16">
        <f>(WEEKNUM(DATA[[#This Row],[Fecha]],2))</f>
        <v>34</v>
      </c>
      <c r="D7076" s="30">
        <v>45524</v>
      </c>
      <c r="E7076" s="103">
        <f>YEAR(DATA[[#This Row],[Fecha]])</f>
        <v>2024</v>
      </c>
      <c r="F7076" s="30" t="s">
        <v>58</v>
      </c>
      <c r="G7076" s="31" t="s">
        <v>52</v>
      </c>
      <c r="H7076" s="35" t="s">
        <v>162</v>
      </c>
      <c r="I7076" s="104" t="s">
        <v>166</v>
      </c>
      <c r="J7076" s="19">
        <v>0.45</v>
      </c>
      <c r="K7076" s="114"/>
      <c r="L7076" s="115"/>
    </row>
    <row r="7077" spans="1:12">
      <c r="A7077" s="18" t="s">
        <v>20</v>
      </c>
      <c r="B7077" s="5" t="str">
        <f>TEXT(DATA[[#This Row],[Fecha]],"mmm")</f>
        <v>ago</v>
      </c>
      <c r="C7077" s="16">
        <f>(WEEKNUM(DATA[[#This Row],[Fecha]],2))</f>
        <v>34</v>
      </c>
      <c r="D7077" s="30">
        <v>45524</v>
      </c>
      <c r="E7077" s="103">
        <f>YEAR(DATA[[#This Row],[Fecha]])</f>
        <v>2024</v>
      </c>
      <c r="F7077" s="30" t="s">
        <v>335</v>
      </c>
      <c r="G7077" s="31" t="s">
        <v>59</v>
      </c>
      <c r="H7077" s="35" t="s">
        <v>487</v>
      </c>
      <c r="I7077" s="104" t="s">
        <v>166</v>
      </c>
      <c r="J7077" s="19">
        <v>0.3</v>
      </c>
      <c r="K7077" s="114"/>
      <c r="L7077" s="115"/>
    </row>
    <row r="7078" spans="1:12">
      <c r="A7078" s="18" t="s">
        <v>20</v>
      </c>
      <c r="B7078" s="5" t="str">
        <f>TEXT(DATA[[#This Row],[Fecha]],"mmm")</f>
        <v>ago</v>
      </c>
      <c r="C7078" s="16">
        <f>(WEEKNUM(DATA[[#This Row],[Fecha]],2))</f>
        <v>34</v>
      </c>
      <c r="D7078" s="30">
        <v>45524</v>
      </c>
      <c r="E7078" s="103">
        <f>YEAR(DATA[[#This Row],[Fecha]])</f>
        <v>2024</v>
      </c>
      <c r="F7078" s="30" t="s">
        <v>335</v>
      </c>
      <c r="G7078" s="31" t="s">
        <v>59</v>
      </c>
      <c r="H7078" s="35" t="s">
        <v>487</v>
      </c>
      <c r="I7078" s="104" t="s">
        <v>166</v>
      </c>
      <c r="J7078" s="19">
        <v>0.28999999999999998</v>
      </c>
      <c r="K7078" s="114"/>
      <c r="L7078" s="115"/>
    </row>
    <row r="7079" spans="1:12">
      <c r="A7079" s="18" t="s">
        <v>22</v>
      </c>
      <c r="B7079" s="5" t="str">
        <f>TEXT(DATA[[#This Row],[Fecha]],"mmm")</f>
        <v>ago</v>
      </c>
      <c r="C7079" s="16">
        <f>(WEEKNUM(DATA[[#This Row],[Fecha]],2))</f>
        <v>34</v>
      </c>
      <c r="D7079" s="30">
        <v>45524</v>
      </c>
      <c r="E7079" s="103">
        <f>YEAR(DATA[[#This Row],[Fecha]])</f>
        <v>2024</v>
      </c>
      <c r="F7079" s="30" t="s">
        <v>398</v>
      </c>
      <c r="G7079" s="31" t="s">
        <v>65</v>
      </c>
      <c r="H7079" s="35" t="s">
        <v>69</v>
      </c>
      <c r="I7079" s="104" t="s">
        <v>166</v>
      </c>
      <c r="J7079" s="19">
        <v>0.15</v>
      </c>
      <c r="K7079" s="114"/>
      <c r="L7079" s="115"/>
    </row>
    <row r="7080" spans="1:12">
      <c r="A7080" s="18" t="s">
        <v>22</v>
      </c>
      <c r="B7080" s="5" t="str">
        <f>TEXT(DATA[[#This Row],[Fecha]],"mmm")</f>
        <v>ago</v>
      </c>
      <c r="C7080" s="16">
        <f>(WEEKNUM(DATA[[#This Row],[Fecha]],2))</f>
        <v>34</v>
      </c>
      <c r="D7080" s="30">
        <v>45524</v>
      </c>
      <c r="E7080" s="103">
        <f>YEAR(DATA[[#This Row],[Fecha]])</f>
        <v>2024</v>
      </c>
      <c r="F7080" s="30" t="s">
        <v>398</v>
      </c>
      <c r="G7080" s="31" t="s">
        <v>65</v>
      </c>
      <c r="H7080" s="35" t="s">
        <v>69</v>
      </c>
      <c r="I7080" s="104" t="s">
        <v>166</v>
      </c>
      <c r="J7080" s="19">
        <v>0.13</v>
      </c>
      <c r="K7080" s="114"/>
      <c r="L7080" s="115"/>
    </row>
    <row r="7081" spans="1:12">
      <c r="A7081" s="18" t="s">
        <v>20</v>
      </c>
      <c r="B7081" s="5" t="str">
        <f>TEXT(DATA[[#This Row],[Fecha]],"mmm")</f>
        <v>ago</v>
      </c>
      <c r="C7081" s="16">
        <f>(WEEKNUM(DATA[[#This Row],[Fecha]],2))</f>
        <v>34</v>
      </c>
      <c r="D7081" s="30">
        <v>45524</v>
      </c>
      <c r="E7081" s="103">
        <f>YEAR(DATA[[#This Row],[Fecha]])</f>
        <v>2024</v>
      </c>
      <c r="F7081" s="30" t="s">
        <v>335</v>
      </c>
      <c r="G7081" s="31" t="s">
        <v>59</v>
      </c>
      <c r="H7081" s="35" t="s">
        <v>487</v>
      </c>
      <c r="I7081" s="104" t="s">
        <v>166</v>
      </c>
      <c r="J7081" s="19">
        <v>0.04</v>
      </c>
      <c r="K7081" s="114"/>
      <c r="L7081" s="115"/>
    </row>
    <row r="7082" spans="1:12">
      <c r="A7082" s="18" t="s">
        <v>20</v>
      </c>
      <c r="B7082" s="5" t="str">
        <f>TEXT(DATA[[#This Row],[Fecha]],"mmm")</f>
        <v>ago</v>
      </c>
      <c r="C7082" s="16">
        <f>(WEEKNUM(DATA[[#This Row],[Fecha]],2))</f>
        <v>34</v>
      </c>
      <c r="D7082" s="30">
        <v>45525</v>
      </c>
      <c r="E7082" s="103">
        <f>YEAR(DATA[[#This Row],[Fecha]])</f>
        <v>2024</v>
      </c>
      <c r="F7082" s="30" t="s">
        <v>335</v>
      </c>
      <c r="G7082" s="31" t="s">
        <v>52</v>
      </c>
      <c r="H7082" s="35" t="s">
        <v>259</v>
      </c>
      <c r="I7082" s="104" t="s">
        <v>56</v>
      </c>
      <c r="J7082" s="19">
        <v>27.56</v>
      </c>
      <c r="K7082" s="114" t="s">
        <v>1139</v>
      </c>
      <c r="L7082" s="115"/>
    </row>
    <row r="7083" spans="1:12">
      <c r="A7083" s="18" t="s">
        <v>20</v>
      </c>
      <c r="B7083" s="5" t="str">
        <f>TEXT(DATA[[#This Row],[Fecha]],"mmm")</f>
        <v>ago</v>
      </c>
      <c r="C7083" s="16">
        <f>(WEEKNUM(DATA[[#This Row],[Fecha]],2))</f>
        <v>34</v>
      </c>
      <c r="D7083" s="30">
        <v>45525</v>
      </c>
      <c r="E7083" s="103">
        <f>YEAR(DATA[[#This Row],[Fecha]])</f>
        <v>2024</v>
      </c>
      <c r="F7083" s="30" t="s">
        <v>335</v>
      </c>
      <c r="G7083" s="31" t="s">
        <v>52</v>
      </c>
      <c r="H7083" s="35" t="s">
        <v>259</v>
      </c>
      <c r="I7083" s="104" t="s">
        <v>56</v>
      </c>
      <c r="J7083" s="19">
        <v>25.45</v>
      </c>
      <c r="K7083" s="114" t="s">
        <v>1139</v>
      </c>
      <c r="L7083" s="115"/>
    </row>
    <row r="7084" spans="1:12">
      <c r="A7084" s="18" t="s">
        <v>20</v>
      </c>
      <c r="B7084" s="5" t="str">
        <f>TEXT(DATA[[#This Row],[Fecha]],"mmm")</f>
        <v>ago</v>
      </c>
      <c r="C7084" s="16">
        <f>(WEEKNUM(DATA[[#This Row],[Fecha]],2))</f>
        <v>34</v>
      </c>
      <c r="D7084" s="30">
        <v>45525</v>
      </c>
      <c r="E7084" s="103">
        <f>YEAR(DATA[[#This Row],[Fecha]])</f>
        <v>2024</v>
      </c>
      <c r="F7084" s="30" t="s">
        <v>58</v>
      </c>
      <c r="G7084" s="31" t="s">
        <v>482</v>
      </c>
      <c r="H7084" s="35" t="s">
        <v>491</v>
      </c>
      <c r="I7084" s="104" t="s">
        <v>56</v>
      </c>
      <c r="J7084" s="19">
        <v>9.65</v>
      </c>
      <c r="K7084" s="114"/>
      <c r="L7084" s="115"/>
    </row>
    <row r="7085" spans="1:12">
      <c r="A7085" s="18" t="s">
        <v>20</v>
      </c>
      <c r="B7085" s="5" t="str">
        <f>TEXT(DATA[[#This Row],[Fecha]],"mmm")</f>
        <v>ago</v>
      </c>
      <c r="C7085" s="16">
        <f>(WEEKNUM(DATA[[#This Row],[Fecha]],2))</f>
        <v>34</v>
      </c>
      <c r="D7085" s="30">
        <v>45525</v>
      </c>
      <c r="E7085" s="103">
        <f>YEAR(DATA[[#This Row],[Fecha]])</f>
        <v>2024</v>
      </c>
      <c r="F7085" s="30" t="s">
        <v>335</v>
      </c>
      <c r="G7085" s="31" t="s">
        <v>52</v>
      </c>
      <c r="H7085" s="35" t="s">
        <v>1152</v>
      </c>
      <c r="I7085" s="104" t="s">
        <v>56</v>
      </c>
      <c r="J7085" s="19">
        <v>8.7899999999999991</v>
      </c>
      <c r="K7085" s="114"/>
      <c r="L7085" s="115"/>
    </row>
    <row r="7086" spans="1:12">
      <c r="A7086" s="18" t="s">
        <v>20</v>
      </c>
      <c r="B7086" s="5" t="str">
        <f>TEXT(DATA[[#This Row],[Fecha]],"mmm")</f>
        <v>ago</v>
      </c>
      <c r="C7086" s="16">
        <f>(WEEKNUM(DATA[[#This Row],[Fecha]],2))</f>
        <v>34</v>
      </c>
      <c r="D7086" s="30">
        <v>45525</v>
      </c>
      <c r="E7086" s="103">
        <f>YEAR(DATA[[#This Row],[Fecha]])</f>
        <v>2024</v>
      </c>
      <c r="F7086" s="30" t="s">
        <v>398</v>
      </c>
      <c r="G7086" s="31" t="s">
        <v>1103</v>
      </c>
      <c r="H7086" s="35" t="s">
        <v>1105</v>
      </c>
      <c r="I7086" s="104" t="s">
        <v>57</v>
      </c>
      <c r="J7086" s="19">
        <v>8.4600000000000009</v>
      </c>
      <c r="K7086" s="114"/>
      <c r="L7086" s="115"/>
    </row>
    <row r="7087" spans="1:12">
      <c r="A7087" s="18" t="s">
        <v>22</v>
      </c>
      <c r="B7087" s="5" t="str">
        <f>TEXT(DATA[[#This Row],[Fecha]],"mmm")</f>
        <v>ago</v>
      </c>
      <c r="C7087" s="16">
        <f>(WEEKNUM(DATA[[#This Row],[Fecha]],2))</f>
        <v>34</v>
      </c>
      <c r="D7087" s="30">
        <v>45525</v>
      </c>
      <c r="E7087" s="103">
        <f>YEAR(DATA[[#This Row],[Fecha]])</f>
        <v>2024</v>
      </c>
      <c r="F7087" s="30" t="s">
        <v>398</v>
      </c>
      <c r="G7087" s="31" t="s">
        <v>53</v>
      </c>
      <c r="H7087" s="35" t="s">
        <v>519</v>
      </c>
      <c r="I7087" s="104" t="s">
        <v>56</v>
      </c>
      <c r="J7087" s="19">
        <v>8.1999999999999993</v>
      </c>
      <c r="K7087" s="114"/>
      <c r="L7087" s="115"/>
    </row>
    <row r="7088" spans="1:12">
      <c r="A7088" s="18" t="s">
        <v>22</v>
      </c>
      <c r="B7088" s="5" t="str">
        <f>TEXT(DATA[[#This Row],[Fecha]],"mmm")</f>
        <v>ago</v>
      </c>
      <c r="C7088" s="16">
        <f>(WEEKNUM(DATA[[#This Row],[Fecha]],2))</f>
        <v>34</v>
      </c>
      <c r="D7088" s="30">
        <v>45525</v>
      </c>
      <c r="E7088" s="103">
        <f>YEAR(DATA[[#This Row],[Fecha]])</f>
        <v>2024</v>
      </c>
      <c r="F7088" s="30" t="s">
        <v>398</v>
      </c>
      <c r="G7088" s="31" t="s">
        <v>53</v>
      </c>
      <c r="H7088" s="35" t="s">
        <v>519</v>
      </c>
      <c r="I7088" s="104" t="s">
        <v>56</v>
      </c>
      <c r="J7088" s="19">
        <v>7.95</v>
      </c>
      <c r="K7088" s="114"/>
      <c r="L7088" s="115"/>
    </row>
    <row r="7089" spans="1:12">
      <c r="A7089" s="18" t="s">
        <v>20</v>
      </c>
      <c r="B7089" s="5" t="str">
        <f>TEXT(DATA[[#This Row],[Fecha]],"mmm")</f>
        <v>ago</v>
      </c>
      <c r="C7089" s="16">
        <f>(WEEKNUM(DATA[[#This Row],[Fecha]],2))</f>
        <v>34</v>
      </c>
      <c r="D7089" s="30">
        <v>45525</v>
      </c>
      <c r="E7089" s="103">
        <f>YEAR(DATA[[#This Row],[Fecha]])</f>
        <v>2024</v>
      </c>
      <c r="F7089" s="30" t="s">
        <v>335</v>
      </c>
      <c r="G7089" s="31" t="s">
        <v>70</v>
      </c>
      <c r="H7089" s="35" t="s">
        <v>84</v>
      </c>
      <c r="I7089" s="104" t="s">
        <v>56</v>
      </c>
      <c r="J7089" s="19">
        <v>7.68</v>
      </c>
      <c r="K7089" s="114"/>
      <c r="L7089" s="115"/>
    </row>
    <row r="7090" spans="1:12">
      <c r="A7090" s="18" t="s">
        <v>20</v>
      </c>
      <c r="B7090" s="5" t="str">
        <f>TEXT(DATA[[#This Row],[Fecha]],"mmm")</f>
        <v>ago</v>
      </c>
      <c r="C7090" s="16">
        <f>(WEEKNUM(DATA[[#This Row],[Fecha]],2))</f>
        <v>34</v>
      </c>
      <c r="D7090" s="30">
        <v>45525</v>
      </c>
      <c r="E7090" s="103">
        <f>YEAR(DATA[[#This Row],[Fecha]])</f>
        <v>2024</v>
      </c>
      <c r="F7090" s="30" t="s">
        <v>335</v>
      </c>
      <c r="G7090" s="31" t="s">
        <v>52</v>
      </c>
      <c r="H7090" s="35" t="s">
        <v>1153</v>
      </c>
      <c r="I7090" s="104" t="s">
        <v>56</v>
      </c>
      <c r="J7090" s="19">
        <v>7.04</v>
      </c>
      <c r="K7090" s="114"/>
      <c r="L7090" s="115"/>
    </row>
    <row r="7091" spans="1:12">
      <c r="A7091" s="18" t="s">
        <v>22</v>
      </c>
      <c r="B7091" s="5" t="str">
        <f>TEXT(DATA[[#This Row],[Fecha]],"mmm")</f>
        <v>ago</v>
      </c>
      <c r="C7091" s="16">
        <f>(WEEKNUM(DATA[[#This Row],[Fecha]],2))</f>
        <v>34</v>
      </c>
      <c r="D7091" s="30">
        <v>45525</v>
      </c>
      <c r="E7091" s="103">
        <f>YEAR(DATA[[#This Row],[Fecha]])</f>
        <v>2024</v>
      </c>
      <c r="F7091" s="30" t="s">
        <v>398</v>
      </c>
      <c r="G7091" s="31" t="s">
        <v>79</v>
      </c>
      <c r="H7091" s="35" t="s">
        <v>110</v>
      </c>
      <c r="I7091" s="104" t="s">
        <v>56</v>
      </c>
      <c r="J7091" s="19">
        <v>6.95</v>
      </c>
      <c r="K7091" s="114"/>
      <c r="L7091" s="115"/>
    </row>
    <row r="7092" spans="1:12">
      <c r="A7092" s="18" t="s">
        <v>20</v>
      </c>
      <c r="B7092" s="5" t="str">
        <f>TEXT(DATA[[#This Row],[Fecha]],"mmm")</f>
        <v>ago</v>
      </c>
      <c r="C7092" s="16">
        <f>(WEEKNUM(DATA[[#This Row],[Fecha]],2))</f>
        <v>34</v>
      </c>
      <c r="D7092" s="30">
        <v>45525</v>
      </c>
      <c r="E7092" s="103">
        <f>YEAR(DATA[[#This Row],[Fecha]])</f>
        <v>2024</v>
      </c>
      <c r="F7092" s="30" t="s">
        <v>335</v>
      </c>
      <c r="G7092" s="31" t="s">
        <v>52</v>
      </c>
      <c r="H7092" s="35" t="s">
        <v>1154</v>
      </c>
      <c r="I7092" s="104" t="s">
        <v>56</v>
      </c>
      <c r="J7092" s="19">
        <v>6.8</v>
      </c>
      <c r="K7092" s="114"/>
      <c r="L7092" s="115"/>
    </row>
    <row r="7093" spans="1:12">
      <c r="A7093" s="18" t="s">
        <v>20</v>
      </c>
      <c r="B7093" s="5" t="str">
        <f>TEXT(DATA[[#This Row],[Fecha]],"mmm")</f>
        <v>ago</v>
      </c>
      <c r="C7093" s="16">
        <f>(WEEKNUM(DATA[[#This Row],[Fecha]],2))</f>
        <v>34</v>
      </c>
      <c r="D7093" s="30">
        <v>45525</v>
      </c>
      <c r="E7093" s="103">
        <f>YEAR(DATA[[#This Row],[Fecha]])</f>
        <v>2024</v>
      </c>
      <c r="F7093" s="30" t="s">
        <v>58</v>
      </c>
      <c r="G7093" s="31" t="s">
        <v>53</v>
      </c>
      <c r="H7093" s="35" t="s">
        <v>387</v>
      </c>
      <c r="I7093" s="104" t="s">
        <v>56</v>
      </c>
      <c r="J7093" s="19">
        <v>5.98</v>
      </c>
      <c r="K7093" s="114"/>
      <c r="L7093" s="115"/>
    </row>
    <row r="7094" spans="1:12">
      <c r="A7094" s="18" t="s">
        <v>20</v>
      </c>
      <c r="B7094" s="5" t="str">
        <f>TEXT(DATA[[#This Row],[Fecha]],"mmm")</f>
        <v>ago</v>
      </c>
      <c r="C7094" s="16">
        <f>(WEEKNUM(DATA[[#This Row],[Fecha]],2))</f>
        <v>34</v>
      </c>
      <c r="D7094" s="30">
        <v>45525</v>
      </c>
      <c r="E7094" s="103">
        <f>YEAR(DATA[[#This Row],[Fecha]])</f>
        <v>2024</v>
      </c>
      <c r="F7094" s="30" t="s">
        <v>58</v>
      </c>
      <c r="G7094" s="31" t="s">
        <v>52</v>
      </c>
      <c r="H7094" s="35" t="s">
        <v>162</v>
      </c>
      <c r="I7094" s="104" t="s">
        <v>56</v>
      </c>
      <c r="J7094" s="19">
        <v>5.75</v>
      </c>
      <c r="K7094" s="114"/>
      <c r="L7094" s="115"/>
    </row>
    <row r="7095" spans="1:12">
      <c r="A7095" s="18" t="s">
        <v>20</v>
      </c>
      <c r="B7095" s="5" t="str">
        <f>TEXT(DATA[[#This Row],[Fecha]],"mmm")</f>
        <v>ago</v>
      </c>
      <c r="C7095" s="16">
        <f>(WEEKNUM(DATA[[#This Row],[Fecha]],2))</f>
        <v>34</v>
      </c>
      <c r="D7095" s="30">
        <v>45525</v>
      </c>
      <c r="E7095" s="103">
        <f>YEAR(DATA[[#This Row],[Fecha]])</f>
        <v>2024</v>
      </c>
      <c r="F7095" s="30" t="s">
        <v>335</v>
      </c>
      <c r="G7095" s="31" t="s">
        <v>64</v>
      </c>
      <c r="H7095" s="35" t="s">
        <v>477</v>
      </c>
      <c r="I7095" s="104" t="s">
        <v>57</v>
      </c>
      <c r="J7095" s="19">
        <v>5.65</v>
      </c>
      <c r="K7095" s="114"/>
      <c r="L7095" s="115"/>
    </row>
    <row r="7096" spans="1:12">
      <c r="A7096" s="18" t="s">
        <v>20</v>
      </c>
      <c r="B7096" s="5" t="str">
        <f>TEXT(DATA[[#This Row],[Fecha]],"mmm")</f>
        <v>ago</v>
      </c>
      <c r="C7096" s="16">
        <f>(WEEKNUM(DATA[[#This Row],[Fecha]],2))</f>
        <v>34</v>
      </c>
      <c r="D7096" s="30">
        <v>45525</v>
      </c>
      <c r="E7096" s="103">
        <f>YEAR(DATA[[#This Row],[Fecha]])</f>
        <v>2024</v>
      </c>
      <c r="F7096" s="30" t="s">
        <v>58</v>
      </c>
      <c r="G7096" s="31" t="s">
        <v>64</v>
      </c>
      <c r="H7096" s="35" t="s">
        <v>490</v>
      </c>
      <c r="I7096" s="104" t="s">
        <v>57</v>
      </c>
      <c r="J7096" s="19">
        <v>5.38</v>
      </c>
      <c r="K7096" s="114"/>
      <c r="L7096" s="115"/>
    </row>
    <row r="7097" spans="1:12">
      <c r="A7097" s="18" t="s">
        <v>20</v>
      </c>
      <c r="B7097" s="5" t="str">
        <f>TEXT(DATA[[#This Row],[Fecha]],"mmm")</f>
        <v>ago</v>
      </c>
      <c r="C7097" s="16">
        <f>(WEEKNUM(DATA[[#This Row],[Fecha]],2))</f>
        <v>34</v>
      </c>
      <c r="D7097" s="30">
        <v>45525</v>
      </c>
      <c r="E7097" s="103">
        <f>YEAR(DATA[[#This Row],[Fecha]])</f>
        <v>2024</v>
      </c>
      <c r="F7097" s="30" t="s">
        <v>398</v>
      </c>
      <c r="G7097" s="31" t="s">
        <v>64</v>
      </c>
      <c r="H7097" s="35" t="s">
        <v>477</v>
      </c>
      <c r="I7097" s="104" t="s">
        <v>57</v>
      </c>
      <c r="J7097" s="19">
        <v>5.37</v>
      </c>
      <c r="K7097" s="114"/>
      <c r="L7097" s="115"/>
    </row>
    <row r="7098" spans="1:12">
      <c r="A7098" s="18" t="s">
        <v>19</v>
      </c>
      <c r="B7098" s="5" t="str">
        <f>TEXT(DATA[[#This Row],[Fecha]],"mmm")</f>
        <v>ago</v>
      </c>
      <c r="C7098" s="16">
        <f>(WEEKNUM(DATA[[#This Row],[Fecha]],2))</f>
        <v>34</v>
      </c>
      <c r="D7098" s="30">
        <v>45525</v>
      </c>
      <c r="E7098" s="103">
        <f>YEAR(DATA[[#This Row],[Fecha]])</f>
        <v>2024</v>
      </c>
      <c r="F7098" s="30" t="s">
        <v>58</v>
      </c>
      <c r="G7098" s="31" t="s">
        <v>65</v>
      </c>
      <c r="H7098" s="35" t="s">
        <v>435</v>
      </c>
      <c r="I7098" s="104" t="s">
        <v>56</v>
      </c>
      <c r="J7098" s="19">
        <v>5.13</v>
      </c>
      <c r="K7098" s="114"/>
      <c r="L7098" s="115"/>
    </row>
    <row r="7099" spans="1:12">
      <c r="A7099" s="18" t="s">
        <v>20</v>
      </c>
      <c r="B7099" s="5" t="str">
        <f>TEXT(DATA[[#This Row],[Fecha]],"mmm")</f>
        <v>ago</v>
      </c>
      <c r="C7099" s="16">
        <f>(WEEKNUM(DATA[[#This Row],[Fecha]],2))</f>
        <v>34</v>
      </c>
      <c r="D7099" s="30">
        <v>45525</v>
      </c>
      <c r="E7099" s="103">
        <f>YEAR(DATA[[#This Row],[Fecha]])</f>
        <v>2024</v>
      </c>
      <c r="F7099" s="30" t="s">
        <v>58</v>
      </c>
      <c r="G7099" s="31" t="s">
        <v>52</v>
      </c>
      <c r="H7099" s="35" t="s">
        <v>68</v>
      </c>
      <c r="I7099" s="104" t="s">
        <v>166</v>
      </c>
      <c r="J7099" s="19">
        <v>4.79</v>
      </c>
      <c r="K7099" s="114"/>
      <c r="L7099" s="115"/>
    </row>
    <row r="7100" spans="1:12">
      <c r="A7100" s="18" t="s">
        <v>20</v>
      </c>
      <c r="B7100" s="5" t="str">
        <f>TEXT(DATA[[#This Row],[Fecha]],"mmm")</f>
        <v>ago</v>
      </c>
      <c r="C7100" s="16">
        <f>(WEEKNUM(DATA[[#This Row],[Fecha]],2))</f>
        <v>34</v>
      </c>
      <c r="D7100" s="30">
        <v>45525</v>
      </c>
      <c r="E7100" s="103">
        <f>YEAR(DATA[[#This Row],[Fecha]])</f>
        <v>2024</v>
      </c>
      <c r="F7100" s="30" t="s">
        <v>335</v>
      </c>
      <c r="G7100" s="31" t="s">
        <v>64</v>
      </c>
      <c r="H7100" s="35" t="s">
        <v>544</v>
      </c>
      <c r="I7100" s="104" t="s">
        <v>166</v>
      </c>
      <c r="J7100" s="19">
        <v>4.78</v>
      </c>
      <c r="K7100" s="114"/>
      <c r="L7100" s="115"/>
    </row>
    <row r="7101" spans="1:12">
      <c r="A7101" s="18" t="s">
        <v>20</v>
      </c>
      <c r="B7101" s="5" t="str">
        <f>TEXT(DATA[[#This Row],[Fecha]],"mmm")</f>
        <v>ago</v>
      </c>
      <c r="C7101" s="16">
        <f>(WEEKNUM(DATA[[#This Row],[Fecha]],2))</f>
        <v>34</v>
      </c>
      <c r="D7101" s="30">
        <v>45525</v>
      </c>
      <c r="E7101" s="103">
        <f>YEAR(DATA[[#This Row],[Fecha]])</f>
        <v>2024</v>
      </c>
      <c r="F7101" s="30" t="s">
        <v>398</v>
      </c>
      <c r="G7101" s="31" t="s">
        <v>53</v>
      </c>
      <c r="H7101" s="35" t="s">
        <v>387</v>
      </c>
      <c r="I7101" s="104" t="s">
        <v>166</v>
      </c>
      <c r="J7101" s="19">
        <v>4.7699999999999996</v>
      </c>
      <c r="K7101" s="114"/>
      <c r="L7101" s="115"/>
    </row>
    <row r="7102" spans="1:12">
      <c r="A7102" s="18" t="s">
        <v>19</v>
      </c>
      <c r="B7102" s="5" t="str">
        <f>TEXT(DATA[[#This Row],[Fecha]],"mmm")</f>
        <v>ago</v>
      </c>
      <c r="C7102" s="16">
        <f>(WEEKNUM(DATA[[#This Row],[Fecha]],2))</f>
        <v>34</v>
      </c>
      <c r="D7102" s="30">
        <v>45525</v>
      </c>
      <c r="E7102" s="103">
        <f>YEAR(DATA[[#This Row],[Fecha]])</f>
        <v>2024</v>
      </c>
      <c r="F7102" s="30" t="s">
        <v>58</v>
      </c>
      <c r="G7102" s="31" t="s">
        <v>65</v>
      </c>
      <c r="H7102" s="35" t="s">
        <v>435</v>
      </c>
      <c r="I7102" s="104" t="s">
        <v>166</v>
      </c>
      <c r="J7102" s="19">
        <v>4.3099999999999996</v>
      </c>
      <c r="K7102" s="114"/>
      <c r="L7102" s="115"/>
    </row>
    <row r="7103" spans="1:12">
      <c r="A7103" s="18" t="s">
        <v>19</v>
      </c>
      <c r="B7103" s="5" t="str">
        <f>TEXT(DATA[[#This Row],[Fecha]],"mmm")</f>
        <v>ago</v>
      </c>
      <c r="C7103" s="16">
        <f>(WEEKNUM(DATA[[#This Row],[Fecha]],2))</f>
        <v>34</v>
      </c>
      <c r="D7103" s="30">
        <v>45525</v>
      </c>
      <c r="E7103" s="103">
        <f>YEAR(DATA[[#This Row],[Fecha]])</f>
        <v>2024</v>
      </c>
      <c r="F7103" s="30" t="s">
        <v>58</v>
      </c>
      <c r="G7103" s="31" t="s">
        <v>65</v>
      </c>
      <c r="H7103" s="35" t="s">
        <v>435</v>
      </c>
      <c r="I7103" s="104" t="s">
        <v>166</v>
      </c>
      <c r="J7103" s="19">
        <v>3.32</v>
      </c>
      <c r="K7103" s="114"/>
      <c r="L7103" s="115"/>
    </row>
    <row r="7104" spans="1:12">
      <c r="A7104" s="18" t="s">
        <v>20</v>
      </c>
      <c r="B7104" s="5" t="str">
        <f>TEXT(DATA[[#This Row],[Fecha]],"mmm")</f>
        <v>ago</v>
      </c>
      <c r="C7104" s="16">
        <f>(WEEKNUM(DATA[[#This Row],[Fecha]],2))</f>
        <v>34</v>
      </c>
      <c r="D7104" s="30">
        <v>45525</v>
      </c>
      <c r="E7104" s="103">
        <f>YEAR(DATA[[#This Row],[Fecha]])</f>
        <v>2024</v>
      </c>
      <c r="F7104" s="30" t="s">
        <v>398</v>
      </c>
      <c r="G7104" s="31" t="s">
        <v>53</v>
      </c>
      <c r="H7104" s="35" t="s">
        <v>387</v>
      </c>
      <c r="I7104" s="104" t="s">
        <v>166</v>
      </c>
      <c r="J7104" s="19">
        <v>2.89</v>
      </c>
      <c r="K7104" s="114"/>
      <c r="L7104" s="115"/>
    </row>
    <row r="7105" spans="1:12">
      <c r="A7105" s="18" t="s">
        <v>20</v>
      </c>
      <c r="B7105" s="5" t="str">
        <f>TEXT(DATA[[#This Row],[Fecha]],"mmm")</f>
        <v>ago</v>
      </c>
      <c r="C7105" s="16">
        <f>(WEEKNUM(DATA[[#This Row],[Fecha]],2))</f>
        <v>34</v>
      </c>
      <c r="D7105" s="30">
        <v>45525</v>
      </c>
      <c r="E7105" s="103">
        <f>YEAR(DATA[[#This Row],[Fecha]])</f>
        <v>2024</v>
      </c>
      <c r="F7105" s="30" t="s">
        <v>398</v>
      </c>
      <c r="G7105" s="31" t="s">
        <v>53</v>
      </c>
      <c r="H7105" s="35" t="s">
        <v>387</v>
      </c>
      <c r="I7105" s="104" t="s">
        <v>166</v>
      </c>
      <c r="J7105" s="19">
        <v>2.72</v>
      </c>
      <c r="K7105" s="114"/>
      <c r="L7105" s="115"/>
    </row>
    <row r="7106" spans="1:12">
      <c r="A7106" s="18" t="s">
        <v>20</v>
      </c>
      <c r="B7106" s="5" t="str">
        <f>TEXT(DATA[[#This Row],[Fecha]],"mmm")</f>
        <v>ago</v>
      </c>
      <c r="C7106" s="16">
        <f>(WEEKNUM(DATA[[#This Row],[Fecha]],2))</f>
        <v>34</v>
      </c>
      <c r="D7106" s="30">
        <v>45525</v>
      </c>
      <c r="E7106" s="103">
        <f>YEAR(DATA[[#This Row],[Fecha]])</f>
        <v>2024</v>
      </c>
      <c r="F7106" s="30" t="s">
        <v>58</v>
      </c>
      <c r="G7106" s="31" t="s">
        <v>77</v>
      </c>
      <c r="H7106" s="35" t="s">
        <v>129</v>
      </c>
      <c r="I7106" s="104" t="s">
        <v>166</v>
      </c>
      <c r="J7106" s="19">
        <v>2.48</v>
      </c>
      <c r="K7106" s="114"/>
      <c r="L7106" s="115"/>
    </row>
    <row r="7107" spans="1:12">
      <c r="A7107" s="18" t="s">
        <v>20</v>
      </c>
      <c r="B7107" s="5" t="str">
        <f>TEXT(DATA[[#This Row],[Fecha]],"mmm")</f>
        <v>ago</v>
      </c>
      <c r="C7107" s="16">
        <f>(WEEKNUM(DATA[[#This Row],[Fecha]],2))</f>
        <v>34</v>
      </c>
      <c r="D7107" s="30">
        <v>45525</v>
      </c>
      <c r="E7107" s="103">
        <f>YEAR(DATA[[#This Row],[Fecha]])</f>
        <v>2024</v>
      </c>
      <c r="F7107" s="30" t="s">
        <v>58</v>
      </c>
      <c r="G7107" s="31" t="s">
        <v>75</v>
      </c>
      <c r="H7107" s="35" t="s">
        <v>177</v>
      </c>
      <c r="I7107" s="104" t="s">
        <v>166</v>
      </c>
      <c r="J7107" s="19">
        <v>2.34</v>
      </c>
      <c r="K7107" s="114"/>
      <c r="L7107" s="115"/>
    </row>
    <row r="7108" spans="1:12">
      <c r="A7108" s="18" t="s">
        <v>19</v>
      </c>
      <c r="B7108" s="5" t="str">
        <f>TEXT(DATA[[#This Row],[Fecha]],"mmm")</f>
        <v>ago</v>
      </c>
      <c r="C7108" s="16">
        <f>(WEEKNUM(DATA[[#This Row],[Fecha]],2))</f>
        <v>34</v>
      </c>
      <c r="D7108" s="30">
        <v>45525</v>
      </c>
      <c r="E7108" s="103">
        <f>YEAR(DATA[[#This Row],[Fecha]])</f>
        <v>2024</v>
      </c>
      <c r="F7108" s="30" t="s">
        <v>58</v>
      </c>
      <c r="G7108" s="31" t="s">
        <v>65</v>
      </c>
      <c r="H7108" s="35" t="s">
        <v>435</v>
      </c>
      <c r="I7108" s="104" t="s">
        <v>166</v>
      </c>
      <c r="J7108" s="19">
        <v>1.79</v>
      </c>
      <c r="K7108" s="114"/>
      <c r="L7108" s="115"/>
    </row>
    <row r="7109" spans="1:12">
      <c r="A7109" s="18" t="s">
        <v>22</v>
      </c>
      <c r="B7109" s="5" t="str">
        <f>TEXT(DATA[[#This Row],[Fecha]],"mmm")</f>
        <v>ago</v>
      </c>
      <c r="C7109" s="16">
        <f>(WEEKNUM(DATA[[#This Row],[Fecha]],2))</f>
        <v>34</v>
      </c>
      <c r="D7109" s="30">
        <v>45525</v>
      </c>
      <c r="E7109" s="103">
        <f>YEAR(DATA[[#This Row],[Fecha]])</f>
        <v>2024</v>
      </c>
      <c r="F7109" s="30" t="s">
        <v>398</v>
      </c>
      <c r="G7109" s="31" t="s">
        <v>79</v>
      </c>
      <c r="H7109" s="35" t="s">
        <v>110</v>
      </c>
      <c r="I7109" s="104" t="s">
        <v>166</v>
      </c>
      <c r="J7109" s="19">
        <v>1.75</v>
      </c>
      <c r="K7109" s="114"/>
      <c r="L7109" s="115"/>
    </row>
    <row r="7110" spans="1:12">
      <c r="A7110" s="18" t="s">
        <v>20</v>
      </c>
      <c r="B7110" s="5" t="str">
        <f>TEXT(DATA[[#This Row],[Fecha]],"mmm")</f>
        <v>ago</v>
      </c>
      <c r="C7110" s="16">
        <f>(WEEKNUM(DATA[[#This Row],[Fecha]],2))</f>
        <v>34</v>
      </c>
      <c r="D7110" s="30">
        <v>45525</v>
      </c>
      <c r="E7110" s="103">
        <f>YEAR(DATA[[#This Row],[Fecha]])</f>
        <v>2024</v>
      </c>
      <c r="F7110" s="30" t="s">
        <v>58</v>
      </c>
      <c r="G7110" s="31" t="s">
        <v>59</v>
      </c>
      <c r="H7110" s="35" t="s">
        <v>598</v>
      </c>
      <c r="I7110" s="104" t="s">
        <v>166</v>
      </c>
      <c r="J7110" s="19">
        <v>1.7</v>
      </c>
      <c r="K7110" s="114"/>
      <c r="L7110" s="115"/>
    </row>
    <row r="7111" spans="1:12">
      <c r="A7111" s="18" t="s">
        <v>22</v>
      </c>
      <c r="B7111" s="5" t="str">
        <f>TEXT(DATA[[#This Row],[Fecha]],"mmm")</f>
        <v>ago</v>
      </c>
      <c r="C7111" s="16">
        <f>(WEEKNUM(DATA[[#This Row],[Fecha]],2))</f>
        <v>34</v>
      </c>
      <c r="D7111" s="30">
        <v>45525</v>
      </c>
      <c r="E7111" s="103">
        <f>YEAR(DATA[[#This Row],[Fecha]])</f>
        <v>2024</v>
      </c>
      <c r="F7111" s="30" t="s">
        <v>398</v>
      </c>
      <c r="G7111" s="31" t="s">
        <v>65</v>
      </c>
      <c r="H7111" s="35" t="s">
        <v>69</v>
      </c>
      <c r="I7111" s="104" t="s">
        <v>166</v>
      </c>
      <c r="J7111" s="19">
        <v>1.65</v>
      </c>
      <c r="K7111" s="114"/>
      <c r="L7111" s="115"/>
    </row>
    <row r="7112" spans="1:12">
      <c r="A7112" s="18" t="s">
        <v>19</v>
      </c>
      <c r="B7112" s="5" t="str">
        <f>TEXT(DATA[[#This Row],[Fecha]],"mmm")</f>
        <v>ago</v>
      </c>
      <c r="C7112" s="16">
        <f>(WEEKNUM(DATA[[#This Row],[Fecha]],2))</f>
        <v>34</v>
      </c>
      <c r="D7112" s="30">
        <v>45525</v>
      </c>
      <c r="E7112" s="103">
        <f>YEAR(DATA[[#This Row],[Fecha]])</f>
        <v>2024</v>
      </c>
      <c r="F7112" s="30" t="s">
        <v>58</v>
      </c>
      <c r="G7112" s="31" t="s">
        <v>59</v>
      </c>
      <c r="H7112" s="35" t="s">
        <v>654</v>
      </c>
      <c r="I7112" s="104" t="s">
        <v>166</v>
      </c>
      <c r="J7112" s="19">
        <v>1.61</v>
      </c>
      <c r="K7112" s="114"/>
      <c r="L7112" s="115"/>
    </row>
    <row r="7113" spans="1:12">
      <c r="A7113" s="18" t="s">
        <v>19</v>
      </c>
      <c r="B7113" s="5" t="str">
        <f>TEXT(DATA[[#This Row],[Fecha]],"mmm")</f>
        <v>ago</v>
      </c>
      <c r="C7113" s="16">
        <f>(WEEKNUM(DATA[[#This Row],[Fecha]],2))</f>
        <v>34</v>
      </c>
      <c r="D7113" s="30">
        <v>45525</v>
      </c>
      <c r="E7113" s="103">
        <f>YEAR(DATA[[#This Row],[Fecha]])</f>
        <v>2024</v>
      </c>
      <c r="F7113" s="30" t="s">
        <v>58</v>
      </c>
      <c r="G7113" s="31" t="s">
        <v>65</v>
      </c>
      <c r="H7113" s="35" t="s">
        <v>435</v>
      </c>
      <c r="I7113" s="104" t="s">
        <v>166</v>
      </c>
      <c r="J7113" s="19">
        <v>1.48</v>
      </c>
      <c r="K7113" s="114"/>
      <c r="L7113" s="115"/>
    </row>
    <row r="7114" spans="1:12">
      <c r="A7114" s="18" t="s">
        <v>22</v>
      </c>
      <c r="B7114" s="5" t="str">
        <f>TEXT(DATA[[#This Row],[Fecha]],"mmm")</f>
        <v>ago</v>
      </c>
      <c r="C7114" s="16">
        <f>(WEEKNUM(DATA[[#This Row],[Fecha]],2))</f>
        <v>34</v>
      </c>
      <c r="D7114" s="30">
        <v>45525</v>
      </c>
      <c r="E7114" s="103">
        <f>YEAR(DATA[[#This Row],[Fecha]])</f>
        <v>2024</v>
      </c>
      <c r="F7114" s="30" t="s">
        <v>398</v>
      </c>
      <c r="G7114" s="31" t="s">
        <v>79</v>
      </c>
      <c r="H7114" s="35" t="s">
        <v>110</v>
      </c>
      <c r="I7114" s="104" t="s">
        <v>166</v>
      </c>
      <c r="J7114" s="19">
        <v>1.4</v>
      </c>
      <c r="K7114" s="114"/>
      <c r="L7114" s="115"/>
    </row>
    <row r="7115" spans="1:12">
      <c r="A7115" s="18" t="s">
        <v>22</v>
      </c>
      <c r="B7115" s="5" t="str">
        <f>TEXT(DATA[[#This Row],[Fecha]],"mmm")</f>
        <v>ago</v>
      </c>
      <c r="C7115" s="16">
        <f>(WEEKNUM(DATA[[#This Row],[Fecha]],2))</f>
        <v>34</v>
      </c>
      <c r="D7115" s="30">
        <v>45525</v>
      </c>
      <c r="E7115" s="103">
        <f>YEAR(DATA[[#This Row],[Fecha]])</f>
        <v>2024</v>
      </c>
      <c r="F7115" s="30" t="s">
        <v>398</v>
      </c>
      <c r="G7115" s="31" t="s">
        <v>79</v>
      </c>
      <c r="H7115" s="35" t="s">
        <v>110</v>
      </c>
      <c r="I7115" s="104" t="s">
        <v>166</v>
      </c>
      <c r="J7115" s="19">
        <v>1.4</v>
      </c>
      <c r="K7115" s="114"/>
      <c r="L7115" s="115"/>
    </row>
    <row r="7116" spans="1:12">
      <c r="A7116" s="18" t="s">
        <v>22</v>
      </c>
      <c r="B7116" s="5" t="str">
        <f>TEXT(DATA[[#This Row],[Fecha]],"mmm")</f>
        <v>ago</v>
      </c>
      <c r="C7116" s="16">
        <f>(WEEKNUM(DATA[[#This Row],[Fecha]],2))</f>
        <v>34</v>
      </c>
      <c r="D7116" s="30">
        <v>45525</v>
      </c>
      <c r="E7116" s="103">
        <f>YEAR(DATA[[#This Row],[Fecha]])</f>
        <v>2024</v>
      </c>
      <c r="F7116" s="30" t="s">
        <v>398</v>
      </c>
      <c r="G7116" s="31" t="s">
        <v>79</v>
      </c>
      <c r="H7116" s="35" t="s">
        <v>110</v>
      </c>
      <c r="I7116" s="104" t="s">
        <v>166</v>
      </c>
      <c r="J7116" s="19">
        <v>1.25</v>
      </c>
      <c r="K7116" s="114"/>
      <c r="L7116" s="115"/>
    </row>
    <row r="7117" spans="1:12">
      <c r="A7117" s="18" t="s">
        <v>19</v>
      </c>
      <c r="B7117" s="5" t="str">
        <f>TEXT(DATA[[#This Row],[Fecha]],"mmm")</f>
        <v>ago</v>
      </c>
      <c r="C7117" s="16">
        <f>(WEEKNUM(DATA[[#This Row],[Fecha]],2))</f>
        <v>34</v>
      </c>
      <c r="D7117" s="30">
        <v>45525</v>
      </c>
      <c r="E7117" s="103">
        <f>YEAR(DATA[[#This Row],[Fecha]])</f>
        <v>2024</v>
      </c>
      <c r="F7117" s="30" t="s">
        <v>58</v>
      </c>
      <c r="G7117" s="31" t="s">
        <v>65</v>
      </c>
      <c r="H7117" s="35" t="s">
        <v>435</v>
      </c>
      <c r="I7117" s="104" t="s">
        <v>166</v>
      </c>
      <c r="J7117" s="19">
        <v>0.93</v>
      </c>
      <c r="K7117" s="114"/>
      <c r="L7117" s="115"/>
    </row>
    <row r="7118" spans="1:12">
      <c r="A7118" s="18" t="s">
        <v>20</v>
      </c>
      <c r="B7118" s="5" t="str">
        <f>TEXT(DATA[[#This Row],[Fecha]],"mmm")</f>
        <v>ago</v>
      </c>
      <c r="C7118" s="16">
        <f>(WEEKNUM(DATA[[#This Row],[Fecha]],2))</f>
        <v>34</v>
      </c>
      <c r="D7118" s="30">
        <v>45525</v>
      </c>
      <c r="E7118" s="103">
        <f>YEAR(DATA[[#This Row],[Fecha]])</f>
        <v>2024</v>
      </c>
      <c r="F7118" s="30" t="s">
        <v>335</v>
      </c>
      <c r="G7118" s="31" t="s">
        <v>59</v>
      </c>
      <c r="H7118" s="35" t="s">
        <v>487</v>
      </c>
      <c r="I7118" s="104" t="s">
        <v>166</v>
      </c>
      <c r="J7118" s="19">
        <v>0.82</v>
      </c>
      <c r="K7118" s="114"/>
      <c r="L7118" s="115"/>
    </row>
    <row r="7119" spans="1:12">
      <c r="A7119" s="18" t="s">
        <v>20</v>
      </c>
      <c r="B7119" s="5" t="str">
        <f>TEXT(DATA[[#This Row],[Fecha]],"mmm")</f>
        <v>ago</v>
      </c>
      <c r="C7119" s="16">
        <f>(WEEKNUM(DATA[[#This Row],[Fecha]],2))</f>
        <v>34</v>
      </c>
      <c r="D7119" s="30">
        <v>45525</v>
      </c>
      <c r="E7119" s="103">
        <f>YEAR(DATA[[#This Row],[Fecha]])</f>
        <v>2024</v>
      </c>
      <c r="F7119" s="30" t="s">
        <v>58</v>
      </c>
      <c r="G7119" s="31" t="s">
        <v>76</v>
      </c>
      <c r="H7119" s="35" t="s">
        <v>108</v>
      </c>
      <c r="I7119" s="104" t="s">
        <v>166</v>
      </c>
      <c r="J7119" s="19">
        <v>0.77</v>
      </c>
      <c r="K7119" s="114"/>
      <c r="L7119" s="115"/>
    </row>
    <row r="7120" spans="1:12">
      <c r="A7120" s="18" t="s">
        <v>22</v>
      </c>
      <c r="B7120" s="5" t="str">
        <f>TEXT(DATA[[#This Row],[Fecha]],"mmm")</f>
        <v>ago</v>
      </c>
      <c r="C7120" s="16">
        <f>(WEEKNUM(DATA[[#This Row],[Fecha]],2))</f>
        <v>34</v>
      </c>
      <c r="D7120" s="30">
        <v>45525</v>
      </c>
      <c r="E7120" s="103">
        <f>YEAR(DATA[[#This Row],[Fecha]])</f>
        <v>2024</v>
      </c>
      <c r="F7120" s="30" t="s">
        <v>398</v>
      </c>
      <c r="G7120" s="31" t="s">
        <v>79</v>
      </c>
      <c r="H7120" s="35" t="s">
        <v>110</v>
      </c>
      <c r="I7120" s="104" t="s">
        <v>166</v>
      </c>
      <c r="J7120" s="19">
        <v>0.6</v>
      </c>
      <c r="K7120" s="114"/>
      <c r="L7120" s="115"/>
    </row>
    <row r="7121" spans="1:12">
      <c r="A7121" s="18" t="s">
        <v>22</v>
      </c>
      <c r="B7121" s="5" t="str">
        <f>TEXT(DATA[[#This Row],[Fecha]],"mmm")</f>
        <v>ago</v>
      </c>
      <c r="C7121" s="16">
        <f>(WEEKNUM(DATA[[#This Row],[Fecha]],2))</f>
        <v>34</v>
      </c>
      <c r="D7121" s="30">
        <v>45525</v>
      </c>
      <c r="E7121" s="103">
        <f>YEAR(DATA[[#This Row],[Fecha]])</f>
        <v>2024</v>
      </c>
      <c r="F7121" s="30" t="s">
        <v>398</v>
      </c>
      <c r="G7121" s="31" t="s">
        <v>79</v>
      </c>
      <c r="H7121" s="35" t="s">
        <v>110</v>
      </c>
      <c r="I7121" s="104" t="s">
        <v>166</v>
      </c>
      <c r="J7121" s="19">
        <v>0.5</v>
      </c>
      <c r="K7121" s="114"/>
      <c r="L7121" s="115"/>
    </row>
    <row r="7122" spans="1:12">
      <c r="A7122" s="18" t="s">
        <v>22</v>
      </c>
      <c r="B7122" s="5" t="str">
        <f>TEXT(DATA[[#This Row],[Fecha]],"mmm")</f>
        <v>ago</v>
      </c>
      <c r="C7122" s="16">
        <f>(WEEKNUM(DATA[[#This Row],[Fecha]],2))</f>
        <v>34</v>
      </c>
      <c r="D7122" s="30">
        <v>45525</v>
      </c>
      <c r="E7122" s="103">
        <f>YEAR(DATA[[#This Row],[Fecha]])</f>
        <v>2024</v>
      </c>
      <c r="F7122" s="30" t="s">
        <v>398</v>
      </c>
      <c r="G7122" s="31" t="s">
        <v>79</v>
      </c>
      <c r="H7122" s="35" t="s">
        <v>110</v>
      </c>
      <c r="I7122" s="104" t="s">
        <v>166</v>
      </c>
      <c r="J7122" s="19">
        <v>0.15</v>
      </c>
      <c r="K7122" s="114"/>
      <c r="L7122" s="115"/>
    </row>
    <row r="7123" spans="1:12">
      <c r="A7123" s="18" t="s">
        <v>20</v>
      </c>
      <c r="B7123" s="5" t="str">
        <f>TEXT(DATA[[#This Row],[Fecha]],"mmm")</f>
        <v>ago</v>
      </c>
      <c r="C7123" s="16">
        <f>(WEEKNUM(DATA[[#This Row],[Fecha]],2))</f>
        <v>34</v>
      </c>
      <c r="D7123" s="30">
        <v>45526</v>
      </c>
      <c r="E7123" s="103">
        <f>YEAR(DATA[[#This Row],[Fecha]])</f>
        <v>2024</v>
      </c>
      <c r="F7123" s="30" t="s">
        <v>335</v>
      </c>
      <c r="G7123" s="31" t="s">
        <v>59</v>
      </c>
      <c r="H7123" s="35" t="s">
        <v>103</v>
      </c>
      <c r="I7123" s="104" t="s">
        <v>56</v>
      </c>
      <c r="J7123" s="19">
        <v>13.04</v>
      </c>
      <c r="K7123" s="114" t="s">
        <v>1148</v>
      </c>
      <c r="L7123" s="115"/>
    </row>
    <row r="7124" spans="1:12">
      <c r="A7124" s="18" t="s">
        <v>20</v>
      </c>
      <c r="B7124" s="5" t="str">
        <f>TEXT(DATA[[#This Row],[Fecha]],"mmm")</f>
        <v>ago</v>
      </c>
      <c r="C7124" s="16">
        <f>(WEEKNUM(DATA[[#This Row],[Fecha]],2))</f>
        <v>34</v>
      </c>
      <c r="D7124" s="30">
        <v>45526</v>
      </c>
      <c r="E7124" s="103">
        <f>YEAR(DATA[[#This Row],[Fecha]])</f>
        <v>2024</v>
      </c>
      <c r="F7124" s="30" t="s">
        <v>335</v>
      </c>
      <c r="G7124" s="31" t="s">
        <v>75</v>
      </c>
      <c r="H7124" s="35" t="s">
        <v>155</v>
      </c>
      <c r="I7124" s="104" t="s">
        <v>56</v>
      </c>
      <c r="J7124" s="19">
        <v>11.84</v>
      </c>
      <c r="K7124" s="114" t="s">
        <v>1149</v>
      </c>
      <c r="L7124" s="115"/>
    </row>
    <row r="7125" spans="1:12">
      <c r="A7125" s="18" t="s">
        <v>20</v>
      </c>
      <c r="B7125" s="5" t="str">
        <f>TEXT(DATA[[#This Row],[Fecha]],"mmm")</f>
        <v>ago</v>
      </c>
      <c r="C7125" s="16">
        <f>(WEEKNUM(DATA[[#This Row],[Fecha]],2))</f>
        <v>34</v>
      </c>
      <c r="D7125" s="30">
        <v>45526</v>
      </c>
      <c r="E7125" s="103">
        <f>YEAR(DATA[[#This Row],[Fecha]])</f>
        <v>2024</v>
      </c>
      <c r="F7125" s="30" t="s">
        <v>335</v>
      </c>
      <c r="G7125" s="31" t="s">
        <v>75</v>
      </c>
      <c r="H7125" s="35" t="s">
        <v>177</v>
      </c>
      <c r="I7125" s="104" t="s">
        <v>56</v>
      </c>
      <c r="J7125" s="19">
        <v>11.55</v>
      </c>
      <c r="K7125" s="114" t="s">
        <v>1149</v>
      </c>
      <c r="L7125" s="115"/>
    </row>
    <row r="7126" spans="1:12">
      <c r="A7126" s="18" t="s">
        <v>20</v>
      </c>
      <c r="B7126" s="5" t="str">
        <f>TEXT(DATA[[#This Row],[Fecha]],"mmm")</f>
        <v>ago</v>
      </c>
      <c r="C7126" s="16">
        <f>(WEEKNUM(DATA[[#This Row],[Fecha]],2))</f>
        <v>34</v>
      </c>
      <c r="D7126" s="30">
        <v>45526</v>
      </c>
      <c r="E7126" s="103">
        <f>YEAR(DATA[[#This Row],[Fecha]])</f>
        <v>2024</v>
      </c>
      <c r="F7126" s="30" t="s">
        <v>335</v>
      </c>
      <c r="G7126" s="31" t="s">
        <v>75</v>
      </c>
      <c r="H7126" s="35" t="s">
        <v>155</v>
      </c>
      <c r="I7126" s="104" t="s">
        <v>56</v>
      </c>
      <c r="J7126" s="19">
        <v>10.77</v>
      </c>
      <c r="K7126" s="114" t="s">
        <v>1149</v>
      </c>
      <c r="L7126" s="115"/>
    </row>
    <row r="7127" spans="1:12">
      <c r="A7127" s="18" t="s">
        <v>20</v>
      </c>
      <c r="B7127" s="5" t="str">
        <f>TEXT(DATA[[#This Row],[Fecha]],"mmm")</f>
        <v>ago</v>
      </c>
      <c r="C7127" s="16">
        <f>(WEEKNUM(DATA[[#This Row],[Fecha]],2))</f>
        <v>34</v>
      </c>
      <c r="D7127" s="30">
        <v>45526</v>
      </c>
      <c r="E7127" s="103">
        <f>YEAR(DATA[[#This Row],[Fecha]])</f>
        <v>2024</v>
      </c>
      <c r="F7127" s="30" t="s">
        <v>335</v>
      </c>
      <c r="G7127" s="31" t="s">
        <v>75</v>
      </c>
      <c r="H7127" s="35" t="s">
        <v>177</v>
      </c>
      <c r="I7127" s="104" t="s">
        <v>57</v>
      </c>
      <c r="J7127" s="19">
        <v>9.3699999999999992</v>
      </c>
      <c r="K7127" s="114"/>
      <c r="L7127" s="115"/>
    </row>
    <row r="7128" spans="1:12">
      <c r="A7128" s="18" t="s">
        <v>20</v>
      </c>
      <c r="B7128" s="5" t="str">
        <f>TEXT(DATA[[#This Row],[Fecha]],"mmm")</f>
        <v>ago</v>
      </c>
      <c r="C7128" s="16">
        <f>(WEEKNUM(DATA[[#This Row],[Fecha]],2))</f>
        <v>34</v>
      </c>
      <c r="D7128" s="30">
        <v>45526</v>
      </c>
      <c r="E7128" s="103">
        <f>YEAR(DATA[[#This Row],[Fecha]])</f>
        <v>2024</v>
      </c>
      <c r="F7128" s="30" t="s">
        <v>398</v>
      </c>
      <c r="G7128" s="31" t="s">
        <v>52</v>
      </c>
      <c r="H7128" s="35" t="s">
        <v>195</v>
      </c>
      <c r="I7128" s="104" t="s">
        <v>56</v>
      </c>
      <c r="J7128" s="19">
        <v>9.1300000000000008</v>
      </c>
      <c r="K7128" s="114"/>
      <c r="L7128" s="115"/>
    </row>
    <row r="7129" spans="1:12">
      <c r="A7129" s="18" t="s">
        <v>20</v>
      </c>
      <c r="B7129" s="5" t="str">
        <f>TEXT(DATA[[#This Row],[Fecha]],"mmm")</f>
        <v>ago</v>
      </c>
      <c r="C7129" s="16">
        <f>(WEEKNUM(DATA[[#This Row],[Fecha]],2))</f>
        <v>34</v>
      </c>
      <c r="D7129" s="30">
        <v>45526</v>
      </c>
      <c r="E7129" s="103">
        <f>YEAR(DATA[[#This Row],[Fecha]])</f>
        <v>2024</v>
      </c>
      <c r="F7129" s="30" t="s">
        <v>335</v>
      </c>
      <c r="G7129" s="31" t="s">
        <v>64</v>
      </c>
      <c r="H7129" s="35" t="s">
        <v>490</v>
      </c>
      <c r="I7129" s="104" t="s">
        <v>57</v>
      </c>
      <c r="J7129" s="19">
        <v>7.48</v>
      </c>
      <c r="K7129" s="114"/>
      <c r="L7129" s="115"/>
    </row>
    <row r="7130" spans="1:12">
      <c r="A7130" s="18" t="s">
        <v>20</v>
      </c>
      <c r="B7130" s="5" t="str">
        <f>TEXT(DATA[[#This Row],[Fecha]],"mmm")</f>
        <v>ago</v>
      </c>
      <c r="C7130" s="16">
        <f>(WEEKNUM(DATA[[#This Row],[Fecha]],2))</f>
        <v>34</v>
      </c>
      <c r="D7130" s="30">
        <v>45526</v>
      </c>
      <c r="E7130" s="103">
        <f>YEAR(DATA[[#This Row],[Fecha]])</f>
        <v>2024</v>
      </c>
      <c r="F7130" s="30" t="s">
        <v>58</v>
      </c>
      <c r="G7130" s="31" t="s">
        <v>52</v>
      </c>
      <c r="H7130" s="35" t="s">
        <v>911</v>
      </c>
      <c r="I7130" s="104" t="s">
        <v>56</v>
      </c>
      <c r="J7130" s="19">
        <v>7.13</v>
      </c>
      <c r="K7130" s="114"/>
      <c r="L7130" s="115"/>
    </row>
    <row r="7131" spans="1:12">
      <c r="A7131" s="18" t="s">
        <v>20</v>
      </c>
      <c r="B7131" s="5" t="str">
        <f>TEXT(DATA[[#This Row],[Fecha]],"mmm")</f>
        <v>ago</v>
      </c>
      <c r="C7131" s="16">
        <f>(WEEKNUM(DATA[[#This Row],[Fecha]],2))</f>
        <v>34</v>
      </c>
      <c r="D7131" s="30">
        <v>45526</v>
      </c>
      <c r="E7131" s="103">
        <f>YEAR(DATA[[#This Row],[Fecha]])</f>
        <v>2024</v>
      </c>
      <c r="F7131" s="30" t="s">
        <v>398</v>
      </c>
      <c r="G7131" s="31" t="s">
        <v>53</v>
      </c>
      <c r="H7131" s="35" t="s">
        <v>387</v>
      </c>
      <c r="I7131" s="104" t="s">
        <v>56</v>
      </c>
      <c r="J7131" s="19">
        <v>5.62</v>
      </c>
      <c r="K7131" s="114"/>
      <c r="L7131" s="115"/>
    </row>
    <row r="7132" spans="1:12">
      <c r="A7132" s="18" t="s">
        <v>20</v>
      </c>
      <c r="B7132" s="5" t="str">
        <f>TEXT(DATA[[#This Row],[Fecha]],"mmm")</f>
        <v>ago</v>
      </c>
      <c r="C7132" s="16">
        <f>(WEEKNUM(DATA[[#This Row],[Fecha]],2))</f>
        <v>34</v>
      </c>
      <c r="D7132" s="30">
        <v>45526</v>
      </c>
      <c r="E7132" s="103">
        <f>YEAR(DATA[[#This Row],[Fecha]])</f>
        <v>2024</v>
      </c>
      <c r="F7132" s="30" t="s">
        <v>335</v>
      </c>
      <c r="G7132" s="31" t="s">
        <v>53</v>
      </c>
      <c r="H7132" s="35" t="s">
        <v>599</v>
      </c>
      <c r="I7132" s="104" t="s">
        <v>57</v>
      </c>
      <c r="J7132" s="19">
        <v>5.53</v>
      </c>
      <c r="K7132" s="114"/>
      <c r="L7132" s="115"/>
    </row>
    <row r="7133" spans="1:12">
      <c r="A7133" s="18" t="s">
        <v>22</v>
      </c>
      <c r="B7133" s="5" t="str">
        <f>TEXT(DATA[[#This Row],[Fecha]],"mmm")</f>
        <v>ago</v>
      </c>
      <c r="C7133" s="16">
        <f>(WEEKNUM(DATA[[#This Row],[Fecha]],2))</f>
        <v>34</v>
      </c>
      <c r="D7133" s="30">
        <v>45526</v>
      </c>
      <c r="E7133" s="103">
        <f>YEAR(DATA[[#This Row],[Fecha]])</f>
        <v>2024</v>
      </c>
      <c r="F7133" s="30" t="s">
        <v>398</v>
      </c>
      <c r="G7133" s="31" t="s">
        <v>65</v>
      </c>
      <c r="H7133" s="35" t="s">
        <v>69</v>
      </c>
      <c r="I7133" s="104" t="s">
        <v>166</v>
      </c>
      <c r="J7133" s="19">
        <v>4.7</v>
      </c>
      <c r="K7133" s="114"/>
      <c r="L7133" s="115"/>
    </row>
    <row r="7134" spans="1:12">
      <c r="A7134" s="18" t="s">
        <v>22</v>
      </c>
      <c r="B7134" s="5" t="str">
        <f>TEXT(DATA[[#This Row],[Fecha]],"mmm")</f>
        <v>ago</v>
      </c>
      <c r="C7134" s="16">
        <f>(WEEKNUM(DATA[[#This Row],[Fecha]],2))</f>
        <v>34</v>
      </c>
      <c r="D7134" s="30">
        <v>45526</v>
      </c>
      <c r="E7134" s="103">
        <f>YEAR(DATA[[#This Row],[Fecha]])</f>
        <v>2024</v>
      </c>
      <c r="F7134" s="30" t="s">
        <v>398</v>
      </c>
      <c r="G7134" s="31" t="s">
        <v>79</v>
      </c>
      <c r="H7134" s="35" t="s">
        <v>110</v>
      </c>
      <c r="I7134" s="104" t="s">
        <v>166</v>
      </c>
      <c r="J7134" s="19">
        <v>4.6500000000000004</v>
      </c>
      <c r="K7134" s="114"/>
      <c r="L7134" s="115"/>
    </row>
    <row r="7135" spans="1:12">
      <c r="A7135" s="18" t="s">
        <v>22</v>
      </c>
      <c r="B7135" s="5" t="str">
        <f>TEXT(DATA[[#This Row],[Fecha]],"mmm")</f>
        <v>ago</v>
      </c>
      <c r="C7135" s="16">
        <f>(WEEKNUM(DATA[[#This Row],[Fecha]],2))</f>
        <v>34</v>
      </c>
      <c r="D7135" s="30">
        <v>45526</v>
      </c>
      <c r="E7135" s="103">
        <f>YEAR(DATA[[#This Row],[Fecha]])</f>
        <v>2024</v>
      </c>
      <c r="F7135" s="30" t="s">
        <v>58</v>
      </c>
      <c r="G7135" s="31" t="s">
        <v>79</v>
      </c>
      <c r="H7135" s="35" t="s">
        <v>110</v>
      </c>
      <c r="I7135" s="104" t="s">
        <v>166</v>
      </c>
      <c r="J7135" s="19">
        <v>4.55</v>
      </c>
      <c r="K7135" s="114"/>
      <c r="L7135" s="115"/>
    </row>
    <row r="7136" spans="1:12">
      <c r="A7136" s="18" t="s">
        <v>20</v>
      </c>
      <c r="B7136" s="5" t="str">
        <f>TEXT(DATA[[#This Row],[Fecha]],"mmm")</f>
        <v>ago</v>
      </c>
      <c r="C7136" s="16">
        <f>(WEEKNUM(DATA[[#This Row],[Fecha]],2))</f>
        <v>34</v>
      </c>
      <c r="D7136" s="30">
        <v>45526</v>
      </c>
      <c r="E7136" s="103">
        <f>YEAR(DATA[[#This Row],[Fecha]])</f>
        <v>2024</v>
      </c>
      <c r="F7136" s="30" t="s">
        <v>398</v>
      </c>
      <c r="G7136" s="31" t="s">
        <v>52</v>
      </c>
      <c r="H7136" s="35" t="s">
        <v>911</v>
      </c>
      <c r="I7136" s="104" t="s">
        <v>166</v>
      </c>
      <c r="J7136" s="19">
        <v>4.5</v>
      </c>
      <c r="K7136" s="114"/>
      <c r="L7136" s="115"/>
    </row>
    <row r="7137" spans="1:12">
      <c r="A7137" s="18" t="s">
        <v>20</v>
      </c>
      <c r="B7137" s="5" t="str">
        <f>TEXT(DATA[[#This Row],[Fecha]],"mmm")</f>
        <v>ago</v>
      </c>
      <c r="C7137" s="16">
        <f>(WEEKNUM(DATA[[#This Row],[Fecha]],2))</f>
        <v>34</v>
      </c>
      <c r="D7137" s="30">
        <v>45526</v>
      </c>
      <c r="E7137" s="103">
        <f>YEAR(DATA[[#This Row],[Fecha]])</f>
        <v>2024</v>
      </c>
      <c r="F7137" s="30" t="s">
        <v>335</v>
      </c>
      <c r="G7137" s="31" t="s">
        <v>62</v>
      </c>
      <c r="H7137" s="35" t="s">
        <v>242</v>
      </c>
      <c r="I7137" s="104" t="s">
        <v>166</v>
      </c>
      <c r="J7137" s="19">
        <v>4.47</v>
      </c>
      <c r="K7137" s="114"/>
      <c r="L7137" s="115"/>
    </row>
    <row r="7138" spans="1:12">
      <c r="A7138" s="18" t="s">
        <v>20</v>
      </c>
      <c r="B7138" s="5" t="str">
        <f>TEXT(DATA[[#This Row],[Fecha]],"mmm")</f>
        <v>ago</v>
      </c>
      <c r="C7138" s="16">
        <f>(WEEKNUM(DATA[[#This Row],[Fecha]],2))</f>
        <v>34</v>
      </c>
      <c r="D7138" s="30">
        <v>45526</v>
      </c>
      <c r="E7138" s="103">
        <f>YEAR(DATA[[#This Row],[Fecha]])</f>
        <v>2024</v>
      </c>
      <c r="F7138" s="30" t="s">
        <v>58</v>
      </c>
      <c r="G7138" s="31" t="s">
        <v>62</v>
      </c>
      <c r="H7138" s="35" t="s">
        <v>63</v>
      </c>
      <c r="I7138" s="104" t="s">
        <v>166</v>
      </c>
      <c r="J7138" s="19">
        <v>3.59</v>
      </c>
      <c r="K7138" s="114"/>
      <c r="L7138" s="115"/>
    </row>
    <row r="7139" spans="1:12">
      <c r="A7139" s="18" t="s">
        <v>20</v>
      </c>
      <c r="B7139" s="5" t="str">
        <f>TEXT(DATA[[#This Row],[Fecha]],"mmm")</f>
        <v>ago</v>
      </c>
      <c r="C7139" s="16">
        <f>(WEEKNUM(DATA[[#This Row],[Fecha]],2))</f>
        <v>34</v>
      </c>
      <c r="D7139" s="30">
        <v>45526</v>
      </c>
      <c r="E7139" s="103">
        <f>YEAR(DATA[[#This Row],[Fecha]])</f>
        <v>2024</v>
      </c>
      <c r="F7139" s="30" t="s">
        <v>58</v>
      </c>
      <c r="G7139" s="31" t="s">
        <v>52</v>
      </c>
      <c r="H7139" s="35" t="s">
        <v>431</v>
      </c>
      <c r="I7139" s="104" t="s">
        <v>166</v>
      </c>
      <c r="J7139" s="19">
        <v>3.01</v>
      </c>
      <c r="K7139" s="114"/>
      <c r="L7139" s="115"/>
    </row>
    <row r="7140" spans="1:12">
      <c r="A7140" s="18" t="s">
        <v>20</v>
      </c>
      <c r="B7140" s="5" t="str">
        <f>TEXT(DATA[[#This Row],[Fecha]],"mmm")</f>
        <v>ago</v>
      </c>
      <c r="C7140" s="16">
        <f>(WEEKNUM(DATA[[#This Row],[Fecha]],2))</f>
        <v>34</v>
      </c>
      <c r="D7140" s="30">
        <v>45526</v>
      </c>
      <c r="E7140" s="103">
        <f>YEAR(DATA[[#This Row],[Fecha]])</f>
        <v>2024</v>
      </c>
      <c r="F7140" s="30" t="s">
        <v>398</v>
      </c>
      <c r="G7140" s="31" t="s">
        <v>53</v>
      </c>
      <c r="H7140" s="35" t="s">
        <v>387</v>
      </c>
      <c r="I7140" s="104" t="s">
        <v>166</v>
      </c>
      <c r="J7140" s="19">
        <v>2.78</v>
      </c>
      <c r="K7140" s="114"/>
      <c r="L7140" s="115"/>
    </row>
    <row r="7141" spans="1:12">
      <c r="A7141" s="18" t="s">
        <v>22</v>
      </c>
      <c r="B7141" s="5" t="str">
        <f>TEXT(DATA[[#This Row],[Fecha]],"mmm")</f>
        <v>ago</v>
      </c>
      <c r="C7141" s="16">
        <f>(WEEKNUM(DATA[[#This Row],[Fecha]],2))</f>
        <v>34</v>
      </c>
      <c r="D7141" s="30">
        <v>45526</v>
      </c>
      <c r="E7141" s="103">
        <f>YEAR(DATA[[#This Row],[Fecha]])</f>
        <v>2024</v>
      </c>
      <c r="F7141" s="30" t="s">
        <v>398</v>
      </c>
      <c r="G7141" s="31" t="s">
        <v>76</v>
      </c>
      <c r="H7141" s="35" t="s">
        <v>949</v>
      </c>
      <c r="I7141" s="104" t="s">
        <v>166</v>
      </c>
      <c r="J7141" s="19">
        <v>2.75</v>
      </c>
      <c r="K7141" s="114"/>
      <c r="L7141" s="115"/>
    </row>
    <row r="7142" spans="1:12">
      <c r="A7142" s="18" t="s">
        <v>20</v>
      </c>
      <c r="B7142" s="5" t="str">
        <f>TEXT(DATA[[#This Row],[Fecha]],"mmm")</f>
        <v>ago</v>
      </c>
      <c r="C7142" s="16">
        <f>(WEEKNUM(DATA[[#This Row],[Fecha]],2))</f>
        <v>34</v>
      </c>
      <c r="D7142" s="30">
        <v>45526</v>
      </c>
      <c r="E7142" s="103">
        <f>YEAR(DATA[[#This Row],[Fecha]])</f>
        <v>2024</v>
      </c>
      <c r="F7142" s="30" t="s">
        <v>398</v>
      </c>
      <c r="G7142" s="31" t="s">
        <v>53</v>
      </c>
      <c r="H7142" s="35" t="s">
        <v>387</v>
      </c>
      <c r="I7142" s="104" t="s">
        <v>166</v>
      </c>
      <c r="J7142" s="19">
        <v>2.72</v>
      </c>
      <c r="K7142" s="114"/>
      <c r="L7142" s="115"/>
    </row>
    <row r="7143" spans="1:12">
      <c r="A7143" s="18" t="s">
        <v>20</v>
      </c>
      <c r="B7143" s="5" t="str">
        <f>TEXT(DATA[[#This Row],[Fecha]],"mmm")</f>
        <v>ago</v>
      </c>
      <c r="C7143" s="16">
        <f>(WEEKNUM(DATA[[#This Row],[Fecha]],2))</f>
        <v>34</v>
      </c>
      <c r="D7143" s="30">
        <v>45526</v>
      </c>
      <c r="E7143" s="103">
        <f>YEAR(DATA[[#This Row],[Fecha]])</f>
        <v>2024</v>
      </c>
      <c r="F7143" s="30" t="s">
        <v>335</v>
      </c>
      <c r="G7143" s="31" t="s">
        <v>62</v>
      </c>
      <c r="H7143" s="35" t="s">
        <v>242</v>
      </c>
      <c r="I7143" s="104" t="s">
        <v>166</v>
      </c>
      <c r="J7143" s="19">
        <v>2.4700000000000002</v>
      </c>
      <c r="K7143" s="114"/>
      <c r="L7143" s="115"/>
    </row>
    <row r="7144" spans="1:12">
      <c r="A7144" s="18" t="s">
        <v>22</v>
      </c>
      <c r="B7144" s="5" t="str">
        <f>TEXT(DATA[[#This Row],[Fecha]],"mmm")</f>
        <v>ago</v>
      </c>
      <c r="C7144" s="16">
        <f>(WEEKNUM(DATA[[#This Row],[Fecha]],2))</f>
        <v>34</v>
      </c>
      <c r="D7144" s="30">
        <v>45526</v>
      </c>
      <c r="E7144" s="103">
        <f>YEAR(DATA[[#This Row],[Fecha]])</f>
        <v>2024</v>
      </c>
      <c r="F7144" s="30" t="s">
        <v>398</v>
      </c>
      <c r="G7144" s="31" t="s">
        <v>79</v>
      </c>
      <c r="H7144" s="35" t="s">
        <v>110</v>
      </c>
      <c r="I7144" s="104" t="s">
        <v>166</v>
      </c>
      <c r="J7144" s="19">
        <v>2.37</v>
      </c>
      <c r="K7144" s="114"/>
      <c r="L7144" s="115"/>
    </row>
    <row r="7145" spans="1:12">
      <c r="A7145" s="18" t="s">
        <v>22</v>
      </c>
      <c r="B7145" s="5" t="str">
        <f>TEXT(DATA[[#This Row],[Fecha]],"mmm")</f>
        <v>ago</v>
      </c>
      <c r="C7145" s="16">
        <f>(WEEKNUM(DATA[[#This Row],[Fecha]],2))</f>
        <v>34</v>
      </c>
      <c r="D7145" s="30">
        <v>45526</v>
      </c>
      <c r="E7145" s="103">
        <f>YEAR(DATA[[#This Row],[Fecha]])</f>
        <v>2024</v>
      </c>
      <c r="F7145" s="30" t="s">
        <v>398</v>
      </c>
      <c r="G7145" s="31" t="s">
        <v>79</v>
      </c>
      <c r="H7145" s="35" t="s">
        <v>110</v>
      </c>
      <c r="I7145" s="104" t="s">
        <v>166</v>
      </c>
      <c r="J7145" s="19">
        <v>2.33</v>
      </c>
      <c r="K7145" s="114"/>
      <c r="L7145" s="115"/>
    </row>
    <row r="7146" spans="1:12">
      <c r="A7146" s="18" t="s">
        <v>20</v>
      </c>
      <c r="B7146" s="5" t="str">
        <f>TEXT(DATA[[#This Row],[Fecha]],"mmm")</f>
        <v>ago</v>
      </c>
      <c r="C7146" s="16">
        <f>(WEEKNUM(DATA[[#This Row],[Fecha]],2))</f>
        <v>34</v>
      </c>
      <c r="D7146" s="30">
        <v>45526</v>
      </c>
      <c r="E7146" s="103">
        <f>YEAR(DATA[[#This Row],[Fecha]])</f>
        <v>2024</v>
      </c>
      <c r="F7146" s="30" t="s">
        <v>398</v>
      </c>
      <c r="G7146" s="31" t="s">
        <v>53</v>
      </c>
      <c r="H7146" s="35" t="s">
        <v>387</v>
      </c>
      <c r="I7146" s="104" t="s">
        <v>166</v>
      </c>
      <c r="J7146" s="19">
        <v>2.2200000000000002</v>
      </c>
      <c r="K7146" s="114"/>
      <c r="L7146" s="115"/>
    </row>
    <row r="7147" spans="1:12">
      <c r="A7147" s="18" t="s">
        <v>22</v>
      </c>
      <c r="B7147" s="5" t="str">
        <f>TEXT(DATA[[#This Row],[Fecha]],"mmm")</f>
        <v>ago</v>
      </c>
      <c r="C7147" s="16">
        <f>(WEEKNUM(DATA[[#This Row],[Fecha]],2))</f>
        <v>34</v>
      </c>
      <c r="D7147" s="30">
        <v>45526</v>
      </c>
      <c r="E7147" s="103">
        <f>YEAR(DATA[[#This Row],[Fecha]])</f>
        <v>2024</v>
      </c>
      <c r="F7147" s="30" t="s">
        <v>398</v>
      </c>
      <c r="G7147" s="31" t="s">
        <v>79</v>
      </c>
      <c r="H7147" s="35" t="s">
        <v>110</v>
      </c>
      <c r="I7147" s="104" t="s">
        <v>166</v>
      </c>
      <c r="J7147" s="19">
        <v>2</v>
      </c>
      <c r="K7147" s="114"/>
      <c r="L7147" s="115"/>
    </row>
    <row r="7148" spans="1:12">
      <c r="A7148" s="18" t="s">
        <v>22</v>
      </c>
      <c r="B7148" s="5" t="str">
        <f>TEXT(DATA[[#This Row],[Fecha]],"mmm")</f>
        <v>ago</v>
      </c>
      <c r="C7148" s="16">
        <f>(WEEKNUM(DATA[[#This Row],[Fecha]],2))</f>
        <v>34</v>
      </c>
      <c r="D7148" s="30">
        <v>45526</v>
      </c>
      <c r="E7148" s="103">
        <f>YEAR(DATA[[#This Row],[Fecha]])</f>
        <v>2024</v>
      </c>
      <c r="F7148" s="30" t="s">
        <v>398</v>
      </c>
      <c r="G7148" s="31" t="s">
        <v>65</v>
      </c>
      <c r="H7148" s="35" t="s">
        <v>69</v>
      </c>
      <c r="I7148" s="104" t="s">
        <v>166</v>
      </c>
      <c r="J7148" s="19">
        <v>1.9</v>
      </c>
      <c r="K7148" s="114"/>
      <c r="L7148" s="115"/>
    </row>
    <row r="7149" spans="1:12">
      <c r="A7149" s="18" t="s">
        <v>20</v>
      </c>
      <c r="B7149" s="5" t="str">
        <f>TEXT(DATA[[#This Row],[Fecha]],"mmm")</f>
        <v>ago</v>
      </c>
      <c r="C7149" s="16">
        <f>(WEEKNUM(DATA[[#This Row],[Fecha]],2))</f>
        <v>34</v>
      </c>
      <c r="D7149" s="30">
        <v>45526</v>
      </c>
      <c r="E7149" s="103">
        <f>YEAR(DATA[[#This Row],[Fecha]])</f>
        <v>2024</v>
      </c>
      <c r="F7149" s="30" t="s">
        <v>58</v>
      </c>
      <c r="G7149" s="31" t="s">
        <v>70</v>
      </c>
      <c r="H7149" s="35" t="s">
        <v>134</v>
      </c>
      <c r="I7149" s="104" t="s">
        <v>166</v>
      </c>
      <c r="J7149" s="19">
        <v>1.74</v>
      </c>
      <c r="K7149" s="114"/>
      <c r="L7149" s="115"/>
    </row>
    <row r="7150" spans="1:12">
      <c r="A7150" s="18" t="s">
        <v>22</v>
      </c>
      <c r="B7150" s="5" t="str">
        <f>TEXT(DATA[[#This Row],[Fecha]],"mmm")</f>
        <v>ago</v>
      </c>
      <c r="C7150" s="16">
        <f>(WEEKNUM(DATA[[#This Row],[Fecha]],2))</f>
        <v>34</v>
      </c>
      <c r="D7150" s="30">
        <v>45526</v>
      </c>
      <c r="E7150" s="103">
        <f>YEAR(DATA[[#This Row],[Fecha]])</f>
        <v>2024</v>
      </c>
      <c r="F7150" s="30" t="s">
        <v>58</v>
      </c>
      <c r="G7150" s="31" t="s">
        <v>65</v>
      </c>
      <c r="H7150" s="35" t="s">
        <v>89</v>
      </c>
      <c r="I7150" s="104" t="s">
        <v>166</v>
      </c>
      <c r="J7150" s="19">
        <v>1.7</v>
      </c>
      <c r="K7150" s="114"/>
      <c r="L7150" s="115"/>
    </row>
    <row r="7151" spans="1:12">
      <c r="A7151" s="18" t="s">
        <v>20</v>
      </c>
      <c r="B7151" s="5" t="str">
        <f>TEXT(DATA[[#This Row],[Fecha]],"mmm")</f>
        <v>ago</v>
      </c>
      <c r="C7151" s="16">
        <f>(WEEKNUM(DATA[[#This Row],[Fecha]],2))</f>
        <v>34</v>
      </c>
      <c r="D7151" s="30">
        <v>45526</v>
      </c>
      <c r="E7151" s="103">
        <f>YEAR(DATA[[#This Row],[Fecha]])</f>
        <v>2024</v>
      </c>
      <c r="F7151" s="30" t="s">
        <v>335</v>
      </c>
      <c r="G7151" s="31" t="s">
        <v>53</v>
      </c>
      <c r="H7151" s="35" t="s">
        <v>387</v>
      </c>
      <c r="I7151" s="104" t="s">
        <v>166</v>
      </c>
      <c r="J7151" s="19">
        <v>1.64</v>
      </c>
      <c r="K7151" s="114"/>
      <c r="L7151" s="115"/>
    </row>
    <row r="7152" spans="1:12">
      <c r="A7152" s="18" t="s">
        <v>22</v>
      </c>
      <c r="B7152" s="5" t="str">
        <f>TEXT(DATA[[#This Row],[Fecha]],"mmm")</f>
        <v>ago</v>
      </c>
      <c r="C7152" s="16">
        <f>(WEEKNUM(DATA[[#This Row],[Fecha]],2))</f>
        <v>34</v>
      </c>
      <c r="D7152" s="30">
        <v>45526</v>
      </c>
      <c r="E7152" s="103">
        <f>YEAR(DATA[[#This Row],[Fecha]])</f>
        <v>2024</v>
      </c>
      <c r="F7152" s="30" t="s">
        <v>58</v>
      </c>
      <c r="G7152" s="31" t="s">
        <v>79</v>
      </c>
      <c r="H7152" s="35" t="s">
        <v>110</v>
      </c>
      <c r="I7152" s="104" t="s">
        <v>166</v>
      </c>
      <c r="J7152" s="19">
        <v>1.5</v>
      </c>
      <c r="K7152" s="114"/>
      <c r="L7152" s="115"/>
    </row>
    <row r="7153" spans="1:12">
      <c r="A7153" s="18" t="s">
        <v>22</v>
      </c>
      <c r="B7153" s="5" t="str">
        <f>TEXT(DATA[[#This Row],[Fecha]],"mmm")</f>
        <v>ago</v>
      </c>
      <c r="C7153" s="16">
        <f>(WEEKNUM(DATA[[#This Row],[Fecha]],2))</f>
        <v>34</v>
      </c>
      <c r="D7153" s="30">
        <v>45526</v>
      </c>
      <c r="E7153" s="103">
        <f>YEAR(DATA[[#This Row],[Fecha]])</f>
        <v>2024</v>
      </c>
      <c r="F7153" s="30" t="s">
        <v>58</v>
      </c>
      <c r="G7153" s="31" t="s">
        <v>79</v>
      </c>
      <c r="H7153" s="35" t="s">
        <v>110</v>
      </c>
      <c r="I7153" s="104" t="s">
        <v>166</v>
      </c>
      <c r="J7153" s="19">
        <v>1.35</v>
      </c>
      <c r="K7153" s="114"/>
      <c r="L7153" s="115"/>
    </row>
    <row r="7154" spans="1:12">
      <c r="A7154" s="18" t="s">
        <v>22</v>
      </c>
      <c r="B7154" s="5" t="str">
        <f>TEXT(DATA[[#This Row],[Fecha]],"mmm")</f>
        <v>ago</v>
      </c>
      <c r="C7154" s="16">
        <f>(WEEKNUM(DATA[[#This Row],[Fecha]],2))</f>
        <v>34</v>
      </c>
      <c r="D7154" s="30">
        <v>45526</v>
      </c>
      <c r="E7154" s="103">
        <f>YEAR(DATA[[#This Row],[Fecha]])</f>
        <v>2024</v>
      </c>
      <c r="F7154" s="30" t="s">
        <v>398</v>
      </c>
      <c r="G7154" s="31" t="s">
        <v>79</v>
      </c>
      <c r="H7154" s="35" t="s">
        <v>110</v>
      </c>
      <c r="I7154" s="104" t="s">
        <v>166</v>
      </c>
      <c r="J7154" s="19">
        <v>1.35</v>
      </c>
      <c r="K7154" s="114"/>
      <c r="L7154" s="115"/>
    </row>
    <row r="7155" spans="1:12">
      <c r="A7155" s="18" t="s">
        <v>22</v>
      </c>
      <c r="B7155" s="5" t="str">
        <f>TEXT(DATA[[#This Row],[Fecha]],"mmm")</f>
        <v>ago</v>
      </c>
      <c r="C7155" s="16">
        <f>(WEEKNUM(DATA[[#This Row],[Fecha]],2))</f>
        <v>34</v>
      </c>
      <c r="D7155" s="30">
        <v>45526</v>
      </c>
      <c r="E7155" s="103">
        <f>YEAR(DATA[[#This Row],[Fecha]])</f>
        <v>2024</v>
      </c>
      <c r="F7155" s="30" t="s">
        <v>58</v>
      </c>
      <c r="G7155" s="31" t="s">
        <v>74</v>
      </c>
      <c r="H7155" s="35" t="s">
        <v>149</v>
      </c>
      <c r="I7155" s="104" t="s">
        <v>166</v>
      </c>
      <c r="J7155" s="19">
        <v>1.3</v>
      </c>
      <c r="K7155" s="114"/>
      <c r="L7155" s="115"/>
    </row>
    <row r="7156" spans="1:12">
      <c r="A7156" s="18" t="s">
        <v>22</v>
      </c>
      <c r="B7156" s="5" t="str">
        <f>TEXT(DATA[[#This Row],[Fecha]],"mmm")</f>
        <v>ago</v>
      </c>
      <c r="C7156" s="16">
        <f>(WEEKNUM(DATA[[#This Row],[Fecha]],2))</f>
        <v>34</v>
      </c>
      <c r="D7156" s="30">
        <v>45526</v>
      </c>
      <c r="E7156" s="103">
        <f>YEAR(DATA[[#This Row],[Fecha]])</f>
        <v>2024</v>
      </c>
      <c r="F7156" s="30" t="s">
        <v>398</v>
      </c>
      <c r="G7156" s="31" t="s">
        <v>65</v>
      </c>
      <c r="H7156" s="35" t="s">
        <v>69</v>
      </c>
      <c r="I7156" s="104" t="s">
        <v>166</v>
      </c>
      <c r="J7156" s="19">
        <v>1.25</v>
      </c>
      <c r="K7156" s="114"/>
      <c r="L7156" s="115"/>
    </row>
    <row r="7157" spans="1:12">
      <c r="A7157" s="18" t="s">
        <v>22</v>
      </c>
      <c r="B7157" s="5" t="str">
        <f>TEXT(DATA[[#This Row],[Fecha]],"mmm")</f>
        <v>ago</v>
      </c>
      <c r="C7157" s="16">
        <f>(WEEKNUM(DATA[[#This Row],[Fecha]],2))</f>
        <v>34</v>
      </c>
      <c r="D7157" s="30">
        <v>45526</v>
      </c>
      <c r="E7157" s="103">
        <f>YEAR(DATA[[#This Row],[Fecha]])</f>
        <v>2024</v>
      </c>
      <c r="F7157" s="30" t="s">
        <v>398</v>
      </c>
      <c r="G7157" s="31" t="s">
        <v>79</v>
      </c>
      <c r="H7157" s="35" t="s">
        <v>110</v>
      </c>
      <c r="I7157" s="104" t="s">
        <v>166</v>
      </c>
      <c r="J7157" s="19">
        <v>1.1000000000000001</v>
      </c>
      <c r="K7157" s="114"/>
      <c r="L7157" s="115"/>
    </row>
    <row r="7158" spans="1:12">
      <c r="A7158" s="18" t="s">
        <v>22</v>
      </c>
      <c r="B7158" s="5" t="str">
        <f>TEXT(DATA[[#This Row],[Fecha]],"mmm")</f>
        <v>ago</v>
      </c>
      <c r="C7158" s="16">
        <f>(WEEKNUM(DATA[[#This Row],[Fecha]],2))</f>
        <v>34</v>
      </c>
      <c r="D7158" s="30">
        <v>45526</v>
      </c>
      <c r="E7158" s="103">
        <f>YEAR(DATA[[#This Row],[Fecha]])</f>
        <v>2024</v>
      </c>
      <c r="F7158" s="30" t="s">
        <v>398</v>
      </c>
      <c r="G7158" s="31" t="s">
        <v>65</v>
      </c>
      <c r="H7158" s="35" t="s">
        <v>69</v>
      </c>
      <c r="I7158" s="104" t="s">
        <v>166</v>
      </c>
      <c r="J7158" s="19">
        <v>0.85</v>
      </c>
      <c r="K7158" s="114"/>
      <c r="L7158" s="115"/>
    </row>
    <row r="7159" spans="1:12">
      <c r="A7159" s="18" t="s">
        <v>20</v>
      </c>
      <c r="B7159" s="5" t="str">
        <f>TEXT(DATA[[#This Row],[Fecha]],"mmm")</f>
        <v>ago</v>
      </c>
      <c r="C7159" s="16">
        <f>(WEEKNUM(DATA[[#This Row],[Fecha]],2))</f>
        <v>34</v>
      </c>
      <c r="D7159" s="30">
        <v>45526</v>
      </c>
      <c r="E7159" s="103">
        <f>YEAR(DATA[[#This Row],[Fecha]])</f>
        <v>2024</v>
      </c>
      <c r="F7159" s="30" t="s">
        <v>335</v>
      </c>
      <c r="G7159" s="31" t="s">
        <v>75</v>
      </c>
      <c r="H7159" s="35" t="s">
        <v>177</v>
      </c>
      <c r="I7159" s="104" t="s">
        <v>166</v>
      </c>
      <c r="J7159" s="19">
        <v>0.66</v>
      </c>
      <c r="K7159" s="114"/>
      <c r="L7159" s="115"/>
    </row>
    <row r="7160" spans="1:12">
      <c r="A7160" s="18" t="s">
        <v>22</v>
      </c>
      <c r="B7160" s="5" t="str">
        <f>TEXT(DATA[[#This Row],[Fecha]],"mmm")</f>
        <v>ago</v>
      </c>
      <c r="C7160" s="16">
        <f>(WEEKNUM(DATA[[#This Row],[Fecha]],2))</f>
        <v>34</v>
      </c>
      <c r="D7160" s="30">
        <v>45526</v>
      </c>
      <c r="E7160" s="103">
        <f>YEAR(DATA[[#This Row],[Fecha]])</f>
        <v>2024</v>
      </c>
      <c r="F7160" s="30" t="s">
        <v>398</v>
      </c>
      <c r="G7160" s="31" t="s">
        <v>79</v>
      </c>
      <c r="H7160" s="35" t="s">
        <v>110</v>
      </c>
      <c r="I7160" s="104" t="s">
        <v>166</v>
      </c>
      <c r="J7160" s="19">
        <v>0.65</v>
      </c>
      <c r="K7160" s="114"/>
      <c r="L7160" s="115"/>
    </row>
    <row r="7161" spans="1:12">
      <c r="A7161" s="18" t="s">
        <v>22</v>
      </c>
      <c r="B7161" s="5" t="str">
        <f>TEXT(DATA[[#This Row],[Fecha]],"mmm")</f>
        <v>ago</v>
      </c>
      <c r="C7161" s="16">
        <f>(WEEKNUM(DATA[[#This Row],[Fecha]],2))</f>
        <v>34</v>
      </c>
      <c r="D7161" s="30">
        <v>45526</v>
      </c>
      <c r="E7161" s="103">
        <f>YEAR(DATA[[#This Row],[Fecha]])</f>
        <v>2024</v>
      </c>
      <c r="F7161" s="30" t="s">
        <v>58</v>
      </c>
      <c r="G7161" s="31" t="s">
        <v>79</v>
      </c>
      <c r="H7161" s="35" t="s">
        <v>110</v>
      </c>
      <c r="I7161" s="104" t="s">
        <v>166</v>
      </c>
      <c r="J7161" s="19">
        <v>0.6</v>
      </c>
      <c r="K7161" s="114"/>
      <c r="L7161" s="115"/>
    </row>
    <row r="7162" spans="1:12">
      <c r="A7162" s="18" t="s">
        <v>22</v>
      </c>
      <c r="B7162" s="5" t="str">
        <f>TEXT(DATA[[#This Row],[Fecha]],"mmm")</f>
        <v>ago</v>
      </c>
      <c r="C7162" s="16">
        <f>(WEEKNUM(DATA[[#This Row],[Fecha]],2))</f>
        <v>34</v>
      </c>
      <c r="D7162" s="30">
        <v>45526</v>
      </c>
      <c r="E7162" s="103">
        <f>YEAR(DATA[[#This Row],[Fecha]])</f>
        <v>2024</v>
      </c>
      <c r="F7162" s="30" t="s">
        <v>398</v>
      </c>
      <c r="G7162" s="31" t="s">
        <v>79</v>
      </c>
      <c r="H7162" s="35" t="s">
        <v>110</v>
      </c>
      <c r="I7162" s="104" t="s">
        <v>166</v>
      </c>
      <c r="J7162" s="19">
        <v>0.6</v>
      </c>
      <c r="K7162" s="114"/>
      <c r="L7162" s="115"/>
    </row>
    <row r="7163" spans="1:12">
      <c r="A7163" s="18" t="s">
        <v>22</v>
      </c>
      <c r="B7163" s="5" t="str">
        <f>TEXT(DATA[[#This Row],[Fecha]],"mmm")</f>
        <v>ago</v>
      </c>
      <c r="C7163" s="16">
        <f>(WEEKNUM(DATA[[#This Row],[Fecha]],2))</f>
        <v>34</v>
      </c>
      <c r="D7163" s="30">
        <v>45526</v>
      </c>
      <c r="E7163" s="103">
        <f>YEAR(DATA[[#This Row],[Fecha]])</f>
        <v>2024</v>
      </c>
      <c r="F7163" s="30" t="s">
        <v>58</v>
      </c>
      <c r="G7163" s="31" t="s">
        <v>74</v>
      </c>
      <c r="H7163" s="35" t="s">
        <v>149</v>
      </c>
      <c r="I7163" s="104" t="s">
        <v>166</v>
      </c>
      <c r="J7163" s="19">
        <v>0.55000000000000004</v>
      </c>
      <c r="K7163" s="114"/>
      <c r="L7163" s="115"/>
    </row>
    <row r="7164" spans="1:12">
      <c r="A7164" s="18" t="s">
        <v>22</v>
      </c>
      <c r="B7164" s="5" t="str">
        <f>TEXT(DATA[[#This Row],[Fecha]],"mmm")</f>
        <v>ago</v>
      </c>
      <c r="C7164" s="16">
        <f>(WEEKNUM(DATA[[#This Row],[Fecha]],2))</f>
        <v>34</v>
      </c>
      <c r="D7164" s="30">
        <v>45526</v>
      </c>
      <c r="E7164" s="103">
        <f>YEAR(DATA[[#This Row],[Fecha]])</f>
        <v>2024</v>
      </c>
      <c r="F7164" s="30" t="s">
        <v>398</v>
      </c>
      <c r="G7164" s="31" t="s">
        <v>79</v>
      </c>
      <c r="H7164" s="35" t="s">
        <v>110</v>
      </c>
      <c r="I7164" s="104" t="s">
        <v>166</v>
      </c>
      <c r="J7164" s="19">
        <v>0.55000000000000004</v>
      </c>
      <c r="K7164" s="114"/>
      <c r="L7164" s="115"/>
    </row>
    <row r="7165" spans="1:12">
      <c r="A7165" s="18" t="s">
        <v>20</v>
      </c>
      <c r="B7165" s="5" t="str">
        <f>TEXT(DATA[[#This Row],[Fecha]],"mmm")</f>
        <v>ago</v>
      </c>
      <c r="C7165" s="16">
        <f>(WEEKNUM(DATA[[#This Row],[Fecha]],2))</f>
        <v>34</v>
      </c>
      <c r="D7165" s="30">
        <v>45526</v>
      </c>
      <c r="E7165" s="103">
        <f>YEAR(DATA[[#This Row],[Fecha]])</f>
        <v>2024</v>
      </c>
      <c r="F7165" s="30" t="s">
        <v>335</v>
      </c>
      <c r="G7165" s="31" t="s">
        <v>53</v>
      </c>
      <c r="H7165" s="35" t="s">
        <v>387</v>
      </c>
      <c r="I7165" s="104" t="s">
        <v>166</v>
      </c>
      <c r="J7165" s="19">
        <v>0.49</v>
      </c>
      <c r="K7165" s="114"/>
      <c r="L7165" s="115"/>
    </row>
    <row r="7166" spans="1:12">
      <c r="A7166" s="18" t="s">
        <v>20</v>
      </c>
      <c r="B7166" s="5" t="str">
        <f>TEXT(DATA[[#This Row],[Fecha]],"mmm")</f>
        <v>ago</v>
      </c>
      <c r="C7166" s="16">
        <f>(WEEKNUM(DATA[[#This Row],[Fecha]],2))</f>
        <v>34</v>
      </c>
      <c r="D7166" s="30">
        <v>45526</v>
      </c>
      <c r="E7166" s="103">
        <f>YEAR(DATA[[#This Row],[Fecha]])</f>
        <v>2024</v>
      </c>
      <c r="F7166" s="30" t="s">
        <v>335</v>
      </c>
      <c r="G7166" s="31" t="s">
        <v>59</v>
      </c>
      <c r="H7166" s="35" t="s">
        <v>487</v>
      </c>
      <c r="I7166" s="104" t="s">
        <v>166</v>
      </c>
      <c r="J7166" s="19">
        <v>0.36</v>
      </c>
      <c r="K7166" s="114"/>
      <c r="L7166" s="115"/>
    </row>
    <row r="7167" spans="1:12">
      <c r="A7167" s="18" t="s">
        <v>22</v>
      </c>
      <c r="B7167" s="5" t="str">
        <f>TEXT(DATA[[#This Row],[Fecha]],"mmm")</f>
        <v>ago</v>
      </c>
      <c r="C7167" s="16">
        <f>(WEEKNUM(DATA[[#This Row],[Fecha]],2))</f>
        <v>34</v>
      </c>
      <c r="D7167" s="30">
        <v>45526</v>
      </c>
      <c r="E7167" s="103">
        <f>YEAR(DATA[[#This Row],[Fecha]])</f>
        <v>2024</v>
      </c>
      <c r="F7167" s="30" t="s">
        <v>398</v>
      </c>
      <c r="G7167" s="31" t="s">
        <v>76</v>
      </c>
      <c r="H7167" s="35" t="s">
        <v>949</v>
      </c>
      <c r="I7167" s="104" t="s">
        <v>166</v>
      </c>
      <c r="J7167" s="19">
        <v>0.35</v>
      </c>
      <c r="K7167" s="114"/>
      <c r="L7167" s="115"/>
    </row>
    <row r="7168" spans="1:12">
      <c r="A7168" s="18" t="s">
        <v>22</v>
      </c>
      <c r="B7168" s="5" t="str">
        <f>TEXT(DATA[[#This Row],[Fecha]],"mmm")</f>
        <v>ago</v>
      </c>
      <c r="C7168" s="16">
        <f>(WEEKNUM(DATA[[#This Row],[Fecha]],2))</f>
        <v>34</v>
      </c>
      <c r="D7168" s="30">
        <v>45526</v>
      </c>
      <c r="E7168" s="103">
        <f>YEAR(DATA[[#This Row],[Fecha]])</f>
        <v>2024</v>
      </c>
      <c r="F7168" s="30" t="s">
        <v>398</v>
      </c>
      <c r="G7168" s="31" t="s">
        <v>65</v>
      </c>
      <c r="H7168" s="35" t="s">
        <v>69</v>
      </c>
      <c r="I7168" s="104" t="s">
        <v>166</v>
      </c>
      <c r="J7168" s="19">
        <v>0.35</v>
      </c>
      <c r="K7168" s="114"/>
      <c r="L7168" s="115"/>
    </row>
    <row r="7169" spans="1:12">
      <c r="A7169" s="18" t="s">
        <v>22</v>
      </c>
      <c r="B7169" s="5" t="str">
        <f>TEXT(DATA[[#This Row],[Fecha]],"mmm")</f>
        <v>ago</v>
      </c>
      <c r="C7169" s="16">
        <f>(WEEKNUM(DATA[[#This Row],[Fecha]],2))</f>
        <v>34</v>
      </c>
      <c r="D7169" s="30">
        <v>45526</v>
      </c>
      <c r="E7169" s="103">
        <f>YEAR(DATA[[#This Row],[Fecha]])</f>
        <v>2024</v>
      </c>
      <c r="F7169" s="30" t="s">
        <v>398</v>
      </c>
      <c r="G7169" s="31" t="s">
        <v>65</v>
      </c>
      <c r="H7169" s="35" t="s">
        <v>89</v>
      </c>
      <c r="I7169" s="104" t="s">
        <v>166</v>
      </c>
      <c r="J7169" s="19">
        <v>0.15</v>
      </c>
      <c r="K7169" s="114"/>
      <c r="L7169" s="115"/>
    </row>
    <row r="7170" spans="1:12">
      <c r="A7170" s="18" t="s">
        <v>22</v>
      </c>
      <c r="B7170" s="5" t="str">
        <f>TEXT(DATA[[#This Row],[Fecha]],"mmm")</f>
        <v>ago</v>
      </c>
      <c r="C7170" s="16">
        <f>(WEEKNUM(DATA[[#This Row],[Fecha]],2))</f>
        <v>34</v>
      </c>
      <c r="D7170" s="30">
        <v>45526</v>
      </c>
      <c r="E7170" s="103">
        <f>YEAR(DATA[[#This Row],[Fecha]])</f>
        <v>2024</v>
      </c>
      <c r="F7170" s="30" t="s">
        <v>58</v>
      </c>
      <c r="G7170" s="31" t="s">
        <v>79</v>
      </c>
      <c r="H7170" s="35" t="s">
        <v>110</v>
      </c>
      <c r="I7170" s="104" t="s">
        <v>166</v>
      </c>
      <c r="J7170" s="19">
        <v>0.1</v>
      </c>
      <c r="K7170" s="114"/>
      <c r="L7170" s="115"/>
    </row>
    <row r="7171" spans="1:12">
      <c r="A7171" s="18" t="s">
        <v>20</v>
      </c>
      <c r="B7171" s="5" t="str">
        <f>TEXT(DATA[[#This Row],[Fecha]],"mmm")</f>
        <v>ago</v>
      </c>
      <c r="C7171" s="16">
        <f>(WEEKNUM(DATA[[#This Row],[Fecha]],2))</f>
        <v>34</v>
      </c>
      <c r="D7171" s="30">
        <v>45527</v>
      </c>
      <c r="E7171" s="103">
        <f>YEAR(DATA[[#This Row],[Fecha]])</f>
        <v>2024</v>
      </c>
      <c r="F7171" s="30" t="s">
        <v>398</v>
      </c>
      <c r="G7171" s="31" t="s">
        <v>52</v>
      </c>
      <c r="H7171" s="35" t="s">
        <v>174</v>
      </c>
      <c r="I7171" s="104" t="s">
        <v>56</v>
      </c>
      <c r="J7171" s="19">
        <v>23.26</v>
      </c>
      <c r="K7171" s="114" t="s">
        <v>1140</v>
      </c>
      <c r="L7171" s="115"/>
    </row>
    <row r="7172" spans="1:12">
      <c r="A7172" s="18" t="s">
        <v>20</v>
      </c>
      <c r="B7172" s="5" t="str">
        <f>TEXT(DATA[[#This Row],[Fecha]],"mmm")</f>
        <v>ago</v>
      </c>
      <c r="C7172" s="16">
        <f>(WEEKNUM(DATA[[#This Row],[Fecha]],2))</f>
        <v>34</v>
      </c>
      <c r="D7172" s="30">
        <v>45527</v>
      </c>
      <c r="E7172" s="103">
        <f>YEAR(DATA[[#This Row],[Fecha]])</f>
        <v>2024</v>
      </c>
      <c r="F7172" s="30" t="s">
        <v>58</v>
      </c>
      <c r="G7172" s="31" t="s">
        <v>64</v>
      </c>
      <c r="H7172" s="35" t="s">
        <v>477</v>
      </c>
      <c r="I7172" s="104" t="s">
        <v>57</v>
      </c>
      <c r="J7172" s="19">
        <v>17.37</v>
      </c>
      <c r="K7172" s="114" t="s">
        <v>1138</v>
      </c>
      <c r="L7172" s="115"/>
    </row>
    <row r="7173" spans="1:12">
      <c r="A7173" s="18" t="s">
        <v>20</v>
      </c>
      <c r="B7173" s="5" t="str">
        <f>TEXT(DATA[[#This Row],[Fecha]],"mmm")</f>
        <v>ago</v>
      </c>
      <c r="C7173" s="16">
        <f>(WEEKNUM(DATA[[#This Row],[Fecha]],2))</f>
        <v>34</v>
      </c>
      <c r="D7173" s="30">
        <v>45527</v>
      </c>
      <c r="E7173" s="103">
        <f>YEAR(DATA[[#This Row],[Fecha]])</f>
        <v>2024</v>
      </c>
      <c r="F7173" s="30" t="s">
        <v>398</v>
      </c>
      <c r="G7173" s="31" t="s">
        <v>75</v>
      </c>
      <c r="H7173" s="35" t="s">
        <v>96</v>
      </c>
      <c r="I7173" s="104" t="s">
        <v>57</v>
      </c>
      <c r="J7173" s="19">
        <v>9.5500000000000007</v>
      </c>
      <c r="K7173" s="114"/>
      <c r="L7173" s="115"/>
    </row>
    <row r="7174" spans="1:12">
      <c r="A7174" s="18" t="s">
        <v>20</v>
      </c>
      <c r="B7174" s="5" t="str">
        <f>TEXT(DATA[[#This Row],[Fecha]],"mmm")</f>
        <v>ago</v>
      </c>
      <c r="C7174" s="16">
        <f>(WEEKNUM(DATA[[#This Row],[Fecha]],2))</f>
        <v>34</v>
      </c>
      <c r="D7174" s="30">
        <v>45527</v>
      </c>
      <c r="E7174" s="103">
        <f>YEAR(DATA[[#This Row],[Fecha]])</f>
        <v>2024</v>
      </c>
      <c r="F7174" s="30" t="s">
        <v>335</v>
      </c>
      <c r="G7174" s="31" t="s">
        <v>59</v>
      </c>
      <c r="H7174" s="35" t="s">
        <v>556</v>
      </c>
      <c r="I7174" s="104" t="s">
        <v>56</v>
      </c>
      <c r="J7174" s="19">
        <v>5.0999999999999996</v>
      </c>
      <c r="K7174" s="114"/>
      <c r="L7174" s="115"/>
    </row>
    <row r="7175" spans="1:12">
      <c r="A7175" s="18" t="s">
        <v>20</v>
      </c>
      <c r="B7175" s="5" t="str">
        <f>TEXT(DATA[[#This Row],[Fecha]],"mmm")</f>
        <v>ago</v>
      </c>
      <c r="C7175" s="16">
        <f>(WEEKNUM(DATA[[#This Row],[Fecha]],2))</f>
        <v>34</v>
      </c>
      <c r="D7175" s="30">
        <v>45527</v>
      </c>
      <c r="E7175" s="103">
        <f>YEAR(DATA[[#This Row],[Fecha]])</f>
        <v>2024</v>
      </c>
      <c r="F7175" s="30" t="s">
        <v>398</v>
      </c>
      <c r="G7175" s="31" t="s">
        <v>53</v>
      </c>
      <c r="H7175" s="35" t="s">
        <v>387</v>
      </c>
      <c r="I7175" s="104" t="s">
        <v>166</v>
      </c>
      <c r="J7175" s="19">
        <v>4.41</v>
      </c>
      <c r="K7175" s="114"/>
      <c r="L7175" s="115"/>
    </row>
    <row r="7176" spans="1:12">
      <c r="A7176" s="18" t="s">
        <v>19</v>
      </c>
      <c r="B7176" s="5" t="str">
        <f>TEXT(DATA[[#This Row],[Fecha]],"mmm")</f>
        <v>ago</v>
      </c>
      <c r="C7176" s="16">
        <f>(WEEKNUM(DATA[[#This Row],[Fecha]],2))</f>
        <v>34</v>
      </c>
      <c r="D7176" s="30">
        <v>45527</v>
      </c>
      <c r="E7176" s="103">
        <f>YEAR(DATA[[#This Row],[Fecha]])</f>
        <v>2024</v>
      </c>
      <c r="F7176" s="30" t="s">
        <v>398</v>
      </c>
      <c r="G7176" s="31" t="s">
        <v>64</v>
      </c>
      <c r="H7176" s="35" t="s">
        <v>477</v>
      </c>
      <c r="I7176" s="104" t="s">
        <v>166</v>
      </c>
      <c r="J7176" s="19">
        <v>4.0599999999999996</v>
      </c>
      <c r="K7176" s="114"/>
      <c r="L7176" s="115"/>
    </row>
    <row r="7177" spans="1:12">
      <c r="A7177" s="18" t="s">
        <v>20</v>
      </c>
      <c r="B7177" s="5" t="str">
        <f>TEXT(DATA[[#This Row],[Fecha]],"mmm")</f>
        <v>ago</v>
      </c>
      <c r="C7177" s="16">
        <f>(WEEKNUM(DATA[[#This Row],[Fecha]],2))</f>
        <v>34</v>
      </c>
      <c r="D7177" s="30">
        <v>45527</v>
      </c>
      <c r="E7177" s="103">
        <f>YEAR(DATA[[#This Row],[Fecha]])</f>
        <v>2024</v>
      </c>
      <c r="F7177" s="30" t="s">
        <v>58</v>
      </c>
      <c r="G7177" s="31" t="s">
        <v>70</v>
      </c>
      <c r="H7177" s="35" t="s">
        <v>134</v>
      </c>
      <c r="I7177" s="104" t="s">
        <v>166</v>
      </c>
      <c r="J7177" s="19">
        <v>3.44</v>
      </c>
      <c r="K7177" s="114"/>
      <c r="L7177" s="115"/>
    </row>
    <row r="7178" spans="1:12">
      <c r="A7178" s="18" t="s">
        <v>20</v>
      </c>
      <c r="B7178" s="5" t="str">
        <f>TEXT(DATA[[#This Row],[Fecha]],"mmm")</f>
        <v>ago</v>
      </c>
      <c r="C7178" s="16">
        <f>(WEEKNUM(DATA[[#This Row],[Fecha]],2))</f>
        <v>34</v>
      </c>
      <c r="D7178" s="30">
        <v>45527</v>
      </c>
      <c r="E7178" s="103">
        <f>YEAR(DATA[[#This Row],[Fecha]])</f>
        <v>2024</v>
      </c>
      <c r="F7178" s="30" t="s">
        <v>398</v>
      </c>
      <c r="G7178" s="31" t="s">
        <v>53</v>
      </c>
      <c r="H7178" s="35" t="s">
        <v>387</v>
      </c>
      <c r="I7178" s="104" t="s">
        <v>166</v>
      </c>
      <c r="J7178" s="19">
        <v>2.83</v>
      </c>
      <c r="K7178" s="114"/>
      <c r="L7178" s="115"/>
    </row>
    <row r="7179" spans="1:12">
      <c r="A7179" s="18" t="s">
        <v>20</v>
      </c>
      <c r="B7179" s="5" t="str">
        <f>TEXT(DATA[[#This Row],[Fecha]],"mmm")</f>
        <v>ago</v>
      </c>
      <c r="C7179" s="16">
        <f>(WEEKNUM(DATA[[#This Row],[Fecha]],2))</f>
        <v>34</v>
      </c>
      <c r="D7179" s="30">
        <v>45527</v>
      </c>
      <c r="E7179" s="103">
        <f>YEAR(DATA[[#This Row],[Fecha]])</f>
        <v>2024</v>
      </c>
      <c r="F7179" s="30" t="s">
        <v>335</v>
      </c>
      <c r="G7179" s="31" t="s">
        <v>76</v>
      </c>
      <c r="H7179" s="35" t="s">
        <v>596</v>
      </c>
      <c r="I7179" s="104" t="s">
        <v>166</v>
      </c>
      <c r="J7179" s="19">
        <v>2.72</v>
      </c>
      <c r="K7179" s="114"/>
      <c r="L7179" s="115"/>
    </row>
    <row r="7180" spans="1:12">
      <c r="A7180" s="18" t="s">
        <v>20</v>
      </c>
      <c r="B7180" s="5" t="str">
        <f>TEXT(DATA[[#This Row],[Fecha]],"mmm")</f>
        <v>ago</v>
      </c>
      <c r="C7180" s="16">
        <f>(WEEKNUM(DATA[[#This Row],[Fecha]],2))</f>
        <v>34</v>
      </c>
      <c r="D7180" s="30">
        <v>45527</v>
      </c>
      <c r="E7180" s="103">
        <f>YEAR(DATA[[#This Row],[Fecha]])</f>
        <v>2024</v>
      </c>
      <c r="F7180" s="30" t="s">
        <v>335</v>
      </c>
      <c r="G7180" s="31" t="s">
        <v>75</v>
      </c>
      <c r="H7180" s="35" t="s">
        <v>177</v>
      </c>
      <c r="I7180" s="104" t="s">
        <v>166</v>
      </c>
      <c r="J7180" s="19">
        <v>2.6</v>
      </c>
      <c r="K7180" s="114"/>
      <c r="L7180" s="115"/>
    </row>
    <row r="7181" spans="1:12">
      <c r="A7181" s="18" t="s">
        <v>19</v>
      </c>
      <c r="B7181" s="5" t="str">
        <f>TEXT(DATA[[#This Row],[Fecha]],"mmm")</f>
        <v>ago</v>
      </c>
      <c r="C7181" s="16">
        <f>(WEEKNUM(DATA[[#This Row],[Fecha]],2))</f>
        <v>34</v>
      </c>
      <c r="D7181" s="30">
        <v>45527</v>
      </c>
      <c r="E7181" s="103">
        <f>YEAR(DATA[[#This Row],[Fecha]])</f>
        <v>2024</v>
      </c>
      <c r="F7181" s="30" t="s">
        <v>398</v>
      </c>
      <c r="G7181" s="31" t="s">
        <v>64</v>
      </c>
      <c r="H7181" s="35" t="s">
        <v>477</v>
      </c>
      <c r="I7181" s="104" t="s">
        <v>166</v>
      </c>
      <c r="J7181" s="19">
        <v>2.31</v>
      </c>
      <c r="K7181" s="114"/>
      <c r="L7181" s="115"/>
    </row>
    <row r="7182" spans="1:12">
      <c r="A7182" s="18" t="s">
        <v>20</v>
      </c>
      <c r="B7182" s="5" t="str">
        <f>TEXT(DATA[[#This Row],[Fecha]],"mmm")</f>
        <v>ago</v>
      </c>
      <c r="C7182" s="16">
        <f>(WEEKNUM(DATA[[#This Row],[Fecha]],2))</f>
        <v>34</v>
      </c>
      <c r="D7182" s="30">
        <v>45527</v>
      </c>
      <c r="E7182" s="103">
        <f>YEAR(DATA[[#This Row],[Fecha]])</f>
        <v>2024</v>
      </c>
      <c r="F7182" s="30" t="s">
        <v>58</v>
      </c>
      <c r="G7182" s="31" t="s">
        <v>64</v>
      </c>
      <c r="H7182" s="35" t="s">
        <v>477</v>
      </c>
      <c r="I7182" s="104" t="s">
        <v>166</v>
      </c>
      <c r="J7182" s="19">
        <v>2.27</v>
      </c>
      <c r="K7182" s="114"/>
      <c r="L7182" s="115"/>
    </row>
    <row r="7183" spans="1:12">
      <c r="A7183" s="18" t="s">
        <v>20</v>
      </c>
      <c r="B7183" s="5" t="str">
        <f>TEXT(DATA[[#This Row],[Fecha]],"mmm")</f>
        <v>ago</v>
      </c>
      <c r="C7183" s="16">
        <f>(WEEKNUM(DATA[[#This Row],[Fecha]],2))</f>
        <v>34</v>
      </c>
      <c r="D7183" s="30">
        <v>45527</v>
      </c>
      <c r="E7183" s="103">
        <f>YEAR(DATA[[#This Row],[Fecha]])</f>
        <v>2024</v>
      </c>
      <c r="F7183" s="30" t="s">
        <v>58</v>
      </c>
      <c r="G7183" s="31" t="s">
        <v>75</v>
      </c>
      <c r="H7183" s="35" t="s">
        <v>177</v>
      </c>
      <c r="I7183" s="104" t="s">
        <v>166</v>
      </c>
      <c r="J7183" s="19">
        <v>2.2200000000000002</v>
      </c>
      <c r="K7183" s="114"/>
      <c r="L7183" s="115"/>
    </row>
    <row r="7184" spans="1:12">
      <c r="A7184" s="18" t="s">
        <v>19</v>
      </c>
      <c r="B7184" s="5" t="str">
        <f>TEXT(DATA[[#This Row],[Fecha]],"mmm")</f>
        <v>ago</v>
      </c>
      <c r="C7184" s="16">
        <f>(WEEKNUM(DATA[[#This Row],[Fecha]],2))</f>
        <v>34</v>
      </c>
      <c r="D7184" s="30">
        <v>45527</v>
      </c>
      <c r="E7184" s="103">
        <f>YEAR(DATA[[#This Row],[Fecha]])</f>
        <v>2024</v>
      </c>
      <c r="F7184" s="30" t="s">
        <v>58</v>
      </c>
      <c r="G7184" s="31" t="s">
        <v>65</v>
      </c>
      <c r="H7184" s="35" t="s">
        <v>435</v>
      </c>
      <c r="I7184" s="104" t="s">
        <v>166</v>
      </c>
      <c r="J7184" s="19">
        <v>1.85</v>
      </c>
      <c r="K7184" s="114"/>
      <c r="L7184" s="115"/>
    </row>
    <row r="7185" spans="1:12">
      <c r="A7185" s="18" t="s">
        <v>22</v>
      </c>
      <c r="B7185" s="5" t="str">
        <f>TEXT(DATA[[#This Row],[Fecha]],"mmm")</f>
        <v>ago</v>
      </c>
      <c r="C7185" s="16">
        <f>(WEEKNUM(DATA[[#This Row],[Fecha]],2))</f>
        <v>34</v>
      </c>
      <c r="D7185" s="30">
        <v>45527</v>
      </c>
      <c r="E7185" s="103">
        <f>YEAR(DATA[[#This Row],[Fecha]])</f>
        <v>2024</v>
      </c>
      <c r="F7185" s="30" t="s">
        <v>398</v>
      </c>
      <c r="G7185" s="31" t="s">
        <v>65</v>
      </c>
      <c r="H7185" s="35" t="s">
        <v>89</v>
      </c>
      <c r="I7185" s="104" t="s">
        <v>166</v>
      </c>
      <c r="J7185" s="19">
        <v>1.83</v>
      </c>
      <c r="K7185" s="114"/>
      <c r="L7185" s="115"/>
    </row>
    <row r="7186" spans="1:12">
      <c r="A7186" s="18" t="s">
        <v>20</v>
      </c>
      <c r="B7186" s="5" t="str">
        <f>TEXT(DATA[[#This Row],[Fecha]],"mmm")</f>
        <v>ago</v>
      </c>
      <c r="C7186" s="16">
        <f>(WEEKNUM(DATA[[#This Row],[Fecha]],2))</f>
        <v>34</v>
      </c>
      <c r="D7186" s="30">
        <v>45527</v>
      </c>
      <c r="E7186" s="103">
        <f>YEAR(DATA[[#This Row],[Fecha]])</f>
        <v>2024</v>
      </c>
      <c r="F7186" s="30" t="s">
        <v>335</v>
      </c>
      <c r="G7186" s="31" t="s">
        <v>76</v>
      </c>
      <c r="H7186" s="35" t="s">
        <v>596</v>
      </c>
      <c r="I7186" s="104" t="s">
        <v>166</v>
      </c>
      <c r="J7186" s="19">
        <v>1.64</v>
      </c>
      <c r="K7186" s="114"/>
      <c r="L7186" s="115"/>
    </row>
    <row r="7187" spans="1:12">
      <c r="A7187" s="18" t="s">
        <v>20</v>
      </c>
      <c r="B7187" s="5" t="str">
        <f>TEXT(DATA[[#This Row],[Fecha]],"mmm")</f>
        <v>ago</v>
      </c>
      <c r="C7187" s="16">
        <f>(WEEKNUM(DATA[[#This Row],[Fecha]],2))</f>
        <v>34</v>
      </c>
      <c r="D7187" s="30">
        <v>45527</v>
      </c>
      <c r="E7187" s="103">
        <f>YEAR(DATA[[#This Row],[Fecha]])</f>
        <v>2024</v>
      </c>
      <c r="F7187" s="30" t="s">
        <v>58</v>
      </c>
      <c r="G7187" s="31" t="s">
        <v>75</v>
      </c>
      <c r="H7187" s="35" t="s">
        <v>177</v>
      </c>
      <c r="I7187" s="104" t="s">
        <v>166</v>
      </c>
      <c r="J7187" s="19">
        <v>1.46</v>
      </c>
      <c r="K7187" s="114"/>
      <c r="L7187" s="115"/>
    </row>
    <row r="7188" spans="1:12">
      <c r="A7188" s="18" t="s">
        <v>22</v>
      </c>
      <c r="B7188" s="5" t="str">
        <f>TEXT(DATA[[#This Row],[Fecha]],"mmm")</f>
        <v>ago</v>
      </c>
      <c r="C7188" s="16">
        <f>(WEEKNUM(DATA[[#This Row],[Fecha]],2))</f>
        <v>34</v>
      </c>
      <c r="D7188" s="30">
        <v>45527</v>
      </c>
      <c r="E7188" s="103">
        <f>YEAR(DATA[[#This Row],[Fecha]])</f>
        <v>2024</v>
      </c>
      <c r="F7188" s="30" t="s">
        <v>398</v>
      </c>
      <c r="G7188" s="31" t="s">
        <v>78</v>
      </c>
      <c r="H7188" s="35" t="s">
        <v>296</v>
      </c>
      <c r="I7188" s="104" t="s">
        <v>166</v>
      </c>
      <c r="J7188" s="19">
        <v>1.45</v>
      </c>
      <c r="K7188" s="114"/>
      <c r="L7188" s="115"/>
    </row>
    <row r="7189" spans="1:12">
      <c r="A7189" s="18" t="s">
        <v>20</v>
      </c>
      <c r="B7189" s="5" t="str">
        <f>TEXT(DATA[[#This Row],[Fecha]],"mmm")</f>
        <v>ago</v>
      </c>
      <c r="C7189" s="16">
        <f>(WEEKNUM(DATA[[#This Row],[Fecha]],2))</f>
        <v>34</v>
      </c>
      <c r="D7189" s="30">
        <v>45527</v>
      </c>
      <c r="E7189" s="103">
        <f>YEAR(DATA[[#This Row],[Fecha]])</f>
        <v>2024</v>
      </c>
      <c r="F7189" s="30" t="s">
        <v>58</v>
      </c>
      <c r="G7189" s="31" t="s">
        <v>52</v>
      </c>
      <c r="H7189" s="35" t="s">
        <v>162</v>
      </c>
      <c r="I7189" s="104" t="s">
        <v>166</v>
      </c>
      <c r="J7189" s="19">
        <v>1.41</v>
      </c>
      <c r="K7189" s="114"/>
      <c r="L7189" s="115"/>
    </row>
    <row r="7190" spans="1:12">
      <c r="A7190" s="18" t="s">
        <v>19</v>
      </c>
      <c r="B7190" s="5" t="str">
        <f>TEXT(DATA[[#This Row],[Fecha]],"mmm")</f>
        <v>ago</v>
      </c>
      <c r="C7190" s="16">
        <f>(WEEKNUM(DATA[[#This Row],[Fecha]],2))</f>
        <v>34</v>
      </c>
      <c r="D7190" s="30">
        <v>45527</v>
      </c>
      <c r="E7190" s="103">
        <f>YEAR(DATA[[#This Row],[Fecha]])</f>
        <v>2024</v>
      </c>
      <c r="F7190" s="30" t="s">
        <v>58</v>
      </c>
      <c r="G7190" s="31" t="s">
        <v>65</v>
      </c>
      <c r="H7190" s="35" t="s">
        <v>435</v>
      </c>
      <c r="I7190" s="104" t="s">
        <v>166</v>
      </c>
      <c r="J7190" s="19">
        <v>1.4</v>
      </c>
      <c r="K7190" s="114"/>
      <c r="L7190" s="115"/>
    </row>
    <row r="7191" spans="1:12">
      <c r="A7191" s="18" t="s">
        <v>22</v>
      </c>
      <c r="B7191" s="5" t="str">
        <f>TEXT(DATA[[#This Row],[Fecha]],"mmm")</f>
        <v>ago</v>
      </c>
      <c r="C7191" s="16">
        <f>(WEEKNUM(DATA[[#This Row],[Fecha]],2))</f>
        <v>34</v>
      </c>
      <c r="D7191" s="30">
        <v>45527</v>
      </c>
      <c r="E7191" s="103">
        <f>YEAR(DATA[[#This Row],[Fecha]])</f>
        <v>2024</v>
      </c>
      <c r="F7191" s="30" t="s">
        <v>398</v>
      </c>
      <c r="G7191" s="31" t="s">
        <v>76</v>
      </c>
      <c r="H7191" s="35" t="s">
        <v>304</v>
      </c>
      <c r="I7191" s="104" t="s">
        <v>166</v>
      </c>
      <c r="J7191" s="19">
        <v>1.4</v>
      </c>
      <c r="K7191" s="114"/>
      <c r="L7191" s="115"/>
    </row>
    <row r="7192" spans="1:12">
      <c r="A7192" s="18" t="s">
        <v>19</v>
      </c>
      <c r="B7192" s="5" t="str">
        <f>TEXT(DATA[[#This Row],[Fecha]],"mmm")</f>
        <v>ago</v>
      </c>
      <c r="C7192" s="16">
        <f>(WEEKNUM(DATA[[#This Row],[Fecha]],2))</f>
        <v>34</v>
      </c>
      <c r="D7192" s="30">
        <v>45527</v>
      </c>
      <c r="E7192" s="103">
        <f>YEAR(DATA[[#This Row],[Fecha]])</f>
        <v>2024</v>
      </c>
      <c r="F7192" s="30" t="s">
        <v>58</v>
      </c>
      <c r="G7192" s="31" t="s">
        <v>65</v>
      </c>
      <c r="H7192" s="35" t="s">
        <v>435</v>
      </c>
      <c r="I7192" s="104" t="s">
        <v>166</v>
      </c>
      <c r="J7192" s="19">
        <v>1.33</v>
      </c>
      <c r="K7192" s="114"/>
      <c r="L7192" s="115"/>
    </row>
    <row r="7193" spans="1:12">
      <c r="A7193" s="18" t="s">
        <v>22</v>
      </c>
      <c r="B7193" s="5" t="str">
        <f>TEXT(DATA[[#This Row],[Fecha]],"mmm")</f>
        <v>ago</v>
      </c>
      <c r="C7193" s="16">
        <f>(WEEKNUM(DATA[[#This Row],[Fecha]],2))</f>
        <v>34</v>
      </c>
      <c r="D7193" s="30">
        <v>45527</v>
      </c>
      <c r="E7193" s="103">
        <f>YEAR(DATA[[#This Row],[Fecha]])</f>
        <v>2024</v>
      </c>
      <c r="F7193" s="30" t="s">
        <v>398</v>
      </c>
      <c r="G7193" s="31" t="s">
        <v>78</v>
      </c>
      <c r="H7193" s="35" t="s">
        <v>296</v>
      </c>
      <c r="I7193" s="104" t="s">
        <v>166</v>
      </c>
      <c r="J7193" s="19">
        <v>1.1299999999999999</v>
      </c>
      <c r="K7193" s="114"/>
      <c r="L7193" s="115"/>
    </row>
    <row r="7194" spans="1:12">
      <c r="A7194" s="18" t="s">
        <v>22</v>
      </c>
      <c r="B7194" s="5" t="str">
        <f>TEXT(DATA[[#This Row],[Fecha]],"mmm")</f>
        <v>ago</v>
      </c>
      <c r="C7194" s="16">
        <f>(WEEKNUM(DATA[[#This Row],[Fecha]],2))</f>
        <v>34</v>
      </c>
      <c r="D7194" s="30">
        <v>45527</v>
      </c>
      <c r="E7194" s="103">
        <f>YEAR(DATA[[#This Row],[Fecha]])</f>
        <v>2024</v>
      </c>
      <c r="F7194" s="30" t="s">
        <v>398</v>
      </c>
      <c r="G7194" s="31" t="s">
        <v>65</v>
      </c>
      <c r="H7194" s="35" t="s">
        <v>89</v>
      </c>
      <c r="I7194" s="104" t="s">
        <v>166</v>
      </c>
      <c r="J7194" s="19">
        <v>1.08</v>
      </c>
      <c r="K7194" s="114"/>
      <c r="L7194" s="115"/>
    </row>
    <row r="7195" spans="1:12">
      <c r="A7195" s="18" t="s">
        <v>22</v>
      </c>
      <c r="B7195" s="5" t="str">
        <f>TEXT(DATA[[#This Row],[Fecha]],"mmm")</f>
        <v>ago</v>
      </c>
      <c r="C7195" s="16">
        <f>(WEEKNUM(DATA[[#This Row],[Fecha]],2))</f>
        <v>34</v>
      </c>
      <c r="D7195" s="30">
        <v>45527</v>
      </c>
      <c r="E7195" s="103">
        <f>YEAR(DATA[[#This Row],[Fecha]])</f>
        <v>2024</v>
      </c>
      <c r="F7195" s="30" t="s">
        <v>398</v>
      </c>
      <c r="G7195" s="31" t="s">
        <v>78</v>
      </c>
      <c r="H7195" s="35" t="s">
        <v>296</v>
      </c>
      <c r="I7195" s="104" t="s">
        <v>166</v>
      </c>
      <c r="J7195" s="19">
        <v>0.93</v>
      </c>
      <c r="K7195" s="114"/>
      <c r="L7195" s="115"/>
    </row>
    <row r="7196" spans="1:12">
      <c r="A7196" s="18" t="s">
        <v>22</v>
      </c>
      <c r="B7196" s="5" t="str">
        <f>TEXT(DATA[[#This Row],[Fecha]],"mmm")</f>
        <v>ago</v>
      </c>
      <c r="C7196" s="16">
        <f>(WEEKNUM(DATA[[#This Row],[Fecha]],2))</f>
        <v>34</v>
      </c>
      <c r="D7196" s="30">
        <v>45527</v>
      </c>
      <c r="E7196" s="103">
        <f>YEAR(DATA[[#This Row],[Fecha]])</f>
        <v>2024</v>
      </c>
      <c r="F7196" s="30" t="s">
        <v>398</v>
      </c>
      <c r="G7196" s="31" t="s">
        <v>65</v>
      </c>
      <c r="H7196" s="35" t="s">
        <v>89</v>
      </c>
      <c r="I7196" s="104" t="s">
        <v>166</v>
      </c>
      <c r="J7196" s="19">
        <v>0.85</v>
      </c>
      <c r="K7196" s="114"/>
      <c r="L7196" s="115"/>
    </row>
    <row r="7197" spans="1:12">
      <c r="A7197" s="18" t="s">
        <v>22</v>
      </c>
      <c r="B7197" s="5" t="str">
        <f>TEXT(DATA[[#This Row],[Fecha]],"mmm")</f>
        <v>ago</v>
      </c>
      <c r="C7197" s="16">
        <f>(WEEKNUM(DATA[[#This Row],[Fecha]],2))</f>
        <v>34</v>
      </c>
      <c r="D7197" s="30">
        <v>45527</v>
      </c>
      <c r="E7197" s="103">
        <f>YEAR(DATA[[#This Row],[Fecha]])</f>
        <v>2024</v>
      </c>
      <c r="F7197" s="30" t="s">
        <v>398</v>
      </c>
      <c r="G7197" s="31" t="s">
        <v>78</v>
      </c>
      <c r="H7197" s="35" t="s">
        <v>296</v>
      </c>
      <c r="I7197" s="104" t="s">
        <v>166</v>
      </c>
      <c r="J7197" s="19">
        <v>0.85</v>
      </c>
      <c r="K7197" s="114"/>
      <c r="L7197" s="115"/>
    </row>
    <row r="7198" spans="1:12">
      <c r="A7198" s="18" t="s">
        <v>20</v>
      </c>
      <c r="B7198" s="5" t="str">
        <f>TEXT(DATA[[#This Row],[Fecha]],"mmm")</f>
        <v>ago</v>
      </c>
      <c r="C7198" s="16">
        <f>(WEEKNUM(DATA[[#This Row],[Fecha]],2))</f>
        <v>34</v>
      </c>
      <c r="D7198" s="30">
        <v>45527</v>
      </c>
      <c r="E7198" s="103">
        <f>YEAR(DATA[[#This Row],[Fecha]])</f>
        <v>2024</v>
      </c>
      <c r="F7198" s="30" t="s">
        <v>58</v>
      </c>
      <c r="G7198" s="31" t="s">
        <v>53</v>
      </c>
      <c r="H7198" s="35" t="s">
        <v>387</v>
      </c>
      <c r="I7198" s="104" t="s">
        <v>166</v>
      </c>
      <c r="J7198" s="19">
        <v>0.8</v>
      </c>
      <c r="K7198" s="114"/>
      <c r="L7198" s="115"/>
    </row>
    <row r="7199" spans="1:12">
      <c r="A7199" s="18" t="s">
        <v>20</v>
      </c>
      <c r="B7199" s="5" t="str">
        <f>TEXT(DATA[[#This Row],[Fecha]],"mmm")</f>
        <v>ago</v>
      </c>
      <c r="C7199" s="16">
        <f>(WEEKNUM(DATA[[#This Row],[Fecha]],2))</f>
        <v>34</v>
      </c>
      <c r="D7199" s="30">
        <v>45527</v>
      </c>
      <c r="E7199" s="103">
        <f>YEAR(DATA[[#This Row],[Fecha]])</f>
        <v>2024</v>
      </c>
      <c r="F7199" s="30" t="s">
        <v>398</v>
      </c>
      <c r="G7199" s="31" t="s">
        <v>52</v>
      </c>
      <c r="H7199" s="35" t="s">
        <v>174</v>
      </c>
      <c r="I7199" s="104" t="s">
        <v>166</v>
      </c>
      <c r="J7199" s="19">
        <v>0.78</v>
      </c>
      <c r="K7199" s="114"/>
      <c r="L7199" s="115"/>
    </row>
    <row r="7200" spans="1:12">
      <c r="A7200" s="18" t="s">
        <v>20</v>
      </c>
      <c r="B7200" s="5" t="str">
        <f>TEXT(DATA[[#This Row],[Fecha]],"mmm")</f>
        <v>ago</v>
      </c>
      <c r="C7200" s="16">
        <f>(WEEKNUM(DATA[[#This Row],[Fecha]],2))</f>
        <v>34</v>
      </c>
      <c r="D7200" s="30">
        <v>45527</v>
      </c>
      <c r="E7200" s="103">
        <f>YEAR(DATA[[#This Row],[Fecha]])</f>
        <v>2024</v>
      </c>
      <c r="F7200" s="30" t="s">
        <v>335</v>
      </c>
      <c r="G7200" s="31" t="s">
        <v>59</v>
      </c>
      <c r="H7200" s="35" t="s">
        <v>487</v>
      </c>
      <c r="I7200" s="104" t="s">
        <v>166</v>
      </c>
      <c r="J7200" s="19">
        <v>0.76</v>
      </c>
      <c r="K7200" s="114"/>
      <c r="L7200" s="115"/>
    </row>
    <row r="7201" spans="1:12">
      <c r="A7201" s="18" t="s">
        <v>20</v>
      </c>
      <c r="B7201" s="5" t="str">
        <f>TEXT(DATA[[#This Row],[Fecha]],"mmm")</f>
        <v>ago</v>
      </c>
      <c r="C7201" s="16">
        <f>(WEEKNUM(DATA[[#This Row],[Fecha]],2))</f>
        <v>34</v>
      </c>
      <c r="D7201" s="30">
        <v>45527</v>
      </c>
      <c r="E7201" s="103">
        <f>YEAR(DATA[[#This Row],[Fecha]])</f>
        <v>2024</v>
      </c>
      <c r="F7201" s="30" t="s">
        <v>58</v>
      </c>
      <c r="G7201" s="31" t="s">
        <v>52</v>
      </c>
      <c r="H7201" s="35" t="s">
        <v>162</v>
      </c>
      <c r="I7201" s="104" t="s">
        <v>166</v>
      </c>
      <c r="J7201" s="19">
        <v>0.71</v>
      </c>
      <c r="K7201" s="114"/>
      <c r="L7201" s="115"/>
    </row>
    <row r="7202" spans="1:12">
      <c r="A7202" s="18" t="s">
        <v>22</v>
      </c>
      <c r="B7202" s="5" t="str">
        <f>TEXT(DATA[[#This Row],[Fecha]],"mmm")</f>
        <v>ago</v>
      </c>
      <c r="C7202" s="16">
        <f>(WEEKNUM(DATA[[#This Row],[Fecha]],2))</f>
        <v>34</v>
      </c>
      <c r="D7202" s="30">
        <v>45527</v>
      </c>
      <c r="E7202" s="103">
        <f>YEAR(DATA[[#This Row],[Fecha]])</f>
        <v>2024</v>
      </c>
      <c r="F7202" s="30" t="s">
        <v>398</v>
      </c>
      <c r="G7202" s="31" t="s">
        <v>78</v>
      </c>
      <c r="H7202" s="35" t="s">
        <v>296</v>
      </c>
      <c r="I7202" s="104" t="s">
        <v>166</v>
      </c>
      <c r="J7202" s="19">
        <v>0.53</v>
      </c>
      <c r="K7202" s="114"/>
      <c r="L7202" s="115"/>
    </row>
    <row r="7203" spans="1:12">
      <c r="A7203" s="18" t="s">
        <v>20</v>
      </c>
      <c r="B7203" s="5" t="str">
        <f>TEXT(DATA[[#This Row],[Fecha]],"mmm")</f>
        <v>ago</v>
      </c>
      <c r="C7203" s="16">
        <f>(WEEKNUM(DATA[[#This Row],[Fecha]],2))</f>
        <v>34</v>
      </c>
      <c r="D7203" s="30">
        <v>45527</v>
      </c>
      <c r="E7203" s="103">
        <f>YEAR(DATA[[#This Row],[Fecha]])</f>
        <v>2024</v>
      </c>
      <c r="F7203" s="30" t="s">
        <v>398</v>
      </c>
      <c r="G7203" s="31" t="s">
        <v>53</v>
      </c>
      <c r="H7203" s="35" t="s">
        <v>387</v>
      </c>
      <c r="I7203" s="104" t="s">
        <v>166</v>
      </c>
      <c r="J7203" s="19">
        <v>0.48</v>
      </c>
      <c r="K7203" s="114"/>
      <c r="L7203" s="115"/>
    </row>
    <row r="7204" spans="1:12">
      <c r="A7204" s="18" t="s">
        <v>22</v>
      </c>
      <c r="B7204" s="5" t="str">
        <f>TEXT(DATA[[#This Row],[Fecha]],"mmm")</f>
        <v>ago</v>
      </c>
      <c r="C7204" s="16">
        <f>(WEEKNUM(DATA[[#This Row],[Fecha]],2))</f>
        <v>34</v>
      </c>
      <c r="D7204" s="30">
        <v>45527</v>
      </c>
      <c r="E7204" s="103">
        <f>YEAR(DATA[[#This Row],[Fecha]])</f>
        <v>2024</v>
      </c>
      <c r="F7204" s="30" t="s">
        <v>398</v>
      </c>
      <c r="G7204" s="31" t="s">
        <v>78</v>
      </c>
      <c r="H7204" s="35" t="s">
        <v>296</v>
      </c>
      <c r="I7204" s="104" t="s">
        <v>166</v>
      </c>
      <c r="J7204" s="19">
        <v>0.35</v>
      </c>
      <c r="K7204" s="114"/>
      <c r="L7204" s="115"/>
    </row>
    <row r="7205" spans="1:12">
      <c r="A7205" s="18" t="s">
        <v>20</v>
      </c>
      <c r="B7205" s="5" t="str">
        <f>TEXT(DATA[[#This Row],[Fecha]],"mmm")</f>
        <v>ago</v>
      </c>
      <c r="C7205" s="16">
        <f>(WEEKNUM(DATA[[#This Row],[Fecha]],2))</f>
        <v>34</v>
      </c>
      <c r="D7205" s="30">
        <v>45527</v>
      </c>
      <c r="E7205" s="103">
        <f>YEAR(DATA[[#This Row],[Fecha]])</f>
        <v>2024</v>
      </c>
      <c r="F7205" s="30" t="s">
        <v>58</v>
      </c>
      <c r="G7205" s="31" t="s">
        <v>70</v>
      </c>
      <c r="H7205" s="35" t="s">
        <v>134</v>
      </c>
      <c r="I7205" s="104" t="s">
        <v>166</v>
      </c>
      <c r="J7205" s="19">
        <v>0.24</v>
      </c>
      <c r="K7205" s="114"/>
      <c r="L7205" s="115"/>
    </row>
    <row r="7206" spans="1:12">
      <c r="A7206" s="18" t="s">
        <v>20</v>
      </c>
      <c r="B7206" s="5" t="str">
        <f>TEXT(DATA[[#This Row],[Fecha]],"mmm")</f>
        <v>ago</v>
      </c>
      <c r="C7206" s="16">
        <f>(WEEKNUM(DATA[[#This Row],[Fecha]],2))</f>
        <v>34</v>
      </c>
      <c r="D7206" s="30">
        <v>45527</v>
      </c>
      <c r="E7206" s="103">
        <f>YEAR(DATA[[#This Row],[Fecha]])</f>
        <v>2024</v>
      </c>
      <c r="F7206" s="30" t="s">
        <v>335</v>
      </c>
      <c r="G7206" s="31" t="s">
        <v>59</v>
      </c>
      <c r="H7206" s="35" t="s">
        <v>487</v>
      </c>
      <c r="I7206" s="104" t="s">
        <v>166</v>
      </c>
      <c r="J7206" s="19">
        <v>0.09</v>
      </c>
      <c r="K7206" s="114"/>
      <c r="L7206" s="115"/>
    </row>
    <row r="7207" spans="1:12">
      <c r="A7207" s="18" t="s">
        <v>19</v>
      </c>
      <c r="B7207" s="5" t="str">
        <f>TEXT(DATA[[#This Row],[Fecha]],"mmm")</f>
        <v>ago</v>
      </c>
      <c r="C7207" s="16">
        <f>(WEEKNUM(DATA[[#This Row],[Fecha]],2))</f>
        <v>34</v>
      </c>
      <c r="D7207" s="30">
        <v>45528</v>
      </c>
      <c r="E7207" s="103">
        <f>YEAR(DATA[[#This Row],[Fecha]])</f>
        <v>2024</v>
      </c>
      <c r="F7207" s="30" t="s">
        <v>58</v>
      </c>
      <c r="G7207" s="31" t="s">
        <v>76</v>
      </c>
      <c r="H7207" s="35" t="s">
        <v>1081</v>
      </c>
      <c r="I7207" s="104" t="s">
        <v>56</v>
      </c>
      <c r="J7207" s="19">
        <v>10.65</v>
      </c>
      <c r="K7207" s="114" t="s">
        <v>1150</v>
      </c>
      <c r="L7207" s="115"/>
    </row>
    <row r="7208" spans="1:12">
      <c r="A7208" s="18" t="s">
        <v>20</v>
      </c>
      <c r="B7208" s="5" t="str">
        <f>TEXT(DATA[[#This Row],[Fecha]],"mmm")</f>
        <v>ago</v>
      </c>
      <c r="C7208" s="16">
        <f>(WEEKNUM(DATA[[#This Row],[Fecha]],2))</f>
        <v>34</v>
      </c>
      <c r="D7208" s="30">
        <v>45528</v>
      </c>
      <c r="E7208" s="103">
        <f>YEAR(DATA[[#This Row],[Fecha]])</f>
        <v>2024</v>
      </c>
      <c r="F7208" s="30" t="s">
        <v>58</v>
      </c>
      <c r="G7208" s="31" t="s">
        <v>76</v>
      </c>
      <c r="H7208" s="35" t="s">
        <v>99</v>
      </c>
      <c r="I7208" s="104" t="s">
        <v>166</v>
      </c>
      <c r="J7208" s="19">
        <v>4.62</v>
      </c>
      <c r="K7208" s="114"/>
      <c r="L7208" s="115"/>
    </row>
    <row r="7209" spans="1:12">
      <c r="A7209" s="18" t="s">
        <v>20</v>
      </c>
      <c r="B7209" s="5" t="str">
        <f>TEXT(DATA[[#This Row],[Fecha]],"mmm")</f>
        <v>ago</v>
      </c>
      <c r="C7209" s="16">
        <f>(WEEKNUM(DATA[[#This Row],[Fecha]],2))</f>
        <v>34</v>
      </c>
      <c r="D7209" s="30">
        <v>45528</v>
      </c>
      <c r="E7209" s="103">
        <f>YEAR(DATA[[#This Row],[Fecha]])</f>
        <v>2024</v>
      </c>
      <c r="F7209" s="30" t="s">
        <v>398</v>
      </c>
      <c r="G7209" s="31" t="s">
        <v>62</v>
      </c>
      <c r="H7209" s="35" t="s">
        <v>242</v>
      </c>
      <c r="I7209" s="104" t="s">
        <v>166</v>
      </c>
      <c r="J7209" s="19">
        <v>3.77</v>
      </c>
      <c r="K7209" s="114"/>
      <c r="L7209" s="115"/>
    </row>
    <row r="7210" spans="1:12">
      <c r="A7210" s="18" t="s">
        <v>20</v>
      </c>
      <c r="B7210" s="5" t="str">
        <f>TEXT(DATA[[#This Row],[Fecha]],"mmm")</f>
        <v>ago</v>
      </c>
      <c r="C7210" s="16">
        <f>(WEEKNUM(DATA[[#This Row],[Fecha]],2))</f>
        <v>34</v>
      </c>
      <c r="D7210" s="30">
        <v>45528</v>
      </c>
      <c r="E7210" s="103">
        <f>YEAR(DATA[[#This Row],[Fecha]])</f>
        <v>2024</v>
      </c>
      <c r="F7210" s="30" t="s">
        <v>398</v>
      </c>
      <c r="G7210" s="31" t="s">
        <v>53</v>
      </c>
      <c r="H7210" s="35" t="s">
        <v>387</v>
      </c>
      <c r="I7210" s="104" t="s">
        <v>166</v>
      </c>
      <c r="J7210" s="19">
        <v>3.69</v>
      </c>
      <c r="K7210" s="114"/>
      <c r="L7210" s="115"/>
    </row>
    <row r="7211" spans="1:12">
      <c r="A7211" s="18" t="s">
        <v>20</v>
      </c>
      <c r="B7211" s="5" t="str">
        <f>TEXT(DATA[[#This Row],[Fecha]],"mmm")</f>
        <v>ago</v>
      </c>
      <c r="C7211" s="16">
        <f>(WEEKNUM(DATA[[#This Row],[Fecha]],2))</f>
        <v>34</v>
      </c>
      <c r="D7211" s="30">
        <v>45528</v>
      </c>
      <c r="E7211" s="103">
        <f>YEAR(DATA[[#This Row],[Fecha]])</f>
        <v>2024</v>
      </c>
      <c r="F7211" s="30" t="s">
        <v>398</v>
      </c>
      <c r="G7211" s="31" t="s">
        <v>53</v>
      </c>
      <c r="H7211" s="35" t="s">
        <v>387</v>
      </c>
      <c r="I7211" s="104" t="s">
        <v>166</v>
      </c>
      <c r="J7211" s="19">
        <v>3.54</v>
      </c>
      <c r="K7211" s="114"/>
      <c r="L7211" s="115"/>
    </row>
    <row r="7212" spans="1:12">
      <c r="A7212" s="18" t="s">
        <v>20</v>
      </c>
      <c r="B7212" s="5" t="str">
        <f>TEXT(DATA[[#This Row],[Fecha]],"mmm")</f>
        <v>ago</v>
      </c>
      <c r="C7212" s="16">
        <f>(WEEKNUM(DATA[[#This Row],[Fecha]],2))</f>
        <v>34</v>
      </c>
      <c r="D7212" s="30">
        <v>45528</v>
      </c>
      <c r="E7212" s="103">
        <f>YEAR(DATA[[#This Row],[Fecha]])</f>
        <v>2024</v>
      </c>
      <c r="F7212" s="30" t="s">
        <v>398</v>
      </c>
      <c r="G7212" s="31" t="s">
        <v>53</v>
      </c>
      <c r="H7212" s="35" t="s">
        <v>387</v>
      </c>
      <c r="I7212" s="104" t="s">
        <v>166</v>
      </c>
      <c r="J7212" s="19">
        <v>3.52</v>
      </c>
      <c r="K7212" s="114"/>
      <c r="L7212" s="115"/>
    </row>
    <row r="7213" spans="1:12">
      <c r="A7213" s="18" t="s">
        <v>19</v>
      </c>
      <c r="B7213" s="5" t="str">
        <f>TEXT(DATA[[#This Row],[Fecha]],"mmm")</f>
        <v>ago</v>
      </c>
      <c r="C7213" s="16">
        <f>(WEEKNUM(DATA[[#This Row],[Fecha]],2))</f>
        <v>34</v>
      </c>
      <c r="D7213" s="30">
        <v>45528</v>
      </c>
      <c r="E7213" s="103">
        <f>YEAR(DATA[[#This Row],[Fecha]])</f>
        <v>2024</v>
      </c>
      <c r="F7213" s="30" t="s">
        <v>58</v>
      </c>
      <c r="G7213" s="31" t="s">
        <v>65</v>
      </c>
      <c r="H7213" s="35" t="s">
        <v>435</v>
      </c>
      <c r="I7213" s="104" t="s">
        <v>166</v>
      </c>
      <c r="J7213" s="19">
        <v>2.44</v>
      </c>
      <c r="K7213" s="114"/>
      <c r="L7213" s="115"/>
    </row>
    <row r="7214" spans="1:12">
      <c r="A7214" s="18" t="s">
        <v>20</v>
      </c>
      <c r="B7214" s="5" t="str">
        <f>TEXT(DATA[[#This Row],[Fecha]],"mmm")</f>
        <v>ago</v>
      </c>
      <c r="C7214" s="16">
        <f>(WEEKNUM(DATA[[#This Row],[Fecha]],2))</f>
        <v>34</v>
      </c>
      <c r="D7214" s="30">
        <v>45528</v>
      </c>
      <c r="E7214" s="103">
        <f>YEAR(DATA[[#This Row],[Fecha]])</f>
        <v>2024</v>
      </c>
      <c r="F7214" s="30" t="s">
        <v>58</v>
      </c>
      <c r="G7214" s="31" t="s">
        <v>70</v>
      </c>
      <c r="H7214" s="35" t="s">
        <v>134</v>
      </c>
      <c r="I7214" s="104" t="s">
        <v>166</v>
      </c>
      <c r="J7214" s="19">
        <v>1.8</v>
      </c>
      <c r="K7214" s="114"/>
      <c r="L7214" s="115"/>
    </row>
    <row r="7215" spans="1:12">
      <c r="A7215" s="18" t="s">
        <v>22</v>
      </c>
      <c r="B7215" s="5" t="str">
        <f>TEXT(DATA[[#This Row],[Fecha]],"mmm")</f>
        <v>ago</v>
      </c>
      <c r="C7215" s="16">
        <f>(WEEKNUM(DATA[[#This Row],[Fecha]],2))</f>
        <v>34</v>
      </c>
      <c r="D7215" s="30">
        <v>45528</v>
      </c>
      <c r="E7215" s="103">
        <f>YEAR(DATA[[#This Row],[Fecha]])</f>
        <v>2024</v>
      </c>
      <c r="F7215" s="30" t="s">
        <v>398</v>
      </c>
      <c r="G7215" s="31" t="s">
        <v>78</v>
      </c>
      <c r="H7215" s="35" t="s">
        <v>296</v>
      </c>
      <c r="I7215" s="104" t="s">
        <v>166</v>
      </c>
      <c r="J7215" s="19">
        <v>0.95</v>
      </c>
      <c r="K7215" s="114"/>
      <c r="L7215" s="115"/>
    </row>
    <row r="7216" spans="1:12">
      <c r="A7216" s="18" t="s">
        <v>22</v>
      </c>
      <c r="B7216" s="5" t="str">
        <f>TEXT(DATA[[#This Row],[Fecha]],"mmm")</f>
        <v>ago</v>
      </c>
      <c r="C7216" s="16">
        <f>(WEEKNUM(DATA[[#This Row],[Fecha]],2))</f>
        <v>34</v>
      </c>
      <c r="D7216" s="30">
        <v>45528</v>
      </c>
      <c r="E7216" s="103">
        <f>YEAR(DATA[[#This Row],[Fecha]])</f>
        <v>2024</v>
      </c>
      <c r="F7216" s="30" t="s">
        <v>398</v>
      </c>
      <c r="G7216" s="31" t="s">
        <v>65</v>
      </c>
      <c r="H7216" s="35" t="s">
        <v>69</v>
      </c>
      <c r="I7216" s="104" t="s">
        <v>166</v>
      </c>
      <c r="J7216" s="19">
        <v>0.93</v>
      </c>
      <c r="K7216" s="114"/>
      <c r="L7216" s="115"/>
    </row>
    <row r="7217" spans="1:12">
      <c r="A7217" s="18" t="s">
        <v>22</v>
      </c>
      <c r="B7217" s="5" t="str">
        <f>TEXT(DATA[[#This Row],[Fecha]],"mmm")</f>
        <v>ago</v>
      </c>
      <c r="C7217" s="16">
        <f>(WEEKNUM(DATA[[#This Row],[Fecha]],2))</f>
        <v>34</v>
      </c>
      <c r="D7217" s="30">
        <v>45528</v>
      </c>
      <c r="E7217" s="103">
        <f>YEAR(DATA[[#This Row],[Fecha]])</f>
        <v>2024</v>
      </c>
      <c r="F7217" s="30" t="s">
        <v>398</v>
      </c>
      <c r="G7217" s="31" t="s">
        <v>76</v>
      </c>
      <c r="H7217" s="35" t="s">
        <v>304</v>
      </c>
      <c r="I7217" s="104" t="s">
        <v>166</v>
      </c>
      <c r="J7217" s="19">
        <v>0.78</v>
      </c>
      <c r="K7217" s="114"/>
      <c r="L7217" s="115"/>
    </row>
    <row r="7218" spans="1:12">
      <c r="A7218" s="18" t="s">
        <v>22</v>
      </c>
      <c r="B7218" s="5" t="str">
        <f>TEXT(DATA[[#This Row],[Fecha]],"mmm")</f>
        <v>ago</v>
      </c>
      <c r="C7218" s="16">
        <f>(WEEKNUM(DATA[[#This Row],[Fecha]],2))</f>
        <v>34</v>
      </c>
      <c r="D7218" s="30">
        <v>45528</v>
      </c>
      <c r="E7218" s="103">
        <f>YEAR(DATA[[#This Row],[Fecha]])</f>
        <v>2024</v>
      </c>
      <c r="F7218" s="30" t="s">
        <v>398</v>
      </c>
      <c r="G7218" s="31" t="s">
        <v>65</v>
      </c>
      <c r="H7218" s="35" t="s">
        <v>69</v>
      </c>
      <c r="I7218" s="104" t="s">
        <v>166</v>
      </c>
      <c r="J7218" s="19">
        <v>0.55000000000000004</v>
      </c>
      <c r="K7218" s="114"/>
      <c r="L7218" s="115"/>
    </row>
    <row r="7219" spans="1:12">
      <c r="A7219" s="18" t="s">
        <v>20</v>
      </c>
      <c r="B7219" s="5" t="str">
        <f>TEXT(DATA[[#This Row],[Fecha]],"mmm")</f>
        <v>ago</v>
      </c>
      <c r="C7219" s="16">
        <f>(WEEKNUM(DATA[[#This Row],[Fecha]],2))</f>
        <v>34</v>
      </c>
      <c r="D7219" s="30">
        <v>45528</v>
      </c>
      <c r="E7219" s="103">
        <f>YEAR(DATA[[#This Row],[Fecha]])</f>
        <v>2024</v>
      </c>
      <c r="F7219" s="30" t="s">
        <v>58</v>
      </c>
      <c r="G7219" s="31" t="s">
        <v>70</v>
      </c>
      <c r="H7219" s="35" t="s">
        <v>134</v>
      </c>
      <c r="I7219" s="104" t="s">
        <v>166</v>
      </c>
      <c r="J7219" s="19">
        <v>0.33</v>
      </c>
      <c r="K7219" s="114"/>
      <c r="L7219" s="115"/>
    </row>
    <row r="7220" spans="1:12">
      <c r="A7220" s="18" t="s">
        <v>19</v>
      </c>
      <c r="B7220" s="5" t="str">
        <f>TEXT(DATA[[#This Row],[Fecha]],"mmm")</f>
        <v>ago</v>
      </c>
      <c r="C7220" s="16">
        <f>(WEEKNUM(DATA[[#This Row],[Fecha]],2))</f>
        <v>34</v>
      </c>
      <c r="D7220" s="30">
        <v>45528</v>
      </c>
      <c r="E7220" s="103">
        <f>YEAR(DATA[[#This Row],[Fecha]])</f>
        <v>2024</v>
      </c>
      <c r="F7220" s="30" t="s">
        <v>58</v>
      </c>
      <c r="G7220" s="31" t="s">
        <v>65</v>
      </c>
      <c r="H7220" s="35" t="s">
        <v>435</v>
      </c>
      <c r="I7220" s="104" t="s">
        <v>166</v>
      </c>
      <c r="J7220" s="19">
        <v>0.19</v>
      </c>
      <c r="K7220" s="114"/>
      <c r="L7220" s="115"/>
    </row>
    <row r="7221" spans="1:12">
      <c r="A7221" s="18" t="s">
        <v>22</v>
      </c>
      <c r="B7221" s="5" t="str">
        <f>TEXT(DATA[[#This Row],[Fecha]],"mmm")</f>
        <v>ago</v>
      </c>
      <c r="C7221" s="16">
        <f>(WEEKNUM(DATA[[#This Row],[Fecha]],2))</f>
        <v>34</v>
      </c>
      <c r="D7221" s="30">
        <v>45528</v>
      </c>
      <c r="E7221" s="103">
        <f>YEAR(DATA[[#This Row],[Fecha]])</f>
        <v>2024</v>
      </c>
      <c r="F7221" s="30" t="s">
        <v>398</v>
      </c>
      <c r="G7221" s="31" t="s">
        <v>78</v>
      </c>
      <c r="H7221" s="35" t="s">
        <v>296</v>
      </c>
      <c r="I7221" s="104" t="s">
        <v>166</v>
      </c>
      <c r="J7221" s="19">
        <v>0.1</v>
      </c>
      <c r="K7221" s="114"/>
      <c r="L7221" s="116"/>
    </row>
    <row r="7222" spans="1:12">
      <c r="A7222" s="18" t="s">
        <v>20</v>
      </c>
      <c r="B7222" s="5" t="str">
        <f>TEXT(DATA[[#This Row],[Fecha]],"mmm")</f>
        <v>ago</v>
      </c>
      <c r="C7222" s="16">
        <f>(WEEKNUM(DATA[[#This Row],[Fecha]],2))</f>
        <v>35</v>
      </c>
      <c r="D7222" s="108">
        <v>45530</v>
      </c>
      <c r="E7222" s="109">
        <f>YEAR(DATA[[#This Row],[Fecha]])</f>
        <v>2024</v>
      </c>
      <c r="F7222" s="110" t="s">
        <v>58</v>
      </c>
      <c r="G7222" s="32" t="s">
        <v>52</v>
      </c>
      <c r="H7222" s="111" t="s">
        <v>174</v>
      </c>
      <c r="I7222" s="32" t="s">
        <v>57</v>
      </c>
      <c r="J7222" s="19">
        <v>41.93</v>
      </c>
      <c r="K7222" s="29" t="s">
        <v>1158</v>
      </c>
    </row>
    <row r="7223" spans="1:12">
      <c r="A7223" s="18" t="s">
        <v>20</v>
      </c>
      <c r="B7223" s="5" t="str">
        <f>TEXT(DATA[[#This Row],[Fecha]],"mmm")</f>
        <v>ago</v>
      </c>
      <c r="C7223" s="16">
        <f>(WEEKNUM(DATA[[#This Row],[Fecha]],2))</f>
        <v>35</v>
      </c>
      <c r="D7223" s="108">
        <v>45530</v>
      </c>
      <c r="E7223" s="109">
        <f>YEAR(DATA[[#This Row],[Fecha]])</f>
        <v>2024</v>
      </c>
      <c r="F7223" s="110" t="s">
        <v>335</v>
      </c>
      <c r="G7223" s="32" t="s">
        <v>75</v>
      </c>
      <c r="H7223" s="111" t="s">
        <v>555</v>
      </c>
      <c r="I7223" s="32" t="s">
        <v>57</v>
      </c>
      <c r="J7223" s="19">
        <v>30.97</v>
      </c>
      <c r="K7223" s="29" t="s">
        <v>1159</v>
      </c>
    </row>
    <row r="7224" spans="1:12">
      <c r="A7224" s="18" t="s">
        <v>20</v>
      </c>
      <c r="B7224" s="5" t="str">
        <f>TEXT(DATA[[#This Row],[Fecha]],"mmm")</f>
        <v>ago</v>
      </c>
      <c r="C7224" s="16">
        <f>(WEEKNUM(DATA[[#This Row],[Fecha]],2))</f>
        <v>35</v>
      </c>
      <c r="D7224" s="108">
        <v>45530</v>
      </c>
      <c r="E7224" s="109">
        <f>YEAR(DATA[[#This Row],[Fecha]])</f>
        <v>2024</v>
      </c>
      <c r="F7224" s="110" t="s">
        <v>58</v>
      </c>
      <c r="G7224" s="32" t="s">
        <v>52</v>
      </c>
      <c r="H7224" s="111" t="s">
        <v>174</v>
      </c>
      <c r="I7224" s="32" t="s">
        <v>57</v>
      </c>
      <c r="J7224" s="19">
        <v>22.51</v>
      </c>
      <c r="K7224" s="29" t="s">
        <v>1158</v>
      </c>
    </row>
    <row r="7225" spans="1:12">
      <c r="A7225" s="18" t="s">
        <v>20</v>
      </c>
      <c r="B7225" s="5" t="str">
        <f>TEXT(DATA[[#This Row],[Fecha]],"mmm")</f>
        <v>ago</v>
      </c>
      <c r="C7225" s="16">
        <f>(WEEKNUM(DATA[[#This Row],[Fecha]],2))</f>
        <v>35</v>
      </c>
      <c r="D7225" s="108">
        <v>45530</v>
      </c>
      <c r="E7225" s="109">
        <f>YEAR(DATA[[#This Row],[Fecha]])</f>
        <v>2024</v>
      </c>
      <c r="F7225" s="110" t="s">
        <v>58</v>
      </c>
      <c r="G7225" s="32" t="s">
        <v>52</v>
      </c>
      <c r="H7225" s="111" t="s">
        <v>174</v>
      </c>
      <c r="I7225" s="32" t="s">
        <v>57</v>
      </c>
      <c r="J7225" s="19">
        <v>21.61</v>
      </c>
      <c r="K7225" s="29" t="s">
        <v>1158</v>
      </c>
    </row>
    <row r="7226" spans="1:12">
      <c r="A7226" s="18" t="s">
        <v>20</v>
      </c>
      <c r="B7226" s="5" t="str">
        <f>TEXT(DATA[[#This Row],[Fecha]],"mmm")</f>
        <v>ago</v>
      </c>
      <c r="C7226" s="16">
        <f>(WEEKNUM(DATA[[#This Row],[Fecha]],2))</f>
        <v>35</v>
      </c>
      <c r="D7226" s="108">
        <v>45530</v>
      </c>
      <c r="E7226" s="109">
        <f>YEAR(DATA[[#This Row],[Fecha]])</f>
        <v>2024</v>
      </c>
      <c r="F7226" s="110" t="s">
        <v>335</v>
      </c>
      <c r="G7226" s="32" t="s">
        <v>75</v>
      </c>
      <c r="H7226" s="111" t="s">
        <v>555</v>
      </c>
      <c r="I7226" s="32" t="s">
        <v>57</v>
      </c>
      <c r="J7226" s="19">
        <v>15.24</v>
      </c>
      <c r="K7226" s="29" t="s">
        <v>1159</v>
      </c>
    </row>
    <row r="7227" spans="1:12">
      <c r="A7227" s="18" t="s">
        <v>20</v>
      </c>
      <c r="B7227" s="5" t="str">
        <f>TEXT(DATA[[#This Row],[Fecha]],"mmm")</f>
        <v>ago</v>
      </c>
      <c r="C7227" s="16">
        <f>(WEEKNUM(DATA[[#This Row],[Fecha]],2))</f>
        <v>35</v>
      </c>
      <c r="D7227" s="108">
        <v>45530</v>
      </c>
      <c r="E7227" s="109">
        <f>YEAR(DATA[[#This Row],[Fecha]])</f>
        <v>2024</v>
      </c>
      <c r="F7227" s="110" t="s">
        <v>335</v>
      </c>
      <c r="G7227" s="32" t="s">
        <v>75</v>
      </c>
      <c r="H7227" s="111" t="s">
        <v>555</v>
      </c>
      <c r="I7227" s="32" t="s">
        <v>57</v>
      </c>
      <c r="J7227" s="19">
        <v>12.49</v>
      </c>
      <c r="K7227" s="29" t="s">
        <v>1159</v>
      </c>
    </row>
    <row r="7228" spans="1:12">
      <c r="A7228" s="18" t="s">
        <v>20</v>
      </c>
      <c r="B7228" s="5" t="str">
        <f>TEXT(DATA[[#This Row],[Fecha]],"mmm")</f>
        <v>ago</v>
      </c>
      <c r="C7228" s="16">
        <f>(WEEKNUM(DATA[[#This Row],[Fecha]],2))</f>
        <v>35</v>
      </c>
      <c r="D7228" s="108">
        <v>45530</v>
      </c>
      <c r="E7228" s="109">
        <f>YEAR(DATA[[#This Row],[Fecha]])</f>
        <v>2024</v>
      </c>
      <c r="F7228" s="110" t="s">
        <v>335</v>
      </c>
      <c r="G7228" s="32" t="s">
        <v>75</v>
      </c>
      <c r="H7228" s="111" t="s">
        <v>555</v>
      </c>
      <c r="I7228" s="32" t="s">
        <v>57</v>
      </c>
      <c r="J7228" s="19">
        <v>7.22</v>
      </c>
      <c r="K7228" s="29" t="s">
        <v>1159</v>
      </c>
    </row>
    <row r="7229" spans="1:12">
      <c r="A7229" s="18" t="s">
        <v>20</v>
      </c>
      <c r="B7229" s="5" t="str">
        <f>TEXT(DATA[[#This Row],[Fecha]],"mmm")</f>
        <v>ago</v>
      </c>
      <c r="C7229" s="16">
        <f>(WEEKNUM(DATA[[#This Row],[Fecha]],2))</f>
        <v>35</v>
      </c>
      <c r="D7229" s="108">
        <v>45530</v>
      </c>
      <c r="E7229" s="109">
        <f>YEAR(DATA[[#This Row],[Fecha]])</f>
        <v>2024</v>
      </c>
      <c r="F7229" s="110" t="s">
        <v>335</v>
      </c>
      <c r="G7229" s="32" t="s">
        <v>482</v>
      </c>
      <c r="H7229" s="111" t="s">
        <v>150</v>
      </c>
      <c r="I7229" s="32" t="s">
        <v>57</v>
      </c>
      <c r="J7229" s="19">
        <v>6.39</v>
      </c>
      <c r="K7229" s="29" t="s">
        <v>1160</v>
      </c>
    </row>
    <row r="7230" spans="1:12">
      <c r="A7230" s="18" t="s">
        <v>20</v>
      </c>
      <c r="B7230" s="5" t="str">
        <f>TEXT(DATA[[#This Row],[Fecha]],"mmm")</f>
        <v>ago</v>
      </c>
      <c r="C7230" s="16">
        <f>(WEEKNUM(DATA[[#This Row],[Fecha]],2))</f>
        <v>35</v>
      </c>
      <c r="D7230" s="108">
        <v>45530</v>
      </c>
      <c r="E7230" s="109">
        <f>YEAR(DATA[[#This Row],[Fecha]])</f>
        <v>2024</v>
      </c>
      <c r="F7230" s="110" t="s">
        <v>335</v>
      </c>
      <c r="G7230" s="32" t="s">
        <v>53</v>
      </c>
      <c r="H7230" s="111" t="s">
        <v>387</v>
      </c>
      <c r="I7230" s="32" t="s">
        <v>56</v>
      </c>
      <c r="J7230" s="19">
        <v>6.2</v>
      </c>
    </row>
    <row r="7231" spans="1:12">
      <c r="A7231" s="18" t="s">
        <v>20</v>
      </c>
      <c r="B7231" s="5" t="str">
        <f>TEXT(DATA[[#This Row],[Fecha]],"mmm")</f>
        <v>ago</v>
      </c>
      <c r="C7231" s="16">
        <f>(WEEKNUM(DATA[[#This Row],[Fecha]],2))</f>
        <v>35</v>
      </c>
      <c r="D7231" s="108">
        <v>45530</v>
      </c>
      <c r="E7231" s="109">
        <f>YEAR(DATA[[#This Row],[Fecha]])</f>
        <v>2024</v>
      </c>
      <c r="F7231" s="110" t="s">
        <v>58</v>
      </c>
      <c r="G7231" s="32" t="s">
        <v>53</v>
      </c>
      <c r="H7231" s="111" t="s">
        <v>387</v>
      </c>
      <c r="I7231" s="32" t="s">
        <v>56</v>
      </c>
      <c r="J7231" s="19">
        <v>5.36</v>
      </c>
    </row>
    <row r="7232" spans="1:12">
      <c r="A7232" s="18" t="s">
        <v>20</v>
      </c>
      <c r="B7232" s="5" t="str">
        <f>TEXT(DATA[[#This Row],[Fecha]],"mmm")</f>
        <v>ago</v>
      </c>
      <c r="C7232" s="16">
        <f>(WEEKNUM(DATA[[#This Row],[Fecha]],2))</f>
        <v>35</v>
      </c>
      <c r="D7232" s="108">
        <v>45530</v>
      </c>
      <c r="E7232" s="109">
        <f>YEAR(DATA[[#This Row],[Fecha]])</f>
        <v>2024</v>
      </c>
      <c r="F7232" s="110" t="s">
        <v>335</v>
      </c>
      <c r="G7232" s="32" t="s">
        <v>75</v>
      </c>
      <c r="H7232" s="111" t="s">
        <v>1038</v>
      </c>
      <c r="I7232" s="32" t="s">
        <v>166</v>
      </c>
      <c r="J7232" s="19">
        <v>4.6399999999999997</v>
      </c>
    </row>
    <row r="7233" spans="1:10">
      <c r="A7233" s="18" t="s">
        <v>20</v>
      </c>
      <c r="B7233" s="5" t="str">
        <f>TEXT(DATA[[#This Row],[Fecha]],"mmm")</f>
        <v>ago</v>
      </c>
      <c r="C7233" s="16">
        <f>(WEEKNUM(DATA[[#This Row],[Fecha]],2))</f>
        <v>35</v>
      </c>
      <c r="D7233" s="108">
        <v>45530</v>
      </c>
      <c r="E7233" s="109">
        <f>YEAR(DATA[[#This Row],[Fecha]])</f>
        <v>2024</v>
      </c>
      <c r="F7233" s="110" t="s">
        <v>58</v>
      </c>
      <c r="G7233" s="32" t="s">
        <v>76</v>
      </c>
      <c r="H7233" s="111" t="s">
        <v>108</v>
      </c>
      <c r="I7233" s="32" t="s">
        <v>166</v>
      </c>
      <c r="J7233" s="19">
        <v>4.6399999999999997</v>
      </c>
    </row>
    <row r="7234" spans="1:10">
      <c r="A7234" s="18" t="s">
        <v>22</v>
      </c>
      <c r="B7234" s="5" t="str">
        <f>TEXT(DATA[[#This Row],[Fecha]],"mmm")</f>
        <v>ago</v>
      </c>
      <c r="C7234" s="16">
        <f>(WEEKNUM(DATA[[#This Row],[Fecha]],2))</f>
        <v>35</v>
      </c>
      <c r="D7234" s="108">
        <v>45530</v>
      </c>
      <c r="E7234" s="109">
        <f>YEAR(DATA[[#This Row],[Fecha]])</f>
        <v>2024</v>
      </c>
      <c r="F7234" s="110" t="s">
        <v>398</v>
      </c>
      <c r="G7234" s="32" t="s">
        <v>78</v>
      </c>
      <c r="H7234" s="111" t="s">
        <v>296</v>
      </c>
      <c r="I7234" s="32" t="s">
        <v>166</v>
      </c>
      <c r="J7234" s="19">
        <v>3.53</v>
      </c>
    </row>
    <row r="7235" spans="1:10">
      <c r="A7235" s="18" t="s">
        <v>20</v>
      </c>
      <c r="B7235" s="5" t="str">
        <f>TEXT(DATA[[#This Row],[Fecha]],"mmm")</f>
        <v>ago</v>
      </c>
      <c r="C7235" s="16">
        <f>(WEEKNUM(DATA[[#This Row],[Fecha]],2))</f>
        <v>35</v>
      </c>
      <c r="D7235" s="108">
        <v>45530</v>
      </c>
      <c r="E7235" s="109">
        <f>YEAR(DATA[[#This Row],[Fecha]])</f>
        <v>2024</v>
      </c>
      <c r="F7235" s="110" t="s">
        <v>398</v>
      </c>
      <c r="G7235" s="32" t="s">
        <v>75</v>
      </c>
      <c r="H7235" s="111" t="s">
        <v>177</v>
      </c>
      <c r="I7235" s="32" t="s">
        <v>166</v>
      </c>
      <c r="J7235" s="19">
        <v>3.34</v>
      </c>
    </row>
    <row r="7236" spans="1:10">
      <c r="A7236" s="18" t="s">
        <v>20</v>
      </c>
      <c r="B7236" s="5" t="str">
        <f>TEXT(DATA[[#This Row],[Fecha]],"mmm")</f>
        <v>ago</v>
      </c>
      <c r="C7236" s="16">
        <f>(WEEKNUM(DATA[[#This Row],[Fecha]],2))</f>
        <v>35</v>
      </c>
      <c r="D7236" s="108">
        <v>45530</v>
      </c>
      <c r="E7236" s="109">
        <f>YEAR(DATA[[#This Row],[Fecha]])</f>
        <v>2024</v>
      </c>
      <c r="F7236" s="110" t="s">
        <v>398</v>
      </c>
      <c r="G7236" s="32" t="s">
        <v>75</v>
      </c>
      <c r="H7236" s="111" t="s">
        <v>177</v>
      </c>
      <c r="I7236" s="32" t="s">
        <v>166</v>
      </c>
      <c r="J7236" s="19">
        <v>2.72</v>
      </c>
    </row>
    <row r="7237" spans="1:10">
      <c r="A7237" s="18" t="s">
        <v>19</v>
      </c>
      <c r="B7237" s="5" t="str">
        <f>TEXT(DATA[[#This Row],[Fecha]],"mmm")</f>
        <v>ago</v>
      </c>
      <c r="C7237" s="16">
        <f>(WEEKNUM(DATA[[#This Row],[Fecha]],2))</f>
        <v>35</v>
      </c>
      <c r="D7237" s="108">
        <v>45530</v>
      </c>
      <c r="E7237" s="109">
        <f>YEAR(DATA[[#This Row],[Fecha]])</f>
        <v>2024</v>
      </c>
      <c r="F7237" s="110" t="s">
        <v>58</v>
      </c>
      <c r="G7237" s="32" t="s">
        <v>59</v>
      </c>
      <c r="H7237" s="111" t="s">
        <v>487</v>
      </c>
      <c r="I7237" s="32" t="s">
        <v>166</v>
      </c>
      <c r="J7237" s="19">
        <v>2.65</v>
      </c>
    </row>
    <row r="7238" spans="1:10">
      <c r="A7238" s="18" t="s">
        <v>20</v>
      </c>
      <c r="B7238" s="5" t="str">
        <f>TEXT(DATA[[#This Row],[Fecha]],"mmm")</f>
        <v>ago</v>
      </c>
      <c r="C7238" s="16">
        <f>(WEEKNUM(DATA[[#This Row],[Fecha]],2))</f>
        <v>35</v>
      </c>
      <c r="D7238" s="108">
        <v>45530</v>
      </c>
      <c r="E7238" s="109">
        <f>YEAR(DATA[[#This Row],[Fecha]])</f>
        <v>2024</v>
      </c>
      <c r="F7238" s="110" t="s">
        <v>58</v>
      </c>
      <c r="G7238" s="32" t="s">
        <v>53</v>
      </c>
      <c r="H7238" s="111" t="s">
        <v>387</v>
      </c>
      <c r="I7238" s="32" t="s">
        <v>166</v>
      </c>
      <c r="J7238" s="19">
        <v>2.2599999999999998</v>
      </c>
    </row>
    <row r="7239" spans="1:10">
      <c r="A7239" s="18" t="s">
        <v>22</v>
      </c>
      <c r="B7239" s="5" t="str">
        <f>TEXT(DATA[[#This Row],[Fecha]],"mmm")</f>
        <v>ago</v>
      </c>
      <c r="C7239" s="16">
        <f>(WEEKNUM(DATA[[#This Row],[Fecha]],2))</f>
        <v>35</v>
      </c>
      <c r="D7239" s="108">
        <v>45530</v>
      </c>
      <c r="E7239" s="109">
        <f>YEAR(DATA[[#This Row],[Fecha]])</f>
        <v>2024</v>
      </c>
      <c r="F7239" s="110" t="s">
        <v>398</v>
      </c>
      <c r="G7239" s="32" t="s">
        <v>78</v>
      </c>
      <c r="H7239" s="111" t="s">
        <v>296</v>
      </c>
      <c r="I7239" s="32" t="s">
        <v>166</v>
      </c>
      <c r="J7239" s="19">
        <v>1.63</v>
      </c>
    </row>
    <row r="7240" spans="1:10">
      <c r="A7240" s="18" t="s">
        <v>20</v>
      </c>
      <c r="B7240" s="5" t="str">
        <f>TEXT(DATA[[#This Row],[Fecha]],"mmm")</f>
        <v>ago</v>
      </c>
      <c r="C7240" s="16">
        <f>(WEEKNUM(DATA[[#This Row],[Fecha]],2))</f>
        <v>35</v>
      </c>
      <c r="D7240" s="108">
        <v>45530</v>
      </c>
      <c r="E7240" s="109">
        <f>YEAR(DATA[[#This Row],[Fecha]])</f>
        <v>2024</v>
      </c>
      <c r="F7240" s="110" t="s">
        <v>398</v>
      </c>
      <c r="G7240" s="32" t="s">
        <v>53</v>
      </c>
      <c r="H7240" s="111" t="s">
        <v>387</v>
      </c>
      <c r="I7240" s="32" t="s">
        <v>166</v>
      </c>
      <c r="J7240" s="19">
        <v>1.58</v>
      </c>
    </row>
    <row r="7241" spans="1:10">
      <c r="A7241" s="18" t="s">
        <v>22</v>
      </c>
      <c r="B7241" s="5" t="str">
        <f>TEXT(DATA[[#This Row],[Fecha]],"mmm")</f>
        <v>ago</v>
      </c>
      <c r="C7241" s="16">
        <f>(WEEKNUM(DATA[[#This Row],[Fecha]],2))</f>
        <v>35</v>
      </c>
      <c r="D7241" s="108">
        <v>45530</v>
      </c>
      <c r="E7241" s="109">
        <f>YEAR(DATA[[#This Row],[Fecha]])</f>
        <v>2024</v>
      </c>
      <c r="F7241" s="110" t="s">
        <v>398</v>
      </c>
      <c r="G7241" s="32" t="s">
        <v>78</v>
      </c>
      <c r="H7241" s="111" t="s">
        <v>296</v>
      </c>
      <c r="I7241" s="32" t="s">
        <v>166</v>
      </c>
      <c r="J7241" s="19">
        <v>1.08</v>
      </c>
    </row>
    <row r="7242" spans="1:10">
      <c r="A7242" s="18" t="s">
        <v>22</v>
      </c>
      <c r="B7242" s="5" t="str">
        <f>TEXT(DATA[[#This Row],[Fecha]],"mmm")</f>
        <v>ago</v>
      </c>
      <c r="C7242" s="16">
        <f>(WEEKNUM(DATA[[#This Row],[Fecha]],2))</f>
        <v>35</v>
      </c>
      <c r="D7242" s="108">
        <v>45530</v>
      </c>
      <c r="E7242" s="109">
        <f>YEAR(DATA[[#This Row],[Fecha]])</f>
        <v>2024</v>
      </c>
      <c r="F7242" s="110" t="s">
        <v>398</v>
      </c>
      <c r="G7242" s="32" t="s">
        <v>78</v>
      </c>
      <c r="H7242" s="111" t="s">
        <v>296</v>
      </c>
      <c r="I7242" s="32" t="s">
        <v>166</v>
      </c>
      <c r="J7242" s="19">
        <v>1.05</v>
      </c>
    </row>
    <row r="7243" spans="1:10">
      <c r="A7243" s="18" t="s">
        <v>19</v>
      </c>
      <c r="B7243" s="5" t="str">
        <f>TEXT(DATA[[#This Row],[Fecha]],"mmm")</f>
        <v>ago</v>
      </c>
      <c r="C7243" s="16">
        <f>(WEEKNUM(DATA[[#This Row],[Fecha]],2))</f>
        <v>35</v>
      </c>
      <c r="D7243" s="108">
        <v>45530</v>
      </c>
      <c r="E7243" s="109">
        <f>YEAR(DATA[[#This Row],[Fecha]])</f>
        <v>2024</v>
      </c>
      <c r="F7243" s="110" t="s">
        <v>398</v>
      </c>
      <c r="G7243" s="32" t="s">
        <v>65</v>
      </c>
      <c r="H7243" s="111" t="s">
        <v>435</v>
      </c>
      <c r="I7243" s="32" t="s">
        <v>166</v>
      </c>
      <c r="J7243" s="19">
        <v>1.04</v>
      </c>
    </row>
    <row r="7244" spans="1:10">
      <c r="A7244" s="18" t="s">
        <v>20</v>
      </c>
      <c r="B7244" s="5" t="str">
        <f>TEXT(DATA[[#This Row],[Fecha]],"mmm")</f>
        <v>ago</v>
      </c>
      <c r="C7244" s="16">
        <f>(WEEKNUM(DATA[[#This Row],[Fecha]],2))</f>
        <v>35</v>
      </c>
      <c r="D7244" s="108">
        <v>45530</v>
      </c>
      <c r="E7244" s="109">
        <f>YEAR(DATA[[#This Row],[Fecha]])</f>
        <v>2024</v>
      </c>
      <c r="F7244" s="110" t="s">
        <v>335</v>
      </c>
      <c r="G7244" s="32" t="s">
        <v>70</v>
      </c>
      <c r="H7244" s="111" t="s">
        <v>134</v>
      </c>
      <c r="I7244" s="32" t="s">
        <v>166</v>
      </c>
      <c r="J7244" s="19">
        <v>0.94</v>
      </c>
    </row>
    <row r="7245" spans="1:10">
      <c r="A7245" s="18" t="s">
        <v>22</v>
      </c>
      <c r="B7245" s="5" t="str">
        <f>TEXT(DATA[[#This Row],[Fecha]],"mmm")</f>
        <v>ago</v>
      </c>
      <c r="C7245" s="16">
        <f>(WEEKNUM(DATA[[#This Row],[Fecha]],2))</f>
        <v>35</v>
      </c>
      <c r="D7245" s="108">
        <v>45530</v>
      </c>
      <c r="E7245" s="109">
        <f>YEAR(DATA[[#This Row],[Fecha]])</f>
        <v>2024</v>
      </c>
      <c r="F7245" s="110" t="s">
        <v>398</v>
      </c>
      <c r="G7245" s="32" t="s">
        <v>76</v>
      </c>
      <c r="H7245" s="111" t="s">
        <v>304</v>
      </c>
      <c r="I7245" s="32" t="s">
        <v>166</v>
      </c>
      <c r="J7245" s="19">
        <v>0.92</v>
      </c>
    </row>
    <row r="7246" spans="1:10">
      <c r="A7246" s="18" t="s">
        <v>19</v>
      </c>
      <c r="B7246" s="5" t="str">
        <f>TEXT(DATA[[#This Row],[Fecha]],"mmm")</f>
        <v>ago</v>
      </c>
      <c r="C7246" s="16">
        <f>(WEEKNUM(DATA[[#This Row],[Fecha]],2))</f>
        <v>35</v>
      </c>
      <c r="D7246" s="108">
        <v>45530</v>
      </c>
      <c r="E7246" s="109">
        <f>YEAR(DATA[[#This Row],[Fecha]])</f>
        <v>2024</v>
      </c>
      <c r="F7246" s="110" t="s">
        <v>58</v>
      </c>
      <c r="G7246" s="32" t="s">
        <v>65</v>
      </c>
      <c r="H7246" s="111" t="s">
        <v>89</v>
      </c>
      <c r="I7246" s="32" t="s">
        <v>166</v>
      </c>
      <c r="J7246" s="19">
        <v>0.84</v>
      </c>
    </row>
    <row r="7247" spans="1:10">
      <c r="A7247" s="18" t="s">
        <v>20</v>
      </c>
      <c r="B7247" s="5" t="str">
        <f>TEXT(DATA[[#This Row],[Fecha]],"mmm")</f>
        <v>ago</v>
      </c>
      <c r="C7247" s="16">
        <f>(WEEKNUM(DATA[[#This Row],[Fecha]],2))</f>
        <v>35</v>
      </c>
      <c r="D7247" s="108">
        <v>45530</v>
      </c>
      <c r="E7247" s="109">
        <f>YEAR(DATA[[#This Row],[Fecha]])</f>
        <v>2024</v>
      </c>
      <c r="F7247" s="110" t="s">
        <v>398</v>
      </c>
      <c r="G7247" s="32" t="s">
        <v>53</v>
      </c>
      <c r="H7247" s="111" t="s">
        <v>387</v>
      </c>
      <c r="I7247" s="32" t="s">
        <v>166</v>
      </c>
      <c r="J7247" s="19">
        <v>0.44</v>
      </c>
    </row>
    <row r="7248" spans="1:10">
      <c r="A7248" s="18" t="s">
        <v>22</v>
      </c>
      <c r="B7248" s="5" t="str">
        <f>TEXT(DATA[[#This Row],[Fecha]],"mmm")</f>
        <v>ago</v>
      </c>
      <c r="C7248" s="16">
        <f>(WEEKNUM(DATA[[#This Row],[Fecha]],2))</f>
        <v>35</v>
      </c>
      <c r="D7248" s="108">
        <v>45530</v>
      </c>
      <c r="E7248" s="109">
        <f>YEAR(DATA[[#This Row],[Fecha]])</f>
        <v>2024</v>
      </c>
      <c r="F7248" s="110" t="s">
        <v>398</v>
      </c>
      <c r="G7248" s="32" t="s">
        <v>78</v>
      </c>
      <c r="H7248" s="111" t="s">
        <v>296</v>
      </c>
      <c r="I7248" s="32" t="s">
        <v>166</v>
      </c>
      <c r="J7248" s="19">
        <v>0.15</v>
      </c>
    </row>
    <row r="7249" spans="1:11">
      <c r="A7249" s="18" t="s">
        <v>20</v>
      </c>
      <c r="B7249" s="5" t="str">
        <f>TEXT(DATA[[#This Row],[Fecha]],"mmm")</f>
        <v>ago</v>
      </c>
      <c r="C7249" s="16">
        <f>(WEEKNUM(DATA[[#This Row],[Fecha]],2))</f>
        <v>35</v>
      </c>
      <c r="D7249" s="108">
        <v>45530</v>
      </c>
      <c r="E7249" s="109">
        <f>YEAR(DATA[[#This Row],[Fecha]])</f>
        <v>2024</v>
      </c>
      <c r="F7249" s="110" t="s">
        <v>398</v>
      </c>
      <c r="G7249" s="32" t="s">
        <v>59</v>
      </c>
      <c r="H7249" s="111" t="s">
        <v>487</v>
      </c>
      <c r="I7249" s="32" t="s">
        <v>166</v>
      </c>
      <c r="J7249" s="19">
        <v>0.14000000000000001</v>
      </c>
    </row>
    <row r="7250" spans="1:11">
      <c r="A7250" s="18" t="s">
        <v>20</v>
      </c>
      <c r="B7250" s="5" t="str">
        <f>TEXT(DATA[[#This Row],[Fecha]],"mmm")</f>
        <v>ago</v>
      </c>
      <c r="C7250" s="16">
        <f>(WEEKNUM(DATA[[#This Row],[Fecha]],2))</f>
        <v>35</v>
      </c>
      <c r="D7250" s="108">
        <v>45530</v>
      </c>
      <c r="E7250" s="109">
        <f>YEAR(DATA[[#This Row],[Fecha]])</f>
        <v>2024</v>
      </c>
      <c r="F7250" s="110" t="s">
        <v>398</v>
      </c>
      <c r="G7250" s="32" t="s">
        <v>75</v>
      </c>
      <c r="H7250" s="111" t="s">
        <v>177</v>
      </c>
      <c r="I7250" s="32" t="s">
        <v>166</v>
      </c>
      <c r="J7250" s="19">
        <v>0.13</v>
      </c>
    </row>
    <row r="7251" spans="1:11">
      <c r="A7251" s="18" t="s">
        <v>19</v>
      </c>
      <c r="B7251" s="5" t="str">
        <f>TEXT(DATA[[#This Row],[Fecha]],"mmm")</f>
        <v>ago</v>
      </c>
      <c r="C7251" s="16">
        <f>(WEEKNUM(DATA[[#This Row],[Fecha]],2))</f>
        <v>35</v>
      </c>
      <c r="D7251" s="108">
        <v>45531</v>
      </c>
      <c r="E7251" s="109">
        <f>YEAR(DATA[[#This Row],[Fecha]])</f>
        <v>2024</v>
      </c>
      <c r="F7251" s="110" t="s">
        <v>398</v>
      </c>
      <c r="G7251" s="32" t="s">
        <v>77</v>
      </c>
      <c r="H7251" s="111" t="s">
        <v>1155</v>
      </c>
      <c r="I7251" s="32" t="s">
        <v>57</v>
      </c>
      <c r="J7251" s="19">
        <v>55.94</v>
      </c>
      <c r="K7251" s="29" t="s">
        <v>1161</v>
      </c>
    </row>
    <row r="7252" spans="1:11">
      <c r="A7252" s="18" t="s">
        <v>19</v>
      </c>
      <c r="B7252" s="5" t="str">
        <f>TEXT(DATA[[#This Row],[Fecha]],"mmm")</f>
        <v>ago</v>
      </c>
      <c r="C7252" s="16">
        <f>(WEEKNUM(DATA[[#This Row],[Fecha]],2))</f>
        <v>35</v>
      </c>
      <c r="D7252" s="108">
        <v>45531</v>
      </c>
      <c r="E7252" s="109">
        <f>YEAR(DATA[[#This Row],[Fecha]])</f>
        <v>2024</v>
      </c>
      <c r="F7252" s="110" t="s">
        <v>398</v>
      </c>
      <c r="G7252" s="32" t="s">
        <v>77</v>
      </c>
      <c r="H7252" s="111" t="s">
        <v>1155</v>
      </c>
      <c r="I7252" s="32" t="s">
        <v>57</v>
      </c>
      <c r="J7252" s="19">
        <v>35</v>
      </c>
      <c r="K7252" s="29" t="s">
        <v>1161</v>
      </c>
    </row>
    <row r="7253" spans="1:11">
      <c r="A7253" s="18" t="s">
        <v>20</v>
      </c>
      <c r="B7253" s="5" t="str">
        <f>TEXT(DATA[[#This Row],[Fecha]],"mmm")</f>
        <v>ago</v>
      </c>
      <c r="C7253" s="16">
        <f>(WEEKNUM(DATA[[#This Row],[Fecha]],2))</f>
        <v>35</v>
      </c>
      <c r="D7253" s="108">
        <v>45531</v>
      </c>
      <c r="E7253" s="109">
        <f>YEAR(DATA[[#This Row],[Fecha]])</f>
        <v>2024</v>
      </c>
      <c r="F7253" s="110" t="s">
        <v>58</v>
      </c>
      <c r="G7253" s="32" t="s">
        <v>76</v>
      </c>
      <c r="H7253" s="111" t="s">
        <v>1156</v>
      </c>
      <c r="I7253" s="32" t="s">
        <v>57</v>
      </c>
      <c r="J7253" s="19">
        <v>30</v>
      </c>
      <c r="K7253" s="29" t="s">
        <v>1162</v>
      </c>
    </row>
    <row r="7254" spans="1:11">
      <c r="A7254" s="18" t="s">
        <v>20</v>
      </c>
      <c r="B7254" s="5" t="str">
        <f>TEXT(DATA[[#This Row],[Fecha]],"mmm")</f>
        <v>ago</v>
      </c>
      <c r="C7254" s="16">
        <f>(WEEKNUM(DATA[[#This Row],[Fecha]],2))</f>
        <v>35</v>
      </c>
      <c r="D7254" s="108">
        <v>45531</v>
      </c>
      <c r="E7254" s="109">
        <f>YEAR(DATA[[#This Row],[Fecha]])</f>
        <v>2024</v>
      </c>
      <c r="F7254" s="110" t="s">
        <v>58</v>
      </c>
      <c r="G7254" s="32" t="s">
        <v>76</v>
      </c>
      <c r="H7254" s="111" t="s">
        <v>1156</v>
      </c>
      <c r="I7254" s="32" t="s">
        <v>57</v>
      </c>
      <c r="J7254" s="19">
        <v>20</v>
      </c>
      <c r="K7254" s="29" t="s">
        <v>1162</v>
      </c>
    </row>
    <row r="7255" spans="1:11">
      <c r="A7255" s="18" t="s">
        <v>19</v>
      </c>
      <c r="B7255" s="5" t="str">
        <f>TEXT(DATA[[#This Row],[Fecha]],"mmm")</f>
        <v>ago</v>
      </c>
      <c r="C7255" s="16">
        <f>(WEEKNUM(DATA[[#This Row],[Fecha]],2))</f>
        <v>35</v>
      </c>
      <c r="D7255" s="108">
        <v>45531</v>
      </c>
      <c r="E7255" s="109">
        <f>YEAR(DATA[[#This Row],[Fecha]])</f>
        <v>2024</v>
      </c>
      <c r="F7255" s="110" t="s">
        <v>398</v>
      </c>
      <c r="G7255" s="32" t="s">
        <v>77</v>
      </c>
      <c r="H7255" s="111" t="s">
        <v>1155</v>
      </c>
      <c r="I7255" s="32" t="s">
        <v>57</v>
      </c>
      <c r="J7255" s="19">
        <v>16.73</v>
      </c>
      <c r="K7255" s="29" t="s">
        <v>1161</v>
      </c>
    </row>
    <row r="7256" spans="1:11">
      <c r="A7256" s="18" t="s">
        <v>20</v>
      </c>
      <c r="B7256" s="5" t="str">
        <f>TEXT(DATA[[#This Row],[Fecha]],"mmm")</f>
        <v>ago</v>
      </c>
      <c r="C7256" s="16">
        <f>(WEEKNUM(DATA[[#This Row],[Fecha]],2))</f>
        <v>35</v>
      </c>
      <c r="D7256" s="108">
        <v>45531</v>
      </c>
      <c r="E7256" s="109">
        <f>YEAR(DATA[[#This Row],[Fecha]])</f>
        <v>2024</v>
      </c>
      <c r="F7256" s="110" t="s">
        <v>398</v>
      </c>
      <c r="G7256" s="32" t="s">
        <v>64</v>
      </c>
      <c r="H7256" s="111" t="s">
        <v>193</v>
      </c>
      <c r="I7256" s="32" t="s">
        <v>56</v>
      </c>
      <c r="J7256" s="19">
        <v>12.73</v>
      </c>
      <c r="K7256" s="29" t="s">
        <v>1163</v>
      </c>
    </row>
    <row r="7257" spans="1:11">
      <c r="A7257" s="18" t="s">
        <v>20</v>
      </c>
      <c r="B7257" s="5" t="str">
        <f>TEXT(DATA[[#This Row],[Fecha]],"mmm")</f>
        <v>ago</v>
      </c>
      <c r="C7257" s="16">
        <f>(WEEKNUM(DATA[[#This Row],[Fecha]],2))</f>
        <v>35</v>
      </c>
      <c r="D7257" s="108">
        <v>45531</v>
      </c>
      <c r="E7257" s="109">
        <f>YEAR(DATA[[#This Row],[Fecha]])</f>
        <v>2024</v>
      </c>
      <c r="F7257" s="110" t="s">
        <v>398</v>
      </c>
      <c r="G7257" s="32" t="s">
        <v>64</v>
      </c>
      <c r="H7257" s="111" t="s">
        <v>193</v>
      </c>
      <c r="I7257" s="32" t="s">
        <v>56</v>
      </c>
      <c r="J7257" s="19">
        <v>10.34</v>
      </c>
      <c r="K7257" s="29" t="s">
        <v>1163</v>
      </c>
    </row>
    <row r="7258" spans="1:11">
      <c r="A7258" s="18" t="s">
        <v>20</v>
      </c>
      <c r="B7258" s="5" t="str">
        <f>TEXT(DATA[[#This Row],[Fecha]],"mmm")</f>
        <v>ago</v>
      </c>
      <c r="C7258" s="16">
        <f>(WEEKNUM(DATA[[#This Row],[Fecha]],2))</f>
        <v>35</v>
      </c>
      <c r="D7258" s="108">
        <v>45531</v>
      </c>
      <c r="E7258" s="109">
        <f>YEAR(DATA[[#This Row],[Fecha]])</f>
        <v>2024</v>
      </c>
      <c r="F7258" s="110" t="s">
        <v>335</v>
      </c>
      <c r="G7258" s="32" t="s">
        <v>64</v>
      </c>
      <c r="H7258" s="111" t="s">
        <v>340</v>
      </c>
      <c r="I7258" s="32" t="s">
        <v>56</v>
      </c>
      <c r="J7258" s="19">
        <v>7.74</v>
      </c>
    </row>
    <row r="7259" spans="1:11">
      <c r="A7259" s="18" t="s">
        <v>20</v>
      </c>
      <c r="B7259" s="5" t="str">
        <f>TEXT(DATA[[#This Row],[Fecha]],"mmm")</f>
        <v>ago</v>
      </c>
      <c r="C7259" s="16">
        <f>(WEEKNUM(DATA[[#This Row],[Fecha]],2))</f>
        <v>35</v>
      </c>
      <c r="D7259" s="108">
        <v>45531</v>
      </c>
      <c r="E7259" s="109">
        <f>YEAR(DATA[[#This Row],[Fecha]])</f>
        <v>2024</v>
      </c>
      <c r="F7259" s="110" t="s">
        <v>58</v>
      </c>
      <c r="G7259" s="32" t="s">
        <v>75</v>
      </c>
      <c r="H7259" s="111" t="s">
        <v>155</v>
      </c>
      <c r="I7259" s="32" t="s">
        <v>56</v>
      </c>
      <c r="J7259" s="19">
        <v>7</v>
      </c>
      <c r="K7259" s="29" t="s">
        <v>1164</v>
      </c>
    </row>
    <row r="7260" spans="1:11">
      <c r="A7260" s="18" t="s">
        <v>19</v>
      </c>
      <c r="B7260" s="5" t="str">
        <f>TEXT(DATA[[#This Row],[Fecha]],"mmm")</f>
        <v>ago</v>
      </c>
      <c r="C7260" s="16">
        <f>(WEEKNUM(DATA[[#This Row],[Fecha]],2))</f>
        <v>35</v>
      </c>
      <c r="D7260" s="108">
        <v>45531</v>
      </c>
      <c r="E7260" s="109">
        <f>YEAR(DATA[[#This Row],[Fecha]])</f>
        <v>2024</v>
      </c>
      <c r="F7260" s="110" t="s">
        <v>398</v>
      </c>
      <c r="G7260" s="32" t="s">
        <v>77</v>
      </c>
      <c r="H7260" s="111" t="s">
        <v>1155</v>
      </c>
      <c r="I7260" s="32" t="s">
        <v>57</v>
      </c>
      <c r="J7260" s="19">
        <v>6.78</v>
      </c>
      <c r="K7260" s="29" t="s">
        <v>1161</v>
      </c>
    </row>
    <row r="7261" spans="1:11">
      <c r="A7261" s="18" t="s">
        <v>19</v>
      </c>
      <c r="B7261" s="5" t="str">
        <f>TEXT(DATA[[#This Row],[Fecha]],"mmm")</f>
        <v>ago</v>
      </c>
      <c r="C7261" s="16">
        <f>(WEEKNUM(DATA[[#This Row],[Fecha]],2))</f>
        <v>35</v>
      </c>
      <c r="D7261" s="108">
        <v>45531</v>
      </c>
      <c r="E7261" s="109">
        <f>YEAR(DATA[[#This Row],[Fecha]])</f>
        <v>2024</v>
      </c>
      <c r="F7261" s="110" t="s">
        <v>398</v>
      </c>
      <c r="G7261" s="32" t="s">
        <v>71</v>
      </c>
      <c r="H7261" s="111" t="s">
        <v>194</v>
      </c>
      <c r="I7261" s="32" t="s">
        <v>57</v>
      </c>
      <c r="J7261" s="19">
        <v>5.3</v>
      </c>
    </row>
    <row r="7262" spans="1:11">
      <c r="A7262" s="18" t="s">
        <v>22</v>
      </c>
      <c r="B7262" s="5" t="str">
        <f>TEXT(DATA[[#This Row],[Fecha]],"mmm")</f>
        <v>ago</v>
      </c>
      <c r="C7262" s="16">
        <f>(WEEKNUM(DATA[[#This Row],[Fecha]],2))</f>
        <v>35</v>
      </c>
      <c r="D7262" s="108">
        <v>45531</v>
      </c>
      <c r="E7262" s="109">
        <f>YEAR(DATA[[#This Row],[Fecha]])</f>
        <v>2024</v>
      </c>
      <c r="F7262" s="110" t="s">
        <v>398</v>
      </c>
      <c r="G7262" s="32" t="s">
        <v>65</v>
      </c>
      <c r="H7262" s="111" t="s">
        <v>69</v>
      </c>
      <c r="I7262" s="32" t="s">
        <v>166</v>
      </c>
      <c r="J7262" s="19">
        <v>4.18</v>
      </c>
    </row>
    <row r="7263" spans="1:11">
      <c r="A7263" s="18" t="s">
        <v>20</v>
      </c>
      <c r="B7263" s="5" t="str">
        <f>TEXT(DATA[[#This Row],[Fecha]],"mmm")</f>
        <v>ago</v>
      </c>
      <c r="C7263" s="16">
        <f>(WEEKNUM(DATA[[#This Row],[Fecha]],2))</f>
        <v>35</v>
      </c>
      <c r="D7263" s="108">
        <v>45531</v>
      </c>
      <c r="E7263" s="109">
        <f>YEAR(DATA[[#This Row],[Fecha]])</f>
        <v>2024</v>
      </c>
      <c r="F7263" s="110" t="s">
        <v>58</v>
      </c>
      <c r="G7263" s="32" t="s">
        <v>53</v>
      </c>
      <c r="H7263" s="111" t="s">
        <v>387</v>
      </c>
      <c r="I7263" s="32" t="s">
        <v>166</v>
      </c>
      <c r="J7263" s="19">
        <v>4.0999999999999996</v>
      </c>
    </row>
    <row r="7264" spans="1:11">
      <c r="A7264" s="18" t="s">
        <v>20</v>
      </c>
      <c r="B7264" s="5" t="str">
        <f>TEXT(DATA[[#This Row],[Fecha]],"mmm")</f>
        <v>ago</v>
      </c>
      <c r="C7264" s="16">
        <f>(WEEKNUM(DATA[[#This Row],[Fecha]],2))</f>
        <v>35</v>
      </c>
      <c r="D7264" s="108">
        <v>45531</v>
      </c>
      <c r="E7264" s="109">
        <f>YEAR(DATA[[#This Row],[Fecha]])</f>
        <v>2024</v>
      </c>
      <c r="F7264" s="110" t="s">
        <v>398</v>
      </c>
      <c r="G7264" s="32" t="s">
        <v>64</v>
      </c>
      <c r="H7264" s="111" t="s">
        <v>477</v>
      </c>
      <c r="I7264" s="32" t="s">
        <v>166</v>
      </c>
      <c r="J7264" s="19">
        <v>4</v>
      </c>
    </row>
    <row r="7265" spans="1:10">
      <c r="A7265" s="18" t="s">
        <v>20</v>
      </c>
      <c r="B7265" s="5" t="str">
        <f>TEXT(DATA[[#This Row],[Fecha]],"mmm")</f>
        <v>ago</v>
      </c>
      <c r="C7265" s="16">
        <f>(WEEKNUM(DATA[[#This Row],[Fecha]],2))</f>
        <v>35</v>
      </c>
      <c r="D7265" s="108">
        <v>45531</v>
      </c>
      <c r="E7265" s="109">
        <f>YEAR(DATA[[#This Row],[Fecha]])</f>
        <v>2024</v>
      </c>
      <c r="F7265" s="110" t="s">
        <v>398</v>
      </c>
      <c r="G7265" s="32" t="s">
        <v>53</v>
      </c>
      <c r="H7265" s="111" t="s">
        <v>599</v>
      </c>
      <c r="I7265" s="32" t="s">
        <v>166</v>
      </c>
      <c r="J7265" s="19">
        <v>3.67</v>
      </c>
    </row>
    <row r="7266" spans="1:10">
      <c r="A7266" s="18" t="s">
        <v>20</v>
      </c>
      <c r="B7266" s="5" t="str">
        <f>TEXT(DATA[[#This Row],[Fecha]],"mmm")</f>
        <v>ago</v>
      </c>
      <c r="C7266" s="16">
        <f>(WEEKNUM(DATA[[#This Row],[Fecha]],2))</f>
        <v>35</v>
      </c>
      <c r="D7266" s="108">
        <v>45531</v>
      </c>
      <c r="E7266" s="109">
        <f>YEAR(DATA[[#This Row],[Fecha]])</f>
        <v>2024</v>
      </c>
      <c r="F7266" s="110" t="s">
        <v>58</v>
      </c>
      <c r="G7266" s="32" t="s">
        <v>75</v>
      </c>
      <c r="H7266" s="111" t="s">
        <v>155</v>
      </c>
      <c r="I7266" s="32" t="s">
        <v>166</v>
      </c>
      <c r="J7266" s="19">
        <v>3.18</v>
      </c>
    </row>
    <row r="7267" spans="1:10">
      <c r="A7267" s="18" t="s">
        <v>22</v>
      </c>
      <c r="B7267" s="5" t="str">
        <f>TEXT(DATA[[#This Row],[Fecha]],"mmm")</f>
        <v>ago</v>
      </c>
      <c r="C7267" s="16">
        <f>(WEEKNUM(DATA[[#This Row],[Fecha]],2))</f>
        <v>35</v>
      </c>
      <c r="D7267" s="108">
        <v>45531</v>
      </c>
      <c r="E7267" s="109">
        <f>YEAR(DATA[[#This Row],[Fecha]])</f>
        <v>2024</v>
      </c>
      <c r="F7267" s="110" t="s">
        <v>58</v>
      </c>
      <c r="G7267" s="32" t="s">
        <v>70</v>
      </c>
      <c r="H7267" s="111" t="s">
        <v>84</v>
      </c>
      <c r="I7267" s="32" t="s">
        <v>166</v>
      </c>
      <c r="J7267" s="19">
        <v>2.5499999999999998</v>
      </c>
    </row>
    <row r="7268" spans="1:10">
      <c r="A7268" s="18" t="s">
        <v>19</v>
      </c>
      <c r="B7268" s="5" t="str">
        <f>TEXT(DATA[[#This Row],[Fecha]],"mmm")</f>
        <v>ago</v>
      </c>
      <c r="C7268" s="16">
        <f>(WEEKNUM(DATA[[#This Row],[Fecha]],2))</f>
        <v>35</v>
      </c>
      <c r="D7268" s="108">
        <v>45531</v>
      </c>
      <c r="E7268" s="109">
        <f>YEAR(DATA[[#This Row],[Fecha]])</f>
        <v>2024</v>
      </c>
      <c r="F7268" s="110" t="s">
        <v>398</v>
      </c>
      <c r="G7268" s="32" t="s">
        <v>65</v>
      </c>
      <c r="H7268" s="111" t="s">
        <v>429</v>
      </c>
      <c r="I7268" s="32" t="s">
        <v>166</v>
      </c>
      <c r="J7268" s="19">
        <v>2.38</v>
      </c>
    </row>
    <row r="7269" spans="1:10">
      <c r="A7269" s="18" t="s">
        <v>22</v>
      </c>
      <c r="B7269" s="5" t="str">
        <f>TEXT(DATA[[#This Row],[Fecha]],"mmm")</f>
        <v>ago</v>
      </c>
      <c r="C7269" s="16">
        <f>(WEEKNUM(DATA[[#This Row],[Fecha]],2))</f>
        <v>35</v>
      </c>
      <c r="D7269" s="108">
        <v>45531</v>
      </c>
      <c r="E7269" s="109">
        <f>YEAR(DATA[[#This Row],[Fecha]])</f>
        <v>2024</v>
      </c>
      <c r="F7269" s="110" t="s">
        <v>58</v>
      </c>
      <c r="G7269" s="32" t="s">
        <v>76</v>
      </c>
      <c r="H7269" s="111" t="s">
        <v>304</v>
      </c>
      <c r="I7269" s="32" t="s">
        <v>166</v>
      </c>
      <c r="J7269" s="19">
        <v>2.15</v>
      </c>
    </row>
    <row r="7270" spans="1:10">
      <c r="A7270" s="18" t="s">
        <v>22</v>
      </c>
      <c r="B7270" s="5" t="str">
        <f>TEXT(DATA[[#This Row],[Fecha]],"mmm")</f>
        <v>ago</v>
      </c>
      <c r="C7270" s="16">
        <f>(WEEKNUM(DATA[[#This Row],[Fecha]],2))</f>
        <v>35</v>
      </c>
      <c r="D7270" s="108">
        <v>45531</v>
      </c>
      <c r="E7270" s="109">
        <f>YEAR(DATA[[#This Row],[Fecha]])</f>
        <v>2024</v>
      </c>
      <c r="F7270" s="110" t="s">
        <v>398</v>
      </c>
      <c r="G7270" s="32" t="s">
        <v>65</v>
      </c>
      <c r="H7270" s="111" t="s">
        <v>69</v>
      </c>
      <c r="I7270" s="32" t="s">
        <v>166</v>
      </c>
      <c r="J7270" s="19">
        <v>1.95</v>
      </c>
    </row>
    <row r="7271" spans="1:10">
      <c r="A7271" s="18" t="s">
        <v>22</v>
      </c>
      <c r="B7271" s="5" t="str">
        <f>TEXT(DATA[[#This Row],[Fecha]],"mmm")</f>
        <v>ago</v>
      </c>
      <c r="C7271" s="16">
        <f>(WEEKNUM(DATA[[#This Row],[Fecha]],2))</f>
        <v>35</v>
      </c>
      <c r="D7271" s="108">
        <v>45531</v>
      </c>
      <c r="E7271" s="109">
        <f>YEAR(DATA[[#This Row],[Fecha]])</f>
        <v>2024</v>
      </c>
      <c r="F7271" s="110" t="s">
        <v>398</v>
      </c>
      <c r="G7271" s="32" t="s">
        <v>60</v>
      </c>
      <c r="H7271" s="111" t="s">
        <v>880</v>
      </c>
      <c r="I7271" s="32" t="s">
        <v>166</v>
      </c>
      <c r="J7271" s="19">
        <v>1.95</v>
      </c>
    </row>
    <row r="7272" spans="1:10">
      <c r="A7272" s="18" t="s">
        <v>20</v>
      </c>
      <c r="B7272" s="5" t="str">
        <f>TEXT(DATA[[#This Row],[Fecha]],"mmm")</f>
        <v>ago</v>
      </c>
      <c r="C7272" s="16">
        <f>(WEEKNUM(DATA[[#This Row],[Fecha]],2))</f>
        <v>35</v>
      </c>
      <c r="D7272" s="108">
        <v>45531</v>
      </c>
      <c r="E7272" s="109">
        <f>YEAR(DATA[[#This Row],[Fecha]])</f>
        <v>2024</v>
      </c>
      <c r="F7272" s="110" t="s">
        <v>58</v>
      </c>
      <c r="G7272" s="32" t="s">
        <v>53</v>
      </c>
      <c r="H7272" s="111" t="s">
        <v>387</v>
      </c>
      <c r="I7272" s="32" t="s">
        <v>166</v>
      </c>
      <c r="J7272" s="19">
        <v>1.86</v>
      </c>
    </row>
    <row r="7273" spans="1:10">
      <c r="A7273" s="18" t="s">
        <v>20</v>
      </c>
      <c r="B7273" s="5" t="str">
        <f>TEXT(DATA[[#This Row],[Fecha]],"mmm")</f>
        <v>ago</v>
      </c>
      <c r="C7273" s="16">
        <f>(WEEKNUM(DATA[[#This Row],[Fecha]],2))</f>
        <v>35</v>
      </c>
      <c r="D7273" s="108">
        <v>45531</v>
      </c>
      <c r="E7273" s="109">
        <f>YEAR(DATA[[#This Row],[Fecha]])</f>
        <v>2024</v>
      </c>
      <c r="F7273" s="110" t="s">
        <v>398</v>
      </c>
      <c r="G7273" s="32" t="s">
        <v>59</v>
      </c>
      <c r="H7273" s="111" t="s">
        <v>487</v>
      </c>
      <c r="I7273" s="32" t="s">
        <v>166</v>
      </c>
      <c r="J7273" s="19">
        <v>1.27</v>
      </c>
    </row>
    <row r="7274" spans="1:10">
      <c r="A7274" s="18" t="s">
        <v>22</v>
      </c>
      <c r="B7274" s="5" t="str">
        <f>TEXT(DATA[[#This Row],[Fecha]],"mmm")</f>
        <v>ago</v>
      </c>
      <c r="C7274" s="16">
        <f>(WEEKNUM(DATA[[#This Row],[Fecha]],2))</f>
        <v>35</v>
      </c>
      <c r="D7274" s="108">
        <v>45531</v>
      </c>
      <c r="E7274" s="109">
        <f>YEAR(DATA[[#This Row],[Fecha]])</f>
        <v>2024</v>
      </c>
      <c r="F7274" s="110" t="s">
        <v>58</v>
      </c>
      <c r="G7274" s="32" t="s">
        <v>79</v>
      </c>
      <c r="H7274" s="111" t="s">
        <v>110</v>
      </c>
      <c r="I7274" s="32" t="s">
        <v>166</v>
      </c>
      <c r="J7274" s="19">
        <v>1.23</v>
      </c>
    </row>
    <row r="7275" spans="1:10">
      <c r="A7275" s="18" t="s">
        <v>22</v>
      </c>
      <c r="B7275" s="5" t="str">
        <f>TEXT(DATA[[#This Row],[Fecha]],"mmm")</f>
        <v>ago</v>
      </c>
      <c r="C7275" s="16">
        <f>(WEEKNUM(DATA[[#This Row],[Fecha]],2))</f>
        <v>35</v>
      </c>
      <c r="D7275" s="108">
        <v>45531</v>
      </c>
      <c r="E7275" s="109">
        <f>YEAR(DATA[[#This Row],[Fecha]])</f>
        <v>2024</v>
      </c>
      <c r="F7275" s="110" t="s">
        <v>398</v>
      </c>
      <c r="G7275" s="32" t="s">
        <v>78</v>
      </c>
      <c r="H7275" s="111" t="s">
        <v>296</v>
      </c>
      <c r="I7275" s="32" t="s">
        <v>166</v>
      </c>
      <c r="J7275" s="19">
        <v>1.2</v>
      </c>
    </row>
    <row r="7276" spans="1:10">
      <c r="A7276" s="18" t="s">
        <v>20</v>
      </c>
      <c r="B7276" s="5" t="str">
        <f>TEXT(DATA[[#This Row],[Fecha]],"mmm")</f>
        <v>ago</v>
      </c>
      <c r="C7276" s="16">
        <f>(WEEKNUM(DATA[[#This Row],[Fecha]],2))</f>
        <v>35</v>
      </c>
      <c r="D7276" s="108">
        <v>45531</v>
      </c>
      <c r="E7276" s="109">
        <f>YEAR(DATA[[#This Row],[Fecha]])</f>
        <v>2024</v>
      </c>
      <c r="F7276" s="110" t="s">
        <v>58</v>
      </c>
      <c r="G7276" s="32" t="s">
        <v>53</v>
      </c>
      <c r="H7276" s="111" t="s">
        <v>387</v>
      </c>
      <c r="I7276" s="32" t="s">
        <v>166</v>
      </c>
      <c r="J7276" s="19">
        <v>1.2</v>
      </c>
    </row>
    <row r="7277" spans="1:10">
      <c r="A7277" s="18" t="s">
        <v>22</v>
      </c>
      <c r="B7277" s="5" t="str">
        <f>TEXT(DATA[[#This Row],[Fecha]],"mmm")</f>
        <v>ago</v>
      </c>
      <c r="C7277" s="16">
        <f>(WEEKNUM(DATA[[#This Row],[Fecha]],2))</f>
        <v>35</v>
      </c>
      <c r="D7277" s="108">
        <v>45531</v>
      </c>
      <c r="E7277" s="109">
        <f>YEAR(DATA[[#This Row],[Fecha]])</f>
        <v>2024</v>
      </c>
      <c r="F7277" s="110" t="s">
        <v>58</v>
      </c>
      <c r="G7277" s="32" t="s">
        <v>79</v>
      </c>
      <c r="H7277" s="111" t="s">
        <v>110</v>
      </c>
      <c r="I7277" s="32" t="s">
        <v>166</v>
      </c>
      <c r="J7277" s="19">
        <v>1.07</v>
      </c>
    </row>
    <row r="7278" spans="1:10">
      <c r="A7278" s="18" t="s">
        <v>22</v>
      </c>
      <c r="B7278" s="5" t="str">
        <f>TEXT(DATA[[#This Row],[Fecha]],"mmm")</f>
        <v>ago</v>
      </c>
      <c r="C7278" s="16">
        <f>(WEEKNUM(DATA[[#This Row],[Fecha]],2))</f>
        <v>35</v>
      </c>
      <c r="D7278" s="108">
        <v>45531</v>
      </c>
      <c r="E7278" s="109">
        <f>YEAR(DATA[[#This Row],[Fecha]])</f>
        <v>2024</v>
      </c>
      <c r="F7278" s="110" t="s">
        <v>58</v>
      </c>
      <c r="G7278" s="32" t="s">
        <v>70</v>
      </c>
      <c r="H7278" s="111" t="s">
        <v>84</v>
      </c>
      <c r="I7278" s="32" t="s">
        <v>166</v>
      </c>
      <c r="J7278" s="19">
        <v>0.75</v>
      </c>
    </row>
    <row r="7279" spans="1:10">
      <c r="A7279" s="18" t="s">
        <v>20</v>
      </c>
      <c r="B7279" s="5" t="str">
        <f>TEXT(DATA[[#This Row],[Fecha]],"mmm")</f>
        <v>ago</v>
      </c>
      <c r="C7279" s="16">
        <f>(WEEKNUM(DATA[[#This Row],[Fecha]],2))</f>
        <v>35</v>
      </c>
      <c r="D7279" s="108">
        <v>45531</v>
      </c>
      <c r="E7279" s="109">
        <f>YEAR(DATA[[#This Row],[Fecha]])</f>
        <v>2024</v>
      </c>
      <c r="F7279" s="110" t="s">
        <v>58</v>
      </c>
      <c r="G7279" s="32" t="s">
        <v>53</v>
      </c>
      <c r="H7279" s="111" t="s">
        <v>387</v>
      </c>
      <c r="I7279" s="32" t="s">
        <v>166</v>
      </c>
      <c r="J7279" s="19">
        <v>0.71</v>
      </c>
    </row>
    <row r="7280" spans="1:10">
      <c r="A7280" s="18" t="s">
        <v>22</v>
      </c>
      <c r="B7280" s="5" t="str">
        <f>TEXT(DATA[[#This Row],[Fecha]],"mmm")</f>
        <v>ago</v>
      </c>
      <c r="C7280" s="16">
        <f>(WEEKNUM(DATA[[#This Row],[Fecha]],2))</f>
        <v>35</v>
      </c>
      <c r="D7280" s="108">
        <v>45531</v>
      </c>
      <c r="E7280" s="109">
        <f>YEAR(DATA[[#This Row],[Fecha]])</f>
        <v>2024</v>
      </c>
      <c r="F7280" s="110" t="s">
        <v>58</v>
      </c>
      <c r="G7280" s="32" t="s">
        <v>78</v>
      </c>
      <c r="H7280" s="111" t="s">
        <v>296</v>
      </c>
      <c r="I7280" s="32" t="s">
        <v>166</v>
      </c>
      <c r="J7280" s="19">
        <v>0.57999999999999996</v>
      </c>
    </row>
    <row r="7281" spans="1:11">
      <c r="A7281" s="18" t="s">
        <v>22</v>
      </c>
      <c r="B7281" s="5" t="str">
        <f>TEXT(DATA[[#This Row],[Fecha]],"mmm")</f>
        <v>ago</v>
      </c>
      <c r="C7281" s="16">
        <f>(WEEKNUM(DATA[[#This Row],[Fecha]],2))</f>
        <v>35</v>
      </c>
      <c r="D7281" s="108">
        <v>45531</v>
      </c>
      <c r="E7281" s="109">
        <f>YEAR(DATA[[#This Row],[Fecha]])</f>
        <v>2024</v>
      </c>
      <c r="F7281" s="110" t="s">
        <v>398</v>
      </c>
      <c r="G7281" s="32" t="s">
        <v>78</v>
      </c>
      <c r="H7281" s="111" t="s">
        <v>296</v>
      </c>
      <c r="I7281" s="32" t="s">
        <v>166</v>
      </c>
      <c r="J7281" s="19">
        <v>0.57999999999999996</v>
      </c>
    </row>
    <row r="7282" spans="1:11">
      <c r="A7282" s="18" t="s">
        <v>22</v>
      </c>
      <c r="B7282" s="5" t="str">
        <f>TEXT(DATA[[#This Row],[Fecha]],"mmm")</f>
        <v>ago</v>
      </c>
      <c r="C7282" s="16">
        <f>(WEEKNUM(DATA[[#This Row],[Fecha]],2))</f>
        <v>35</v>
      </c>
      <c r="D7282" s="108">
        <v>45531</v>
      </c>
      <c r="E7282" s="109">
        <f>YEAR(DATA[[#This Row],[Fecha]])</f>
        <v>2024</v>
      </c>
      <c r="F7282" s="110" t="s">
        <v>398</v>
      </c>
      <c r="G7282" s="32" t="s">
        <v>78</v>
      </c>
      <c r="H7282" s="111" t="s">
        <v>296</v>
      </c>
      <c r="I7282" s="32" t="s">
        <v>166</v>
      </c>
      <c r="J7282" s="19">
        <v>0.53</v>
      </c>
    </row>
    <row r="7283" spans="1:11">
      <c r="A7283" s="18" t="s">
        <v>20</v>
      </c>
      <c r="B7283" s="5" t="str">
        <f>TEXT(DATA[[#This Row],[Fecha]],"mmm")</f>
        <v>ago</v>
      </c>
      <c r="C7283" s="16">
        <f>(WEEKNUM(DATA[[#This Row],[Fecha]],2))</f>
        <v>35</v>
      </c>
      <c r="D7283" s="108">
        <v>45531</v>
      </c>
      <c r="E7283" s="109">
        <f>YEAR(DATA[[#This Row],[Fecha]])</f>
        <v>2024</v>
      </c>
      <c r="F7283" s="110" t="s">
        <v>398</v>
      </c>
      <c r="G7283" s="32" t="s">
        <v>59</v>
      </c>
      <c r="H7283" s="111" t="s">
        <v>487</v>
      </c>
      <c r="I7283" s="32" t="s">
        <v>166</v>
      </c>
      <c r="J7283" s="19">
        <v>0.48</v>
      </c>
    </row>
    <row r="7284" spans="1:11">
      <c r="A7284" s="18" t="s">
        <v>20</v>
      </c>
      <c r="B7284" s="5" t="str">
        <f>TEXT(DATA[[#This Row],[Fecha]],"mmm")</f>
        <v>ago</v>
      </c>
      <c r="C7284" s="16">
        <f>(WEEKNUM(DATA[[#This Row],[Fecha]],2))</f>
        <v>35</v>
      </c>
      <c r="D7284" s="108">
        <v>45531</v>
      </c>
      <c r="E7284" s="109">
        <f>YEAR(DATA[[#This Row],[Fecha]])</f>
        <v>2024</v>
      </c>
      <c r="F7284" s="110" t="s">
        <v>398</v>
      </c>
      <c r="G7284" s="32" t="s">
        <v>53</v>
      </c>
      <c r="H7284" s="111" t="s">
        <v>387</v>
      </c>
      <c r="I7284" s="32" t="s">
        <v>166</v>
      </c>
      <c r="J7284" s="19">
        <v>0.4</v>
      </c>
    </row>
    <row r="7285" spans="1:11">
      <c r="A7285" s="18" t="s">
        <v>22</v>
      </c>
      <c r="B7285" s="5" t="str">
        <f>TEXT(DATA[[#This Row],[Fecha]],"mmm")</f>
        <v>ago</v>
      </c>
      <c r="C7285" s="16">
        <f>(WEEKNUM(DATA[[#This Row],[Fecha]],2))</f>
        <v>35</v>
      </c>
      <c r="D7285" s="108">
        <v>45531</v>
      </c>
      <c r="E7285" s="109">
        <f>YEAR(DATA[[#This Row],[Fecha]])</f>
        <v>2024</v>
      </c>
      <c r="F7285" s="110" t="s">
        <v>58</v>
      </c>
      <c r="G7285" s="32" t="s">
        <v>76</v>
      </c>
      <c r="H7285" s="111" t="s">
        <v>304</v>
      </c>
      <c r="I7285" s="32" t="s">
        <v>166</v>
      </c>
      <c r="J7285" s="19">
        <v>0.05</v>
      </c>
    </row>
    <row r="7286" spans="1:11">
      <c r="A7286" s="18" t="s">
        <v>20</v>
      </c>
      <c r="B7286" s="5" t="str">
        <f>TEXT(DATA[[#This Row],[Fecha]],"mmm")</f>
        <v>ago</v>
      </c>
      <c r="C7286" s="16">
        <f>(WEEKNUM(DATA[[#This Row],[Fecha]],2))</f>
        <v>35</v>
      </c>
      <c r="D7286" s="108">
        <v>45532</v>
      </c>
      <c r="E7286" s="109">
        <f>YEAR(DATA[[#This Row],[Fecha]])</f>
        <v>2024</v>
      </c>
      <c r="F7286" s="110" t="s">
        <v>398</v>
      </c>
      <c r="G7286" s="32" t="s">
        <v>76</v>
      </c>
      <c r="H7286" s="111" t="s">
        <v>352</v>
      </c>
      <c r="I7286" s="32" t="s">
        <v>56</v>
      </c>
      <c r="J7286" s="19">
        <v>18.649999999999999</v>
      </c>
      <c r="K7286" s="29" t="s">
        <v>1165</v>
      </c>
    </row>
    <row r="7287" spans="1:11">
      <c r="A7287" s="18" t="s">
        <v>20</v>
      </c>
      <c r="B7287" s="5" t="str">
        <f>TEXT(DATA[[#This Row],[Fecha]],"mmm")</f>
        <v>ago</v>
      </c>
      <c r="C7287" s="16">
        <f>(WEEKNUM(DATA[[#This Row],[Fecha]],2))</f>
        <v>35</v>
      </c>
      <c r="D7287" s="108">
        <v>45532</v>
      </c>
      <c r="E7287" s="109">
        <f>YEAR(DATA[[#This Row],[Fecha]])</f>
        <v>2024</v>
      </c>
      <c r="F7287" s="110" t="s">
        <v>335</v>
      </c>
      <c r="G7287" s="32" t="s">
        <v>59</v>
      </c>
      <c r="H7287" s="111" t="s">
        <v>103</v>
      </c>
      <c r="I7287" s="32" t="s">
        <v>56</v>
      </c>
      <c r="J7287" s="19">
        <v>13.89</v>
      </c>
      <c r="K7287" s="29" t="s">
        <v>1166</v>
      </c>
    </row>
    <row r="7288" spans="1:11">
      <c r="A7288" s="18" t="s">
        <v>20</v>
      </c>
      <c r="B7288" s="5" t="str">
        <f>TEXT(DATA[[#This Row],[Fecha]],"mmm")</f>
        <v>ago</v>
      </c>
      <c r="C7288" s="16">
        <f>(WEEKNUM(DATA[[#This Row],[Fecha]],2))</f>
        <v>35</v>
      </c>
      <c r="D7288" s="108">
        <v>45532</v>
      </c>
      <c r="E7288" s="109">
        <f>YEAR(DATA[[#This Row],[Fecha]])</f>
        <v>2024</v>
      </c>
      <c r="F7288" s="110" t="s">
        <v>335</v>
      </c>
      <c r="G7288" s="32" t="s">
        <v>53</v>
      </c>
      <c r="H7288" s="111" t="s">
        <v>387</v>
      </c>
      <c r="I7288" s="32" t="s">
        <v>56</v>
      </c>
      <c r="J7288" s="19">
        <v>12.22</v>
      </c>
      <c r="K7288" s="29" t="s">
        <v>1167</v>
      </c>
    </row>
    <row r="7289" spans="1:11">
      <c r="A7289" s="18" t="s">
        <v>20</v>
      </c>
      <c r="B7289" s="5" t="str">
        <f>TEXT(DATA[[#This Row],[Fecha]],"mmm")</f>
        <v>ago</v>
      </c>
      <c r="C7289" s="16">
        <f>(WEEKNUM(DATA[[#This Row],[Fecha]],2))</f>
        <v>35</v>
      </c>
      <c r="D7289" s="108">
        <v>45532</v>
      </c>
      <c r="E7289" s="109">
        <f>YEAR(DATA[[#This Row],[Fecha]])</f>
        <v>2024</v>
      </c>
      <c r="F7289" s="110" t="s">
        <v>398</v>
      </c>
      <c r="G7289" s="32" t="s">
        <v>52</v>
      </c>
      <c r="H7289" s="111" t="s">
        <v>174</v>
      </c>
      <c r="I7289" s="32" t="s">
        <v>56</v>
      </c>
      <c r="J7289" s="19">
        <v>9.8000000000000007</v>
      </c>
      <c r="K7289" s="29" t="s">
        <v>641</v>
      </c>
    </row>
    <row r="7290" spans="1:11">
      <c r="A7290" s="18" t="s">
        <v>20</v>
      </c>
      <c r="B7290" s="5" t="str">
        <f>TEXT(DATA[[#This Row],[Fecha]],"mmm")</f>
        <v>ago</v>
      </c>
      <c r="C7290" s="16">
        <f>(WEEKNUM(DATA[[#This Row],[Fecha]],2))</f>
        <v>35</v>
      </c>
      <c r="D7290" s="108">
        <v>45532</v>
      </c>
      <c r="E7290" s="109">
        <f>YEAR(DATA[[#This Row],[Fecha]])</f>
        <v>2024</v>
      </c>
      <c r="F7290" s="110" t="s">
        <v>58</v>
      </c>
      <c r="G7290" s="32" t="s">
        <v>62</v>
      </c>
      <c r="H7290" s="111" t="s">
        <v>63</v>
      </c>
      <c r="I7290" s="32" t="s">
        <v>56</v>
      </c>
      <c r="J7290" s="19">
        <v>6.45</v>
      </c>
    </row>
    <row r="7291" spans="1:11">
      <c r="A7291" s="18" t="s">
        <v>20</v>
      </c>
      <c r="B7291" s="5" t="str">
        <f>TEXT(DATA[[#This Row],[Fecha]],"mmm")</f>
        <v>ago</v>
      </c>
      <c r="C7291" s="16">
        <f>(WEEKNUM(DATA[[#This Row],[Fecha]],2))</f>
        <v>35</v>
      </c>
      <c r="D7291" s="108">
        <v>45532</v>
      </c>
      <c r="E7291" s="109">
        <f>YEAR(DATA[[#This Row],[Fecha]])</f>
        <v>2024</v>
      </c>
      <c r="F7291" s="110" t="s">
        <v>398</v>
      </c>
      <c r="G7291" s="32" t="s">
        <v>75</v>
      </c>
      <c r="H7291" s="111" t="s">
        <v>177</v>
      </c>
      <c r="I7291" s="32" t="s">
        <v>56</v>
      </c>
      <c r="J7291" s="19">
        <v>5.99</v>
      </c>
    </row>
    <row r="7292" spans="1:11">
      <c r="A7292" s="18" t="s">
        <v>20</v>
      </c>
      <c r="B7292" s="5" t="str">
        <f>TEXT(DATA[[#This Row],[Fecha]],"mmm")</f>
        <v>ago</v>
      </c>
      <c r="C7292" s="16">
        <f>(WEEKNUM(DATA[[#This Row],[Fecha]],2))</f>
        <v>35</v>
      </c>
      <c r="D7292" s="108">
        <v>45532</v>
      </c>
      <c r="E7292" s="109">
        <f>YEAR(DATA[[#This Row],[Fecha]])</f>
        <v>2024</v>
      </c>
      <c r="F7292" s="110" t="s">
        <v>58</v>
      </c>
      <c r="G7292" s="32" t="s">
        <v>53</v>
      </c>
      <c r="H7292" s="111" t="s">
        <v>387</v>
      </c>
      <c r="I7292" s="32" t="s">
        <v>56</v>
      </c>
      <c r="J7292" s="19">
        <v>5.86</v>
      </c>
    </row>
    <row r="7293" spans="1:11">
      <c r="A7293" s="18" t="s">
        <v>20</v>
      </c>
      <c r="B7293" s="5" t="str">
        <f>TEXT(DATA[[#This Row],[Fecha]],"mmm")</f>
        <v>ago</v>
      </c>
      <c r="C7293" s="16">
        <f>(WEEKNUM(DATA[[#This Row],[Fecha]],2))</f>
        <v>35</v>
      </c>
      <c r="D7293" s="108">
        <v>45532</v>
      </c>
      <c r="E7293" s="109">
        <f>YEAR(DATA[[#This Row],[Fecha]])</f>
        <v>2024</v>
      </c>
      <c r="F7293" s="110" t="s">
        <v>398</v>
      </c>
      <c r="G7293" s="32" t="s">
        <v>53</v>
      </c>
      <c r="H7293" s="111" t="s">
        <v>387</v>
      </c>
      <c r="I7293" s="32" t="s">
        <v>56</v>
      </c>
      <c r="J7293" s="19">
        <v>5.09</v>
      </c>
    </row>
    <row r="7294" spans="1:11">
      <c r="A7294" s="18" t="s">
        <v>20</v>
      </c>
      <c r="B7294" s="5" t="str">
        <f>TEXT(DATA[[#This Row],[Fecha]],"mmm")</f>
        <v>ago</v>
      </c>
      <c r="C7294" s="16">
        <f>(WEEKNUM(DATA[[#This Row],[Fecha]],2))</f>
        <v>35</v>
      </c>
      <c r="D7294" s="108">
        <v>45532</v>
      </c>
      <c r="E7294" s="109">
        <f>YEAR(DATA[[#This Row],[Fecha]])</f>
        <v>2024</v>
      </c>
      <c r="F7294" s="110" t="s">
        <v>335</v>
      </c>
      <c r="G7294" s="32" t="s">
        <v>75</v>
      </c>
      <c r="H7294" s="111" t="s">
        <v>177</v>
      </c>
      <c r="I7294" s="32" t="s">
        <v>166</v>
      </c>
      <c r="J7294" s="19">
        <v>4.6399999999999997</v>
      </c>
    </row>
    <row r="7295" spans="1:11">
      <c r="A7295" s="18" t="s">
        <v>20</v>
      </c>
      <c r="B7295" s="5" t="str">
        <f>TEXT(DATA[[#This Row],[Fecha]],"mmm")</f>
        <v>ago</v>
      </c>
      <c r="C7295" s="16">
        <f>(WEEKNUM(DATA[[#This Row],[Fecha]],2))</f>
        <v>35</v>
      </c>
      <c r="D7295" s="108">
        <v>45532</v>
      </c>
      <c r="E7295" s="109">
        <f>YEAR(DATA[[#This Row],[Fecha]])</f>
        <v>2024</v>
      </c>
      <c r="F7295" s="110" t="s">
        <v>335</v>
      </c>
      <c r="G7295" s="32" t="s">
        <v>53</v>
      </c>
      <c r="H7295" s="111" t="s">
        <v>387</v>
      </c>
      <c r="I7295" s="32" t="s">
        <v>166</v>
      </c>
      <c r="J7295" s="19">
        <v>4.6100000000000003</v>
      </c>
    </row>
    <row r="7296" spans="1:11">
      <c r="A7296" s="18" t="s">
        <v>20</v>
      </c>
      <c r="B7296" s="5" t="str">
        <f>TEXT(DATA[[#This Row],[Fecha]],"mmm")</f>
        <v>ago</v>
      </c>
      <c r="C7296" s="16">
        <f>(WEEKNUM(DATA[[#This Row],[Fecha]],2))</f>
        <v>35</v>
      </c>
      <c r="D7296" s="108">
        <v>45532</v>
      </c>
      <c r="E7296" s="109">
        <f>YEAR(DATA[[#This Row],[Fecha]])</f>
        <v>2024</v>
      </c>
      <c r="F7296" s="110" t="s">
        <v>335</v>
      </c>
      <c r="G7296" s="32" t="s">
        <v>53</v>
      </c>
      <c r="H7296" s="111" t="s">
        <v>525</v>
      </c>
      <c r="I7296" s="32" t="s">
        <v>166</v>
      </c>
      <c r="J7296" s="19">
        <v>4.4800000000000004</v>
      </c>
    </row>
    <row r="7297" spans="1:10">
      <c r="A7297" s="18" t="s">
        <v>20</v>
      </c>
      <c r="B7297" s="5" t="str">
        <f>TEXT(DATA[[#This Row],[Fecha]],"mmm")</f>
        <v>ago</v>
      </c>
      <c r="C7297" s="16">
        <f>(WEEKNUM(DATA[[#This Row],[Fecha]],2))</f>
        <v>35</v>
      </c>
      <c r="D7297" s="108">
        <v>45532</v>
      </c>
      <c r="E7297" s="109">
        <f>YEAR(DATA[[#This Row],[Fecha]])</f>
        <v>2024</v>
      </c>
      <c r="F7297" s="110" t="s">
        <v>335</v>
      </c>
      <c r="G7297" s="32" t="s">
        <v>53</v>
      </c>
      <c r="H7297" s="111" t="s">
        <v>525</v>
      </c>
      <c r="I7297" s="32" t="s">
        <v>166</v>
      </c>
      <c r="J7297" s="19">
        <v>4.46</v>
      </c>
    </row>
    <row r="7298" spans="1:10">
      <c r="A7298" s="18" t="s">
        <v>19</v>
      </c>
      <c r="B7298" s="5" t="str">
        <f>TEXT(DATA[[#This Row],[Fecha]],"mmm")</f>
        <v>ago</v>
      </c>
      <c r="C7298" s="16">
        <f>(WEEKNUM(DATA[[#This Row],[Fecha]],2))</f>
        <v>35</v>
      </c>
      <c r="D7298" s="108">
        <v>45532</v>
      </c>
      <c r="E7298" s="109">
        <f>YEAR(DATA[[#This Row],[Fecha]])</f>
        <v>2024</v>
      </c>
      <c r="F7298" s="110" t="s">
        <v>398</v>
      </c>
      <c r="G7298" s="32" t="s">
        <v>65</v>
      </c>
      <c r="H7298" s="111" t="s">
        <v>435</v>
      </c>
      <c r="I7298" s="32" t="s">
        <v>166</v>
      </c>
      <c r="J7298" s="19">
        <v>3.58</v>
      </c>
    </row>
    <row r="7299" spans="1:10">
      <c r="A7299" s="18" t="s">
        <v>20</v>
      </c>
      <c r="B7299" s="5" t="str">
        <f>TEXT(DATA[[#This Row],[Fecha]],"mmm")</f>
        <v>ago</v>
      </c>
      <c r="C7299" s="16">
        <f>(WEEKNUM(DATA[[#This Row],[Fecha]],2))</f>
        <v>35</v>
      </c>
      <c r="D7299" s="108">
        <v>45532</v>
      </c>
      <c r="E7299" s="109">
        <f>YEAR(DATA[[#This Row],[Fecha]])</f>
        <v>2024</v>
      </c>
      <c r="F7299" s="110" t="s">
        <v>398</v>
      </c>
      <c r="G7299" s="32" t="s">
        <v>77</v>
      </c>
      <c r="H7299" s="111" t="s">
        <v>320</v>
      </c>
      <c r="I7299" s="32" t="s">
        <v>166</v>
      </c>
      <c r="J7299" s="19">
        <v>3.55</v>
      </c>
    </row>
    <row r="7300" spans="1:10">
      <c r="A7300" s="18" t="s">
        <v>22</v>
      </c>
      <c r="B7300" s="5" t="str">
        <f>TEXT(DATA[[#This Row],[Fecha]],"mmm")</f>
        <v>ago</v>
      </c>
      <c r="C7300" s="16">
        <f>(WEEKNUM(DATA[[#This Row],[Fecha]],2))</f>
        <v>35</v>
      </c>
      <c r="D7300" s="108">
        <v>45532</v>
      </c>
      <c r="E7300" s="109">
        <f>YEAR(DATA[[#This Row],[Fecha]])</f>
        <v>2024</v>
      </c>
      <c r="F7300" s="110" t="s">
        <v>398</v>
      </c>
      <c r="G7300" s="32" t="s">
        <v>53</v>
      </c>
      <c r="H7300" s="111" t="s">
        <v>366</v>
      </c>
      <c r="I7300" s="32" t="s">
        <v>166</v>
      </c>
      <c r="J7300" s="19">
        <v>3.13</v>
      </c>
    </row>
    <row r="7301" spans="1:10">
      <c r="A7301" s="18" t="s">
        <v>22</v>
      </c>
      <c r="B7301" s="5" t="str">
        <f>TEXT(DATA[[#This Row],[Fecha]],"mmm")</f>
        <v>ago</v>
      </c>
      <c r="C7301" s="16">
        <f>(WEEKNUM(DATA[[#This Row],[Fecha]],2))</f>
        <v>35</v>
      </c>
      <c r="D7301" s="108">
        <v>45532</v>
      </c>
      <c r="E7301" s="109">
        <f>YEAR(DATA[[#This Row],[Fecha]])</f>
        <v>2024</v>
      </c>
      <c r="F7301" s="110" t="s">
        <v>398</v>
      </c>
      <c r="G7301" s="32" t="s">
        <v>78</v>
      </c>
      <c r="H7301" s="111" t="s">
        <v>296</v>
      </c>
      <c r="I7301" s="32" t="s">
        <v>166</v>
      </c>
      <c r="J7301" s="19">
        <v>2.87</v>
      </c>
    </row>
    <row r="7302" spans="1:10">
      <c r="A7302" s="18" t="s">
        <v>20</v>
      </c>
      <c r="B7302" s="5" t="str">
        <f>TEXT(DATA[[#This Row],[Fecha]],"mmm")</f>
        <v>ago</v>
      </c>
      <c r="C7302" s="16">
        <f>(WEEKNUM(DATA[[#This Row],[Fecha]],2))</f>
        <v>35</v>
      </c>
      <c r="D7302" s="108">
        <v>45532</v>
      </c>
      <c r="E7302" s="109">
        <f>YEAR(DATA[[#This Row],[Fecha]])</f>
        <v>2024</v>
      </c>
      <c r="F7302" s="110" t="s">
        <v>58</v>
      </c>
      <c r="G7302" s="32" t="s">
        <v>53</v>
      </c>
      <c r="H7302" s="111" t="s">
        <v>387</v>
      </c>
      <c r="I7302" s="32" t="s">
        <v>166</v>
      </c>
      <c r="J7302" s="19">
        <v>2.75</v>
      </c>
    </row>
    <row r="7303" spans="1:10">
      <c r="A7303" s="18" t="s">
        <v>22</v>
      </c>
      <c r="B7303" s="5" t="str">
        <f>TEXT(DATA[[#This Row],[Fecha]],"mmm")</f>
        <v>ago</v>
      </c>
      <c r="C7303" s="16">
        <f>(WEEKNUM(DATA[[#This Row],[Fecha]],2))</f>
        <v>35</v>
      </c>
      <c r="D7303" s="108">
        <v>45532</v>
      </c>
      <c r="E7303" s="109">
        <f>YEAR(DATA[[#This Row],[Fecha]])</f>
        <v>2024</v>
      </c>
      <c r="F7303" s="110" t="s">
        <v>398</v>
      </c>
      <c r="G7303" s="32" t="s">
        <v>60</v>
      </c>
      <c r="H7303" s="111" t="s">
        <v>299</v>
      </c>
      <c r="I7303" s="32" t="s">
        <v>166</v>
      </c>
      <c r="J7303" s="19">
        <v>2.68</v>
      </c>
    </row>
    <row r="7304" spans="1:10">
      <c r="A7304" s="18" t="s">
        <v>20</v>
      </c>
      <c r="B7304" s="5" t="str">
        <f>TEXT(DATA[[#This Row],[Fecha]],"mmm")</f>
        <v>ago</v>
      </c>
      <c r="C7304" s="16">
        <f>(WEEKNUM(DATA[[#This Row],[Fecha]],2))</f>
        <v>35</v>
      </c>
      <c r="D7304" s="108">
        <v>45532</v>
      </c>
      <c r="E7304" s="109">
        <f>YEAR(DATA[[#This Row],[Fecha]])</f>
        <v>2024</v>
      </c>
      <c r="F7304" s="110" t="s">
        <v>335</v>
      </c>
      <c r="G7304" s="32" t="s">
        <v>52</v>
      </c>
      <c r="H7304" s="111" t="s">
        <v>162</v>
      </c>
      <c r="I7304" s="32" t="s">
        <v>166</v>
      </c>
      <c r="J7304" s="19">
        <v>2.2599999999999998</v>
      </c>
    </row>
    <row r="7305" spans="1:10">
      <c r="A7305" s="18" t="s">
        <v>22</v>
      </c>
      <c r="B7305" s="5" t="str">
        <f>TEXT(DATA[[#This Row],[Fecha]],"mmm")</f>
        <v>ago</v>
      </c>
      <c r="C7305" s="16">
        <f>(WEEKNUM(DATA[[#This Row],[Fecha]],2))</f>
        <v>35</v>
      </c>
      <c r="D7305" s="108">
        <v>45532</v>
      </c>
      <c r="E7305" s="109">
        <f>YEAR(DATA[[#This Row],[Fecha]])</f>
        <v>2024</v>
      </c>
      <c r="F7305" s="110" t="s">
        <v>398</v>
      </c>
      <c r="G7305" s="32" t="s">
        <v>78</v>
      </c>
      <c r="H7305" s="111" t="s">
        <v>296</v>
      </c>
      <c r="I7305" s="32" t="s">
        <v>166</v>
      </c>
      <c r="J7305" s="19">
        <v>2.23</v>
      </c>
    </row>
    <row r="7306" spans="1:10">
      <c r="A7306" s="18" t="s">
        <v>20</v>
      </c>
      <c r="B7306" s="5" t="str">
        <f>TEXT(DATA[[#This Row],[Fecha]],"mmm")</f>
        <v>ago</v>
      </c>
      <c r="C7306" s="16">
        <f>(WEEKNUM(DATA[[#This Row],[Fecha]],2))</f>
        <v>35</v>
      </c>
      <c r="D7306" s="108">
        <v>45532</v>
      </c>
      <c r="E7306" s="109">
        <f>YEAR(DATA[[#This Row],[Fecha]])</f>
        <v>2024</v>
      </c>
      <c r="F7306" s="110" t="s">
        <v>58</v>
      </c>
      <c r="G7306" s="32" t="s">
        <v>53</v>
      </c>
      <c r="H7306" s="111" t="s">
        <v>387</v>
      </c>
      <c r="I7306" s="32" t="s">
        <v>166</v>
      </c>
      <c r="J7306" s="19">
        <v>2.17</v>
      </c>
    </row>
    <row r="7307" spans="1:10">
      <c r="A7307" s="18" t="s">
        <v>20</v>
      </c>
      <c r="B7307" s="5" t="str">
        <f>TEXT(DATA[[#This Row],[Fecha]],"mmm")</f>
        <v>ago</v>
      </c>
      <c r="C7307" s="16">
        <f>(WEEKNUM(DATA[[#This Row],[Fecha]],2))</f>
        <v>35</v>
      </c>
      <c r="D7307" s="108">
        <v>45532</v>
      </c>
      <c r="E7307" s="109">
        <f>YEAR(DATA[[#This Row],[Fecha]])</f>
        <v>2024</v>
      </c>
      <c r="F7307" s="110" t="s">
        <v>398</v>
      </c>
      <c r="G7307" s="32" t="s">
        <v>53</v>
      </c>
      <c r="H7307" s="111" t="s">
        <v>497</v>
      </c>
      <c r="I7307" s="32" t="s">
        <v>166</v>
      </c>
      <c r="J7307" s="19">
        <v>2.0499999999999998</v>
      </c>
    </row>
    <row r="7308" spans="1:10">
      <c r="A7308" s="18" t="s">
        <v>20</v>
      </c>
      <c r="B7308" s="5" t="str">
        <f>TEXT(DATA[[#This Row],[Fecha]],"mmm")</f>
        <v>ago</v>
      </c>
      <c r="C7308" s="16">
        <f>(WEEKNUM(DATA[[#This Row],[Fecha]],2))</f>
        <v>35</v>
      </c>
      <c r="D7308" s="108">
        <v>45532</v>
      </c>
      <c r="E7308" s="109">
        <f>YEAR(DATA[[#This Row],[Fecha]])</f>
        <v>2024</v>
      </c>
      <c r="F7308" s="110" t="s">
        <v>58</v>
      </c>
      <c r="G7308" s="32" t="s">
        <v>53</v>
      </c>
      <c r="H7308" s="111" t="s">
        <v>387</v>
      </c>
      <c r="I7308" s="32" t="s">
        <v>166</v>
      </c>
      <c r="J7308" s="19">
        <v>2.0299999999999998</v>
      </c>
    </row>
    <row r="7309" spans="1:10">
      <c r="A7309" s="18" t="s">
        <v>20</v>
      </c>
      <c r="B7309" s="5" t="str">
        <f>TEXT(DATA[[#This Row],[Fecha]],"mmm")</f>
        <v>ago</v>
      </c>
      <c r="C7309" s="16">
        <f>(WEEKNUM(DATA[[#This Row],[Fecha]],2))</f>
        <v>35</v>
      </c>
      <c r="D7309" s="108">
        <v>45532</v>
      </c>
      <c r="E7309" s="109">
        <f>YEAR(DATA[[#This Row],[Fecha]])</f>
        <v>2024</v>
      </c>
      <c r="F7309" s="110" t="s">
        <v>398</v>
      </c>
      <c r="G7309" s="32" t="s">
        <v>59</v>
      </c>
      <c r="H7309" s="111" t="s">
        <v>487</v>
      </c>
      <c r="I7309" s="32" t="s">
        <v>166</v>
      </c>
      <c r="J7309" s="19">
        <v>1.92</v>
      </c>
    </row>
    <row r="7310" spans="1:10">
      <c r="A7310" s="18" t="s">
        <v>22</v>
      </c>
      <c r="B7310" s="5" t="str">
        <f>TEXT(DATA[[#This Row],[Fecha]],"mmm")</f>
        <v>ago</v>
      </c>
      <c r="C7310" s="16">
        <f>(WEEKNUM(DATA[[#This Row],[Fecha]],2))</f>
        <v>35</v>
      </c>
      <c r="D7310" s="108">
        <v>45532</v>
      </c>
      <c r="E7310" s="109">
        <f>YEAR(DATA[[#This Row],[Fecha]])</f>
        <v>2024</v>
      </c>
      <c r="F7310" s="110" t="s">
        <v>398</v>
      </c>
      <c r="G7310" s="32" t="s">
        <v>78</v>
      </c>
      <c r="H7310" s="111" t="s">
        <v>296</v>
      </c>
      <c r="I7310" s="32" t="s">
        <v>166</v>
      </c>
      <c r="J7310" s="19">
        <v>1.75</v>
      </c>
    </row>
    <row r="7311" spans="1:10">
      <c r="A7311" s="18" t="s">
        <v>19</v>
      </c>
      <c r="B7311" s="5" t="str">
        <f>TEXT(DATA[[#This Row],[Fecha]],"mmm")</f>
        <v>ago</v>
      </c>
      <c r="C7311" s="16">
        <f>(WEEKNUM(DATA[[#This Row],[Fecha]],2))</f>
        <v>35</v>
      </c>
      <c r="D7311" s="108">
        <v>45532</v>
      </c>
      <c r="E7311" s="109">
        <f>YEAR(DATA[[#This Row],[Fecha]])</f>
        <v>2024</v>
      </c>
      <c r="F7311" s="110" t="s">
        <v>398</v>
      </c>
      <c r="G7311" s="32" t="s">
        <v>65</v>
      </c>
      <c r="H7311" s="111" t="s">
        <v>435</v>
      </c>
      <c r="I7311" s="32" t="s">
        <v>166</v>
      </c>
      <c r="J7311" s="19">
        <v>1.61</v>
      </c>
    </row>
    <row r="7312" spans="1:10">
      <c r="A7312" s="18" t="s">
        <v>20</v>
      </c>
      <c r="B7312" s="5" t="str">
        <f>TEXT(DATA[[#This Row],[Fecha]],"mmm")</f>
        <v>ago</v>
      </c>
      <c r="C7312" s="16">
        <f>(WEEKNUM(DATA[[#This Row],[Fecha]],2))</f>
        <v>35</v>
      </c>
      <c r="D7312" s="108">
        <v>45532</v>
      </c>
      <c r="E7312" s="109">
        <f>YEAR(DATA[[#This Row],[Fecha]])</f>
        <v>2024</v>
      </c>
      <c r="F7312" s="110" t="s">
        <v>58</v>
      </c>
      <c r="G7312" s="32" t="s">
        <v>53</v>
      </c>
      <c r="H7312" s="111" t="s">
        <v>387</v>
      </c>
      <c r="I7312" s="32" t="s">
        <v>166</v>
      </c>
      <c r="J7312" s="19">
        <v>1.56</v>
      </c>
    </row>
    <row r="7313" spans="1:11">
      <c r="A7313" s="18" t="s">
        <v>22</v>
      </c>
      <c r="B7313" s="5" t="str">
        <f>TEXT(DATA[[#This Row],[Fecha]],"mmm")</f>
        <v>ago</v>
      </c>
      <c r="C7313" s="16">
        <f>(WEEKNUM(DATA[[#This Row],[Fecha]],2))</f>
        <v>35</v>
      </c>
      <c r="D7313" s="108">
        <v>45532</v>
      </c>
      <c r="E7313" s="109">
        <f>YEAR(DATA[[#This Row],[Fecha]])</f>
        <v>2024</v>
      </c>
      <c r="F7313" s="110" t="s">
        <v>398</v>
      </c>
      <c r="G7313" s="32" t="s">
        <v>78</v>
      </c>
      <c r="H7313" s="111" t="s">
        <v>296</v>
      </c>
      <c r="I7313" s="32" t="s">
        <v>166</v>
      </c>
      <c r="J7313" s="19">
        <v>1.48</v>
      </c>
    </row>
    <row r="7314" spans="1:11">
      <c r="A7314" s="18" t="s">
        <v>22</v>
      </c>
      <c r="B7314" s="5" t="str">
        <f>TEXT(DATA[[#This Row],[Fecha]],"mmm")</f>
        <v>ago</v>
      </c>
      <c r="C7314" s="16">
        <f>(WEEKNUM(DATA[[#This Row],[Fecha]],2))</f>
        <v>35</v>
      </c>
      <c r="D7314" s="108">
        <v>45532</v>
      </c>
      <c r="E7314" s="109">
        <f>YEAR(DATA[[#This Row],[Fecha]])</f>
        <v>2024</v>
      </c>
      <c r="F7314" s="110" t="s">
        <v>398</v>
      </c>
      <c r="G7314" s="32" t="s">
        <v>76</v>
      </c>
      <c r="H7314" s="111" t="s">
        <v>304</v>
      </c>
      <c r="I7314" s="32" t="s">
        <v>166</v>
      </c>
      <c r="J7314" s="19">
        <v>1.48</v>
      </c>
    </row>
    <row r="7315" spans="1:11">
      <c r="A7315" s="18" t="s">
        <v>20</v>
      </c>
      <c r="B7315" s="5" t="str">
        <f>TEXT(DATA[[#This Row],[Fecha]],"mmm")</f>
        <v>ago</v>
      </c>
      <c r="C7315" s="16">
        <f>(WEEKNUM(DATA[[#This Row],[Fecha]],2))</f>
        <v>35</v>
      </c>
      <c r="D7315" s="108">
        <v>45532</v>
      </c>
      <c r="E7315" s="109">
        <f>YEAR(DATA[[#This Row],[Fecha]])</f>
        <v>2024</v>
      </c>
      <c r="F7315" s="110" t="s">
        <v>398</v>
      </c>
      <c r="G7315" s="32" t="s">
        <v>53</v>
      </c>
      <c r="H7315" s="111" t="s">
        <v>497</v>
      </c>
      <c r="I7315" s="32" t="s">
        <v>166</v>
      </c>
      <c r="J7315" s="19">
        <v>1.41</v>
      </c>
    </row>
    <row r="7316" spans="1:11">
      <c r="A7316" s="18" t="s">
        <v>22</v>
      </c>
      <c r="B7316" s="5" t="str">
        <f>TEXT(DATA[[#This Row],[Fecha]],"mmm")</f>
        <v>ago</v>
      </c>
      <c r="C7316" s="16">
        <f>(WEEKNUM(DATA[[#This Row],[Fecha]],2))</f>
        <v>35</v>
      </c>
      <c r="D7316" s="108">
        <v>45532</v>
      </c>
      <c r="E7316" s="109">
        <f>YEAR(DATA[[#This Row],[Fecha]])</f>
        <v>2024</v>
      </c>
      <c r="F7316" s="110" t="s">
        <v>398</v>
      </c>
      <c r="G7316" s="32" t="s">
        <v>60</v>
      </c>
      <c r="H7316" s="111" t="s">
        <v>299</v>
      </c>
      <c r="I7316" s="32" t="s">
        <v>166</v>
      </c>
      <c r="J7316" s="19">
        <v>1.4</v>
      </c>
    </row>
    <row r="7317" spans="1:11">
      <c r="A7317" s="18" t="s">
        <v>20</v>
      </c>
      <c r="B7317" s="5" t="str">
        <f>TEXT(DATA[[#This Row],[Fecha]],"mmm")</f>
        <v>ago</v>
      </c>
      <c r="C7317" s="16">
        <f>(WEEKNUM(DATA[[#This Row],[Fecha]],2))</f>
        <v>35</v>
      </c>
      <c r="D7317" s="108">
        <v>45532</v>
      </c>
      <c r="E7317" s="109">
        <f>YEAR(DATA[[#This Row],[Fecha]])</f>
        <v>2024</v>
      </c>
      <c r="F7317" s="110" t="s">
        <v>335</v>
      </c>
      <c r="G7317" s="32" t="s">
        <v>52</v>
      </c>
      <c r="H7317" s="111" t="s">
        <v>162</v>
      </c>
      <c r="I7317" s="32" t="s">
        <v>166</v>
      </c>
      <c r="J7317" s="19">
        <v>1.07</v>
      </c>
    </row>
    <row r="7318" spans="1:11">
      <c r="A7318" s="18" t="s">
        <v>22</v>
      </c>
      <c r="B7318" s="5" t="str">
        <f>TEXT(DATA[[#This Row],[Fecha]],"mmm")</f>
        <v>ago</v>
      </c>
      <c r="C7318" s="16">
        <f>(WEEKNUM(DATA[[#This Row],[Fecha]],2))</f>
        <v>35</v>
      </c>
      <c r="D7318" s="108">
        <v>45532</v>
      </c>
      <c r="E7318" s="109">
        <f>YEAR(DATA[[#This Row],[Fecha]])</f>
        <v>2024</v>
      </c>
      <c r="F7318" s="110" t="s">
        <v>398</v>
      </c>
      <c r="G7318" s="32" t="s">
        <v>78</v>
      </c>
      <c r="H7318" s="111" t="s">
        <v>296</v>
      </c>
      <c r="I7318" s="32" t="s">
        <v>166</v>
      </c>
      <c r="J7318" s="19">
        <v>1.05</v>
      </c>
    </row>
    <row r="7319" spans="1:11">
      <c r="A7319" s="18" t="s">
        <v>20</v>
      </c>
      <c r="B7319" s="5" t="str">
        <f>TEXT(DATA[[#This Row],[Fecha]],"mmm")</f>
        <v>ago</v>
      </c>
      <c r="C7319" s="16">
        <f>(WEEKNUM(DATA[[#This Row],[Fecha]],2))</f>
        <v>35</v>
      </c>
      <c r="D7319" s="108">
        <v>45532</v>
      </c>
      <c r="E7319" s="109">
        <f>YEAR(DATA[[#This Row],[Fecha]])</f>
        <v>2024</v>
      </c>
      <c r="F7319" s="110" t="s">
        <v>398</v>
      </c>
      <c r="G7319" s="32" t="s">
        <v>482</v>
      </c>
      <c r="H7319" s="111" t="s">
        <v>652</v>
      </c>
      <c r="I7319" s="32" t="s">
        <v>166</v>
      </c>
      <c r="J7319" s="19">
        <v>0.97</v>
      </c>
    </row>
    <row r="7320" spans="1:11">
      <c r="A7320" s="18" t="s">
        <v>22</v>
      </c>
      <c r="B7320" s="5" t="str">
        <f>TEXT(DATA[[#This Row],[Fecha]],"mmm")</f>
        <v>ago</v>
      </c>
      <c r="C7320" s="16">
        <f>(WEEKNUM(DATA[[#This Row],[Fecha]],2))</f>
        <v>35</v>
      </c>
      <c r="D7320" s="108">
        <v>45532</v>
      </c>
      <c r="E7320" s="109">
        <f>YEAR(DATA[[#This Row],[Fecha]])</f>
        <v>2024</v>
      </c>
      <c r="F7320" s="110" t="s">
        <v>398</v>
      </c>
      <c r="G7320" s="32" t="s">
        <v>78</v>
      </c>
      <c r="H7320" s="111" t="s">
        <v>296</v>
      </c>
      <c r="I7320" s="32" t="s">
        <v>166</v>
      </c>
      <c r="J7320" s="19">
        <v>0.73</v>
      </c>
    </row>
    <row r="7321" spans="1:11">
      <c r="A7321" s="18" t="s">
        <v>20</v>
      </c>
      <c r="B7321" s="5" t="str">
        <f>TEXT(DATA[[#This Row],[Fecha]],"mmm")</f>
        <v>ago</v>
      </c>
      <c r="C7321" s="16">
        <f>(WEEKNUM(DATA[[#This Row],[Fecha]],2))</f>
        <v>35</v>
      </c>
      <c r="D7321" s="108">
        <v>45532</v>
      </c>
      <c r="E7321" s="109">
        <f>YEAR(DATA[[#This Row],[Fecha]])</f>
        <v>2024</v>
      </c>
      <c r="F7321" s="110" t="s">
        <v>398</v>
      </c>
      <c r="G7321" s="32" t="s">
        <v>53</v>
      </c>
      <c r="H7321" s="111" t="s">
        <v>387</v>
      </c>
      <c r="I7321" s="32" t="s">
        <v>166</v>
      </c>
      <c r="J7321" s="19">
        <v>0.63</v>
      </c>
    </row>
    <row r="7322" spans="1:11">
      <c r="A7322" s="18" t="s">
        <v>22</v>
      </c>
      <c r="B7322" s="5" t="str">
        <f>TEXT(DATA[[#This Row],[Fecha]],"mmm")</f>
        <v>ago</v>
      </c>
      <c r="C7322" s="16">
        <f>(WEEKNUM(DATA[[#This Row],[Fecha]],2))</f>
        <v>35</v>
      </c>
      <c r="D7322" s="108">
        <v>45532</v>
      </c>
      <c r="E7322" s="109">
        <f>YEAR(DATA[[#This Row],[Fecha]])</f>
        <v>2024</v>
      </c>
      <c r="F7322" s="110" t="s">
        <v>398</v>
      </c>
      <c r="G7322" s="32" t="s">
        <v>53</v>
      </c>
      <c r="H7322" s="111" t="s">
        <v>366</v>
      </c>
      <c r="I7322" s="32" t="s">
        <v>166</v>
      </c>
      <c r="J7322" s="19">
        <v>0.63</v>
      </c>
    </row>
    <row r="7323" spans="1:11">
      <c r="A7323" s="18" t="s">
        <v>19</v>
      </c>
      <c r="B7323" s="5" t="str">
        <f>TEXT(DATA[[#This Row],[Fecha]],"mmm")</f>
        <v>ago</v>
      </c>
      <c r="C7323" s="16">
        <f>(WEEKNUM(DATA[[#This Row],[Fecha]],2))</f>
        <v>35</v>
      </c>
      <c r="D7323" s="108">
        <v>45532</v>
      </c>
      <c r="E7323" s="109">
        <f>YEAR(DATA[[#This Row],[Fecha]])</f>
        <v>2024</v>
      </c>
      <c r="F7323" s="110" t="s">
        <v>398</v>
      </c>
      <c r="G7323" s="32" t="s">
        <v>65</v>
      </c>
      <c r="H7323" s="111" t="s">
        <v>435</v>
      </c>
      <c r="I7323" s="32" t="s">
        <v>166</v>
      </c>
      <c r="J7323" s="19">
        <v>0.52</v>
      </c>
    </row>
    <row r="7324" spans="1:11">
      <c r="A7324" s="18" t="s">
        <v>22</v>
      </c>
      <c r="B7324" s="5" t="str">
        <f>TEXT(DATA[[#This Row],[Fecha]],"mmm")</f>
        <v>ago</v>
      </c>
      <c r="C7324" s="16">
        <f>(WEEKNUM(DATA[[#This Row],[Fecha]],2))</f>
        <v>35</v>
      </c>
      <c r="D7324" s="108">
        <v>45532</v>
      </c>
      <c r="E7324" s="109">
        <f>YEAR(DATA[[#This Row],[Fecha]])</f>
        <v>2024</v>
      </c>
      <c r="F7324" s="110" t="s">
        <v>398</v>
      </c>
      <c r="G7324" s="32" t="s">
        <v>78</v>
      </c>
      <c r="H7324" s="111" t="s">
        <v>296</v>
      </c>
      <c r="I7324" s="32" t="s">
        <v>166</v>
      </c>
      <c r="J7324" s="19">
        <v>0.5</v>
      </c>
    </row>
    <row r="7325" spans="1:11">
      <c r="A7325" s="18" t="s">
        <v>20</v>
      </c>
      <c r="B7325" s="5" t="str">
        <f>TEXT(DATA[[#This Row],[Fecha]],"mmm")</f>
        <v>ago</v>
      </c>
      <c r="C7325" s="16">
        <f>(WEEKNUM(DATA[[#This Row],[Fecha]],2))</f>
        <v>35</v>
      </c>
      <c r="D7325" s="108">
        <v>45532</v>
      </c>
      <c r="E7325" s="109">
        <f>YEAR(DATA[[#This Row],[Fecha]])</f>
        <v>2024</v>
      </c>
      <c r="F7325" s="110" t="s">
        <v>398</v>
      </c>
      <c r="G7325" s="32" t="s">
        <v>59</v>
      </c>
      <c r="H7325" s="111" t="s">
        <v>487</v>
      </c>
      <c r="I7325" s="32" t="s">
        <v>166</v>
      </c>
      <c r="J7325" s="19">
        <v>0.12</v>
      </c>
    </row>
    <row r="7326" spans="1:11">
      <c r="A7326" s="18" t="s">
        <v>20</v>
      </c>
      <c r="B7326" s="5" t="str">
        <f>TEXT(DATA[[#This Row],[Fecha]],"mmm")</f>
        <v>ago</v>
      </c>
      <c r="C7326" s="16">
        <f>(WEEKNUM(DATA[[#This Row],[Fecha]],2))</f>
        <v>35</v>
      </c>
      <c r="D7326" s="108">
        <v>45533</v>
      </c>
      <c r="E7326" s="109">
        <f>YEAR(DATA[[#This Row],[Fecha]])</f>
        <v>2024</v>
      </c>
      <c r="F7326" s="110" t="s">
        <v>58</v>
      </c>
      <c r="G7326" s="32" t="s">
        <v>75</v>
      </c>
      <c r="H7326" s="111" t="s">
        <v>1038</v>
      </c>
      <c r="I7326" s="32" t="s">
        <v>57</v>
      </c>
      <c r="J7326" s="19">
        <v>23.35</v>
      </c>
      <c r="K7326" s="29" t="s">
        <v>1168</v>
      </c>
    </row>
    <row r="7327" spans="1:11">
      <c r="A7327" s="18" t="s">
        <v>20</v>
      </c>
      <c r="B7327" s="5" t="str">
        <f>TEXT(DATA[[#This Row],[Fecha]],"mmm")</f>
        <v>ago</v>
      </c>
      <c r="C7327" s="16">
        <f>(WEEKNUM(DATA[[#This Row],[Fecha]],2))</f>
        <v>35</v>
      </c>
      <c r="D7327" s="108">
        <v>45533</v>
      </c>
      <c r="E7327" s="109">
        <f>YEAR(DATA[[#This Row],[Fecha]])</f>
        <v>2024</v>
      </c>
      <c r="F7327" s="110" t="s">
        <v>335</v>
      </c>
      <c r="G7327" s="32" t="s">
        <v>53</v>
      </c>
      <c r="H7327" s="111" t="s">
        <v>525</v>
      </c>
      <c r="I7327" s="32" t="s">
        <v>57</v>
      </c>
      <c r="J7327" s="19">
        <v>14.04</v>
      </c>
      <c r="K7327" s="29" t="s">
        <v>1169</v>
      </c>
    </row>
    <row r="7328" spans="1:11">
      <c r="A7328" s="18" t="s">
        <v>20</v>
      </c>
      <c r="B7328" s="5" t="str">
        <f>TEXT(DATA[[#This Row],[Fecha]],"mmm")</f>
        <v>ago</v>
      </c>
      <c r="C7328" s="16">
        <f>(WEEKNUM(DATA[[#This Row],[Fecha]],2))</f>
        <v>35</v>
      </c>
      <c r="D7328" s="108">
        <v>45533</v>
      </c>
      <c r="E7328" s="109">
        <f>YEAR(DATA[[#This Row],[Fecha]])</f>
        <v>2024</v>
      </c>
      <c r="F7328" s="110" t="s">
        <v>398</v>
      </c>
      <c r="G7328" s="32" t="s">
        <v>62</v>
      </c>
      <c r="H7328" s="111" t="s">
        <v>242</v>
      </c>
      <c r="I7328" s="32" t="s">
        <v>56</v>
      </c>
      <c r="J7328" s="19">
        <v>10.27</v>
      </c>
      <c r="K7328" s="29" t="s">
        <v>641</v>
      </c>
    </row>
    <row r="7329" spans="1:11">
      <c r="A7329" s="18" t="s">
        <v>20</v>
      </c>
      <c r="B7329" s="5" t="str">
        <f>TEXT(DATA[[#This Row],[Fecha]],"mmm")</f>
        <v>ago</v>
      </c>
      <c r="C7329" s="16">
        <f>(WEEKNUM(DATA[[#This Row],[Fecha]],2))</f>
        <v>35</v>
      </c>
      <c r="D7329" s="108">
        <v>45533</v>
      </c>
      <c r="E7329" s="109">
        <f>YEAR(DATA[[#This Row],[Fecha]])</f>
        <v>2024</v>
      </c>
      <c r="F7329" s="110" t="s">
        <v>335</v>
      </c>
      <c r="G7329" s="32" t="s">
        <v>59</v>
      </c>
      <c r="H7329" s="111" t="s">
        <v>103</v>
      </c>
      <c r="I7329" s="32" t="s">
        <v>56</v>
      </c>
      <c r="J7329" s="19">
        <v>8.69</v>
      </c>
      <c r="K7329" s="29" t="s">
        <v>641</v>
      </c>
    </row>
    <row r="7330" spans="1:11">
      <c r="A7330" s="18" t="s">
        <v>20</v>
      </c>
      <c r="B7330" s="5" t="str">
        <f>TEXT(DATA[[#This Row],[Fecha]],"mmm")</f>
        <v>ago</v>
      </c>
      <c r="C7330" s="16">
        <f>(WEEKNUM(DATA[[#This Row],[Fecha]],2))</f>
        <v>35</v>
      </c>
      <c r="D7330" s="108">
        <v>45533</v>
      </c>
      <c r="E7330" s="109">
        <f>YEAR(DATA[[#This Row],[Fecha]])</f>
        <v>2024</v>
      </c>
      <c r="F7330" s="110" t="s">
        <v>398</v>
      </c>
      <c r="G7330" s="32" t="s">
        <v>75</v>
      </c>
      <c r="H7330" s="111" t="s">
        <v>555</v>
      </c>
      <c r="I7330" s="32" t="s">
        <v>57</v>
      </c>
      <c r="J7330" s="19">
        <v>7.52</v>
      </c>
      <c r="K7330" s="29" t="s">
        <v>641</v>
      </c>
    </row>
    <row r="7331" spans="1:11">
      <c r="A7331" s="18" t="s">
        <v>20</v>
      </c>
      <c r="B7331" s="5" t="str">
        <f>TEXT(DATA[[#This Row],[Fecha]],"mmm")</f>
        <v>ago</v>
      </c>
      <c r="C7331" s="16">
        <f>(WEEKNUM(DATA[[#This Row],[Fecha]],2))</f>
        <v>35</v>
      </c>
      <c r="D7331" s="108">
        <v>45533</v>
      </c>
      <c r="E7331" s="109">
        <f>YEAR(DATA[[#This Row],[Fecha]])</f>
        <v>2024</v>
      </c>
      <c r="F7331" s="110" t="s">
        <v>335</v>
      </c>
      <c r="G7331" s="32" t="s">
        <v>75</v>
      </c>
      <c r="H7331" s="111" t="s">
        <v>1038</v>
      </c>
      <c r="I7331" s="32" t="s">
        <v>57</v>
      </c>
      <c r="J7331" s="19">
        <v>7.42</v>
      </c>
      <c r="K7331" s="29" t="s">
        <v>1168</v>
      </c>
    </row>
    <row r="7332" spans="1:11">
      <c r="A7332" s="18" t="s">
        <v>20</v>
      </c>
      <c r="B7332" s="5" t="str">
        <f>TEXT(DATA[[#This Row],[Fecha]],"mmm")</f>
        <v>ago</v>
      </c>
      <c r="C7332" s="16">
        <f>(WEEKNUM(DATA[[#This Row],[Fecha]],2))</f>
        <v>35</v>
      </c>
      <c r="D7332" s="108">
        <v>45533</v>
      </c>
      <c r="E7332" s="109">
        <f>YEAR(DATA[[#This Row],[Fecha]])</f>
        <v>2024</v>
      </c>
      <c r="F7332" s="110" t="s">
        <v>398</v>
      </c>
      <c r="G7332" s="32" t="s">
        <v>75</v>
      </c>
      <c r="H7332" s="111" t="s">
        <v>555</v>
      </c>
      <c r="I7332" s="32" t="s">
        <v>57</v>
      </c>
      <c r="J7332" s="19">
        <v>6.98</v>
      </c>
      <c r="K7332" s="29" t="s">
        <v>641</v>
      </c>
    </row>
    <row r="7333" spans="1:11">
      <c r="A7333" s="18" t="s">
        <v>20</v>
      </c>
      <c r="B7333" s="5" t="str">
        <f>TEXT(DATA[[#This Row],[Fecha]],"mmm")</f>
        <v>ago</v>
      </c>
      <c r="C7333" s="16">
        <f>(WEEKNUM(DATA[[#This Row],[Fecha]],2))</f>
        <v>35</v>
      </c>
      <c r="D7333" s="108">
        <v>45533</v>
      </c>
      <c r="E7333" s="109">
        <f>YEAR(DATA[[#This Row],[Fecha]])</f>
        <v>2024</v>
      </c>
      <c r="F7333" s="110" t="s">
        <v>335</v>
      </c>
      <c r="G7333" s="32" t="s">
        <v>53</v>
      </c>
      <c r="H7333" s="111" t="s">
        <v>525</v>
      </c>
      <c r="I7333" s="32" t="s">
        <v>57</v>
      </c>
      <c r="J7333" s="19">
        <v>6.64</v>
      </c>
    </row>
    <row r="7334" spans="1:11">
      <c r="A7334" s="18" t="s">
        <v>20</v>
      </c>
      <c r="B7334" s="5" t="str">
        <f>TEXT(DATA[[#This Row],[Fecha]],"mmm")</f>
        <v>ago</v>
      </c>
      <c r="C7334" s="16">
        <f>(WEEKNUM(DATA[[#This Row],[Fecha]],2))</f>
        <v>35</v>
      </c>
      <c r="D7334" s="108">
        <v>45533</v>
      </c>
      <c r="E7334" s="109">
        <f>YEAR(DATA[[#This Row],[Fecha]])</f>
        <v>2024</v>
      </c>
      <c r="F7334" s="110" t="s">
        <v>58</v>
      </c>
      <c r="G7334" s="32" t="s">
        <v>70</v>
      </c>
      <c r="H7334" s="111" t="s">
        <v>84</v>
      </c>
      <c r="I7334" s="32" t="s">
        <v>56</v>
      </c>
      <c r="J7334" s="19">
        <v>5.14</v>
      </c>
      <c r="K7334" s="29" t="s">
        <v>1170</v>
      </c>
    </row>
    <row r="7335" spans="1:11">
      <c r="A7335" s="18" t="s">
        <v>20</v>
      </c>
      <c r="B7335" s="5" t="str">
        <f>TEXT(DATA[[#This Row],[Fecha]],"mmm")</f>
        <v>ago</v>
      </c>
      <c r="C7335" s="16">
        <f>(WEEKNUM(DATA[[#This Row],[Fecha]],2))</f>
        <v>35</v>
      </c>
      <c r="D7335" s="108">
        <v>45533</v>
      </c>
      <c r="E7335" s="109">
        <f>YEAR(DATA[[#This Row],[Fecha]])</f>
        <v>2024</v>
      </c>
      <c r="F7335" s="110" t="s">
        <v>398</v>
      </c>
      <c r="G7335" s="32" t="s">
        <v>64</v>
      </c>
      <c r="H7335" s="111" t="s">
        <v>544</v>
      </c>
      <c r="I7335" s="32" t="s">
        <v>166</v>
      </c>
      <c r="J7335" s="19">
        <v>4.78</v>
      </c>
    </row>
    <row r="7336" spans="1:11">
      <c r="A7336" s="18" t="s">
        <v>22</v>
      </c>
      <c r="B7336" s="5" t="str">
        <f>TEXT(DATA[[#This Row],[Fecha]],"mmm")</f>
        <v>ago</v>
      </c>
      <c r="C7336" s="16">
        <f>(WEEKNUM(DATA[[#This Row],[Fecha]],2))</f>
        <v>35</v>
      </c>
      <c r="D7336" s="108">
        <v>45533</v>
      </c>
      <c r="E7336" s="109">
        <f>YEAR(DATA[[#This Row],[Fecha]])</f>
        <v>2024</v>
      </c>
      <c r="F7336" s="110" t="s">
        <v>58</v>
      </c>
      <c r="G7336" s="32" t="s">
        <v>79</v>
      </c>
      <c r="H7336" s="111" t="s">
        <v>110</v>
      </c>
      <c r="I7336" s="32" t="s">
        <v>166</v>
      </c>
      <c r="J7336" s="19">
        <v>4.25</v>
      </c>
    </row>
    <row r="7337" spans="1:11">
      <c r="A7337" s="18" t="s">
        <v>22</v>
      </c>
      <c r="B7337" s="5" t="str">
        <f>TEXT(DATA[[#This Row],[Fecha]],"mmm")</f>
        <v>ago</v>
      </c>
      <c r="C7337" s="16">
        <f>(WEEKNUM(DATA[[#This Row],[Fecha]],2))</f>
        <v>35</v>
      </c>
      <c r="D7337" s="108">
        <v>45533</v>
      </c>
      <c r="E7337" s="109">
        <f>YEAR(DATA[[#This Row],[Fecha]])</f>
        <v>2024</v>
      </c>
      <c r="F7337" s="110" t="s">
        <v>58</v>
      </c>
      <c r="G7337" s="32" t="s">
        <v>74</v>
      </c>
      <c r="H7337" s="111" t="s">
        <v>375</v>
      </c>
      <c r="I7337" s="32" t="s">
        <v>166</v>
      </c>
      <c r="J7337" s="19">
        <v>4.0999999999999996</v>
      </c>
    </row>
    <row r="7338" spans="1:11">
      <c r="A7338" s="18" t="s">
        <v>22</v>
      </c>
      <c r="B7338" s="5" t="str">
        <f>TEXT(DATA[[#This Row],[Fecha]],"mmm")</f>
        <v>ago</v>
      </c>
      <c r="C7338" s="16">
        <f>(WEEKNUM(DATA[[#This Row],[Fecha]],2))</f>
        <v>35</v>
      </c>
      <c r="D7338" s="108">
        <v>45533</v>
      </c>
      <c r="E7338" s="109">
        <f>YEAR(DATA[[#This Row],[Fecha]])</f>
        <v>2024</v>
      </c>
      <c r="F7338" s="110" t="s">
        <v>398</v>
      </c>
      <c r="G7338" s="32" t="s">
        <v>60</v>
      </c>
      <c r="H7338" s="111" t="s">
        <v>880</v>
      </c>
      <c r="I7338" s="32" t="s">
        <v>166</v>
      </c>
      <c r="J7338" s="19">
        <v>4</v>
      </c>
    </row>
    <row r="7339" spans="1:11">
      <c r="A7339" s="18" t="s">
        <v>22</v>
      </c>
      <c r="B7339" s="5" t="str">
        <f>TEXT(DATA[[#This Row],[Fecha]],"mmm")</f>
        <v>ago</v>
      </c>
      <c r="C7339" s="16">
        <f>(WEEKNUM(DATA[[#This Row],[Fecha]],2))</f>
        <v>35</v>
      </c>
      <c r="D7339" s="108">
        <v>45533</v>
      </c>
      <c r="E7339" s="109">
        <f>YEAR(DATA[[#This Row],[Fecha]])</f>
        <v>2024</v>
      </c>
      <c r="F7339" s="110" t="s">
        <v>398</v>
      </c>
      <c r="G7339" s="32" t="s">
        <v>76</v>
      </c>
      <c r="H7339" s="111" t="s">
        <v>304</v>
      </c>
      <c r="I7339" s="32" t="s">
        <v>166</v>
      </c>
      <c r="J7339" s="19">
        <v>3.8</v>
      </c>
    </row>
    <row r="7340" spans="1:11">
      <c r="A7340" s="18" t="s">
        <v>22</v>
      </c>
      <c r="B7340" s="5" t="str">
        <f>TEXT(DATA[[#This Row],[Fecha]],"mmm")</f>
        <v>ago</v>
      </c>
      <c r="C7340" s="16">
        <f>(WEEKNUM(DATA[[#This Row],[Fecha]],2))</f>
        <v>35</v>
      </c>
      <c r="D7340" s="108">
        <v>45533</v>
      </c>
      <c r="E7340" s="109">
        <f>YEAR(DATA[[#This Row],[Fecha]])</f>
        <v>2024</v>
      </c>
      <c r="F7340" s="110" t="s">
        <v>58</v>
      </c>
      <c r="G7340" s="32" t="s">
        <v>74</v>
      </c>
      <c r="H7340" s="111" t="s">
        <v>863</v>
      </c>
      <c r="I7340" s="32" t="s">
        <v>166</v>
      </c>
      <c r="J7340" s="19">
        <v>3.45</v>
      </c>
    </row>
    <row r="7341" spans="1:11">
      <c r="A7341" s="18" t="s">
        <v>22</v>
      </c>
      <c r="B7341" s="5" t="str">
        <f>TEXT(DATA[[#This Row],[Fecha]],"mmm")</f>
        <v>ago</v>
      </c>
      <c r="C7341" s="16">
        <f>(WEEKNUM(DATA[[#This Row],[Fecha]],2))</f>
        <v>35</v>
      </c>
      <c r="D7341" s="108">
        <v>45533</v>
      </c>
      <c r="E7341" s="109">
        <f>YEAR(DATA[[#This Row],[Fecha]])</f>
        <v>2024</v>
      </c>
      <c r="F7341" s="110" t="s">
        <v>58</v>
      </c>
      <c r="G7341" s="32" t="s">
        <v>79</v>
      </c>
      <c r="H7341" s="111" t="s">
        <v>110</v>
      </c>
      <c r="I7341" s="32" t="s">
        <v>166</v>
      </c>
      <c r="J7341" s="19">
        <v>3.2</v>
      </c>
    </row>
    <row r="7342" spans="1:11">
      <c r="A7342" s="18" t="s">
        <v>20</v>
      </c>
      <c r="B7342" s="5" t="str">
        <f>TEXT(DATA[[#This Row],[Fecha]],"mmm")</f>
        <v>ago</v>
      </c>
      <c r="C7342" s="16">
        <f>(WEEKNUM(DATA[[#This Row],[Fecha]],2))</f>
        <v>35</v>
      </c>
      <c r="D7342" s="108">
        <v>45533</v>
      </c>
      <c r="E7342" s="109">
        <f>YEAR(DATA[[#This Row],[Fecha]])</f>
        <v>2024</v>
      </c>
      <c r="F7342" s="110" t="s">
        <v>398</v>
      </c>
      <c r="G7342" s="32" t="s">
        <v>53</v>
      </c>
      <c r="H7342" s="111" t="s">
        <v>387</v>
      </c>
      <c r="I7342" s="32" t="s">
        <v>166</v>
      </c>
      <c r="J7342" s="19">
        <v>2.83</v>
      </c>
    </row>
    <row r="7343" spans="1:11">
      <c r="A7343" s="18" t="s">
        <v>22</v>
      </c>
      <c r="B7343" s="5" t="str">
        <f>TEXT(DATA[[#This Row],[Fecha]],"mmm")</f>
        <v>ago</v>
      </c>
      <c r="C7343" s="16">
        <f>(WEEKNUM(DATA[[#This Row],[Fecha]],2))</f>
        <v>35</v>
      </c>
      <c r="D7343" s="108">
        <v>45533</v>
      </c>
      <c r="E7343" s="109">
        <f>YEAR(DATA[[#This Row],[Fecha]])</f>
        <v>2024</v>
      </c>
      <c r="F7343" s="110" t="s">
        <v>58</v>
      </c>
      <c r="G7343" s="32" t="s">
        <v>53</v>
      </c>
      <c r="H7343" s="111" t="s">
        <v>525</v>
      </c>
      <c r="I7343" s="32" t="s">
        <v>166</v>
      </c>
      <c r="J7343" s="19">
        <v>2.65</v>
      </c>
    </row>
    <row r="7344" spans="1:11">
      <c r="A7344" s="18" t="s">
        <v>20</v>
      </c>
      <c r="B7344" s="5" t="str">
        <f>TEXT(DATA[[#This Row],[Fecha]],"mmm")</f>
        <v>ago</v>
      </c>
      <c r="C7344" s="16">
        <f>(WEEKNUM(DATA[[#This Row],[Fecha]],2))</f>
        <v>35</v>
      </c>
      <c r="D7344" s="108">
        <v>45533</v>
      </c>
      <c r="E7344" s="109">
        <f>YEAR(DATA[[#This Row],[Fecha]])</f>
        <v>2024</v>
      </c>
      <c r="F7344" s="110" t="s">
        <v>58</v>
      </c>
      <c r="G7344" s="32" t="s">
        <v>53</v>
      </c>
      <c r="H7344" s="111" t="s">
        <v>387</v>
      </c>
      <c r="I7344" s="32" t="s">
        <v>166</v>
      </c>
      <c r="J7344" s="19">
        <v>2.36</v>
      </c>
    </row>
    <row r="7345" spans="1:10">
      <c r="A7345" s="18" t="s">
        <v>22</v>
      </c>
      <c r="B7345" s="5" t="str">
        <f>TEXT(DATA[[#This Row],[Fecha]],"mmm")</f>
        <v>ago</v>
      </c>
      <c r="C7345" s="16">
        <f>(WEEKNUM(DATA[[#This Row],[Fecha]],2))</f>
        <v>35</v>
      </c>
      <c r="D7345" s="108">
        <v>45533</v>
      </c>
      <c r="E7345" s="109">
        <f>YEAR(DATA[[#This Row],[Fecha]])</f>
        <v>2024</v>
      </c>
      <c r="F7345" s="110" t="s">
        <v>58</v>
      </c>
      <c r="G7345" s="32" t="s">
        <v>74</v>
      </c>
      <c r="H7345" s="111" t="s">
        <v>375</v>
      </c>
      <c r="I7345" s="32" t="s">
        <v>166</v>
      </c>
      <c r="J7345" s="19">
        <v>2.2000000000000002</v>
      </c>
    </row>
    <row r="7346" spans="1:10">
      <c r="A7346" s="18" t="s">
        <v>20</v>
      </c>
      <c r="B7346" s="5" t="str">
        <f>TEXT(DATA[[#This Row],[Fecha]],"mmm")</f>
        <v>ago</v>
      </c>
      <c r="C7346" s="16">
        <f>(WEEKNUM(DATA[[#This Row],[Fecha]],2))</f>
        <v>35</v>
      </c>
      <c r="D7346" s="108">
        <v>45533</v>
      </c>
      <c r="E7346" s="109">
        <f>YEAR(DATA[[#This Row],[Fecha]])</f>
        <v>2024</v>
      </c>
      <c r="F7346" s="110" t="s">
        <v>398</v>
      </c>
      <c r="G7346" s="32" t="s">
        <v>53</v>
      </c>
      <c r="H7346" s="111" t="s">
        <v>387</v>
      </c>
      <c r="I7346" s="32" t="s">
        <v>166</v>
      </c>
      <c r="J7346" s="19">
        <v>2.0699999999999998</v>
      </c>
    </row>
    <row r="7347" spans="1:10">
      <c r="A7347" s="18" t="s">
        <v>22</v>
      </c>
      <c r="B7347" s="5" t="str">
        <f>TEXT(DATA[[#This Row],[Fecha]],"mmm")</f>
        <v>ago</v>
      </c>
      <c r="C7347" s="16">
        <f>(WEEKNUM(DATA[[#This Row],[Fecha]],2))</f>
        <v>35</v>
      </c>
      <c r="D7347" s="108">
        <v>45533</v>
      </c>
      <c r="E7347" s="109">
        <f>YEAR(DATA[[#This Row],[Fecha]])</f>
        <v>2024</v>
      </c>
      <c r="F7347" s="110" t="s">
        <v>398</v>
      </c>
      <c r="G7347" s="32" t="s">
        <v>77</v>
      </c>
      <c r="H7347" s="111" t="s">
        <v>320</v>
      </c>
      <c r="I7347" s="32" t="s">
        <v>166</v>
      </c>
      <c r="J7347" s="19">
        <v>1.95</v>
      </c>
    </row>
    <row r="7348" spans="1:10">
      <c r="A7348" s="18" t="s">
        <v>20</v>
      </c>
      <c r="B7348" s="5" t="str">
        <f>TEXT(DATA[[#This Row],[Fecha]],"mmm")</f>
        <v>ago</v>
      </c>
      <c r="C7348" s="16">
        <f>(WEEKNUM(DATA[[#This Row],[Fecha]],2))</f>
        <v>35</v>
      </c>
      <c r="D7348" s="108">
        <v>45533</v>
      </c>
      <c r="E7348" s="109">
        <f>YEAR(DATA[[#This Row],[Fecha]])</f>
        <v>2024</v>
      </c>
      <c r="F7348" s="110" t="s">
        <v>398</v>
      </c>
      <c r="G7348" s="32" t="s">
        <v>53</v>
      </c>
      <c r="H7348" s="111" t="s">
        <v>706</v>
      </c>
      <c r="I7348" s="32" t="s">
        <v>166</v>
      </c>
      <c r="J7348" s="19">
        <v>1.95</v>
      </c>
    </row>
    <row r="7349" spans="1:10">
      <c r="A7349" s="18" t="s">
        <v>22</v>
      </c>
      <c r="B7349" s="5" t="str">
        <f>TEXT(DATA[[#This Row],[Fecha]],"mmm")</f>
        <v>ago</v>
      </c>
      <c r="C7349" s="16">
        <f>(WEEKNUM(DATA[[#This Row],[Fecha]],2))</f>
        <v>35</v>
      </c>
      <c r="D7349" s="108">
        <v>45533</v>
      </c>
      <c r="E7349" s="109">
        <f>YEAR(DATA[[#This Row],[Fecha]])</f>
        <v>2024</v>
      </c>
      <c r="F7349" s="110" t="s">
        <v>58</v>
      </c>
      <c r="G7349" s="32" t="s">
        <v>53</v>
      </c>
      <c r="H7349" s="111" t="s">
        <v>525</v>
      </c>
      <c r="I7349" s="32" t="s">
        <v>166</v>
      </c>
      <c r="J7349" s="19">
        <v>1.75</v>
      </c>
    </row>
    <row r="7350" spans="1:10">
      <c r="A7350" s="18" t="s">
        <v>22</v>
      </c>
      <c r="B7350" s="5" t="str">
        <f>TEXT(DATA[[#This Row],[Fecha]],"mmm")</f>
        <v>ago</v>
      </c>
      <c r="C7350" s="16">
        <f>(WEEKNUM(DATA[[#This Row],[Fecha]],2))</f>
        <v>35</v>
      </c>
      <c r="D7350" s="108">
        <v>45533</v>
      </c>
      <c r="E7350" s="109">
        <f>YEAR(DATA[[#This Row],[Fecha]])</f>
        <v>2024</v>
      </c>
      <c r="F7350" s="110" t="s">
        <v>58</v>
      </c>
      <c r="G7350" s="32" t="s">
        <v>65</v>
      </c>
      <c r="H7350" s="111" t="s">
        <v>89</v>
      </c>
      <c r="I7350" s="32" t="s">
        <v>166</v>
      </c>
      <c r="J7350" s="19">
        <v>1.75</v>
      </c>
    </row>
    <row r="7351" spans="1:10">
      <c r="A7351" s="18" t="s">
        <v>20</v>
      </c>
      <c r="B7351" s="5" t="str">
        <f>TEXT(DATA[[#This Row],[Fecha]],"mmm")</f>
        <v>ago</v>
      </c>
      <c r="C7351" s="16">
        <f>(WEEKNUM(DATA[[#This Row],[Fecha]],2))</f>
        <v>35</v>
      </c>
      <c r="D7351" s="108">
        <v>45533</v>
      </c>
      <c r="E7351" s="109">
        <f>YEAR(DATA[[#This Row],[Fecha]])</f>
        <v>2024</v>
      </c>
      <c r="F7351" s="110" t="s">
        <v>335</v>
      </c>
      <c r="G7351" s="32" t="s">
        <v>75</v>
      </c>
      <c r="H7351" s="111" t="s">
        <v>177</v>
      </c>
      <c r="I7351" s="32" t="s">
        <v>166</v>
      </c>
      <c r="J7351" s="19">
        <v>1.73</v>
      </c>
    </row>
    <row r="7352" spans="1:10">
      <c r="A7352" s="18" t="s">
        <v>22</v>
      </c>
      <c r="B7352" s="5" t="str">
        <f>TEXT(DATA[[#This Row],[Fecha]],"mmm")</f>
        <v>ago</v>
      </c>
      <c r="C7352" s="16">
        <f>(WEEKNUM(DATA[[#This Row],[Fecha]],2))</f>
        <v>35</v>
      </c>
      <c r="D7352" s="108">
        <v>45533</v>
      </c>
      <c r="E7352" s="109">
        <f>YEAR(DATA[[#This Row],[Fecha]])</f>
        <v>2024</v>
      </c>
      <c r="F7352" s="110" t="s">
        <v>398</v>
      </c>
      <c r="G7352" s="32" t="s">
        <v>77</v>
      </c>
      <c r="H7352" s="111" t="s">
        <v>320</v>
      </c>
      <c r="I7352" s="32" t="s">
        <v>166</v>
      </c>
      <c r="J7352" s="19">
        <v>1.6</v>
      </c>
    </row>
    <row r="7353" spans="1:10">
      <c r="A7353" s="18" t="s">
        <v>22</v>
      </c>
      <c r="B7353" s="5" t="str">
        <f>TEXT(DATA[[#This Row],[Fecha]],"mmm")</f>
        <v>ago</v>
      </c>
      <c r="C7353" s="16">
        <f>(WEEKNUM(DATA[[#This Row],[Fecha]],2))</f>
        <v>35</v>
      </c>
      <c r="D7353" s="108">
        <v>45533</v>
      </c>
      <c r="E7353" s="109">
        <f>YEAR(DATA[[#This Row],[Fecha]])</f>
        <v>2024</v>
      </c>
      <c r="F7353" s="110" t="s">
        <v>398</v>
      </c>
      <c r="G7353" s="32" t="s">
        <v>60</v>
      </c>
      <c r="H7353" s="111" t="s">
        <v>483</v>
      </c>
      <c r="I7353" s="32" t="s">
        <v>166</v>
      </c>
      <c r="J7353" s="19">
        <v>1.6</v>
      </c>
    </row>
    <row r="7354" spans="1:10">
      <c r="A7354" s="18" t="s">
        <v>22</v>
      </c>
      <c r="B7354" s="5" t="str">
        <f>TEXT(DATA[[#This Row],[Fecha]],"mmm")</f>
        <v>ago</v>
      </c>
      <c r="C7354" s="16">
        <f>(WEEKNUM(DATA[[#This Row],[Fecha]],2))</f>
        <v>35</v>
      </c>
      <c r="D7354" s="108">
        <v>45533</v>
      </c>
      <c r="E7354" s="109">
        <f>YEAR(DATA[[#This Row],[Fecha]])</f>
        <v>2024</v>
      </c>
      <c r="F7354" s="110" t="s">
        <v>398</v>
      </c>
      <c r="G7354" s="32" t="s">
        <v>65</v>
      </c>
      <c r="H7354" s="111" t="s">
        <v>69</v>
      </c>
      <c r="I7354" s="32" t="s">
        <v>166</v>
      </c>
      <c r="J7354" s="19">
        <v>1.45</v>
      </c>
    </row>
    <row r="7355" spans="1:10">
      <c r="A7355" s="18" t="s">
        <v>22</v>
      </c>
      <c r="B7355" s="5" t="str">
        <f>TEXT(DATA[[#This Row],[Fecha]],"mmm")</f>
        <v>ago</v>
      </c>
      <c r="C7355" s="16">
        <f>(WEEKNUM(DATA[[#This Row],[Fecha]],2))</f>
        <v>35</v>
      </c>
      <c r="D7355" s="108">
        <v>45533</v>
      </c>
      <c r="E7355" s="109">
        <f>YEAR(DATA[[#This Row],[Fecha]])</f>
        <v>2024</v>
      </c>
      <c r="F7355" s="110" t="s">
        <v>398</v>
      </c>
      <c r="G7355" s="32" t="s">
        <v>65</v>
      </c>
      <c r="H7355" s="111" t="s">
        <v>89</v>
      </c>
      <c r="I7355" s="32" t="s">
        <v>166</v>
      </c>
      <c r="J7355" s="19">
        <v>1.25</v>
      </c>
    </row>
    <row r="7356" spans="1:10">
      <c r="A7356" s="18" t="s">
        <v>22</v>
      </c>
      <c r="B7356" s="5" t="str">
        <f>TEXT(DATA[[#This Row],[Fecha]],"mmm")</f>
        <v>ago</v>
      </c>
      <c r="C7356" s="16">
        <f>(WEEKNUM(DATA[[#This Row],[Fecha]],2))</f>
        <v>35</v>
      </c>
      <c r="D7356" s="108">
        <v>45533</v>
      </c>
      <c r="E7356" s="109">
        <f>YEAR(DATA[[#This Row],[Fecha]])</f>
        <v>2024</v>
      </c>
      <c r="F7356" s="110" t="s">
        <v>398</v>
      </c>
      <c r="G7356" s="32" t="s">
        <v>60</v>
      </c>
      <c r="H7356" s="111" t="s">
        <v>483</v>
      </c>
      <c r="I7356" s="32" t="s">
        <v>166</v>
      </c>
      <c r="J7356" s="19">
        <v>1.25</v>
      </c>
    </row>
    <row r="7357" spans="1:10">
      <c r="A7357" s="18" t="s">
        <v>22</v>
      </c>
      <c r="B7357" s="5" t="str">
        <f>TEXT(DATA[[#This Row],[Fecha]],"mmm")</f>
        <v>ago</v>
      </c>
      <c r="C7357" s="16">
        <f>(WEEKNUM(DATA[[#This Row],[Fecha]],2))</f>
        <v>35</v>
      </c>
      <c r="D7357" s="108">
        <v>45533</v>
      </c>
      <c r="E7357" s="109">
        <f>YEAR(DATA[[#This Row],[Fecha]])</f>
        <v>2024</v>
      </c>
      <c r="F7357" s="110" t="s">
        <v>398</v>
      </c>
      <c r="G7357" s="32" t="s">
        <v>77</v>
      </c>
      <c r="H7357" s="111" t="s">
        <v>320</v>
      </c>
      <c r="I7357" s="32" t="s">
        <v>166</v>
      </c>
      <c r="J7357" s="19">
        <v>1.1000000000000001</v>
      </c>
    </row>
    <row r="7358" spans="1:10">
      <c r="A7358" s="18" t="s">
        <v>22</v>
      </c>
      <c r="B7358" s="5" t="str">
        <f>TEXT(DATA[[#This Row],[Fecha]],"mmm")</f>
        <v>ago</v>
      </c>
      <c r="C7358" s="16">
        <f>(WEEKNUM(DATA[[#This Row],[Fecha]],2))</f>
        <v>35</v>
      </c>
      <c r="D7358" s="108">
        <v>45533</v>
      </c>
      <c r="E7358" s="109">
        <f>YEAR(DATA[[#This Row],[Fecha]])</f>
        <v>2024</v>
      </c>
      <c r="F7358" s="110" t="s">
        <v>398</v>
      </c>
      <c r="G7358" s="32" t="s">
        <v>77</v>
      </c>
      <c r="H7358" s="111" t="s">
        <v>320</v>
      </c>
      <c r="I7358" s="32" t="s">
        <v>166</v>
      </c>
      <c r="J7358" s="19">
        <v>1.1000000000000001</v>
      </c>
    </row>
    <row r="7359" spans="1:10">
      <c r="A7359" s="18" t="s">
        <v>20</v>
      </c>
      <c r="B7359" s="5" t="str">
        <f>TEXT(DATA[[#This Row],[Fecha]],"mmm")</f>
        <v>ago</v>
      </c>
      <c r="C7359" s="16">
        <f>(WEEKNUM(DATA[[#This Row],[Fecha]],2))</f>
        <v>35</v>
      </c>
      <c r="D7359" s="108">
        <v>45533</v>
      </c>
      <c r="E7359" s="109">
        <f>YEAR(DATA[[#This Row],[Fecha]])</f>
        <v>2024</v>
      </c>
      <c r="F7359" s="110" t="s">
        <v>335</v>
      </c>
      <c r="G7359" s="32" t="s">
        <v>75</v>
      </c>
      <c r="H7359" s="111" t="s">
        <v>177</v>
      </c>
      <c r="I7359" s="32" t="s">
        <v>166</v>
      </c>
      <c r="J7359" s="19">
        <v>0.98</v>
      </c>
    </row>
    <row r="7360" spans="1:10">
      <c r="A7360" s="18" t="s">
        <v>20</v>
      </c>
      <c r="B7360" s="5" t="str">
        <f>TEXT(DATA[[#This Row],[Fecha]],"mmm")</f>
        <v>ago</v>
      </c>
      <c r="C7360" s="16">
        <f>(WEEKNUM(DATA[[#This Row],[Fecha]],2))</f>
        <v>35</v>
      </c>
      <c r="D7360" s="108">
        <v>45533</v>
      </c>
      <c r="E7360" s="109">
        <f>YEAR(DATA[[#This Row],[Fecha]])</f>
        <v>2024</v>
      </c>
      <c r="F7360" s="110" t="s">
        <v>58</v>
      </c>
      <c r="G7360" s="32" t="s">
        <v>53</v>
      </c>
      <c r="H7360" s="111" t="s">
        <v>387</v>
      </c>
      <c r="I7360" s="32" t="s">
        <v>166</v>
      </c>
      <c r="J7360" s="19">
        <v>0.87</v>
      </c>
    </row>
    <row r="7361" spans="1:11">
      <c r="A7361" s="18" t="s">
        <v>22</v>
      </c>
      <c r="B7361" s="5" t="str">
        <f>TEXT(DATA[[#This Row],[Fecha]],"mmm")</f>
        <v>ago</v>
      </c>
      <c r="C7361" s="16">
        <f>(WEEKNUM(DATA[[#This Row],[Fecha]],2))</f>
        <v>35</v>
      </c>
      <c r="D7361" s="108">
        <v>45533</v>
      </c>
      <c r="E7361" s="109">
        <f>YEAR(DATA[[#This Row],[Fecha]])</f>
        <v>2024</v>
      </c>
      <c r="F7361" s="110" t="s">
        <v>58</v>
      </c>
      <c r="G7361" s="32" t="s">
        <v>79</v>
      </c>
      <c r="H7361" s="111" t="s">
        <v>110</v>
      </c>
      <c r="I7361" s="32" t="s">
        <v>166</v>
      </c>
      <c r="J7361" s="19">
        <v>0.8</v>
      </c>
    </row>
    <row r="7362" spans="1:11">
      <c r="A7362" s="18" t="s">
        <v>22</v>
      </c>
      <c r="B7362" s="5" t="str">
        <f>TEXT(DATA[[#This Row],[Fecha]],"mmm")</f>
        <v>ago</v>
      </c>
      <c r="C7362" s="16">
        <f>(WEEKNUM(DATA[[#This Row],[Fecha]],2))</f>
        <v>35</v>
      </c>
      <c r="D7362" s="108">
        <v>45533</v>
      </c>
      <c r="E7362" s="109">
        <f>YEAR(DATA[[#This Row],[Fecha]])</f>
        <v>2024</v>
      </c>
      <c r="F7362" s="110" t="s">
        <v>58</v>
      </c>
      <c r="G7362" s="32" t="s">
        <v>79</v>
      </c>
      <c r="H7362" s="111" t="s">
        <v>110</v>
      </c>
      <c r="I7362" s="32" t="s">
        <v>166</v>
      </c>
      <c r="J7362" s="19">
        <v>0.75</v>
      </c>
    </row>
    <row r="7363" spans="1:11">
      <c r="A7363" s="18" t="s">
        <v>20</v>
      </c>
      <c r="B7363" s="5" t="str">
        <f>TEXT(DATA[[#This Row],[Fecha]],"mmm")</f>
        <v>ago</v>
      </c>
      <c r="C7363" s="16">
        <f>(WEEKNUM(DATA[[#This Row],[Fecha]],2))</f>
        <v>35</v>
      </c>
      <c r="D7363" s="108">
        <v>45533</v>
      </c>
      <c r="E7363" s="109">
        <f>YEAR(DATA[[#This Row],[Fecha]])</f>
        <v>2024</v>
      </c>
      <c r="F7363" s="110" t="s">
        <v>58</v>
      </c>
      <c r="G7363" s="32" t="s">
        <v>53</v>
      </c>
      <c r="H7363" s="111" t="s">
        <v>387</v>
      </c>
      <c r="I7363" s="32" t="s">
        <v>166</v>
      </c>
      <c r="J7363" s="19">
        <v>0.74</v>
      </c>
    </row>
    <row r="7364" spans="1:11">
      <c r="A7364" s="18" t="s">
        <v>22</v>
      </c>
      <c r="B7364" s="5" t="str">
        <f>TEXT(DATA[[#This Row],[Fecha]],"mmm")</f>
        <v>ago</v>
      </c>
      <c r="C7364" s="16">
        <f>(WEEKNUM(DATA[[#This Row],[Fecha]],2))</f>
        <v>35</v>
      </c>
      <c r="D7364" s="108">
        <v>45533</v>
      </c>
      <c r="E7364" s="109">
        <f>YEAR(DATA[[#This Row],[Fecha]])</f>
        <v>2024</v>
      </c>
      <c r="F7364" s="110" t="s">
        <v>58</v>
      </c>
      <c r="G7364" s="32" t="s">
        <v>74</v>
      </c>
      <c r="H7364" s="111" t="s">
        <v>863</v>
      </c>
      <c r="I7364" s="32" t="s">
        <v>166</v>
      </c>
      <c r="J7364" s="19">
        <v>0.6</v>
      </c>
    </row>
    <row r="7365" spans="1:11">
      <c r="A7365" s="18" t="s">
        <v>22</v>
      </c>
      <c r="B7365" s="5" t="str">
        <f>TEXT(DATA[[#This Row],[Fecha]],"mmm")</f>
        <v>ago</v>
      </c>
      <c r="C7365" s="16">
        <f>(WEEKNUM(DATA[[#This Row],[Fecha]],2))</f>
        <v>35</v>
      </c>
      <c r="D7365" s="108">
        <v>45533</v>
      </c>
      <c r="E7365" s="109">
        <f>YEAR(DATA[[#This Row],[Fecha]])</f>
        <v>2024</v>
      </c>
      <c r="F7365" s="110" t="s">
        <v>58</v>
      </c>
      <c r="G7365" s="32" t="s">
        <v>53</v>
      </c>
      <c r="H7365" s="111" t="s">
        <v>525</v>
      </c>
      <c r="I7365" s="32" t="s">
        <v>166</v>
      </c>
      <c r="J7365" s="19">
        <v>0.55000000000000004</v>
      </c>
    </row>
    <row r="7366" spans="1:11">
      <c r="A7366" s="18" t="s">
        <v>22</v>
      </c>
      <c r="B7366" s="5" t="str">
        <f>TEXT(DATA[[#This Row],[Fecha]],"mmm")</f>
        <v>ago</v>
      </c>
      <c r="C7366" s="16">
        <f>(WEEKNUM(DATA[[#This Row],[Fecha]],2))</f>
        <v>35</v>
      </c>
      <c r="D7366" s="108">
        <v>45533</v>
      </c>
      <c r="E7366" s="109">
        <f>YEAR(DATA[[#This Row],[Fecha]])</f>
        <v>2024</v>
      </c>
      <c r="F7366" s="110" t="s">
        <v>398</v>
      </c>
      <c r="G7366" s="32" t="s">
        <v>77</v>
      </c>
      <c r="H7366" s="111" t="s">
        <v>320</v>
      </c>
      <c r="I7366" s="32" t="s">
        <v>166</v>
      </c>
      <c r="J7366" s="19">
        <v>0.5</v>
      </c>
    </row>
    <row r="7367" spans="1:11">
      <c r="A7367" s="18" t="s">
        <v>20</v>
      </c>
      <c r="B7367" s="5" t="str">
        <f>TEXT(DATA[[#This Row],[Fecha]],"mmm")</f>
        <v>ago</v>
      </c>
      <c r="C7367" s="16">
        <f>(WEEKNUM(DATA[[#This Row],[Fecha]],2))</f>
        <v>35</v>
      </c>
      <c r="D7367" s="108">
        <v>45533</v>
      </c>
      <c r="E7367" s="109">
        <f>YEAR(DATA[[#This Row],[Fecha]])</f>
        <v>2024</v>
      </c>
      <c r="F7367" s="110" t="s">
        <v>58</v>
      </c>
      <c r="G7367" s="32" t="s">
        <v>53</v>
      </c>
      <c r="H7367" s="111" t="s">
        <v>387</v>
      </c>
      <c r="I7367" s="32" t="s">
        <v>166</v>
      </c>
      <c r="J7367" s="19">
        <v>0.33</v>
      </c>
    </row>
    <row r="7368" spans="1:11">
      <c r="A7368" s="18" t="s">
        <v>22</v>
      </c>
      <c r="B7368" s="5" t="str">
        <f>TEXT(DATA[[#This Row],[Fecha]],"mmm")</f>
        <v>ago</v>
      </c>
      <c r="C7368" s="16">
        <f>(WEEKNUM(DATA[[#This Row],[Fecha]],2))</f>
        <v>35</v>
      </c>
      <c r="D7368" s="108">
        <v>45533</v>
      </c>
      <c r="E7368" s="109">
        <f>YEAR(DATA[[#This Row],[Fecha]])</f>
        <v>2024</v>
      </c>
      <c r="F7368" s="110" t="s">
        <v>58</v>
      </c>
      <c r="G7368" s="32" t="s">
        <v>74</v>
      </c>
      <c r="H7368" s="111" t="s">
        <v>375</v>
      </c>
      <c r="I7368" s="32" t="s">
        <v>166</v>
      </c>
      <c r="J7368" s="19">
        <v>0.2</v>
      </c>
    </row>
    <row r="7369" spans="1:11">
      <c r="A7369" s="18" t="s">
        <v>22</v>
      </c>
      <c r="B7369" s="5" t="str">
        <f>TEXT(DATA[[#This Row],[Fecha]],"mmm")</f>
        <v>ago</v>
      </c>
      <c r="C7369" s="16">
        <f>(WEEKNUM(DATA[[#This Row],[Fecha]],2))</f>
        <v>35</v>
      </c>
      <c r="D7369" s="108">
        <v>45533</v>
      </c>
      <c r="E7369" s="109">
        <f>YEAR(DATA[[#This Row],[Fecha]])</f>
        <v>2024</v>
      </c>
      <c r="F7369" s="110" t="s">
        <v>58</v>
      </c>
      <c r="G7369" s="32" t="s">
        <v>65</v>
      </c>
      <c r="H7369" s="111" t="s">
        <v>89</v>
      </c>
      <c r="I7369" s="32" t="s">
        <v>166</v>
      </c>
      <c r="J7369" s="19">
        <v>0.2</v>
      </c>
    </row>
    <row r="7370" spans="1:11">
      <c r="A7370" s="18" t="s">
        <v>22</v>
      </c>
      <c r="B7370" s="5" t="str">
        <f>TEXT(DATA[[#This Row],[Fecha]],"mmm")</f>
        <v>ago</v>
      </c>
      <c r="C7370" s="16">
        <f>(WEEKNUM(DATA[[#This Row],[Fecha]],2))</f>
        <v>35</v>
      </c>
      <c r="D7370" s="108">
        <v>45533</v>
      </c>
      <c r="E7370" s="109">
        <f>YEAR(DATA[[#This Row],[Fecha]])</f>
        <v>2024</v>
      </c>
      <c r="F7370" s="110" t="s">
        <v>58</v>
      </c>
      <c r="G7370" s="32" t="s">
        <v>79</v>
      </c>
      <c r="H7370" s="111" t="s">
        <v>110</v>
      </c>
      <c r="I7370" s="32" t="s">
        <v>166</v>
      </c>
      <c r="J7370" s="19">
        <v>0.15</v>
      </c>
    </row>
    <row r="7371" spans="1:11">
      <c r="A7371" s="18" t="s">
        <v>20</v>
      </c>
      <c r="B7371" s="5" t="str">
        <f>TEXT(DATA[[#This Row],[Fecha]],"mmm")</f>
        <v>ago</v>
      </c>
      <c r="C7371" s="16">
        <f>(WEEKNUM(DATA[[#This Row],[Fecha]],2))</f>
        <v>35</v>
      </c>
      <c r="D7371" s="108">
        <v>45533</v>
      </c>
      <c r="E7371" s="109">
        <f>YEAR(DATA[[#This Row],[Fecha]])</f>
        <v>2024</v>
      </c>
      <c r="F7371" s="110" t="s">
        <v>398</v>
      </c>
      <c r="G7371" s="32" t="s">
        <v>62</v>
      </c>
      <c r="H7371" s="111" t="s">
        <v>242</v>
      </c>
      <c r="I7371" s="32" t="s">
        <v>166</v>
      </c>
      <c r="J7371" s="19">
        <v>0.13</v>
      </c>
    </row>
    <row r="7372" spans="1:11">
      <c r="A7372" s="18" t="s">
        <v>22</v>
      </c>
      <c r="B7372" s="5" t="str">
        <f>TEXT(DATA[[#This Row],[Fecha]],"mmm")</f>
        <v>ago</v>
      </c>
      <c r="C7372" s="16">
        <f>(WEEKNUM(DATA[[#This Row],[Fecha]],2))</f>
        <v>35</v>
      </c>
      <c r="D7372" s="108">
        <v>45533</v>
      </c>
      <c r="E7372" s="109">
        <f>YEAR(DATA[[#This Row],[Fecha]])</f>
        <v>2024</v>
      </c>
      <c r="F7372" s="110" t="s">
        <v>58</v>
      </c>
      <c r="G7372" s="32" t="s">
        <v>65</v>
      </c>
      <c r="H7372" s="111" t="s">
        <v>69</v>
      </c>
      <c r="I7372" s="32" t="s">
        <v>166</v>
      </c>
      <c r="J7372" s="19">
        <v>0.1</v>
      </c>
    </row>
    <row r="7373" spans="1:11">
      <c r="A7373" s="18" t="s">
        <v>19</v>
      </c>
      <c r="B7373" s="5" t="str">
        <f>TEXT(DATA[[#This Row],[Fecha]],"mmm")</f>
        <v>ago</v>
      </c>
      <c r="C7373" s="16">
        <f>(WEEKNUM(DATA[[#This Row],[Fecha]],2))</f>
        <v>35</v>
      </c>
      <c r="D7373" s="108">
        <v>45534</v>
      </c>
      <c r="E7373" s="109">
        <f>YEAR(DATA[[#This Row],[Fecha]])</f>
        <v>2024</v>
      </c>
      <c r="F7373" s="110" t="s">
        <v>398</v>
      </c>
      <c r="G7373" s="32" t="s">
        <v>235</v>
      </c>
      <c r="H7373" s="111" t="s">
        <v>1157</v>
      </c>
      <c r="I7373" s="32" t="s">
        <v>56</v>
      </c>
      <c r="J7373" s="19">
        <v>18.11</v>
      </c>
      <c r="K7373" s="29" t="s">
        <v>1171</v>
      </c>
    </row>
    <row r="7374" spans="1:11">
      <c r="A7374" s="18" t="s">
        <v>22</v>
      </c>
      <c r="B7374" s="5" t="str">
        <f>TEXT(DATA[[#This Row],[Fecha]],"mmm")</f>
        <v>ago</v>
      </c>
      <c r="C7374" s="16">
        <f>(WEEKNUM(DATA[[#This Row],[Fecha]],2))</f>
        <v>35</v>
      </c>
      <c r="D7374" s="108">
        <v>45534</v>
      </c>
      <c r="E7374" s="109">
        <f>YEAR(DATA[[#This Row],[Fecha]])</f>
        <v>2024</v>
      </c>
      <c r="F7374" s="110" t="s">
        <v>58</v>
      </c>
      <c r="G7374" s="32" t="s">
        <v>77</v>
      </c>
      <c r="H7374" s="111" t="s">
        <v>302</v>
      </c>
      <c r="I7374" s="32" t="s">
        <v>57</v>
      </c>
      <c r="J7374" s="19">
        <v>12.4</v>
      </c>
      <c r="K7374" s="29" t="s">
        <v>1172</v>
      </c>
    </row>
    <row r="7375" spans="1:11">
      <c r="A7375" s="18" t="s">
        <v>20</v>
      </c>
      <c r="B7375" s="5" t="str">
        <f>TEXT(DATA[[#This Row],[Fecha]],"mmm")</f>
        <v>ago</v>
      </c>
      <c r="C7375" s="16">
        <f>(WEEKNUM(DATA[[#This Row],[Fecha]],2))</f>
        <v>35</v>
      </c>
      <c r="D7375" s="108">
        <v>45534</v>
      </c>
      <c r="E7375" s="109">
        <f>YEAR(DATA[[#This Row],[Fecha]])</f>
        <v>2024</v>
      </c>
      <c r="F7375" s="110" t="s">
        <v>335</v>
      </c>
      <c r="G7375" s="32" t="s">
        <v>71</v>
      </c>
      <c r="H7375" s="111" t="s">
        <v>194</v>
      </c>
      <c r="I7375" s="32" t="s">
        <v>57</v>
      </c>
      <c r="J7375" s="19">
        <v>6.81</v>
      </c>
    </row>
    <row r="7376" spans="1:11">
      <c r="A7376" s="18" t="s">
        <v>19</v>
      </c>
      <c r="B7376" s="5" t="str">
        <f>TEXT(DATA[[#This Row],[Fecha]],"mmm")</f>
        <v>ago</v>
      </c>
      <c r="C7376" s="16">
        <f>(WEEKNUM(DATA[[#This Row],[Fecha]],2))</f>
        <v>35</v>
      </c>
      <c r="D7376" s="108">
        <v>45534</v>
      </c>
      <c r="E7376" s="109">
        <f>YEAR(DATA[[#This Row],[Fecha]])</f>
        <v>2024</v>
      </c>
      <c r="F7376" s="110" t="s">
        <v>398</v>
      </c>
      <c r="G7376" s="32" t="s">
        <v>65</v>
      </c>
      <c r="H7376" s="111" t="s">
        <v>435</v>
      </c>
      <c r="I7376" s="32" t="s">
        <v>56</v>
      </c>
      <c r="J7376" s="19">
        <v>6.34</v>
      </c>
    </row>
    <row r="7377" spans="1:10">
      <c r="A7377" s="18" t="s">
        <v>20</v>
      </c>
      <c r="B7377" s="5" t="str">
        <f>TEXT(DATA[[#This Row],[Fecha]],"mmm")</f>
        <v>ago</v>
      </c>
      <c r="C7377" s="16">
        <f>(WEEKNUM(DATA[[#This Row],[Fecha]],2))</f>
        <v>35</v>
      </c>
      <c r="D7377" s="108">
        <v>45534</v>
      </c>
      <c r="E7377" s="109">
        <f>YEAR(DATA[[#This Row],[Fecha]])</f>
        <v>2024</v>
      </c>
      <c r="F7377" s="110" t="s">
        <v>335</v>
      </c>
      <c r="G7377" s="32" t="s">
        <v>482</v>
      </c>
      <c r="H7377" s="111" t="s">
        <v>150</v>
      </c>
      <c r="I7377" s="32" t="s">
        <v>57</v>
      </c>
      <c r="J7377" s="19">
        <v>5.7</v>
      </c>
    </row>
    <row r="7378" spans="1:10">
      <c r="A7378" s="18" t="s">
        <v>22</v>
      </c>
      <c r="B7378" s="5" t="str">
        <f>TEXT(DATA[[#This Row],[Fecha]],"mmm")</f>
        <v>ago</v>
      </c>
      <c r="C7378" s="16">
        <f>(WEEKNUM(DATA[[#This Row],[Fecha]],2))</f>
        <v>35</v>
      </c>
      <c r="D7378" s="108">
        <v>45534</v>
      </c>
      <c r="E7378" s="109">
        <f>YEAR(DATA[[#This Row],[Fecha]])</f>
        <v>2024</v>
      </c>
      <c r="F7378" s="110" t="s">
        <v>398</v>
      </c>
      <c r="G7378" s="32" t="s">
        <v>79</v>
      </c>
      <c r="H7378" s="111" t="s">
        <v>110</v>
      </c>
      <c r="I7378" s="32" t="s">
        <v>56</v>
      </c>
      <c r="J7378" s="19">
        <v>5.35</v>
      </c>
    </row>
    <row r="7379" spans="1:10">
      <c r="A7379" s="18" t="s">
        <v>20</v>
      </c>
      <c r="B7379" s="5" t="str">
        <f>TEXT(DATA[[#This Row],[Fecha]],"mmm")</f>
        <v>ago</v>
      </c>
      <c r="C7379" s="16">
        <f>(WEEKNUM(DATA[[#This Row],[Fecha]],2))</f>
        <v>35</v>
      </c>
      <c r="D7379" s="108">
        <v>45534</v>
      </c>
      <c r="E7379" s="109">
        <f>YEAR(DATA[[#This Row],[Fecha]])</f>
        <v>2024</v>
      </c>
      <c r="F7379" s="110" t="s">
        <v>335</v>
      </c>
      <c r="G7379" s="32" t="s">
        <v>64</v>
      </c>
      <c r="H7379" s="111" t="s">
        <v>158</v>
      </c>
      <c r="I7379" s="32" t="s">
        <v>166</v>
      </c>
      <c r="J7379" s="19">
        <v>4.9800000000000004</v>
      </c>
    </row>
    <row r="7380" spans="1:10">
      <c r="A7380" s="18" t="s">
        <v>22</v>
      </c>
      <c r="B7380" s="5" t="str">
        <f>TEXT(DATA[[#This Row],[Fecha]],"mmm")</f>
        <v>ago</v>
      </c>
      <c r="C7380" s="16">
        <f>(WEEKNUM(DATA[[#This Row],[Fecha]],2))</f>
        <v>35</v>
      </c>
      <c r="D7380" s="108">
        <v>45534</v>
      </c>
      <c r="E7380" s="109">
        <f>YEAR(DATA[[#This Row],[Fecha]])</f>
        <v>2024</v>
      </c>
      <c r="F7380" s="110" t="s">
        <v>398</v>
      </c>
      <c r="G7380" s="32" t="s">
        <v>79</v>
      </c>
      <c r="H7380" s="111" t="s">
        <v>110</v>
      </c>
      <c r="I7380" s="32" t="s">
        <v>166</v>
      </c>
      <c r="J7380" s="19">
        <v>4.0999999999999996</v>
      </c>
    </row>
    <row r="7381" spans="1:10">
      <c r="A7381" s="18" t="s">
        <v>19</v>
      </c>
      <c r="B7381" s="5" t="str">
        <f>TEXT(DATA[[#This Row],[Fecha]],"mmm")</f>
        <v>ago</v>
      </c>
      <c r="C7381" s="16">
        <f>(WEEKNUM(DATA[[#This Row],[Fecha]],2))</f>
        <v>35</v>
      </c>
      <c r="D7381" s="108">
        <v>45534</v>
      </c>
      <c r="E7381" s="109">
        <f>YEAR(DATA[[#This Row],[Fecha]])</f>
        <v>2024</v>
      </c>
      <c r="F7381" s="110" t="s">
        <v>398</v>
      </c>
      <c r="G7381" s="32" t="s">
        <v>65</v>
      </c>
      <c r="H7381" s="111" t="s">
        <v>435</v>
      </c>
      <c r="I7381" s="32" t="s">
        <v>166</v>
      </c>
      <c r="J7381" s="19">
        <v>3.75</v>
      </c>
    </row>
    <row r="7382" spans="1:10">
      <c r="A7382" s="18" t="s">
        <v>20</v>
      </c>
      <c r="B7382" s="5" t="str">
        <f>TEXT(DATA[[#This Row],[Fecha]],"mmm")</f>
        <v>ago</v>
      </c>
      <c r="C7382" s="16">
        <f>(WEEKNUM(DATA[[#This Row],[Fecha]],2))</f>
        <v>35</v>
      </c>
      <c r="D7382" s="108">
        <v>45534</v>
      </c>
      <c r="E7382" s="109">
        <f>YEAR(DATA[[#This Row],[Fecha]])</f>
        <v>2024</v>
      </c>
      <c r="F7382" s="110" t="s">
        <v>335</v>
      </c>
      <c r="G7382" s="32" t="s">
        <v>482</v>
      </c>
      <c r="H7382" s="111" t="s">
        <v>325</v>
      </c>
      <c r="I7382" s="32" t="s">
        <v>166</v>
      </c>
      <c r="J7382" s="19">
        <v>3.72</v>
      </c>
    </row>
    <row r="7383" spans="1:10">
      <c r="A7383" s="18" t="s">
        <v>20</v>
      </c>
      <c r="B7383" s="5" t="str">
        <f>TEXT(DATA[[#This Row],[Fecha]],"mmm")</f>
        <v>ago</v>
      </c>
      <c r="C7383" s="16">
        <f>(WEEKNUM(DATA[[#This Row],[Fecha]],2))</f>
        <v>35</v>
      </c>
      <c r="D7383" s="108">
        <v>45534</v>
      </c>
      <c r="E7383" s="109">
        <f>YEAR(DATA[[#This Row],[Fecha]])</f>
        <v>2024</v>
      </c>
      <c r="F7383" s="110" t="s">
        <v>58</v>
      </c>
      <c r="G7383" s="32" t="s">
        <v>75</v>
      </c>
      <c r="H7383" s="111" t="s">
        <v>1038</v>
      </c>
      <c r="I7383" s="32" t="s">
        <v>166</v>
      </c>
      <c r="J7383" s="19">
        <v>3.42</v>
      </c>
    </row>
    <row r="7384" spans="1:10">
      <c r="A7384" s="18" t="s">
        <v>20</v>
      </c>
      <c r="B7384" s="5" t="str">
        <f>TEXT(DATA[[#This Row],[Fecha]],"mmm")</f>
        <v>ago</v>
      </c>
      <c r="C7384" s="16">
        <f>(WEEKNUM(DATA[[#This Row],[Fecha]],2))</f>
        <v>35</v>
      </c>
      <c r="D7384" s="108">
        <v>45534</v>
      </c>
      <c r="E7384" s="109">
        <f>YEAR(DATA[[#This Row],[Fecha]])</f>
        <v>2024</v>
      </c>
      <c r="F7384" s="110" t="s">
        <v>58</v>
      </c>
      <c r="G7384" s="32" t="s">
        <v>53</v>
      </c>
      <c r="H7384" s="111" t="s">
        <v>387</v>
      </c>
      <c r="I7384" s="32" t="s">
        <v>166</v>
      </c>
      <c r="J7384" s="19">
        <v>3.37</v>
      </c>
    </row>
    <row r="7385" spans="1:10">
      <c r="A7385" s="18" t="s">
        <v>22</v>
      </c>
      <c r="B7385" s="5" t="str">
        <f>TEXT(DATA[[#This Row],[Fecha]],"mmm")</f>
        <v>ago</v>
      </c>
      <c r="C7385" s="16">
        <f>(WEEKNUM(DATA[[#This Row],[Fecha]],2))</f>
        <v>35</v>
      </c>
      <c r="D7385" s="108">
        <v>45534</v>
      </c>
      <c r="E7385" s="109">
        <f>YEAR(DATA[[#This Row],[Fecha]])</f>
        <v>2024</v>
      </c>
      <c r="F7385" s="110" t="s">
        <v>58</v>
      </c>
      <c r="G7385" s="32" t="s">
        <v>77</v>
      </c>
      <c r="H7385" s="111" t="s">
        <v>302</v>
      </c>
      <c r="I7385" s="32" t="s">
        <v>166</v>
      </c>
      <c r="J7385" s="19">
        <v>3.1</v>
      </c>
    </row>
    <row r="7386" spans="1:10">
      <c r="A7386" s="18" t="s">
        <v>22</v>
      </c>
      <c r="B7386" s="5" t="str">
        <f>TEXT(DATA[[#This Row],[Fecha]],"mmm")</f>
        <v>ago</v>
      </c>
      <c r="C7386" s="16">
        <f>(WEEKNUM(DATA[[#This Row],[Fecha]],2))</f>
        <v>35</v>
      </c>
      <c r="D7386" s="108">
        <v>45534</v>
      </c>
      <c r="E7386" s="109">
        <f>YEAR(DATA[[#This Row],[Fecha]])</f>
        <v>2024</v>
      </c>
      <c r="F7386" s="110" t="s">
        <v>398</v>
      </c>
      <c r="G7386" s="32" t="s">
        <v>65</v>
      </c>
      <c r="H7386" s="111" t="s">
        <v>69</v>
      </c>
      <c r="I7386" s="32" t="s">
        <v>166</v>
      </c>
      <c r="J7386" s="19">
        <v>2.9</v>
      </c>
    </row>
    <row r="7387" spans="1:10">
      <c r="A7387" s="18" t="s">
        <v>19</v>
      </c>
      <c r="B7387" s="5" t="str">
        <f>TEXT(DATA[[#This Row],[Fecha]],"mmm")</f>
        <v>ago</v>
      </c>
      <c r="C7387" s="16">
        <f>(WEEKNUM(DATA[[#This Row],[Fecha]],2))</f>
        <v>35</v>
      </c>
      <c r="D7387" s="108">
        <v>45534</v>
      </c>
      <c r="E7387" s="109">
        <f>YEAR(DATA[[#This Row],[Fecha]])</f>
        <v>2024</v>
      </c>
      <c r="F7387" s="110" t="s">
        <v>398</v>
      </c>
      <c r="G7387" s="32" t="s">
        <v>64</v>
      </c>
      <c r="H7387" s="111" t="s">
        <v>477</v>
      </c>
      <c r="I7387" s="32" t="s">
        <v>166</v>
      </c>
      <c r="J7387" s="19">
        <v>2.72</v>
      </c>
    </row>
    <row r="7388" spans="1:10">
      <c r="A7388" s="18" t="s">
        <v>20</v>
      </c>
      <c r="B7388" s="5" t="str">
        <f>TEXT(DATA[[#This Row],[Fecha]],"mmm")</f>
        <v>ago</v>
      </c>
      <c r="C7388" s="16">
        <f>(WEEKNUM(DATA[[#This Row],[Fecha]],2))</f>
        <v>35</v>
      </c>
      <c r="D7388" s="108">
        <v>45534</v>
      </c>
      <c r="E7388" s="109">
        <f>YEAR(DATA[[#This Row],[Fecha]])</f>
        <v>2024</v>
      </c>
      <c r="F7388" s="110" t="s">
        <v>58</v>
      </c>
      <c r="G7388" s="32" t="s">
        <v>53</v>
      </c>
      <c r="H7388" s="111" t="s">
        <v>387</v>
      </c>
      <c r="I7388" s="32" t="s">
        <v>166</v>
      </c>
      <c r="J7388" s="19">
        <v>2.63</v>
      </c>
    </row>
    <row r="7389" spans="1:10">
      <c r="A7389" s="18" t="s">
        <v>20</v>
      </c>
      <c r="B7389" s="5" t="str">
        <f>TEXT(DATA[[#This Row],[Fecha]],"mmm")</f>
        <v>ago</v>
      </c>
      <c r="C7389" s="16">
        <f>(WEEKNUM(DATA[[#This Row],[Fecha]],2))</f>
        <v>35</v>
      </c>
      <c r="D7389" s="108">
        <v>45534</v>
      </c>
      <c r="E7389" s="109">
        <f>YEAR(DATA[[#This Row],[Fecha]])</f>
        <v>2024</v>
      </c>
      <c r="F7389" s="110" t="s">
        <v>58</v>
      </c>
      <c r="G7389" s="32" t="s">
        <v>75</v>
      </c>
      <c r="H7389" s="111" t="s">
        <v>1038</v>
      </c>
      <c r="I7389" s="32" t="s">
        <v>166</v>
      </c>
      <c r="J7389" s="19">
        <v>2.44</v>
      </c>
    </row>
    <row r="7390" spans="1:10">
      <c r="A7390" s="18" t="s">
        <v>19</v>
      </c>
      <c r="B7390" s="5" t="str">
        <f>TEXT(DATA[[#This Row],[Fecha]],"mmm")</f>
        <v>ago</v>
      </c>
      <c r="C7390" s="16">
        <f>(WEEKNUM(DATA[[#This Row],[Fecha]],2))</f>
        <v>35</v>
      </c>
      <c r="D7390" s="108">
        <v>45534</v>
      </c>
      <c r="E7390" s="109">
        <f>YEAR(DATA[[#This Row],[Fecha]])</f>
        <v>2024</v>
      </c>
      <c r="F7390" s="110" t="s">
        <v>398</v>
      </c>
      <c r="G7390" s="32" t="s">
        <v>65</v>
      </c>
      <c r="H7390" s="111" t="s">
        <v>435</v>
      </c>
      <c r="I7390" s="32" t="s">
        <v>166</v>
      </c>
      <c r="J7390" s="19">
        <v>2.2000000000000002</v>
      </c>
    </row>
    <row r="7391" spans="1:10">
      <c r="A7391" s="18" t="s">
        <v>22</v>
      </c>
      <c r="B7391" s="5" t="str">
        <f>TEXT(DATA[[#This Row],[Fecha]],"mmm")</f>
        <v>ago</v>
      </c>
      <c r="C7391" s="16">
        <f>(WEEKNUM(DATA[[#This Row],[Fecha]],2))</f>
        <v>35</v>
      </c>
      <c r="D7391" s="108">
        <v>45534</v>
      </c>
      <c r="E7391" s="109">
        <f>YEAR(DATA[[#This Row],[Fecha]])</f>
        <v>2024</v>
      </c>
      <c r="F7391" s="110" t="s">
        <v>398</v>
      </c>
      <c r="G7391" s="32" t="s">
        <v>76</v>
      </c>
      <c r="H7391" s="111" t="s">
        <v>304</v>
      </c>
      <c r="I7391" s="32" t="s">
        <v>166</v>
      </c>
      <c r="J7391" s="19">
        <v>1.95</v>
      </c>
    </row>
    <row r="7392" spans="1:10">
      <c r="A7392" s="18" t="s">
        <v>20</v>
      </c>
      <c r="B7392" s="5" t="str">
        <f>TEXT(DATA[[#This Row],[Fecha]],"mmm")</f>
        <v>ago</v>
      </c>
      <c r="C7392" s="16">
        <f>(WEEKNUM(DATA[[#This Row],[Fecha]],2))</f>
        <v>35</v>
      </c>
      <c r="D7392" s="108">
        <v>45534</v>
      </c>
      <c r="E7392" s="109">
        <f>YEAR(DATA[[#This Row],[Fecha]])</f>
        <v>2024</v>
      </c>
      <c r="F7392" s="110" t="s">
        <v>335</v>
      </c>
      <c r="G7392" s="32" t="s">
        <v>71</v>
      </c>
      <c r="H7392" s="111" t="s">
        <v>194</v>
      </c>
      <c r="I7392" s="32" t="s">
        <v>166</v>
      </c>
      <c r="J7392" s="19">
        <v>1.81</v>
      </c>
    </row>
    <row r="7393" spans="1:11">
      <c r="A7393" s="18" t="s">
        <v>19</v>
      </c>
      <c r="B7393" s="5" t="str">
        <f>TEXT(DATA[[#This Row],[Fecha]],"mmm")</f>
        <v>ago</v>
      </c>
      <c r="C7393" s="16">
        <f>(WEEKNUM(DATA[[#This Row],[Fecha]],2))</f>
        <v>35</v>
      </c>
      <c r="D7393" s="108">
        <v>45534</v>
      </c>
      <c r="E7393" s="109">
        <f>YEAR(DATA[[#This Row],[Fecha]])</f>
        <v>2024</v>
      </c>
      <c r="F7393" s="110" t="s">
        <v>398</v>
      </c>
      <c r="G7393" s="32" t="s">
        <v>64</v>
      </c>
      <c r="H7393" s="111" t="s">
        <v>477</v>
      </c>
      <c r="I7393" s="32" t="s">
        <v>166</v>
      </c>
      <c r="J7393" s="19">
        <v>1.67</v>
      </c>
    </row>
    <row r="7394" spans="1:11">
      <c r="A7394" s="18" t="s">
        <v>22</v>
      </c>
      <c r="B7394" s="5" t="str">
        <f>TEXT(DATA[[#This Row],[Fecha]],"mmm")</f>
        <v>ago</v>
      </c>
      <c r="C7394" s="16">
        <f>(WEEKNUM(DATA[[#This Row],[Fecha]],2))</f>
        <v>35</v>
      </c>
      <c r="D7394" s="108">
        <v>45534</v>
      </c>
      <c r="E7394" s="109">
        <f>YEAR(DATA[[#This Row],[Fecha]])</f>
        <v>2024</v>
      </c>
      <c r="F7394" s="110" t="s">
        <v>398</v>
      </c>
      <c r="G7394" s="32" t="s">
        <v>79</v>
      </c>
      <c r="H7394" s="111" t="s">
        <v>110</v>
      </c>
      <c r="I7394" s="32" t="s">
        <v>166</v>
      </c>
      <c r="J7394" s="19">
        <v>1.6</v>
      </c>
    </row>
    <row r="7395" spans="1:11">
      <c r="A7395" s="18" t="s">
        <v>22</v>
      </c>
      <c r="B7395" s="5" t="str">
        <f>TEXT(DATA[[#This Row],[Fecha]],"mmm")</f>
        <v>ago</v>
      </c>
      <c r="C7395" s="16">
        <f>(WEEKNUM(DATA[[#This Row],[Fecha]],2))</f>
        <v>35</v>
      </c>
      <c r="D7395" s="108">
        <v>45534</v>
      </c>
      <c r="E7395" s="109">
        <f>YEAR(DATA[[#This Row],[Fecha]])</f>
        <v>2024</v>
      </c>
      <c r="F7395" s="110" t="s">
        <v>398</v>
      </c>
      <c r="G7395" s="32" t="s">
        <v>65</v>
      </c>
      <c r="H7395" s="111" t="s">
        <v>89</v>
      </c>
      <c r="I7395" s="32" t="s">
        <v>166</v>
      </c>
      <c r="J7395" s="19">
        <v>1.55</v>
      </c>
    </row>
    <row r="7396" spans="1:11">
      <c r="A7396" s="18" t="s">
        <v>20</v>
      </c>
      <c r="B7396" s="5" t="str">
        <f>TEXT(DATA[[#This Row],[Fecha]],"mmm")</f>
        <v>ago</v>
      </c>
      <c r="C7396" s="16">
        <f>(WEEKNUM(DATA[[#This Row],[Fecha]],2))</f>
        <v>35</v>
      </c>
      <c r="D7396" s="108">
        <v>45534</v>
      </c>
      <c r="E7396" s="109">
        <f>YEAR(DATA[[#This Row],[Fecha]])</f>
        <v>2024</v>
      </c>
      <c r="F7396" s="110" t="s">
        <v>58</v>
      </c>
      <c r="G7396" s="32" t="s">
        <v>53</v>
      </c>
      <c r="H7396" s="111" t="s">
        <v>387</v>
      </c>
      <c r="I7396" s="32" t="s">
        <v>166</v>
      </c>
      <c r="J7396" s="19">
        <v>1.52</v>
      </c>
    </row>
    <row r="7397" spans="1:11">
      <c r="A7397" s="18" t="s">
        <v>22</v>
      </c>
      <c r="B7397" s="5" t="str">
        <f>TEXT(DATA[[#This Row],[Fecha]],"mmm")</f>
        <v>ago</v>
      </c>
      <c r="C7397" s="16">
        <f>(WEEKNUM(DATA[[#This Row],[Fecha]],2))</f>
        <v>35</v>
      </c>
      <c r="D7397" s="108">
        <v>45534</v>
      </c>
      <c r="E7397" s="109">
        <f>YEAR(DATA[[#This Row],[Fecha]])</f>
        <v>2024</v>
      </c>
      <c r="F7397" s="110" t="s">
        <v>58</v>
      </c>
      <c r="G7397" s="32" t="s">
        <v>64</v>
      </c>
      <c r="H7397" s="111" t="s">
        <v>477</v>
      </c>
      <c r="I7397" s="32" t="s">
        <v>166</v>
      </c>
      <c r="J7397" s="19">
        <v>1.5</v>
      </c>
    </row>
    <row r="7398" spans="1:11">
      <c r="A7398" s="18" t="s">
        <v>19</v>
      </c>
      <c r="B7398" s="5" t="str">
        <f>TEXT(DATA[[#This Row],[Fecha]],"mmm")</f>
        <v>ago</v>
      </c>
      <c r="C7398" s="16">
        <f>(WEEKNUM(DATA[[#This Row],[Fecha]],2))</f>
        <v>35</v>
      </c>
      <c r="D7398" s="108">
        <v>45534</v>
      </c>
      <c r="E7398" s="109">
        <f>YEAR(DATA[[#This Row],[Fecha]])</f>
        <v>2024</v>
      </c>
      <c r="F7398" s="110" t="s">
        <v>398</v>
      </c>
      <c r="G7398" s="32" t="s">
        <v>65</v>
      </c>
      <c r="H7398" s="111" t="s">
        <v>429</v>
      </c>
      <c r="I7398" s="32" t="s">
        <v>166</v>
      </c>
      <c r="J7398" s="19">
        <v>1.45</v>
      </c>
    </row>
    <row r="7399" spans="1:11">
      <c r="A7399" s="18" t="s">
        <v>22</v>
      </c>
      <c r="B7399" s="5" t="str">
        <f>TEXT(DATA[[#This Row],[Fecha]],"mmm")</f>
        <v>ago</v>
      </c>
      <c r="C7399" s="16">
        <f>(WEEKNUM(DATA[[#This Row],[Fecha]],2))</f>
        <v>35</v>
      </c>
      <c r="D7399" s="108">
        <v>45534</v>
      </c>
      <c r="E7399" s="109">
        <f>YEAR(DATA[[#This Row],[Fecha]])</f>
        <v>2024</v>
      </c>
      <c r="F7399" s="110" t="s">
        <v>398</v>
      </c>
      <c r="G7399" s="32" t="s">
        <v>79</v>
      </c>
      <c r="H7399" s="111" t="s">
        <v>110</v>
      </c>
      <c r="I7399" s="32" t="s">
        <v>166</v>
      </c>
      <c r="J7399" s="19">
        <v>1.2</v>
      </c>
    </row>
    <row r="7400" spans="1:11">
      <c r="A7400" s="18" t="s">
        <v>19</v>
      </c>
      <c r="B7400" s="5" t="str">
        <f>TEXT(DATA[[#This Row],[Fecha]],"mmm")</f>
        <v>ago</v>
      </c>
      <c r="C7400" s="16">
        <f>(WEEKNUM(DATA[[#This Row],[Fecha]],2))</f>
        <v>35</v>
      </c>
      <c r="D7400" s="108">
        <v>45534</v>
      </c>
      <c r="E7400" s="109">
        <f>YEAR(DATA[[#This Row],[Fecha]])</f>
        <v>2024</v>
      </c>
      <c r="F7400" s="110" t="s">
        <v>398</v>
      </c>
      <c r="G7400" s="32" t="s">
        <v>65</v>
      </c>
      <c r="H7400" s="111" t="s">
        <v>435</v>
      </c>
      <c r="I7400" s="32" t="s">
        <v>166</v>
      </c>
      <c r="J7400" s="19">
        <v>1.18</v>
      </c>
    </row>
    <row r="7401" spans="1:11">
      <c r="A7401" s="18" t="s">
        <v>19</v>
      </c>
      <c r="B7401" s="5" t="str">
        <f>TEXT(DATA[[#This Row],[Fecha]],"mmm")</f>
        <v>ago</v>
      </c>
      <c r="C7401" s="16">
        <f>(WEEKNUM(DATA[[#This Row],[Fecha]],2))</f>
        <v>35</v>
      </c>
      <c r="D7401" s="108">
        <v>45534</v>
      </c>
      <c r="E7401" s="109">
        <f>YEAR(DATA[[#This Row],[Fecha]])</f>
        <v>2024</v>
      </c>
      <c r="F7401" s="110" t="s">
        <v>398</v>
      </c>
      <c r="G7401" s="32" t="s">
        <v>65</v>
      </c>
      <c r="H7401" s="111" t="s">
        <v>435</v>
      </c>
      <c r="I7401" s="32" t="s">
        <v>166</v>
      </c>
      <c r="J7401" s="19">
        <v>1.1000000000000001</v>
      </c>
    </row>
    <row r="7402" spans="1:11">
      <c r="A7402" s="18" t="s">
        <v>22</v>
      </c>
      <c r="B7402" s="5" t="str">
        <f>TEXT(DATA[[#This Row],[Fecha]],"mmm")</f>
        <v>ago</v>
      </c>
      <c r="C7402" s="16">
        <f>(WEEKNUM(DATA[[#This Row],[Fecha]],2))</f>
        <v>35</v>
      </c>
      <c r="D7402" s="108">
        <v>45534</v>
      </c>
      <c r="E7402" s="109">
        <f>YEAR(DATA[[#This Row],[Fecha]])</f>
        <v>2024</v>
      </c>
      <c r="F7402" s="110" t="s">
        <v>58</v>
      </c>
      <c r="G7402" s="32" t="s">
        <v>77</v>
      </c>
      <c r="H7402" s="111" t="s">
        <v>302</v>
      </c>
      <c r="I7402" s="32" t="s">
        <v>166</v>
      </c>
      <c r="J7402" s="19">
        <v>0.35</v>
      </c>
    </row>
    <row r="7403" spans="1:11">
      <c r="A7403" s="18" t="s">
        <v>19</v>
      </c>
      <c r="B7403" s="5" t="str">
        <f>TEXT(DATA[[#This Row],[Fecha]],"mmm")</f>
        <v>ago</v>
      </c>
      <c r="C7403" s="16">
        <f>(WEEKNUM(DATA[[#This Row],[Fecha]],2))</f>
        <v>35</v>
      </c>
      <c r="D7403" s="108">
        <v>45534</v>
      </c>
      <c r="E7403" s="109">
        <f>YEAR(DATA[[#This Row],[Fecha]])</f>
        <v>2024</v>
      </c>
      <c r="F7403" s="110" t="s">
        <v>398</v>
      </c>
      <c r="G7403" s="32" t="s">
        <v>65</v>
      </c>
      <c r="H7403" s="111" t="s">
        <v>435</v>
      </c>
      <c r="I7403" s="32" t="s">
        <v>166</v>
      </c>
      <c r="J7403" s="19">
        <v>0.28999999999999998</v>
      </c>
    </row>
    <row r="7404" spans="1:11">
      <c r="A7404" s="18" t="s">
        <v>20</v>
      </c>
      <c r="B7404" s="5" t="str">
        <f>TEXT(DATA[[#This Row],[Fecha]],"mmm")</f>
        <v>ago</v>
      </c>
      <c r="C7404" s="16">
        <f>(WEEKNUM(DATA[[#This Row],[Fecha]],2))</f>
        <v>35</v>
      </c>
      <c r="D7404" s="108">
        <v>45534</v>
      </c>
      <c r="E7404" s="109">
        <f>YEAR(DATA[[#This Row],[Fecha]])</f>
        <v>2024</v>
      </c>
      <c r="F7404" s="110" t="s">
        <v>398</v>
      </c>
      <c r="G7404" s="32" t="s">
        <v>59</v>
      </c>
      <c r="H7404" s="111" t="s">
        <v>487</v>
      </c>
      <c r="I7404" s="32" t="s">
        <v>166</v>
      </c>
      <c r="J7404" s="19">
        <v>0.17</v>
      </c>
    </row>
    <row r="7405" spans="1:11">
      <c r="A7405" s="18" t="s">
        <v>22</v>
      </c>
      <c r="B7405" s="5" t="str">
        <f>TEXT(DATA[[#This Row],[Fecha]],"mmm")</f>
        <v>ago</v>
      </c>
      <c r="C7405" s="16">
        <f>(WEEKNUM(DATA[[#This Row],[Fecha]],2))</f>
        <v>35</v>
      </c>
      <c r="D7405" s="108">
        <v>45534</v>
      </c>
      <c r="E7405" s="109">
        <f>YEAR(DATA[[#This Row],[Fecha]])</f>
        <v>2024</v>
      </c>
      <c r="F7405" s="110" t="s">
        <v>58</v>
      </c>
      <c r="G7405" s="32" t="s">
        <v>77</v>
      </c>
      <c r="H7405" s="111" t="s">
        <v>302</v>
      </c>
      <c r="I7405" s="32" t="s">
        <v>166</v>
      </c>
      <c r="J7405" s="19">
        <v>0.15</v>
      </c>
    </row>
    <row r="7406" spans="1:11">
      <c r="A7406" s="18" t="s">
        <v>19</v>
      </c>
      <c r="B7406" s="5" t="str">
        <f>TEXT(DATA[[#This Row],[Fecha]],"mmm")</f>
        <v>ago</v>
      </c>
      <c r="C7406" s="16">
        <f>(WEEKNUM(DATA[[#This Row],[Fecha]],2))</f>
        <v>35</v>
      </c>
      <c r="D7406" s="108">
        <v>45534</v>
      </c>
      <c r="E7406" s="109">
        <f>YEAR(DATA[[#This Row],[Fecha]])</f>
        <v>2024</v>
      </c>
      <c r="F7406" s="110" t="s">
        <v>398</v>
      </c>
      <c r="G7406" s="32" t="s">
        <v>65</v>
      </c>
      <c r="H7406" s="111" t="s">
        <v>435</v>
      </c>
      <c r="I7406" s="32" t="s">
        <v>166</v>
      </c>
      <c r="J7406" s="19">
        <v>0.14000000000000001</v>
      </c>
    </row>
    <row r="7407" spans="1:11">
      <c r="A7407" s="18" t="s">
        <v>22</v>
      </c>
      <c r="B7407" s="5" t="str">
        <f>TEXT(DATA[[#This Row],[Fecha]],"mmm")</f>
        <v>ago</v>
      </c>
      <c r="C7407" s="16">
        <f>(WEEKNUM(DATA[[#This Row],[Fecha]],2))</f>
        <v>35</v>
      </c>
      <c r="D7407" s="108">
        <v>45535</v>
      </c>
      <c r="E7407" s="109">
        <f>YEAR(DATA[[#This Row],[Fecha]])</f>
        <v>2024</v>
      </c>
      <c r="F7407" s="110" t="s">
        <v>58</v>
      </c>
      <c r="G7407" s="32" t="s">
        <v>59</v>
      </c>
      <c r="H7407" s="111" t="s">
        <v>103</v>
      </c>
      <c r="I7407" s="32" t="s">
        <v>56</v>
      </c>
      <c r="J7407" s="19">
        <v>15.4</v>
      </c>
      <c r="K7407" s="29" t="s">
        <v>1173</v>
      </c>
    </row>
    <row r="7408" spans="1:11">
      <c r="A7408" s="18" t="s">
        <v>20</v>
      </c>
      <c r="B7408" s="5" t="str">
        <f>TEXT(DATA[[#This Row],[Fecha]],"mmm")</f>
        <v>ago</v>
      </c>
      <c r="C7408" s="16">
        <f>(WEEKNUM(DATA[[#This Row],[Fecha]],2))</f>
        <v>35</v>
      </c>
      <c r="D7408" s="108">
        <v>45535</v>
      </c>
      <c r="E7408" s="109">
        <f>YEAR(DATA[[#This Row],[Fecha]])</f>
        <v>2024</v>
      </c>
      <c r="F7408" s="110" t="s">
        <v>398</v>
      </c>
      <c r="G7408" s="32" t="s">
        <v>75</v>
      </c>
      <c r="H7408" s="111" t="s">
        <v>96</v>
      </c>
      <c r="I7408" s="32" t="s">
        <v>57</v>
      </c>
      <c r="J7408" s="19">
        <v>12.68</v>
      </c>
      <c r="K7408" s="29" t="s">
        <v>641</v>
      </c>
    </row>
    <row r="7409" spans="1:11">
      <c r="A7409" s="18" t="s">
        <v>19</v>
      </c>
      <c r="B7409" s="5" t="str">
        <f>TEXT(DATA[[#This Row],[Fecha]],"mmm")</f>
        <v>ago</v>
      </c>
      <c r="C7409" s="16">
        <f>(WEEKNUM(DATA[[#This Row],[Fecha]],2))</f>
        <v>35</v>
      </c>
      <c r="D7409" s="108">
        <v>45535</v>
      </c>
      <c r="E7409" s="109">
        <f>YEAR(DATA[[#This Row],[Fecha]])</f>
        <v>2024</v>
      </c>
      <c r="F7409" s="110" t="s">
        <v>398</v>
      </c>
      <c r="G7409" s="32" t="s">
        <v>70</v>
      </c>
      <c r="H7409" s="111" t="s">
        <v>772</v>
      </c>
      <c r="I7409" s="32" t="s">
        <v>56</v>
      </c>
      <c r="J7409" s="19">
        <v>12.26</v>
      </c>
      <c r="K7409" s="29" t="s">
        <v>1174</v>
      </c>
    </row>
    <row r="7410" spans="1:11">
      <c r="A7410" s="18" t="s">
        <v>22</v>
      </c>
      <c r="B7410" s="5" t="str">
        <f>TEXT(DATA[[#This Row],[Fecha]],"mmm")</f>
        <v>ago</v>
      </c>
      <c r="C7410" s="16">
        <f>(WEEKNUM(DATA[[#This Row],[Fecha]],2))</f>
        <v>35</v>
      </c>
      <c r="D7410" s="108">
        <v>45535</v>
      </c>
      <c r="E7410" s="109">
        <f>YEAR(DATA[[#This Row],[Fecha]])</f>
        <v>2024</v>
      </c>
      <c r="F7410" s="110" t="s">
        <v>58</v>
      </c>
      <c r="G7410" s="32" t="s">
        <v>59</v>
      </c>
      <c r="H7410" s="111" t="s">
        <v>432</v>
      </c>
      <c r="I7410" s="32" t="s">
        <v>56</v>
      </c>
      <c r="J7410" s="19">
        <v>11.67</v>
      </c>
      <c r="K7410" s="29" t="s">
        <v>1173</v>
      </c>
    </row>
    <row r="7411" spans="1:11">
      <c r="A7411" s="18" t="s">
        <v>19</v>
      </c>
      <c r="B7411" s="5" t="str">
        <f>TEXT(DATA[[#This Row],[Fecha]],"mmm")</f>
        <v>ago</v>
      </c>
      <c r="C7411" s="16">
        <f>(WEEKNUM(DATA[[#This Row],[Fecha]],2))</f>
        <v>35</v>
      </c>
      <c r="D7411" s="108">
        <v>45535</v>
      </c>
      <c r="E7411" s="109">
        <f>YEAR(DATA[[#This Row],[Fecha]])</f>
        <v>2024</v>
      </c>
      <c r="F7411" s="110" t="s">
        <v>398</v>
      </c>
      <c r="G7411" s="32" t="s">
        <v>70</v>
      </c>
      <c r="H7411" s="111" t="s">
        <v>772</v>
      </c>
      <c r="I7411" s="32" t="s">
        <v>56</v>
      </c>
      <c r="J7411" s="19">
        <v>8.9600000000000009</v>
      </c>
      <c r="K7411" s="29" t="s">
        <v>1174</v>
      </c>
    </row>
    <row r="7412" spans="1:11">
      <c r="A7412" s="18" t="s">
        <v>19</v>
      </c>
      <c r="B7412" s="5" t="str">
        <f>TEXT(DATA[[#This Row],[Fecha]],"mmm")</f>
        <v>ago</v>
      </c>
      <c r="C7412" s="16">
        <f>(WEEKNUM(DATA[[#This Row],[Fecha]],2))</f>
        <v>35</v>
      </c>
      <c r="D7412" s="108">
        <v>45535</v>
      </c>
      <c r="E7412" s="109">
        <f>YEAR(DATA[[#This Row],[Fecha]])</f>
        <v>2024</v>
      </c>
      <c r="F7412" s="110" t="s">
        <v>398</v>
      </c>
      <c r="G7412" s="32" t="s">
        <v>70</v>
      </c>
      <c r="H7412" s="111" t="s">
        <v>772</v>
      </c>
      <c r="I7412" s="32" t="s">
        <v>56</v>
      </c>
      <c r="J7412" s="19">
        <v>8.33</v>
      </c>
      <c r="K7412" s="29" t="s">
        <v>1174</v>
      </c>
    </row>
    <row r="7413" spans="1:11">
      <c r="A7413" s="18" t="s">
        <v>22</v>
      </c>
      <c r="B7413" s="5" t="str">
        <f>TEXT(DATA[[#This Row],[Fecha]],"mmm")</f>
        <v>ago</v>
      </c>
      <c r="C7413" s="16">
        <f>(WEEKNUM(DATA[[#This Row],[Fecha]],2))</f>
        <v>35</v>
      </c>
      <c r="D7413" s="108">
        <v>45535</v>
      </c>
      <c r="E7413" s="109">
        <f>YEAR(DATA[[#This Row],[Fecha]])</f>
        <v>2024</v>
      </c>
      <c r="F7413" s="110" t="s">
        <v>58</v>
      </c>
      <c r="G7413" s="32" t="s">
        <v>64</v>
      </c>
      <c r="H7413" s="111" t="s">
        <v>477</v>
      </c>
      <c r="I7413" s="32" t="s">
        <v>57</v>
      </c>
      <c r="J7413" s="19">
        <v>7.05</v>
      </c>
    </row>
    <row r="7414" spans="1:11">
      <c r="A7414" s="18" t="s">
        <v>20</v>
      </c>
      <c r="B7414" s="5" t="str">
        <f>TEXT(DATA[[#This Row],[Fecha]],"mmm")</f>
        <v>ago</v>
      </c>
      <c r="C7414" s="16">
        <f>(WEEKNUM(DATA[[#This Row],[Fecha]],2))</f>
        <v>35</v>
      </c>
      <c r="D7414" s="108">
        <v>45535</v>
      </c>
      <c r="E7414" s="109">
        <f>YEAR(DATA[[#This Row],[Fecha]])</f>
        <v>2024</v>
      </c>
      <c r="F7414" s="110" t="s">
        <v>58</v>
      </c>
      <c r="G7414" s="32" t="s">
        <v>53</v>
      </c>
      <c r="H7414" s="111" t="s">
        <v>387</v>
      </c>
      <c r="I7414" s="32" t="s">
        <v>56</v>
      </c>
      <c r="J7414" s="19">
        <v>5.54</v>
      </c>
    </row>
    <row r="7415" spans="1:11">
      <c r="A7415" s="18" t="s">
        <v>22</v>
      </c>
      <c r="B7415" s="5" t="str">
        <f>TEXT(DATA[[#This Row],[Fecha]],"mmm")</f>
        <v>ago</v>
      </c>
      <c r="C7415" s="16">
        <f>(WEEKNUM(DATA[[#This Row],[Fecha]],2))</f>
        <v>35</v>
      </c>
      <c r="D7415" s="108">
        <v>45535</v>
      </c>
      <c r="E7415" s="109">
        <f>YEAR(DATA[[#This Row],[Fecha]])</f>
        <v>2024</v>
      </c>
      <c r="F7415" s="110" t="s">
        <v>58</v>
      </c>
      <c r="G7415" s="32" t="s">
        <v>60</v>
      </c>
      <c r="H7415" s="111" t="s">
        <v>299</v>
      </c>
      <c r="I7415" s="32" t="s">
        <v>166</v>
      </c>
      <c r="J7415" s="19">
        <v>4.4000000000000004</v>
      </c>
    </row>
    <row r="7416" spans="1:11">
      <c r="A7416" s="18" t="s">
        <v>20</v>
      </c>
      <c r="B7416" s="5" t="str">
        <f>TEXT(DATA[[#This Row],[Fecha]],"mmm")</f>
        <v>ago</v>
      </c>
      <c r="C7416" s="16">
        <f>(WEEKNUM(DATA[[#This Row],[Fecha]],2))</f>
        <v>35</v>
      </c>
      <c r="D7416" s="108">
        <v>45535</v>
      </c>
      <c r="E7416" s="109">
        <f>YEAR(DATA[[#This Row],[Fecha]])</f>
        <v>2024</v>
      </c>
      <c r="F7416" s="110" t="s">
        <v>58</v>
      </c>
      <c r="G7416" s="32" t="s">
        <v>62</v>
      </c>
      <c r="H7416" s="111" t="s">
        <v>63</v>
      </c>
      <c r="I7416" s="32" t="s">
        <v>166</v>
      </c>
      <c r="J7416" s="19">
        <v>4.3499999999999996</v>
      </c>
    </row>
    <row r="7417" spans="1:11">
      <c r="A7417" s="18" t="s">
        <v>22</v>
      </c>
      <c r="B7417" s="5" t="str">
        <f>TEXT(DATA[[#This Row],[Fecha]],"mmm")</f>
        <v>ago</v>
      </c>
      <c r="C7417" s="16">
        <f>(WEEKNUM(DATA[[#This Row],[Fecha]],2))</f>
        <v>35</v>
      </c>
      <c r="D7417" s="108">
        <v>45535</v>
      </c>
      <c r="E7417" s="109">
        <f>YEAR(DATA[[#This Row],[Fecha]])</f>
        <v>2024</v>
      </c>
      <c r="F7417" s="110" t="s">
        <v>58</v>
      </c>
      <c r="G7417" s="32" t="s">
        <v>71</v>
      </c>
      <c r="H7417" s="111" t="s">
        <v>526</v>
      </c>
      <c r="I7417" s="32" t="s">
        <v>166</v>
      </c>
      <c r="J7417" s="19">
        <v>4.22</v>
      </c>
    </row>
    <row r="7418" spans="1:11">
      <c r="A7418" s="18" t="s">
        <v>22</v>
      </c>
      <c r="B7418" s="5" t="str">
        <f>TEXT(DATA[[#This Row],[Fecha]],"mmm")</f>
        <v>ago</v>
      </c>
      <c r="C7418" s="16">
        <f>(WEEKNUM(DATA[[#This Row],[Fecha]],2))</f>
        <v>35</v>
      </c>
      <c r="D7418" s="108">
        <v>45535</v>
      </c>
      <c r="E7418" s="109">
        <f>YEAR(DATA[[#This Row],[Fecha]])</f>
        <v>2024</v>
      </c>
      <c r="F7418" s="110" t="s">
        <v>58</v>
      </c>
      <c r="G7418" s="32" t="s">
        <v>64</v>
      </c>
      <c r="H7418" s="111" t="s">
        <v>477</v>
      </c>
      <c r="I7418" s="32" t="s">
        <v>166</v>
      </c>
      <c r="J7418" s="19">
        <v>3.55</v>
      </c>
    </row>
    <row r="7419" spans="1:11">
      <c r="A7419" s="18" t="s">
        <v>20</v>
      </c>
      <c r="B7419" s="5" t="str">
        <f>TEXT(DATA[[#This Row],[Fecha]],"mmm")</f>
        <v>ago</v>
      </c>
      <c r="C7419" s="16">
        <f>(WEEKNUM(DATA[[#This Row],[Fecha]],2))</f>
        <v>35</v>
      </c>
      <c r="D7419" s="108">
        <v>45535</v>
      </c>
      <c r="E7419" s="109">
        <f>YEAR(DATA[[#This Row],[Fecha]])</f>
        <v>2024</v>
      </c>
      <c r="F7419" s="110" t="s">
        <v>398</v>
      </c>
      <c r="G7419" s="32" t="s">
        <v>52</v>
      </c>
      <c r="H7419" s="111" t="s">
        <v>172</v>
      </c>
      <c r="I7419" s="32" t="s">
        <v>166</v>
      </c>
      <c r="J7419" s="19">
        <v>2.94</v>
      </c>
    </row>
    <row r="7420" spans="1:11">
      <c r="A7420" s="18" t="s">
        <v>20</v>
      </c>
      <c r="B7420" s="5" t="str">
        <f>TEXT(DATA[[#This Row],[Fecha]],"mmm")</f>
        <v>ago</v>
      </c>
      <c r="C7420" s="16">
        <f>(WEEKNUM(DATA[[#This Row],[Fecha]],2))</f>
        <v>35</v>
      </c>
      <c r="D7420" s="108">
        <v>45535</v>
      </c>
      <c r="E7420" s="109">
        <f>YEAR(DATA[[#This Row],[Fecha]])</f>
        <v>2024</v>
      </c>
      <c r="F7420" s="110" t="s">
        <v>58</v>
      </c>
      <c r="G7420" s="32" t="s">
        <v>53</v>
      </c>
      <c r="H7420" s="111" t="s">
        <v>387</v>
      </c>
      <c r="I7420" s="32" t="s">
        <v>166</v>
      </c>
      <c r="J7420" s="19">
        <v>2.84</v>
      </c>
    </row>
    <row r="7421" spans="1:11">
      <c r="A7421" s="18" t="s">
        <v>22</v>
      </c>
      <c r="B7421" s="5" t="str">
        <f>TEXT(DATA[[#This Row],[Fecha]],"mmm")</f>
        <v>ago</v>
      </c>
      <c r="C7421" s="16">
        <f>(WEEKNUM(DATA[[#This Row],[Fecha]],2))</f>
        <v>35</v>
      </c>
      <c r="D7421" s="108">
        <v>45535</v>
      </c>
      <c r="E7421" s="109">
        <f>YEAR(DATA[[#This Row],[Fecha]])</f>
        <v>2024</v>
      </c>
      <c r="F7421" s="110" t="s">
        <v>58</v>
      </c>
      <c r="G7421" s="32" t="s">
        <v>71</v>
      </c>
      <c r="H7421" s="111" t="s">
        <v>526</v>
      </c>
      <c r="I7421" s="32" t="s">
        <v>166</v>
      </c>
      <c r="J7421" s="19">
        <v>2.78</v>
      </c>
    </row>
    <row r="7422" spans="1:11">
      <c r="A7422" s="18" t="s">
        <v>20</v>
      </c>
      <c r="B7422" s="5" t="str">
        <f>TEXT(DATA[[#This Row],[Fecha]],"mmm")</f>
        <v>ago</v>
      </c>
      <c r="C7422" s="16">
        <f>(WEEKNUM(DATA[[#This Row],[Fecha]],2))</f>
        <v>35</v>
      </c>
      <c r="D7422" s="108">
        <v>45535</v>
      </c>
      <c r="E7422" s="109">
        <f>YEAR(DATA[[#This Row],[Fecha]])</f>
        <v>2024</v>
      </c>
      <c r="F7422" s="110" t="s">
        <v>58</v>
      </c>
      <c r="G7422" s="32" t="s">
        <v>53</v>
      </c>
      <c r="H7422" s="111" t="s">
        <v>387</v>
      </c>
      <c r="I7422" s="32" t="s">
        <v>166</v>
      </c>
      <c r="J7422" s="19">
        <v>2.34</v>
      </c>
    </row>
    <row r="7423" spans="1:11">
      <c r="A7423" s="18" t="s">
        <v>20</v>
      </c>
      <c r="B7423" s="5" t="str">
        <f>TEXT(DATA[[#This Row],[Fecha]],"mmm")</f>
        <v>ago</v>
      </c>
      <c r="C7423" s="16">
        <f>(WEEKNUM(DATA[[#This Row],[Fecha]],2))</f>
        <v>35</v>
      </c>
      <c r="D7423" s="108">
        <v>45535</v>
      </c>
      <c r="E7423" s="109">
        <f>YEAR(DATA[[#This Row],[Fecha]])</f>
        <v>2024</v>
      </c>
      <c r="F7423" s="110" t="s">
        <v>398</v>
      </c>
      <c r="G7423" s="32" t="s">
        <v>53</v>
      </c>
      <c r="H7423" s="111" t="s">
        <v>387</v>
      </c>
      <c r="I7423" s="32" t="s">
        <v>166</v>
      </c>
      <c r="J7423" s="19">
        <v>1.97</v>
      </c>
    </row>
    <row r="7424" spans="1:11">
      <c r="A7424" s="18" t="s">
        <v>22</v>
      </c>
      <c r="B7424" s="5" t="str">
        <f>TEXT(DATA[[#This Row],[Fecha]],"mmm")</f>
        <v>ago</v>
      </c>
      <c r="C7424" s="16">
        <f>(WEEKNUM(DATA[[#This Row],[Fecha]],2))</f>
        <v>35</v>
      </c>
      <c r="D7424" s="108">
        <v>45535</v>
      </c>
      <c r="E7424" s="109">
        <f>YEAR(DATA[[#This Row],[Fecha]])</f>
        <v>2024</v>
      </c>
      <c r="F7424" s="110" t="s">
        <v>58</v>
      </c>
      <c r="G7424" s="32" t="s">
        <v>64</v>
      </c>
      <c r="H7424" s="111" t="s">
        <v>477</v>
      </c>
      <c r="I7424" s="32" t="s">
        <v>166</v>
      </c>
      <c r="J7424" s="19">
        <v>1.75</v>
      </c>
    </row>
    <row r="7425" spans="1:11">
      <c r="A7425" s="18" t="s">
        <v>20</v>
      </c>
      <c r="B7425" s="5" t="str">
        <f>TEXT(DATA[[#This Row],[Fecha]],"mmm")</f>
        <v>ago</v>
      </c>
      <c r="C7425" s="16">
        <f>(WEEKNUM(DATA[[#This Row],[Fecha]],2))</f>
        <v>35</v>
      </c>
      <c r="D7425" s="108">
        <v>45535</v>
      </c>
      <c r="E7425" s="109">
        <f>YEAR(DATA[[#This Row],[Fecha]])</f>
        <v>2024</v>
      </c>
      <c r="F7425" s="110" t="s">
        <v>398</v>
      </c>
      <c r="G7425" s="32" t="s">
        <v>53</v>
      </c>
      <c r="H7425" s="111" t="s">
        <v>387</v>
      </c>
      <c r="I7425" s="32" t="s">
        <v>166</v>
      </c>
      <c r="J7425" s="19">
        <v>1.7</v>
      </c>
    </row>
    <row r="7426" spans="1:11">
      <c r="A7426" s="18" t="s">
        <v>22</v>
      </c>
      <c r="B7426" s="5" t="str">
        <f>TEXT(DATA[[#This Row],[Fecha]],"mmm")</f>
        <v>ago</v>
      </c>
      <c r="C7426" s="16">
        <f>(WEEKNUM(DATA[[#This Row],[Fecha]],2))</f>
        <v>35</v>
      </c>
      <c r="D7426" s="108">
        <v>45535</v>
      </c>
      <c r="E7426" s="109">
        <f>YEAR(DATA[[#This Row],[Fecha]])</f>
        <v>2024</v>
      </c>
      <c r="F7426" s="110" t="s">
        <v>58</v>
      </c>
      <c r="G7426" s="32" t="s">
        <v>59</v>
      </c>
      <c r="H7426" s="111" t="s">
        <v>432</v>
      </c>
      <c r="I7426" s="32" t="s">
        <v>166</v>
      </c>
      <c r="J7426" s="19">
        <v>1.48</v>
      </c>
    </row>
    <row r="7427" spans="1:11">
      <c r="A7427" s="18" t="s">
        <v>20</v>
      </c>
      <c r="B7427" s="5" t="str">
        <f>TEXT(DATA[[#This Row],[Fecha]],"mmm")</f>
        <v>ago</v>
      </c>
      <c r="C7427" s="16">
        <f>(WEEKNUM(DATA[[#This Row],[Fecha]],2))</f>
        <v>35</v>
      </c>
      <c r="D7427" s="108">
        <v>45535</v>
      </c>
      <c r="E7427" s="109">
        <f>YEAR(DATA[[#This Row],[Fecha]])</f>
        <v>2024</v>
      </c>
      <c r="F7427" s="110" t="s">
        <v>58</v>
      </c>
      <c r="G7427" s="32" t="s">
        <v>53</v>
      </c>
      <c r="H7427" s="111" t="s">
        <v>387</v>
      </c>
      <c r="I7427" s="32" t="s">
        <v>166</v>
      </c>
      <c r="J7427" s="19">
        <v>1.4</v>
      </c>
    </row>
    <row r="7428" spans="1:11">
      <c r="A7428" s="18" t="s">
        <v>22</v>
      </c>
      <c r="B7428" s="5" t="str">
        <f>TEXT(DATA[[#This Row],[Fecha]],"mmm")</f>
        <v>ago</v>
      </c>
      <c r="C7428" s="16">
        <f>(WEEKNUM(DATA[[#This Row],[Fecha]],2))</f>
        <v>35</v>
      </c>
      <c r="D7428" s="108">
        <v>45535</v>
      </c>
      <c r="E7428" s="109">
        <f>YEAR(DATA[[#This Row],[Fecha]])</f>
        <v>2024</v>
      </c>
      <c r="F7428" s="110" t="s">
        <v>58</v>
      </c>
      <c r="G7428" s="32" t="s">
        <v>60</v>
      </c>
      <c r="H7428" s="111" t="s">
        <v>299</v>
      </c>
      <c r="I7428" s="32" t="s">
        <v>166</v>
      </c>
      <c r="J7428" s="19">
        <v>1.4</v>
      </c>
    </row>
    <row r="7429" spans="1:11">
      <c r="A7429" s="18" t="s">
        <v>20</v>
      </c>
      <c r="B7429" s="5" t="str">
        <f>TEXT(DATA[[#This Row],[Fecha]],"mmm")</f>
        <v>ago</v>
      </c>
      <c r="C7429" s="16">
        <f>(WEEKNUM(DATA[[#This Row],[Fecha]],2))</f>
        <v>35</v>
      </c>
      <c r="D7429" s="108">
        <v>45535</v>
      </c>
      <c r="E7429" s="109">
        <f>YEAR(DATA[[#This Row],[Fecha]])</f>
        <v>2024</v>
      </c>
      <c r="F7429" s="110" t="s">
        <v>58</v>
      </c>
      <c r="G7429" s="32" t="s">
        <v>53</v>
      </c>
      <c r="H7429" s="111" t="s">
        <v>387</v>
      </c>
      <c r="I7429" s="32" t="s">
        <v>166</v>
      </c>
      <c r="J7429" s="19">
        <v>1.27</v>
      </c>
    </row>
    <row r="7430" spans="1:11">
      <c r="A7430" s="18" t="s">
        <v>20</v>
      </c>
      <c r="B7430" s="5" t="str">
        <f>TEXT(DATA[[#This Row],[Fecha]],"mmm")</f>
        <v>ago</v>
      </c>
      <c r="C7430" s="16">
        <f>(WEEKNUM(DATA[[#This Row],[Fecha]],2))</f>
        <v>35</v>
      </c>
      <c r="D7430" s="108">
        <v>45535</v>
      </c>
      <c r="E7430" s="109">
        <f>YEAR(DATA[[#This Row],[Fecha]])</f>
        <v>2024</v>
      </c>
      <c r="F7430" s="110" t="s">
        <v>58</v>
      </c>
      <c r="G7430" s="32" t="s">
        <v>76</v>
      </c>
      <c r="H7430" s="111" t="s">
        <v>108</v>
      </c>
      <c r="I7430" s="32" t="s">
        <v>166</v>
      </c>
      <c r="J7430" s="19">
        <v>1.2</v>
      </c>
    </row>
    <row r="7431" spans="1:11">
      <c r="A7431" s="18" t="s">
        <v>20</v>
      </c>
      <c r="B7431" s="5" t="str">
        <f>TEXT(DATA[[#This Row],[Fecha]],"mmm")</f>
        <v>ago</v>
      </c>
      <c r="C7431" s="16">
        <f>(WEEKNUM(DATA[[#This Row],[Fecha]],2))</f>
        <v>35</v>
      </c>
      <c r="D7431" s="108">
        <v>45535</v>
      </c>
      <c r="E7431" s="109">
        <f>YEAR(DATA[[#This Row],[Fecha]])</f>
        <v>2024</v>
      </c>
      <c r="F7431" s="110" t="s">
        <v>58</v>
      </c>
      <c r="G7431" s="32" t="s">
        <v>53</v>
      </c>
      <c r="H7431" s="111" t="s">
        <v>387</v>
      </c>
      <c r="I7431" s="32" t="s">
        <v>166</v>
      </c>
      <c r="J7431" s="19">
        <v>0.9</v>
      </c>
    </row>
    <row r="7432" spans="1:11">
      <c r="A7432" s="18" t="s">
        <v>22</v>
      </c>
      <c r="B7432" s="5" t="str">
        <f>TEXT(DATA[[#This Row],[Fecha]],"mmm")</f>
        <v>ago</v>
      </c>
      <c r="C7432" s="16">
        <f>(WEEKNUM(DATA[[#This Row],[Fecha]],2))</f>
        <v>35</v>
      </c>
      <c r="D7432" s="108">
        <v>45535</v>
      </c>
      <c r="E7432" s="109">
        <f>YEAR(DATA[[#This Row],[Fecha]])</f>
        <v>2024</v>
      </c>
      <c r="F7432" s="110" t="s">
        <v>58</v>
      </c>
      <c r="G7432" s="32" t="s">
        <v>64</v>
      </c>
      <c r="H7432" s="111" t="s">
        <v>477</v>
      </c>
      <c r="I7432" s="32" t="s">
        <v>166</v>
      </c>
      <c r="J7432" s="19">
        <v>0.8</v>
      </c>
    </row>
    <row r="7433" spans="1:11">
      <c r="A7433" s="18" t="s">
        <v>22</v>
      </c>
      <c r="B7433" s="5" t="str">
        <f>TEXT(DATA[[#This Row],[Fecha]],"mmm")</f>
        <v>ago</v>
      </c>
      <c r="C7433" s="16">
        <f>(WEEKNUM(DATA[[#This Row],[Fecha]],2))</f>
        <v>35</v>
      </c>
      <c r="D7433" s="108">
        <v>45535</v>
      </c>
      <c r="E7433" s="109">
        <f>YEAR(DATA[[#This Row],[Fecha]])</f>
        <v>2024</v>
      </c>
      <c r="F7433" s="110" t="s">
        <v>58</v>
      </c>
      <c r="G7433" s="32" t="s">
        <v>64</v>
      </c>
      <c r="H7433" s="111" t="s">
        <v>477</v>
      </c>
      <c r="I7433" s="32" t="s">
        <v>166</v>
      </c>
      <c r="J7433" s="19">
        <v>0.8</v>
      </c>
    </row>
    <row r="7434" spans="1:11">
      <c r="A7434" s="18" t="s">
        <v>22</v>
      </c>
      <c r="B7434" s="5" t="str">
        <f>TEXT(DATA[[#This Row],[Fecha]],"mmm")</f>
        <v>ago</v>
      </c>
      <c r="C7434" s="16">
        <f>(WEEKNUM(DATA[[#This Row],[Fecha]],2))</f>
        <v>35</v>
      </c>
      <c r="D7434" s="108">
        <v>45535</v>
      </c>
      <c r="E7434" s="109">
        <f>YEAR(DATA[[#This Row],[Fecha]])</f>
        <v>2024</v>
      </c>
      <c r="F7434" s="110" t="s">
        <v>58</v>
      </c>
      <c r="G7434" s="32" t="s">
        <v>64</v>
      </c>
      <c r="H7434" s="111" t="s">
        <v>477</v>
      </c>
      <c r="I7434" s="32" t="s">
        <v>166</v>
      </c>
      <c r="J7434" s="19">
        <v>0.75</v>
      </c>
    </row>
    <row r="7435" spans="1:11">
      <c r="A7435" s="18" t="s">
        <v>20</v>
      </c>
      <c r="B7435" s="5" t="str">
        <f>TEXT(DATA[[#This Row],[Fecha]],"mmm")</f>
        <v>ago</v>
      </c>
      <c r="C7435" s="16">
        <f>(WEEKNUM(DATA[[#This Row],[Fecha]],2))</f>
        <v>35</v>
      </c>
      <c r="D7435" s="108">
        <v>45535</v>
      </c>
      <c r="E7435" s="109">
        <f>YEAR(DATA[[#This Row],[Fecha]])</f>
        <v>2024</v>
      </c>
      <c r="F7435" s="110" t="s">
        <v>58</v>
      </c>
      <c r="G7435" s="32" t="s">
        <v>53</v>
      </c>
      <c r="H7435" s="111" t="s">
        <v>387</v>
      </c>
      <c r="I7435" s="32" t="s">
        <v>166</v>
      </c>
      <c r="J7435" s="19">
        <v>0.48</v>
      </c>
    </row>
    <row r="7436" spans="1:11">
      <c r="A7436" s="18" t="s">
        <v>19</v>
      </c>
      <c r="B7436" s="5" t="str">
        <f>TEXT(DATA[[#This Row],[Fecha]],"mmm")</f>
        <v>ago</v>
      </c>
      <c r="C7436" s="16">
        <f>(WEEKNUM(DATA[[#This Row],[Fecha]],2))</f>
        <v>35</v>
      </c>
      <c r="D7436" s="108">
        <v>45535</v>
      </c>
      <c r="E7436" s="109">
        <f>YEAR(DATA[[#This Row],[Fecha]])</f>
        <v>2024</v>
      </c>
      <c r="F7436" s="110" t="s">
        <v>398</v>
      </c>
      <c r="G7436" s="32" t="s">
        <v>70</v>
      </c>
      <c r="H7436" s="111" t="s">
        <v>565</v>
      </c>
      <c r="I7436" s="32" t="s">
        <v>166</v>
      </c>
      <c r="J7436" s="19">
        <v>0.33</v>
      </c>
    </row>
    <row r="7437" spans="1:11">
      <c r="A7437" s="18" t="s">
        <v>20</v>
      </c>
      <c r="B7437" s="5" t="str">
        <f>TEXT(DATA[[#This Row],[Fecha]],"mmm")</f>
        <v>ago</v>
      </c>
      <c r="C7437" s="16">
        <f>(WEEKNUM(DATA[[#This Row],[Fecha]],2))</f>
        <v>35</v>
      </c>
      <c r="D7437" s="108">
        <v>45535</v>
      </c>
      <c r="E7437" s="109">
        <f>YEAR(DATA[[#This Row],[Fecha]])</f>
        <v>2024</v>
      </c>
      <c r="F7437" s="110" t="s">
        <v>398</v>
      </c>
      <c r="G7437" s="32" t="s">
        <v>53</v>
      </c>
      <c r="H7437" s="111" t="s">
        <v>387</v>
      </c>
      <c r="I7437" s="32" t="s">
        <v>166</v>
      </c>
      <c r="J7437" s="19">
        <v>0.26</v>
      </c>
    </row>
    <row r="7438" spans="1:11">
      <c r="A7438" s="18" t="s">
        <v>19</v>
      </c>
      <c r="B7438" s="5" t="str">
        <f>TEXT(DATA[[#This Row],[Fecha]],"mmm")</f>
        <v>sept</v>
      </c>
      <c r="C7438" s="16">
        <f>(WEEKNUM(DATA[[#This Row],[Fecha]],2))</f>
        <v>36</v>
      </c>
      <c r="D7438" s="30">
        <v>45537</v>
      </c>
      <c r="E7438" s="102">
        <f>YEAR(DATA[[#This Row],[Fecha]])</f>
        <v>2024</v>
      </c>
      <c r="F7438" s="31" t="s">
        <v>398</v>
      </c>
      <c r="G7438" s="32" t="s">
        <v>81</v>
      </c>
      <c r="H7438" s="35" t="s">
        <v>1175</v>
      </c>
      <c r="I7438" s="32" t="s">
        <v>57</v>
      </c>
      <c r="J7438" s="19">
        <v>23.17</v>
      </c>
      <c r="K7438" s="29" t="s">
        <v>1178</v>
      </c>
    </row>
    <row r="7439" spans="1:11">
      <c r="A7439" s="18" t="s">
        <v>19</v>
      </c>
      <c r="B7439" s="5" t="str">
        <f>TEXT(DATA[[#This Row],[Fecha]],"mmm")</f>
        <v>sept</v>
      </c>
      <c r="C7439" s="16">
        <f>(WEEKNUM(DATA[[#This Row],[Fecha]],2))</f>
        <v>36</v>
      </c>
      <c r="D7439" s="30">
        <v>45537</v>
      </c>
      <c r="E7439" s="102">
        <f>YEAR(DATA[[#This Row],[Fecha]])</f>
        <v>2024</v>
      </c>
      <c r="F7439" s="31" t="s">
        <v>398</v>
      </c>
      <c r="G7439" s="32" t="s">
        <v>81</v>
      </c>
      <c r="H7439" s="35" t="s">
        <v>1175</v>
      </c>
      <c r="I7439" s="32" t="s">
        <v>57</v>
      </c>
      <c r="J7439" s="19">
        <v>13.66</v>
      </c>
      <c r="K7439" s="29" t="s">
        <v>1178</v>
      </c>
    </row>
    <row r="7440" spans="1:11">
      <c r="A7440" s="18" t="s">
        <v>20</v>
      </c>
      <c r="B7440" s="5" t="str">
        <f>TEXT(DATA[[#This Row],[Fecha]],"mmm")</f>
        <v>sept</v>
      </c>
      <c r="C7440" s="16">
        <f>(WEEKNUM(DATA[[#This Row],[Fecha]],2))</f>
        <v>36</v>
      </c>
      <c r="D7440" s="30">
        <v>45537</v>
      </c>
      <c r="E7440" s="102">
        <f>YEAR(DATA[[#This Row],[Fecha]])</f>
        <v>2024</v>
      </c>
      <c r="F7440" s="31" t="s">
        <v>58</v>
      </c>
      <c r="G7440" s="32" t="s">
        <v>76</v>
      </c>
      <c r="H7440" s="35" t="s">
        <v>90</v>
      </c>
      <c r="I7440" s="32" t="s">
        <v>57</v>
      </c>
      <c r="J7440" s="19">
        <v>12.11</v>
      </c>
      <c r="K7440" s="29" t="s">
        <v>1179</v>
      </c>
    </row>
    <row r="7441" spans="1:11">
      <c r="A7441" s="18" t="s">
        <v>22</v>
      </c>
      <c r="B7441" s="5" t="str">
        <f>TEXT(DATA[[#This Row],[Fecha]],"mmm")</f>
        <v>sept</v>
      </c>
      <c r="C7441" s="16">
        <f>(WEEKNUM(DATA[[#This Row],[Fecha]],2))</f>
        <v>36</v>
      </c>
      <c r="D7441" s="30">
        <v>45537</v>
      </c>
      <c r="E7441" s="102">
        <f>YEAR(DATA[[#This Row],[Fecha]])</f>
        <v>2024</v>
      </c>
      <c r="F7441" s="31" t="s">
        <v>398</v>
      </c>
      <c r="G7441" s="32" t="s">
        <v>65</v>
      </c>
      <c r="H7441" s="35" t="s">
        <v>89</v>
      </c>
      <c r="I7441" s="32" t="s">
        <v>56</v>
      </c>
      <c r="J7441" s="19">
        <v>10.5</v>
      </c>
      <c r="K7441" s="29" t="s">
        <v>641</v>
      </c>
    </row>
    <row r="7442" spans="1:11">
      <c r="A7442" s="18" t="s">
        <v>20</v>
      </c>
      <c r="B7442" s="5" t="str">
        <f>TEXT(DATA[[#This Row],[Fecha]],"mmm")</f>
        <v>sept</v>
      </c>
      <c r="C7442" s="16">
        <f>(WEEKNUM(DATA[[#This Row],[Fecha]],2))</f>
        <v>36</v>
      </c>
      <c r="D7442" s="30">
        <v>45537</v>
      </c>
      <c r="E7442" s="102">
        <f>YEAR(DATA[[#This Row],[Fecha]])</f>
        <v>2024</v>
      </c>
      <c r="F7442" s="31" t="s">
        <v>335</v>
      </c>
      <c r="G7442" s="32" t="s">
        <v>70</v>
      </c>
      <c r="H7442" s="35" t="s">
        <v>84</v>
      </c>
      <c r="I7442" s="32" t="s">
        <v>56</v>
      </c>
      <c r="J7442" s="19">
        <v>6.96</v>
      </c>
      <c r="K7442" s="29" t="s">
        <v>1180</v>
      </c>
    </row>
    <row r="7443" spans="1:11">
      <c r="A7443" s="18" t="s">
        <v>20</v>
      </c>
      <c r="B7443" s="5" t="str">
        <f>TEXT(DATA[[#This Row],[Fecha]],"mmm")</f>
        <v>sept</v>
      </c>
      <c r="C7443" s="16">
        <f>(WEEKNUM(DATA[[#This Row],[Fecha]],2))</f>
        <v>36</v>
      </c>
      <c r="D7443" s="30">
        <v>45537</v>
      </c>
      <c r="E7443" s="102">
        <f>YEAR(DATA[[#This Row],[Fecha]])</f>
        <v>2024</v>
      </c>
      <c r="F7443" s="31" t="s">
        <v>398</v>
      </c>
      <c r="G7443" s="32" t="s">
        <v>64</v>
      </c>
      <c r="H7443" s="35" t="s">
        <v>490</v>
      </c>
      <c r="I7443" s="32" t="s">
        <v>57</v>
      </c>
      <c r="J7443" s="19">
        <v>5.99</v>
      </c>
      <c r="K7443" s="29" t="s">
        <v>641</v>
      </c>
    </row>
    <row r="7444" spans="1:11">
      <c r="A7444" s="18" t="s">
        <v>20</v>
      </c>
      <c r="B7444" s="5" t="str">
        <f>TEXT(DATA[[#This Row],[Fecha]],"mmm")</f>
        <v>sept</v>
      </c>
      <c r="C7444" s="16">
        <f>(WEEKNUM(DATA[[#This Row],[Fecha]],2))</f>
        <v>36</v>
      </c>
      <c r="D7444" s="30">
        <v>45537</v>
      </c>
      <c r="E7444" s="102">
        <f>YEAR(DATA[[#This Row],[Fecha]])</f>
        <v>2024</v>
      </c>
      <c r="F7444" s="31" t="s">
        <v>335</v>
      </c>
      <c r="G7444" s="32" t="s">
        <v>70</v>
      </c>
      <c r="H7444" s="35" t="s">
        <v>84</v>
      </c>
      <c r="I7444" s="32" t="s">
        <v>166</v>
      </c>
      <c r="J7444" s="19">
        <v>4.09</v>
      </c>
    </row>
    <row r="7445" spans="1:11">
      <c r="A7445" s="18" t="s">
        <v>19</v>
      </c>
      <c r="B7445" s="5" t="str">
        <f>TEXT(DATA[[#This Row],[Fecha]],"mmm")</f>
        <v>sept</v>
      </c>
      <c r="C7445" s="16">
        <f>(WEEKNUM(DATA[[#This Row],[Fecha]],2))</f>
        <v>36</v>
      </c>
      <c r="D7445" s="30">
        <v>45537</v>
      </c>
      <c r="E7445" s="102">
        <f>YEAR(DATA[[#This Row],[Fecha]])</f>
        <v>2024</v>
      </c>
      <c r="F7445" s="31" t="s">
        <v>398</v>
      </c>
      <c r="G7445" s="32" t="s">
        <v>81</v>
      </c>
      <c r="H7445" s="35" t="s">
        <v>1175</v>
      </c>
      <c r="I7445" s="32" t="s">
        <v>166</v>
      </c>
      <c r="J7445" s="19">
        <v>4.04</v>
      </c>
    </row>
    <row r="7446" spans="1:11">
      <c r="A7446" s="18" t="s">
        <v>22</v>
      </c>
      <c r="B7446" s="5" t="str">
        <f>TEXT(DATA[[#This Row],[Fecha]],"mmm")</f>
        <v>sept</v>
      </c>
      <c r="C7446" s="16">
        <f>(WEEKNUM(DATA[[#This Row],[Fecha]],2))</f>
        <v>36</v>
      </c>
      <c r="D7446" s="30">
        <v>45537</v>
      </c>
      <c r="E7446" s="102">
        <f>YEAR(DATA[[#This Row],[Fecha]])</f>
        <v>2024</v>
      </c>
      <c r="F7446" s="31" t="s">
        <v>398</v>
      </c>
      <c r="G7446" s="32" t="s">
        <v>76</v>
      </c>
      <c r="H7446" s="35" t="s">
        <v>304</v>
      </c>
      <c r="I7446" s="32" t="s">
        <v>166</v>
      </c>
      <c r="J7446" s="19">
        <v>3.03</v>
      </c>
    </row>
    <row r="7447" spans="1:11">
      <c r="A7447" s="18" t="s">
        <v>22</v>
      </c>
      <c r="B7447" s="5" t="str">
        <f>TEXT(DATA[[#This Row],[Fecha]],"mmm")</f>
        <v>sept</v>
      </c>
      <c r="C7447" s="16">
        <f>(WEEKNUM(DATA[[#This Row],[Fecha]],2))</f>
        <v>36</v>
      </c>
      <c r="D7447" s="30">
        <v>45537</v>
      </c>
      <c r="E7447" s="102">
        <f>YEAR(DATA[[#This Row],[Fecha]])</f>
        <v>2024</v>
      </c>
      <c r="F7447" s="31" t="s">
        <v>398</v>
      </c>
      <c r="G7447" s="32" t="s">
        <v>78</v>
      </c>
      <c r="H7447" s="35" t="s">
        <v>296</v>
      </c>
      <c r="I7447" s="32" t="s">
        <v>166</v>
      </c>
      <c r="J7447" s="19">
        <v>2.98</v>
      </c>
    </row>
    <row r="7448" spans="1:11">
      <c r="A7448" s="18" t="s">
        <v>20</v>
      </c>
      <c r="B7448" s="5" t="str">
        <f>TEXT(DATA[[#This Row],[Fecha]],"mmm")</f>
        <v>sept</v>
      </c>
      <c r="C7448" s="16">
        <f>(WEEKNUM(DATA[[#This Row],[Fecha]],2))</f>
        <v>36</v>
      </c>
      <c r="D7448" s="30">
        <v>45537</v>
      </c>
      <c r="E7448" s="102">
        <f>YEAR(DATA[[#This Row],[Fecha]])</f>
        <v>2024</v>
      </c>
      <c r="F7448" s="31" t="s">
        <v>335</v>
      </c>
      <c r="G7448" s="32" t="s">
        <v>53</v>
      </c>
      <c r="H7448" s="35" t="s">
        <v>366</v>
      </c>
      <c r="I7448" s="32" t="s">
        <v>166</v>
      </c>
      <c r="J7448" s="19">
        <v>2.93</v>
      </c>
    </row>
    <row r="7449" spans="1:11">
      <c r="A7449" s="18" t="s">
        <v>20</v>
      </c>
      <c r="B7449" s="5" t="str">
        <f>TEXT(DATA[[#This Row],[Fecha]],"mmm")</f>
        <v>sept</v>
      </c>
      <c r="C7449" s="16">
        <f>(WEEKNUM(DATA[[#This Row],[Fecha]],2))</f>
        <v>36</v>
      </c>
      <c r="D7449" s="30">
        <v>45537</v>
      </c>
      <c r="E7449" s="102">
        <f>YEAR(DATA[[#This Row],[Fecha]])</f>
        <v>2024</v>
      </c>
      <c r="F7449" s="31" t="s">
        <v>335</v>
      </c>
      <c r="G7449" s="32" t="s">
        <v>53</v>
      </c>
      <c r="H7449" s="35" t="s">
        <v>366</v>
      </c>
      <c r="I7449" s="32" t="s">
        <v>166</v>
      </c>
      <c r="J7449" s="19">
        <v>2.86</v>
      </c>
    </row>
    <row r="7450" spans="1:11">
      <c r="A7450" s="18" t="s">
        <v>22</v>
      </c>
      <c r="B7450" s="5" t="str">
        <f>TEXT(DATA[[#This Row],[Fecha]],"mmm")</f>
        <v>sept</v>
      </c>
      <c r="C7450" s="16">
        <f>(WEEKNUM(DATA[[#This Row],[Fecha]],2))</f>
        <v>36</v>
      </c>
      <c r="D7450" s="30">
        <v>45537</v>
      </c>
      <c r="E7450" s="102">
        <f>YEAR(DATA[[#This Row],[Fecha]])</f>
        <v>2024</v>
      </c>
      <c r="F7450" s="31" t="s">
        <v>398</v>
      </c>
      <c r="G7450" s="32" t="s">
        <v>78</v>
      </c>
      <c r="H7450" s="35" t="s">
        <v>296</v>
      </c>
      <c r="I7450" s="32" t="s">
        <v>166</v>
      </c>
      <c r="J7450" s="19">
        <v>2.75</v>
      </c>
    </row>
    <row r="7451" spans="1:11">
      <c r="A7451" s="18" t="s">
        <v>20</v>
      </c>
      <c r="B7451" s="5" t="str">
        <f>TEXT(DATA[[#This Row],[Fecha]],"mmm")</f>
        <v>sept</v>
      </c>
      <c r="C7451" s="16">
        <f>(WEEKNUM(DATA[[#This Row],[Fecha]],2))</f>
        <v>36</v>
      </c>
      <c r="D7451" s="30">
        <v>45537</v>
      </c>
      <c r="E7451" s="102">
        <f>YEAR(DATA[[#This Row],[Fecha]])</f>
        <v>2024</v>
      </c>
      <c r="F7451" s="31" t="s">
        <v>335</v>
      </c>
      <c r="G7451" s="32" t="s">
        <v>53</v>
      </c>
      <c r="H7451" s="35" t="s">
        <v>366</v>
      </c>
      <c r="I7451" s="32" t="s">
        <v>166</v>
      </c>
      <c r="J7451" s="19">
        <v>2.65</v>
      </c>
    </row>
    <row r="7452" spans="1:11">
      <c r="A7452" s="18" t="s">
        <v>20</v>
      </c>
      <c r="B7452" s="5" t="str">
        <f>TEXT(DATA[[#This Row],[Fecha]],"mmm")</f>
        <v>sept</v>
      </c>
      <c r="C7452" s="16">
        <f>(WEEKNUM(DATA[[#This Row],[Fecha]],2))</f>
        <v>36</v>
      </c>
      <c r="D7452" s="30">
        <v>45537</v>
      </c>
      <c r="E7452" s="102">
        <f>YEAR(DATA[[#This Row],[Fecha]])</f>
        <v>2024</v>
      </c>
      <c r="F7452" s="31" t="s">
        <v>335</v>
      </c>
      <c r="G7452" s="32" t="s">
        <v>53</v>
      </c>
      <c r="H7452" s="35" t="s">
        <v>387</v>
      </c>
      <c r="I7452" s="32" t="s">
        <v>166</v>
      </c>
      <c r="J7452" s="19">
        <v>2.23</v>
      </c>
    </row>
    <row r="7453" spans="1:11">
      <c r="A7453" s="18" t="s">
        <v>22</v>
      </c>
      <c r="B7453" s="5" t="str">
        <f>TEXT(DATA[[#This Row],[Fecha]],"mmm")</f>
        <v>sept</v>
      </c>
      <c r="C7453" s="16">
        <f>(WEEKNUM(DATA[[#This Row],[Fecha]],2))</f>
        <v>36</v>
      </c>
      <c r="D7453" s="30">
        <v>45537</v>
      </c>
      <c r="E7453" s="102">
        <f>YEAR(DATA[[#This Row],[Fecha]])</f>
        <v>2024</v>
      </c>
      <c r="F7453" s="31" t="s">
        <v>398</v>
      </c>
      <c r="G7453" s="32" t="s">
        <v>78</v>
      </c>
      <c r="H7453" s="35" t="s">
        <v>296</v>
      </c>
      <c r="I7453" s="32" t="s">
        <v>166</v>
      </c>
      <c r="J7453" s="19">
        <v>1.8</v>
      </c>
    </row>
    <row r="7454" spans="1:11">
      <c r="A7454" s="18" t="s">
        <v>20</v>
      </c>
      <c r="B7454" s="5" t="str">
        <f>TEXT(DATA[[#This Row],[Fecha]],"mmm")</f>
        <v>sept</v>
      </c>
      <c r="C7454" s="16">
        <f>(WEEKNUM(DATA[[#This Row],[Fecha]],2))</f>
        <v>36</v>
      </c>
      <c r="D7454" s="30">
        <v>45537</v>
      </c>
      <c r="E7454" s="102">
        <f>YEAR(DATA[[#This Row],[Fecha]])</f>
        <v>2024</v>
      </c>
      <c r="F7454" s="31" t="s">
        <v>335</v>
      </c>
      <c r="G7454" s="32" t="s">
        <v>53</v>
      </c>
      <c r="H7454" s="35" t="s">
        <v>366</v>
      </c>
      <c r="I7454" s="32" t="s">
        <v>166</v>
      </c>
      <c r="J7454" s="19">
        <v>1.58</v>
      </c>
    </row>
    <row r="7455" spans="1:11">
      <c r="A7455" s="18" t="s">
        <v>20</v>
      </c>
      <c r="B7455" s="5" t="str">
        <f>TEXT(DATA[[#This Row],[Fecha]],"mmm")</f>
        <v>sept</v>
      </c>
      <c r="C7455" s="16">
        <f>(WEEKNUM(DATA[[#This Row],[Fecha]],2))</f>
        <v>36</v>
      </c>
      <c r="D7455" s="30">
        <v>45537</v>
      </c>
      <c r="E7455" s="102">
        <f>YEAR(DATA[[#This Row],[Fecha]])</f>
        <v>2024</v>
      </c>
      <c r="F7455" s="31" t="s">
        <v>398</v>
      </c>
      <c r="G7455" s="32" t="s">
        <v>64</v>
      </c>
      <c r="H7455" s="35" t="s">
        <v>490</v>
      </c>
      <c r="I7455" s="32" t="s">
        <v>166</v>
      </c>
      <c r="J7455" s="19">
        <v>1.54</v>
      </c>
    </row>
    <row r="7456" spans="1:11">
      <c r="A7456" s="18" t="s">
        <v>20</v>
      </c>
      <c r="B7456" s="5" t="str">
        <f>TEXT(DATA[[#This Row],[Fecha]],"mmm")</f>
        <v>sept</v>
      </c>
      <c r="C7456" s="16">
        <f>(WEEKNUM(DATA[[#This Row],[Fecha]],2))</f>
        <v>36</v>
      </c>
      <c r="D7456" s="30">
        <v>45537</v>
      </c>
      <c r="E7456" s="102">
        <f>YEAR(DATA[[#This Row],[Fecha]])</f>
        <v>2024</v>
      </c>
      <c r="F7456" s="31" t="s">
        <v>335</v>
      </c>
      <c r="G7456" s="32" t="s">
        <v>53</v>
      </c>
      <c r="H7456" s="35" t="s">
        <v>387</v>
      </c>
      <c r="I7456" s="32" t="s">
        <v>166</v>
      </c>
      <c r="J7456" s="19">
        <v>1.53</v>
      </c>
    </row>
    <row r="7457" spans="1:11">
      <c r="A7457" s="18" t="s">
        <v>20</v>
      </c>
      <c r="B7457" s="5" t="str">
        <f>TEXT(DATA[[#This Row],[Fecha]],"mmm")</f>
        <v>sept</v>
      </c>
      <c r="C7457" s="16">
        <f>(WEEKNUM(DATA[[#This Row],[Fecha]],2))</f>
        <v>36</v>
      </c>
      <c r="D7457" s="30">
        <v>45537</v>
      </c>
      <c r="E7457" s="102">
        <f>YEAR(DATA[[#This Row],[Fecha]])</f>
        <v>2024</v>
      </c>
      <c r="F7457" s="31" t="s">
        <v>335</v>
      </c>
      <c r="G7457" s="32" t="s">
        <v>53</v>
      </c>
      <c r="H7457" s="35" t="s">
        <v>387</v>
      </c>
      <c r="I7457" s="32" t="s">
        <v>166</v>
      </c>
      <c r="J7457" s="19">
        <v>1.28</v>
      </c>
    </row>
    <row r="7458" spans="1:11">
      <c r="A7458" s="18" t="s">
        <v>22</v>
      </c>
      <c r="B7458" s="5" t="str">
        <f>TEXT(DATA[[#This Row],[Fecha]],"mmm")</f>
        <v>sept</v>
      </c>
      <c r="C7458" s="16">
        <f>(WEEKNUM(DATA[[#This Row],[Fecha]],2))</f>
        <v>36</v>
      </c>
      <c r="D7458" s="30">
        <v>45537</v>
      </c>
      <c r="E7458" s="102">
        <f>YEAR(DATA[[#This Row],[Fecha]])</f>
        <v>2024</v>
      </c>
      <c r="F7458" s="31" t="s">
        <v>398</v>
      </c>
      <c r="G7458" s="32" t="s">
        <v>78</v>
      </c>
      <c r="H7458" s="35" t="s">
        <v>296</v>
      </c>
      <c r="I7458" s="32" t="s">
        <v>166</v>
      </c>
      <c r="J7458" s="19">
        <v>1.18</v>
      </c>
    </row>
    <row r="7459" spans="1:11">
      <c r="A7459" s="18" t="s">
        <v>20</v>
      </c>
      <c r="B7459" s="5" t="str">
        <f>TEXT(DATA[[#This Row],[Fecha]],"mmm")</f>
        <v>sept</v>
      </c>
      <c r="C7459" s="16">
        <f>(WEEKNUM(DATA[[#This Row],[Fecha]],2))</f>
        <v>36</v>
      </c>
      <c r="D7459" s="30">
        <v>45537</v>
      </c>
      <c r="E7459" s="102">
        <f>YEAR(DATA[[#This Row],[Fecha]])</f>
        <v>2024</v>
      </c>
      <c r="F7459" s="31" t="s">
        <v>398</v>
      </c>
      <c r="G7459" s="32" t="s">
        <v>75</v>
      </c>
      <c r="H7459" s="35" t="s">
        <v>177</v>
      </c>
      <c r="I7459" s="32" t="s">
        <v>166</v>
      </c>
      <c r="J7459" s="19">
        <v>1.1299999999999999</v>
      </c>
    </row>
    <row r="7460" spans="1:11">
      <c r="A7460" s="18" t="s">
        <v>22</v>
      </c>
      <c r="B7460" s="5" t="str">
        <f>TEXT(DATA[[#This Row],[Fecha]],"mmm")</f>
        <v>sept</v>
      </c>
      <c r="C7460" s="16">
        <f>(WEEKNUM(DATA[[#This Row],[Fecha]],2))</f>
        <v>36</v>
      </c>
      <c r="D7460" s="30">
        <v>45537</v>
      </c>
      <c r="E7460" s="102">
        <f>YEAR(DATA[[#This Row],[Fecha]])</f>
        <v>2024</v>
      </c>
      <c r="F7460" s="31" t="s">
        <v>398</v>
      </c>
      <c r="G7460" s="32" t="s">
        <v>78</v>
      </c>
      <c r="H7460" s="35" t="s">
        <v>296</v>
      </c>
      <c r="I7460" s="32" t="s">
        <v>166</v>
      </c>
      <c r="J7460" s="19">
        <v>0.55000000000000004</v>
      </c>
    </row>
    <row r="7461" spans="1:11">
      <c r="A7461" s="18" t="s">
        <v>20</v>
      </c>
      <c r="B7461" s="5" t="str">
        <f>TEXT(DATA[[#This Row],[Fecha]],"mmm")</f>
        <v>sept</v>
      </c>
      <c r="C7461" s="16">
        <f>(WEEKNUM(DATA[[#This Row],[Fecha]],2))</f>
        <v>36</v>
      </c>
      <c r="D7461" s="30">
        <v>45537</v>
      </c>
      <c r="E7461" s="102">
        <f>YEAR(DATA[[#This Row],[Fecha]])</f>
        <v>2024</v>
      </c>
      <c r="F7461" s="31" t="s">
        <v>398</v>
      </c>
      <c r="G7461" s="32" t="s">
        <v>75</v>
      </c>
      <c r="H7461" s="35" t="s">
        <v>177</v>
      </c>
      <c r="I7461" s="32" t="s">
        <v>166</v>
      </c>
      <c r="J7461" s="19">
        <v>0.44</v>
      </c>
    </row>
    <row r="7462" spans="1:11">
      <c r="A7462" s="18" t="s">
        <v>22</v>
      </c>
      <c r="B7462" s="5" t="str">
        <f>TEXT(DATA[[#This Row],[Fecha]],"mmm")</f>
        <v>sept</v>
      </c>
      <c r="C7462" s="16">
        <f>(WEEKNUM(DATA[[#This Row],[Fecha]],2))</f>
        <v>36</v>
      </c>
      <c r="D7462" s="30">
        <v>45537</v>
      </c>
      <c r="E7462" s="102">
        <f>YEAR(DATA[[#This Row],[Fecha]])</f>
        <v>2024</v>
      </c>
      <c r="F7462" s="31" t="s">
        <v>398</v>
      </c>
      <c r="G7462" s="32" t="s">
        <v>78</v>
      </c>
      <c r="H7462" s="35" t="s">
        <v>296</v>
      </c>
      <c r="I7462" s="32" t="s">
        <v>166</v>
      </c>
      <c r="J7462" s="19">
        <v>0.3</v>
      </c>
    </row>
    <row r="7463" spans="1:11">
      <c r="A7463" s="18" t="s">
        <v>19</v>
      </c>
      <c r="B7463" s="5" t="str">
        <f>TEXT(DATA[[#This Row],[Fecha]],"mmm")</f>
        <v>sept</v>
      </c>
      <c r="C7463" s="16">
        <f>(WEEKNUM(DATA[[#This Row],[Fecha]],2))</f>
        <v>36</v>
      </c>
      <c r="D7463" s="30">
        <v>45537</v>
      </c>
      <c r="E7463" s="102">
        <f>YEAR(DATA[[#This Row],[Fecha]])</f>
        <v>2024</v>
      </c>
      <c r="F7463" s="31" t="s">
        <v>398</v>
      </c>
      <c r="G7463" s="32" t="s">
        <v>81</v>
      </c>
      <c r="H7463" s="35" t="s">
        <v>1175</v>
      </c>
      <c r="I7463" s="32" t="s">
        <v>166</v>
      </c>
      <c r="J7463" s="19">
        <v>0.2</v>
      </c>
    </row>
    <row r="7464" spans="1:11">
      <c r="A7464" s="18" t="s">
        <v>19</v>
      </c>
      <c r="B7464" s="5" t="str">
        <f>TEXT(DATA[[#This Row],[Fecha]],"mmm")</f>
        <v>sept</v>
      </c>
      <c r="C7464" s="16">
        <f>(WEEKNUM(DATA[[#This Row],[Fecha]],2))</f>
        <v>36</v>
      </c>
      <c r="D7464" s="30">
        <v>45537</v>
      </c>
      <c r="E7464" s="102">
        <f>YEAR(DATA[[#This Row],[Fecha]])</f>
        <v>2024</v>
      </c>
      <c r="F7464" s="31" t="s">
        <v>398</v>
      </c>
      <c r="G7464" s="32" t="s">
        <v>59</v>
      </c>
      <c r="H7464" s="35" t="s">
        <v>487</v>
      </c>
      <c r="I7464" s="32" t="s">
        <v>166</v>
      </c>
      <c r="J7464" s="19">
        <v>0.11</v>
      </c>
    </row>
    <row r="7465" spans="1:11">
      <c r="A7465" s="18" t="s">
        <v>19</v>
      </c>
      <c r="B7465" s="5" t="str">
        <f>TEXT(DATA[[#This Row],[Fecha]],"mmm")</f>
        <v>sept</v>
      </c>
      <c r="C7465" s="16">
        <f>(WEEKNUM(DATA[[#This Row],[Fecha]],2))</f>
        <v>36</v>
      </c>
      <c r="D7465" s="30">
        <v>45537</v>
      </c>
      <c r="E7465" s="102">
        <f>YEAR(DATA[[#This Row],[Fecha]])</f>
        <v>2024</v>
      </c>
      <c r="F7465" s="31" t="s">
        <v>398</v>
      </c>
      <c r="G7465" s="32" t="s">
        <v>81</v>
      </c>
      <c r="H7465" s="35" t="s">
        <v>1175</v>
      </c>
      <c r="I7465" s="32" t="s">
        <v>166</v>
      </c>
      <c r="J7465" s="19">
        <v>0.09</v>
      </c>
    </row>
    <row r="7466" spans="1:11">
      <c r="A7466" s="18" t="s">
        <v>19</v>
      </c>
      <c r="B7466" s="5" t="str">
        <f>TEXT(DATA[[#This Row],[Fecha]],"mmm")</f>
        <v>sept</v>
      </c>
      <c r="C7466" s="16">
        <f>(WEEKNUM(DATA[[#This Row],[Fecha]],2))</f>
        <v>36</v>
      </c>
      <c r="D7466" s="30">
        <v>45537</v>
      </c>
      <c r="E7466" s="102">
        <f>YEAR(DATA[[#This Row],[Fecha]])</f>
        <v>2024</v>
      </c>
      <c r="F7466" s="31" t="s">
        <v>398</v>
      </c>
      <c r="G7466" s="32" t="s">
        <v>59</v>
      </c>
      <c r="H7466" s="35" t="s">
        <v>963</v>
      </c>
      <c r="I7466" s="32" t="s">
        <v>166</v>
      </c>
      <c r="J7466" s="19">
        <v>0.09</v>
      </c>
    </row>
    <row r="7467" spans="1:11">
      <c r="A7467" s="18" t="s">
        <v>20</v>
      </c>
      <c r="B7467" s="5" t="str">
        <f>TEXT(DATA[[#This Row],[Fecha]],"mmm")</f>
        <v>sept</v>
      </c>
      <c r="C7467" s="16">
        <f>(WEEKNUM(DATA[[#This Row],[Fecha]],2))</f>
        <v>36</v>
      </c>
      <c r="D7467" s="30">
        <v>45538</v>
      </c>
      <c r="E7467" s="102">
        <f>YEAR(DATA[[#This Row],[Fecha]])</f>
        <v>2024</v>
      </c>
      <c r="F7467" s="31" t="s">
        <v>335</v>
      </c>
      <c r="G7467" s="32" t="s">
        <v>70</v>
      </c>
      <c r="H7467" s="35" t="s">
        <v>84</v>
      </c>
      <c r="I7467" s="32" t="s">
        <v>56</v>
      </c>
      <c r="J7467" s="19">
        <v>12.76</v>
      </c>
      <c r="K7467" s="29" t="s">
        <v>1180</v>
      </c>
    </row>
    <row r="7468" spans="1:11">
      <c r="A7468" s="18" t="s">
        <v>20</v>
      </c>
      <c r="B7468" s="5" t="str">
        <f>TEXT(DATA[[#This Row],[Fecha]],"mmm")</f>
        <v>sept</v>
      </c>
      <c r="C7468" s="16">
        <f>(WEEKNUM(DATA[[#This Row],[Fecha]],2))</f>
        <v>36</v>
      </c>
      <c r="D7468" s="30">
        <v>45538</v>
      </c>
      <c r="E7468" s="102">
        <f>YEAR(DATA[[#This Row],[Fecha]])</f>
        <v>2024</v>
      </c>
      <c r="F7468" s="31" t="s">
        <v>335</v>
      </c>
      <c r="G7468" s="32" t="s">
        <v>64</v>
      </c>
      <c r="H7468" s="35" t="s">
        <v>386</v>
      </c>
      <c r="I7468" s="32" t="s">
        <v>56</v>
      </c>
      <c r="J7468" s="19">
        <v>11.07</v>
      </c>
      <c r="K7468" s="29" t="s">
        <v>1182</v>
      </c>
    </row>
    <row r="7469" spans="1:11">
      <c r="A7469" s="18" t="s">
        <v>20</v>
      </c>
      <c r="B7469" s="5" t="str">
        <f>TEXT(DATA[[#This Row],[Fecha]],"mmm")</f>
        <v>sept</v>
      </c>
      <c r="C7469" s="16">
        <f>(WEEKNUM(DATA[[#This Row],[Fecha]],2))</f>
        <v>36</v>
      </c>
      <c r="D7469" s="30">
        <v>45538</v>
      </c>
      <c r="E7469" s="102">
        <f>YEAR(DATA[[#This Row],[Fecha]])</f>
        <v>2024</v>
      </c>
      <c r="F7469" s="31" t="s">
        <v>398</v>
      </c>
      <c r="G7469" s="32" t="s">
        <v>52</v>
      </c>
      <c r="H7469" s="35" t="s">
        <v>1176</v>
      </c>
      <c r="I7469" s="32" t="s">
        <v>56</v>
      </c>
      <c r="J7469" s="19">
        <v>7.55</v>
      </c>
      <c r="K7469" s="29" t="s">
        <v>641</v>
      </c>
    </row>
    <row r="7470" spans="1:11">
      <c r="A7470" s="18" t="s">
        <v>19</v>
      </c>
      <c r="B7470" s="5" t="str">
        <f>TEXT(DATA[[#This Row],[Fecha]],"mmm")</f>
        <v>sept</v>
      </c>
      <c r="C7470" s="16">
        <f>(WEEKNUM(DATA[[#This Row],[Fecha]],2))</f>
        <v>36</v>
      </c>
      <c r="D7470" s="30">
        <v>45538</v>
      </c>
      <c r="E7470" s="102">
        <f>YEAR(DATA[[#This Row],[Fecha]])</f>
        <v>2024</v>
      </c>
      <c r="F7470" s="31" t="s">
        <v>398</v>
      </c>
      <c r="G7470" s="32" t="s">
        <v>605</v>
      </c>
      <c r="H7470" s="35" t="s">
        <v>614</v>
      </c>
      <c r="I7470" s="32" t="s">
        <v>56</v>
      </c>
      <c r="J7470" s="19">
        <v>7.11</v>
      </c>
      <c r="K7470" s="29" t="s">
        <v>1181</v>
      </c>
    </row>
    <row r="7471" spans="1:11">
      <c r="A7471" s="18" t="s">
        <v>20</v>
      </c>
      <c r="B7471" s="5" t="str">
        <f>TEXT(DATA[[#This Row],[Fecha]],"mmm")</f>
        <v>sept</v>
      </c>
      <c r="C7471" s="16">
        <f>(WEEKNUM(DATA[[#This Row],[Fecha]],2))</f>
        <v>36</v>
      </c>
      <c r="D7471" s="30">
        <v>45538</v>
      </c>
      <c r="E7471" s="102">
        <f>YEAR(DATA[[#This Row],[Fecha]])</f>
        <v>2024</v>
      </c>
      <c r="F7471" s="31" t="s">
        <v>335</v>
      </c>
      <c r="G7471" s="32" t="s">
        <v>70</v>
      </c>
      <c r="H7471" s="35" t="s">
        <v>84</v>
      </c>
      <c r="I7471" s="32" t="s">
        <v>56</v>
      </c>
      <c r="J7471" s="19">
        <v>6.27</v>
      </c>
      <c r="K7471" s="29" t="s">
        <v>1180</v>
      </c>
    </row>
    <row r="7472" spans="1:11">
      <c r="A7472" s="18" t="s">
        <v>19</v>
      </c>
      <c r="B7472" s="5" t="str">
        <f>TEXT(DATA[[#This Row],[Fecha]],"mmm")</f>
        <v>sept</v>
      </c>
      <c r="C7472" s="16">
        <f>(WEEKNUM(DATA[[#This Row],[Fecha]],2))</f>
        <v>36</v>
      </c>
      <c r="D7472" s="30">
        <v>45538</v>
      </c>
      <c r="E7472" s="102">
        <f>YEAR(DATA[[#This Row],[Fecha]])</f>
        <v>2024</v>
      </c>
      <c r="F7472" s="31" t="s">
        <v>398</v>
      </c>
      <c r="G7472" s="32" t="s">
        <v>74</v>
      </c>
      <c r="H7472" s="35" t="s">
        <v>149</v>
      </c>
      <c r="I7472" s="32" t="s">
        <v>166</v>
      </c>
      <c r="J7472" s="19">
        <v>4.97</v>
      </c>
    </row>
    <row r="7473" spans="1:10">
      <c r="A7473" s="18" t="s">
        <v>20</v>
      </c>
      <c r="B7473" s="5" t="str">
        <f>TEXT(DATA[[#This Row],[Fecha]],"mmm")</f>
        <v>sept</v>
      </c>
      <c r="C7473" s="16">
        <f>(WEEKNUM(DATA[[#This Row],[Fecha]],2))</f>
        <v>36</v>
      </c>
      <c r="D7473" s="30">
        <v>45538</v>
      </c>
      <c r="E7473" s="102">
        <f>YEAR(DATA[[#This Row],[Fecha]])</f>
        <v>2024</v>
      </c>
      <c r="F7473" s="31" t="s">
        <v>335</v>
      </c>
      <c r="G7473" s="32" t="s">
        <v>53</v>
      </c>
      <c r="H7473" s="35" t="s">
        <v>387</v>
      </c>
      <c r="I7473" s="32" t="s">
        <v>166</v>
      </c>
      <c r="J7473" s="19">
        <v>4.21</v>
      </c>
    </row>
    <row r="7474" spans="1:10">
      <c r="A7474" s="18" t="s">
        <v>22</v>
      </c>
      <c r="B7474" s="5" t="str">
        <f>TEXT(DATA[[#This Row],[Fecha]],"mmm")</f>
        <v>sept</v>
      </c>
      <c r="C7474" s="16">
        <f>(WEEKNUM(DATA[[#This Row],[Fecha]],2))</f>
        <v>36</v>
      </c>
      <c r="D7474" s="30">
        <v>45538</v>
      </c>
      <c r="E7474" s="102">
        <f>YEAR(DATA[[#This Row],[Fecha]])</f>
        <v>2024</v>
      </c>
      <c r="F7474" s="31" t="s">
        <v>58</v>
      </c>
      <c r="G7474" s="32" t="s">
        <v>65</v>
      </c>
      <c r="H7474" s="35" t="s">
        <v>89</v>
      </c>
      <c r="I7474" s="32" t="s">
        <v>166</v>
      </c>
      <c r="J7474" s="19">
        <v>4.04</v>
      </c>
    </row>
    <row r="7475" spans="1:10">
      <c r="A7475" s="18" t="s">
        <v>20</v>
      </c>
      <c r="B7475" s="5" t="str">
        <f>TEXT(DATA[[#This Row],[Fecha]],"mmm")</f>
        <v>sept</v>
      </c>
      <c r="C7475" s="16">
        <f>(WEEKNUM(DATA[[#This Row],[Fecha]],2))</f>
        <v>36</v>
      </c>
      <c r="D7475" s="30">
        <v>45538</v>
      </c>
      <c r="E7475" s="102">
        <f>YEAR(DATA[[#This Row],[Fecha]])</f>
        <v>2024</v>
      </c>
      <c r="F7475" s="31" t="s">
        <v>58</v>
      </c>
      <c r="G7475" s="32" t="s">
        <v>62</v>
      </c>
      <c r="H7475" s="35" t="s">
        <v>242</v>
      </c>
      <c r="I7475" s="32" t="s">
        <v>166</v>
      </c>
      <c r="J7475" s="19">
        <v>3.27</v>
      </c>
    </row>
    <row r="7476" spans="1:10">
      <c r="A7476" s="18" t="s">
        <v>22</v>
      </c>
      <c r="B7476" s="5" t="str">
        <f>TEXT(DATA[[#This Row],[Fecha]],"mmm")</f>
        <v>sept</v>
      </c>
      <c r="C7476" s="16">
        <f>(WEEKNUM(DATA[[#This Row],[Fecha]],2))</f>
        <v>36</v>
      </c>
      <c r="D7476" s="30">
        <v>45538</v>
      </c>
      <c r="E7476" s="102">
        <f>YEAR(DATA[[#This Row],[Fecha]])</f>
        <v>2024</v>
      </c>
      <c r="F7476" s="31" t="s">
        <v>58</v>
      </c>
      <c r="G7476" s="32" t="s">
        <v>65</v>
      </c>
      <c r="H7476" s="35" t="s">
        <v>435</v>
      </c>
      <c r="I7476" s="32" t="s">
        <v>166</v>
      </c>
      <c r="J7476" s="19">
        <v>2.5499999999999998</v>
      </c>
    </row>
    <row r="7477" spans="1:10">
      <c r="A7477" s="18" t="s">
        <v>22</v>
      </c>
      <c r="B7477" s="5" t="str">
        <f>TEXT(DATA[[#This Row],[Fecha]],"mmm")</f>
        <v>sept</v>
      </c>
      <c r="C7477" s="16">
        <f>(WEEKNUM(DATA[[#This Row],[Fecha]],2))</f>
        <v>36</v>
      </c>
      <c r="D7477" s="30">
        <v>45538</v>
      </c>
      <c r="E7477" s="102">
        <f>YEAR(DATA[[#This Row],[Fecha]])</f>
        <v>2024</v>
      </c>
      <c r="F7477" s="31" t="s">
        <v>398</v>
      </c>
      <c r="G7477" s="32" t="s">
        <v>65</v>
      </c>
      <c r="H7477" s="35" t="s">
        <v>69</v>
      </c>
      <c r="I7477" s="32" t="s">
        <v>166</v>
      </c>
      <c r="J7477" s="19">
        <v>2.15</v>
      </c>
    </row>
    <row r="7478" spans="1:10">
      <c r="A7478" s="18" t="s">
        <v>19</v>
      </c>
      <c r="B7478" s="5" t="str">
        <f>TEXT(DATA[[#This Row],[Fecha]],"mmm")</f>
        <v>sept</v>
      </c>
      <c r="C7478" s="16">
        <f>(WEEKNUM(DATA[[#This Row],[Fecha]],2))</f>
        <v>36</v>
      </c>
      <c r="D7478" s="30">
        <v>45538</v>
      </c>
      <c r="E7478" s="102">
        <f>YEAR(DATA[[#This Row],[Fecha]])</f>
        <v>2024</v>
      </c>
      <c r="F7478" s="31" t="s">
        <v>398</v>
      </c>
      <c r="G7478" s="32" t="s">
        <v>605</v>
      </c>
      <c r="H7478" s="35" t="s">
        <v>614</v>
      </c>
      <c r="I7478" s="32" t="s">
        <v>166</v>
      </c>
      <c r="J7478" s="19">
        <v>2.09</v>
      </c>
    </row>
    <row r="7479" spans="1:10">
      <c r="A7479" s="18" t="s">
        <v>20</v>
      </c>
      <c r="B7479" s="5" t="str">
        <f>TEXT(DATA[[#This Row],[Fecha]],"mmm")</f>
        <v>sept</v>
      </c>
      <c r="C7479" s="16">
        <f>(WEEKNUM(DATA[[#This Row],[Fecha]],2))</f>
        <v>36</v>
      </c>
      <c r="D7479" s="30">
        <v>45538</v>
      </c>
      <c r="E7479" s="102">
        <f>YEAR(DATA[[#This Row],[Fecha]])</f>
        <v>2024</v>
      </c>
      <c r="F7479" s="31" t="s">
        <v>335</v>
      </c>
      <c r="G7479" s="32" t="s">
        <v>52</v>
      </c>
      <c r="H7479" s="35" t="s">
        <v>553</v>
      </c>
      <c r="I7479" s="32" t="s">
        <v>166</v>
      </c>
      <c r="J7479" s="19">
        <v>1.96</v>
      </c>
    </row>
    <row r="7480" spans="1:10">
      <c r="A7480" s="18" t="s">
        <v>22</v>
      </c>
      <c r="B7480" s="5" t="str">
        <f>TEXT(DATA[[#This Row],[Fecha]],"mmm")</f>
        <v>sept</v>
      </c>
      <c r="C7480" s="16">
        <f>(WEEKNUM(DATA[[#This Row],[Fecha]],2))</f>
        <v>36</v>
      </c>
      <c r="D7480" s="30">
        <v>45538</v>
      </c>
      <c r="E7480" s="102">
        <f>YEAR(DATA[[#This Row],[Fecha]])</f>
        <v>2024</v>
      </c>
      <c r="F7480" s="31" t="s">
        <v>58</v>
      </c>
      <c r="G7480" s="32" t="s">
        <v>60</v>
      </c>
      <c r="H7480" s="35" t="s">
        <v>880</v>
      </c>
      <c r="I7480" s="32" t="s">
        <v>166</v>
      </c>
      <c r="J7480" s="19">
        <v>1.93</v>
      </c>
    </row>
    <row r="7481" spans="1:10">
      <c r="A7481" s="18" t="s">
        <v>22</v>
      </c>
      <c r="B7481" s="5" t="str">
        <f>TEXT(DATA[[#This Row],[Fecha]],"mmm")</f>
        <v>sept</v>
      </c>
      <c r="C7481" s="16">
        <f>(WEEKNUM(DATA[[#This Row],[Fecha]],2))</f>
        <v>36</v>
      </c>
      <c r="D7481" s="30">
        <v>45538</v>
      </c>
      <c r="E7481" s="102">
        <f>YEAR(DATA[[#This Row],[Fecha]])</f>
        <v>2024</v>
      </c>
      <c r="F7481" s="31" t="s">
        <v>398</v>
      </c>
      <c r="G7481" s="32" t="s">
        <v>78</v>
      </c>
      <c r="H7481" s="35" t="s">
        <v>296</v>
      </c>
      <c r="I7481" s="32" t="s">
        <v>166</v>
      </c>
      <c r="J7481" s="19">
        <v>1.83</v>
      </c>
    </row>
    <row r="7482" spans="1:10">
      <c r="A7482" s="18" t="s">
        <v>22</v>
      </c>
      <c r="B7482" s="5" t="str">
        <f>TEXT(DATA[[#This Row],[Fecha]],"mmm")</f>
        <v>sept</v>
      </c>
      <c r="C7482" s="16">
        <f>(WEEKNUM(DATA[[#This Row],[Fecha]],2))</f>
        <v>36</v>
      </c>
      <c r="D7482" s="30">
        <v>45538</v>
      </c>
      <c r="E7482" s="102">
        <f>YEAR(DATA[[#This Row],[Fecha]])</f>
        <v>2024</v>
      </c>
      <c r="F7482" s="31" t="s">
        <v>398</v>
      </c>
      <c r="G7482" s="32" t="s">
        <v>65</v>
      </c>
      <c r="H7482" s="35" t="s">
        <v>89</v>
      </c>
      <c r="I7482" s="32" t="s">
        <v>166</v>
      </c>
      <c r="J7482" s="19">
        <v>1.78</v>
      </c>
    </row>
    <row r="7483" spans="1:10">
      <c r="A7483" s="18" t="s">
        <v>20</v>
      </c>
      <c r="B7483" s="5" t="str">
        <f>TEXT(DATA[[#This Row],[Fecha]],"mmm")</f>
        <v>sept</v>
      </c>
      <c r="C7483" s="16">
        <f>(WEEKNUM(DATA[[#This Row],[Fecha]],2))</f>
        <v>36</v>
      </c>
      <c r="D7483" s="30">
        <v>45538</v>
      </c>
      <c r="E7483" s="102">
        <f>YEAR(DATA[[#This Row],[Fecha]])</f>
        <v>2024</v>
      </c>
      <c r="F7483" s="31" t="s">
        <v>58</v>
      </c>
      <c r="G7483" s="32" t="s">
        <v>59</v>
      </c>
      <c r="H7483" s="35" t="s">
        <v>487</v>
      </c>
      <c r="I7483" s="32" t="s">
        <v>166</v>
      </c>
      <c r="J7483" s="19">
        <v>1.73</v>
      </c>
    </row>
    <row r="7484" spans="1:10">
      <c r="A7484" s="18" t="s">
        <v>22</v>
      </c>
      <c r="B7484" s="5" t="str">
        <f>TEXT(DATA[[#This Row],[Fecha]],"mmm")</f>
        <v>sept</v>
      </c>
      <c r="C7484" s="16">
        <f>(WEEKNUM(DATA[[#This Row],[Fecha]],2))</f>
        <v>36</v>
      </c>
      <c r="D7484" s="30">
        <v>45538</v>
      </c>
      <c r="E7484" s="102">
        <f>YEAR(DATA[[#This Row],[Fecha]])</f>
        <v>2024</v>
      </c>
      <c r="F7484" s="31" t="s">
        <v>58</v>
      </c>
      <c r="G7484" s="32" t="s">
        <v>65</v>
      </c>
      <c r="H7484" s="35" t="s">
        <v>435</v>
      </c>
      <c r="I7484" s="32" t="s">
        <v>166</v>
      </c>
      <c r="J7484" s="19">
        <v>1.72</v>
      </c>
    </row>
    <row r="7485" spans="1:10">
      <c r="A7485" s="18" t="s">
        <v>20</v>
      </c>
      <c r="B7485" s="5" t="str">
        <f>TEXT(DATA[[#This Row],[Fecha]],"mmm")</f>
        <v>sept</v>
      </c>
      <c r="C7485" s="16">
        <f>(WEEKNUM(DATA[[#This Row],[Fecha]],2))</f>
        <v>36</v>
      </c>
      <c r="D7485" s="30">
        <v>45538</v>
      </c>
      <c r="E7485" s="102">
        <f>YEAR(DATA[[#This Row],[Fecha]])</f>
        <v>2024</v>
      </c>
      <c r="F7485" s="31" t="s">
        <v>398</v>
      </c>
      <c r="G7485" s="32" t="s">
        <v>76</v>
      </c>
      <c r="H7485" s="35" t="s">
        <v>687</v>
      </c>
      <c r="I7485" s="32" t="s">
        <v>166</v>
      </c>
      <c r="J7485" s="19">
        <v>1.67</v>
      </c>
    </row>
    <row r="7486" spans="1:10">
      <c r="A7486" s="18" t="s">
        <v>22</v>
      </c>
      <c r="B7486" s="5" t="str">
        <f>TEXT(DATA[[#This Row],[Fecha]],"mmm")</f>
        <v>sept</v>
      </c>
      <c r="C7486" s="16">
        <f>(WEEKNUM(DATA[[#This Row],[Fecha]],2))</f>
        <v>36</v>
      </c>
      <c r="D7486" s="30">
        <v>45538</v>
      </c>
      <c r="E7486" s="102">
        <f>YEAR(DATA[[#This Row],[Fecha]])</f>
        <v>2024</v>
      </c>
      <c r="F7486" s="31" t="s">
        <v>398</v>
      </c>
      <c r="G7486" s="32" t="s">
        <v>65</v>
      </c>
      <c r="H7486" s="35" t="s">
        <v>69</v>
      </c>
      <c r="I7486" s="32" t="s">
        <v>166</v>
      </c>
      <c r="J7486" s="19">
        <v>1.55</v>
      </c>
    </row>
    <row r="7487" spans="1:10">
      <c r="A7487" s="18" t="s">
        <v>20</v>
      </c>
      <c r="B7487" s="5" t="str">
        <f>TEXT(DATA[[#This Row],[Fecha]],"mmm")</f>
        <v>sept</v>
      </c>
      <c r="C7487" s="16">
        <f>(WEEKNUM(DATA[[#This Row],[Fecha]],2))</f>
        <v>36</v>
      </c>
      <c r="D7487" s="30">
        <v>45538</v>
      </c>
      <c r="E7487" s="102">
        <f>YEAR(DATA[[#This Row],[Fecha]])</f>
        <v>2024</v>
      </c>
      <c r="F7487" s="31" t="s">
        <v>335</v>
      </c>
      <c r="G7487" s="32" t="s">
        <v>53</v>
      </c>
      <c r="H7487" s="35" t="s">
        <v>387</v>
      </c>
      <c r="I7487" s="32" t="s">
        <v>166</v>
      </c>
      <c r="J7487" s="19">
        <v>1.43</v>
      </c>
    </row>
    <row r="7488" spans="1:10">
      <c r="A7488" s="18" t="s">
        <v>22</v>
      </c>
      <c r="B7488" s="5" t="str">
        <f>TEXT(DATA[[#This Row],[Fecha]],"mmm")</f>
        <v>sept</v>
      </c>
      <c r="C7488" s="16">
        <f>(WEEKNUM(DATA[[#This Row],[Fecha]],2))</f>
        <v>36</v>
      </c>
      <c r="D7488" s="30">
        <v>45538</v>
      </c>
      <c r="E7488" s="102">
        <f>YEAR(DATA[[#This Row],[Fecha]])</f>
        <v>2024</v>
      </c>
      <c r="F7488" s="31" t="s">
        <v>58</v>
      </c>
      <c r="G7488" s="32" t="s">
        <v>70</v>
      </c>
      <c r="H7488" s="35" t="s">
        <v>686</v>
      </c>
      <c r="I7488" s="32" t="s">
        <v>166</v>
      </c>
      <c r="J7488" s="19">
        <v>1.4</v>
      </c>
    </row>
    <row r="7489" spans="1:10">
      <c r="A7489" s="18" t="s">
        <v>22</v>
      </c>
      <c r="B7489" s="5" t="str">
        <f>TEXT(DATA[[#This Row],[Fecha]],"mmm")</f>
        <v>sept</v>
      </c>
      <c r="C7489" s="16">
        <f>(WEEKNUM(DATA[[#This Row],[Fecha]],2))</f>
        <v>36</v>
      </c>
      <c r="D7489" s="30">
        <v>45538</v>
      </c>
      <c r="E7489" s="102">
        <f>YEAR(DATA[[#This Row],[Fecha]])</f>
        <v>2024</v>
      </c>
      <c r="F7489" s="31" t="s">
        <v>398</v>
      </c>
      <c r="G7489" s="32" t="s">
        <v>78</v>
      </c>
      <c r="H7489" s="35" t="s">
        <v>296</v>
      </c>
      <c r="I7489" s="32" t="s">
        <v>166</v>
      </c>
      <c r="J7489" s="19">
        <v>1.35</v>
      </c>
    </row>
    <row r="7490" spans="1:10">
      <c r="A7490" s="18" t="s">
        <v>22</v>
      </c>
      <c r="B7490" s="5" t="str">
        <f>TEXT(DATA[[#This Row],[Fecha]],"mmm")</f>
        <v>sept</v>
      </c>
      <c r="C7490" s="16">
        <f>(WEEKNUM(DATA[[#This Row],[Fecha]],2))</f>
        <v>36</v>
      </c>
      <c r="D7490" s="30">
        <v>45538</v>
      </c>
      <c r="E7490" s="102">
        <f>YEAR(DATA[[#This Row],[Fecha]])</f>
        <v>2024</v>
      </c>
      <c r="F7490" s="31" t="s">
        <v>58</v>
      </c>
      <c r="G7490" s="32" t="s">
        <v>65</v>
      </c>
      <c r="H7490" s="35" t="s">
        <v>435</v>
      </c>
      <c r="I7490" s="32" t="s">
        <v>166</v>
      </c>
      <c r="J7490" s="19">
        <v>1.35</v>
      </c>
    </row>
    <row r="7491" spans="1:10">
      <c r="A7491" s="18" t="s">
        <v>20</v>
      </c>
      <c r="B7491" s="5" t="str">
        <f>TEXT(DATA[[#This Row],[Fecha]],"mmm")</f>
        <v>sept</v>
      </c>
      <c r="C7491" s="16">
        <f>(WEEKNUM(DATA[[#This Row],[Fecha]],2))</f>
        <v>36</v>
      </c>
      <c r="D7491" s="30">
        <v>45538</v>
      </c>
      <c r="E7491" s="102">
        <f>YEAR(DATA[[#This Row],[Fecha]])</f>
        <v>2024</v>
      </c>
      <c r="F7491" s="31" t="s">
        <v>398</v>
      </c>
      <c r="G7491" s="32" t="s">
        <v>59</v>
      </c>
      <c r="H7491" s="35" t="s">
        <v>487</v>
      </c>
      <c r="I7491" s="32" t="s">
        <v>166</v>
      </c>
      <c r="J7491" s="19">
        <v>1.18</v>
      </c>
    </row>
    <row r="7492" spans="1:10">
      <c r="A7492" s="18" t="s">
        <v>22</v>
      </c>
      <c r="B7492" s="5" t="str">
        <f>TEXT(DATA[[#This Row],[Fecha]],"mmm")</f>
        <v>sept</v>
      </c>
      <c r="C7492" s="16">
        <f>(WEEKNUM(DATA[[#This Row],[Fecha]],2))</f>
        <v>36</v>
      </c>
      <c r="D7492" s="30">
        <v>45538</v>
      </c>
      <c r="E7492" s="102">
        <f>YEAR(DATA[[#This Row],[Fecha]])</f>
        <v>2024</v>
      </c>
      <c r="F7492" s="31" t="s">
        <v>58</v>
      </c>
      <c r="G7492" s="32" t="s">
        <v>65</v>
      </c>
      <c r="H7492" s="35" t="s">
        <v>69</v>
      </c>
      <c r="I7492" s="32" t="s">
        <v>166</v>
      </c>
      <c r="J7492" s="19">
        <v>1.1499999999999999</v>
      </c>
    </row>
    <row r="7493" spans="1:10">
      <c r="A7493" s="18" t="s">
        <v>20</v>
      </c>
      <c r="B7493" s="5" t="str">
        <f>TEXT(DATA[[#This Row],[Fecha]],"mmm")</f>
        <v>sept</v>
      </c>
      <c r="C7493" s="16">
        <f>(WEEKNUM(DATA[[#This Row],[Fecha]],2))</f>
        <v>36</v>
      </c>
      <c r="D7493" s="30">
        <v>45538</v>
      </c>
      <c r="E7493" s="102">
        <f>YEAR(DATA[[#This Row],[Fecha]])</f>
        <v>2024</v>
      </c>
      <c r="F7493" s="31" t="s">
        <v>58</v>
      </c>
      <c r="G7493" s="32" t="s">
        <v>53</v>
      </c>
      <c r="H7493" s="35" t="s">
        <v>387</v>
      </c>
      <c r="I7493" s="32" t="s">
        <v>166</v>
      </c>
      <c r="J7493" s="19">
        <v>1.1299999999999999</v>
      </c>
    </row>
    <row r="7494" spans="1:10">
      <c r="A7494" s="18" t="s">
        <v>20</v>
      </c>
      <c r="B7494" s="5" t="str">
        <f>TEXT(DATA[[#This Row],[Fecha]],"mmm")</f>
        <v>sept</v>
      </c>
      <c r="C7494" s="16">
        <f>(WEEKNUM(DATA[[#This Row],[Fecha]],2))</f>
        <v>36</v>
      </c>
      <c r="D7494" s="30">
        <v>45538</v>
      </c>
      <c r="E7494" s="102">
        <f>YEAR(DATA[[#This Row],[Fecha]])</f>
        <v>2024</v>
      </c>
      <c r="F7494" s="31" t="s">
        <v>398</v>
      </c>
      <c r="G7494" s="32" t="s">
        <v>59</v>
      </c>
      <c r="H7494" s="35" t="s">
        <v>487</v>
      </c>
      <c r="I7494" s="32" t="s">
        <v>166</v>
      </c>
      <c r="J7494" s="19">
        <v>1.1000000000000001</v>
      </c>
    </row>
    <row r="7495" spans="1:10">
      <c r="A7495" s="18" t="s">
        <v>19</v>
      </c>
      <c r="B7495" s="5" t="str">
        <f>TEXT(DATA[[#This Row],[Fecha]],"mmm")</f>
        <v>sept</v>
      </c>
      <c r="C7495" s="16">
        <f>(WEEKNUM(DATA[[#This Row],[Fecha]],2))</f>
        <v>36</v>
      </c>
      <c r="D7495" s="30">
        <v>45538</v>
      </c>
      <c r="E7495" s="102">
        <f>YEAR(DATA[[#This Row],[Fecha]])</f>
        <v>2024</v>
      </c>
      <c r="F7495" s="31" t="s">
        <v>398</v>
      </c>
      <c r="G7495" s="32" t="s">
        <v>605</v>
      </c>
      <c r="H7495" s="35" t="s">
        <v>614</v>
      </c>
      <c r="I7495" s="32" t="s">
        <v>166</v>
      </c>
      <c r="J7495" s="19">
        <v>1.1000000000000001</v>
      </c>
    </row>
    <row r="7496" spans="1:10">
      <c r="A7496" s="18" t="s">
        <v>20</v>
      </c>
      <c r="B7496" s="5" t="str">
        <f>TEXT(DATA[[#This Row],[Fecha]],"mmm")</f>
        <v>sept</v>
      </c>
      <c r="C7496" s="16">
        <f>(WEEKNUM(DATA[[#This Row],[Fecha]],2))</f>
        <v>36</v>
      </c>
      <c r="D7496" s="30">
        <v>45538</v>
      </c>
      <c r="E7496" s="102">
        <f>YEAR(DATA[[#This Row],[Fecha]])</f>
        <v>2024</v>
      </c>
      <c r="F7496" s="31" t="s">
        <v>398</v>
      </c>
      <c r="G7496" s="32" t="s">
        <v>59</v>
      </c>
      <c r="H7496" s="35" t="s">
        <v>487</v>
      </c>
      <c r="I7496" s="32" t="s">
        <v>166</v>
      </c>
      <c r="J7496" s="19">
        <v>1.08</v>
      </c>
    </row>
    <row r="7497" spans="1:10">
      <c r="A7497" s="18" t="s">
        <v>22</v>
      </c>
      <c r="B7497" s="5" t="str">
        <f>TEXT(DATA[[#This Row],[Fecha]],"mmm")</f>
        <v>sept</v>
      </c>
      <c r="C7497" s="16">
        <f>(WEEKNUM(DATA[[#This Row],[Fecha]],2))</f>
        <v>36</v>
      </c>
      <c r="D7497" s="30">
        <v>45538</v>
      </c>
      <c r="E7497" s="102">
        <f>YEAR(DATA[[#This Row],[Fecha]])</f>
        <v>2024</v>
      </c>
      <c r="F7497" s="31" t="s">
        <v>398</v>
      </c>
      <c r="G7497" s="32" t="s">
        <v>65</v>
      </c>
      <c r="H7497" s="35" t="s">
        <v>69</v>
      </c>
      <c r="I7497" s="32" t="s">
        <v>166</v>
      </c>
      <c r="J7497" s="19">
        <v>0.98</v>
      </c>
    </row>
    <row r="7498" spans="1:10">
      <c r="A7498" s="18" t="s">
        <v>20</v>
      </c>
      <c r="B7498" s="5" t="str">
        <f>TEXT(DATA[[#This Row],[Fecha]],"mmm")</f>
        <v>sept</v>
      </c>
      <c r="C7498" s="16">
        <f>(WEEKNUM(DATA[[#This Row],[Fecha]],2))</f>
        <v>36</v>
      </c>
      <c r="D7498" s="30">
        <v>45538</v>
      </c>
      <c r="E7498" s="102">
        <f>YEAR(DATA[[#This Row],[Fecha]])</f>
        <v>2024</v>
      </c>
      <c r="F7498" s="31" t="s">
        <v>335</v>
      </c>
      <c r="G7498" s="32" t="s">
        <v>53</v>
      </c>
      <c r="H7498" s="35" t="s">
        <v>387</v>
      </c>
      <c r="I7498" s="32" t="s">
        <v>166</v>
      </c>
      <c r="J7498" s="19">
        <v>0.97</v>
      </c>
    </row>
    <row r="7499" spans="1:10">
      <c r="A7499" s="18" t="s">
        <v>19</v>
      </c>
      <c r="B7499" s="5" t="str">
        <f>TEXT(DATA[[#This Row],[Fecha]],"mmm")</f>
        <v>sept</v>
      </c>
      <c r="C7499" s="16">
        <f>(WEEKNUM(DATA[[#This Row],[Fecha]],2))</f>
        <v>36</v>
      </c>
      <c r="D7499" s="30">
        <v>45538</v>
      </c>
      <c r="E7499" s="102">
        <f>YEAR(DATA[[#This Row],[Fecha]])</f>
        <v>2024</v>
      </c>
      <c r="F7499" s="31" t="s">
        <v>398</v>
      </c>
      <c r="G7499" s="32" t="s">
        <v>605</v>
      </c>
      <c r="H7499" s="35" t="s">
        <v>614</v>
      </c>
      <c r="I7499" s="32" t="s">
        <v>166</v>
      </c>
      <c r="J7499" s="19">
        <v>0.95</v>
      </c>
    </row>
    <row r="7500" spans="1:10">
      <c r="A7500" s="18" t="s">
        <v>22</v>
      </c>
      <c r="B7500" s="5" t="str">
        <f>TEXT(DATA[[#This Row],[Fecha]],"mmm")</f>
        <v>sept</v>
      </c>
      <c r="C7500" s="16">
        <f>(WEEKNUM(DATA[[#This Row],[Fecha]],2))</f>
        <v>36</v>
      </c>
      <c r="D7500" s="30">
        <v>45538</v>
      </c>
      <c r="E7500" s="102">
        <f>YEAR(DATA[[#This Row],[Fecha]])</f>
        <v>2024</v>
      </c>
      <c r="F7500" s="31" t="s">
        <v>398</v>
      </c>
      <c r="G7500" s="32" t="s">
        <v>65</v>
      </c>
      <c r="H7500" s="35" t="s">
        <v>69</v>
      </c>
      <c r="I7500" s="32" t="s">
        <v>166</v>
      </c>
      <c r="J7500" s="19">
        <v>0.93</v>
      </c>
    </row>
    <row r="7501" spans="1:10">
      <c r="A7501" s="18" t="s">
        <v>20</v>
      </c>
      <c r="B7501" s="5" t="str">
        <f>TEXT(DATA[[#This Row],[Fecha]],"mmm")</f>
        <v>sept</v>
      </c>
      <c r="C7501" s="16">
        <f>(WEEKNUM(DATA[[#This Row],[Fecha]],2))</f>
        <v>36</v>
      </c>
      <c r="D7501" s="30">
        <v>45538</v>
      </c>
      <c r="E7501" s="102">
        <f>YEAR(DATA[[#This Row],[Fecha]])</f>
        <v>2024</v>
      </c>
      <c r="F7501" s="31" t="s">
        <v>398</v>
      </c>
      <c r="G7501" s="32" t="s">
        <v>76</v>
      </c>
      <c r="H7501" s="35" t="s">
        <v>687</v>
      </c>
      <c r="I7501" s="32" t="s">
        <v>166</v>
      </c>
      <c r="J7501" s="19">
        <v>0.9</v>
      </c>
    </row>
    <row r="7502" spans="1:10">
      <c r="A7502" s="18" t="s">
        <v>19</v>
      </c>
      <c r="B7502" s="5" t="str">
        <f>TEXT(DATA[[#This Row],[Fecha]],"mmm")</f>
        <v>sept</v>
      </c>
      <c r="C7502" s="16">
        <f>(WEEKNUM(DATA[[#This Row],[Fecha]],2))</f>
        <v>36</v>
      </c>
      <c r="D7502" s="30">
        <v>45538</v>
      </c>
      <c r="E7502" s="102">
        <f>YEAR(DATA[[#This Row],[Fecha]])</f>
        <v>2024</v>
      </c>
      <c r="F7502" s="31" t="s">
        <v>398</v>
      </c>
      <c r="G7502" s="32" t="s">
        <v>605</v>
      </c>
      <c r="H7502" s="35" t="s">
        <v>614</v>
      </c>
      <c r="I7502" s="32" t="s">
        <v>166</v>
      </c>
      <c r="J7502" s="19">
        <v>0.9</v>
      </c>
    </row>
    <row r="7503" spans="1:10">
      <c r="A7503" s="18" t="s">
        <v>20</v>
      </c>
      <c r="B7503" s="5" t="str">
        <f>TEXT(DATA[[#This Row],[Fecha]],"mmm")</f>
        <v>sept</v>
      </c>
      <c r="C7503" s="16">
        <f>(WEEKNUM(DATA[[#This Row],[Fecha]],2))</f>
        <v>36</v>
      </c>
      <c r="D7503" s="30">
        <v>45538</v>
      </c>
      <c r="E7503" s="102">
        <f>YEAR(DATA[[#This Row],[Fecha]])</f>
        <v>2024</v>
      </c>
      <c r="F7503" s="31" t="s">
        <v>398</v>
      </c>
      <c r="G7503" s="32" t="s">
        <v>59</v>
      </c>
      <c r="H7503" s="35" t="s">
        <v>487</v>
      </c>
      <c r="I7503" s="32" t="s">
        <v>166</v>
      </c>
      <c r="J7503" s="19">
        <v>0.72</v>
      </c>
    </row>
    <row r="7504" spans="1:10">
      <c r="A7504" s="18" t="s">
        <v>19</v>
      </c>
      <c r="B7504" s="5" t="str">
        <f>TEXT(DATA[[#This Row],[Fecha]],"mmm")</f>
        <v>sept</v>
      </c>
      <c r="C7504" s="16">
        <f>(WEEKNUM(DATA[[#This Row],[Fecha]],2))</f>
        <v>36</v>
      </c>
      <c r="D7504" s="30">
        <v>45538</v>
      </c>
      <c r="E7504" s="102">
        <f>YEAR(DATA[[#This Row],[Fecha]])</f>
        <v>2024</v>
      </c>
      <c r="F7504" s="31" t="s">
        <v>398</v>
      </c>
      <c r="G7504" s="32" t="s">
        <v>605</v>
      </c>
      <c r="H7504" s="35" t="s">
        <v>614</v>
      </c>
      <c r="I7504" s="32" t="s">
        <v>166</v>
      </c>
      <c r="J7504" s="19">
        <v>0.7</v>
      </c>
    </row>
    <row r="7505" spans="1:10">
      <c r="A7505" s="18" t="s">
        <v>20</v>
      </c>
      <c r="B7505" s="5" t="str">
        <f>TEXT(DATA[[#This Row],[Fecha]],"mmm")</f>
        <v>sept</v>
      </c>
      <c r="C7505" s="16">
        <f>(WEEKNUM(DATA[[#This Row],[Fecha]],2))</f>
        <v>36</v>
      </c>
      <c r="D7505" s="30">
        <v>45538</v>
      </c>
      <c r="E7505" s="102">
        <f>YEAR(DATA[[#This Row],[Fecha]])</f>
        <v>2024</v>
      </c>
      <c r="F7505" s="31" t="s">
        <v>398</v>
      </c>
      <c r="G7505" s="32" t="s">
        <v>76</v>
      </c>
      <c r="H7505" s="35" t="s">
        <v>687</v>
      </c>
      <c r="I7505" s="32" t="s">
        <v>166</v>
      </c>
      <c r="J7505" s="19">
        <v>0.68</v>
      </c>
    </row>
    <row r="7506" spans="1:10">
      <c r="A7506" s="18" t="s">
        <v>20</v>
      </c>
      <c r="B7506" s="5" t="str">
        <f>TEXT(DATA[[#This Row],[Fecha]],"mmm")</f>
        <v>sept</v>
      </c>
      <c r="C7506" s="16">
        <f>(WEEKNUM(DATA[[#This Row],[Fecha]],2))</f>
        <v>36</v>
      </c>
      <c r="D7506" s="30">
        <v>45538</v>
      </c>
      <c r="E7506" s="102">
        <f>YEAR(DATA[[#This Row],[Fecha]])</f>
        <v>2024</v>
      </c>
      <c r="F7506" s="31" t="s">
        <v>398</v>
      </c>
      <c r="G7506" s="32" t="s">
        <v>59</v>
      </c>
      <c r="H7506" s="35" t="s">
        <v>487</v>
      </c>
      <c r="I7506" s="32" t="s">
        <v>166</v>
      </c>
      <c r="J7506" s="19">
        <v>0.62</v>
      </c>
    </row>
    <row r="7507" spans="1:10">
      <c r="A7507" s="18" t="s">
        <v>19</v>
      </c>
      <c r="B7507" s="5" t="str">
        <f>TEXT(DATA[[#This Row],[Fecha]],"mmm")</f>
        <v>sept</v>
      </c>
      <c r="C7507" s="16">
        <f>(WEEKNUM(DATA[[#This Row],[Fecha]],2))</f>
        <v>36</v>
      </c>
      <c r="D7507" s="30">
        <v>45538</v>
      </c>
      <c r="E7507" s="102">
        <f>YEAR(DATA[[#This Row],[Fecha]])</f>
        <v>2024</v>
      </c>
      <c r="F7507" s="31" t="s">
        <v>398</v>
      </c>
      <c r="G7507" s="32" t="s">
        <v>74</v>
      </c>
      <c r="H7507" s="35" t="s">
        <v>149</v>
      </c>
      <c r="I7507" s="32" t="s">
        <v>166</v>
      </c>
      <c r="J7507" s="19">
        <v>0.44</v>
      </c>
    </row>
    <row r="7508" spans="1:10">
      <c r="A7508" s="18" t="s">
        <v>22</v>
      </c>
      <c r="B7508" s="5" t="str">
        <f>TEXT(DATA[[#This Row],[Fecha]],"mmm")</f>
        <v>sept</v>
      </c>
      <c r="C7508" s="16">
        <f>(WEEKNUM(DATA[[#This Row],[Fecha]],2))</f>
        <v>36</v>
      </c>
      <c r="D7508" s="30">
        <v>45538</v>
      </c>
      <c r="E7508" s="102">
        <f>YEAR(DATA[[#This Row],[Fecha]])</f>
        <v>2024</v>
      </c>
      <c r="F7508" s="31" t="s">
        <v>398</v>
      </c>
      <c r="G7508" s="32" t="s">
        <v>65</v>
      </c>
      <c r="H7508" s="35" t="s">
        <v>69</v>
      </c>
      <c r="I7508" s="32" t="s">
        <v>166</v>
      </c>
      <c r="J7508" s="19">
        <v>0.38</v>
      </c>
    </row>
    <row r="7509" spans="1:10">
      <c r="A7509" s="18" t="s">
        <v>22</v>
      </c>
      <c r="B7509" s="5" t="str">
        <f>TEXT(DATA[[#This Row],[Fecha]],"mmm")</f>
        <v>sept</v>
      </c>
      <c r="C7509" s="16">
        <f>(WEEKNUM(DATA[[#This Row],[Fecha]],2))</f>
        <v>36</v>
      </c>
      <c r="D7509" s="30">
        <v>45538</v>
      </c>
      <c r="E7509" s="102">
        <f>YEAR(DATA[[#This Row],[Fecha]])</f>
        <v>2024</v>
      </c>
      <c r="F7509" s="31" t="s">
        <v>398</v>
      </c>
      <c r="G7509" s="32" t="s">
        <v>78</v>
      </c>
      <c r="H7509" s="35" t="s">
        <v>296</v>
      </c>
      <c r="I7509" s="32" t="s">
        <v>166</v>
      </c>
      <c r="J7509" s="19">
        <v>0.38</v>
      </c>
    </row>
    <row r="7510" spans="1:10">
      <c r="A7510" s="18" t="s">
        <v>20</v>
      </c>
      <c r="B7510" s="5" t="str">
        <f>TEXT(DATA[[#This Row],[Fecha]],"mmm")</f>
        <v>sept</v>
      </c>
      <c r="C7510" s="16">
        <f>(WEEKNUM(DATA[[#This Row],[Fecha]],2))</f>
        <v>36</v>
      </c>
      <c r="D7510" s="30">
        <v>45538</v>
      </c>
      <c r="E7510" s="102">
        <f>YEAR(DATA[[#This Row],[Fecha]])</f>
        <v>2024</v>
      </c>
      <c r="F7510" s="31" t="s">
        <v>58</v>
      </c>
      <c r="G7510" s="32" t="s">
        <v>53</v>
      </c>
      <c r="H7510" s="35" t="s">
        <v>387</v>
      </c>
      <c r="I7510" s="32" t="s">
        <v>166</v>
      </c>
      <c r="J7510" s="19">
        <v>0.37</v>
      </c>
    </row>
    <row r="7511" spans="1:10">
      <c r="A7511" s="18" t="s">
        <v>20</v>
      </c>
      <c r="B7511" s="5" t="str">
        <f>TEXT(DATA[[#This Row],[Fecha]],"mmm")</f>
        <v>sept</v>
      </c>
      <c r="C7511" s="16">
        <f>(WEEKNUM(DATA[[#This Row],[Fecha]],2))</f>
        <v>36</v>
      </c>
      <c r="D7511" s="30">
        <v>45538</v>
      </c>
      <c r="E7511" s="102">
        <f>YEAR(DATA[[#This Row],[Fecha]])</f>
        <v>2024</v>
      </c>
      <c r="F7511" s="31" t="s">
        <v>58</v>
      </c>
      <c r="G7511" s="32" t="s">
        <v>53</v>
      </c>
      <c r="H7511" s="35" t="s">
        <v>387</v>
      </c>
      <c r="I7511" s="32" t="s">
        <v>166</v>
      </c>
      <c r="J7511" s="19">
        <v>0.37</v>
      </c>
    </row>
    <row r="7512" spans="1:10">
      <c r="A7512" s="18" t="s">
        <v>20</v>
      </c>
      <c r="B7512" s="5" t="str">
        <f>TEXT(DATA[[#This Row],[Fecha]],"mmm")</f>
        <v>sept</v>
      </c>
      <c r="C7512" s="16">
        <f>(WEEKNUM(DATA[[#This Row],[Fecha]],2))</f>
        <v>36</v>
      </c>
      <c r="D7512" s="30">
        <v>45538</v>
      </c>
      <c r="E7512" s="102">
        <f>YEAR(DATA[[#This Row],[Fecha]])</f>
        <v>2024</v>
      </c>
      <c r="F7512" s="31" t="s">
        <v>58</v>
      </c>
      <c r="G7512" s="32" t="s">
        <v>53</v>
      </c>
      <c r="H7512" s="35" t="s">
        <v>387</v>
      </c>
      <c r="I7512" s="32" t="s">
        <v>166</v>
      </c>
      <c r="J7512" s="19">
        <v>0.33</v>
      </c>
    </row>
    <row r="7513" spans="1:10">
      <c r="A7513" s="18" t="s">
        <v>20</v>
      </c>
      <c r="B7513" s="5" t="str">
        <f>TEXT(DATA[[#This Row],[Fecha]],"mmm")</f>
        <v>sept</v>
      </c>
      <c r="C7513" s="16">
        <f>(WEEKNUM(DATA[[#This Row],[Fecha]],2))</f>
        <v>36</v>
      </c>
      <c r="D7513" s="30">
        <v>45538</v>
      </c>
      <c r="E7513" s="102">
        <f>YEAR(DATA[[#This Row],[Fecha]])</f>
        <v>2024</v>
      </c>
      <c r="F7513" s="31" t="s">
        <v>58</v>
      </c>
      <c r="G7513" s="32" t="s">
        <v>53</v>
      </c>
      <c r="H7513" s="35" t="s">
        <v>387</v>
      </c>
      <c r="I7513" s="32" t="s">
        <v>166</v>
      </c>
      <c r="J7513" s="19">
        <v>0.33</v>
      </c>
    </row>
    <row r="7514" spans="1:10">
      <c r="A7514" s="18" t="s">
        <v>20</v>
      </c>
      <c r="B7514" s="5" t="str">
        <f>TEXT(DATA[[#This Row],[Fecha]],"mmm")</f>
        <v>sept</v>
      </c>
      <c r="C7514" s="16">
        <f>(WEEKNUM(DATA[[#This Row],[Fecha]],2))</f>
        <v>36</v>
      </c>
      <c r="D7514" s="30">
        <v>45538</v>
      </c>
      <c r="E7514" s="102">
        <f>YEAR(DATA[[#This Row],[Fecha]])</f>
        <v>2024</v>
      </c>
      <c r="F7514" s="31" t="s">
        <v>335</v>
      </c>
      <c r="G7514" s="32" t="s">
        <v>59</v>
      </c>
      <c r="H7514" s="35" t="s">
        <v>487</v>
      </c>
      <c r="I7514" s="32" t="s">
        <v>166</v>
      </c>
      <c r="J7514" s="19">
        <v>0.32</v>
      </c>
    </row>
    <row r="7515" spans="1:10">
      <c r="A7515" s="18" t="s">
        <v>22</v>
      </c>
      <c r="B7515" s="5" t="str">
        <f>TEXT(DATA[[#This Row],[Fecha]],"mmm")</f>
        <v>sept</v>
      </c>
      <c r="C7515" s="16">
        <f>(WEEKNUM(DATA[[#This Row],[Fecha]],2))</f>
        <v>36</v>
      </c>
      <c r="D7515" s="30">
        <v>45538</v>
      </c>
      <c r="E7515" s="102">
        <f>YEAR(DATA[[#This Row],[Fecha]])</f>
        <v>2024</v>
      </c>
      <c r="F7515" s="31" t="s">
        <v>58</v>
      </c>
      <c r="G7515" s="32" t="s">
        <v>65</v>
      </c>
      <c r="H7515" s="35" t="s">
        <v>89</v>
      </c>
      <c r="I7515" s="32" t="s">
        <v>166</v>
      </c>
      <c r="J7515" s="19">
        <v>0.31</v>
      </c>
    </row>
    <row r="7516" spans="1:10">
      <c r="A7516" s="18" t="s">
        <v>22</v>
      </c>
      <c r="B7516" s="5" t="str">
        <f>TEXT(DATA[[#This Row],[Fecha]],"mmm")</f>
        <v>sept</v>
      </c>
      <c r="C7516" s="16">
        <f>(WEEKNUM(DATA[[#This Row],[Fecha]],2))</f>
        <v>36</v>
      </c>
      <c r="D7516" s="30">
        <v>45538</v>
      </c>
      <c r="E7516" s="102">
        <f>YEAR(DATA[[#This Row],[Fecha]])</f>
        <v>2024</v>
      </c>
      <c r="F7516" s="31" t="s">
        <v>398</v>
      </c>
      <c r="G7516" s="32" t="s">
        <v>78</v>
      </c>
      <c r="H7516" s="35" t="s">
        <v>296</v>
      </c>
      <c r="I7516" s="32" t="s">
        <v>166</v>
      </c>
      <c r="J7516" s="19">
        <v>0.23</v>
      </c>
    </row>
    <row r="7517" spans="1:10">
      <c r="A7517" s="18" t="s">
        <v>20</v>
      </c>
      <c r="B7517" s="5" t="str">
        <f>TEXT(DATA[[#This Row],[Fecha]],"mmm")</f>
        <v>sept</v>
      </c>
      <c r="C7517" s="16">
        <f>(WEEKNUM(DATA[[#This Row],[Fecha]],2))</f>
        <v>36</v>
      </c>
      <c r="D7517" s="30">
        <v>45538</v>
      </c>
      <c r="E7517" s="102">
        <f>YEAR(DATA[[#This Row],[Fecha]])</f>
        <v>2024</v>
      </c>
      <c r="F7517" s="31" t="s">
        <v>335</v>
      </c>
      <c r="G7517" s="32" t="s">
        <v>59</v>
      </c>
      <c r="H7517" s="35" t="s">
        <v>487</v>
      </c>
      <c r="I7517" s="32" t="s">
        <v>166</v>
      </c>
      <c r="J7517" s="19">
        <v>0.15</v>
      </c>
    </row>
    <row r="7518" spans="1:10">
      <c r="A7518" s="18" t="s">
        <v>22</v>
      </c>
      <c r="B7518" s="5" t="str">
        <f>TEXT(DATA[[#This Row],[Fecha]],"mmm")</f>
        <v>sept</v>
      </c>
      <c r="C7518" s="16">
        <f>(WEEKNUM(DATA[[#This Row],[Fecha]],2))</f>
        <v>36</v>
      </c>
      <c r="D7518" s="30">
        <v>45538</v>
      </c>
      <c r="E7518" s="102">
        <f>YEAR(DATA[[#This Row],[Fecha]])</f>
        <v>2024</v>
      </c>
      <c r="F7518" s="31" t="s">
        <v>398</v>
      </c>
      <c r="G7518" s="32" t="s">
        <v>65</v>
      </c>
      <c r="H7518" s="35" t="s">
        <v>429</v>
      </c>
      <c r="I7518" s="32" t="s">
        <v>166</v>
      </c>
      <c r="J7518" s="19">
        <v>0.13</v>
      </c>
    </row>
    <row r="7519" spans="1:10">
      <c r="A7519" s="18" t="s">
        <v>20</v>
      </c>
      <c r="B7519" s="5" t="str">
        <f>TEXT(DATA[[#This Row],[Fecha]],"mmm")</f>
        <v>sept</v>
      </c>
      <c r="C7519" s="16">
        <f>(WEEKNUM(DATA[[#This Row],[Fecha]],2))</f>
        <v>36</v>
      </c>
      <c r="D7519" s="30">
        <v>45538</v>
      </c>
      <c r="E7519" s="102">
        <f>YEAR(DATA[[#This Row],[Fecha]])</f>
        <v>2024</v>
      </c>
      <c r="F7519" s="31" t="s">
        <v>58</v>
      </c>
      <c r="G7519" s="32" t="s">
        <v>59</v>
      </c>
      <c r="H7519" s="35" t="s">
        <v>487</v>
      </c>
      <c r="I7519" s="32" t="s">
        <v>166</v>
      </c>
      <c r="J7519" s="19">
        <v>0.1</v>
      </c>
    </row>
    <row r="7520" spans="1:10">
      <c r="A7520" s="18" t="s">
        <v>22</v>
      </c>
      <c r="B7520" s="5" t="str">
        <f>TEXT(DATA[[#This Row],[Fecha]],"mmm")</f>
        <v>sept</v>
      </c>
      <c r="C7520" s="16">
        <f>(WEEKNUM(DATA[[#This Row],[Fecha]],2))</f>
        <v>36</v>
      </c>
      <c r="D7520" s="30">
        <v>45538</v>
      </c>
      <c r="E7520" s="102">
        <f>YEAR(DATA[[#This Row],[Fecha]])</f>
        <v>2024</v>
      </c>
      <c r="F7520" s="31" t="s">
        <v>398</v>
      </c>
      <c r="G7520" s="32" t="s">
        <v>78</v>
      </c>
      <c r="H7520" s="35" t="s">
        <v>296</v>
      </c>
      <c r="I7520" s="32" t="s">
        <v>166</v>
      </c>
      <c r="J7520" s="19">
        <v>0.05</v>
      </c>
    </row>
    <row r="7521" spans="1:11">
      <c r="A7521" s="18" t="s">
        <v>19</v>
      </c>
      <c r="B7521" s="5" t="str">
        <f>TEXT(DATA[[#This Row],[Fecha]],"mmm")</f>
        <v>sept</v>
      </c>
      <c r="C7521" s="16">
        <f>(WEEKNUM(DATA[[#This Row],[Fecha]],2))</f>
        <v>36</v>
      </c>
      <c r="D7521" s="30">
        <v>45539</v>
      </c>
      <c r="E7521" s="102">
        <f>YEAR(DATA[[#This Row],[Fecha]])</f>
        <v>2024</v>
      </c>
      <c r="F7521" s="31" t="s">
        <v>398</v>
      </c>
      <c r="G7521" s="32" t="s">
        <v>64</v>
      </c>
      <c r="H7521" s="35" t="s">
        <v>478</v>
      </c>
      <c r="I7521" s="32" t="s">
        <v>56</v>
      </c>
      <c r="J7521" s="19">
        <v>29.57</v>
      </c>
      <c r="K7521" s="29" t="s">
        <v>1183</v>
      </c>
    </row>
    <row r="7522" spans="1:11">
      <c r="A7522" s="18" t="s">
        <v>22</v>
      </c>
      <c r="B7522" s="5" t="str">
        <f>TEXT(DATA[[#This Row],[Fecha]],"mmm")</f>
        <v>sept</v>
      </c>
      <c r="C7522" s="16">
        <f>(WEEKNUM(DATA[[#This Row],[Fecha]],2))</f>
        <v>36</v>
      </c>
      <c r="D7522" s="30">
        <v>45539</v>
      </c>
      <c r="E7522" s="102">
        <f>YEAR(DATA[[#This Row],[Fecha]])</f>
        <v>2024</v>
      </c>
      <c r="F7522" s="31" t="s">
        <v>58</v>
      </c>
      <c r="G7522" s="32" t="s">
        <v>78</v>
      </c>
      <c r="H7522" s="35" t="s">
        <v>139</v>
      </c>
      <c r="I7522" s="32" t="s">
        <v>57</v>
      </c>
      <c r="J7522" s="19">
        <v>19.850000000000001</v>
      </c>
      <c r="K7522" s="29" t="s">
        <v>1185</v>
      </c>
    </row>
    <row r="7523" spans="1:11">
      <c r="A7523" s="18" t="s">
        <v>19</v>
      </c>
      <c r="B7523" s="5" t="str">
        <f>TEXT(DATA[[#This Row],[Fecha]],"mmm")</f>
        <v>sept</v>
      </c>
      <c r="C7523" s="16">
        <f>(WEEKNUM(DATA[[#This Row],[Fecha]],2))</f>
        <v>36</v>
      </c>
      <c r="D7523" s="30">
        <v>45539</v>
      </c>
      <c r="E7523" s="102">
        <f>YEAR(DATA[[#This Row],[Fecha]])</f>
        <v>2024</v>
      </c>
      <c r="F7523" s="31" t="s">
        <v>398</v>
      </c>
      <c r="G7523" s="32" t="s">
        <v>53</v>
      </c>
      <c r="H7523" s="35" t="s">
        <v>519</v>
      </c>
      <c r="I7523" s="32" t="s">
        <v>56</v>
      </c>
      <c r="J7523" s="19">
        <v>13.8</v>
      </c>
      <c r="K7523" s="29" t="s">
        <v>1184</v>
      </c>
    </row>
    <row r="7524" spans="1:11">
      <c r="A7524" s="18" t="s">
        <v>22</v>
      </c>
      <c r="B7524" s="5" t="str">
        <f>TEXT(DATA[[#This Row],[Fecha]],"mmm")</f>
        <v>sept</v>
      </c>
      <c r="C7524" s="16">
        <f>(WEEKNUM(DATA[[#This Row],[Fecha]],2))</f>
        <v>36</v>
      </c>
      <c r="D7524" s="30">
        <v>45539</v>
      </c>
      <c r="E7524" s="102">
        <f>YEAR(DATA[[#This Row],[Fecha]])</f>
        <v>2024</v>
      </c>
      <c r="F7524" s="31" t="s">
        <v>58</v>
      </c>
      <c r="G7524" s="32" t="s">
        <v>78</v>
      </c>
      <c r="H7524" s="35" t="s">
        <v>139</v>
      </c>
      <c r="I7524" s="32" t="s">
        <v>57</v>
      </c>
      <c r="J7524" s="19">
        <v>10.98</v>
      </c>
      <c r="K7524" s="29" t="s">
        <v>1185</v>
      </c>
    </row>
    <row r="7525" spans="1:11">
      <c r="A7525" s="18" t="s">
        <v>19</v>
      </c>
      <c r="B7525" s="5" t="str">
        <f>TEXT(DATA[[#This Row],[Fecha]],"mmm")</f>
        <v>sept</v>
      </c>
      <c r="C7525" s="16">
        <f>(WEEKNUM(DATA[[#This Row],[Fecha]],2))</f>
        <v>36</v>
      </c>
      <c r="D7525" s="30">
        <v>45539</v>
      </c>
      <c r="E7525" s="102">
        <f>YEAR(DATA[[#This Row],[Fecha]])</f>
        <v>2024</v>
      </c>
      <c r="F7525" s="31" t="s">
        <v>398</v>
      </c>
      <c r="G7525" s="32" t="s">
        <v>70</v>
      </c>
      <c r="H7525" s="35" t="s">
        <v>84</v>
      </c>
      <c r="I7525" s="32" t="s">
        <v>56</v>
      </c>
      <c r="J7525" s="19">
        <v>8.4600000000000009</v>
      </c>
      <c r="K7525" s="29" t="s">
        <v>1186</v>
      </c>
    </row>
    <row r="7526" spans="1:11">
      <c r="A7526" s="18" t="s">
        <v>19</v>
      </c>
      <c r="B7526" s="5" t="str">
        <f>TEXT(DATA[[#This Row],[Fecha]],"mmm")</f>
        <v>sept</v>
      </c>
      <c r="C7526" s="16">
        <f>(WEEKNUM(DATA[[#This Row],[Fecha]],2))</f>
        <v>36</v>
      </c>
      <c r="D7526" s="30">
        <v>45539</v>
      </c>
      <c r="E7526" s="102">
        <f>YEAR(DATA[[#This Row],[Fecha]])</f>
        <v>2024</v>
      </c>
      <c r="F7526" s="31" t="s">
        <v>398</v>
      </c>
      <c r="G7526" s="32" t="s">
        <v>65</v>
      </c>
      <c r="H7526" s="35" t="s">
        <v>89</v>
      </c>
      <c r="I7526" s="32" t="s">
        <v>56</v>
      </c>
      <c r="J7526" s="19">
        <v>5.45</v>
      </c>
    </row>
    <row r="7527" spans="1:11">
      <c r="A7527" s="18" t="s">
        <v>20</v>
      </c>
      <c r="B7527" s="5" t="str">
        <f>TEXT(DATA[[#This Row],[Fecha]],"mmm")</f>
        <v>sept</v>
      </c>
      <c r="C7527" s="16">
        <f>(WEEKNUM(DATA[[#This Row],[Fecha]],2))</f>
        <v>36</v>
      </c>
      <c r="D7527" s="30">
        <v>45539</v>
      </c>
      <c r="E7527" s="102">
        <f>YEAR(DATA[[#This Row],[Fecha]])</f>
        <v>2024</v>
      </c>
      <c r="F7527" s="31" t="s">
        <v>398</v>
      </c>
      <c r="G7527" s="32" t="s">
        <v>75</v>
      </c>
      <c r="H7527" s="35" t="s">
        <v>1038</v>
      </c>
      <c r="I7527" s="32" t="s">
        <v>57</v>
      </c>
      <c r="J7527" s="19">
        <v>5.44</v>
      </c>
    </row>
    <row r="7528" spans="1:11">
      <c r="A7528" s="18" t="s">
        <v>20</v>
      </c>
      <c r="B7528" s="5" t="str">
        <f>TEXT(DATA[[#This Row],[Fecha]],"mmm")</f>
        <v>sept</v>
      </c>
      <c r="C7528" s="16">
        <f>(WEEKNUM(DATA[[#This Row],[Fecha]],2))</f>
        <v>36</v>
      </c>
      <c r="D7528" s="30">
        <v>45539</v>
      </c>
      <c r="E7528" s="102">
        <f>YEAR(DATA[[#This Row],[Fecha]])</f>
        <v>2024</v>
      </c>
      <c r="F7528" s="31" t="s">
        <v>58</v>
      </c>
      <c r="G7528" s="32" t="s">
        <v>76</v>
      </c>
      <c r="H7528" s="35" t="s">
        <v>102</v>
      </c>
      <c r="I7528" s="32" t="s">
        <v>166</v>
      </c>
      <c r="J7528" s="19">
        <v>4.96</v>
      </c>
    </row>
    <row r="7529" spans="1:11">
      <c r="A7529" s="18" t="s">
        <v>20</v>
      </c>
      <c r="B7529" s="5" t="str">
        <f>TEXT(DATA[[#This Row],[Fecha]],"mmm")</f>
        <v>sept</v>
      </c>
      <c r="C7529" s="16">
        <f>(WEEKNUM(DATA[[#This Row],[Fecha]],2))</f>
        <v>36</v>
      </c>
      <c r="D7529" s="30">
        <v>45539</v>
      </c>
      <c r="E7529" s="102">
        <f>YEAR(DATA[[#This Row],[Fecha]])</f>
        <v>2024</v>
      </c>
      <c r="F7529" s="31" t="s">
        <v>58</v>
      </c>
      <c r="G7529" s="32" t="s">
        <v>62</v>
      </c>
      <c r="H7529" s="35" t="s">
        <v>242</v>
      </c>
      <c r="I7529" s="32" t="s">
        <v>166</v>
      </c>
      <c r="J7529" s="19">
        <v>4.87</v>
      </c>
    </row>
    <row r="7530" spans="1:11">
      <c r="A7530" s="18" t="s">
        <v>22</v>
      </c>
      <c r="B7530" s="5" t="str">
        <f>TEXT(DATA[[#This Row],[Fecha]],"mmm")</f>
        <v>sept</v>
      </c>
      <c r="C7530" s="16">
        <f>(WEEKNUM(DATA[[#This Row],[Fecha]],2))</f>
        <v>36</v>
      </c>
      <c r="D7530" s="30">
        <v>45539</v>
      </c>
      <c r="E7530" s="102">
        <f>YEAR(DATA[[#This Row],[Fecha]])</f>
        <v>2024</v>
      </c>
      <c r="F7530" s="31" t="s">
        <v>398</v>
      </c>
      <c r="G7530" s="32" t="s">
        <v>65</v>
      </c>
      <c r="H7530" s="35" t="s">
        <v>89</v>
      </c>
      <c r="I7530" s="32" t="s">
        <v>166</v>
      </c>
      <c r="J7530" s="19">
        <v>4.7300000000000004</v>
      </c>
    </row>
    <row r="7531" spans="1:11">
      <c r="A7531" s="18" t="s">
        <v>20</v>
      </c>
      <c r="B7531" s="5" t="str">
        <f>TEXT(DATA[[#This Row],[Fecha]],"mmm")</f>
        <v>sept</v>
      </c>
      <c r="C7531" s="16">
        <f>(WEEKNUM(DATA[[#This Row],[Fecha]],2))</f>
        <v>36</v>
      </c>
      <c r="D7531" s="30">
        <v>45539</v>
      </c>
      <c r="E7531" s="102">
        <f>YEAR(DATA[[#This Row],[Fecha]])</f>
        <v>2024</v>
      </c>
      <c r="F7531" s="31" t="s">
        <v>335</v>
      </c>
      <c r="G7531" s="32" t="s">
        <v>75</v>
      </c>
      <c r="H7531" s="35" t="s">
        <v>705</v>
      </c>
      <c r="I7531" s="32" t="s">
        <v>166</v>
      </c>
      <c r="J7531" s="19">
        <v>4.72</v>
      </c>
    </row>
    <row r="7532" spans="1:11">
      <c r="A7532" s="18" t="s">
        <v>20</v>
      </c>
      <c r="B7532" s="5" t="str">
        <f>TEXT(DATA[[#This Row],[Fecha]],"mmm")</f>
        <v>sept</v>
      </c>
      <c r="C7532" s="16">
        <f>(WEEKNUM(DATA[[#This Row],[Fecha]],2))</f>
        <v>36</v>
      </c>
      <c r="D7532" s="30">
        <v>45539</v>
      </c>
      <c r="E7532" s="102">
        <f>YEAR(DATA[[#This Row],[Fecha]])</f>
        <v>2024</v>
      </c>
      <c r="F7532" s="31" t="s">
        <v>398</v>
      </c>
      <c r="G7532" s="32" t="s">
        <v>62</v>
      </c>
      <c r="H7532" s="35" t="s">
        <v>63</v>
      </c>
      <c r="I7532" s="32" t="s">
        <v>166</v>
      </c>
      <c r="J7532" s="19">
        <v>4.57</v>
      </c>
    </row>
    <row r="7533" spans="1:11">
      <c r="A7533" s="18" t="s">
        <v>19</v>
      </c>
      <c r="B7533" s="5" t="str">
        <f>TEXT(DATA[[#This Row],[Fecha]],"mmm")</f>
        <v>sept</v>
      </c>
      <c r="C7533" s="16">
        <f>(WEEKNUM(DATA[[#This Row],[Fecha]],2))</f>
        <v>36</v>
      </c>
      <c r="D7533" s="30">
        <v>45539</v>
      </c>
      <c r="E7533" s="102">
        <f>YEAR(DATA[[#This Row],[Fecha]])</f>
        <v>2024</v>
      </c>
      <c r="F7533" s="31" t="s">
        <v>398</v>
      </c>
      <c r="G7533" s="32" t="s">
        <v>65</v>
      </c>
      <c r="H7533" s="35" t="s">
        <v>89</v>
      </c>
      <c r="I7533" s="32" t="s">
        <v>166</v>
      </c>
      <c r="J7533" s="19">
        <v>4.16</v>
      </c>
    </row>
    <row r="7534" spans="1:11">
      <c r="A7534" s="18" t="s">
        <v>22</v>
      </c>
      <c r="B7534" s="5" t="str">
        <f>TEXT(DATA[[#This Row],[Fecha]],"mmm")</f>
        <v>sept</v>
      </c>
      <c r="C7534" s="16">
        <f>(WEEKNUM(DATA[[#This Row],[Fecha]],2))</f>
        <v>36</v>
      </c>
      <c r="D7534" s="30">
        <v>45539</v>
      </c>
      <c r="E7534" s="102">
        <f>YEAR(DATA[[#This Row],[Fecha]])</f>
        <v>2024</v>
      </c>
      <c r="F7534" s="31" t="s">
        <v>398</v>
      </c>
      <c r="G7534" s="32" t="s">
        <v>65</v>
      </c>
      <c r="H7534" s="35" t="s">
        <v>69</v>
      </c>
      <c r="I7534" s="32" t="s">
        <v>166</v>
      </c>
      <c r="J7534" s="19">
        <v>3.63</v>
      </c>
    </row>
    <row r="7535" spans="1:11">
      <c r="A7535" s="18" t="s">
        <v>19</v>
      </c>
      <c r="B7535" s="5" t="str">
        <f>TEXT(DATA[[#This Row],[Fecha]],"mmm")</f>
        <v>sept</v>
      </c>
      <c r="C7535" s="16">
        <f>(WEEKNUM(DATA[[#This Row],[Fecha]],2))</f>
        <v>36</v>
      </c>
      <c r="D7535" s="30">
        <v>45539</v>
      </c>
      <c r="E7535" s="102">
        <f>YEAR(DATA[[#This Row],[Fecha]])</f>
        <v>2024</v>
      </c>
      <c r="F7535" s="31" t="s">
        <v>398</v>
      </c>
      <c r="G7535" s="32" t="s">
        <v>70</v>
      </c>
      <c r="H7535" s="35" t="s">
        <v>134</v>
      </c>
      <c r="I7535" s="32" t="s">
        <v>166</v>
      </c>
      <c r="J7535" s="19">
        <v>3.27</v>
      </c>
    </row>
    <row r="7536" spans="1:11">
      <c r="A7536" s="18" t="s">
        <v>22</v>
      </c>
      <c r="B7536" s="5" t="str">
        <f>TEXT(DATA[[#This Row],[Fecha]],"mmm")</f>
        <v>sept</v>
      </c>
      <c r="C7536" s="16">
        <f>(WEEKNUM(DATA[[#This Row],[Fecha]],2))</f>
        <v>36</v>
      </c>
      <c r="D7536" s="30">
        <v>45539</v>
      </c>
      <c r="E7536" s="102">
        <f>YEAR(DATA[[#This Row],[Fecha]])</f>
        <v>2024</v>
      </c>
      <c r="F7536" s="31" t="s">
        <v>58</v>
      </c>
      <c r="G7536" s="32" t="s">
        <v>60</v>
      </c>
      <c r="H7536" s="35" t="s">
        <v>299</v>
      </c>
      <c r="I7536" s="32" t="s">
        <v>166</v>
      </c>
      <c r="J7536" s="19">
        <v>3.1</v>
      </c>
    </row>
    <row r="7537" spans="1:10">
      <c r="A7537" s="18" t="s">
        <v>19</v>
      </c>
      <c r="B7537" s="5" t="str">
        <f>TEXT(DATA[[#This Row],[Fecha]],"mmm")</f>
        <v>sept</v>
      </c>
      <c r="C7537" s="16">
        <f>(WEEKNUM(DATA[[#This Row],[Fecha]],2))</f>
        <v>36</v>
      </c>
      <c r="D7537" s="30">
        <v>45539</v>
      </c>
      <c r="E7537" s="102">
        <f>YEAR(DATA[[#This Row],[Fecha]])</f>
        <v>2024</v>
      </c>
      <c r="F7537" s="31" t="s">
        <v>398</v>
      </c>
      <c r="G7537" s="32" t="s">
        <v>65</v>
      </c>
      <c r="H7537" s="35" t="s">
        <v>89</v>
      </c>
      <c r="I7537" s="32" t="s">
        <v>166</v>
      </c>
      <c r="J7537" s="19">
        <v>2.74</v>
      </c>
    </row>
    <row r="7538" spans="1:10">
      <c r="A7538" s="18" t="s">
        <v>20</v>
      </c>
      <c r="B7538" s="5" t="str">
        <f>TEXT(DATA[[#This Row],[Fecha]],"mmm")</f>
        <v>sept</v>
      </c>
      <c r="C7538" s="16">
        <f>(WEEKNUM(DATA[[#This Row],[Fecha]],2))</f>
        <v>36</v>
      </c>
      <c r="D7538" s="30">
        <v>45539</v>
      </c>
      <c r="E7538" s="102">
        <f>YEAR(DATA[[#This Row],[Fecha]])</f>
        <v>2024</v>
      </c>
      <c r="F7538" s="31" t="s">
        <v>58</v>
      </c>
      <c r="G7538" s="32" t="s">
        <v>75</v>
      </c>
      <c r="H7538" s="35" t="s">
        <v>177</v>
      </c>
      <c r="I7538" s="32" t="s">
        <v>166</v>
      </c>
      <c r="J7538" s="19">
        <v>2.1800000000000002</v>
      </c>
    </row>
    <row r="7539" spans="1:10">
      <c r="A7539" s="18" t="s">
        <v>20</v>
      </c>
      <c r="B7539" s="5" t="str">
        <f>TEXT(DATA[[#This Row],[Fecha]],"mmm")</f>
        <v>sept</v>
      </c>
      <c r="C7539" s="16">
        <f>(WEEKNUM(DATA[[#This Row],[Fecha]],2))</f>
        <v>36</v>
      </c>
      <c r="D7539" s="30">
        <v>45539</v>
      </c>
      <c r="E7539" s="102">
        <f>YEAR(DATA[[#This Row],[Fecha]])</f>
        <v>2024</v>
      </c>
      <c r="F7539" s="31" t="s">
        <v>335</v>
      </c>
      <c r="G7539" s="32" t="s">
        <v>53</v>
      </c>
      <c r="H7539" s="35" t="s">
        <v>387</v>
      </c>
      <c r="I7539" s="32" t="s">
        <v>166</v>
      </c>
      <c r="J7539" s="19">
        <v>2.16</v>
      </c>
    </row>
    <row r="7540" spans="1:10">
      <c r="A7540" s="18" t="s">
        <v>20</v>
      </c>
      <c r="B7540" s="5" t="str">
        <f>TEXT(DATA[[#This Row],[Fecha]],"mmm")</f>
        <v>sept</v>
      </c>
      <c r="C7540" s="16">
        <f>(WEEKNUM(DATA[[#This Row],[Fecha]],2))</f>
        <v>36</v>
      </c>
      <c r="D7540" s="30">
        <v>45539</v>
      </c>
      <c r="E7540" s="102">
        <f>YEAR(DATA[[#This Row],[Fecha]])</f>
        <v>2024</v>
      </c>
      <c r="F7540" s="31" t="s">
        <v>335</v>
      </c>
      <c r="G7540" s="32" t="s">
        <v>53</v>
      </c>
      <c r="H7540" s="35" t="s">
        <v>387</v>
      </c>
      <c r="I7540" s="32" t="s">
        <v>166</v>
      </c>
      <c r="J7540" s="19">
        <v>1.94</v>
      </c>
    </row>
    <row r="7541" spans="1:10">
      <c r="A7541" s="18" t="s">
        <v>20</v>
      </c>
      <c r="B7541" s="5" t="str">
        <f>TEXT(DATA[[#This Row],[Fecha]],"mmm")</f>
        <v>sept</v>
      </c>
      <c r="C7541" s="16">
        <f>(WEEKNUM(DATA[[#This Row],[Fecha]],2))</f>
        <v>36</v>
      </c>
      <c r="D7541" s="30">
        <v>45539</v>
      </c>
      <c r="E7541" s="102">
        <f>YEAR(DATA[[#This Row],[Fecha]])</f>
        <v>2024</v>
      </c>
      <c r="F7541" s="31" t="s">
        <v>335</v>
      </c>
      <c r="G7541" s="32" t="s">
        <v>53</v>
      </c>
      <c r="H7541" s="35" t="s">
        <v>387</v>
      </c>
      <c r="I7541" s="32" t="s">
        <v>166</v>
      </c>
      <c r="J7541" s="19">
        <v>1.52</v>
      </c>
    </row>
    <row r="7542" spans="1:10">
      <c r="A7542" s="18" t="s">
        <v>19</v>
      </c>
      <c r="B7542" s="5" t="str">
        <f>TEXT(DATA[[#This Row],[Fecha]],"mmm")</f>
        <v>sept</v>
      </c>
      <c r="C7542" s="16">
        <f>(WEEKNUM(DATA[[#This Row],[Fecha]],2))</f>
        <v>36</v>
      </c>
      <c r="D7542" s="30">
        <v>45539</v>
      </c>
      <c r="E7542" s="102">
        <f>YEAR(DATA[[#This Row],[Fecha]])</f>
        <v>2024</v>
      </c>
      <c r="F7542" s="31" t="s">
        <v>398</v>
      </c>
      <c r="G7542" s="32" t="s">
        <v>64</v>
      </c>
      <c r="H7542" s="35" t="s">
        <v>478</v>
      </c>
      <c r="I7542" s="32" t="s">
        <v>166</v>
      </c>
      <c r="J7542" s="19">
        <v>1.52</v>
      </c>
    </row>
    <row r="7543" spans="1:10">
      <c r="A7543" s="18" t="s">
        <v>20</v>
      </c>
      <c r="B7543" s="5" t="str">
        <f>TEXT(DATA[[#This Row],[Fecha]],"mmm")</f>
        <v>sept</v>
      </c>
      <c r="C7543" s="16">
        <f>(WEEKNUM(DATA[[#This Row],[Fecha]],2))</f>
        <v>36</v>
      </c>
      <c r="D7543" s="30">
        <v>45539</v>
      </c>
      <c r="E7543" s="102">
        <f>YEAR(DATA[[#This Row],[Fecha]])</f>
        <v>2024</v>
      </c>
      <c r="F7543" s="31" t="s">
        <v>398</v>
      </c>
      <c r="G7543" s="32" t="s">
        <v>75</v>
      </c>
      <c r="H7543" s="35" t="s">
        <v>177</v>
      </c>
      <c r="I7543" s="32" t="s">
        <v>166</v>
      </c>
      <c r="J7543" s="19">
        <v>1.47</v>
      </c>
    </row>
    <row r="7544" spans="1:10">
      <c r="A7544" s="18" t="s">
        <v>22</v>
      </c>
      <c r="B7544" s="5" t="str">
        <f>TEXT(DATA[[#This Row],[Fecha]],"mmm")</f>
        <v>sept</v>
      </c>
      <c r="C7544" s="16">
        <f>(WEEKNUM(DATA[[#This Row],[Fecha]],2))</f>
        <v>36</v>
      </c>
      <c r="D7544" s="30">
        <v>45539</v>
      </c>
      <c r="E7544" s="102">
        <f>YEAR(DATA[[#This Row],[Fecha]])</f>
        <v>2024</v>
      </c>
      <c r="F7544" s="31" t="s">
        <v>398</v>
      </c>
      <c r="G7544" s="32" t="s">
        <v>78</v>
      </c>
      <c r="H7544" s="35" t="s">
        <v>296</v>
      </c>
      <c r="I7544" s="32" t="s">
        <v>166</v>
      </c>
      <c r="J7544" s="19">
        <v>1.33</v>
      </c>
    </row>
    <row r="7545" spans="1:10">
      <c r="A7545" s="18" t="s">
        <v>20</v>
      </c>
      <c r="B7545" s="5" t="str">
        <f>TEXT(DATA[[#This Row],[Fecha]],"mmm")</f>
        <v>sept</v>
      </c>
      <c r="C7545" s="16">
        <f>(WEEKNUM(DATA[[#This Row],[Fecha]],2))</f>
        <v>36</v>
      </c>
      <c r="D7545" s="30">
        <v>45539</v>
      </c>
      <c r="E7545" s="102">
        <f>YEAR(DATA[[#This Row],[Fecha]])</f>
        <v>2024</v>
      </c>
      <c r="F7545" s="31" t="s">
        <v>335</v>
      </c>
      <c r="G7545" s="32" t="s">
        <v>76</v>
      </c>
      <c r="H7545" s="35" t="s">
        <v>108</v>
      </c>
      <c r="I7545" s="32" t="s">
        <v>166</v>
      </c>
      <c r="J7545" s="19">
        <v>1.32</v>
      </c>
    </row>
    <row r="7546" spans="1:10">
      <c r="A7546" s="18" t="s">
        <v>20</v>
      </c>
      <c r="B7546" s="5" t="str">
        <f>TEXT(DATA[[#This Row],[Fecha]],"mmm")</f>
        <v>sept</v>
      </c>
      <c r="C7546" s="16">
        <f>(WEEKNUM(DATA[[#This Row],[Fecha]],2))</f>
        <v>36</v>
      </c>
      <c r="D7546" s="30">
        <v>45539</v>
      </c>
      <c r="E7546" s="102">
        <f>YEAR(DATA[[#This Row],[Fecha]])</f>
        <v>2024</v>
      </c>
      <c r="F7546" s="31" t="s">
        <v>398</v>
      </c>
      <c r="G7546" s="32" t="s">
        <v>59</v>
      </c>
      <c r="H7546" s="35" t="s">
        <v>487</v>
      </c>
      <c r="I7546" s="32" t="s">
        <v>166</v>
      </c>
      <c r="J7546" s="19">
        <v>1.29</v>
      </c>
    </row>
    <row r="7547" spans="1:10">
      <c r="A7547" s="18" t="s">
        <v>22</v>
      </c>
      <c r="B7547" s="5" t="str">
        <f>TEXT(DATA[[#This Row],[Fecha]],"mmm")</f>
        <v>sept</v>
      </c>
      <c r="C7547" s="16">
        <f>(WEEKNUM(DATA[[#This Row],[Fecha]],2))</f>
        <v>36</v>
      </c>
      <c r="D7547" s="30">
        <v>45539</v>
      </c>
      <c r="E7547" s="102">
        <f>YEAR(DATA[[#This Row],[Fecha]])</f>
        <v>2024</v>
      </c>
      <c r="F7547" s="31" t="s">
        <v>398</v>
      </c>
      <c r="G7547" s="32" t="s">
        <v>70</v>
      </c>
      <c r="H7547" s="35" t="s">
        <v>417</v>
      </c>
      <c r="I7547" s="32" t="s">
        <v>166</v>
      </c>
      <c r="J7547" s="19">
        <v>1.25</v>
      </c>
    </row>
    <row r="7548" spans="1:10">
      <c r="A7548" s="18" t="s">
        <v>22</v>
      </c>
      <c r="B7548" s="5" t="str">
        <f>TEXT(DATA[[#This Row],[Fecha]],"mmm")</f>
        <v>sept</v>
      </c>
      <c r="C7548" s="16">
        <f>(WEEKNUM(DATA[[#This Row],[Fecha]],2))</f>
        <v>36</v>
      </c>
      <c r="D7548" s="30">
        <v>45539</v>
      </c>
      <c r="E7548" s="102">
        <f>YEAR(DATA[[#This Row],[Fecha]])</f>
        <v>2024</v>
      </c>
      <c r="F7548" s="31" t="s">
        <v>58</v>
      </c>
      <c r="G7548" s="32" t="s">
        <v>79</v>
      </c>
      <c r="H7548" s="35" t="s">
        <v>110</v>
      </c>
      <c r="I7548" s="32" t="s">
        <v>166</v>
      </c>
      <c r="J7548" s="19">
        <v>1.22</v>
      </c>
    </row>
    <row r="7549" spans="1:10">
      <c r="A7549" s="18" t="s">
        <v>22</v>
      </c>
      <c r="B7549" s="5" t="str">
        <f>TEXT(DATA[[#This Row],[Fecha]],"mmm")</f>
        <v>sept</v>
      </c>
      <c r="C7549" s="16">
        <f>(WEEKNUM(DATA[[#This Row],[Fecha]],2))</f>
        <v>36</v>
      </c>
      <c r="D7549" s="30">
        <v>45539</v>
      </c>
      <c r="E7549" s="102">
        <f>YEAR(DATA[[#This Row],[Fecha]])</f>
        <v>2024</v>
      </c>
      <c r="F7549" s="31" t="s">
        <v>58</v>
      </c>
      <c r="G7549" s="32" t="s">
        <v>65</v>
      </c>
      <c r="H7549" s="35" t="s">
        <v>69</v>
      </c>
      <c r="I7549" s="32" t="s">
        <v>166</v>
      </c>
      <c r="J7549" s="19">
        <v>1.1499999999999999</v>
      </c>
    </row>
    <row r="7550" spans="1:10">
      <c r="A7550" s="18" t="s">
        <v>22</v>
      </c>
      <c r="B7550" s="5" t="str">
        <f>TEXT(DATA[[#This Row],[Fecha]],"mmm")</f>
        <v>sept</v>
      </c>
      <c r="C7550" s="16">
        <f>(WEEKNUM(DATA[[#This Row],[Fecha]],2))</f>
        <v>36</v>
      </c>
      <c r="D7550" s="30">
        <v>45539</v>
      </c>
      <c r="E7550" s="102">
        <f>YEAR(DATA[[#This Row],[Fecha]])</f>
        <v>2024</v>
      </c>
      <c r="F7550" s="31" t="s">
        <v>58</v>
      </c>
      <c r="G7550" s="32" t="s">
        <v>78</v>
      </c>
      <c r="H7550" s="35" t="s">
        <v>296</v>
      </c>
      <c r="I7550" s="32" t="s">
        <v>166</v>
      </c>
      <c r="J7550" s="19">
        <v>1.1499999999999999</v>
      </c>
    </row>
    <row r="7551" spans="1:10">
      <c r="A7551" s="18" t="s">
        <v>20</v>
      </c>
      <c r="B7551" s="5" t="str">
        <f>TEXT(DATA[[#This Row],[Fecha]],"mmm")</f>
        <v>sept</v>
      </c>
      <c r="C7551" s="16">
        <f>(WEEKNUM(DATA[[#This Row],[Fecha]],2))</f>
        <v>36</v>
      </c>
      <c r="D7551" s="30">
        <v>45539</v>
      </c>
      <c r="E7551" s="102">
        <f>YEAR(DATA[[#This Row],[Fecha]])</f>
        <v>2024</v>
      </c>
      <c r="F7551" s="31" t="s">
        <v>398</v>
      </c>
      <c r="G7551" s="32" t="s">
        <v>53</v>
      </c>
      <c r="H7551" s="35" t="s">
        <v>387</v>
      </c>
      <c r="I7551" s="32" t="s">
        <v>166</v>
      </c>
      <c r="J7551" s="19">
        <v>1.1000000000000001</v>
      </c>
    </row>
    <row r="7552" spans="1:10">
      <c r="A7552" s="18" t="s">
        <v>20</v>
      </c>
      <c r="B7552" s="5" t="str">
        <f>TEXT(DATA[[#This Row],[Fecha]],"mmm")</f>
        <v>sept</v>
      </c>
      <c r="C7552" s="16">
        <f>(WEEKNUM(DATA[[#This Row],[Fecha]],2))</f>
        <v>36</v>
      </c>
      <c r="D7552" s="30">
        <v>45539</v>
      </c>
      <c r="E7552" s="102">
        <f>YEAR(DATA[[#This Row],[Fecha]])</f>
        <v>2024</v>
      </c>
      <c r="F7552" s="31" t="s">
        <v>335</v>
      </c>
      <c r="G7552" s="32" t="s">
        <v>53</v>
      </c>
      <c r="H7552" s="35" t="s">
        <v>387</v>
      </c>
      <c r="I7552" s="32" t="s">
        <v>166</v>
      </c>
      <c r="J7552" s="19">
        <v>0.99</v>
      </c>
    </row>
    <row r="7553" spans="1:10">
      <c r="A7553" s="18" t="s">
        <v>22</v>
      </c>
      <c r="B7553" s="5" t="str">
        <f>TEXT(DATA[[#This Row],[Fecha]],"mmm")</f>
        <v>sept</v>
      </c>
      <c r="C7553" s="16">
        <f>(WEEKNUM(DATA[[#This Row],[Fecha]],2))</f>
        <v>36</v>
      </c>
      <c r="D7553" s="30">
        <v>45539</v>
      </c>
      <c r="E7553" s="102">
        <f>YEAR(DATA[[#This Row],[Fecha]])</f>
        <v>2024</v>
      </c>
      <c r="F7553" s="31" t="s">
        <v>398</v>
      </c>
      <c r="G7553" s="32" t="s">
        <v>78</v>
      </c>
      <c r="H7553" s="35" t="s">
        <v>296</v>
      </c>
      <c r="I7553" s="32" t="s">
        <v>166</v>
      </c>
      <c r="J7553" s="19">
        <v>0.95</v>
      </c>
    </row>
    <row r="7554" spans="1:10">
      <c r="A7554" s="18" t="s">
        <v>22</v>
      </c>
      <c r="B7554" s="5" t="str">
        <f>TEXT(DATA[[#This Row],[Fecha]],"mmm")</f>
        <v>sept</v>
      </c>
      <c r="C7554" s="16">
        <f>(WEEKNUM(DATA[[#This Row],[Fecha]],2))</f>
        <v>36</v>
      </c>
      <c r="D7554" s="30">
        <v>45539</v>
      </c>
      <c r="E7554" s="102">
        <f>YEAR(DATA[[#This Row],[Fecha]])</f>
        <v>2024</v>
      </c>
      <c r="F7554" s="31" t="s">
        <v>398</v>
      </c>
      <c r="G7554" s="32" t="s">
        <v>78</v>
      </c>
      <c r="H7554" s="35" t="s">
        <v>296</v>
      </c>
      <c r="I7554" s="32" t="s">
        <v>166</v>
      </c>
      <c r="J7554" s="19">
        <v>0.9</v>
      </c>
    </row>
    <row r="7555" spans="1:10">
      <c r="A7555" s="18" t="s">
        <v>20</v>
      </c>
      <c r="B7555" s="5" t="str">
        <f>TEXT(DATA[[#This Row],[Fecha]],"mmm")</f>
        <v>sept</v>
      </c>
      <c r="C7555" s="16">
        <f>(WEEKNUM(DATA[[#This Row],[Fecha]],2))</f>
        <v>36</v>
      </c>
      <c r="D7555" s="30">
        <v>45539</v>
      </c>
      <c r="E7555" s="102">
        <f>YEAR(DATA[[#This Row],[Fecha]])</f>
        <v>2024</v>
      </c>
      <c r="F7555" s="31" t="s">
        <v>398</v>
      </c>
      <c r="G7555" s="32" t="s">
        <v>76</v>
      </c>
      <c r="H7555" s="35" t="s">
        <v>687</v>
      </c>
      <c r="I7555" s="32" t="s">
        <v>166</v>
      </c>
      <c r="J7555" s="19">
        <v>0.89</v>
      </c>
    </row>
    <row r="7556" spans="1:10">
      <c r="A7556" s="18" t="s">
        <v>20</v>
      </c>
      <c r="B7556" s="5" t="str">
        <f>TEXT(DATA[[#This Row],[Fecha]],"mmm")</f>
        <v>sept</v>
      </c>
      <c r="C7556" s="16">
        <f>(WEEKNUM(DATA[[#This Row],[Fecha]],2))</f>
        <v>36</v>
      </c>
      <c r="D7556" s="30">
        <v>45539</v>
      </c>
      <c r="E7556" s="102">
        <f>YEAR(DATA[[#This Row],[Fecha]])</f>
        <v>2024</v>
      </c>
      <c r="F7556" s="31" t="s">
        <v>398</v>
      </c>
      <c r="G7556" s="32" t="s">
        <v>53</v>
      </c>
      <c r="H7556" s="35" t="s">
        <v>387</v>
      </c>
      <c r="I7556" s="32" t="s">
        <v>166</v>
      </c>
      <c r="J7556" s="19">
        <v>0.86</v>
      </c>
    </row>
    <row r="7557" spans="1:10">
      <c r="A7557" s="18" t="s">
        <v>20</v>
      </c>
      <c r="B7557" s="5" t="str">
        <f>TEXT(DATA[[#This Row],[Fecha]],"mmm")</f>
        <v>sept</v>
      </c>
      <c r="C7557" s="16">
        <f>(WEEKNUM(DATA[[#This Row],[Fecha]],2))</f>
        <v>36</v>
      </c>
      <c r="D7557" s="30">
        <v>45539</v>
      </c>
      <c r="E7557" s="102">
        <f>YEAR(DATA[[#This Row],[Fecha]])</f>
        <v>2024</v>
      </c>
      <c r="F7557" s="31" t="s">
        <v>398</v>
      </c>
      <c r="G7557" s="32" t="s">
        <v>76</v>
      </c>
      <c r="H7557" s="35" t="s">
        <v>687</v>
      </c>
      <c r="I7557" s="32" t="s">
        <v>166</v>
      </c>
      <c r="J7557" s="19">
        <v>0.85</v>
      </c>
    </row>
    <row r="7558" spans="1:10">
      <c r="A7558" s="18" t="s">
        <v>20</v>
      </c>
      <c r="B7558" s="5" t="str">
        <f>TEXT(DATA[[#This Row],[Fecha]],"mmm")</f>
        <v>sept</v>
      </c>
      <c r="C7558" s="16">
        <f>(WEEKNUM(DATA[[#This Row],[Fecha]],2))</f>
        <v>36</v>
      </c>
      <c r="D7558" s="30">
        <v>45539</v>
      </c>
      <c r="E7558" s="102">
        <f>YEAR(DATA[[#This Row],[Fecha]])</f>
        <v>2024</v>
      </c>
      <c r="F7558" s="31" t="s">
        <v>398</v>
      </c>
      <c r="G7558" s="32" t="s">
        <v>53</v>
      </c>
      <c r="H7558" s="35" t="s">
        <v>387</v>
      </c>
      <c r="I7558" s="32" t="s">
        <v>166</v>
      </c>
      <c r="J7558" s="19">
        <v>0.84</v>
      </c>
    </row>
    <row r="7559" spans="1:10">
      <c r="A7559" s="18" t="s">
        <v>20</v>
      </c>
      <c r="B7559" s="5" t="str">
        <f>TEXT(DATA[[#This Row],[Fecha]],"mmm")</f>
        <v>sept</v>
      </c>
      <c r="C7559" s="16">
        <f>(WEEKNUM(DATA[[#This Row],[Fecha]],2))</f>
        <v>36</v>
      </c>
      <c r="D7559" s="30">
        <v>45539</v>
      </c>
      <c r="E7559" s="102">
        <f>YEAR(DATA[[#This Row],[Fecha]])</f>
        <v>2024</v>
      </c>
      <c r="F7559" s="31" t="s">
        <v>398</v>
      </c>
      <c r="G7559" s="32" t="s">
        <v>59</v>
      </c>
      <c r="H7559" s="35" t="s">
        <v>487</v>
      </c>
      <c r="I7559" s="32" t="s">
        <v>166</v>
      </c>
      <c r="J7559" s="19">
        <v>0.77</v>
      </c>
    </row>
    <row r="7560" spans="1:10">
      <c r="A7560" s="18" t="s">
        <v>20</v>
      </c>
      <c r="B7560" s="5" t="str">
        <f>TEXT(DATA[[#This Row],[Fecha]],"mmm")</f>
        <v>sept</v>
      </c>
      <c r="C7560" s="16">
        <f>(WEEKNUM(DATA[[#This Row],[Fecha]],2))</f>
        <v>36</v>
      </c>
      <c r="D7560" s="30">
        <v>45539</v>
      </c>
      <c r="E7560" s="102">
        <f>YEAR(DATA[[#This Row],[Fecha]])</f>
        <v>2024</v>
      </c>
      <c r="F7560" s="31" t="s">
        <v>58</v>
      </c>
      <c r="G7560" s="32" t="s">
        <v>62</v>
      </c>
      <c r="H7560" s="35" t="s">
        <v>242</v>
      </c>
      <c r="I7560" s="32" t="s">
        <v>166</v>
      </c>
      <c r="J7560" s="19">
        <v>0.67</v>
      </c>
    </row>
    <row r="7561" spans="1:10">
      <c r="A7561" s="18" t="s">
        <v>20</v>
      </c>
      <c r="B7561" s="5" t="str">
        <f>TEXT(DATA[[#This Row],[Fecha]],"mmm")</f>
        <v>sept</v>
      </c>
      <c r="C7561" s="16">
        <f>(WEEKNUM(DATA[[#This Row],[Fecha]],2))</f>
        <v>36</v>
      </c>
      <c r="D7561" s="30">
        <v>45539</v>
      </c>
      <c r="E7561" s="102">
        <f>YEAR(DATA[[#This Row],[Fecha]])</f>
        <v>2024</v>
      </c>
      <c r="F7561" s="31" t="s">
        <v>398</v>
      </c>
      <c r="G7561" s="32" t="s">
        <v>76</v>
      </c>
      <c r="H7561" s="35" t="s">
        <v>687</v>
      </c>
      <c r="I7561" s="32" t="s">
        <v>166</v>
      </c>
      <c r="J7561" s="19">
        <v>0.63</v>
      </c>
    </row>
    <row r="7562" spans="1:10">
      <c r="A7562" s="18" t="s">
        <v>20</v>
      </c>
      <c r="B7562" s="5" t="str">
        <f>TEXT(DATA[[#This Row],[Fecha]],"mmm")</f>
        <v>sept</v>
      </c>
      <c r="C7562" s="16">
        <f>(WEEKNUM(DATA[[#This Row],[Fecha]],2))</f>
        <v>36</v>
      </c>
      <c r="D7562" s="30">
        <v>45539</v>
      </c>
      <c r="E7562" s="102">
        <f>YEAR(DATA[[#This Row],[Fecha]])</f>
        <v>2024</v>
      </c>
      <c r="F7562" s="31" t="s">
        <v>58</v>
      </c>
      <c r="G7562" s="32" t="s">
        <v>59</v>
      </c>
      <c r="H7562" s="35" t="s">
        <v>487</v>
      </c>
      <c r="I7562" s="32" t="s">
        <v>166</v>
      </c>
      <c r="J7562" s="19">
        <v>0.59</v>
      </c>
    </row>
    <row r="7563" spans="1:10">
      <c r="A7563" s="18" t="s">
        <v>19</v>
      </c>
      <c r="B7563" s="5" t="str">
        <f>TEXT(DATA[[#This Row],[Fecha]],"mmm")</f>
        <v>sept</v>
      </c>
      <c r="C7563" s="16">
        <f>(WEEKNUM(DATA[[#This Row],[Fecha]],2))</f>
        <v>36</v>
      </c>
      <c r="D7563" s="30">
        <v>45539</v>
      </c>
      <c r="E7563" s="102">
        <f>YEAR(DATA[[#This Row],[Fecha]])</f>
        <v>2024</v>
      </c>
      <c r="F7563" s="31" t="s">
        <v>398</v>
      </c>
      <c r="G7563" s="32" t="s">
        <v>53</v>
      </c>
      <c r="H7563" s="35" t="s">
        <v>519</v>
      </c>
      <c r="I7563" s="32" t="s">
        <v>166</v>
      </c>
      <c r="J7563" s="19">
        <v>0.59</v>
      </c>
    </row>
    <row r="7564" spans="1:10">
      <c r="A7564" s="18" t="s">
        <v>20</v>
      </c>
      <c r="B7564" s="5" t="str">
        <f>TEXT(DATA[[#This Row],[Fecha]],"mmm")</f>
        <v>sept</v>
      </c>
      <c r="C7564" s="16">
        <f>(WEEKNUM(DATA[[#This Row],[Fecha]],2))</f>
        <v>36</v>
      </c>
      <c r="D7564" s="30">
        <v>45539</v>
      </c>
      <c r="E7564" s="102">
        <f>YEAR(DATA[[#This Row],[Fecha]])</f>
        <v>2024</v>
      </c>
      <c r="F7564" s="31" t="s">
        <v>398</v>
      </c>
      <c r="G7564" s="32" t="s">
        <v>59</v>
      </c>
      <c r="H7564" s="35" t="s">
        <v>487</v>
      </c>
      <c r="I7564" s="32" t="s">
        <v>166</v>
      </c>
      <c r="J7564" s="19">
        <v>0.51</v>
      </c>
    </row>
    <row r="7565" spans="1:10">
      <c r="A7565" s="18" t="s">
        <v>20</v>
      </c>
      <c r="B7565" s="5" t="str">
        <f>TEXT(DATA[[#This Row],[Fecha]],"mmm")</f>
        <v>sept</v>
      </c>
      <c r="C7565" s="16">
        <f>(WEEKNUM(DATA[[#This Row],[Fecha]],2))</f>
        <v>36</v>
      </c>
      <c r="D7565" s="30">
        <v>45539</v>
      </c>
      <c r="E7565" s="102">
        <f>YEAR(DATA[[#This Row],[Fecha]])</f>
        <v>2024</v>
      </c>
      <c r="F7565" s="31" t="s">
        <v>335</v>
      </c>
      <c r="G7565" s="32" t="s">
        <v>53</v>
      </c>
      <c r="H7565" s="35" t="s">
        <v>387</v>
      </c>
      <c r="I7565" s="32" t="s">
        <v>166</v>
      </c>
      <c r="J7565" s="19">
        <v>0.48</v>
      </c>
    </row>
    <row r="7566" spans="1:10">
      <c r="A7566" s="18" t="s">
        <v>20</v>
      </c>
      <c r="B7566" s="5" t="str">
        <f>TEXT(DATA[[#This Row],[Fecha]],"mmm")</f>
        <v>sept</v>
      </c>
      <c r="C7566" s="16">
        <f>(WEEKNUM(DATA[[#This Row],[Fecha]],2))</f>
        <v>36</v>
      </c>
      <c r="D7566" s="30">
        <v>45539</v>
      </c>
      <c r="E7566" s="102">
        <f>YEAR(DATA[[#This Row],[Fecha]])</f>
        <v>2024</v>
      </c>
      <c r="F7566" s="31" t="s">
        <v>398</v>
      </c>
      <c r="G7566" s="32" t="s">
        <v>76</v>
      </c>
      <c r="H7566" s="35" t="s">
        <v>687</v>
      </c>
      <c r="I7566" s="32" t="s">
        <v>166</v>
      </c>
      <c r="J7566" s="19">
        <v>0.45</v>
      </c>
    </row>
    <row r="7567" spans="1:10">
      <c r="A7567" s="18" t="s">
        <v>22</v>
      </c>
      <c r="B7567" s="5" t="str">
        <f>TEXT(DATA[[#This Row],[Fecha]],"mmm")</f>
        <v>sept</v>
      </c>
      <c r="C7567" s="16">
        <f>(WEEKNUM(DATA[[#This Row],[Fecha]],2))</f>
        <v>36</v>
      </c>
      <c r="D7567" s="30">
        <v>45539</v>
      </c>
      <c r="E7567" s="102">
        <f>YEAR(DATA[[#This Row],[Fecha]])</f>
        <v>2024</v>
      </c>
      <c r="F7567" s="31" t="s">
        <v>398</v>
      </c>
      <c r="G7567" s="32" t="s">
        <v>76</v>
      </c>
      <c r="H7567" s="35" t="s">
        <v>304</v>
      </c>
      <c r="I7567" s="32" t="s">
        <v>166</v>
      </c>
      <c r="J7567" s="19">
        <v>0.43</v>
      </c>
    </row>
    <row r="7568" spans="1:10">
      <c r="A7568" s="18" t="s">
        <v>20</v>
      </c>
      <c r="B7568" s="5" t="str">
        <f>TEXT(DATA[[#This Row],[Fecha]],"mmm")</f>
        <v>sept</v>
      </c>
      <c r="C7568" s="16">
        <f>(WEEKNUM(DATA[[#This Row],[Fecha]],2))</f>
        <v>36</v>
      </c>
      <c r="D7568" s="30">
        <v>45539</v>
      </c>
      <c r="E7568" s="102">
        <f>YEAR(DATA[[#This Row],[Fecha]])</f>
        <v>2024</v>
      </c>
      <c r="F7568" s="31" t="s">
        <v>398</v>
      </c>
      <c r="G7568" s="32" t="s">
        <v>59</v>
      </c>
      <c r="H7568" s="35" t="s">
        <v>487</v>
      </c>
      <c r="I7568" s="32" t="s">
        <v>166</v>
      </c>
      <c r="J7568" s="19">
        <v>0.27</v>
      </c>
    </row>
    <row r="7569" spans="1:11">
      <c r="A7569" s="18" t="s">
        <v>20</v>
      </c>
      <c r="B7569" s="5" t="str">
        <f>TEXT(DATA[[#This Row],[Fecha]],"mmm")</f>
        <v>sept</v>
      </c>
      <c r="C7569" s="16">
        <f>(WEEKNUM(DATA[[#This Row],[Fecha]],2))</f>
        <v>36</v>
      </c>
      <c r="D7569" s="30">
        <v>45539</v>
      </c>
      <c r="E7569" s="102">
        <f>YEAR(DATA[[#This Row],[Fecha]])</f>
        <v>2024</v>
      </c>
      <c r="F7569" s="31" t="s">
        <v>398</v>
      </c>
      <c r="G7569" s="32" t="s">
        <v>76</v>
      </c>
      <c r="H7569" s="35" t="s">
        <v>687</v>
      </c>
      <c r="I7569" s="32" t="s">
        <v>166</v>
      </c>
      <c r="J7569" s="19">
        <v>0.22</v>
      </c>
    </row>
    <row r="7570" spans="1:11">
      <c r="A7570" s="18" t="s">
        <v>22</v>
      </c>
      <c r="B7570" s="5" t="str">
        <f>TEXT(DATA[[#This Row],[Fecha]],"mmm")</f>
        <v>sept</v>
      </c>
      <c r="C7570" s="16">
        <f>(WEEKNUM(DATA[[#This Row],[Fecha]],2))</f>
        <v>36</v>
      </c>
      <c r="D7570" s="30">
        <v>45539</v>
      </c>
      <c r="E7570" s="102">
        <f>YEAR(DATA[[#This Row],[Fecha]])</f>
        <v>2024</v>
      </c>
      <c r="F7570" s="31" t="s">
        <v>398</v>
      </c>
      <c r="G7570" s="32" t="s">
        <v>78</v>
      </c>
      <c r="H7570" s="35" t="s">
        <v>296</v>
      </c>
      <c r="I7570" s="32" t="s">
        <v>166</v>
      </c>
      <c r="J7570" s="19">
        <v>0.22</v>
      </c>
    </row>
    <row r="7571" spans="1:11">
      <c r="A7571" s="18" t="s">
        <v>22</v>
      </c>
      <c r="B7571" s="5" t="str">
        <f>TEXT(DATA[[#This Row],[Fecha]],"mmm")</f>
        <v>sept</v>
      </c>
      <c r="C7571" s="16">
        <f>(WEEKNUM(DATA[[#This Row],[Fecha]],2))</f>
        <v>36</v>
      </c>
      <c r="D7571" s="30">
        <v>45539</v>
      </c>
      <c r="E7571" s="102">
        <f>YEAR(DATA[[#This Row],[Fecha]])</f>
        <v>2024</v>
      </c>
      <c r="F7571" s="31" t="s">
        <v>398</v>
      </c>
      <c r="G7571" s="32" t="s">
        <v>78</v>
      </c>
      <c r="H7571" s="35" t="s">
        <v>296</v>
      </c>
      <c r="I7571" s="32" t="s">
        <v>166</v>
      </c>
      <c r="J7571" s="19">
        <v>0.15</v>
      </c>
    </row>
    <row r="7572" spans="1:11">
      <c r="A7572" s="18" t="s">
        <v>20</v>
      </c>
      <c r="B7572" s="5" t="str">
        <f>TEXT(DATA[[#This Row],[Fecha]],"mmm")</f>
        <v>sept</v>
      </c>
      <c r="C7572" s="16">
        <f>(WEEKNUM(DATA[[#This Row],[Fecha]],2))</f>
        <v>36</v>
      </c>
      <c r="D7572" s="30">
        <v>45539</v>
      </c>
      <c r="E7572" s="102">
        <f>YEAR(DATA[[#This Row],[Fecha]])</f>
        <v>2024</v>
      </c>
      <c r="F7572" s="31" t="s">
        <v>398</v>
      </c>
      <c r="G7572" s="32" t="s">
        <v>59</v>
      </c>
      <c r="H7572" s="35" t="s">
        <v>487</v>
      </c>
      <c r="I7572" s="32" t="s">
        <v>166</v>
      </c>
      <c r="J7572" s="19">
        <v>0.14000000000000001</v>
      </c>
    </row>
    <row r="7573" spans="1:11">
      <c r="A7573" s="18" t="s">
        <v>22</v>
      </c>
      <c r="B7573" s="5" t="str">
        <f>TEXT(DATA[[#This Row],[Fecha]],"mmm")</f>
        <v>sept</v>
      </c>
      <c r="C7573" s="16">
        <f>(WEEKNUM(DATA[[#This Row],[Fecha]],2))</f>
        <v>36</v>
      </c>
      <c r="D7573" s="30">
        <v>45539</v>
      </c>
      <c r="E7573" s="102">
        <f>YEAR(DATA[[#This Row],[Fecha]])</f>
        <v>2024</v>
      </c>
      <c r="F7573" s="31" t="s">
        <v>398</v>
      </c>
      <c r="G7573" s="32" t="s">
        <v>78</v>
      </c>
      <c r="H7573" s="35" t="s">
        <v>296</v>
      </c>
      <c r="I7573" s="32" t="s">
        <v>166</v>
      </c>
      <c r="J7573" s="19">
        <v>0.13</v>
      </c>
    </row>
    <row r="7574" spans="1:11">
      <c r="A7574" s="18" t="s">
        <v>22</v>
      </c>
      <c r="B7574" s="5" t="str">
        <f>TEXT(DATA[[#This Row],[Fecha]],"mmm")</f>
        <v>sept</v>
      </c>
      <c r="C7574" s="16">
        <f>(WEEKNUM(DATA[[#This Row],[Fecha]],2))</f>
        <v>36</v>
      </c>
      <c r="D7574" s="30">
        <v>45539</v>
      </c>
      <c r="E7574" s="102">
        <f>YEAR(DATA[[#This Row],[Fecha]])</f>
        <v>2024</v>
      </c>
      <c r="F7574" s="31" t="s">
        <v>398</v>
      </c>
      <c r="G7574" s="32" t="s">
        <v>65</v>
      </c>
      <c r="H7574" s="35" t="s">
        <v>89</v>
      </c>
      <c r="I7574" s="32" t="s">
        <v>166</v>
      </c>
      <c r="J7574" s="19">
        <v>0.13</v>
      </c>
    </row>
    <row r="7575" spans="1:11">
      <c r="A7575" s="18" t="s">
        <v>20</v>
      </c>
      <c r="B7575" s="5" t="str">
        <f>TEXT(DATA[[#This Row],[Fecha]],"mmm")</f>
        <v>sept</v>
      </c>
      <c r="C7575" s="16">
        <f>(WEEKNUM(DATA[[#This Row],[Fecha]],2))</f>
        <v>36</v>
      </c>
      <c r="D7575" s="30">
        <v>45539</v>
      </c>
      <c r="E7575" s="102">
        <f>YEAR(DATA[[#This Row],[Fecha]])</f>
        <v>2024</v>
      </c>
      <c r="F7575" s="31" t="s">
        <v>398</v>
      </c>
      <c r="G7575" s="32" t="s">
        <v>76</v>
      </c>
      <c r="H7575" s="35" t="s">
        <v>687</v>
      </c>
      <c r="I7575" s="32" t="s">
        <v>166</v>
      </c>
      <c r="J7575" s="19">
        <v>0.03</v>
      </c>
    </row>
    <row r="7576" spans="1:11">
      <c r="A7576" s="18" t="s">
        <v>19</v>
      </c>
      <c r="B7576" s="5" t="str">
        <f>TEXT(DATA[[#This Row],[Fecha]],"mmm")</f>
        <v>sept</v>
      </c>
      <c r="C7576" s="16">
        <f>(WEEKNUM(DATA[[#This Row],[Fecha]],2))</f>
        <v>36</v>
      </c>
      <c r="D7576" s="30">
        <v>45540</v>
      </c>
      <c r="E7576" s="102">
        <f>YEAR(DATA[[#This Row],[Fecha]])</f>
        <v>2024</v>
      </c>
      <c r="F7576" s="31" t="s">
        <v>398</v>
      </c>
      <c r="G7576" s="32" t="s">
        <v>71</v>
      </c>
      <c r="H7576" s="35" t="s">
        <v>97</v>
      </c>
      <c r="I7576" s="32" t="s">
        <v>57</v>
      </c>
      <c r="J7576" s="19">
        <v>19.86</v>
      </c>
      <c r="K7576" s="29" t="s">
        <v>1187</v>
      </c>
    </row>
    <row r="7577" spans="1:11">
      <c r="A7577" s="18" t="s">
        <v>20</v>
      </c>
      <c r="B7577" s="5" t="str">
        <f>TEXT(DATA[[#This Row],[Fecha]],"mmm")</f>
        <v>sept</v>
      </c>
      <c r="C7577" s="16">
        <f>(WEEKNUM(DATA[[#This Row],[Fecha]],2))</f>
        <v>36</v>
      </c>
      <c r="D7577" s="30">
        <v>45540</v>
      </c>
      <c r="E7577" s="102">
        <f>YEAR(DATA[[#This Row],[Fecha]])</f>
        <v>2024</v>
      </c>
      <c r="F7577" s="31" t="s">
        <v>398</v>
      </c>
      <c r="G7577" s="32" t="s">
        <v>70</v>
      </c>
      <c r="H7577" s="35" t="s">
        <v>607</v>
      </c>
      <c r="I7577" s="32" t="s">
        <v>56</v>
      </c>
      <c r="J7577" s="19">
        <v>9.4499999999999993</v>
      </c>
      <c r="K7577" s="29" t="s">
        <v>1188</v>
      </c>
    </row>
    <row r="7578" spans="1:11">
      <c r="A7578" s="18" t="s">
        <v>19</v>
      </c>
      <c r="B7578" s="5" t="str">
        <f>TEXT(DATA[[#This Row],[Fecha]],"mmm")</f>
        <v>sept</v>
      </c>
      <c r="C7578" s="16">
        <f>(WEEKNUM(DATA[[#This Row],[Fecha]],2))</f>
        <v>36</v>
      </c>
      <c r="D7578" s="30">
        <v>45540</v>
      </c>
      <c r="E7578" s="102">
        <f>YEAR(DATA[[#This Row],[Fecha]])</f>
        <v>2024</v>
      </c>
      <c r="F7578" s="31" t="s">
        <v>398</v>
      </c>
      <c r="G7578" s="32" t="s">
        <v>71</v>
      </c>
      <c r="H7578" s="35" t="s">
        <v>97</v>
      </c>
      <c r="I7578" s="32" t="s">
        <v>57</v>
      </c>
      <c r="J7578" s="19">
        <v>8.32</v>
      </c>
      <c r="K7578" s="29" t="s">
        <v>1187</v>
      </c>
    </row>
    <row r="7579" spans="1:11">
      <c r="A7579" s="18" t="s">
        <v>19</v>
      </c>
      <c r="B7579" s="5" t="str">
        <f>TEXT(DATA[[#This Row],[Fecha]],"mmm")</f>
        <v>sept</v>
      </c>
      <c r="C7579" s="16">
        <f>(WEEKNUM(DATA[[#This Row],[Fecha]],2))</f>
        <v>36</v>
      </c>
      <c r="D7579" s="30">
        <v>45540</v>
      </c>
      <c r="E7579" s="102">
        <f>YEAR(DATA[[#This Row],[Fecha]])</f>
        <v>2024</v>
      </c>
      <c r="F7579" s="31" t="s">
        <v>398</v>
      </c>
      <c r="G7579" s="32" t="s">
        <v>71</v>
      </c>
      <c r="H7579" s="35" t="s">
        <v>97</v>
      </c>
      <c r="I7579" s="32" t="s">
        <v>57</v>
      </c>
      <c r="J7579" s="19">
        <v>7</v>
      </c>
      <c r="K7579" s="29" t="s">
        <v>1187</v>
      </c>
    </row>
    <row r="7580" spans="1:11">
      <c r="A7580" s="18" t="s">
        <v>20</v>
      </c>
      <c r="B7580" s="5" t="str">
        <f>TEXT(DATA[[#This Row],[Fecha]],"mmm")</f>
        <v>sept</v>
      </c>
      <c r="C7580" s="16">
        <f>(WEEKNUM(DATA[[#This Row],[Fecha]],2))</f>
        <v>36</v>
      </c>
      <c r="D7580" s="30">
        <v>45540</v>
      </c>
      <c r="E7580" s="102">
        <f>YEAR(DATA[[#This Row],[Fecha]])</f>
        <v>2024</v>
      </c>
      <c r="F7580" s="31" t="s">
        <v>398</v>
      </c>
      <c r="G7580" s="32" t="s">
        <v>70</v>
      </c>
      <c r="H7580" s="35" t="s">
        <v>607</v>
      </c>
      <c r="I7580" s="32" t="s">
        <v>56</v>
      </c>
      <c r="J7580" s="19">
        <v>5.78</v>
      </c>
      <c r="K7580" s="29" t="s">
        <v>1188</v>
      </c>
    </row>
    <row r="7581" spans="1:11">
      <c r="A7581" s="18" t="s">
        <v>20</v>
      </c>
      <c r="B7581" s="5" t="str">
        <f>TEXT(DATA[[#This Row],[Fecha]],"mmm")</f>
        <v>sept</v>
      </c>
      <c r="C7581" s="16">
        <f>(WEEKNUM(DATA[[#This Row],[Fecha]],2))</f>
        <v>36</v>
      </c>
      <c r="D7581" s="30">
        <v>45540</v>
      </c>
      <c r="E7581" s="102">
        <f>YEAR(DATA[[#This Row],[Fecha]])</f>
        <v>2024</v>
      </c>
      <c r="F7581" s="31" t="s">
        <v>58</v>
      </c>
      <c r="G7581" s="32" t="s">
        <v>75</v>
      </c>
      <c r="H7581" s="35" t="s">
        <v>177</v>
      </c>
      <c r="I7581" s="32" t="s">
        <v>57</v>
      </c>
      <c r="J7581" s="19">
        <v>5.49</v>
      </c>
    </row>
    <row r="7582" spans="1:11">
      <c r="A7582" s="18" t="s">
        <v>19</v>
      </c>
      <c r="B7582" s="5" t="str">
        <f>TEXT(DATA[[#This Row],[Fecha]],"mmm")</f>
        <v>sept</v>
      </c>
      <c r="C7582" s="16">
        <f>(WEEKNUM(DATA[[#This Row],[Fecha]],2))</f>
        <v>36</v>
      </c>
      <c r="D7582" s="30">
        <v>45540</v>
      </c>
      <c r="E7582" s="102">
        <f>YEAR(DATA[[#This Row],[Fecha]])</f>
        <v>2024</v>
      </c>
      <c r="F7582" s="31" t="s">
        <v>398</v>
      </c>
      <c r="G7582" s="32" t="s">
        <v>71</v>
      </c>
      <c r="H7582" s="35" t="s">
        <v>97</v>
      </c>
      <c r="I7582" s="32" t="s">
        <v>57</v>
      </c>
      <c r="J7582" s="19">
        <v>5.45</v>
      </c>
      <c r="K7582" s="29" t="s">
        <v>1187</v>
      </c>
    </row>
    <row r="7583" spans="1:11">
      <c r="A7583" s="18" t="s">
        <v>22</v>
      </c>
      <c r="B7583" s="5" t="str">
        <f>TEXT(DATA[[#This Row],[Fecha]],"mmm")</f>
        <v>sept</v>
      </c>
      <c r="C7583" s="16">
        <f>(WEEKNUM(DATA[[#This Row],[Fecha]],2))</f>
        <v>36</v>
      </c>
      <c r="D7583" s="30">
        <v>45540</v>
      </c>
      <c r="E7583" s="102">
        <f>YEAR(DATA[[#This Row],[Fecha]])</f>
        <v>2024</v>
      </c>
      <c r="F7583" s="31" t="s">
        <v>58</v>
      </c>
      <c r="G7583" s="32" t="s">
        <v>78</v>
      </c>
      <c r="H7583" s="35" t="s">
        <v>296</v>
      </c>
      <c r="I7583" s="32" t="s">
        <v>56</v>
      </c>
      <c r="J7583" s="19">
        <v>5.4</v>
      </c>
      <c r="K7583" s="29" t="s">
        <v>641</v>
      </c>
    </row>
    <row r="7584" spans="1:11">
      <c r="A7584" s="18" t="s">
        <v>22</v>
      </c>
      <c r="B7584" s="5" t="str">
        <f>TEXT(DATA[[#This Row],[Fecha]],"mmm")</f>
        <v>sept</v>
      </c>
      <c r="C7584" s="16">
        <f>(WEEKNUM(DATA[[#This Row],[Fecha]],2))</f>
        <v>36</v>
      </c>
      <c r="D7584" s="30">
        <v>45540</v>
      </c>
      <c r="E7584" s="102">
        <f>YEAR(DATA[[#This Row],[Fecha]])</f>
        <v>2024</v>
      </c>
      <c r="F7584" s="31" t="s">
        <v>58</v>
      </c>
      <c r="G7584" s="32" t="s">
        <v>65</v>
      </c>
      <c r="H7584" s="35" t="s">
        <v>89</v>
      </c>
      <c r="I7584" s="32" t="s">
        <v>166</v>
      </c>
      <c r="J7584" s="19">
        <v>4.58</v>
      </c>
    </row>
    <row r="7585" spans="1:10">
      <c r="A7585" s="18" t="s">
        <v>19</v>
      </c>
      <c r="B7585" s="5" t="str">
        <f>TEXT(DATA[[#This Row],[Fecha]],"mmm")</f>
        <v>sept</v>
      </c>
      <c r="C7585" s="16">
        <f>(WEEKNUM(DATA[[#This Row],[Fecha]],2))</f>
        <v>36</v>
      </c>
      <c r="D7585" s="30">
        <v>45540</v>
      </c>
      <c r="E7585" s="102">
        <f>YEAR(DATA[[#This Row],[Fecha]])</f>
        <v>2024</v>
      </c>
      <c r="F7585" s="31" t="s">
        <v>398</v>
      </c>
      <c r="G7585" s="32" t="s">
        <v>71</v>
      </c>
      <c r="H7585" s="35" t="s">
        <v>97</v>
      </c>
      <c r="I7585" s="32" t="s">
        <v>166</v>
      </c>
      <c r="J7585" s="19">
        <v>4.4800000000000004</v>
      </c>
    </row>
    <row r="7586" spans="1:10">
      <c r="A7586" s="18" t="s">
        <v>20</v>
      </c>
      <c r="B7586" s="5" t="str">
        <f>TEXT(DATA[[#This Row],[Fecha]],"mmm")</f>
        <v>sept</v>
      </c>
      <c r="C7586" s="16">
        <f>(WEEKNUM(DATA[[#This Row],[Fecha]],2))</f>
        <v>36</v>
      </c>
      <c r="D7586" s="30">
        <v>45540</v>
      </c>
      <c r="E7586" s="102">
        <f>YEAR(DATA[[#This Row],[Fecha]])</f>
        <v>2024</v>
      </c>
      <c r="F7586" s="31" t="s">
        <v>398</v>
      </c>
      <c r="G7586" s="32" t="s">
        <v>70</v>
      </c>
      <c r="H7586" s="35" t="s">
        <v>84</v>
      </c>
      <c r="I7586" s="32" t="s">
        <v>166</v>
      </c>
      <c r="J7586" s="19">
        <v>4</v>
      </c>
    </row>
    <row r="7587" spans="1:10">
      <c r="A7587" s="18" t="s">
        <v>20</v>
      </c>
      <c r="B7587" s="5" t="str">
        <f>TEXT(DATA[[#This Row],[Fecha]],"mmm")</f>
        <v>sept</v>
      </c>
      <c r="C7587" s="16">
        <f>(WEEKNUM(DATA[[#This Row],[Fecha]],2))</f>
        <v>36</v>
      </c>
      <c r="D7587" s="30">
        <v>45540</v>
      </c>
      <c r="E7587" s="102">
        <f>YEAR(DATA[[#This Row],[Fecha]])</f>
        <v>2024</v>
      </c>
      <c r="F7587" s="31" t="s">
        <v>398</v>
      </c>
      <c r="G7587" s="32" t="s">
        <v>62</v>
      </c>
      <c r="H7587" s="35" t="s">
        <v>63</v>
      </c>
      <c r="I7587" s="32" t="s">
        <v>166</v>
      </c>
      <c r="J7587" s="19">
        <v>3.94</v>
      </c>
    </row>
    <row r="7588" spans="1:10">
      <c r="A7588" s="18" t="s">
        <v>20</v>
      </c>
      <c r="B7588" s="5" t="str">
        <f>TEXT(DATA[[#This Row],[Fecha]],"mmm")</f>
        <v>sept</v>
      </c>
      <c r="C7588" s="16">
        <f>(WEEKNUM(DATA[[#This Row],[Fecha]],2))</f>
        <v>36</v>
      </c>
      <c r="D7588" s="30">
        <v>45540</v>
      </c>
      <c r="E7588" s="102">
        <f>YEAR(DATA[[#This Row],[Fecha]])</f>
        <v>2024</v>
      </c>
      <c r="F7588" s="31" t="s">
        <v>398</v>
      </c>
      <c r="G7588" s="32" t="s">
        <v>59</v>
      </c>
      <c r="H7588" s="35" t="s">
        <v>487</v>
      </c>
      <c r="I7588" s="32" t="s">
        <v>166</v>
      </c>
      <c r="J7588" s="19">
        <v>3.93</v>
      </c>
    </row>
    <row r="7589" spans="1:10">
      <c r="A7589" s="18" t="s">
        <v>20</v>
      </c>
      <c r="B7589" s="5" t="str">
        <f>TEXT(DATA[[#This Row],[Fecha]],"mmm")</f>
        <v>sept</v>
      </c>
      <c r="C7589" s="16">
        <f>(WEEKNUM(DATA[[#This Row],[Fecha]],2))</f>
        <v>36</v>
      </c>
      <c r="D7589" s="30">
        <v>45540</v>
      </c>
      <c r="E7589" s="102">
        <f>YEAR(DATA[[#This Row],[Fecha]])</f>
        <v>2024</v>
      </c>
      <c r="F7589" s="31" t="s">
        <v>398</v>
      </c>
      <c r="G7589" s="32" t="s">
        <v>53</v>
      </c>
      <c r="H7589" s="35" t="s">
        <v>525</v>
      </c>
      <c r="I7589" s="32" t="s">
        <v>166</v>
      </c>
      <c r="J7589" s="19">
        <v>3.59</v>
      </c>
    </row>
    <row r="7590" spans="1:10">
      <c r="A7590" s="18" t="s">
        <v>20</v>
      </c>
      <c r="B7590" s="5" t="str">
        <f>TEXT(DATA[[#This Row],[Fecha]],"mmm")</f>
        <v>sept</v>
      </c>
      <c r="C7590" s="16">
        <f>(WEEKNUM(DATA[[#This Row],[Fecha]],2))</f>
        <v>36</v>
      </c>
      <c r="D7590" s="30">
        <v>45540</v>
      </c>
      <c r="E7590" s="102">
        <f>YEAR(DATA[[#This Row],[Fecha]])</f>
        <v>2024</v>
      </c>
      <c r="F7590" s="31" t="s">
        <v>335</v>
      </c>
      <c r="G7590" s="32" t="s">
        <v>76</v>
      </c>
      <c r="H7590" s="35" t="s">
        <v>108</v>
      </c>
      <c r="I7590" s="32" t="s">
        <v>166</v>
      </c>
      <c r="J7590" s="19">
        <v>3.24</v>
      </c>
    </row>
    <row r="7591" spans="1:10">
      <c r="A7591" s="18" t="s">
        <v>20</v>
      </c>
      <c r="B7591" s="5" t="str">
        <f>TEXT(DATA[[#This Row],[Fecha]],"mmm")</f>
        <v>sept</v>
      </c>
      <c r="C7591" s="16">
        <f>(WEEKNUM(DATA[[#This Row],[Fecha]],2))</f>
        <v>36</v>
      </c>
      <c r="D7591" s="30">
        <v>45540</v>
      </c>
      <c r="E7591" s="102">
        <f>YEAR(DATA[[#This Row],[Fecha]])</f>
        <v>2024</v>
      </c>
      <c r="F7591" s="31" t="s">
        <v>335</v>
      </c>
      <c r="G7591" s="32" t="s">
        <v>53</v>
      </c>
      <c r="H7591" s="35" t="s">
        <v>387</v>
      </c>
      <c r="I7591" s="32" t="s">
        <v>166</v>
      </c>
      <c r="J7591" s="19">
        <v>3.02</v>
      </c>
    </row>
    <row r="7592" spans="1:10">
      <c r="A7592" s="18" t="s">
        <v>20</v>
      </c>
      <c r="B7592" s="5" t="str">
        <f>TEXT(DATA[[#This Row],[Fecha]],"mmm")</f>
        <v>sept</v>
      </c>
      <c r="C7592" s="16">
        <f>(WEEKNUM(DATA[[#This Row],[Fecha]],2))</f>
        <v>36</v>
      </c>
      <c r="D7592" s="30">
        <v>45540</v>
      </c>
      <c r="E7592" s="102">
        <f>YEAR(DATA[[#This Row],[Fecha]])</f>
        <v>2024</v>
      </c>
      <c r="F7592" s="31" t="s">
        <v>58</v>
      </c>
      <c r="G7592" s="32" t="s">
        <v>53</v>
      </c>
      <c r="H7592" s="35" t="s">
        <v>637</v>
      </c>
      <c r="I7592" s="32" t="s">
        <v>166</v>
      </c>
      <c r="J7592" s="19">
        <v>2.88</v>
      </c>
    </row>
    <row r="7593" spans="1:10">
      <c r="A7593" s="18" t="s">
        <v>20</v>
      </c>
      <c r="B7593" s="5" t="str">
        <f>TEXT(DATA[[#This Row],[Fecha]],"mmm")</f>
        <v>sept</v>
      </c>
      <c r="C7593" s="16">
        <f>(WEEKNUM(DATA[[#This Row],[Fecha]],2))</f>
        <v>36</v>
      </c>
      <c r="D7593" s="30">
        <v>45540</v>
      </c>
      <c r="E7593" s="102">
        <f>YEAR(DATA[[#This Row],[Fecha]])</f>
        <v>2024</v>
      </c>
      <c r="F7593" s="31" t="s">
        <v>58</v>
      </c>
      <c r="G7593" s="32" t="s">
        <v>53</v>
      </c>
      <c r="H7593" s="35" t="s">
        <v>637</v>
      </c>
      <c r="I7593" s="32" t="s">
        <v>166</v>
      </c>
      <c r="J7593" s="19">
        <v>2.83</v>
      </c>
    </row>
    <row r="7594" spans="1:10">
      <c r="A7594" s="18" t="s">
        <v>20</v>
      </c>
      <c r="B7594" s="5" t="str">
        <f>TEXT(DATA[[#This Row],[Fecha]],"mmm")</f>
        <v>sept</v>
      </c>
      <c r="C7594" s="16">
        <f>(WEEKNUM(DATA[[#This Row],[Fecha]],2))</f>
        <v>36</v>
      </c>
      <c r="D7594" s="30">
        <v>45540</v>
      </c>
      <c r="E7594" s="102">
        <f>YEAR(DATA[[#This Row],[Fecha]])</f>
        <v>2024</v>
      </c>
      <c r="F7594" s="31" t="s">
        <v>58</v>
      </c>
      <c r="G7594" s="32" t="s">
        <v>75</v>
      </c>
      <c r="H7594" s="35" t="s">
        <v>177</v>
      </c>
      <c r="I7594" s="32" t="s">
        <v>166</v>
      </c>
      <c r="J7594" s="19">
        <v>2.79</v>
      </c>
    </row>
    <row r="7595" spans="1:10">
      <c r="A7595" s="18" t="s">
        <v>20</v>
      </c>
      <c r="B7595" s="5" t="str">
        <f>TEXT(DATA[[#This Row],[Fecha]],"mmm")</f>
        <v>sept</v>
      </c>
      <c r="C7595" s="16">
        <f>(WEEKNUM(DATA[[#This Row],[Fecha]],2))</f>
        <v>36</v>
      </c>
      <c r="D7595" s="30">
        <v>45540</v>
      </c>
      <c r="E7595" s="102">
        <f>YEAR(DATA[[#This Row],[Fecha]])</f>
        <v>2024</v>
      </c>
      <c r="F7595" s="31" t="s">
        <v>58</v>
      </c>
      <c r="G7595" s="32" t="s">
        <v>64</v>
      </c>
      <c r="H7595" s="35" t="s">
        <v>490</v>
      </c>
      <c r="I7595" s="32" t="s">
        <v>166</v>
      </c>
      <c r="J7595" s="19">
        <v>2.71</v>
      </c>
    </row>
    <row r="7596" spans="1:10">
      <c r="A7596" s="18" t="s">
        <v>20</v>
      </c>
      <c r="B7596" s="5" t="str">
        <f>TEXT(DATA[[#This Row],[Fecha]],"mmm")</f>
        <v>sept</v>
      </c>
      <c r="C7596" s="16">
        <f>(WEEKNUM(DATA[[#This Row],[Fecha]],2))</f>
        <v>36</v>
      </c>
      <c r="D7596" s="30">
        <v>45540</v>
      </c>
      <c r="E7596" s="102">
        <f>YEAR(DATA[[#This Row],[Fecha]])</f>
        <v>2024</v>
      </c>
      <c r="F7596" s="31" t="s">
        <v>335</v>
      </c>
      <c r="G7596" s="32" t="s">
        <v>70</v>
      </c>
      <c r="H7596" s="35" t="s">
        <v>86</v>
      </c>
      <c r="I7596" s="32" t="s">
        <v>166</v>
      </c>
      <c r="J7596" s="19">
        <v>2.7</v>
      </c>
    </row>
    <row r="7597" spans="1:10">
      <c r="A7597" s="18" t="s">
        <v>22</v>
      </c>
      <c r="B7597" s="5" t="str">
        <f>TEXT(DATA[[#This Row],[Fecha]],"mmm")</f>
        <v>sept</v>
      </c>
      <c r="C7597" s="16">
        <f>(WEEKNUM(DATA[[#This Row],[Fecha]],2))</f>
        <v>36</v>
      </c>
      <c r="D7597" s="30">
        <v>45540</v>
      </c>
      <c r="E7597" s="102">
        <f>YEAR(DATA[[#This Row],[Fecha]])</f>
        <v>2024</v>
      </c>
      <c r="F7597" s="31" t="s">
        <v>58</v>
      </c>
      <c r="G7597" s="32" t="s">
        <v>65</v>
      </c>
      <c r="H7597" s="35" t="s">
        <v>435</v>
      </c>
      <c r="I7597" s="32" t="s">
        <v>166</v>
      </c>
      <c r="J7597" s="19">
        <v>2.68</v>
      </c>
    </row>
    <row r="7598" spans="1:10">
      <c r="A7598" s="18" t="s">
        <v>20</v>
      </c>
      <c r="B7598" s="5" t="str">
        <f>TEXT(DATA[[#This Row],[Fecha]],"mmm")</f>
        <v>sept</v>
      </c>
      <c r="C7598" s="16">
        <f>(WEEKNUM(DATA[[#This Row],[Fecha]],2))</f>
        <v>36</v>
      </c>
      <c r="D7598" s="30">
        <v>45540</v>
      </c>
      <c r="E7598" s="102">
        <f>YEAR(DATA[[#This Row],[Fecha]])</f>
        <v>2024</v>
      </c>
      <c r="F7598" s="31" t="s">
        <v>398</v>
      </c>
      <c r="G7598" s="32" t="s">
        <v>59</v>
      </c>
      <c r="H7598" s="35" t="s">
        <v>487</v>
      </c>
      <c r="I7598" s="32" t="s">
        <v>166</v>
      </c>
      <c r="J7598" s="19">
        <v>2.31</v>
      </c>
    </row>
    <row r="7599" spans="1:10">
      <c r="A7599" s="18" t="s">
        <v>20</v>
      </c>
      <c r="B7599" s="5" t="str">
        <f>TEXT(DATA[[#This Row],[Fecha]],"mmm")</f>
        <v>sept</v>
      </c>
      <c r="C7599" s="16">
        <f>(WEEKNUM(DATA[[#This Row],[Fecha]],2))</f>
        <v>36</v>
      </c>
      <c r="D7599" s="30">
        <v>45540</v>
      </c>
      <c r="E7599" s="102">
        <f>YEAR(DATA[[#This Row],[Fecha]])</f>
        <v>2024</v>
      </c>
      <c r="F7599" s="31" t="s">
        <v>335</v>
      </c>
      <c r="G7599" s="32" t="s">
        <v>64</v>
      </c>
      <c r="H7599" s="35" t="s">
        <v>477</v>
      </c>
      <c r="I7599" s="32" t="s">
        <v>166</v>
      </c>
      <c r="J7599" s="19">
        <v>2.11</v>
      </c>
    </row>
    <row r="7600" spans="1:10">
      <c r="A7600" s="18" t="s">
        <v>20</v>
      </c>
      <c r="B7600" s="5" t="str">
        <f>TEXT(DATA[[#This Row],[Fecha]],"mmm")</f>
        <v>sept</v>
      </c>
      <c r="C7600" s="16">
        <f>(WEEKNUM(DATA[[#This Row],[Fecha]],2))</f>
        <v>36</v>
      </c>
      <c r="D7600" s="30">
        <v>45540</v>
      </c>
      <c r="E7600" s="102">
        <f>YEAR(DATA[[#This Row],[Fecha]])</f>
        <v>2024</v>
      </c>
      <c r="F7600" s="31" t="s">
        <v>398</v>
      </c>
      <c r="G7600" s="32" t="s">
        <v>70</v>
      </c>
      <c r="H7600" s="35" t="s">
        <v>607</v>
      </c>
      <c r="I7600" s="32" t="s">
        <v>166</v>
      </c>
      <c r="J7600" s="19">
        <v>2.09</v>
      </c>
    </row>
    <row r="7601" spans="1:10">
      <c r="A7601" s="18" t="s">
        <v>19</v>
      </c>
      <c r="B7601" s="5" t="str">
        <f>TEXT(DATA[[#This Row],[Fecha]],"mmm")</f>
        <v>sept</v>
      </c>
      <c r="C7601" s="16">
        <f>(WEEKNUM(DATA[[#This Row],[Fecha]],2))</f>
        <v>36</v>
      </c>
      <c r="D7601" s="30">
        <v>45540</v>
      </c>
      <c r="E7601" s="102">
        <f>YEAR(DATA[[#This Row],[Fecha]])</f>
        <v>2024</v>
      </c>
      <c r="F7601" s="31" t="s">
        <v>398</v>
      </c>
      <c r="G7601" s="32" t="s">
        <v>71</v>
      </c>
      <c r="H7601" s="35" t="s">
        <v>97</v>
      </c>
      <c r="I7601" s="32" t="s">
        <v>166</v>
      </c>
      <c r="J7601" s="19">
        <v>2.0099999999999998</v>
      </c>
    </row>
    <row r="7602" spans="1:10">
      <c r="A7602" s="18" t="s">
        <v>22</v>
      </c>
      <c r="B7602" s="5" t="str">
        <f>TEXT(DATA[[#This Row],[Fecha]],"mmm")</f>
        <v>sept</v>
      </c>
      <c r="C7602" s="16">
        <f>(WEEKNUM(DATA[[#This Row],[Fecha]],2))</f>
        <v>36</v>
      </c>
      <c r="D7602" s="30">
        <v>45540</v>
      </c>
      <c r="E7602" s="102">
        <f>YEAR(DATA[[#This Row],[Fecha]])</f>
        <v>2024</v>
      </c>
      <c r="F7602" s="31" t="s">
        <v>58</v>
      </c>
      <c r="G7602" s="32" t="s">
        <v>65</v>
      </c>
      <c r="H7602" s="35" t="s">
        <v>89</v>
      </c>
      <c r="I7602" s="32" t="s">
        <v>166</v>
      </c>
      <c r="J7602" s="19">
        <v>1.98</v>
      </c>
    </row>
    <row r="7603" spans="1:10">
      <c r="A7603" s="18" t="s">
        <v>20</v>
      </c>
      <c r="B7603" s="5" t="str">
        <f>TEXT(DATA[[#This Row],[Fecha]],"mmm")</f>
        <v>sept</v>
      </c>
      <c r="C7603" s="16">
        <f>(WEEKNUM(DATA[[#This Row],[Fecha]],2))</f>
        <v>36</v>
      </c>
      <c r="D7603" s="30">
        <v>45540</v>
      </c>
      <c r="E7603" s="102">
        <f>YEAR(DATA[[#This Row],[Fecha]])</f>
        <v>2024</v>
      </c>
      <c r="F7603" s="31" t="s">
        <v>335</v>
      </c>
      <c r="G7603" s="32" t="s">
        <v>53</v>
      </c>
      <c r="H7603" s="35" t="s">
        <v>387</v>
      </c>
      <c r="I7603" s="32" t="s">
        <v>166</v>
      </c>
      <c r="J7603" s="19">
        <v>1.98</v>
      </c>
    </row>
    <row r="7604" spans="1:10">
      <c r="A7604" s="18" t="s">
        <v>20</v>
      </c>
      <c r="B7604" s="5" t="str">
        <f>TEXT(DATA[[#This Row],[Fecha]],"mmm")</f>
        <v>sept</v>
      </c>
      <c r="C7604" s="16">
        <f>(WEEKNUM(DATA[[#This Row],[Fecha]],2))</f>
        <v>36</v>
      </c>
      <c r="D7604" s="30">
        <v>45540</v>
      </c>
      <c r="E7604" s="102">
        <f>YEAR(DATA[[#This Row],[Fecha]])</f>
        <v>2024</v>
      </c>
      <c r="F7604" s="31" t="s">
        <v>398</v>
      </c>
      <c r="G7604" s="32" t="s">
        <v>76</v>
      </c>
      <c r="H7604" s="35" t="s">
        <v>687</v>
      </c>
      <c r="I7604" s="32" t="s">
        <v>166</v>
      </c>
      <c r="J7604" s="19">
        <v>1.92</v>
      </c>
    </row>
    <row r="7605" spans="1:10">
      <c r="A7605" s="18" t="s">
        <v>20</v>
      </c>
      <c r="B7605" s="5" t="str">
        <f>TEXT(DATA[[#This Row],[Fecha]],"mmm")</f>
        <v>sept</v>
      </c>
      <c r="C7605" s="16">
        <f>(WEEKNUM(DATA[[#This Row],[Fecha]],2))</f>
        <v>36</v>
      </c>
      <c r="D7605" s="30">
        <v>45540</v>
      </c>
      <c r="E7605" s="102">
        <f>YEAR(DATA[[#This Row],[Fecha]])</f>
        <v>2024</v>
      </c>
      <c r="F7605" s="31" t="s">
        <v>335</v>
      </c>
      <c r="G7605" s="32" t="s">
        <v>53</v>
      </c>
      <c r="H7605" s="35" t="s">
        <v>366</v>
      </c>
      <c r="I7605" s="32" t="s">
        <v>166</v>
      </c>
      <c r="J7605" s="19">
        <v>1.86</v>
      </c>
    </row>
    <row r="7606" spans="1:10">
      <c r="A7606" s="18" t="s">
        <v>20</v>
      </c>
      <c r="B7606" s="5" t="str">
        <f>TEXT(DATA[[#This Row],[Fecha]],"mmm")</f>
        <v>sept</v>
      </c>
      <c r="C7606" s="16">
        <f>(WEEKNUM(DATA[[#This Row],[Fecha]],2))</f>
        <v>36</v>
      </c>
      <c r="D7606" s="30">
        <v>45540</v>
      </c>
      <c r="E7606" s="102">
        <f>YEAR(DATA[[#This Row],[Fecha]])</f>
        <v>2024</v>
      </c>
      <c r="F7606" s="31" t="s">
        <v>335</v>
      </c>
      <c r="G7606" s="32" t="s">
        <v>53</v>
      </c>
      <c r="H7606" s="35" t="s">
        <v>387</v>
      </c>
      <c r="I7606" s="32" t="s">
        <v>166</v>
      </c>
      <c r="J7606" s="19">
        <v>1.82</v>
      </c>
    </row>
    <row r="7607" spans="1:10">
      <c r="A7607" s="18" t="s">
        <v>22</v>
      </c>
      <c r="B7607" s="5" t="str">
        <f>TEXT(DATA[[#This Row],[Fecha]],"mmm")</f>
        <v>sept</v>
      </c>
      <c r="C7607" s="16">
        <f>(WEEKNUM(DATA[[#This Row],[Fecha]],2))</f>
        <v>36</v>
      </c>
      <c r="D7607" s="30">
        <v>45540</v>
      </c>
      <c r="E7607" s="102">
        <f>YEAR(DATA[[#This Row],[Fecha]])</f>
        <v>2024</v>
      </c>
      <c r="F7607" s="31" t="s">
        <v>58</v>
      </c>
      <c r="G7607" s="32" t="s">
        <v>65</v>
      </c>
      <c r="H7607" s="35" t="s">
        <v>435</v>
      </c>
      <c r="I7607" s="32" t="s">
        <v>166</v>
      </c>
      <c r="J7607" s="19">
        <v>1.73</v>
      </c>
    </row>
    <row r="7608" spans="1:10">
      <c r="A7608" s="18" t="s">
        <v>22</v>
      </c>
      <c r="B7608" s="5" t="str">
        <f>TEXT(DATA[[#This Row],[Fecha]],"mmm")</f>
        <v>sept</v>
      </c>
      <c r="C7608" s="16">
        <f>(WEEKNUM(DATA[[#This Row],[Fecha]],2))</f>
        <v>36</v>
      </c>
      <c r="D7608" s="30">
        <v>45540</v>
      </c>
      <c r="E7608" s="102">
        <f>YEAR(DATA[[#This Row],[Fecha]])</f>
        <v>2024</v>
      </c>
      <c r="F7608" s="31" t="s">
        <v>398</v>
      </c>
      <c r="G7608" s="32" t="s">
        <v>70</v>
      </c>
      <c r="H7608" s="35" t="s">
        <v>686</v>
      </c>
      <c r="I7608" s="32" t="s">
        <v>166</v>
      </c>
      <c r="J7608" s="19">
        <v>1.63</v>
      </c>
    </row>
    <row r="7609" spans="1:10">
      <c r="A7609" s="18" t="s">
        <v>20</v>
      </c>
      <c r="B7609" s="5" t="str">
        <f>TEXT(DATA[[#This Row],[Fecha]],"mmm")</f>
        <v>sept</v>
      </c>
      <c r="C7609" s="16">
        <f>(WEEKNUM(DATA[[#This Row],[Fecha]],2))</f>
        <v>36</v>
      </c>
      <c r="D7609" s="30">
        <v>45540</v>
      </c>
      <c r="E7609" s="102">
        <f>YEAR(DATA[[#This Row],[Fecha]])</f>
        <v>2024</v>
      </c>
      <c r="F7609" s="31" t="s">
        <v>398</v>
      </c>
      <c r="G7609" s="32" t="s">
        <v>53</v>
      </c>
      <c r="H7609" s="35" t="s">
        <v>366</v>
      </c>
      <c r="I7609" s="32" t="s">
        <v>166</v>
      </c>
      <c r="J7609" s="19">
        <v>1.48</v>
      </c>
    </row>
    <row r="7610" spans="1:10">
      <c r="A7610" s="18" t="s">
        <v>20</v>
      </c>
      <c r="B7610" s="5" t="str">
        <f>TEXT(DATA[[#This Row],[Fecha]],"mmm")</f>
        <v>sept</v>
      </c>
      <c r="C7610" s="16">
        <f>(WEEKNUM(DATA[[#This Row],[Fecha]],2))</f>
        <v>36</v>
      </c>
      <c r="D7610" s="30">
        <v>45540</v>
      </c>
      <c r="E7610" s="102">
        <f>YEAR(DATA[[#This Row],[Fecha]])</f>
        <v>2024</v>
      </c>
      <c r="F7610" s="31" t="s">
        <v>398</v>
      </c>
      <c r="G7610" s="32" t="s">
        <v>59</v>
      </c>
      <c r="H7610" s="35" t="s">
        <v>487</v>
      </c>
      <c r="I7610" s="32" t="s">
        <v>166</v>
      </c>
      <c r="J7610" s="19">
        <v>1.45</v>
      </c>
    </row>
    <row r="7611" spans="1:10">
      <c r="A7611" s="18" t="s">
        <v>20</v>
      </c>
      <c r="B7611" s="5" t="str">
        <f>TEXT(DATA[[#This Row],[Fecha]],"mmm")</f>
        <v>sept</v>
      </c>
      <c r="C7611" s="16">
        <f>(WEEKNUM(DATA[[#This Row],[Fecha]],2))</f>
        <v>36</v>
      </c>
      <c r="D7611" s="30">
        <v>45540</v>
      </c>
      <c r="E7611" s="102">
        <f>YEAR(DATA[[#This Row],[Fecha]])</f>
        <v>2024</v>
      </c>
      <c r="F7611" s="31" t="s">
        <v>335</v>
      </c>
      <c r="G7611" s="32" t="s">
        <v>53</v>
      </c>
      <c r="H7611" s="35" t="s">
        <v>387</v>
      </c>
      <c r="I7611" s="32" t="s">
        <v>166</v>
      </c>
      <c r="J7611" s="19">
        <v>1.39</v>
      </c>
    </row>
    <row r="7612" spans="1:10">
      <c r="A7612" s="18" t="s">
        <v>20</v>
      </c>
      <c r="B7612" s="5" t="str">
        <f>TEXT(DATA[[#This Row],[Fecha]],"mmm")</f>
        <v>sept</v>
      </c>
      <c r="C7612" s="16">
        <f>(WEEKNUM(DATA[[#This Row],[Fecha]],2))</f>
        <v>36</v>
      </c>
      <c r="D7612" s="30">
        <v>45540</v>
      </c>
      <c r="E7612" s="102">
        <f>YEAR(DATA[[#This Row],[Fecha]])</f>
        <v>2024</v>
      </c>
      <c r="F7612" s="31" t="s">
        <v>58</v>
      </c>
      <c r="G7612" s="32" t="s">
        <v>64</v>
      </c>
      <c r="H7612" s="35" t="s">
        <v>490</v>
      </c>
      <c r="I7612" s="32" t="s">
        <v>166</v>
      </c>
      <c r="J7612" s="19">
        <v>1.27</v>
      </c>
    </row>
    <row r="7613" spans="1:10">
      <c r="A7613" s="18" t="s">
        <v>22</v>
      </c>
      <c r="B7613" s="5" t="str">
        <f>TEXT(DATA[[#This Row],[Fecha]],"mmm")</f>
        <v>sept</v>
      </c>
      <c r="C7613" s="16">
        <f>(WEEKNUM(DATA[[#This Row],[Fecha]],2))</f>
        <v>36</v>
      </c>
      <c r="D7613" s="30">
        <v>45540</v>
      </c>
      <c r="E7613" s="102">
        <f>YEAR(DATA[[#This Row],[Fecha]])</f>
        <v>2024</v>
      </c>
      <c r="F7613" s="31" t="s">
        <v>58</v>
      </c>
      <c r="G7613" s="32" t="s">
        <v>53</v>
      </c>
      <c r="H7613" s="35" t="s">
        <v>666</v>
      </c>
      <c r="I7613" s="32" t="s">
        <v>166</v>
      </c>
      <c r="J7613" s="19">
        <v>1.23</v>
      </c>
    </row>
    <row r="7614" spans="1:10">
      <c r="A7614" s="18" t="s">
        <v>20</v>
      </c>
      <c r="B7614" s="5" t="str">
        <f>TEXT(DATA[[#This Row],[Fecha]],"mmm")</f>
        <v>sept</v>
      </c>
      <c r="C7614" s="16">
        <f>(WEEKNUM(DATA[[#This Row],[Fecha]],2))</f>
        <v>36</v>
      </c>
      <c r="D7614" s="30">
        <v>45540</v>
      </c>
      <c r="E7614" s="102">
        <f>YEAR(DATA[[#This Row],[Fecha]])</f>
        <v>2024</v>
      </c>
      <c r="F7614" s="31" t="s">
        <v>58</v>
      </c>
      <c r="G7614" s="32" t="s">
        <v>75</v>
      </c>
      <c r="H7614" s="35" t="s">
        <v>177</v>
      </c>
      <c r="I7614" s="32" t="s">
        <v>166</v>
      </c>
      <c r="J7614" s="19">
        <v>1.22</v>
      </c>
    </row>
    <row r="7615" spans="1:10">
      <c r="A7615" s="18" t="s">
        <v>20</v>
      </c>
      <c r="B7615" s="5" t="str">
        <f>TEXT(DATA[[#This Row],[Fecha]],"mmm")</f>
        <v>sept</v>
      </c>
      <c r="C7615" s="16">
        <f>(WEEKNUM(DATA[[#This Row],[Fecha]],2))</f>
        <v>36</v>
      </c>
      <c r="D7615" s="30">
        <v>45540</v>
      </c>
      <c r="E7615" s="102">
        <f>YEAR(DATA[[#This Row],[Fecha]])</f>
        <v>2024</v>
      </c>
      <c r="F7615" s="31" t="s">
        <v>398</v>
      </c>
      <c r="G7615" s="32" t="s">
        <v>53</v>
      </c>
      <c r="H7615" s="35" t="s">
        <v>366</v>
      </c>
      <c r="I7615" s="32" t="s">
        <v>166</v>
      </c>
      <c r="J7615" s="19">
        <v>1.22</v>
      </c>
    </row>
    <row r="7616" spans="1:10">
      <c r="A7616" s="18" t="s">
        <v>20</v>
      </c>
      <c r="B7616" s="5" t="str">
        <f>TEXT(DATA[[#This Row],[Fecha]],"mmm")</f>
        <v>sept</v>
      </c>
      <c r="C7616" s="16">
        <f>(WEEKNUM(DATA[[#This Row],[Fecha]],2))</f>
        <v>36</v>
      </c>
      <c r="D7616" s="30">
        <v>45540</v>
      </c>
      <c r="E7616" s="102">
        <f>YEAR(DATA[[#This Row],[Fecha]])</f>
        <v>2024</v>
      </c>
      <c r="F7616" s="31" t="s">
        <v>58</v>
      </c>
      <c r="G7616" s="32" t="s">
        <v>77</v>
      </c>
      <c r="H7616" s="35" t="s">
        <v>320</v>
      </c>
      <c r="I7616" s="32" t="s">
        <v>166</v>
      </c>
      <c r="J7616" s="19">
        <v>1.1599999999999999</v>
      </c>
    </row>
    <row r="7617" spans="1:10">
      <c r="A7617" s="18" t="s">
        <v>20</v>
      </c>
      <c r="B7617" s="5" t="str">
        <f>TEXT(DATA[[#This Row],[Fecha]],"mmm")</f>
        <v>sept</v>
      </c>
      <c r="C7617" s="16">
        <f>(WEEKNUM(DATA[[#This Row],[Fecha]],2))</f>
        <v>36</v>
      </c>
      <c r="D7617" s="30">
        <v>45540</v>
      </c>
      <c r="E7617" s="102">
        <f>YEAR(DATA[[#This Row],[Fecha]])</f>
        <v>2024</v>
      </c>
      <c r="F7617" s="31" t="s">
        <v>398</v>
      </c>
      <c r="G7617" s="32" t="s">
        <v>64</v>
      </c>
      <c r="H7617" s="35" t="s">
        <v>544</v>
      </c>
      <c r="I7617" s="32" t="s">
        <v>166</v>
      </c>
      <c r="J7617" s="19">
        <v>1.1399999999999999</v>
      </c>
    </row>
    <row r="7618" spans="1:10">
      <c r="A7618" s="18" t="s">
        <v>22</v>
      </c>
      <c r="B7618" s="5" t="str">
        <f>TEXT(DATA[[#This Row],[Fecha]],"mmm")</f>
        <v>sept</v>
      </c>
      <c r="C7618" s="16">
        <f>(WEEKNUM(DATA[[#This Row],[Fecha]],2))</f>
        <v>36</v>
      </c>
      <c r="D7618" s="30">
        <v>45540</v>
      </c>
      <c r="E7618" s="102">
        <f>YEAR(DATA[[#This Row],[Fecha]])</f>
        <v>2024</v>
      </c>
      <c r="F7618" s="31" t="s">
        <v>398</v>
      </c>
      <c r="G7618" s="32" t="s">
        <v>76</v>
      </c>
      <c r="H7618" s="35" t="s">
        <v>304</v>
      </c>
      <c r="I7618" s="32" t="s">
        <v>166</v>
      </c>
      <c r="J7618" s="19">
        <v>1.1200000000000001</v>
      </c>
    </row>
    <row r="7619" spans="1:10">
      <c r="A7619" s="18" t="s">
        <v>20</v>
      </c>
      <c r="B7619" s="5" t="str">
        <f>TEXT(DATA[[#This Row],[Fecha]],"mmm")</f>
        <v>sept</v>
      </c>
      <c r="C7619" s="16">
        <f>(WEEKNUM(DATA[[#This Row],[Fecha]],2))</f>
        <v>36</v>
      </c>
      <c r="D7619" s="30">
        <v>45540</v>
      </c>
      <c r="E7619" s="102">
        <f>YEAR(DATA[[#This Row],[Fecha]])</f>
        <v>2024</v>
      </c>
      <c r="F7619" s="31" t="s">
        <v>398</v>
      </c>
      <c r="G7619" s="32" t="s">
        <v>75</v>
      </c>
      <c r="H7619" s="35" t="s">
        <v>177</v>
      </c>
      <c r="I7619" s="32" t="s">
        <v>166</v>
      </c>
      <c r="J7619" s="19">
        <v>1.07</v>
      </c>
    </row>
    <row r="7620" spans="1:10">
      <c r="A7620" s="18" t="s">
        <v>22</v>
      </c>
      <c r="B7620" s="5" t="str">
        <f>TEXT(DATA[[#This Row],[Fecha]],"mmm")</f>
        <v>sept</v>
      </c>
      <c r="C7620" s="16">
        <f>(WEEKNUM(DATA[[#This Row],[Fecha]],2))</f>
        <v>36</v>
      </c>
      <c r="D7620" s="30">
        <v>45540</v>
      </c>
      <c r="E7620" s="102">
        <f>YEAR(DATA[[#This Row],[Fecha]])</f>
        <v>2024</v>
      </c>
      <c r="F7620" s="31" t="s">
        <v>398</v>
      </c>
      <c r="G7620" s="32" t="s">
        <v>65</v>
      </c>
      <c r="H7620" s="35" t="s">
        <v>69</v>
      </c>
      <c r="I7620" s="32" t="s">
        <v>166</v>
      </c>
      <c r="J7620" s="19">
        <v>1.03</v>
      </c>
    </row>
    <row r="7621" spans="1:10">
      <c r="A7621" s="18" t="s">
        <v>20</v>
      </c>
      <c r="B7621" s="5" t="str">
        <f>TEXT(DATA[[#This Row],[Fecha]],"mmm")</f>
        <v>sept</v>
      </c>
      <c r="C7621" s="16">
        <f>(WEEKNUM(DATA[[#This Row],[Fecha]],2))</f>
        <v>36</v>
      </c>
      <c r="D7621" s="30">
        <v>45540</v>
      </c>
      <c r="E7621" s="102">
        <f>YEAR(DATA[[#This Row],[Fecha]])</f>
        <v>2024</v>
      </c>
      <c r="F7621" s="31" t="s">
        <v>398</v>
      </c>
      <c r="G7621" s="32" t="s">
        <v>53</v>
      </c>
      <c r="H7621" s="35" t="s">
        <v>366</v>
      </c>
      <c r="I7621" s="32" t="s">
        <v>166</v>
      </c>
      <c r="J7621" s="19">
        <v>0.79</v>
      </c>
    </row>
    <row r="7622" spans="1:10">
      <c r="A7622" s="18" t="s">
        <v>20</v>
      </c>
      <c r="B7622" s="5" t="str">
        <f>TEXT(DATA[[#This Row],[Fecha]],"mmm")</f>
        <v>sept</v>
      </c>
      <c r="C7622" s="16">
        <f>(WEEKNUM(DATA[[#This Row],[Fecha]],2))</f>
        <v>36</v>
      </c>
      <c r="D7622" s="30">
        <v>45540</v>
      </c>
      <c r="E7622" s="102">
        <f>YEAR(DATA[[#This Row],[Fecha]])</f>
        <v>2024</v>
      </c>
      <c r="F7622" s="31" t="s">
        <v>58</v>
      </c>
      <c r="G7622" s="32" t="s">
        <v>75</v>
      </c>
      <c r="H7622" s="35" t="s">
        <v>177</v>
      </c>
      <c r="I7622" s="32" t="s">
        <v>166</v>
      </c>
      <c r="J7622" s="19">
        <v>0.78</v>
      </c>
    </row>
    <row r="7623" spans="1:10">
      <c r="A7623" s="18" t="s">
        <v>22</v>
      </c>
      <c r="B7623" s="5" t="str">
        <f>TEXT(DATA[[#This Row],[Fecha]],"mmm")</f>
        <v>sept</v>
      </c>
      <c r="C7623" s="16">
        <f>(WEEKNUM(DATA[[#This Row],[Fecha]],2))</f>
        <v>36</v>
      </c>
      <c r="D7623" s="30">
        <v>45540</v>
      </c>
      <c r="E7623" s="102">
        <f>YEAR(DATA[[#This Row],[Fecha]])</f>
        <v>2024</v>
      </c>
      <c r="F7623" s="31" t="s">
        <v>398</v>
      </c>
      <c r="G7623" s="32" t="s">
        <v>78</v>
      </c>
      <c r="H7623" s="35" t="s">
        <v>296</v>
      </c>
      <c r="I7623" s="32" t="s">
        <v>166</v>
      </c>
      <c r="J7623" s="19">
        <v>0.65</v>
      </c>
    </row>
    <row r="7624" spans="1:10">
      <c r="A7624" s="18" t="s">
        <v>20</v>
      </c>
      <c r="B7624" s="5" t="str">
        <f>TEXT(DATA[[#This Row],[Fecha]],"mmm")</f>
        <v>sept</v>
      </c>
      <c r="C7624" s="16">
        <f>(WEEKNUM(DATA[[#This Row],[Fecha]],2))</f>
        <v>36</v>
      </c>
      <c r="D7624" s="30">
        <v>45540</v>
      </c>
      <c r="E7624" s="102">
        <f>YEAR(DATA[[#This Row],[Fecha]])</f>
        <v>2024</v>
      </c>
      <c r="F7624" s="31" t="s">
        <v>58</v>
      </c>
      <c r="G7624" s="32" t="s">
        <v>59</v>
      </c>
      <c r="H7624" s="35" t="s">
        <v>487</v>
      </c>
      <c r="I7624" s="32" t="s">
        <v>166</v>
      </c>
      <c r="J7624" s="19">
        <v>0.56999999999999995</v>
      </c>
    </row>
    <row r="7625" spans="1:10">
      <c r="A7625" s="18" t="s">
        <v>22</v>
      </c>
      <c r="B7625" s="5" t="str">
        <f>TEXT(DATA[[#This Row],[Fecha]],"mmm")</f>
        <v>sept</v>
      </c>
      <c r="C7625" s="16">
        <f>(WEEKNUM(DATA[[#This Row],[Fecha]],2))</f>
        <v>36</v>
      </c>
      <c r="D7625" s="30">
        <v>45540</v>
      </c>
      <c r="E7625" s="102">
        <f>YEAR(DATA[[#This Row],[Fecha]])</f>
        <v>2024</v>
      </c>
      <c r="F7625" s="31" t="s">
        <v>398</v>
      </c>
      <c r="G7625" s="32" t="s">
        <v>78</v>
      </c>
      <c r="H7625" s="35" t="s">
        <v>296</v>
      </c>
      <c r="I7625" s="32" t="s">
        <v>166</v>
      </c>
      <c r="J7625" s="19">
        <v>0.28000000000000003</v>
      </c>
    </row>
    <row r="7626" spans="1:10">
      <c r="A7626" s="18" t="s">
        <v>22</v>
      </c>
      <c r="B7626" s="5" t="str">
        <f>TEXT(DATA[[#This Row],[Fecha]],"mmm")</f>
        <v>sept</v>
      </c>
      <c r="C7626" s="16">
        <f>(WEEKNUM(DATA[[#This Row],[Fecha]],2))</f>
        <v>36</v>
      </c>
      <c r="D7626" s="30">
        <v>45540</v>
      </c>
      <c r="E7626" s="102">
        <f>YEAR(DATA[[#This Row],[Fecha]])</f>
        <v>2024</v>
      </c>
      <c r="F7626" s="31" t="s">
        <v>398</v>
      </c>
      <c r="G7626" s="32" t="s">
        <v>78</v>
      </c>
      <c r="H7626" s="35" t="s">
        <v>296</v>
      </c>
      <c r="I7626" s="32" t="s">
        <v>166</v>
      </c>
      <c r="J7626" s="19">
        <v>0.28000000000000003</v>
      </c>
    </row>
    <row r="7627" spans="1:10">
      <c r="A7627" s="18" t="s">
        <v>22</v>
      </c>
      <c r="B7627" s="5" t="str">
        <f>TEXT(DATA[[#This Row],[Fecha]],"mmm")</f>
        <v>sept</v>
      </c>
      <c r="C7627" s="16">
        <f>(WEEKNUM(DATA[[#This Row],[Fecha]],2))</f>
        <v>36</v>
      </c>
      <c r="D7627" s="30">
        <v>45540</v>
      </c>
      <c r="E7627" s="102">
        <f>YEAR(DATA[[#This Row],[Fecha]])</f>
        <v>2024</v>
      </c>
      <c r="F7627" s="31" t="s">
        <v>398</v>
      </c>
      <c r="G7627" s="32" t="s">
        <v>78</v>
      </c>
      <c r="H7627" s="35" t="s">
        <v>296</v>
      </c>
      <c r="I7627" s="32" t="s">
        <v>166</v>
      </c>
      <c r="J7627" s="19">
        <v>0.2</v>
      </c>
    </row>
    <row r="7628" spans="1:10">
      <c r="A7628" s="18" t="s">
        <v>22</v>
      </c>
      <c r="B7628" s="5" t="str">
        <f>TEXT(DATA[[#This Row],[Fecha]],"mmm")</f>
        <v>sept</v>
      </c>
      <c r="C7628" s="16">
        <f>(WEEKNUM(DATA[[#This Row],[Fecha]],2))</f>
        <v>36</v>
      </c>
      <c r="D7628" s="30">
        <v>45540</v>
      </c>
      <c r="E7628" s="102">
        <f>YEAR(DATA[[#This Row],[Fecha]])</f>
        <v>2024</v>
      </c>
      <c r="F7628" s="31" t="s">
        <v>58</v>
      </c>
      <c r="G7628" s="32" t="s">
        <v>65</v>
      </c>
      <c r="H7628" s="35" t="s">
        <v>435</v>
      </c>
      <c r="I7628" s="32" t="s">
        <v>166</v>
      </c>
      <c r="J7628" s="19">
        <v>0.19</v>
      </c>
    </row>
    <row r="7629" spans="1:10">
      <c r="A7629" s="18" t="s">
        <v>20</v>
      </c>
      <c r="B7629" s="5" t="str">
        <f>TEXT(DATA[[#This Row],[Fecha]],"mmm")</f>
        <v>sept</v>
      </c>
      <c r="C7629" s="16">
        <f>(WEEKNUM(DATA[[#This Row],[Fecha]],2))</f>
        <v>36</v>
      </c>
      <c r="D7629" s="30">
        <v>45540</v>
      </c>
      <c r="E7629" s="102">
        <f>YEAR(DATA[[#This Row],[Fecha]])</f>
        <v>2024</v>
      </c>
      <c r="F7629" s="31" t="s">
        <v>398</v>
      </c>
      <c r="G7629" s="32" t="s">
        <v>76</v>
      </c>
      <c r="H7629" s="35" t="s">
        <v>687</v>
      </c>
      <c r="I7629" s="32" t="s">
        <v>166</v>
      </c>
      <c r="J7629" s="19">
        <v>0.14000000000000001</v>
      </c>
    </row>
    <row r="7630" spans="1:10">
      <c r="A7630" s="18" t="s">
        <v>22</v>
      </c>
      <c r="B7630" s="5" t="str">
        <f>TEXT(DATA[[#This Row],[Fecha]],"mmm")</f>
        <v>sept</v>
      </c>
      <c r="C7630" s="16">
        <f>(WEEKNUM(DATA[[#This Row],[Fecha]],2))</f>
        <v>36</v>
      </c>
      <c r="D7630" s="30">
        <v>45540</v>
      </c>
      <c r="E7630" s="102">
        <f>YEAR(DATA[[#This Row],[Fecha]])</f>
        <v>2024</v>
      </c>
      <c r="F7630" s="31" t="s">
        <v>398</v>
      </c>
      <c r="G7630" s="32" t="s">
        <v>78</v>
      </c>
      <c r="H7630" s="35" t="s">
        <v>296</v>
      </c>
      <c r="I7630" s="32" t="s">
        <v>166</v>
      </c>
      <c r="J7630" s="19">
        <v>0.12</v>
      </c>
    </row>
    <row r="7631" spans="1:10">
      <c r="A7631" s="18" t="s">
        <v>22</v>
      </c>
      <c r="B7631" s="5" t="str">
        <f>TEXT(DATA[[#This Row],[Fecha]],"mmm")</f>
        <v>sept</v>
      </c>
      <c r="C7631" s="16">
        <f>(WEEKNUM(DATA[[#This Row],[Fecha]],2))</f>
        <v>36</v>
      </c>
      <c r="D7631" s="30">
        <v>45540</v>
      </c>
      <c r="E7631" s="102">
        <f>YEAR(DATA[[#This Row],[Fecha]])</f>
        <v>2024</v>
      </c>
      <c r="F7631" s="31" t="s">
        <v>398</v>
      </c>
      <c r="G7631" s="32" t="s">
        <v>70</v>
      </c>
      <c r="H7631" s="35" t="s">
        <v>686</v>
      </c>
      <c r="I7631" s="32" t="s">
        <v>166</v>
      </c>
      <c r="J7631" s="19">
        <v>0.08</v>
      </c>
    </row>
    <row r="7632" spans="1:10">
      <c r="A7632" s="18" t="s">
        <v>20</v>
      </c>
      <c r="B7632" s="5" t="str">
        <f>TEXT(DATA[[#This Row],[Fecha]],"mmm")</f>
        <v>sept</v>
      </c>
      <c r="C7632" s="16">
        <f>(WEEKNUM(DATA[[#This Row],[Fecha]],2))</f>
        <v>36</v>
      </c>
      <c r="D7632" s="30">
        <v>45540</v>
      </c>
      <c r="E7632" s="102">
        <f>YEAR(DATA[[#This Row],[Fecha]])</f>
        <v>2024</v>
      </c>
      <c r="F7632" s="31" t="s">
        <v>398</v>
      </c>
      <c r="G7632" s="32" t="s">
        <v>59</v>
      </c>
      <c r="H7632" s="35" t="s">
        <v>487</v>
      </c>
      <c r="I7632" s="32" t="s">
        <v>166</v>
      </c>
      <c r="J7632" s="19">
        <v>0.03</v>
      </c>
    </row>
    <row r="7633" spans="1:11">
      <c r="A7633" s="18" t="s">
        <v>19</v>
      </c>
      <c r="B7633" s="5" t="str">
        <f>TEXT(DATA[[#This Row],[Fecha]],"mmm")</f>
        <v>sept</v>
      </c>
      <c r="C7633" s="16">
        <f>(WEEKNUM(DATA[[#This Row],[Fecha]],2))</f>
        <v>36</v>
      </c>
      <c r="D7633" s="30">
        <v>45541</v>
      </c>
      <c r="E7633" s="102">
        <f>YEAR(DATA[[#This Row],[Fecha]])</f>
        <v>2024</v>
      </c>
      <c r="F7633" s="31" t="s">
        <v>58</v>
      </c>
      <c r="G7633" s="32" t="s">
        <v>70</v>
      </c>
      <c r="H7633" s="35" t="s">
        <v>1177</v>
      </c>
      <c r="I7633" s="32" t="s">
        <v>56</v>
      </c>
      <c r="J7633" s="19">
        <v>25.65</v>
      </c>
      <c r="K7633" s="29" t="s">
        <v>1189</v>
      </c>
    </row>
    <row r="7634" spans="1:11">
      <c r="A7634" s="18" t="s">
        <v>19</v>
      </c>
      <c r="B7634" s="5" t="str">
        <f>TEXT(DATA[[#This Row],[Fecha]],"mmm")</f>
        <v>sept</v>
      </c>
      <c r="C7634" s="16">
        <f>(WEEKNUM(DATA[[#This Row],[Fecha]],2))</f>
        <v>36</v>
      </c>
      <c r="D7634" s="30">
        <v>45541</v>
      </c>
      <c r="E7634" s="102">
        <f>YEAR(DATA[[#This Row],[Fecha]])</f>
        <v>2024</v>
      </c>
      <c r="F7634" s="31" t="s">
        <v>58</v>
      </c>
      <c r="G7634" s="32" t="s">
        <v>605</v>
      </c>
      <c r="H7634" s="35" t="s">
        <v>773</v>
      </c>
      <c r="I7634" s="32" t="s">
        <v>56</v>
      </c>
      <c r="J7634" s="19">
        <v>20.95</v>
      </c>
      <c r="K7634" s="29" t="s">
        <v>1190</v>
      </c>
    </row>
    <row r="7635" spans="1:11">
      <c r="A7635" s="18" t="s">
        <v>20</v>
      </c>
      <c r="B7635" s="5" t="str">
        <f>TEXT(DATA[[#This Row],[Fecha]],"mmm")</f>
        <v>sept</v>
      </c>
      <c r="C7635" s="16">
        <f>(WEEKNUM(DATA[[#This Row],[Fecha]],2))</f>
        <v>36</v>
      </c>
      <c r="D7635" s="30">
        <v>45541</v>
      </c>
      <c r="E7635" s="102">
        <f>YEAR(DATA[[#This Row],[Fecha]])</f>
        <v>2024</v>
      </c>
      <c r="F7635" s="31" t="s">
        <v>335</v>
      </c>
      <c r="G7635" s="32" t="s">
        <v>75</v>
      </c>
      <c r="H7635" s="35" t="s">
        <v>786</v>
      </c>
      <c r="I7635" s="32" t="s">
        <v>57</v>
      </c>
      <c r="J7635" s="19">
        <v>16.43</v>
      </c>
      <c r="K7635" s="29" t="s">
        <v>1191</v>
      </c>
    </row>
    <row r="7636" spans="1:11">
      <c r="A7636" s="18" t="s">
        <v>20</v>
      </c>
      <c r="B7636" s="5" t="str">
        <f>TEXT(DATA[[#This Row],[Fecha]],"mmm")</f>
        <v>sept</v>
      </c>
      <c r="C7636" s="16">
        <f>(WEEKNUM(DATA[[#This Row],[Fecha]],2))</f>
        <v>36</v>
      </c>
      <c r="D7636" s="30">
        <v>45541</v>
      </c>
      <c r="E7636" s="102">
        <f>YEAR(DATA[[#This Row],[Fecha]])</f>
        <v>2024</v>
      </c>
      <c r="F7636" s="31" t="s">
        <v>58</v>
      </c>
      <c r="G7636" s="32" t="s">
        <v>75</v>
      </c>
      <c r="H7636" s="35" t="s">
        <v>140</v>
      </c>
      <c r="I7636" s="32" t="s">
        <v>56</v>
      </c>
      <c r="J7636" s="19">
        <v>8.52</v>
      </c>
      <c r="K7636" s="29" t="s">
        <v>1192</v>
      </c>
    </row>
    <row r="7637" spans="1:11">
      <c r="A7637" s="18" t="s">
        <v>22</v>
      </c>
      <c r="B7637" s="5" t="str">
        <f>TEXT(DATA[[#This Row],[Fecha]],"mmm")</f>
        <v>sept</v>
      </c>
      <c r="C7637" s="16">
        <f>(WEEKNUM(DATA[[#This Row],[Fecha]],2))</f>
        <v>36</v>
      </c>
      <c r="D7637" s="30">
        <v>45541</v>
      </c>
      <c r="E7637" s="102">
        <f>YEAR(DATA[[#This Row],[Fecha]])</f>
        <v>2024</v>
      </c>
      <c r="F7637" s="31" t="s">
        <v>398</v>
      </c>
      <c r="G7637" s="32" t="s">
        <v>60</v>
      </c>
      <c r="H7637" s="35" t="s">
        <v>299</v>
      </c>
      <c r="I7637" s="32" t="s">
        <v>57</v>
      </c>
      <c r="J7637" s="19">
        <v>5.7</v>
      </c>
      <c r="K7637" s="29" t="s">
        <v>641</v>
      </c>
    </row>
    <row r="7638" spans="1:11">
      <c r="A7638" s="18" t="s">
        <v>20</v>
      </c>
      <c r="B7638" s="5" t="str">
        <f>TEXT(DATA[[#This Row],[Fecha]],"mmm")</f>
        <v>sept</v>
      </c>
      <c r="C7638" s="16">
        <f>(WEEKNUM(DATA[[#This Row],[Fecha]],2))</f>
        <v>36</v>
      </c>
      <c r="D7638" s="30">
        <v>45541</v>
      </c>
      <c r="E7638" s="102">
        <f>YEAR(DATA[[#This Row],[Fecha]])</f>
        <v>2024</v>
      </c>
      <c r="F7638" s="31" t="s">
        <v>398</v>
      </c>
      <c r="G7638" s="32" t="s">
        <v>62</v>
      </c>
      <c r="H7638" s="35" t="s">
        <v>63</v>
      </c>
      <c r="I7638" s="32" t="s">
        <v>166</v>
      </c>
      <c r="J7638" s="19">
        <v>3.94</v>
      </c>
    </row>
    <row r="7639" spans="1:11">
      <c r="A7639" s="18" t="s">
        <v>22</v>
      </c>
      <c r="B7639" s="5" t="str">
        <f>TEXT(DATA[[#This Row],[Fecha]],"mmm")</f>
        <v>sept</v>
      </c>
      <c r="C7639" s="16">
        <f>(WEEKNUM(DATA[[#This Row],[Fecha]],2))</f>
        <v>36</v>
      </c>
      <c r="D7639" s="30">
        <v>45541</v>
      </c>
      <c r="E7639" s="102">
        <f>YEAR(DATA[[#This Row],[Fecha]])</f>
        <v>2024</v>
      </c>
      <c r="F7639" s="31" t="s">
        <v>398</v>
      </c>
      <c r="G7639" s="32" t="s">
        <v>79</v>
      </c>
      <c r="H7639" s="35" t="s">
        <v>110</v>
      </c>
      <c r="I7639" s="32" t="s">
        <v>166</v>
      </c>
      <c r="J7639" s="19">
        <v>3.4</v>
      </c>
    </row>
    <row r="7640" spans="1:11">
      <c r="A7640" s="18" t="s">
        <v>22</v>
      </c>
      <c r="B7640" s="5" t="str">
        <f>TEXT(DATA[[#This Row],[Fecha]],"mmm")</f>
        <v>sept</v>
      </c>
      <c r="C7640" s="16">
        <f>(WEEKNUM(DATA[[#This Row],[Fecha]],2))</f>
        <v>36</v>
      </c>
      <c r="D7640" s="30">
        <v>45541</v>
      </c>
      <c r="E7640" s="102">
        <f>YEAR(DATA[[#This Row],[Fecha]])</f>
        <v>2024</v>
      </c>
      <c r="F7640" s="31" t="s">
        <v>398</v>
      </c>
      <c r="G7640" s="32" t="s">
        <v>74</v>
      </c>
      <c r="H7640" s="35" t="s">
        <v>135</v>
      </c>
      <c r="I7640" s="32" t="s">
        <v>166</v>
      </c>
      <c r="J7640" s="19">
        <v>2.6</v>
      </c>
    </row>
    <row r="7641" spans="1:11">
      <c r="A7641" s="18" t="s">
        <v>20</v>
      </c>
      <c r="B7641" s="5" t="str">
        <f>TEXT(DATA[[#This Row],[Fecha]],"mmm")</f>
        <v>sept</v>
      </c>
      <c r="C7641" s="16">
        <f>(WEEKNUM(DATA[[#This Row],[Fecha]],2))</f>
        <v>36</v>
      </c>
      <c r="D7641" s="30">
        <v>45541</v>
      </c>
      <c r="E7641" s="102">
        <f>YEAR(DATA[[#This Row],[Fecha]])</f>
        <v>2024</v>
      </c>
      <c r="F7641" s="31" t="s">
        <v>335</v>
      </c>
      <c r="G7641" s="32" t="s">
        <v>64</v>
      </c>
      <c r="H7641" s="35" t="s">
        <v>477</v>
      </c>
      <c r="I7641" s="32" t="s">
        <v>166</v>
      </c>
      <c r="J7641" s="19">
        <v>2.54</v>
      </c>
    </row>
    <row r="7642" spans="1:11">
      <c r="A7642" s="18" t="s">
        <v>19</v>
      </c>
      <c r="B7642" s="5" t="str">
        <f>TEXT(DATA[[#This Row],[Fecha]],"mmm")</f>
        <v>sept</v>
      </c>
      <c r="C7642" s="16">
        <f>(WEEKNUM(DATA[[#This Row],[Fecha]],2))</f>
        <v>36</v>
      </c>
      <c r="D7642" s="30">
        <v>45541</v>
      </c>
      <c r="E7642" s="102">
        <f>YEAR(DATA[[#This Row],[Fecha]])</f>
        <v>2024</v>
      </c>
      <c r="F7642" s="31" t="s">
        <v>58</v>
      </c>
      <c r="G7642" s="32" t="s">
        <v>65</v>
      </c>
      <c r="H7642" s="35" t="s">
        <v>435</v>
      </c>
      <c r="I7642" s="32" t="s">
        <v>166</v>
      </c>
      <c r="J7642" s="19">
        <v>2.48</v>
      </c>
    </row>
    <row r="7643" spans="1:11">
      <c r="A7643" s="18" t="s">
        <v>20</v>
      </c>
      <c r="B7643" s="5" t="str">
        <f>TEXT(DATA[[#This Row],[Fecha]],"mmm")</f>
        <v>sept</v>
      </c>
      <c r="C7643" s="16">
        <f>(WEEKNUM(DATA[[#This Row],[Fecha]],2))</f>
        <v>36</v>
      </c>
      <c r="D7643" s="30">
        <v>45541</v>
      </c>
      <c r="E7643" s="102">
        <f>YEAR(DATA[[#This Row],[Fecha]])</f>
        <v>2024</v>
      </c>
      <c r="F7643" s="31" t="s">
        <v>398</v>
      </c>
      <c r="G7643" s="32" t="s">
        <v>53</v>
      </c>
      <c r="H7643" s="35" t="s">
        <v>387</v>
      </c>
      <c r="I7643" s="32" t="s">
        <v>166</v>
      </c>
      <c r="J7643" s="19">
        <v>2.4300000000000002</v>
      </c>
    </row>
    <row r="7644" spans="1:11">
      <c r="A7644" s="18" t="s">
        <v>22</v>
      </c>
      <c r="B7644" s="5" t="str">
        <f>TEXT(DATA[[#This Row],[Fecha]],"mmm")</f>
        <v>sept</v>
      </c>
      <c r="C7644" s="16">
        <f>(WEEKNUM(DATA[[#This Row],[Fecha]],2))</f>
        <v>36</v>
      </c>
      <c r="D7644" s="30">
        <v>45541</v>
      </c>
      <c r="E7644" s="102">
        <f>YEAR(DATA[[#This Row],[Fecha]])</f>
        <v>2024</v>
      </c>
      <c r="F7644" s="31" t="s">
        <v>398</v>
      </c>
      <c r="G7644" s="32" t="s">
        <v>79</v>
      </c>
      <c r="H7644" s="35" t="s">
        <v>110</v>
      </c>
      <c r="I7644" s="32" t="s">
        <v>166</v>
      </c>
      <c r="J7644" s="19">
        <v>2.2999999999999998</v>
      </c>
    </row>
    <row r="7645" spans="1:11">
      <c r="A7645" s="18" t="s">
        <v>20</v>
      </c>
      <c r="B7645" s="5" t="str">
        <f>TEXT(DATA[[#This Row],[Fecha]],"mmm")</f>
        <v>sept</v>
      </c>
      <c r="C7645" s="16">
        <f>(WEEKNUM(DATA[[#This Row],[Fecha]],2))</f>
        <v>36</v>
      </c>
      <c r="D7645" s="30">
        <v>45541</v>
      </c>
      <c r="E7645" s="102">
        <f>YEAR(DATA[[#This Row],[Fecha]])</f>
        <v>2024</v>
      </c>
      <c r="F7645" s="31" t="s">
        <v>398</v>
      </c>
      <c r="G7645" s="32" t="s">
        <v>53</v>
      </c>
      <c r="H7645" s="35" t="s">
        <v>387</v>
      </c>
      <c r="I7645" s="32" t="s">
        <v>166</v>
      </c>
      <c r="J7645" s="19">
        <v>2.27</v>
      </c>
    </row>
    <row r="7646" spans="1:11">
      <c r="A7646" s="18" t="s">
        <v>20</v>
      </c>
      <c r="B7646" s="5" t="str">
        <f>TEXT(DATA[[#This Row],[Fecha]],"mmm")</f>
        <v>sept</v>
      </c>
      <c r="C7646" s="16">
        <f>(WEEKNUM(DATA[[#This Row],[Fecha]],2))</f>
        <v>36</v>
      </c>
      <c r="D7646" s="30">
        <v>45541</v>
      </c>
      <c r="E7646" s="102">
        <f>YEAR(DATA[[#This Row],[Fecha]])</f>
        <v>2024</v>
      </c>
      <c r="F7646" s="31" t="s">
        <v>58</v>
      </c>
      <c r="G7646" s="32" t="s">
        <v>53</v>
      </c>
      <c r="H7646" s="35" t="s">
        <v>387</v>
      </c>
      <c r="I7646" s="32" t="s">
        <v>166</v>
      </c>
      <c r="J7646" s="19">
        <v>1.81</v>
      </c>
    </row>
    <row r="7647" spans="1:11">
      <c r="A7647" s="18" t="s">
        <v>20</v>
      </c>
      <c r="B7647" s="5" t="str">
        <f>TEXT(DATA[[#This Row],[Fecha]],"mmm")</f>
        <v>sept</v>
      </c>
      <c r="C7647" s="16">
        <f>(WEEKNUM(DATA[[#This Row],[Fecha]],2))</f>
        <v>36</v>
      </c>
      <c r="D7647" s="30">
        <v>45541</v>
      </c>
      <c r="E7647" s="102">
        <f>YEAR(DATA[[#This Row],[Fecha]])</f>
        <v>2024</v>
      </c>
      <c r="F7647" s="31" t="s">
        <v>398</v>
      </c>
      <c r="G7647" s="32" t="s">
        <v>75</v>
      </c>
      <c r="H7647" s="35" t="s">
        <v>177</v>
      </c>
      <c r="I7647" s="32" t="s">
        <v>166</v>
      </c>
      <c r="J7647" s="19">
        <v>1.77</v>
      </c>
    </row>
    <row r="7648" spans="1:11">
      <c r="A7648" s="18" t="s">
        <v>19</v>
      </c>
      <c r="B7648" s="5" t="str">
        <f>TEXT(DATA[[#This Row],[Fecha]],"mmm")</f>
        <v>sept</v>
      </c>
      <c r="C7648" s="16">
        <f>(WEEKNUM(DATA[[#This Row],[Fecha]],2))</f>
        <v>36</v>
      </c>
      <c r="D7648" s="30">
        <v>45541</v>
      </c>
      <c r="E7648" s="102">
        <f>YEAR(DATA[[#This Row],[Fecha]])</f>
        <v>2024</v>
      </c>
      <c r="F7648" s="31" t="s">
        <v>398</v>
      </c>
      <c r="G7648" s="32" t="s">
        <v>605</v>
      </c>
      <c r="H7648" s="35" t="s">
        <v>773</v>
      </c>
      <c r="I7648" s="32" t="s">
        <v>166</v>
      </c>
      <c r="J7648" s="19">
        <v>1.76</v>
      </c>
    </row>
    <row r="7649" spans="1:10">
      <c r="A7649" s="18" t="s">
        <v>20</v>
      </c>
      <c r="B7649" s="5" t="str">
        <f>TEXT(DATA[[#This Row],[Fecha]],"mmm")</f>
        <v>sept</v>
      </c>
      <c r="C7649" s="16">
        <f>(WEEKNUM(DATA[[#This Row],[Fecha]],2))</f>
        <v>36</v>
      </c>
      <c r="D7649" s="30">
        <v>45541</v>
      </c>
      <c r="E7649" s="102">
        <f>YEAR(DATA[[#This Row],[Fecha]])</f>
        <v>2024</v>
      </c>
      <c r="F7649" s="31" t="s">
        <v>335</v>
      </c>
      <c r="G7649" s="32" t="s">
        <v>53</v>
      </c>
      <c r="H7649" s="35" t="s">
        <v>387</v>
      </c>
      <c r="I7649" s="32" t="s">
        <v>166</v>
      </c>
      <c r="J7649" s="19">
        <v>1.75</v>
      </c>
    </row>
    <row r="7650" spans="1:10">
      <c r="A7650" s="18" t="s">
        <v>22</v>
      </c>
      <c r="B7650" s="5" t="str">
        <f>TEXT(DATA[[#This Row],[Fecha]],"mmm")</f>
        <v>sept</v>
      </c>
      <c r="C7650" s="16">
        <f>(WEEKNUM(DATA[[#This Row],[Fecha]],2))</f>
        <v>36</v>
      </c>
      <c r="D7650" s="30">
        <v>45541</v>
      </c>
      <c r="E7650" s="102">
        <f>YEAR(DATA[[#This Row],[Fecha]])</f>
        <v>2024</v>
      </c>
      <c r="F7650" s="31" t="s">
        <v>398</v>
      </c>
      <c r="G7650" s="32" t="s">
        <v>79</v>
      </c>
      <c r="H7650" s="35" t="s">
        <v>110</v>
      </c>
      <c r="I7650" s="32" t="s">
        <v>166</v>
      </c>
      <c r="J7650" s="19">
        <v>1.7</v>
      </c>
    </row>
    <row r="7651" spans="1:10">
      <c r="A7651" s="18" t="s">
        <v>19</v>
      </c>
      <c r="B7651" s="5" t="str">
        <f>TEXT(DATA[[#This Row],[Fecha]],"mmm")</f>
        <v>sept</v>
      </c>
      <c r="C7651" s="16">
        <f>(WEEKNUM(DATA[[#This Row],[Fecha]],2))</f>
        <v>36</v>
      </c>
      <c r="D7651" s="30">
        <v>45541</v>
      </c>
      <c r="E7651" s="102">
        <f>YEAR(DATA[[#This Row],[Fecha]])</f>
        <v>2024</v>
      </c>
      <c r="F7651" s="31" t="s">
        <v>398</v>
      </c>
      <c r="G7651" s="32" t="s">
        <v>605</v>
      </c>
      <c r="H7651" s="35" t="s">
        <v>773</v>
      </c>
      <c r="I7651" s="32" t="s">
        <v>166</v>
      </c>
      <c r="J7651" s="19">
        <v>1.6</v>
      </c>
    </row>
    <row r="7652" spans="1:10">
      <c r="A7652" s="18" t="s">
        <v>19</v>
      </c>
      <c r="B7652" s="5" t="str">
        <f>TEXT(DATA[[#This Row],[Fecha]],"mmm")</f>
        <v>sept</v>
      </c>
      <c r="C7652" s="16">
        <f>(WEEKNUM(DATA[[#This Row],[Fecha]],2))</f>
        <v>36</v>
      </c>
      <c r="D7652" s="30">
        <v>45541</v>
      </c>
      <c r="E7652" s="102">
        <f>YEAR(DATA[[#This Row],[Fecha]])</f>
        <v>2024</v>
      </c>
      <c r="F7652" s="31" t="s">
        <v>398</v>
      </c>
      <c r="G7652" s="32" t="s">
        <v>605</v>
      </c>
      <c r="H7652" s="35" t="s">
        <v>773</v>
      </c>
      <c r="I7652" s="32" t="s">
        <v>166</v>
      </c>
      <c r="J7652" s="19">
        <v>1.26</v>
      </c>
    </row>
    <row r="7653" spans="1:10">
      <c r="A7653" s="18" t="s">
        <v>19</v>
      </c>
      <c r="B7653" s="5" t="str">
        <f>TEXT(DATA[[#This Row],[Fecha]],"mmm")</f>
        <v>sept</v>
      </c>
      <c r="C7653" s="16">
        <f>(WEEKNUM(DATA[[#This Row],[Fecha]],2))</f>
        <v>36</v>
      </c>
      <c r="D7653" s="30">
        <v>45541</v>
      </c>
      <c r="E7653" s="102">
        <f>YEAR(DATA[[#This Row],[Fecha]])</f>
        <v>2024</v>
      </c>
      <c r="F7653" s="31" t="s">
        <v>398</v>
      </c>
      <c r="G7653" s="32" t="s">
        <v>605</v>
      </c>
      <c r="H7653" s="35" t="s">
        <v>773</v>
      </c>
      <c r="I7653" s="32" t="s">
        <v>166</v>
      </c>
      <c r="J7653" s="19">
        <v>1.1000000000000001</v>
      </c>
    </row>
    <row r="7654" spans="1:10">
      <c r="A7654" s="18" t="s">
        <v>20</v>
      </c>
      <c r="B7654" s="5" t="str">
        <f>TEXT(DATA[[#This Row],[Fecha]],"mmm")</f>
        <v>sept</v>
      </c>
      <c r="C7654" s="16">
        <f>(WEEKNUM(DATA[[#This Row],[Fecha]],2))</f>
        <v>36</v>
      </c>
      <c r="D7654" s="30">
        <v>45541</v>
      </c>
      <c r="E7654" s="102">
        <f>YEAR(DATA[[#This Row],[Fecha]])</f>
        <v>2024</v>
      </c>
      <c r="F7654" s="31" t="s">
        <v>58</v>
      </c>
      <c r="G7654" s="32" t="s">
        <v>53</v>
      </c>
      <c r="H7654" s="35" t="s">
        <v>387</v>
      </c>
      <c r="I7654" s="32" t="s">
        <v>166</v>
      </c>
      <c r="J7654" s="19">
        <v>1.06</v>
      </c>
    </row>
    <row r="7655" spans="1:10">
      <c r="A7655" s="18" t="s">
        <v>20</v>
      </c>
      <c r="B7655" s="5" t="str">
        <f>TEXT(DATA[[#This Row],[Fecha]],"mmm")</f>
        <v>sept</v>
      </c>
      <c r="C7655" s="16">
        <f>(WEEKNUM(DATA[[#This Row],[Fecha]],2))</f>
        <v>36</v>
      </c>
      <c r="D7655" s="30">
        <v>45541</v>
      </c>
      <c r="E7655" s="102">
        <f>YEAR(DATA[[#This Row],[Fecha]])</f>
        <v>2024</v>
      </c>
      <c r="F7655" s="31" t="s">
        <v>58</v>
      </c>
      <c r="G7655" s="32" t="s">
        <v>75</v>
      </c>
      <c r="H7655" s="35" t="s">
        <v>140</v>
      </c>
      <c r="I7655" s="32" t="s">
        <v>166</v>
      </c>
      <c r="J7655" s="19">
        <v>0.98</v>
      </c>
    </row>
    <row r="7656" spans="1:10">
      <c r="A7656" s="18" t="s">
        <v>22</v>
      </c>
      <c r="B7656" s="5" t="str">
        <f>TEXT(DATA[[#This Row],[Fecha]],"mmm")</f>
        <v>sept</v>
      </c>
      <c r="C7656" s="16">
        <f>(WEEKNUM(DATA[[#This Row],[Fecha]],2))</f>
        <v>36</v>
      </c>
      <c r="D7656" s="30">
        <v>45541</v>
      </c>
      <c r="E7656" s="102">
        <f>YEAR(DATA[[#This Row],[Fecha]])</f>
        <v>2024</v>
      </c>
      <c r="F7656" s="31" t="s">
        <v>398</v>
      </c>
      <c r="G7656" s="32" t="s">
        <v>76</v>
      </c>
      <c r="H7656" s="35" t="s">
        <v>949</v>
      </c>
      <c r="I7656" s="32" t="s">
        <v>166</v>
      </c>
      <c r="J7656" s="19">
        <v>0.95</v>
      </c>
    </row>
    <row r="7657" spans="1:10">
      <c r="A7657" s="18" t="s">
        <v>22</v>
      </c>
      <c r="B7657" s="5" t="str">
        <f>TEXT(DATA[[#This Row],[Fecha]],"mmm")</f>
        <v>sept</v>
      </c>
      <c r="C7657" s="16">
        <f>(WEEKNUM(DATA[[#This Row],[Fecha]],2))</f>
        <v>36</v>
      </c>
      <c r="D7657" s="30">
        <v>45541</v>
      </c>
      <c r="E7657" s="102">
        <f>YEAR(DATA[[#This Row],[Fecha]])</f>
        <v>2024</v>
      </c>
      <c r="F7657" s="31" t="s">
        <v>398</v>
      </c>
      <c r="G7657" s="32" t="s">
        <v>60</v>
      </c>
      <c r="H7657" s="35" t="s">
        <v>299</v>
      </c>
      <c r="I7657" s="32" t="s">
        <v>166</v>
      </c>
      <c r="J7657" s="19">
        <v>0.95</v>
      </c>
    </row>
    <row r="7658" spans="1:10">
      <c r="A7658" s="18" t="s">
        <v>20</v>
      </c>
      <c r="B7658" s="5" t="str">
        <f>TEXT(DATA[[#This Row],[Fecha]],"mmm")</f>
        <v>sept</v>
      </c>
      <c r="C7658" s="16">
        <f>(WEEKNUM(DATA[[#This Row],[Fecha]],2))</f>
        <v>36</v>
      </c>
      <c r="D7658" s="30">
        <v>45541</v>
      </c>
      <c r="E7658" s="102">
        <f>YEAR(DATA[[#This Row],[Fecha]])</f>
        <v>2024</v>
      </c>
      <c r="F7658" s="31" t="s">
        <v>398</v>
      </c>
      <c r="G7658" s="32" t="s">
        <v>75</v>
      </c>
      <c r="H7658" s="35" t="s">
        <v>177</v>
      </c>
      <c r="I7658" s="32" t="s">
        <v>166</v>
      </c>
      <c r="J7658" s="19">
        <v>0.92</v>
      </c>
    </row>
    <row r="7659" spans="1:10">
      <c r="A7659" s="18" t="s">
        <v>19</v>
      </c>
      <c r="B7659" s="5" t="str">
        <f>TEXT(DATA[[#This Row],[Fecha]],"mmm")</f>
        <v>sept</v>
      </c>
      <c r="C7659" s="16">
        <f>(WEEKNUM(DATA[[#This Row],[Fecha]],2))</f>
        <v>36</v>
      </c>
      <c r="D7659" s="30">
        <v>45541</v>
      </c>
      <c r="E7659" s="102">
        <f>YEAR(DATA[[#This Row],[Fecha]])</f>
        <v>2024</v>
      </c>
      <c r="F7659" s="31" t="s">
        <v>398</v>
      </c>
      <c r="G7659" s="32" t="s">
        <v>605</v>
      </c>
      <c r="H7659" s="35" t="s">
        <v>773</v>
      </c>
      <c r="I7659" s="32" t="s">
        <v>166</v>
      </c>
      <c r="J7659" s="19">
        <v>0.81</v>
      </c>
    </row>
    <row r="7660" spans="1:10">
      <c r="A7660" s="18" t="s">
        <v>22</v>
      </c>
      <c r="B7660" s="5" t="str">
        <f>TEXT(DATA[[#This Row],[Fecha]],"mmm")</f>
        <v>sept</v>
      </c>
      <c r="C7660" s="16">
        <f>(WEEKNUM(DATA[[#This Row],[Fecha]],2))</f>
        <v>36</v>
      </c>
      <c r="D7660" s="30">
        <v>45541</v>
      </c>
      <c r="E7660" s="102">
        <f>YEAR(DATA[[#This Row],[Fecha]])</f>
        <v>2024</v>
      </c>
      <c r="F7660" s="31" t="s">
        <v>398</v>
      </c>
      <c r="G7660" s="32" t="s">
        <v>79</v>
      </c>
      <c r="H7660" s="35" t="s">
        <v>110</v>
      </c>
      <c r="I7660" s="32" t="s">
        <v>166</v>
      </c>
      <c r="J7660" s="19">
        <v>0.8</v>
      </c>
    </row>
    <row r="7661" spans="1:10">
      <c r="A7661" s="18" t="s">
        <v>20</v>
      </c>
      <c r="B7661" s="5" t="str">
        <f>TEXT(DATA[[#This Row],[Fecha]],"mmm")</f>
        <v>sept</v>
      </c>
      <c r="C7661" s="16">
        <f>(WEEKNUM(DATA[[#This Row],[Fecha]],2))</f>
        <v>36</v>
      </c>
      <c r="D7661" s="30">
        <v>45541</v>
      </c>
      <c r="E7661" s="102">
        <f>YEAR(DATA[[#This Row],[Fecha]])</f>
        <v>2024</v>
      </c>
      <c r="F7661" s="31" t="s">
        <v>335</v>
      </c>
      <c r="G7661" s="32" t="s">
        <v>53</v>
      </c>
      <c r="H7661" s="35" t="s">
        <v>387</v>
      </c>
      <c r="I7661" s="32" t="s">
        <v>166</v>
      </c>
      <c r="J7661" s="19">
        <v>0.79</v>
      </c>
    </row>
    <row r="7662" spans="1:10">
      <c r="A7662" s="18" t="s">
        <v>22</v>
      </c>
      <c r="B7662" s="5" t="str">
        <f>TEXT(DATA[[#This Row],[Fecha]],"mmm")</f>
        <v>sept</v>
      </c>
      <c r="C7662" s="16">
        <f>(WEEKNUM(DATA[[#This Row],[Fecha]],2))</f>
        <v>36</v>
      </c>
      <c r="D7662" s="30">
        <v>45541</v>
      </c>
      <c r="E7662" s="102">
        <f>YEAR(DATA[[#This Row],[Fecha]])</f>
        <v>2024</v>
      </c>
      <c r="F7662" s="31" t="s">
        <v>398</v>
      </c>
      <c r="G7662" s="32" t="s">
        <v>65</v>
      </c>
      <c r="H7662" s="35" t="s">
        <v>89</v>
      </c>
      <c r="I7662" s="32" t="s">
        <v>166</v>
      </c>
      <c r="J7662" s="19">
        <v>0.7</v>
      </c>
    </row>
    <row r="7663" spans="1:10">
      <c r="A7663" s="18" t="s">
        <v>20</v>
      </c>
      <c r="B7663" s="5" t="str">
        <f>TEXT(DATA[[#This Row],[Fecha]],"mmm")</f>
        <v>sept</v>
      </c>
      <c r="C7663" s="16">
        <f>(WEEKNUM(DATA[[#This Row],[Fecha]],2))</f>
        <v>36</v>
      </c>
      <c r="D7663" s="30">
        <v>45541</v>
      </c>
      <c r="E7663" s="102">
        <f>YEAR(DATA[[#This Row],[Fecha]])</f>
        <v>2024</v>
      </c>
      <c r="F7663" s="31" t="s">
        <v>335</v>
      </c>
      <c r="G7663" s="32" t="s">
        <v>53</v>
      </c>
      <c r="H7663" s="35" t="s">
        <v>387</v>
      </c>
      <c r="I7663" s="32" t="s">
        <v>166</v>
      </c>
      <c r="J7663" s="19">
        <v>0.51</v>
      </c>
    </row>
    <row r="7664" spans="1:10">
      <c r="A7664" s="18" t="s">
        <v>20</v>
      </c>
      <c r="B7664" s="5" t="str">
        <f>TEXT(DATA[[#This Row],[Fecha]],"mmm")</f>
        <v>sept</v>
      </c>
      <c r="C7664" s="16">
        <f>(WEEKNUM(DATA[[#This Row],[Fecha]],2))</f>
        <v>36</v>
      </c>
      <c r="D7664" s="30">
        <v>45541</v>
      </c>
      <c r="E7664" s="102">
        <f>YEAR(DATA[[#This Row],[Fecha]])</f>
        <v>2024</v>
      </c>
      <c r="F7664" s="31" t="s">
        <v>58</v>
      </c>
      <c r="G7664" s="32" t="s">
        <v>59</v>
      </c>
      <c r="H7664" s="35" t="s">
        <v>487</v>
      </c>
      <c r="I7664" s="32" t="s">
        <v>166</v>
      </c>
      <c r="J7664" s="19">
        <v>0.46</v>
      </c>
    </row>
    <row r="7665" spans="1:11">
      <c r="A7665" s="18" t="s">
        <v>22</v>
      </c>
      <c r="B7665" s="5" t="str">
        <f>TEXT(DATA[[#This Row],[Fecha]],"mmm")</f>
        <v>sept</v>
      </c>
      <c r="C7665" s="16">
        <f>(WEEKNUM(DATA[[#This Row],[Fecha]],2))</f>
        <v>36</v>
      </c>
      <c r="D7665" s="30">
        <v>45541</v>
      </c>
      <c r="E7665" s="102">
        <f>YEAR(DATA[[#This Row],[Fecha]])</f>
        <v>2024</v>
      </c>
      <c r="F7665" s="31" t="s">
        <v>398</v>
      </c>
      <c r="G7665" s="32" t="s">
        <v>76</v>
      </c>
      <c r="H7665" s="35" t="s">
        <v>949</v>
      </c>
      <c r="I7665" s="32" t="s">
        <v>166</v>
      </c>
      <c r="J7665" s="19">
        <v>0.45</v>
      </c>
    </row>
    <row r="7666" spans="1:11">
      <c r="A7666" s="18" t="s">
        <v>22</v>
      </c>
      <c r="B7666" s="5" t="str">
        <f>TEXT(DATA[[#This Row],[Fecha]],"mmm")</f>
        <v>sept</v>
      </c>
      <c r="C7666" s="16">
        <f>(WEEKNUM(DATA[[#This Row],[Fecha]],2))</f>
        <v>36</v>
      </c>
      <c r="D7666" s="30">
        <v>45541</v>
      </c>
      <c r="E7666" s="102">
        <f>YEAR(DATA[[#This Row],[Fecha]])</f>
        <v>2024</v>
      </c>
      <c r="F7666" s="31" t="s">
        <v>398</v>
      </c>
      <c r="G7666" s="32" t="s">
        <v>79</v>
      </c>
      <c r="H7666" s="35" t="s">
        <v>110</v>
      </c>
      <c r="I7666" s="32" t="s">
        <v>166</v>
      </c>
      <c r="J7666" s="19">
        <v>0.35</v>
      </c>
    </row>
    <row r="7667" spans="1:11">
      <c r="A7667" s="18" t="s">
        <v>22</v>
      </c>
      <c r="B7667" s="5" t="str">
        <f>TEXT(DATA[[#This Row],[Fecha]],"mmm")</f>
        <v>sept</v>
      </c>
      <c r="C7667" s="16">
        <f>(WEEKNUM(DATA[[#This Row],[Fecha]],2))</f>
        <v>36</v>
      </c>
      <c r="D7667" s="30">
        <v>45541</v>
      </c>
      <c r="E7667" s="102">
        <f>YEAR(DATA[[#This Row],[Fecha]])</f>
        <v>2024</v>
      </c>
      <c r="F7667" s="31" t="s">
        <v>398</v>
      </c>
      <c r="G7667" s="32" t="s">
        <v>79</v>
      </c>
      <c r="H7667" s="35" t="s">
        <v>110</v>
      </c>
      <c r="I7667" s="32" t="s">
        <v>166</v>
      </c>
      <c r="J7667" s="19">
        <v>0.3</v>
      </c>
    </row>
    <row r="7668" spans="1:11">
      <c r="A7668" s="18" t="s">
        <v>20</v>
      </c>
      <c r="B7668" s="5" t="str">
        <f>TEXT(DATA[[#This Row],[Fecha]],"mmm")</f>
        <v>sept</v>
      </c>
      <c r="C7668" s="16">
        <f>(WEEKNUM(DATA[[#This Row],[Fecha]],2))</f>
        <v>36</v>
      </c>
      <c r="D7668" s="30">
        <v>45541</v>
      </c>
      <c r="E7668" s="102">
        <f>YEAR(DATA[[#This Row],[Fecha]])</f>
        <v>2024</v>
      </c>
      <c r="F7668" s="31" t="s">
        <v>58</v>
      </c>
      <c r="G7668" s="32" t="s">
        <v>59</v>
      </c>
      <c r="H7668" s="35" t="s">
        <v>487</v>
      </c>
      <c r="I7668" s="32" t="s">
        <v>166</v>
      </c>
      <c r="J7668" s="19">
        <v>0.18</v>
      </c>
    </row>
    <row r="7669" spans="1:11">
      <c r="A7669" s="18" t="s">
        <v>20</v>
      </c>
      <c r="B7669" s="5" t="str">
        <f>TEXT(DATA[[#This Row],[Fecha]],"mmm")</f>
        <v>sept</v>
      </c>
      <c r="C7669" s="16">
        <f>(WEEKNUM(DATA[[#This Row],[Fecha]],2))</f>
        <v>36</v>
      </c>
      <c r="D7669" s="30">
        <v>45541</v>
      </c>
      <c r="E7669" s="102">
        <f>YEAR(DATA[[#This Row],[Fecha]])</f>
        <v>2024</v>
      </c>
      <c r="F7669" s="31" t="s">
        <v>58</v>
      </c>
      <c r="G7669" s="32" t="s">
        <v>59</v>
      </c>
      <c r="H7669" s="35" t="s">
        <v>487</v>
      </c>
      <c r="I7669" s="32" t="s">
        <v>166</v>
      </c>
      <c r="J7669" s="19">
        <v>0.14000000000000001</v>
      </c>
    </row>
    <row r="7670" spans="1:11">
      <c r="A7670" s="18" t="s">
        <v>22</v>
      </c>
      <c r="B7670" s="5" t="str">
        <f>TEXT(DATA[[#This Row],[Fecha]],"mmm")</f>
        <v>sept</v>
      </c>
      <c r="C7670" s="16">
        <f>(WEEKNUM(DATA[[#This Row],[Fecha]],2))</f>
        <v>36</v>
      </c>
      <c r="D7670" s="30">
        <v>45542</v>
      </c>
      <c r="E7670" s="102">
        <f>YEAR(DATA[[#This Row],[Fecha]])</f>
        <v>2024</v>
      </c>
      <c r="F7670" s="31" t="s">
        <v>398</v>
      </c>
      <c r="G7670" s="32" t="s">
        <v>60</v>
      </c>
      <c r="H7670" s="35" t="s">
        <v>299</v>
      </c>
      <c r="I7670" s="32" t="s">
        <v>57</v>
      </c>
      <c r="J7670" s="19">
        <v>15.95</v>
      </c>
      <c r="K7670" s="29" t="s">
        <v>1193</v>
      </c>
    </row>
    <row r="7671" spans="1:11">
      <c r="A7671" s="18" t="s">
        <v>20</v>
      </c>
      <c r="B7671" s="5" t="str">
        <f>TEXT(DATA[[#This Row],[Fecha]],"mmm")</f>
        <v>sept</v>
      </c>
      <c r="C7671" s="16">
        <f>(WEEKNUM(DATA[[#This Row],[Fecha]],2))</f>
        <v>36</v>
      </c>
      <c r="D7671" s="30">
        <v>45542</v>
      </c>
      <c r="E7671" s="102">
        <f>YEAR(DATA[[#This Row],[Fecha]])</f>
        <v>2024</v>
      </c>
      <c r="F7671" s="31" t="s">
        <v>58</v>
      </c>
      <c r="G7671" s="32" t="s">
        <v>64</v>
      </c>
      <c r="H7671" s="35" t="s">
        <v>544</v>
      </c>
      <c r="I7671" s="32" t="s">
        <v>57</v>
      </c>
      <c r="J7671" s="19">
        <v>14.4</v>
      </c>
      <c r="K7671" s="29" t="s">
        <v>1194</v>
      </c>
    </row>
    <row r="7672" spans="1:11">
      <c r="A7672" s="18" t="s">
        <v>20</v>
      </c>
      <c r="B7672" s="5" t="str">
        <f>TEXT(DATA[[#This Row],[Fecha]],"mmm")</f>
        <v>sept</v>
      </c>
      <c r="C7672" s="16">
        <f>(WEEKNUM(DATA[[#This Row],[Fecha]],2))</f>
        <v>36</v>
      </c>
      <c r="D7672" s="30">
        <v>45542</v>
      </c>
      <c r="E7672" s="102">
        <f>YEAR(DATA[[#This Row],[Fecha]])</f>
        <v>2024</v>
      </c>
      <c r="F7672" s="31" t="s">
        <v>58</v>
      </c>
      <c r="G7672" s="32" t="s">
        <v>62</v>
      </c>
      <c r="H7672" s="35" t="s">
        <v>307</v>
      </c>
      <c r="I7672" s="32" t="s">
        <v>57</v>
      </c>
      <c r="J7672" s="19">
        <v>7</v>
      </c>
      <c r="K7672" s="29" t="s">
        <v>641</v>
      </c>
    </row>
    <row r="7673" spans="1:11">
      <c r="A7673" s="18" t="s">
        <v>22</v>
      </c>
      <c r="B7673" s="5" t="str">
        <f>TEXT(DATA[[#This Row],[Fecha]],"mmm")</f>
        <v>sept</v>
      </c>
      <c r="C7673" s="16">
        <f>(WEEKNUM(DATA[[#This Row],[Fecha]],2))</f>
        <v>36</v>
      </c>
      <c r="D7673" s="30">
        <v>45542</v>
      </c>
      <c r="E7673" s="102">
        <f>YEAR(DATA[[#This Row],[Fecha]])</f>
        <v>2024</v>
      </c>
      <c r="F7673" s="31" t="s">
        <v>398</v>
      </c>
      <c r="G7673" s="32" t="s">
        <v>79</v>
      </c>
      <c r="H7673" s="35" t="s">
        <v>110</v>
      </c>
      <c r="I7673" s="32" t="s">
        <v>56</v>
      </c>
      <c r="J7673" s="19">
        <v>5.35</v>
      </c>
      <c r="K7673" s="29" t="s">
        <v>641</v>
      </c>
    </row>
    <row r="7674" spans="1:11">
      <c r="A7674" s="18" t="s">
        <v>20</v>
      </c>
      <c r="B7674" s="5" t="str">
        <f>TEXT(DATA[[#This Row],[Fecha]],"mmm")</f>
        <v>sept</v>
      </c>
      <c r="C7674" s="16">
        <f>(WEEKNUM(DATA[[#This Row],[Fecha]],2))</f>
        <v>36</v>
      </c>
      <c r="D7674" s="30">
        <v>45542</v>
      </c>
      <c r="E7674" s="102">
        <f>YEAR(DATA[[#This Row],[Fecha]])</f>
        <v>2024</v>
      </c>
      <c r="F7674" s="31" t="s">
        <v>58</v>
      </c>
      <c r="G7674" s="32" t="s">
        <v>64</v>
      </c>
      <c r="H7674" s="35" t="s">
        <v>490</v>
      </c>
      <c r="I7674" s="32" t="s">
        <v>166</v>
      </c>
      <c r="J7674" s="19">
        <v>4.42</v>
      </c>
    </row>
    <row r="7675" spans="1:11">
      <c r="A7675" s="18" t="s">
        <v>20</v>
      </c>
      <c r="B7675" s="5" t="str">
        <f>TEXT(DATA[[#This Row],[Fecha]],"mmm")</f>
        <v>sept</v>
      </c>
      <c r="C7675" s="16">
        <f>(WEEKNUM(DATA[[#This Row],[Fecha]],2))</f>
        <v>36</v>
      </c>
      <c r="D7675" s="30">
        <v>45542</v>
      </c>
      <c r="E7675" s="102">
        <f>YEAR(DATA[[#This Row],[Fecha]])</f>
        <v>2024</v>
      </c>
      <c r="F7675" s="31" t="s">
        <v>398</v>
      </c>
      <c r="G7675" s="32" t="s">
        <v>62</v>
      </c>
      <c r="H7675" s="35" t="s">
        <v>63</v>
      </c>
      <c r="I7675" s="32" t="s">
        <v>166</v>
      </c>
      <c r="J7675" s="19">
        <v>3.62</v>
      </c>
    </row>
    <row r="7676" spans="1:11">
      <c r="A7676" s="18" t="s">
        <v>22</v>
      </c>
      <c r="B7676" s="5" t="str">
        <f>TEXT(DATA[[#This Row],[Fecha]],"mmm")</f>
        <v>sept</v>
      </c>
      <c r="C7676" s="16">
        <f>(WEEKNUM(DATA[[#This Row],[Fecha]],2))</f>
        <v>36</v>
      </c>
      <c r="D7676" s="30">
        <v>45542</v>
      </c>
      <c r="E7676" s="102">
        <f>YEAR(DATA[[#This Row],[Fecha]])</f>
        <v>2024</v>
      </c>
      <c r="F7676" s="31" t="s">
        <v>398</v>
      </c>
      <c r="G7676" s="32" t="s">
        <v>60</v>
      </c>
      <c r="H7676" s="35" t="s">
        <v>299</v>
      </c>
      <c r="I7676" s="32" t="s">
        <v>166</v>
      </c>
      <c r="J7676" s="19">
        <v>3.4</v>
      </c>
    </row>
    <row r="7677" spans="1:11">
      <c r="A7677" s="18" t="s">
        <v>20</v>
      </c>
      <c r="B7677" s="5" t="str">
        <f>TEXT(DATA[[#This Row],[Fecha]],"mmm")</f>
        <v>sept</v>
      </c>
      <c r="C7677" s="16">
        <f>(WEEKNUM(DATA[[#This Row],[Fecha]],2))</f>
        <v>36</v>
      </c>
      <c r="D7677" s="30">
        <v>45542</v>
      </c>
      <c r="E7677" s="102">
        <f>YEAR(DATA[[#This Row],[Fecha]])</f>
        <v>2024</v>
      </c>
      <c r="F7677" s="31" t="s">
        <v>398</v>
      </c>
      <c r="G7677" s="32" t="s">
        <v>482</v>
      </c>
      <c r="H7677" s="35" t="s">
        <v>325</v>
      </c>
      <c r="I7677" s="32" t="s">
        <v>166</v>
      </c>
      <c r="J7677" s="19">
        <v>3.17</v>
      </c>
    </row>
    <row r="7678" spans="1:11">
      <c r="A7678" s="18" t="s">
        <v>19</v>
      </c>
      <c r="B7678" s="5" t="str">
        <f>TEXT(DATA[[#This Row],[Fecha]],"mmm")</f>
        <v>sept</v>
      </c>
      <c r="C7678" s="16">
        <f>(WEEKNUM(DATA[[#This Row],[Fecha]],2))</f>
        <v>36</v>
      </c>
      <c r="D7678" s="30">
        <v>45542</v>
      </c>
      <c r="E7678" s="102">
        <f>YEAR(DATA[[#This Row],[Fecha]])</f>
        <v>2024</v>
      </c>
      <c r="F7678" s="31" t="s">
        <v>58</v>
      </c>
      <c r="G7678" s="32" t="s">
        <v>65</v>
      </c>
      <c r="H7678" s="35" t="s">
        <v>435</v>
      </c>
      <c r="I7678" s="32" t="s">
        <v>166</v>
      </c>
      <c r="J7678" s="19">
        <v>2.77</v>
      </c>
    </row>
    <row r="7679" spans="1:11">
      <c r="A7679" s="18" t="s">
        <v>20</v>
      </c>
      <c r="B7679" s="5" t="str">
        <f>TEXT(DATA[[#This Row],[Fecha]],"mmm")</f>
        <v>sept</v>
      </c>
      <c r="C7679" s="16">
        <f>(WEEKNUM(DATA[[#This Row],[Fecha]],2))</f>
        <v>36</v>
      </c>
      <c r="D7679" s="30">
        <v>45542</v>
      </c>
      <c r="E7679" s="102">
        <f>YEAR(DATA[[#This Row],[Fecha]])</f>
        <v>2024</v>
      </c>
      <c r="F7679" s="31" t="s">
        <v>398</v>
      </c>
      <c r="G7679" s="32" t="s">
        <v>482</v>
      </c>
      <c r="H7679" s="35" t="s">
        <v>491</v>
      </c>
      <c r="I7679" s="32" t="s">
        <v>166</v>
      </c>
      <c r="J7679" s="19">
        <v>2.58</v>
      </c>
    </row>
    <row r="7680" spans="1:11">
      <c r="A7680" s="18" t="s">
        <v>19</v>
      </c>
      <c r="B7680" s="5" t="str">
        <f>TEXT(DATA[[#This Row],[Fecha]],"mmm")</f>
        <v>sept</v>
      </c>
      <c r="C7680" s="16">
        <f>(WEEKNUM(DATA[[#This Row],[Fecha]],2))</f>
        <v>36</v>
      </c>
      <c r="D7680" s="30">
        <v>45542</v>
      </c>
      <c r="E7680" s="102">
        <f>YEAR(DATA[[#This Row],[Fecha]])</f>
        <v>2024</v>
      </c>
      <c r="F7680" s="31" t="s">
        <v>58</v>
      </c>
      <c r="G7680" s="32" t="s">
        <v>65</v>
      </c>
      <c r="H7680" s="35" t="s">
        <v>435</v>
      </c>
      <c r="I7680" s="32" t="s">
        <v>166</v>
      </c>
      <c r="J7680" s="19">
        <v>2.23</v>
      </c>
    </row>
    <row r="7681" spans="1:11">
      <c r="A7681" s="18" t="s">
        <v>19</v>
      </c>
      <c r="B7681" s="5" t="str">
        <f>TEXT(DATA[[#This Row],[Fecha]],"mmm")</f>
        <v>sept</v>
      </c>
      <c r="C7681" s="16">
        <f>(WEEKNUM(DATA[[#This Row],[Fecha]],2))</f>
        <v>36</v>
      </c>
      <c r="D7681" s="30">
        <v>45542</v>
      </c>
      <c r="E7681" s="102">
        <f>YEAR(DATA[[#This Row],[Fecha]])</f>
        <v>2024</v>
      </c>
      <c r="F7681" s="31" t="s">
        <v>58</v>
      </c>
      <c r="G7681" s="32" t="s">
        <v>65</v>
      </c>
      <c r="H7681" s="35" t="s">
        <v>435</v>
      </c>
      <c r="I7681" s="32" t="s">
        <v>166</v>
      </c>
      <c r="J7681" s="19">
        <v>1.86</v>
      </c>
    </row>
    <row r="7682" spans="1:11">
      <c r="A7682" s="18" t="s">
        <v>22</v>
      </c>
      <c r="B7682" s="5" t="str">
        <f>TEXT(DATA[[#This Row],[Fecha]],"mmm")</f>
        <v>sept</v>
      </c>
      <c r="C7682" s="16">
        <f>(WEEKNUM(DATA[[#This Row],[Fecha]],2))</f>
        <v>36</v>
      </c>
      <c r="D7682" s="30">
        <v>45542</v>
      </c>
      <c r="E7682" s="102">
        <f>YEAR(DATA[[#This Row],[Fecha]])</f>
        <v>2024</v>
      </c>
      <c r="F7682" s="31" t="s">
        <v>398</v>
      </c>
      <c r="G7682" s="32" t="s">
        <v>76</v>
      </c>
      <c r="H7682" s="35" t="s">
        <v>304</v>
      </c>
      <c r="I7682" s="32" t="s">
        <v>166</v>
      </c>
      <c r="J7682" s="19">
        <v>1.45</v>
      </c>
    </row>
    <row r="7683" spans="1:11">
      <c r="A7683" s="18" t="s">
        <v>19</v>
      </c>
      <c r="B7683" s="5" t="str">
        <f>TEXT(DATA[[#This Row],[Fecha]],"mmm")</f>
        <v>sept</v>
      </c>
      <c r="C7683" s="16">
        <f>(WEEKNUM(DATA[[#This Row],[Fecha]],2))</f>
        <v>36</v>
      </c>
      <c r="D7683" s="30">
        <v>45542</v>
      </c>
      <c r="E7683" s="102">
        <f>YEAR(DATA[[#This Row],[Fecha]])</f>
        <v>2024</v>
      </c>
      <c r="F7683" s="31" t="s">
        <v>58</v>
      </c>
      <c r="G7683" s="32" t="s">
        <v>65</v>
      </c>
      <c r="H7683" s="35" t="s">
        <v>435</v>
      </c>
      <c r="I7683" s="32" t="s">
        <v>166</v>
      </c>
      <c r="J7683" s="19">
        <v>1.2</v>
      </c>
    </row>
    <row r="7684" spans="1:11">
      <c r="A7684" s="18" t="s">
        <v>22</v>
      </c>
      <c r="B7684" s="5" t="str">
        <f>TEXT(DATA[[#This Row],[Fecha]],"mmm")</f>
        <v>sept</v>
      </c>
      <c r="C7684" s="16">
        <f>(WEEKNUM(DATA[[#This Row],[Fecha]],2))</f>
        <v>36</v>
      </c>
      <c r="D7684" s="30">
        <v>45542</v>
      </c>
      <c r="E7684" s="102">
        <f>YEAR(DATA[[#This Row],[Fecha]])</f>
        <v>2024</v>
      </c>
      <c r="F7684" s="31" t="s">
        <v>398</v>
      </c>
      <c r="G7684" s="32" t="s">
        <v>60</v>
      </c>
      <c r="H7684" s="35" t="s">
        <v>299</v>
      </c>
      <c r="I7684" s="32" t="s">
        <v>166</v>
      </c>
      <c r="J7684" s="19">
        <v>1.1499999999999999</v>
      </c>
    </row>
    <row r="7685" spans="1:11">
      <c r="A7685" s="18" t="s">
        <v>22</v>
      </c>
      <c r="B7685" s="5" t="str">
        <f>TEXT(DATA[[#This Row],[Fecha]],"mmm")</f>
        <v>sept</v>
      </c>
      <c r="C7685" s="16">
        <f>(WEEKNUM(DATA[[#This Row],[Fecha]],2))</f>
        <v>36</v>
      </c>
      <c r="D7685" s="30">
        <v>45542</v>
      </c>
      <c r="E7685" s="102">
        <f>YEAR(DATA[[#This Row],[Fecha]])</f>
        <v>2024</v>
      </c>
      <c r="F7685" s="31" t="s">
        <v>398</v>
      </c>
      <c r="G7685" s="32" t="s">
        <v>60</v>
      </c>
      <c r="H7685" s="35" t="s">
        <v>299</v>
      </c>
      <c r="I7685" s="32" t="s">
        <v>166</v>
      </c>
      <c r="J7685" s="19">
        <v>1.05</v>
      </c>
    </row>
    <row r="7686" spans="1:11">
      <c r="A7686" s="18" t="s">
        <v>22</v>
      </c>
      <c r="B7686" s="5" t="str">
        <f>TEXT(DATA[[#This Row],[Fecha]],"mmm")</f>
        <v>sept</v>
      </c>
      <c r="C7686" s="16">
        <f>(WEEKNUM(DATA[[#This Row],[Fecha]],2))</f>
        <v>36</v>
      </c>
      <c r="D7686" s="30">
        <v>45542</v>
      </c>
      <c r="E7686" s="102">
        <f>YEAR(DATA[[#This Row],[Fecha]])</f>
        <v>2024</v>
      </c>
      <c r="F7686" s="31" t="s">
        <v>398</v>
      </c>
      <c r="G7686" s="32" t="s">
        <v>60</v>
      </c>
      <c r="H7686" s="35" t="s">
        <v>299</v>
      </c>
      <c r="I7686" s="32" t="s">
        <v>166</v>
      </c>
      <c r="J7686" s="19">
        <v>1.05</v>
      </c>
    </row>
    <row r="7687" spans="1:11">
      <c r="A7687" s="18" t="s">
        <v>20</v>
      </c>
      <c r="B7687" s="5" t="str">
        <f>TEXT(DATA[[#This Row],[Fecha]],"mmm")</f>
        <v>sept</v>
      </c>
      <c r="C7687" s="16">
        <f>(WEEKNUM(DATA[[#This Row],[Fecha]],2))</f>
        <v>36</v>
      </c>
      <c r="D7687" s="30">
        <v>45542</v>
      </c>
      <c r="E7687" s="102">
        <f>YEAR(DATA[[#This Row],[Fecha]])</f>
        <v>2024</v>
      </c>
      <c r="F7687" s="31" t="s">
        <v>58</v>
      </c>
      <c r="G7687" s="32" t="s">
        <v>59</v>
      </c>
      <c r="H7687" s="35" t="s">
        <v>487</v>
      </c>
      <c r="I7687" s="32" t="s">
        <v>166</v>
      </c>
      <c r="J7687" s="19">
        <v>0.78</v>
      </c>
    </row>
    <row r="7688" spans="1:11">
      <c r="A7688" s="18" t="s">
        <v>20</v>
      </c>
      <c r="B7688" s="5" t="str">
        <f>TEXT(DATA[[#This Row],[Fecha]],"mmm")</f>
        <v>sept</v>
      </c>
      <c r="C7688" s="16">
        <f>(WEEKNUM(DATA[[#This Row],[Fecha]],2))</f>
        <v>36</v>
      </c>
      <c r="D7688" s="30">
        <v>45542</v>
      </c>
      <c r="E7688" s="102">
        <f>YEAR(DATA[[#This Row],[Fecha]])</f>
        <v>2024</v>
      </c>
      <c r="F7688" s="31" t="s">
        <v>398</v>
      </c>
      <c r="G7688" s="32" t="s">
        <v>52</v>
      </c>
      <c r="H7688" s="35" t="s">
        <v>162</v>
      </c>
      <c r="I7688" s="32" t="s">
        <v>166</v>
      </c>
      <c r="J7688" s="19">
        <v>0.72</v>
      </c>
    </row>
    <row r="7689" spans="1:11">
      <c r="A7689" s="18" t="s">
        <v>22</v>
      </c>
      <c r="B7689" s="5" t="str">
        <f>TEXT(DATA[[#This Row],[Fecha]],"mmm")</f>
        <v>sept</v>
      </c>
      <c r="C7689" s="16">
        <f>(WEEKNUM(DATA[[#This Row],[Fecha]],2))</f>
        <v>36</v>
      </c>
      <c r="D7689" s="30">
        <v>45542</v>
      </c>
      <c r="E7689" s="102">
        <f>YEAR(DATA[[#This Row],[Fecha]])</f>
        <v>2024</v>
      </c>
      <c r="F7689" s="31" t="s">
        <v>398</v>
      </c>
      <c r="G7689" s="32" t="s">
        <v>59</v>
      </c>
      <c r="H7689" s="35" t="s">
        <v>1111</v>
      </c>
      <c r="I7689" s="32" t="s">
        <v>166</v>
      </c>
      <c r="J7689" s="19">
        <v>0.4</v>
      </c>
    </row>
    <row r="7690" spans="1:11">
      <c r="A7690" s="18" t="s">
        <v>22</v>
      </c>
      <c r="B7690" s="5" t="str">
        <f>TEXT(DATA[[#This Row],[Fecha]],"mmm")</f>
        <v>sept</v>
      </c>
      <c r="C7690" s="16">
        <f>(WEEKNUM(DATA[[#This Row],[Fecha]],2))</f>
        <v>36</v>
      </c>
      <c r="D7690" s="30">
        <v>45542</v>
      </c>
      <c r="E7690" s="102">
        <f>YEAR(DATA[[#This Row],[Fecha]])</f>
        <v>2024</v>
      </c>
      <c r="F7690" s="31" t="s">
        <v>398</v>
      </c>
      <c r="G7690" s="32" t="s">
        <v>65</v>
      </c>
      <c r="H7690" s="35" t="s">
        <v>89</v>
      </c>
      <c r="I7690" s="32" t="s">
        <v>166</v>
      </c>
      <c r="J7690" s="19">
        <v>0.4</v>
      </c>
    </row>
    <row r="7691" spans="1:11">
      <c r="A7691" s="18" t="s">
        <v>22</v>
      </c>
      <c r="B7691" s="5" t="str">
        <f>TEXT(DATA[[#This Row],[Fecha]],"mmm")</f>
        <v>sept</v>
      </c>
      <c r="C7691" s="16">
        <f>(WEEKNUM(DATA[[#This Row],[Fecha]],2))</f>
        <v>36</v>
      </c>
      <c r="D7691" s="30">
        <v>45542</v>
      </c>
      <c r="E7691" s="102">
        <f>YEAR(DATA[[#This Row],[Fecha]])</f>
        <v>2024</v>
      </c>
      <c r="F7691" s="31" t="s">
        <v>398</v>
      </c>
      <c r="G7691" s="32" t="s">
        <v>65</v>
      </c>
      <c r="H7691" s="35" t="s">
        <v>69</v>
      </c>
      <c r="I7691" s="32" t="s">
        <v>166</v>
      </c>
      <c r="J7691" s="19">
        <v>0.2</v>
      </c>
    </row>
    <row r="7692" spans="1:11">
      <c r="A7692" s="18" t="s">
        <v>22</v>
      </c>
      <c r="B7692" s="5" t="str">
        <f>TEXT(DATA[[#This Row],[Fecha]],"mmm")</f>
        <v>sept</v>
      </c>
      <c r="C7692" s="16">
        <f>(WEEKNUM(DATA[[#This Row],[Fecha]],2))</f>
        <v>36</v>
      </c>
      <c r="D7692" s="30">
        <v>45542</v>
      </c>
      <c r="E7692" s="102">
        <f>YEAR(DATA[[#This Row],[Fecha]])</f>
        <v>2024</v>
      </c>
      <c r="F7692" s="31" t="s">
        <v>398</v>
      </c>
      <c r="G7692" s="32" t="s">
        <v>59</v>
      </c>
      <c r="H7692" s="35" t="s">
        <v>487</v>
      </c>
      <c r="I7692" s="32" t="s">
        <v>166</v>
      </c>
      <c r="J7692" s="19">
        <v>0.05</v>
      </c>
    </row>
    <row r="7693" spans="1:11">
      <c r="A7693" s="18" t="s">
        <v>20</v>
      </c>
      <c r="B7693" s="5" t="str">
        <f>TEXT(DATA[[#This Row],[Fecha]],"mmm")</f>
        <v>sept</v>
      </c>
      <c r="C7693" s="16">
        <f>(WEEKNUM(DATA[[#This Row],[Fecha]],2))</f>
        <v>36</v>
      </c>
      <c r="D7693" s="30">
        <v>45543</v>
      </c>
      <c r="E7693" s="102">
        <f>YEAR(DATA[[#This Row],[Fecha]])</f>
        <v>2024</v>
      </c>
      <c r="F7693" s="31" t="s">
        <v>58</v>
      </c>
      <c r="G7693" s="32" t="s">
        <v>52</v>
      </c>
      <c r="H7693" s="35" t="s">
        <v>1051</v>
      </c>
      <c r="I7693" s="32" t="s">
        <v>56</v>
      </c>
      <c r="J7693" s="19">
        <v>23.87</v>
      </c>
      <c r="K7693" s="29" t="s">
        <v>1195</v>
      </c>
    </row>
    <row r="7694" spans="1:11">
      <c r="A7694" s="18" t="s">
        <v>20</v>
      </c>
      <c r="B7694" s="5" t="str">
        <f>TEXT(DATA[[#This Row],[Fecha]],"mmm")</f>
        <v>sept</v>
      </c>
      <c r="C7694" s="16">
        <f>(WEEKNUM(DATA[[#This Row],[Fecha]],2))</f>
        <v>36</v>
      </c>
      <c r="D7694" s="30">
        <v>45543</v>
      </c>
      <c r="E7694" s="102">
        <f>YEAR(DATA[[#This Row],[Fecha]])</f>
        <v>2024</v>
      </c>
      <c r="F7694" s="31" t="s">
        <v>58</v>
      </c>
      <c r="G7694" s="32" t="s">
        <v>52</v>
      </c>
      <c r="H7694" s="35" t="s">
        <v>694</v>
      </c>
      <c r="I7694" s="32" t="s">
        <v>57</v>
      </c>
      <c r="J7694" s="19">
        <v>13.25</v>
      </c>
      <c r="K7694" s="29" t="s">
        <v>1196</v>
      </c>
    </row>
    <row r="7695" spans="1:11">
      <c r="A7695" s="18" t="s">
        <v>20</v>
      </c>
      <c r="B7695" s="5" t="str">
        <f>TEXT(DATA[[#This Row],[Fecha]],"mmm")</f>
        <v>sept</v>
      </c>
      <c r="C7695" s="16">
        <f>(WEEKNUM(DATA[[#This Row],[Fecha]],2))</f>
        <v>36</v>
      </c>
      <c r="D7695" s="30">
        <v>45543</v>
      </c>
      <c r="E7695" s="102">
        <f>YEAR(DATA[[#This Row],[Fecha]])</f>
        <v>2024</v>
      </c>
      <c r="F7695" s="31" t="s">
        <v>398</v>
      </c>
      <c r="G7695" s="32" t="s">
        <v>75</v>
      </c>
      <c r="H7695" s="35" t="s">
        <v>1038</v>
      </c>
      <c r="I7695" s="32" t="s">
        <v>57</v>
      </c>
      <c r="J7695" s="19">
        <v>10.42</v>
      </c>
      <c r="K7695" s="29" t="s">
        <v>1197</v>
      </c>
    </row>
    <row r="7696" spans="1:11">
      <c r="A7696" s="18" t="s">
        <v>20</v>
      </c>
      <c r="B7696" s="5" t="str">
        <f>TEXT(DATA[[#This Row],[Fecha]],"mmm")</f>
        <v>sept</v>
      </c>
      <c r="C7696" s="16">
        <f>(WEEKNUM(DATA[[#This Row],[Fecha]],2))</f>
        <v>36</v>
      </c>
      <c r="D7696" s="30">
        <v>45543</v>
      </c>
      <c r="E7696" s="102">
        <f>YEAR(DATA[[#This Row],[Fecha]])</f>
        <v>2024</v>
      </c>
      <c r="F7696" s="31" t="s">
        <v>398</v>
      </c>
      <c r="G7696" s="32" t="s">
        <v>64</v>
      </c>
      <c r="H7696" s="35" t="s">
        <v>158</v>
      </c>
      <c r="I7696" s="32" t="s">
        <v>166</v>
      </c>
      <c r="J7696" s="19">
        <v>3.86</v>
      </c>
    </row>
    <row r="7697" spans="1:11">
      <c r="A7697" s="18" t="s">
        <v>20</v>
      </c>
      <c r="B7697" s="5" t="str">
        <f>TEXT(DATA[[#This Row],[Fecha]],"mmm")</f>
        <v>sept</v>
      </c>
      <c r="C7697" s="16">
        <f>(WEEKNUM(DATA[[#This Row],[Fecha]],2))</f>
        <v>36</v>
      </c>
      <c r="D7697" s="30">
        <v>45543</v>
      </c>
      <c r="E7697" s="102">
        <f>YEAR(DATA[[#This Row],[Fecha]])</f>
        <v>2024</v>
      </c>
      <c r="F7697" s="31" t="s">
        <v>58</v>
      </c>
      <c r="G7697" s="32" t="s">
        <v>52</v>
      </c>
      <c r="H7697" s="35" t="s">
        <v>1051</v>
      </c>
      <c r="I7697" s="32" t="s">
        <v>166</v>
      </c>
      <c r="J7697" s="19">
        <v>3.03</v>
      </c>
    </row>
    <row r="7698" spans="1:11">
      <c r="A7698" s="18" t="s">
        <v>20</v>
      </c>
      <c r="B7698" s="5" t="str">
        <f>TEXT(DATA[[#This Row],[Fecha]],"mmm")</f>
        <v>sept</v>
      </c>
      <c r="C7698" s="16">
        <f>(WEEKNUM(DATA[[#This Row],[Fecha]],2))</f>
        <v>36</v>
      </c>
      <c r="D7698" s="30">
        <v>45543</v>
      </c>
      <c r="E7698" s="102">
        <f>YEAR(DATA[[#This Row],[Fecha]])</f>
        <v>2024</v>
      </c>
      <c r="F7698" s="31" t="s">
        <v>398</v>
      </c>
      <c r="G7698" s="32" t="s">
        <v>64</v>
      </c>
      <c r="H7698" s="35" t="s">
        <v>158</v>
      </c>
      <c r="I7698" s="32" t="s">
        <v>166</v>
      </c>
      <c r="J7698" s="19">
        <v>2.04</v>
      </c>
    </row>
    <row r="7699" spans="1:11">
      <c r="A7699" s="18" t="s">
        <v>20</v>
      </c>
      <c r="B7699" s="5" t="str">
        <f>TEXT(DATA[[#This Row],[Fecha]],"mmm")</f>
        <v>sept</v>
      </c>
      <c r="C7699" s="16">
        <f>(WEEKNUM(DATA[[#This Row],[Fecha]],2))</f>
        <v>36</v>
      </c>
      <c r="D7699" s="30">
        <v>45543</v>
      </c>
      <c r="E7699" s="102">
        <f>YEAR(DATA[[#This Row],[Fecha]])</f>
        <v>2024</v>
      </c>
      <c r="F7699" s="31" t="s">
        <v>335</v>
      </c>
      <c r="G7699" s="32" t="s">
        <v>76</v>
      </c>
      <c r="H7699" s="35" t="s">
        <v>108</v>
      </c>
      <c r="I7699" s="32" t="s">
        <v>166</v>
      </c>
      <c r="J7699" s="19">
        <v>1.17</v>
      </c>
    </row>
    <row r="7700" spans="1:11">
      <c r="A7700" s="18" t="s">
        <v>20</v>
      </c>
      <c r="B7700" s="5" t="str">
        <f>TEXT(DATA[[#This Row],[Fecha]],"mmm")</f>
        <v>sept</v>
      </c>
      <c r="C7700" s="16">
        <f>(WEEKNUM(DATA[[#This Row],[Fecha]],2))</f>
        <v>36</v>
      </c>
      <c r="D7700" s="30">
        <v>45543</v>
      </c>
      <c r="E7700" s="102">
        <f>YEAR(DATA[[#This Row],[Fecha]])</f>
        <v>2024</v>
      </c>
      <c r="F7700" s="31" t="s">
        <v>335</v>
      </c>
      <c r="G7700" s="32" t="s">
        <v>53</v>
      </c>
      <c r="H7700" s="35" t="s">
        <v>387</v>
      </c>
      <c r="I7700" s="32" t="s">
        <v>166</v>
      </c>
      <c r="J7700" s="19">
        <v>1.1200000000000001</v>
      </c>
    </row>
    <row r="7701" spans="1:11">
      <c r="A7701" s="63" t="s">
        <v>20</v>
      </c>
      <c r="B7701" s="5" t="str">
        <f>TEXT(DATA[[#This Row],[Fecha]],"mmm")</f>
        <v>sept</v>
      </c>
      <c r="C7701" s="16">
        <f>(WEEKNUM(DATA[[#This Row],[Fecha]],2))</f>
        <v>37</v>
      </c>
      <c r="D7701" s="73">
        <v>45548</v>
      </c>
      <c r="E7701" s="113">
        <f>YEAR(DATA[[#This Row],[Fecha]])</f>
        <v>2024</v>
      </c>
      <c r="F7701" s="74" t="s">
        <v>398</v>
      </c>
      <c r="G7701" s="32" t="s">
        <v>70</v>
      </c>
      <c r="H7701" s="74" t="s">
        <v>607</v>
      </c>
      <c r="I7701" s="32" t="s">
        <v>56</v>
      </c>
      <c r="J7701" s="112">
        <v>35.130000000000003</v>
      </c>
      <c r="K7701" s="29" t="s">
        <v>1214</v>
      </c>
    </row>
    <row r="7702" spans="1:11">
      <c r="A7702" s="63" t="s">
        <v>20</v>
      </c>
      <c r="B7702" s="5" t="str">
        <f>TEXT(DATA[[#This Row],[Fecha]],"mmm")</f>
        <v>sept</v>
      </c>
      <c r="C7702" s="16">
        <f>(WEEKNUM(DATA[[#This Row],[Fecha]],2))</f>
        <v>37</v>
      </c>
      <c r="D7702" s="73">
        <v>45545</v>
      </c>
      <c r="E7702" s="113">
        <f>YEAR(DATA[[#This Row],[Fecha]])</f>
        <v>2024</v>
      </c>
      <c r="F7702" s="74" t="s">
        <v>335</v>
      </c>
      <c r="G7702" s="32" t="s">
        <v>52</v>
      </c>
      <c r="H7702" s="74" t="s">
        <v>543</v>
      </c>
      <c r="I7702" s="32" t="s">
        <v>57</v>
      </c>
      <c r="J7702" s="112">
        <v>30.89</v>
      </c>
      <c r="K7702" s="29" t="s">
        <v>1201</v>
      </c>
    </row>
    <row r="7703" spans="1:11">
      <c r="A7703" s="63" t="s">
        <v>20</v>
      </c>
      <c r="B7703" s="5" t="str">
        <f>TEXT(DATA[[#This Row],[Fecha]],"mmm")</f>
        <v>sept</v>
      </c>
      <c r="C7703" s="16">
        <f>(WEEKNUM(DATA[[#This Row],[Fecha]],2))</f>
        <v>37</v>
      </c>
      <c r="D7703" s="73">
        <v>45545</v>
      </c>
      <c r="E7703" s="113">
        <f>YEAR(DATA[[#This Row],[Fecha]])</f>
        <v>2024</v>
      </c>
      <c r="F7703" s="74" t="s">
        <v>398</v>
      </c>
      <c r="G7703" s="32" t="s">
        <v>70</v>
      </c>
      <c r="H7703" s="74" t="s">
        <v>607</v>
      </c>
      <c r="I7703" s="32" t="s">
        <v>56</v>
      </c>
      <c r="J7703" s="112">
        <v>30</v>
      </c>
      <c r="K7703" s="29" t="s">
        <v>1202</v>
      </c>
    </row>
    <row r="7704" spans="1:11">
      <c r="A7704" s="63" t="s">
        <v>20</v>
      </c>
      <c r="B7704" s="5" t="str">
        <f>TEXT(DATA[[#This Row],[Fecha]],"mmm")</f>
        <v>sept</v>
      </c>
      <c r="C7704" s="16">
        <f>(WEEKNUM(DATA[[#This Row],[Fecha]],2))</f>
        <v>37</v>
      </c>
      <c r="D7704" s="73">
        <v>45547</v>
      </c>
      <c r="E7704" s="113">
        <f>YEAR(DATA[[#This Row],[Fecha]])</f>
        <v>2024</v>
      </c>
      <c r="F7704" s="74" t="s">
        <v>398</v>
      </c>
      <c r="G7704" s="32" t="s">
        <v>64</v>
      </c>
      <c r="H7704" s="74" t="s">
        <v>142</v>
      </c>
      <c r="I7704" s="32" t="s">
        <v>56</v>
      </c>
      <c r="J7704" s="112">
        <v>24.83</v>
      </c>
      <c r="K7704" s="29" t="s">
        <v>1211</v>
      </c>
    </row>
    <row r="7705" spans="1:11">
      <c r="A7705" s="63" t="s">
        <v>22</v>
      </c>
      <c r="B7705" s="5" t="str">
        <f>TEXT(DATA[[#This Row],[Fecha]],"mmm")</f>
        <v>sept</v>
      </c>
      <c r="C7705" s="16">
        <f>(WEEKNUM(DATA[[#This Row],[Fecha]],2))</f>
        <v>37</v>
      </c>
      <c r="D7705" s="73">
        <v>45548</v>
      </c>
      <c r="E7705" s="113">
        <f>YEAR(DATA[[#This Row],[Fecha]])</f>
        <v>2024</v>
      </c>
      <c r="F7705" s="74" t="s">
        <v>398</v>
      </c>
      <c r="G7705" s="32" t="s">
        <v>76</v>
      </c>
      <c r="H7705" s="74" t="s">
        <v>352</v>
      </c>
      <c r="I7705" s="32" t="s">
        <v>56</v>
      </c>
      <c r="J7705" s="112">
        <v>24.22</v>
      </c>
      <c r="K7705" s="29" t="s">
        <v>1215</v>
      </c>
    </row>
    <row r="7706" spans="1:11">
      <c r="A7706" s="63" t="s">
        <v>20</v>
      </c>
      <c r="B7706" s="5" t="str">
        <f>TEXT(DATA[[#This Row],[Fecha]],"mmm")</f>
        <v>sept</v>
      </c>
      <c r="C7706" s="16">
        <f>(WEEKNUM(DATA[[#This Row],[Fecha]],2))</f>
        <v>37</v>
      </c>
      <c r="D7706" s="73">
        <v>45548</v>
      </c>
      <c r="E7706" s="113">
        <f>YEAR(DATA[[#This Row],[Fecha]])</f>
        <v>2024</v>
      </c>
      <c r="F7706" s="74" t="s">
        <v>398</v>
      </c>
      <c r="G7706" s="32" t="s">
        <v>70</v>
      </c>
      <c r="H7706" s="74" t="s">
        <v>84</v>
      </c>
      <c r="I7706" s="32" t="s">
        <v>56</v>
      </c>
      <c r="J7706" s="112">
        <v>23.14</v>
      </c>
      <c r="K7706" s="29" t="s">
        <v>1216</v>
      </c>
    </row>
    <row r="7707" spans="1:11">
      <c r="A7707" s="63" t="s">
        <v>19</v>
      </c>
      <c r="B7707" s="5" t="str">
        <f>TEXT(DATA[[#This Row],[Fecha]],"mmm")</f>
        <v>sept</v>
      </c>
      <c r="C7707" s="16">
        <f>(WEEKNUM(DATA[[#This Row],[Fecha]],2))</f>
        <v>37</v>
      </c>
      <c r="D7707" s="73">
        <v>45545</v>
      </c>
      <c r="E7707" s="113">
        <f>YEAR(DATA[[#This Row],[Fecha]])</f>
        <v>2024</v>
      </c>
      <c r="F7707" s="74" t="s">
        <v>398</v>
      </c>
      <c r="G7707" s="32" t="s">
        <v>53</v>
      </c>
      <c r="H7707" s="74" t="s">
        <v>606</v>
      </c>
      <c r="I7707" s="32" t="s">
        <v>56</v>
      </c>
      <c r="J7707" s="112">
        <v>21.15</v>
      </c>
      <c r="K7707" s="29" t="s">
        <v>1203</v>
      </c>
    </row>
    <row r="7708" spans="1:11">
      <c r="A7708" s="63" t="s">
        <v>20</v>
      </c>
      <c r="B7708" s="5" t="str">
        <f>TEXT(DATA[[#This Row],[Fecha]],"mmm")</f>
        <v>sept</v>
      </c>
      <c r="C7708" s="16">
        <f>(WEEKNUM(DATA[[#This Row],[Fecha]],2))</f>
        <v>37</v>
      </c>
      <c r="D7708" s="73">
        <v>45549</v>
      </c>
      <c r="E7708" s="113">
        <f>YEAR(DATA[[#This Row],[Fecha]])</f>
        <v>2024</v>
      </c>
      <c r="F7708" s="74" t="s">
        <v>58</v>
      </c>
      <c r="G7708" s="32" t="s">
        <v>64</v>
      </c>
      <c r="H7708" s="74" t="s">
        <v>82</v>
      </c>
      <c r="I7708" s="32" t="s">
        <v>56</v>
      </c>
      <c r="J7708" s="112">
        <v>17.45</v>
      </c>
      <c r="K7708" s="29" t="s">
        <v>1219</v>
      </c>
    </row>
    <row r="7709" spans="1:11">
      <c r="A7709" s="63" t="s">
        <v>20</v>
      </c>
      <c r="B7709" s="5" t="str">
        <f>TEXT(DATA[[#This Row],[Fecha]],"mmm")</f>
        <v>sept</v>
      </c>
      <c r="C7709" s="16">
        <f>(WEEKNUM(DATA[[#This Row],[Fecha]],2))</f>
        <v>37</v>
      </c>
      <c r="D7709" s="73">
        <v>45547</v>
      </c>
      <c r="E7709" s="113">
        <f>YEAR(DATA[[#This Row],[Fecha]])</f>
        <v>2024</v>
      </c>
      <c r="F7709" s="74" t="s">
        <v>398</v>
      </c>
      <c r="G7709" s="32" t="s">
        <v>64</v>
      </c>
      <c r="H7709" s="117" t="s">
        <v>584</v>
      </c>
      <c r="I7709" s="32" t="s">
        <v>56</v>
      </c>
      <c r="J7709" s="112">
        <v>17.059999999999999</v>
      </c>
      <c r="K7709" s="29" t="s">
        <v>641</v>
      </c>
    </row>
    <row r="7710" spans="1:11">
      <c r="A7710" s="63" t="s">
        <v>20</v>
      </c>
      <c r="B7710" s="5" t="str">
        <f>TEXT(DATA[[#This Row],[Fecha]],"mmm")</f>
        <v>sept</v>
      </c>
      <c r="C7710" s="16">
        <f>(WEEKNUM(DATA[[#This Row],[Fecha]],2))</f>
        <v>37</v>
      </c>
      <c r="D7710" s="73">
        <v>45547</v>
      </c>
      <c r="E7710" s="113">
        <f>YEAR(DATA[[#This Row],[Fecha]])</f>
        <v>2024</v>
      </c>
      <c r="F7710" s="74" t="s">
        <v>398</v>
      </c>
      <c r="G7710" s="32" t="s">
        <v>64</v>
      </c>
      <c r="H7710" s="74" t="s">
        <v>158</v>
      </c>
      <c r="I7710" s="32" t="s">
        <v>57</v>
      </c>
      <c r="J7710" s="112">
        <v>15.84</v>
      </c>
      <c r="K7710" s="29" t="s">
        <v>1212</v>
      </c>
    </row>
    <row r="7711" spans="1:11">
      <c r="A7711" s="63" t="s">
        <v>19</v>
      </c>
      <c r="B7711" s="5" t="str">
        <f>TEXT(DATA[[#This Row],[Fecha]],"mmm")</f>
        <v>sept</v>
      </c>
      <c r="C7711" s="16">
        <f>(WEEKNUM(DATA[[#This Row],[Fecha]],2))</f>
        <v>37</v>
      </c>
      <c r="D7711" s="73">
        <v>45544</v>
      </c>
      <c r="E7711" s="113">
        <f>YEAR(DATA[[#This Row],[Fecha]])</f>
        <v>2024</v>
      </c>
      <c r="F7711" s="74" t="s">
        <v>58</v>
      </c>
      <c r="G7711" s="32" t="s">
        <v>179</v>
      </c>
      <c r="H7711" s="74" t="s">
        <v>185</v>
      </c>
      <c r="I7711" s="32" t="s">
        <v>57</v>
      </c>
      <c r="J7711" s="112">
        <v>14.59</v>
      </c>
      <c r="K7711" s="29" t="s">
        <v>1198</v>
      </c>
    </row>
    <row r="7712" spans="1:11">
      <c r="A7712" s="63" t="s">
        <v>20</v>
      </c>
      <c r="B7712" s="5" t="str">
        <f>TEXT(DATA[[#This Row],[Fecha]],"mmm")</f>
        <v>sept</v>
      </c>
      <c r="C7712" s="16">
        <f>(WEEKNUM(DATA[[#This Row],[Fecha]],2))</f>
        <v>37</v>
      </c>
      <c r="D7712" s="73">
        <v>45545</v>
      </c>
      <c r="E7712" s="113">
        <f>YEAR(DATA[[#This Row],[Fecha]])</f>
        <v>2024</v>
      </c>
      <c r="F7712" s="74" t="s">
        <v>398</v>
      </c>
      <c r="G7712" s="32" t="s">
        <v>70</v>
      </c>
      <c r="H7712" s="74" t="s">
        <v>607</v>
      </c>
      <c r="I7712" s="32" t="s">
        <v>56</v>
      </c>
      <c r="J7712" s="112">
        <v>14.18</v>
      </c>
      <c r="K7712" s="29" t="s">
        <v>1202</v>
      </c>
    </row>
    <row r="7713" spans="1:11">
      <c r="A7713" s="63" t="s">
        <v>20</v>
      </c>
      <c r="B7713" s="5" t="str">
        <f>TEXT(DATA[[#This Row],[Fecha]],"mmm")</f>
        <v>sept</v>
      </c>
      <c r="C7713" s="16">
        <f>(WEEKNUM(DATA[[#This Row],[Fecha]],2))</f>
        <v>37</v>
      </c>
      <c r="D7713" s="73">
        <v>45546</v>
      </c>
      <c r="E7713" s="113">
        <f>YEAR(DATA[[#This Row],[Fecha]])</f>
        <v>2024</v>
      </c>
      <c r="F7713" s="74" t="s">
        <v>335</v>
      </c>
      <c r="G7713" s="32" t="s">
        <v>64</v>
      </c>
      <c r="H7713" s="74" t="s">
        <v>82</v>
      </c>
      <c r="I7713" s="32" t="s">
        <v>57</v>
      </c>
      <c r="J7713" s="112">
        <v>13.45</v>
      </c>
      <c r="K7713" s="29" t="s">
        <v>1208</v>
      </c>
    </row>
    <row r="7714" spans="1:11">
      <c r="A7714" s="63" t="s">
        <v>19</v>
      </c>
      <c r="B7714" s="5" t="str">
        <f>TEXT(DATA[[#This Row],[Fecha]],"mmm")</f>
        <v>sept</v>
      </c>
      <c r="C7714" s="16">
        <f>(WEEKNUM(DATA[[#This Row],[Fecha]],2))</f>
        <v>37</v>
      </c>
      <c r="D7714" s="73">
        <v>45544</v>
      </c>
      <c r="E7714" s="113">
        <f>YEAR(DATA[[#This Row],[Fecha]])</f>
        <v>2024</v>
      </c>
      <c r="F7714" s="74" t="s">
        <v>58</v>
      </c>
      <c r="G7714" s="32" t="s">
        <v>179</v>
      </c>
      <c r="H7714" s="74" t="s">
        <v>185</v>
      </c>
      <c r="I7714" s="32" t="s">
        <v>57</v>
      </c>
      <c r="J7714" s="112">
        <v>13.29</v>
      </c>
      <c r="K7714" s="29" t="s">
        <v>1198</v>
      </c>
    </row>
    <row r="7715" spans="1:11">
      <c r="A7715" s="63" t="s">
        <v>19</v>
      </c>
      <c r="B7715" s="5" t="str">
        <f>TEXT(DATA[[#This Row],[Fecha]],"mmm")</f>
        <v>sept</v>
      </c>
      <c r="C7715" s="16">
        <f>(WEEKNUM(DATA[[#This Row],[Fecha]],2))</f>
        <v>37</v>
      </c>
      <c r="D7715" s="73">
        <v>45545</v>
      </c>
      <c r="E7715" s="113">
        <f>YEAR(DATA[[#This Row],[Fecha]])</f>
        <v>2024</v>
      </c>
      <c r="F7715" s="74" t="s">
        <v>58</v>
      </c>
      <c r="G7715" s="32" t="s">
        <v>1204</v>
      </c>
      <c r="H7715" s="74" t="s">
        <v>1205</v>
      </c>
      <c r="I7715" s="32" t="s">
        <v>57</v>
      </c>
      <c r="J7715" s="112">
        <v>13.13</v>
      </c>
      <c r="K7715" s="29" t="s">
        <v>1206</v>
      </c>
    </row>
    <row r="7716" spans="1:11">
      <c r="A7716" s="63" t="s">
        <v>19</v>
      </c>
      <c r="B7716" s="5" t="str">
        <f>TEXT(DATA[[#This Row],[Fecha]],"mmm")</f>
        <v>sept</v>
      </c>
      <c r="C7716" s="16">
        <f>(WEEKNUM(DATA[[#This Row],[Fecha]],2))</f>
        <v>37</v>
      </c>
      <c r="D7716" s="73">
        <v>45544</v>
      </c>
      <c r="E7716" s="113">
        <f>YEAR(DATA[[#This Row],[Fecha]])</f>
        <v>2024</v>
      </c>
      <c r="F7716" s="74" t="s">
        <v>58</v>
      </c>
      <c r="G7716" s="32" t="s">
        <v>71</v>
      </c>
      <c r="H7716" s="74" t="s">
        <v>346</v>
      </c>
      <c r="I7716" s="32" t="s">
        <v>57</v>
      </c>
      <c r="J7716" s="112">
        <v>13.11</v>
      </c>
      <c r="K7716" s="29" t="s">
        <v>1199</v>
      </c>
    </row>
    <row r="7717" spans="1:11">
      <c r="A7717" s="63" t="s">
        <v>20</v>
      </c>
      <c r="B7717" s="5" t="str">
        <f>TEXT(DATA[[#This Row],[Fecha]],"mmm")</f>
        <v>sept</v>
      </c>
      <c r="C7717" s="16">
        <f>(WEEKNUM(DATA[[#This Row],[Fecha]],2))</f>
        <v>37</v>
      </c>
      <c r="D7717" s="73">
        <v>45546</v>
      </c>
      <c r="E7717" s="113">
        <f>YEAR(DATA[[#This Row],[Fecha]])</f>
        <v>2024</v>
      </c>
      <c r="F7717" s="74" t="s">
        <v>58</v>
      </c>
      <c r="G7717" s="32" t="s">
        <v>64</v>
      </c>
      <c r="H7717" s="74" t="s">
        <v>156</v>
      </c>
      <c r="I7717" s="32" t="s">
        <v>56</v>
      </c>
      <c r="J7717" s="112">
        <v>12.55</v>
      </c>
      <c r="K7717" s="29" t="s">
        <v>1209</v>
      </c>
    </row>
    <row r="7718" spans="1:11">
      <c r="A7718" s="63" t="s">
        <v>20</v>
      </c>
      <c r="B7718" s="5" t="str">
        <f>TEXT(DATA[[#This Row],[Fecha]],"mmm")</f>
        <v>sept</v>
      </c>
      <c r="C7718" s="16">
        <f>(WEEKNUM(DATA[[#This Row],[Fecha]],2))</f>
        <v>37</v>
      </c>
      <c r="D7718" s="73">
        <v>45546</v>
      </c>
      <c r="E7718" s="113">
        <f>YEAR(DATA[[#This Row],[Fecha]])</f>
        <v>2024</v>
      </c>
      <c r="F7718" s="74" t="s">
        <v>335</v>
      </c>
      <c r="G7718" s="32" t="s">
        <v>64</v>
      </c>
      <c r="H7718" s="74" t="s">
        <v>490</v>
      </c>
      <c r="I7718" s="32" t="s">
        <v>57</v>
      </c>
      <c r="J7718" s="112">
        <v>12.55</v>
      </c>
      <c r="K7718" s="29" t="s">
        <v>1210</v>
      </c>
    </row>
    <row r="7719" spans="1:11">
      <c r="A7719" s="63" t="s">
        <v>20</v>
      </c>
      <c r="B7719" s="5" t="str">
        <f>TEXT(DATA[[#This Row],[Fecha]],"mmm")</f>
        <v>sept</v>
      </c>
      <c r="C7719" s="16">
        <f>(WEEKNUM(DATA[[#This Row],[Fecha]],2))</f>
        <v>37</v>
      </c>
      <c r="D7719" s="73">
        <v>45545</v>
      </c>
      <c r="E7719" s="113">
        <f>YEAR(DATA[[#This Row],[Fecha]])</f>
        <v>2024</v>
      </c>
      <c r="F7719" s="74" t="s">
        <v>58</v>
      </c>
      <c r="G7719" s="32" t="s">
        <v>76</v>
      </c>
      <c r="H7719" s="74" t="s">
        <v>352</v>
      </c>
      <c r="I7719" s="32" t="s">
        <v>56</v>
      </c>
      <c r="J7719" s="112">
        <v>11.47</v>
      </c>
      <c r="K7719" s="29" t="s">
        <v>1207</v>
      </c>
    </row>
    <row r="7720" spans="1:11">
      <c r="A7720" s="63" t="s">
        <v>19</v>
      </c>
      <c r="B7720" s="5" t="str">
        <f>TEXT(DATA[[#This Row],[Fecha]],"mmm")</f>
        <v>sept</v>
      </c>
      <c r="C7720" s="16">
        <f>(WEEKNUM(DATA[[#This Row],[Fecha]],2))</f>
        <v>37</v>
      </c>
      <c r="D7720" s="73">
        <v>45549</v>
      </c>
      <c r="E7720" s="113">
        <f>YEAR(DATA[[#This Row],[Fecha]])</f>
        <v>2024</v>
      </c>
      <c r="F7720" s="74" t="s">
        <v>398</v>
      </c>
      <c r="G7720" s="32" t="s">
        <v>1204</v>
      </c>
      <c r="H7720" s="74" t="s">
        <v>1220</v>
      </c>
      <c r="I7720" s="32" t="s">
        <v>56</v>
      </c>
      <c r="J7720" s="112">
        <v>11.34</v>
      </c>
      <c r="K7720" s="29" t="s">
        <v>1221</v>
      </c>
    </row>
    <row r="7721" spans="1:11">
      <c r="A7721" s="63" t="s">
        <v>20</v>
      </c>
      <c r="B7721" s="5" t="str">
        <f>TEXT(DATA[[#This Row],[Fecha]],"mmm")</f>
        <v>sept</v>
      </c>
      <c r="C7721" s="16">
        <f>(WEEKNUM(DATA[[#This Row],[Fecha]],2))</f>
        <v>37</v>
      </c>
      <c r="D7721" s="73">
        <v>45547</v>
      </c>
      <c r="E7721" s="113">
        <f>YEAR(DATA[[#This Row],[Fecha]])</f>
        <v>2024</v>
      </c>
      <c r="F7721" s="74" t="s">
        <v>398</v>
      </c>
      <c r="G7721" s="32" t="s">
        <v>64</v>
      </c>
      <c r="H7721" s="117" t="s">
        <v>584</v>
      </c>
      <c r="I7721" s="32" t="s">
        <v>56</v>
      </c>
      <c r="J7721" s="112">
        <v>10.96</v>
      </c>
      <c r="K7721" s="29" t="s">
        <v>641</v>
      </c>
    </row>
    <row r="7722" spans="1:11">
      <c r="A7722" s="63" t="s">
        <v>20</v>
      </c>
      <c r="B7722" s="5" t="str">
        <f>TEXT(DATA[[#This Row],[Fecha]],"mmm")</f>
        <v>sept</v>
      </c>
      <c r="C7722" s="16">
        <f>(WEEKNUM(DATA[[#This Row],[Fecha]],2))</f>
        <v>37</v>
      </c>
      <c r="D7722" s="73">
        <v>45548</v>
      </c>
      <c r="E7722" s="113">
        <f>YEAR(DATA[[#This Row],[Fecha]])</f>
        <v>2024</v>
      </c>
      <c r="F7722" s="74" t="s">
        <v>398</v>
      </c>
      <c r="G7722" s="32" t="s">
        <v>76</v>
      </c>
      <c r="H7722" s="74" t="s">
        <v>1217</v>
      </c>
      <c r="I7722" s="32" t="s">
        <v>56</v>
      </c>
      <c r="J7722" s="112">
        <v>10.51</v>
      </c>
      <c r="K7722" s="29" t="s">
        <v>1218</v>
      </c>
    </row>
    <row r="7723" spans="1:11">
      <c r="A7723" s="63" t="s">
        <v>20</v>
      </c>
      <c r="B7723" s="5" t="str">
        <f>TEXT(DATA[[#This Row],[Fecha]],"mmm")</f>
        <v>sept</v>
      </c>
      <c r="C7723" s="16">
        <f>(WEEKNUM(DATA[[#This Row],[Fecha]],2))</f>
        <v>37</v>
      </c>
      <c r="D7723" s="73">
        <v>45547</v>
      </c>
      <c r="E7723" s="113">
        <f>YEAR(DATA[[#This Row],[Fecha]])</f>
        <v>2024</v>
      </c>
      <c r="F7723" s="74" t="s">
        <v>58</v>
      </c>
      <c r="G7723" s="32" t="s">
        <v>70</v>
      </c>
      <c r="H7723" s="74" t="s">
        <v>607</v>
      </c>
      <c r="I7723" s="32" t="s">
        <v>56</v>
      </c>
      <c r="J7723" s="112">
        <v>10.43</v>
      </c>
      <c r="K7723" s="29" t="s">
        <v>1213</v>
      </c>
    </row>
    <row r="7724" spans="1:11">
      <c r="A7724" s="63" t="s">
        <v>20</v>
      </c>
      <c r="B7724" s="5" t="str">
        <f>TEXT(DATA[[#This Row],[Fecha]],"mmm")</f>
        <v>sept</v>
      </c>
      <c r="C7724" s="16">
        <f>(WEEKNUM(DATA[[#This Row],[Fecha]],2))</f>
        <v>37</v>
      </c>
      <c r="D7724" s="73">
        <v>45546</v>
      </c>
      <c r="E7724" s="113">
        <f>YEAR(DATA[[#This Row],[Fecha]])</f>
        <v>2024</v>
      </c>
      <c r="F7724" s="74" t="s">
        <v>58</v>
      </c>
      <c r="G7724" s="32" t="s">
        <v>64</v>
      </c>
      <c r="H7724" s="74" t="s">
        <v>156</v>
      </c>
      <c r="I7724" s="32" t="s">
        <v>56</v>
      </c>
      <c r="J7724" s="112">
        <v>10.02</v>
      </c>
      <c r="K7724" s="29" t="s">
        <v>1209</v>
      </c>
    </row>
    <row r="7725" spans="1:11">
      <c r="A7725" s="63" t="s">
        <v>20</v>
      </c>
      <c r="B7725" s="5" t="str">
        <f>TEXT(DATA[[#This Row],[Fecha]],"mmm")</f>
        <v>sept</v>
      </c>
      <c r="C7725" s="16">
        <f>(WEEKNUM(DATA[[#This Row],[Fecha]],2))</f>
        <v>37</v>
      </c>
      <c r="D7725" s="73">
        <v>45546</v>
      </c>
      <c r="E7725" s="113">
        <f>YEAR(DATA[[#This Row],[Fecha]])</f>
        <v>2024</v>
      </c>
      <c r="F7725" s="74" t="s">
        <v>335</v>
      </c>
      <c r="G7725" s="32" t="s">
        <v>64</v>
      </c>
      <c r="H7725" s="74" t="s">
        <v>490</v>
      </c>
      <c r="I7725" s="32" t="s">
        <v>57</v>
      </c>
      <c r="J7725" s="112">
        <v>9.59</v>
      </c>
    </row>
    <row r="7726" spans="1:11">
      <c r="A7726" s="63" t="s">
        <v>20</v>
      </c>
      <c r="B7726" s="5" t="str">
        <f>TEXT(DATA[[#This Row],[Fecha]],"mmm")</f>
        <v>sept</v>
      </c>
      <c r="C7726" s="16">
        <f>(WEEKNUM(DATA[[#This Row],[Fecha]],2))</f>
        <v>37</v>
      </c>
      <c r="D7726" s="73">
        <v>45545</v>
      </c>
      <c r="E7726" s="113">
        <f>YEAR(DATA[[#This Row],[Fecha]])</f>
        <v>2024</v>
      </c>
      <c r="F7726" s="74" t="s">
        <v>58</v>
      </c>
      <c r="G7726" s="32" t="s">
        <v>70</v>
      </c>
      <c r="H7726" s="74" t="s">
        <v>607</v>
      </c>
      <c r="I7726" s="32" t="s">
        <v>56</v>
      </c>
      <c r="J7726" s="112">
        <v>9.52</v>
      </c>
    </row>
    <row r="7727" spans="1:11">
      <c r="A7727" s="63" t="s">
        <v>19</v>
      </c>
      <c r="B7727" s="5" t="str">
        <f>TEXT(DATA[[#This Row],[Fecha]],"mmm")</f>
        <v>sept</v>
      </c>
      <c r="C7727" s="16">
        <f>(WEEKNUM(DATA[[#This Row],[Fecha]],2))</f>
        <v>37</v>
      </c>
      <c r="D7727" s="73">
        <v>45548</v>
      </c>
      <c r="E7727" s="113">
        <f>YEAR(DATA[[#This Row],[Fecha]])</f>
        <v>2024</v>
      </c>
      <c r="F7727" s="74" t="s">
        <v>58</v>
      </c>
      <c r="G7727" s="32" t="s">
        <v>64</v>
      </c>
      <c r="H7727" s="118" t="s">
        <v>807</v>
      </c>
      <c r="I7727" s="32" t="s">
        <v>56</v>
      </c>
      <c r="J7727" s="112">
        <v>8.15</v>
      </c>
      <c r="K7727" s="29" t="s">
        <v>1226</v>
      </c>
    </row>
    <row r="7728" spans="1:11">
      <c r="A7728" s="63" t="s">
        <v>20</v>
      </c>
      <c r="B7728" s="5" t="str">
        <f>TEXT(DATA[[#This Row],[Fecha]],"mmm")</f>
        <v>sept</v>
      </c>
      <c r="C7728" s="16">
        <f>(WEEKNUM(DATA[[#This Row],[Fecha]],2))</f>
        <v>37</v>
      </c>
      <c r="D7728" s="73">
        <v>45548</v>
      </c>
      <c r="E7728" s="113">
        <f>YEAR(DATA[[#This Row],[Fecha]])</f>
        <v>2024</v>
      </c>
      <c r="F7728" s="74" t="s">
        <v>398</v>
      </c>
      <c r="G7728" s="32" t="s">
        <v>64</v>
      </c>
      <c r="H7728" s="119" t="s">
        <v>82</v>
      </c>
      <c r="I7728" s="32" t="s">
        <v>56</v>
      </c>
      <c r="J7728" s="112">
        <v>7.98</v>
      </c>
      <c r="K7728" s="29" t="s">
        <v>1222</v>
      </c>
    </row>
    <row r="7729" spans="1:11">
      <c r="A7729" s="63" t="s">
        <v>22</v>
      </c>
      <c r="B7729" s="5" t="str">
        <f>TEXT(DATA[[#This Row],[Fecha]],"mmm")</f>
        <v>sept</v>
      </c>
      <c r="C7729" s="16">
        <f>(WEEKNUM(DATA[[#This Row],[Fecha]],2))</f>
        <v>37</v>
      </c>
      <c r="D7729" s="73">
        <v>45547</v>
      </c>
      <c r="E7729" s="113">
        <f>YEAR(DATA[[#This Row],[Fecha]])</f>
        <v>2024</v>
      </c>
      <c r="F7729" s="74" t="s">
        <v>398</v>
      </c>
      <c r="G7729" s="32" t="s">
        <v>76</v>
      </c>
      <c r="H7729" s="74" t="s">
        <v>303</v>
      </c>
      <c r="I7729" s="32" t="s">
        <v>56</v>
      </c>
      <c r="J7729" s="112">
        <v>7.78</v>
      </c>
      <c r="K7729" s="29" t="s">
        <v>1225</v>
      </c>
    </row>
    <row r="7730" spans="1:11">
      <c r="A7730" s="63" t="s">
        <v>20</v>
      </c>
      <c r="B7730" s="5" t="str">
        <f>TEXT(DATA[[#This Row],[Fecha]],"mmm")</f>
        <v>sept</v>
      </c>
      <c r="C7730" s="16">
        <f>(WEEKNUM(DATA[[#This Row],[Fecha]],2))</f>
        <v>37</v>
      </c>
      <c r="D7730" s="73">
        <v>45547</v>
      </c>
      <c r="E7730" s="113">
        <f>YEAR(DATA[[#This Row],[Fecha]])</f>
        <v>2024</v>
      </c>
      <c r="F7730" s="74" t="s">
        <v>58</v>
      </c>
      <c r="G7730" s="32" t="s">
        <v>70</v>
      </c>
      <c r="H7730" s="74" t="s">
        <v>84</v>
      </c>
      <c r="I7730" s="32" t="s">
        <v>56</v>
      </c>
      <c r="J7730" s="112">
        <v>7.49</v>
      </c>
    </row>
    <row r="7731" spans="1:11">
      <c r="A7731" s="63" t="s">
        <v>20</v>
      </c>
      <c r="B7731" s="5" t="str">
        <f>TEXT(DATA[[#This Row],[Fecha]],"mmm")</f>
        <v>sept</v>
      </c>
      <c r="C7731" s="16">
        <f>(WEEKNUM(DATA[[#This Row],[Fecha]],2))</f>
        <v>37</v>
      </c>
      <c r="D7731" s="73">
        <v>45546</v>
      </c>
      <c r="E7731" s="113">
        <f>YEAR(DATA[[#This Row],[Fecha]])</f>
        <v>2024</v>
      </c>
      <c r="F7731" s="74" t="s">
        <v>58</v>
      </c>
      <c r="G7731" s="32" t="s">
        <v>70</v>
      </c>
      <c r="H7731" s="74" t="s">
        <v>86</v>
      </c>
      <c r="I7731" s="32" t="s">
        <v>57</v>
      </c>
      <c r="J7731" s="112">
        <v>7.47</v>
      </c>
    </row>
    <row r="7732" spans="1:11">
      <c r="A7732" s="63" t="s">
        <v>20</v>
      </c>
      <c r="B7732" s="5" t="str">
        <f>TEXT(DATA[[#This Row],[Fecha]],"mmm")</f>
        <v>sept</v>
      </c>
      <c r="C7732" s="16">
        <f>(WEEKNUM(DATA[[#This Row],[Fecha]],2))</f>
        <v>37</v>
      </c>
      <c r="D7732" s="73">
        <v>45544</v>
      </c>
      <c r="E7732" s="113">
        <f>YEAR(DATA[[#This Row],[Fecha]])</f>
        <v>2024</v>
      </c>
      <c r="F7732" s="74" t="s">
        <v>335</v>
      </c>
      <c r="G7732" s="32" t="s">
        <v>77</v>
      </c>
      <c r="H7732" s="120" t="s">
        <v>311</v>
      </c>
      <c r="I7732" s="32" t="s">
        <v>57</v>
      </c>
      <c r="J7732" s="112">
        <v>7.27</v>
      </c>
      <c r="K7732" s="29" t="s">
        <v>641</v>
      </c>
    </row>
    <row r="7733" spans="1:11">
      <c r="A7733" s="63" t="s">
        <v>20</v>
      </c>
      <c r="B7733" s="5" t="str">
        <f>TEXT(DATA[[#This Row],[Fecha]],"mmm")</f>
        <v>sept</v>
      </c>
      <c r="C7733" s="16">
        <f>(WEEKNUM(DATA[[#This Row],[Fecha]],2))</f>
        <v>37</v>
      </c>
      <c r="D7733" s="73">
        <v>45545</v>
      </c>
      <c r="E7733" s="113">
        <f>YEAR(DATA[[#This Row],[Fecha]])</f>
        <v>2024</v>
      </c>
      <c r="F7733" s="74" t="s">
        <v>335</v>
      </c>
      <c r="G7733" s="32" t="s">
        <v>52</v>
      </c>
      <c r="H7733" s="74" t="s">
        <v>543</v>
      </c>
      <c r="I7733" s="32" t="s">
        <v>57</v>
      </c>
      <c r="J7733" s="112">
        <v>6.92</v>
      </c>
    </row>
    <row r="7734" spans="1:11">
      <c r="A7734" s="63" t="s">
        <v>19</v>
      </c>
      <c r="B7734" s="5" t="str">
        <f>TEXT(DATA[[#This Row],[Fecha]],"mmm")</f>
        <v>sept</v>
      </c>
      <c r="C7734" s="16">
        <f>(WEEKNUM(DATA[[#This Row],[Fecha]],2))</f>
        <v>37</v>
      </c>
      <c r="D7734" s="73">
        <v>45544</v>
      </c>
      <c r="E7734" s="113">
        <f>YEAR(DATA[[#This Row],[Fecha]])</f>
        <v>2024</v>
      </c>
      <c r="F7734" s="74" t="s">
        <v>58</v>
      </c>
      <c r="G7734" s="32" t="s">
        <v>64</v>
      </c>
      <c r="H7734" s="74" t="s">
        <v>477</v>
      </c>
      <c r="I7734" s="32" t="s">
        <v>57</v>
      </c>
      <c r="J7734" s="112">
        <v>6.76</v>
      </c>
    </row>
    <row r="7735" spans="1:11">
      <c r="A7735" s="63" t="s">
        <v>20</v>
      </c>
      <c r="B7735" s="5" t="str">
        <f>TEXT(DATA[[#This Row],[Fecha]],"mmm")</f>
        <v>sept</v>
      </c>
      <c r="C7735" s="16">
        <f>(WEEKNUM(DATA[[#This Row],[Fecha]],2))</f>
        <v>37</v>
      </c>
      <c r="D7735" s="73">
        <v>45544</v>
      </c>
      <c r="E7735" s="113">
        <f>YEAR(DATA[[#This Row],[Fecha]])</f>
        <v>2024</v>
      </c>
      <c r="F7735" s="74" t="s">
        <v>335</v>
      </c>
      <c r="G7735" s="32" t="s">
        <v>77</v>
      </c>
      <c r="H7735" s="120" t="s">
        <v>311</v>
      </c>
      <c r="I7735" s="32" t="s">
        <v>57</v>
      </c>
      <c r="J7735" s="112">
        <v>6.55</v>
      </c>
      <c r="K7735" s="29" t="s">
        <v>641</v>
      </c>
    </row>
    <row r="7736" spans="1:11">
      <c r="A7736" s="63" t="s">
        <v>22</v>
      </c>
      <c r="B7736" s="5" t="str">
        <f>TEXT(DATA[[#This Row],[Fecha]],"mmm")</f>
        <v>sept</v>
      </c>
      <c r="C7736" s="16">
        <f>(WEEKNUM(DATA[[#This Row],[Fecha]],2))</f>
        <v>37</v>
      </c>
      <c r="D7736" s="73">
        <v>45545</v>
      </c>
      <c r="E7736" s="113">
        <f>YEAR(DATA[[#This Row],[Fecha]])</f>
        <v>2024</v>
      </c>
      <c r="F7736" s="74" t="s">
        <v>398</v>
      </c>
      <c r="G7736" s="32" t="s">
        <v>71</v>
      </c>
      <c r="H7736" s="74" t="s">
        <v>425</v>
      </c>
      <c r="I7736" s="32" t="s">
        <v>57</v>
      </c>
      <c r="J7736" s="112">
        <v>6.35</v>
      </c>
    </row>
    <row r="7737" spans="1:11">
      <c r="A7737" s="63" t="s">
        <v>20</v>
      </c>
      <c r="B7737" s="5" t="str">
        <f>TEXT(DATA[[#This Row],[Fecha]],"mmm")</f>
        <v>sept</v>
      </c>
      <c r="C7737" s="16">
        <f>(WEEKNUM(DATA[[#This Row],[Fecha]],2))</f>
        <v>37</v>
      </c>
      <c r="D7737" s="73">
        <v>45548</v>
      </c>
      <c r="E7737" s="113">
        <f>YEAR(DATA[[#This Row],[Fecha]])</f>
        <v>2024</v>
      </c>
      <c r="F7737" s="74" t="s">
        <v>398</v>
      </c>
      <c r="G7737" s="32" t="s">
        <v>52</v>
      </c>
      <c r="H7737" s="74" t="s">
        <v>195</v>
      </c>
      <c r="I7737" s="32" t="s">
        <v>56</v>
      </c>
      <c r="J7737" s="112">
        <v>6.2</v>
      </c>
    </row>
    <row r="7738" spans="1:11">
      <c r="A7738" s="63" t="s">
        <v>22</v>
      </c>
      <c r="B7738" s="5" t="str">
        <f>TEXT(DATA[[#This Row],[Fecha]],"mmm")</f>
        <v>sept</v>
      </c>
      <c r="C7738" s="16">
        <f>(WEEKNUM(DATA[[#This Row],[Fecha]],2))</f>
        <v>37</v>
      </c>
      <c r="D7738" s="73">
        <v>45549</v>
      </c>
      <c r="E7738" s="113">
        <f>YEAR(DATA[[#This Row],[Fecha]])</f>
        <v>2024</v>
      </c>
      <c r="F7738" s="74" t="s">
        <v>398</v>
      </c>
      <c r="G7738" s="32" t="s">
        <v>60</v>
      </c>
      <c r="H7738" s="74" t="s">
        <v>299</v>
      </c>
      <c r="I7738" s="32" t="s">
        <v>57</v>
      </c>
      <c r="J7738" s="112">
        <v>6.05</v>
      </c>
    </row>
    <row r="7739" spans="1:11">
      <c r="A7739" s="63" t="s">
        <v>19</v>
      </c>
      <c r="B7739" s="5" t="str">
        <f>TEXT(DATA[[#This Row],[Fecha]],"mmm")</f>
        <v>sept</v>
      </c>
      <c r="C7739" s="16">
        <f>(WEEKNUM(DATA[[#This Row],[Fecha]],2))</f>
        <v>37</v>
      </c>
      <c r="D7739" s="73">
        <v>45544</v>
      </c>
      <c r="E7739" s="113">
        <f>YEAR(DATA[[#This Row],[Fecha]])</f>
        <v>2024</v>
      </c>
      <c r="F7739" s="74" t="s">
        <v>398</v>
      </c>
      <c r="G7739" s="32" t="s">
        <v>65</v>
      </c>
      <c r="H7739" s="74" t="s">
        <v>435</v>
      </c>
      <c r="I7739" s="32" t="s">
        <v>56</v>
      </c>
      <c r="J7739" s="112">
        <v>5.74</v>
      </c>
      <c r="K7739" s="29" t="s">
        <v>1223</v>
      </c>
    </row>
    <row r="7740" spans="1:11">
      <c r="A7740" s="63" t="s">
        <v>19</v>
      </c>
      <c r="B7740" s="5" t="str">
        <f>TEXT(DATA[[#This Row],[Fecha]],"mmm")</f>
        <v>sept</v>
      </c>
      <c r="C7740" s="16">
        <f>(WEEKNUM(DATA[[#This Row],[Fecha]],2))</f>
        <v>37</v>
      </c>
      <c r="D7740" s="73">
        <v>45546</v>
      </c>
      <c r="E7740" s="113">
        <f>YEAR(DATA[[#This Row],[Fecha]])</f>
        <v>2024</v>
      </c>
      <c r="F7740" s="74" t="s">
        <v>58</v>
      </c>
      <c r="G7740" s="32" t="s">
        <v>77</v>
      </c>
      <c r="H7740" s="74" t="s">
        <v>1155</v>
      </c>
      <c r="I7740" s="32" t="s">
        <v>57</v>
      </c>
      <c r="J7740" s="112">
        <v>5.73</v>
      </c>
      <c r="K7740" s="29" t="s">
        <v>1224</v>
      </c>
    </row>
    <row r="7741" spans="1:11">
      <c r="A7741" s="63" t="s">
        <v>19</v>
      </c>
      <c r="B7741" s="5" t="str">
        <f>TEXT(DATA[[#This Row],[Fecha]],"mmm")</f>
        <v>sept</v>
      </c>
      <c r="C7741" s="16">
        <f>(WEEKNUM(DATA[[#This Row],[Fecha]],2))</f>
        <v>37</v>
      </c>
      <c r="D7741" s="73">
        <v>45546</v>
      </c>
      <c r="E7741" s="113">
        <f>YEAR(DATA[[#This Row],[Fecha]])</f>
        <v>2024</v>
      </c>
      <c r="F7741" s="74" t="s">
        <v>58</v>
      </c>
      <c r="G7741" s="32" t="s">
        <v>77</v>
      </c>
      <c r="H7741" s="74" t="s">
        <v>1155</v>
      </c>
      <c r="I7741" s="32" t="s">
        <v>166</v>
      </c>
      <c r="J7741" s="112">
        <v>4.4800000000000004</v>
      </c>
    </row>
    <row r="7742" spans="1:11">
      <c r="A7742" s="63" t="s">
        <v>20</v>
      </c>
      <c r="B7742" s="5" t="str">
        <f>TEXT(DATA[[#This Row],[Fecha]],"mmm")</f>
        <v>sept</v>
      </c>
      <c r="C7742" s="16">
        <f>(WEEKNUM(DATA[[#This Row],[Fecha]],2))</f>
        <v>37</v>
      </c>
      <c r="D7742" s="73">
        <v>45546</v>
      </c>
      <c r="E7742" s="113">
        <f>YEAR(DATA[[#This Row],[Fecha]])</f>
        <v>2024</v>
      </c>
      <c r="F7742" s="74" t="s">
        <v>58</v>
      </c>
      <c r="G7742" s="32" t="s">
        <v>52</v>
      </c>
      <c r="H7742" s="74" t="s">
        <v>594</v>
      </c>
      <c r="I7742" s="32" t="s">
        <v>166</v>
      </c>
      <c r="J7742" s="112">
        <v>4.4400000000000004</v>
      </c>
    </row>
    <row r="7743" spans="1:11">
      <c r="A7743" s="63" t="s">
        <v>20</v>
      </c>
      <c r="B7743" s="5" t="str">
        <f>TEXT(DATA[[#This Row],[Fecha]],"mmm")</f>
        <v>sept</v>
      </c>
      <c r="C7743" s="16">
        <f>(WEEKNUM(DATA[[#This Row],[Fecha]],2))</f>
        <v>37</v>
      </c>
      <c r="D7743" s="73">
        <v>45547</v>
      </c>
      <c r="E7743" s="113">
        <f>YEAR(DATA[[#This Row],[Fecha]])</f>
        <v>2024</v>
      </c>
      <c r="F7743" s="74" t="s">
        <v>335</v>
      </c>
      <c r="G7743" s="32" t="s">
        <v>75</v>
      </c>
      <c r="H7743" s="74" t="s">
        <v>177</v>
      </c>
      <c r="I7743" s="32" t="s">
        <v>166</v>
      </c>
      <c r="J7743" s="112">
        <v>4.1900000000000004</v>
      </c>
    </row>
    <row r="7744" spans="1:11">
      <c r="A7744" s="63" t="s">
        <v>20</v>
      </c>
      <c r="B7744" s="5" t="str">
        <f>TEXT(DATA[[#This Row],[Fecha]],"mmm")</f>
        <v>sept</v>
      </c>
      <c r="C7744" s="16">
        <f>(WEEKNUM(DATA[[#This Row],[Fecha]],2))</f>
        <v>37</v>
      </c>
      <c r="D7744" s="73">
        <v>45547</v>
      </c>
      <c r="E7744" s="113">
        <f>YEAR(DATA[[#This Row],[Fecha]])</f>
        <v>2024</v>
      </c>
      <c r="F7744" s="74" t="s">
        <v>335</v>
      </c>
      <c r="G7744" s="32" t="s">
        <v>53</v>
      </c>
      <c r="H7744" s="74" t="s">
        <v>387</v>
      </c>
      <c r="I7744" s="32" t="s">
        <v>166</v>
      </c>
      <c r="J7744" s="112">
        <v>4.12</v>
      </c>
    </row>
    <row r="7745" spans="1:11">
      <c r="A7745" s="63" t="s">
        <v>20</v>
      </c>
      <c r="B7745" s="5" t="str">
        <f>TEXT(DATA[[#This Row],[Fecha]],"mmm")</f>
        <v>sept</v>
      </c>
      <c r="C7745" s="16">
        <f>(WEEKNUM(DATA[[#This Row],[Fecha]],2))</f>
        <v>37</v>
      </c>
      <c r="D7745" s="73">
        <v>45547</v>
      </c>
      <c r="E7745" s="113">
        <f>YEAR(DATA[[#This Row],[Fecha]])</f>
        <v>2024</v>
      </c>
      <c r="F7745" s="74" t="s">
        <v>58</v>
      </c>
      <c r="G7745" s="32" t="s">
        <v>70</v>
      </c>
      <c r="H7745" s="74" t="s">
        <v>607</v>
      </c>
      <c r="I7745" s="32" t="s">
        <v>166</v>
      </c>
      <c r="J7745" s="112">
        <v>4.07</v>
      </c>
    </row>
    <row r="7746" spans="1:11">
      <c r="A7746" s="63" t="s">
        <v>22</v>
      </c>
      <c r="B7746" s="5" t="str">
        <f>TEXT(DATA[[#This Row],[Fecha]],"mmm")</f>
        <v>sept</v>
      </c>
      <c r="C7746" s="16">
        <f>(WEEKNUM(DATA[[#This Row],[Fecha]],2))</f>
        <v>37</v>
      </c>
      <c r="D7746" s="73">
        <v>45547</v>
      </c>
      <c r="E7746" s="113">
        <f>YEAR(DATA[[#This Row],[Fecha]])</f>
        <v>2024</v>
      </c>
      <c r="F7746" s="74" t="s">
        <v>58</v>
      </c>
      <c r="G7746" s="32" t="s">
        <v>78</v>
      </c>
      <c r="H7746" s="74" t="s">
        <v>296</v>
      </c>
      <c r="I7746" s="32" t="s">
        <v>166</v>
      </c>
      <c r="J7746" s="112">
        <v>4</v>
      </c>
    </row>
    <row r="7747" spans="1:11">
      <c r="A7747" s="63" t="s">
        <v>19</v>
      </c>
      <c r="B7747" s="5" t="str">
        <f>TEXT(DATA[[#This Row],[Fecha]],"mmm")</f>
        <v>sept</v>
      </c>
      <c r="C7747" s="16">
        <f>(WEEKNUM(DATA[[#This Row],[Fecha]],2))</f>
        <v>37</v>
      </c>
      <c r="D7747" s="73">
        <v>45548</v>
      </c>
      <c r="E7747" s="113">
        <f>YEAR(DATA[[#This Row],[Fecha]])</f>
        <v>2024</v>
      </c>
      <c r="F7747" s="74" t="s">
        <v>398</v>
      </c>
      <c r="G7747" s="32" t="s">
        <v>65</v>
      </c>
      <c r="H7747" s="74" t="s">
        <v>435</v>
      </c>
      <c r="I7747" s="32" t="s">
        <v>166</v>
      </c>
      <c r="J7747" s="112">
        <v>3.99</v>
      </c>
      <c r="K7747" s="29" t="s">
        <v>1223</v>
      </c>
    </row>
    <row r="7748" spans="1:11">
      <c r="A7748" s="63" t="s">
        <v>20</v>
      </c>
      <c r="B7748" s="5" t="str">
        <f>TEXT(DATA[[#This Row],[Fecha]],"mmm")</f>
        <v>sept</v>
      </c>
      <c r="C7748" s="16">
        <f>(WEEKNUM(DATA[[#This Row],[Fecha]],2))</f>
        <v>37</v>
      </c>
      <c r="D7748" s="73">
        <v>45548</v>
      </c>
      <c r="E7748" s="113">
        <f>YEAR(DATA[[#This Row],[Fecha]])</f>
        <v>2024</v>
      </c>
      <c r="F7748" s="74" t="s">
        <v>398</v>
      </c>
      <c r="G7748" s="32" t="s">
        <v>64</v>
      </c>
      <c r="H7748" s="119" t="s">
        <v>82</v>
      </c>
      <c r="I7748" s="32" t="s">
        <v>166</v>
      </c>
      <c r="J7748" s="112">
        <v>3.89</v>
      </c>
      <c r="K7748" s="29" t="s">
        <v>1222</v>
      </c>
    </row>
    <row r="7749" spans="1:11">
      <c r="A7749" s="63" t="s">
        <v>22</v>
      </c>
      <c r="B7749" s="5" t="str">
        <f>TEXT(DATA[[#This Row],[Fecha]],"mmm")</f>
        <v>sept</v>
      </c>
      <c r="C7749" s="16">
        <f>(WEEKNUM(DATA[[#This Row],[Fecha]],2))</f>
        <v>37</v>
      </c>
      <c r="D7749" s="73">
        <v>45548</v>
      </c>
      <c r="E7749" s="113">
        <f>YEAR(DATA[[#This Row],[Fecha]])</f>
        <v>2024</v>
      </c>
      <c r="F7749" s="74" t="s">
        <v>398</v>
      </c>
      <c r="G7749" s="32" t="s">
        <v>76</v>
      </c>
      <c r="H7749" s="74" t="s">
        <v>352</v>
      </c>
      <c r="I7749" s="32" t="s">
        <v>166</v>
      </c>
      <c r="J7749" s="112">
        <v>3.88</v>
      </c>
    </row>
    <row r="7750" spans="1:11">
      <c r="A7750" s="63" t="s">
        <v>22</v>
      </c>
      <c r="B7750" s="5" t="str">
        <f>TEXT(DATA[[#This Row],[Fecha]],"mmm")</f>
        <v>sept</v>
      </c>
      <c r="C7750" s="16">
        <f>(WEEKNUM(DATA[[#This Row],[Fecha]],2))</f>
        <v>37</v>
      </c>
      <c r="D7750" s="73">
        <v>45546</v>
      </c>
      <c r="E7750" s="113">
        <f>YEAR(DATA[[#This Row],[Fecha]])</f>
        <v>2024</v>
      </c>
      <c r="F7750" s="74" t="s">
        <v>398</v>
      </c>
      <c r="G7750" s="32" t="s">
        <v>76</v>
      </c>
      <c r="H7750" s="74" t="s">
        <v>120</v>
      </c>
      <c r="I7750" s="32" t="s">
        <v>166</v>
      </c>
      <c r="J7750" s="112">
        <v>3.7</v>
      </c>
    </row>
    <row r="7751" spans="1:11">
      <c r="A7751" s="63" t="s">
        <v>20</v>
      </c>
      <c r="B7751" s="5" t="str">
        <f>TEXT(DATA[[#This Row],[Fecha]],"mmm")</f>
        <v>sept</v>
      </c>
      <c r="C7751" s="16">
        <f>(WEEKNUM(DATA[[#This Row],[Fecha]],2))</f>
        <v>37</v>
      </c>
      <c r="D7751" s="73">
        <v>45544</v>
      </c>
      <c r="E7751" s="113">
        <f>YEAR(DATA[[#This Row],[Fecha]])</f>
        <v>2024</v>
      </c>
      <c r="F7751" s="74" t="s">
        <v>335</v>
      </c>
      <c r="G7751" s="32" t="s">
        <v>52</v>
      </c>
      <c r="H7751" s="74" t="s">
        <v>183</v>
      </c>
      <c r="I7751" s="32" t="s">
        <v>166</v>
      </c>
      <c r="J7751" s="112">
        <v>3.64</v>
      </c>
    </row>
    <row r="7752" spans="1:11">
      <c r="A7752" s="63" t="s">
        <v>19</v>
      </c>
      <c r="B7752" s="5" t="str">
        <f>TEXT(DATA[[#This Row],[Fecha]],"mmm")</f>
        <v>sept</v>
      </c>
      <c r="C7752" s="16">
        <f>(WEEKNUM(DATA[[#This Row],[Fecha]],2))</f>
        <v>37</v>
      </c>
      <c r="D7752" s="73">
        <v>45548</v>
      </c>
      <c r="E7752" s="113">
        <f>YEAR(DATA[[#This Row],[Fecha]])</f>
        <v>2024</v>
      </c>
      <c r="F7752" s="74" t="s">
        <v>58</v>
      </c>
      <c r="G7752" s="32" t="s">
        <v>64</v>
      </c>
      <c r="H7752" s="118" t="s">
        <v>807</v>
      </c>
      <c r="I7752" s="32" t="s">
        <v>166</v>
      </c>
      <c r="J7752" s="112">
        <v>3.61</v>
      </c>
      <c r="K7752" s="29" t="s">
        <v>1226</v>
      </c>
    </row>
    <row r="7753" spans="1:11">
      <c r="A7753" s="63" t="s">
        <v>19</v>
      </c>
      <c r="B7753" s="5" t="str">
        <f>TEXT(DATA[[#This Row],[Fecha]],"mmm")</f>
        <v>sept</v>
      </c>
      <c r="C7753" s="16">
        <f>(WEEKNUM(DATA[[#This Row],[Fecha]],2))</f>
        <v>37</v>
      </c>
      <c r="D7753" s="73">
        <v>45546</v>
      </c>
      <c r="E7753" s="113">
        <f>YEAR(DATA[[#This Row],[Fecha]])</f>
        <v>2024</v>
      </c>
      <c r="F7753" s="74" t="s">
        <v>398</v>
      </c>
      <c r="G7753" s="32" t="s">
        <v>65</v>
      </c>
      <c r="H7753" s="74" t="s">
        <v>435</v>
      </c>
      <c r="I7753" s="32" t="s">
        <v>166</v>
      </c>
      <c r="J7753" s="112">
        <v>3.58</v>
      </c>
      <c r="K7753" s="29" t="s">
        <v>1223</v>
      </c>
    </row>
    <row r="7754" spans="1:11">
      <c r="A7754" s="63" t="s">
        <v>20</v>
      </c>
      <c r="B7754" s="5" t="str">
        <f>TEXT(DATA[[#This Row],[Fecha]],"mmm")</f>
        <v>sept</v>
      </c>
      <c r="C7754" s="16">
        <f>(WEEKNUM(DATA[[#This Row],[Fecha]],2))</f>
        <v>37</v>
      </c>
      <c r="D7754" s="73">
        <v>45547</v>
      </c>
      <c r="E7754" s="113">
        <f>YEAR(DATA[[#This Row],[Fecha]])</f>
        <v>2024</v>
      </c>
      <c r="F7754" s="74" t="s">
        <v>58</v>
      </c>
      <c r="G7754" s="32" t="s">
        <v>53</v>
      </c>
      <c r="H7754" s="74" t="s">
        <v>706</v>
      </c>
      <c r="I7754" s="32" t="s">
        <v>166</v>
      </c>
      <c r="J7754" s="112">
        <v>3.53</v>
      </c>
    </row>
    <row r="7755" spans="1:11">
      <c r="A7755" s="63" t="s">
        <v>20</v>
      </c>
      <c r="B7755" s="5" t="str">
        <f>TEXT(DATA[[#This Row],[Fecha]],"mmm")</f>
        <v>sept</v>
      </c>
      <c r="C7755" s="16">
        <f>(WEEKNUM(DATA[[#This Row],[Fecha]],2))</f>
        <v>37</v>
      </c>
      <c r="D7755" s="73">
        <v>45545</v>
      </c>
      <c r="E7755" s="113">
        <f>YEAR(DATA[[#This Row],[Fecha]])</f>
        <v>2024</v>
      </c>
      <c r="F7755" s="74" t="s">
        <v>335</v>
      </c>
      <c r="G7755" s="32" t="s">
        <v>482</v>
      </c>
      <c r="H7755" s="74" t="s">
        <v>150</v>
      </c>
      <c r="I7755" s="32" t="s">
        <v>166</v>
      </c>
      <c r="J7755" s="112">
        <v>3.48</v>
      </c>
    </row>
    <row r="7756" spans="1:11">
      <c r="A7756" s="63" t="s">
        <v>19</v>
      </c>
      <c r="B7756" s="5" t="str">
        <f>TEXT(DATA[[#This Row],[Fecha]],"mmm")</f>
        <v>sept</v>
      </c>
      <c r="C7756" s="16">
        <f>(WEEKNUM(DATA[[#This Row],[Fecha]],2))</f>
        <v>37</v>
      </c>
      <c r="D7756" s="73">
        <v>45548</v>
      </c>
      <c r="E7756" s="113">
        <f>YEAR(DATA[[#This Row],[Fecha]])</f>
        <v>2024</v>
      </c>
      <c r="F7756" s="74" t="s">
        <v>398</v>
      </c>
      <c r="G7756" s="32" t="s">
        <v>65</v>
      </c>
      <c r="H7756" s="74" t="s">
        <v>435</v>
      </c>
      <c r="I7756" s="32" t="s">
        <v>166</v>
      </c>
      <c r="J7756" s="112">
        <v>3.45</v>
      </c>
      <c r="K7756" s="29" t="s">
        <v>1223</v>
      </c>
    </row>
    <row r="7757" spans="1:11">
      <c r="A7757" s="63" t="s">
        <v>22</v>
      </c>
      <c r="B7757" s="5" t="str">
        <f>TEXT(DATA[[#This Row],[Fecha]],"mmm")</f>
        <v>sept</v>
      </c>
      <c r="C7757" s="16">
        <f>(WEEKNUM(DATA[[#This Row],[Fecha]],2))</f>
        <v>37</v>
      </c>
      <c r="D7757" s="73">
        <v>45547</v>
      </c>
      <c r="E7757" s="113">
        <f>YEAR(DATA[[#This Row],[Fecha]])</f>
        <v>2024</v>
      </c>
      <c r="F7757" s="74" t="s">
        <v>398</v>
      </c>
      <c r="G7757" s="32" t="s">
        <v>76</v>
      </c>
      <c r="H7757" s="74" t="s">
        <v>303</v>
      </c>
      <c r="I7757" s="32" t="s">
        <v>166</v>
      </c>
      <c r="J7757" s="112">
        <v>3.38</v>
      </c>
      <c r="K7757" s="29" t="s">
        <v>1225</v>
      </c>
    </row>
    <row r="7758" spans="1:11">
      <c r="A7758" s="63" t="s">
        <v>20</v>
      </c>
      <c r="B7758" s="5" t="str">
        <f>TEXT(DATA[[#This Row],[Fecha]],"mmm")</f>
        <v>sept</v>
      </c>
      <c r="C7758" s="16">
        <f>(WEEKNUM(DATA[[#This Row],[Fecha]],2))</f>
        <v>37</v>
      </c>
      <c r="D7758" s="73">
        <v>45545</v>
      </c>
      <c r="E7758" s="113">
        <f>YEAR(DATA[[#This Row],[Fecha]])</f>
        <v>2024</v>
      </c>
      <c r="F7758" s="74" t="s">
        <v>58</v>
      </c>
      <c r="G7758" s="32" t="s">
        <v>62</v>
      </c>
      <c r="H7758" s="74" t="s">
        <v>63</v>
      </c>
      <c r="I7758" s="32" t="s">
        <v>166</v>
      </c>
      <c r="J7758" s="112">
        <v>3.19</v>
      </c>
    </row>
    <row r="7759" spans="1:11">
      <c r="A7759" s="63" t="s">
        <v>19</v>
      </c>
      <c r="B7759" s="5" t="str">
        <f>TEXT(DATA[[#This Row],[Fecha]],"mmm")</f>
        <v>sept</v>
      </c>
      <c r="C7759" s="16">
        <f>(WEEKNUM(DATA[[#This Row],[Fecha]],2))</f>
        <v>37</v>
      </c>
      <c r="D7759" s="73">
        <v>45548</v>
      </c>
      <c r="E7759" s="113">
        <f>YEAR(DATA[[#This Row],[Fecha]])</f>
        <v>2024</v>
      </c>
      <c r="F7759" s="74" t="s">
        <v>58</v>
      </c>
      <c r="G7759" s="32" t="s">
        <v>64</v>
      </c>
      <c r="H7759" s="118" t="s">
        <v>807</v>
      </c>
      <c r="I7759" s="32" t="s">
        <v>166</v>
      </c>
      <c r="J7759" s="112">
        <v>3.19</v>
      </c>
      <c r="K7759" s="29" t="s">
        <v>1226</v>
      </c>
    </row>
    <row r="7760" spans="1:11">
      <c r="A7760" s="63" t="s">
        <v>20</v>
      </c>
      <c r="B7760" s="5" t="str">
        <f>TEXT(DATA[[#This Row],[Fecha]],"mmm")</f>
        <v>sept</v>
      </c>
      <c r="C7760" s="16">
        <f>(WEEKNUM(DATA[[#This Row],[Fecha]],2))</f>
        <v>37</v>
      </c>
      <c r="D7760" s="73">
        <v>45544</v>
      </c>
      <c r="E7760" s="113">
        <f>YEAR(DATA[[#This Row],[Fecha]])</f>
        <v>2024</v>
      </c>
      <c r="F7760" s="74" t="s">
        <v>335</v>
      </c>
      <c r="G7760" s="32" t="s">
        <v>52</v>
      </c>
      <c r="H7760" s="74" t="s">
        <v>1200</v>
      </c>
      <c r="I7760" s="32" t="s">
        <v>166</v>
      </c>
      <c r="J7760" s="112">
        <v>3.14</v>
      </c>
    </row>
    <row r="7761" spans="1:11">
      <c r="A7761" s="63" t="s">
        <v>22</v>
      </c>
      <c r="B7761" s="5" t="str">
        <f>TEXT(DATA[[#This Row],[Fecha]],"mmm")</f>
        <v>sept</v>
      </c>
      <c r="C7761" s="16">
        <f>(WEEKNUM(DATA[[#This Row],[Fecha]],2))</f>
        <v>37</v>
      </c>
      <c r="D7761" s="73">
        <v>45548</v>
      </c>
      <c r="E7761" s="113">
        <f>YEAR(DATA[[#This Row],[Fecha]])</f>
        <v>2024</v>
      </c>
      <c r="F7761" s="74" t="s">
        <v>398</v>
      </c>
      <c r="G7761" s="32" t="s">
        <v>76</v>
      </c>
      <c r="H7761" s="74" t="s">
        <v>352</v>
      </c>
      <c r="I7761" s="32" t="s">
        <v>166</v>
      </c>
      <c r="J7761" s="112">
        <v>3.05</v>
      </c>
    </row>
    <row r="7762" spans="1:11">
      <c r="A7762" s="63" t="s">
        <v>20</v>
      </c>
      <c r="B7762" s="5" t="str">
        <f>TEXT(DATA[[#This Row],[Fecha]],"mmm")</f>
        <v>sept</v>
      </c>
      <c r="C7762" s="16">
        <f>(WEEKNUM(DATA[[#This Row],[Fecha]],2))</f>
        <v>37</v>
      </c>
      <c r="D7762" s="73">
        <v>45545</v>
      </c>
      <c r="E7762" s="113">
        <f>YEAR(DATA[[#This Row],[Fecha]])</f>
        <v>2024</v>
      </c>
      <c r="F7762" s="74" t="s">
        <v>58</v>
      </c>
      <c r="G7762" s="32" t="s">
        <v>53</v>
      </c>
      <c r="H7762" s="74" t="s">
        <v>387</v>
      </c>
      <c r="I7762" s="32" t="s">
        <v>166</v>
      </c>
      <c r="J7762" s="112">
        <v>2.79</v>
      </c>
    </row>
    <row r="7763" spans="1:11">
      <c r="A7763" s="63" t="s">
        <v>20</v>
      </c>
      <c r="B7763" s="5" t="str">
        <f>TEXT(DATA[[#This Row],[Fecha]],"mmm")</f>
        <v>sept</v>
      </c>
      <c r="C7763" s="16">
        <f>(WEEKNUM(DATA[[#This Row],[Fecha]],2))</f>
        <v>37</v>
      </c>
      <c r="D7763" s="73">
        <v>45548</v>
      </c>
      <c r="E7763" s="113">
        <f>YEAR(DATA[[#This Row],[Fecha]])</f>
        <v>2024</v>
      </c>
      <c r="F7763" s="74" t="s">
        <v>398</v>
      </c>
      <c r="G7763" s="32" t="s">
        <v>70</v>
      </c>
      <c r="H7763" s="74" t="s">
        <v>84</v>
      </c>
      <c r="I7763" s="32" t="s">
        <v>166</v>
      </c>
      <c r="J7763" s="112">
        <v>2.71</v>
      </c>
    </row>
    <row r="7764" spans="1:11">
      <c r="A7764" s="63" t="s">
        <v>20</v>
      </c>
      <c r="B7764" s="5" t="str">
        <f>TEXT(DATA[[#This Row],[Fecha]],"mmm")</f>
        <v>sept</v>
      </c>
      <c r="C7764" s="16">
        <f>(WEEKNUM(DATA[[#This Row],[Fecha]],2))</f>
        <v>37</v>
      </c>
      <c r="D7764" s="73">
        <v>45545</v>
      </c>
      <c r="E7764" s="113">
        <f>YEAR(DATA[[#This Row],[Fecha]])</f>
        <v>2024</v>
      </c>
      <c r="F7764" s="74" t="s">
        <v>58</v>
      </c>
      <c r="G7764" s="32" t="s">
        <v>76</v>
      </c>
      <c r="H7764" s="74" t="s">
        <v>102</v>
      </c>
      <c r="I7764" s="32" t="s">
        <v>166</v>
      </c>
      <c r="J7764" s="112">
        <v>2.69</v>
      </c>
    </row>
    <row r="7765" spans="1:11">
      <c r="A7765" s="63" t="s">
        <v>19</v>
      </c>
      <c r="B7765" s="5" t="str">
        <f>TEXT(DATA[[#This Row],[Fecha]],"mmm")</f>
        <v>sept</v>
      </c>
      <c r="C7765" s="16">
        <f>(WEEKNUM(DATA[[#This Row],[Fecha]],2))</f>
        <v>37</v>
      </c>
      <c r="D7765" s="73">
        <v>45546</v>
      </c>
      <c r="E7765" s="113">
        <f>YEAR(DATA[[#This Row],[Fecha]])</f>
        <v>2024</v>
      </c>
      <c r="F7765" s="74" t="s">
        <v>398</v>
      </c>
      <c r="G7765" s="32" t="s">
        <v>65</v>
      </c>
      <c r="H7765" s="74" t="s">
        <v>435</v>
      </c>
      <c r="I7765" s="32" t="s">
        <v>166</v>
      </c>
      <c r="J7765" s="112">
        <v>2.68</v>
      </c>
      <c r="K7765" s="29" t="s">
        <v>1223</v>
      </c>
    </row>
    <row r="7766" spans="1:11">
      <c r="A7766" s="63" t="s">
        <v>20</v>
      </c>
      <c r="B7766" s="5" t="str">
        <f>TEXT(DATA[[#This Row],[Fecha]],"mmm")</f>
        <v>sept</v>
      </c>
      <c r="C7766" s="16">
        <f>(WEEKNUM(DATA[[#This Row],[Fecha]],2))</f>
        <v>37</v>
      </c>
      <c r="D7766" s="73">
        <v>45549</v>
      </c>
      <c r="E7766" s="113">
        <f>YEAR(DATA[[#This Row],[Fecha]])</f>
        <v>2024</v>
      </c>
      <c r="F7766" s="74" t="s">
        <v>58</v>
      </c>
      <c r="G7766" s="32" t="s">
        <v>70</v>
      </c>
      <c r="H7766" s="74" t="s">
        <v>134</v>
      </c>
      <c r="I7766" s="32" t="s">
        <v>166</v>
      </c>
      <c r="J7766" s="112">
        <v>2.63</v>
      </c>
    </row>
    <row r="7767" spans="1:11">
      <c r="A7767" s="63" t="s">
        <v>22</v>
      </c>
      <c r="B7767" s="5" t="str">
        <f>TEXT(DATA[[#This Row],[Fecha]],"mmm")</f>
        <v>sept</v>
      </c>
      <c r="C7767" s="16">
        <f>(WEEKNUM(DATA[[#This Row],[Fecha]],2))</f>
        <v>37</v>
      </c>
      <c r="D7767" s="73">
        <v>45547</v>
      </c>
      <c r="E7767" s="113">
        <f>YEAR(DATA[[#This Row],[Fecha]])</f>
        <v>2024</v>
      </c>
      <c r="F7767" s="74" t="s">
        <v>58</v>
      </c>
      <c r="G7767" s="32" t="s">
        <v>78</v>
      </c>
      <c r="H7767" s="74" t="s">
        <v>296</v>
      </c>
      <c r="I7767" s="32" t="s">
        <v>166</v>
      </c>
      <c r="J7767" s="112">
        <v>2.5499999999999998</v>
      </c>
    </row>
    <row r="7768" spans="1:11">
      <c r="A7768" s="63" t="s">
        <v>20</v>
      </c>
      <c r="B7768" s="5" t="str">
        <f>TEXT(DATA[[#This Row],[Fecha]],"mmm")</f>
        <v>sept</v>
      </c>
      <c r="C7768" s="16">
        <f>(WEEKNUM(DATA[[#This Row],[Fecha]],2))</f>
        <v>37</v>
      </c>
      <c r="D7768" s="73">
        <v>45545</v>
      </c>
      <c r="E7768" s="113">
        <f>YEAR(DATA[[#This Row],[Fecha]])</f>
        <v>2024</v>
      </c>
      <c r="F7768" s="74" t="s">
        <v>335</v>
      </c>
      <c r="G7768" s="32" t="s">
        <v>59</v>
      </c>
      <c r="H7768" s="74" t="s">
        <v>487</v>
      </c>
      <c r="I7768" s="32" t="s">
        <v>166</v>
      </c>
      <c r="J7768" s="112">
        <v>2.38</v>
      </c>
    </row>
    <row r="7769" spans="1:11">
      <c r="A7769" s="63" t="s">
        <v>20</v>
      </c>
      <c r="B7769" s="5" t="str">
        <f>TEXT(DATA[[#This Row],[Fecha]],"mmm")</f>
        <v>sept</v>
      </c>
      <c r="C7769" s="16">
        <f>(WEEKNUM(DATA[[#This Row],[Fecha]],2))</f>
        <v>37</v>
      </c>
      <c r="D7769" s="73">
        <v>45545</v>
      </c>
      <c r="E7769" s="113">
        <f>YEAR(DATA[[#This Row],[Fecha]])</f>
        <v>2024</v>
      </c>
      <c r="F7769" s="74" t="s">
        <v>58</v>
      </c>
      <c r="G7769" s="32" t="s">
        <v>53</v>
      </c>
      <c r="H7769" s="74" t="s">
        <v>387</v>
      </c>
      <c r="I7769" s="32" t="s">
        <v>166</v>
      </c>
      <c r="J7769" s="112">
        <v>2.37</v>
      </c>
    </row>
    <row r="7770" spans="1:11">
      <c r="A7770" s="63" t="s">
        <v>20</v>
      </c>
      <c r="B7770" s="5" t="str">
        <f>TEXT(DATA[[#This Row],[Fecha]],"mmm")</f>
        <v>sept</v>
      </c>
      <c r="C7770" s="16">
        <f>(WEEKNUM(DATA[[#This Row],[Fecha]],2))</f>
        <v>37</v>
      </c>
      <c r="D7770" s="73">
        <v>45548</v>
      </c>
      <c r="E7770" s="113">
        <f>YEAR(DATA[[#This Row],[Fecha]])</f>
        <v>2024</v>
      </c>
      <c r="F7770" s="74" t="s">
        <v>398</v>
      </c>
      <c r="G7770" s="32" t="s">
        <v>62</v>
      </c>
      <c r="H7770" s="74" t="s">
        <v>63</v>
      </c>
      <c r="I7770" s="32" t="s">
        <v>166</v>
      </c>
      <c r="J7770" s="112">
        <v>2.2999999999999998</v>
      </c>
    </row>
    <row r="7771" spans="1:11">
      <c r="A7771" s="63" t="s">
        <v>22</v>
      </c>
      <c r="B7771" s="5" t="str">
        <f>TEXT(DATA[[#This Row],[Fecha]],"mmm")</f>
        <v>sept</v>
      </c>
      <c r="C7771" s="16">
        <f>(WEEKNUM(DATA[[#This Row],[Fecha]],2))</f>
        <v>37</v>
      </c>
      <c r="D7771" s="73">
        <v>45548</v>
      </c>
      <c r="E7771" s="113">
        <f>YEAR(DATA[[#This Row],[Fecha]])</f>
        <v>2024</v>
      </c>
      <c r="F7771" s="74" t="s">
        <v>398</v>
      </c>
      <c r="G7771" s="32" t="s">
        <v>78</v>
      </c>
      <c r="H7771" s="74" t="s">
        <v>296</v>
      </c>
      <c r="I7771" s="32" t="s">
        <v>166</v>
      </c>
      <c r="J7771" s="112">
        <v>2.2799999999999998</v>
      </c>
    </row>
    <row r="7772" spans="1:11">
      <c r="A7772" s="63" t="s">
        <v>20</v>
      </c>
      <c r="B7772" s="5" t="str">
        <f>TEXT(DATA[[#This Row],[Fecha]],"mmm")</f>
        <v>sept</v>
      </c>
      <c r="C7772" s="16">
        <f>(WEEKNUM(DATA[[#This Row],[Fecha]],2))</f>
        <v>37</v>
      </c>
      <c r="D7772" s="73">
        <v>45547</v>
      </c>
      <c r="E7772" s="113">
        <f>YEAR(DATA[[#This Row],[Fecha]])</f>
        <v>2024</v>
      </c>
      <c r="F7772" s="74" t="s">
        <v>58</v>
      </c>
      <c r="G7772" s="32" t="s">
        <v>75</v>
      </c>
      <c r="H7772" s="74" t="s">
        <v>177</v>
      </c>
      <c r="I7772" s="32" t="s">
        <v>166</v>
      </c>
      <c r="J7772" s="112">
        <v>2.25</v>
      </c>
    </row>
    <row r="7773" spans="1:11">
      <c r="A7773" s="63" t="s">
        <v>19</v>
      </c>
      <c r="B7773" s="5" t="str">
        <f>TEXT(DATA[[#This Row],[Fecha]],"mmm")</f>
        <v>sept</v>
      </c>
      <c r="C7773" s="16">
        <f>(WEEKNUM(DATA[[#This Row],[Fecha]],2))</f>
        <v>37</v>
      </c>
      <c r="D7773" s="73">
        <v>45549</v>
      </c>
      <c r="E7773" s="113">
        <f>YEAR(DATA[[#This Row],[Fecha]])</f>
        <v>2024</v>
      </c>
      <c r="F7773" s="74" t="s">
        <v>398</v>
      </c>
      <c r="G7773" s="32" t="s">
        <v>65</v>
      </c>
      <c r="H7773" s="74" t="s">
        <v>435</v>
      </c>
      <c r="I7773" s="32" t="s">
        <v>166</v>
      </c>
      <c r="J7773" s="112">
        <v>2.19</v>
      </c>
      <c r="K7773" s="29" t="s">
        <v>1223</v>
      </c>
    </row>
    <row r="7774" spans="1:11">
      <c r="A7774" s="63" t="s">
        <v>19</v>
      </c>
      <c r="B7774" s="5" t="str">
        <f>TEXT(DATA[[#This Row],[Fecha]],"mmm")</f>
        <v>sept</v>
      </c>
      <c r="C7774" s="16">
        <f>(WEEKNUM(DATA[[#This Row],[Fecha]],2))</f>
        <v>37</v>
      </c>
      <c r="D7774" s="73">
        <v>45549</v>
      </c>
      <c r="E7774" s="113">
        <f>YEAR(DATA[[#This Row],[Fecha]])</f>
        <v>2024</v>
      </c>
      <c r="F7774" s="74" t="s">
        <v>398</v>
      </c>
      <c r="G7774" s="32" t="s">
        <v>65</v>
      </c>
      <c r="H7774" s="74" t="s">
        <v>435</v>
      </c>
      <c r="I7774" s="32" t="s">
        <v>166</v>
      </c>
      <c r="J7774" s="112">
        <v>2.16</v>
      </c>
      <c r="K7774" s="29" t="s">
        <v>1223</v>
      </c>
    </row>
    <row r="7775" spans="1:11">
      <c r="A7775" s="63" t="s">
        <v>19</v>
      </c>
      <c r="B7775" s="5" t="str">
        <f>TEXT(DATA[[#This Row],[Fecha]],"mmm")</f>
        <v>sept</v>
      </c>
      <c r="C7775" s="16">
        <f>(WEEKNUM(DATA[[#This Row],[Fecha]],2))</f>
        <v>37</v>
      </c>
      <c r="D7775" s="73">
        <v>45546</v>
      </c>
      <c r="E7775" s="113">
        <f>YEAR(DATA[[#This Row],[Fecha]])</f>
        <v>2024</v>
      </c>
      <c r="F7775" s="74" t="s">
        <v>398</v>
      </c>
      <c r="G7775" s="32" t="s">
        <v>65</v>
      </c>
      <c r="H7775" s="74" t="s">
        <v>435</v>
      </c>
      <c r="I7775" s="32" t="s">
        <v>166</v>
      </c>
      <c r="J7775" s="112">
        <v>2.11</v>
      </c>
      <c r="K7775" s="29" t="s">
        <v>1223</v>
      </c>
    </row>
    <row r="7776" spans="1:11">
      <c r="A7776" s="63" t="s">
        <v>20</v>
      </c>
      <c r="B7776" s="5" t="str">
        <f>TEXT(DATA[[#This Row],[Fecha]],"mmm")</f>
        <v>sept</v>
      </c>
      <c r="C7776" s="16">
        <f>(WEEKNUM(DATA[[#This Row],[Fecha]],2))</f>
        <v>37</v>
      </c>
      <c r="D7776" s="73">
        <v>45545</v>
      </c>
      <c r="E7776" s="113">
        <f>YEAR(DATA[[#This Row],[Fecha]])</f>
        <v>2024</v>
      </c>
      <c r="F7776" s="74" t="s">
        <v>398</v>
      </c>
      <c r="G7776" s="32" t="s">
        <v>53</v>
      </c>
      <c r="H7776" s="74" t="s">
        <v>387</v>
      </c>
      <c r="I7776" s="32" t="s">
        <v>166</v>
      </c>
      <c r="J7776" s="112">
        <v>2.02</v>
      </c>
    </row>
    <row r="7777" spans="1:11">
      <c r="A7777" s="63" t="s">
        <v>20</v>
      </c>
      <c r="B7777" s="5" t="str">
        <f>TEXT(DATA[[#This Row],[Fecha]],"mmm")</f>
        <v>sept</v>
      </c>
      <c r="C7777" s="16">
        <f>(WEEKNUM(DATA[[#This Row],[Fecha]],2))</f>
        <v>37</v>
      </c>
      <c r="D7777" s="73">
        <v>45547</v>
      </c>
      <c r="E7777" s="113">
        <f>YEAR(DATA[[#This Row],[Fecha]])</f>
        <v>2024</v>
      </c>
      <c r="F7777" s="74" t="s">
        <v>58</v>
      </c>
      <c r="G7777" s="32" t="s">
        <v>53</v>
      </c>
      <c r="H7777" s="74" t="s">
        <v>387</v>
      </c>
      <c r="I7777" s="32" t="s">
        <v>166</v>
      </c>
      <c r="J7777" s="112">
        <v>2.02</v>
      </c>
    </row>
    <row r="7778" spans="1:11">
      <c r="A7778" s="63" t="s">
        <v>22</v>
      </c>
      <c r="B7778" s="5" t="str">
        <f>TEXT(DATA[[#This Row],[Fecha]],"mmm")</f>
        <v>sept</v>
      </c>
      <c r="C7778" s="16">
        <f>(WEEKNUM(DATA[[#This Row],[Fecha]],2))</f>
        <v>37</v>
      </c>
      <c r="D7778" s="73">
        <v>45546</v>
      </c>
      <c r="E7778" s="113">
        <f>YEAR(DATA[[#This Row],[Fecha]])</f>
        <v>2024</v>
      </c>
      <c r="F7778" s="74" t="s">
        <v>398</v>
      </c>
      <c r="G7778" s="32" t="s">
        <v>78</v>
      </c>
      <c r="H7778" s="74" t="s">
        <v>296</v>
      </c>
      <c r="I7778" s="32" t="s">
        <v>166</v>
      </c>
      <c r="J7778" s="112">
        <v>1.98</v>
      </c>
    </row>
    <row r="7779" spans="1:11">
      <c r="A7779" s="63" t="s">
        <v>20</v>
      </c>
      <c r="B7779" s="5" t="str">
        <f>TEXT(DATA[[#This Row],[Fecha]],"mmm")</f>
        <v>sept</v>
      </c>
      <c r="C7779" s="16">
        <f>(WEEKNUM(DATA[[#This Row],[Fecha]],2))</f>
        <v>37</v>
      </c>
      <c r="D7779" s="73">
        <v>45548</v>
      </c>
      <c r="E7779" s="113">
        <f>YEAR(DATA[[#This Row],[Fecha]])</f>
        <v>2024</v>
      </c>
      <c r="F7779" s="74" t="s">
        <v>58</v>
      </c>
      <c r="G7779" s="32" t="s">
        <v>53</v>
      </c>
      <c r="H7779" s="74" t="s">
        <v>387</v>
      </c>
      <c r="I7779" s="32" t="s">
        <v>166</v>
      </c>
      <c r="J7779" s="112">
        <v>1.84</v>
      </c>
    </row>
    <row r="7780" spans="1:11">
      <c r="A7780" s="63" t="s">
        <v>19</v>
      </c>
      <c r="B7780" s="5" t="str">
        <f>TEXT(DATA[[#This Row],[Fecha]],"mmm")</f>
        <v>sept</v>
      </c>
      <c r="C7780" s="16">
        <f>(WEEKNUM(DATA[[#This Row],[Fecha]],2))</f>
        <v>37</v>
      </c>
      <c r="D7780" s="73">
        <v>45546</v>
      </c>
      <c r="E7780" s="113">
        <f>YEAR(DATA[[#This Row],[Fecha]])</f>
        <v>2024</v>
      </c>
      <c r="F7780" s="74" t="s">
        <v>398</v>
      </c>
      <c r="G7780" s="32" t="s">
        <v>65</v>
      </c>
      <c r="H7780" s="74" t="s">
        <v>435</v>
      </c>
      <c r="I7780" s="32" t="s">
        <v>166</v>
      </c>
      <c r="J7780" s="112">
        <v>1.79</v>
      </c>
      <c r="K7780" s="29" t="s">
        <v>1223</v>
      </c>
    </row>
    <row r="7781" spans="1:11">
      <c r="A7781" s="63" t="s">
        <v>22</v>
      </c>
      <c r="B7781" s="5" t="str">
        <f>TEXT(DATA[[#This Row],[Fecha]],"mmm")</f>
        <v>sept</v>
      </c>
      <c r="C7781" s="16">
        <f>(WEEKNUM(DATA[[#This Row],[Fecha]],2))</f>
        <v>37</v>
      </c>
      <c r="D7781" s="73">
        <v>45547</v>
      </c>
      <c r="E7781" s="113">
        <f>YEAR(DATA[[#This Row],[Fecha]])</f>
        <v>2024</v>
      </c>
      <c r="F7781" s="74" t="s">
        <v>398</v>
      </c>
      <c r="G7781" s="32" t="s">
        <v>65</v>
      </c>
      <c r="H7781" s="74" t="s">
        <v>89</v>
      </c>
      <c r="I7781" s="32" t="s">
        <v>166</v>
      </c>
      <c r="J7781" s="112">
        <v>1.73</v>
      </c>
    </row>
    <row r="7782" spans="1:11">
      <c r="A7782" s="63" t="s">
        <v>19</v>
      </c>
      <c r="B7782" s="5" t="str">
        <f>TEXT(DATA[[#This Row],[Fecha]],"mmm")</f>
        <v>sept</v>
      </c>
      <c r="C7782" s="16">
        <f>(WEEKNUM(DATA[[#This Row],[Fecha]],2))</f>
        <v>37</v>
      </c>
      <c r="D7782" s="73">
        <v>45549</v>
      </c>
      <c r="E7782" s="113">
        <f>YEAR(DATA[[#This Row],[Fecha]])</f>
        <v>2024</v>
      </c>
      <c r="F7782" s="74" t="s">
        <v>398</v>
      </c>
      <c r="G7782" s="32" t="s">
        <v>65</v>
      </c>
      <c r="H7782" s="74" t="s">
        <v>435</v>
      </c>
      <c r="I7782" s="32" t="s">
        <v>166</v>
      </c>
      <c r="J7782" s="112">
        <v>1.71</v>
      </c>
      <c r="K7782" s="29" t="s">
        <v>1223</v>
      </c>
    </row>
    <row r="7783" spans="1:11">
      <c r="A7783" s="63" t="s">
        <v>19</v>
      </c>
      <c r="B7783" s="5" t="str">
        <f>TEXT(DATA[[#This Row],[Fecha]],"mmm")</f>
        <v>sept</v>
      </c>
      <c r="C7783" s="16">
        <f>(WEEKNUM(DATA[[#This Row],[Fecha]],2))</f>
        <v>37</v>
      </c>
      <c r="D7783" s="73">
        <v>45548</v>
      </c>
      <c r="E7783" s="113">
        <f>YEAR(DATA[[#This Row],[Fecha]])</f>
        <v>2024</v>
      </c>
      <c r="F7783" s="74" t="s">
        <v>398</v>
      </c>
      <c r="G7783" s="32" t="s">
        <v>65</v>
      </c>
      <c r="H7783" s="74" t="s">
        <v>435</v>
      </c>
      <c r="I7783" s="32" t="s">
        <v>166</v>
      </c>
      <c r="J7783" s="112">
        <v>1.7</v>
      </c>
      <c r="K7783" s="29" t="s">
        <v>1223</v>
      </c>
    </row>
    <row r="7784" spans="1:11">
      <c r="A7784" s="63" t="s">
        <v>19</v>
      </c>
      <c r="B7784" s="5" t="str">
        <f>TEXT(DATA[[#This Row],[Fecha]],"mmm")</f>
        <v>sept</v>
      </c>
      <c r="C7784" s="16">
        <f>(WEEKNUM(DATA[[#This Row],[Fecha]],2))</f>
        <v>37</v>
      </c>
      <c r="D7784" s="73">
        <v>45546</v>
      </c>
      <c r="E7784" s="113">
        <f>YEAR(DATA[[#This Row],[Fecha]])</f>
        <v>2024</v>
      </c>
      <c r="F7784" s="74" t="s">
        <v>398</v>
      </c>
      <c r="G7784" s="32" t="s">
        <v>65</v>
      </c>
      <c r="H7784" s="74" t="s">
        <v>435</v>
      </c>
      <c r="I7784" s="32" t="s">
        <v>166</v>
      </c>
      <c r="J7784" s="112">
        <v>1.66</v>
      </c>
      <c r="K7784" s="29" t="s">
        <v>1223</v>
      </c>
    </row>
    <row r="7785" spans="1:11">
      <c r="A7785" s="63" t="s">
        <v>22</v>
      </c>
      <c r="B7785" s="5" t="str">
        <f>TEXT(DATA[[#This Row],[Fecha]],"mmm")</f>
        <v>sept</v>
      </c>
      <c r="C7785" s="16">
        <f>(WEEKNUM(DATA[[#This Row],[Fecha]],2))</f>
        <v>37</v>
      </c>
      <c r="D7785" s="73">
        <v>45547</v>
      </c>
      <c r="E7785" s="113">
        <f>YEAR(DATA[[#This Row],[Fecha]])</f>
        <v>2024</v>
      </c>
      <c r="F7785" s="74" t="s">
        <v>58</v>
      </c>
      <c r="G7785" s="32" t="s">
        <v>78</v>
      </c>
      <c r="H7785" s="74" t="s">
        <v>296</v>
      </c>
      <c r="I7785" s="32" t="s">
        <v>166</v>
      </c>
      <c r="J7785" s="112">
        <v>1.65</v>
      </c>
    </row>
    <row r="7786" spans="1:11">
      <c r="A7786" s="63" t="s">
        <v>22</v>
      </c>
      <c r="B7786" s="5" t="str">
        <f>TEXT(DATA[[#This Row],[Fecha]],"mmm")</f>
        <v>sept</v>
      </c>
      <c r="C7786" s="16">
        <f>(WEEKNUM(DATA[[#This Row],[Fecha]],2))</f>
        <v>37</v>
      </c>
      <c r="D7786" s="73">
        <v>45546</v>
      </c>
      <c r="E7786" s="113">
        <f>YEAR(DATA[[#This Row],[Fecha]])</f>
        <v>2024</v>
      </c>
      <c r="F7786" s="74" t="s">
        <v>398</v>
      </c>
      <c r="G7786" s="32" t="s">
        <v>78</v>
      </c>
      <c r="H7786" s="74" t="s">
        <v>296</v>
      </c>
      <c r="I7786" s="32" t="s">
        <v>166</v>
      </c>
      <c r="J7786" s="112">
        <v>1.63</v>
      </c>
    </row>
    <row r="7787" spans="1:11">
      <c r="A7787" s="63" t="s">
        <v>20</v>
      </c>
      <c r="B7787" s="5" t="str">
        <f>TEXT(DATA[[#This Row],[Fecha]],"mmm")</f>
        <v>sept</v>
      </c>
      <c r="C7787" s="16">
        <f>(WEEKNUM(DATA[[#This Row],[Fecha]],2))</f>
        <v>37</v>
      </c>
      <c r="D7787" s="73">
        <v>45546</v>
      </c>
      <c r="E7787" s="113">
        <f>YEAR(DATA[[#This Row],[Fecha]])</f>
        <v>2024</v>
      </c>
      <c r="F7787" s="74" t="s">
        <v>398</v>
      </c>
      <c r="G7787" s="32" t="s">
        <v>53</v>
      </c>
      <c r="H7787" s="74" t="s">
        <v>387</v>
      </c>
      <c r="I7787" s="32" t="s">
        <v>166</v>
      </c>
      <c r="J7787" s="112">
        <v>1.6</v>
      </c>
    </row>
    <row r="7788" spans="1:11">
      <c r="A7788" s="63" t="s">
        <v>19</v>
      </c>
      <c r="B7788" s="5" t="str">
        <f>TEXT(DATA[[#This Row],[Fecha]],"mmm")</f>
        <v>sept</v>
      </c>
      <c r="C7788" s="16">
        <f>(WEEKNUM(DATA[[#This Row],[Fecha]],2))</f>
        <v>37</v>
      </c>
      <c r="D7788" s="73">
        <v>45546</v>
      </c>
      <c r="E7788" s="113">
        <f>YEAR(DATA[[#This Row],[Fecha]])</f>
        <v>2024</v>
      </c>
      <c r="F7788" s="74" t="s">
        <v>398</v>
      </c>
      <c r="G7788" s="32" t="s">
        <v>65</v>
      </c>
      <c r="H7788" s="74" t="s">
        <v>435</v>
      </c>
      <c r="I7788" s="32" t="s">
        <v>166</v>
      </c>
      <c r="J7788" s="112">
        <v>1.59</v>
      </c>
      <c r="K7788" s="29" t="s">
        <v>1223</v>
      </c>
    </row>
    <row r="7789" spans="1:11">
      <c r="A7789" s="63" t="s">
        <v>20</v>
      </c>
      <c r="B7789" s="5" t="str">
        <f>TEXT(DATA[[#This Row],[Fecha]],"mmm")</f>
        <v>sept</v>
      </c>
      <c r="C7789" s="16">
        <f>(WEEKNUM(DATA[[#This Row],[Fecha]],2))</f>
        <v>37</v>
      </c>
      <c r="D7789" s="73">
        <v>45545</v>
      </c>
      <c r="E7789" s="113">
        <f>YEAR(DATA[[#This Row],[Fecha]])</f>
        <v>2024</v>
      </c>
      <c r="F7789" s="74" t="s">
        <v>58</v>
      </c>
      <c r="G7789" s="32" t="s">
        <v>59</v>
      </c>
      <c r="H7789" s="74" t="s">
        <v>487</v>
      </c>
      <c r="I7789" s="32" t="s">
        <v>166</v>
      </c>
      <c r="J7789" s="112">
        <v>1.48</v>
      </c>
    </row>
    <row r="7790" spans="1:11">
      <c r="A7790" s="63" t="s">
        <v>19</v>
      </c>
      <c r="B7790" s="5" t="str">
        <f>TEXT(DATA[[#This Row],[Fecha]],"mmm")</f>
        <v>sept</v>
      </c>
      <c r="C7790" s="16">
        <f>(WEEKNUM(DATA[[#This Row],[Fecha]],2))</f>
        <v>37</v>
      </c>
      <c r="D7790" s="73">
        <v>45545</v>
      </c>
      <c r="E7790" s="113">
        <f>YEAR(DATA[[#This Row],[Fecha]])</f>
        <v>2024</v>
      </c>
      <c r="F7790" s="74" t="s">
        <v>398</v>
      </c>
      <c r="G7790" s="32" t="s">
        <v>70</v>
      </c>
      <c r="H7790" s="74" t="s">
        <v>84</v>
      </c>
      <c r="I7790" s="32" t="s">
        <v>166</v>
      </c>
      <c r="J7790" s="112">
        <v>1.47</v>
      </c>
    </row>
    <row r="7791" spans="1:11">
      <c r="A7791" s="63" t="s">
        <v>19</v>
      </c>
      <c r="B7791" s="5" t="str">
        <f>TEXT(DATA[[#This Row],[Fecha]],"mmm")</f>
        <v>sept</v>
      </c>
      <c r="C7791" s="16">
        <f>(WEEKNUM(DATA[[#This Row],[Fecha]],2))</f>
        <v>37</v>
      </c>
      <c r="D7791" s="73">
        <v>45546</v>
      </c>
      <c r="E7791" s="113">
        <f>YEAR(DATA[[#This Row],[Fecha]])</f>
        <v>2024</v>
      </c>
      <c r="F7791" s="74" t="s">
        <v>58</v>
      </c>
      <c r="G7791" s="32" t="s">
        <v>77</v>
      </c>
      <c r="H7791" s="74" t="s">
        <v>1155</v>
      </c>
      <c r="I7791" s="32" t="s">
        <v>166</v>
      </c>
      <c r="J7791" s="112">
        <v>1.47</v>
      </c>
    </row>
    <row r="7792" spans="1:11">
      <c r="A7792" s="63" t="s">
        <v>20</v>
      </c>
      <c r="B7792" s="5" t="str">
        <f>TEXT(DATA[[#This Row],[Fecha]],"mmm")</f>
        <v>sept</v>
      </c>
      <c r="C7792" s="16">
        <f>(WEEKNUM(DATA[[#This Row],[Fecha]],2))</f>
        <v>37</v>
      </c>
      <c r="D7792" s="73">
        <v>45547</v>
      </c>
      <c r="E7792" s="113">
        <f>YEAR(DATA[[#This Row],[Fecha]])</f>
        <v>2024</v>
      </c>
      <c r="F7792" s="74" t="s">
        <v>335</v>
      </c>
      <c r="G7792" s="32" t="s">
        <v>53</v>
      </c>
      <c r="H7792" s="74" t="s">
        <v>433</v>
      </c>
      <c r="I7792" s="32" t="s">
        <v>166</v>
      </c>
      <c r="J7792" s="112">
        <v>1.45</v>
      </c>
    </row>
    <row r="7793" spans="1:11">
      <c r="A7793" s="63" t="s">
        <v>19</v>
      </c>
      <c r="B7793" s="5" t="str">
        <f>TEXT(DATA[[#This Row],[Fecha]],"mmm")</f>
        <v>sept</v>
      </c>
      <c r="C7793" s="16">
        <f>(WEEKNUM(DATA[[#This Row],[Fecha]],2))</f>
        <v>37</v>
      </c>
      <c r="D7793" s="73">
        <v>45544</v>
      </c>
      <c r="E7793" s="113">
        <f>YEAR(DATA[[#This Row],[Fecha]])</f>
        <v>2024</v>
      </c>
      <c r="F7793" s="74" t="s">
        <v>398</v>
      </c>
      <c r="G7793" s="32" t="s">
        <v>65</v>
      </c>
      <c r="H7793" s="74" t="s">
        <v>435</v>
      </c>
      <c r="I7793" s="32" t="s">
        <v>166</v>
      </c>
      <c r="J7793" s="112">
        <v>1.43</v>
      </c>
      <c r="K7793" s="29" t="s">
        <v>1223</v>
      </c>
    </row>
    <row r="7794" spans="1:11">
      <c r="A7794" s="63" t="s">
        <v>22</v>
      </c>
      <c r="B7794" s="5" t="str">
        <f>TEXT(DATA[[#This Row],[Fecha]],"mmm")</f>
        <v>sept</v>
      </c>
      <c r="C7794" s="16">
        <f>(WEEKNUM(DATA[[#This Row],[Fecha]],2))</f>
        <v>37</v>
      </c>
      <c r="D7794" s="73">
        <v>45544</v>
      </c>
      <c r="E7794" s="113">
        <f>YEAR(DATA[[#This Row],[Fecha]])</f>
        <v>2024</v>
      </c>
      <c r="F7794" s="74" t="s">
        <v>398</v>
      </c>
      <c r="G7794" s="32" t="s">
        <v>79</v>
      </c>
      <c r="H7794" s="74" t="s">
        <v>110</v>
      </c>
      <c r="I7794" s="32" t="s">
        <v>166</v>
      </c>
      <c r="J7794" s="112">
        <v>1.4</v>
      </c>
    </row>
    <row r="7795" spans="1:11">
      <c r="A7795" s="63" t="s">
        <v>20</v>
      </c>
      <c r="B7795" s="5" t="str">
        <f>TEXT(DATA[[#This Row],[Fecha]],"mmm")</f>
        <v>sept</v>
      </c>
      <c r="C7795" s="16">
        <f>(WEEKNUM(DATA[[#This Row],[Fecha]],2))</f>
        <v>37</v>
      </c>
      <c r="D7795" s="73">
        <v>45549</v>
      </c>
      <c r="E7795" s="113">
        <f>YEAR(DATA[[#This Row],[Fecha]])</f>
        <v>2024</v>
      </c>
      <c r="F7795" s="74" t="s">
        <v>398</v>
      </c>
      <c r="G7795" s="32" t="s">
        <v>76</v>
      </c>
      <c r="H7795" s="74" t="s">
        <v>108</v>
      </c>
      <c r="I7795" s="32" t="s">
        <v>166</v>
      </c>
      <c r="J7795" s="112">
        <v>1.39</v>
      </c>
    </row>
    <row r="7796" spans="1:11">
      <c r="A7796" s="63" t="s">
        <v>20</v>
      </c>
      <c r="B7796" s="5" t="str">
        <f>TEXT(DATA[[#This Row],[Fecha]],"mmm")</f>
        <v>sept</v>
      </c>
      <c r="C7796" s="16">
        <f>(WEEKNUM(DATA[[#This Row],[Fecha]],2))</f>
        <v>37</v>
      </c>
      <c r="D7796" s="73">
        <v>45549</v>
      </c>
      <c r="E7796" s="113">
        <f>YEAR(DATA[[#This Row],[Fecha]])</f>
        <v>2024</v>
      </c>
      <c r="F7796" s="74" t="s">
        <v>398</v>
      </c>
      <c r="G7796" s="32" t="s">
        <v>53</v>
      </c>
      <c r="H7796" s="74" t="s">
        <v>387</v>
      </c>
      <c r="I7796" s="32" t="s">
        <v>166</v>
      </c>
      <c r="J7796" s="112">
        <v>1.36</v>
      </c>
    </row>
    <row r="7797" spans="1:11">
      <c r="A7797" s="63" t="s">
        <v>22</v>
      </c>
      <c r="B7797" s="5" t="str">
        <f>TEXT(DATA[[#This Row],[Fecha]],"mmm")</f>
        <v>sept</v>
      </c>
      <c r="C7797" s="16">
        <f>(WEEKNUM(DATA[[#This Row],[Fecha]],2))</f>
        <v>37</v>
      </c>
      <c r="D7797" s="73">
        <v>45545</v>
      </c>
      <c r="E7797" s="113">
        <f>YEAR(DATA[[#This Row],[Fecha]])</f>
        <v>2024</v>
      </c>
      <c r="F7797" s="74" t="s">
        <v>398</v>
      </c>
      <c r="G7797" s="32" t="s">
        <v>76</v>
      </c>
      <c r="H7797" s="74" t="s">
        <v>304</v>
      </c>
      <c r="I7797" s="32" t="s">
        <v>166</v>
      </c>
      <c r="J7797" s="112">
        <v>1.35</v>
      </c>
    </row>
    <row r="7798" spans="1:11">
      <c r="A7798" s="63" t="s">
        <v>20</v>
      </c>
      <c r="B7798" s="5" t="str">
        <f>TEXT(DATA[[#This Row],[Fecha]],"mmm")</f>
        <v>sept</v>
      </c>
      <c r="C7798" s="16">
        <f>(WEEKNUM(DATA[[#This Row],[Fecha]],2))</f>
        <v>37</v>
      </c>
      <c r="D7798" s="73">
        <v>45547</v>
      </c>
      <c r="E7798" s="113">
        <f>YEAR(DATA[[#This Row],[Fecha]])</f>
        <v>2024</v>
      </c>
      <c r="F7798" s="74" t="s">
        <v>335</v>
      </c>
      <c r="G7798" s="32" t="s">
        <v>59</v>
      </c>
      <c r="H7798" s="74" t="s">
        <v>487</v>
      </c>
      <c r="I7798" s="32" t="s">
        <v>166</v>
      </c>
      <c r="J7798" s="112">
        <v>1.35</v>
      </c>
    </row>
    <row r="7799" spans="1:11">
      <c r="A7799" s="63" t="s">
        <v>20</v>
      </c>
      <c r="B7799" s="5" t="str">
        <f>TEXT(DATA[[#This Row],[Fecha]],"mmm")</f>
        <v>sept</v>
      </c>
      <c r="C7799" s="16">
        <f>(WEEKNUM(DATA[[#This Row],[Fecha]],2))</f>
        <v>37</v>
      </c>
      <c r="D7799" s="73">
        <v>45546</v>
      </c>
      <c r="E7799" s="113">
        <f>YEAR(DATA[[#This Row],[Fecha]])</f>
        <v>2024</v>
      </c>
      <c r="F7799" s="74" t="s">
        <v>398</v>
      </c>
      <c r="G7799" s="32" t="s">
        <v>53</v>
      </c>
      <c r="H7799" s="74" t="s">
        <v>387</v>
      </c>
      <c r="I7799" s="32" t="s">
        <v>166</v>
      </c>
      <c r="J7799" s="112">
        <v>1.28</v>
      </c>
    </row>
    <row r="7800" spans="1:11">
      <c r="A7800" s="63" t="s">
        <v>22</v>
      </c>
      <c r="B7800" s="5" t="str">
        <f>TEXT(DATA[[#This Row],[Fecha]],"mmm")</f>
        <v>sept</v>
      </c>
      <c r="C7800" s="16">
        <f>(WEEKNUM(DATA[[#This Row],[Fecha]],2))</f>
        <v>37</v>
      </c>
      <c r="D7800" s="73">
        <v>45547</v>
      </c>
      <c r="E7800" s="113">
        <f>YEAR(DATA[[#This Row],[Fecha]])</f>
        <v>2024</v>
      </c>
      <c r="F7800" s="74" t="s">
        <v>398</v>
      </c>
      <c r="G7800" s="32" t="s">
        <v>76</v>
      </c>
      <c r="H7800" s="74" t="s">
        <v>304</v>
      </c>
      <c r="I7800" s="32" t="s">
        <v>166</v>
      </c>
      <c r="J7800" s="112">
        <v>1.25</v>
      </c>
    </row>
    <row r="7801" spans="1:11">
      <c r="A7801" s="63" t="s">
        <v>20</v>
      </c>
      <c r="B7801" s="5" t="str">
        <f>TEXT(DATA[[#This Row],[Fecha]],"mmm")</f>
        <v>sept</v>
      </c>
      <c r="C7801" s="16">
        <f>(WEEKNUM(DATA[[#This Row],[Fecha]],2))</f>
        <v>37</v>
      </c>
      <c r="D7801" s="73">
        <v>45544</v>
      </c>
      <c r="E7801" s="113">
        <f>YEAR(DATA[[#This Row],[Fecha]])</f>
        <v>2024</v>
      </c>
      <c r="F7801" s="74" t="s">
        <v>335</v>
      </c>
      <c r="G7801" s="32" t="s">
        <v>77</v>
      </c>
      <c r="H7801" s="120" t="s">
        <v>311</v>
      </c>
      <c r="I7801" s="32" t="s">
        <v>166</v>
      </c>
      <c r="J7801" s="112">
        <v>1.24</v>
      </c>
      <c r="K7801" s="29" t="s">
        <v>641</v>
      </c>
    </row>
    <row r="7802" spans="1:11">
      <c r="A7802" s="63" t="s">
        <v>22</v>
      </c>
      <c r="B7802" s="5" t="str">
        <f>TEXT(DATA[[#This Row],[Fecha]],"mmm")</f>
        <v>sept</v>
      </c>
      <c r="C7802" s="16">
        <f>(WEEKNUM(DATA[[#This Row],[Fecha]],2))</f>
        <v>37</v>
      </c>
      <c r="D7802" s="73">
        <v>45548</v>
      </c>
      <c r="E7802" s="113">
        <f>YEAR(DATA[[#This Row],[Fecha]])</f>
        <v>2024</v>
      </c>
      <c r="F7802" s="74" t="s">
        <v>398</v>
      </c>
      <c r="G7802" s="32" t="s">
        <v>76</v>
      </c>
      <c r="H7802" s="74" t="s">
        <v>304</v>
      </c>
      <c r="I7802" s="32" t="s">
        <v>166</v>
      </c>
      <c r="J7802" s="112">
        <v>1.23</v>
      </c>
    </row>
    <row r="7803" spans="1:11">
      <c r="A7803" s="63" t="s">
        <v>22</v>
      </c>
      <c r="B7803" s="5" t="str">
        <f>TEXT(DATA[[#This Row],[Fecha]],"mmm")</f>
        <v>sept</v>
      </c>
      <c r="C7803" s="16">
        <f>(WEEKNUM(DATA[[#This Row],[Fecha]],2))</f>
        <v>37</v>
      </c>
      <c r="D7803" s="73">
        <v>45546</v>
      </c>
      <c r="E7803" s="113">
        <f>YEAR(DATA[[#This Row],[Fecha]])</f>
        <v>2024</v>
      </c>
      <c r="F7803" s="74" t="s">
        <v>398</v>
      </c>
      <c r="G7803" s="32" t="s">
        <v>76</v>
      </c>
      <c r="H7803" s="74" t="s">
        <v>304</v>
      </c>
      <c r="I7803" s="32" t="s">
        <v>166</v>
      </c>
      <c r="J7803" s="112">
        <v>1.2</v>
      </c>
    </row>
    <row r="7804" spans="1:11">
      <c r="A7804" s="63" t="s">
        <v>22</v>
      </c>
      <c r="B7804" s="5" t="str">
        <f>TEXT(DATA[[#This Row],[Fecha]],"mmm")</f>
        <v>sept</v>
      </c>
      <c r="C7804" s="16">
        <f>(WEEKNUM(DATA[[#This Row],[Fecha]],2))</f>
        <v>37</v>
      </c>
      <c r="D7804" s="73">
        <v>45546</v>
      </c>
      <c r="E7804" s="113">
        <f>YEAR(DATA[[#This Row],[Fecha]])</f>
        <v>2024</v>
      </c>
      <c r="F7804" s="74" t="s">
        <v>398</v>
      </c>
      <c r="G7804" s="32" t="s">
        <v>65</v>
      </c>
      <c r="H7804" s="74" t="s">
        <v>69</v>
      </c>
      <c r="I7804" s="32" t="s">
        <v>166</v>
      </c>
      <c r="J7804" s="112">
        <v>1.2</v>
      </c>
    </row>
    <row r="7805" spans="1:11">
      <c r="A7805" s="63" t="s">
        <v>20</v>
      </c>
      <c r="B7805" s="5" t="str">
        <f>TEXT(DATA[[#This Row],[Fecha]],"mmm")</f>
        <v>sept</v>
      </c>
      <c r="C7805" s="16">
        <f>(WEEKNUM(DATA[[#This Row],[Fecha]],2))</f>
        <v>37</v>
      </c>
      <c r="D7805" s="73">
        <v>45547</v>
      </c>
      <c r="E7805" s="113">
        <f>YEAR(DATA[[#This Row],[Fecha]])</f>
        <v>2024</v>
      </c>
      <c r="F7805" s="74" t="s">
        <v>58</v>
      </c>
      <c r="G7805" s="32" t="s">
        <v>52</v>
      </c>
      <c r="H7805" s="74" t="s">
        <v>162</v>
      </c>
      <c r="I7805" s="32" t="s">
        <v>166</v>
      </c>
      <c r="J7805" s="112">
        <v>1.2</v>
      </c>
    </row>
    <row r="7806" spans="1:11">
      <c r="A7806" s="63" t="s">
        <v>19</v>
      </c>
      <c r="B7806" s="5" t="str">
        <f>TEXT(DATA[[#This Row],[Fecha]],"mmm")</f>
        <v>sept</v>
      </c>
      <c r="C7806" s="16">
        <f>(WEEKNUM(DATA[[#This Row],[Fecha]],2))</f>
        <v>37</v>
      </c>
      <c r="D7806" s="73">
        <v>45546</v>
      </c>
      <c r="E7806" s="113">
        <f>YEAR(DATA[[#This Row],[Fecha]])</f>
        <v>2024</v>
      </c>
      <c r="F7806" s="74" t="s">
        <v>398</v>
      </c>
      <c r="G7806" s="32" t="s">
        <v>65</v>
      </c>
      <c r="H7806" s="74" t="s">
        <v>435</v>
      </c>
      <c r="I7806" s="32" t="s">
        <v>166</v>
      </c>
      <c r="J7806" s="112">
        <v>1.18</v>
      </c>
      <c r="K7806" s="29" t="s">
        <v>1223</v>
      </c>
    </row>
    <row r="7807" spans="1:11">
      <c r="A7807" s="63" t="s">
        <v>20</v>
      </c>
      <c r="B7807" s="5" t="str">
        <f>TEXT(DATA[[#This Row],[Fecha]],"mmm")</f>
        <v>sept</v>
      </c>
      <c r="C7807" s="16">
        <f>(WEEKNUM(DATA[[#This Row],[Fecha]],2))</f>
        <v>37</v>
      </c>
      <c r="D7807" s="73">
        <v>45547</v>
      </c>
      <c r="E7807" s="113">
        <f>YEAR(DATA[[#This Row],[Fecha]])</f>
        <v>2024</v>
      </c>
      <c r="F7807" s="74" t="s">
        <v>398</v>
      </c>
      <c r="G7807" s="32" t="s">
        <v>53</v>
      </c>
      <c r="H7807" s="74" t="s">
        <v>387</v>
      </c>
      <c r="I7807" s="32" t="s">
        <v>166</v>
      </c>
      <c r="J7807" s="112">
        <v>1.18</v>
      </c>
    </row>
    <row r="7808" spans="1:11">
      <c r="A7808" s="63" t="s">
        <v>22</v>
      </c>
      <c r="B7808" s="5" t="str">
        <f>TEXT(DATA[[#This Row],[Fecha]],"mmm")</f>
        <v>sept</v>
      </c>
      <c r="C7808" s="16">
        <f>(WEEKNUM(DATA[[#This Row],[Fecha]],2))</f>
        <v>37</v>
      </c>
      <c r="D7808" s="73">
        <v>45547</v>
      </c>
      <c r="E7808" s="113">
        <f>YEAR(DATA[[#This Row],[Fecha]])</f>
        <v>2024</v>
      </c>
      <c r="F7808" s="74" t="s">
        <v>398</v>
      </c>
      <c r="G7808" s="32" t="s">
        <v>78</v>
      </c>
      <c r="H7808" s="74" t="s">
        <v>296</v>
      </c>
      <c r="I7808" s="32" t="s">
        <v>166</v>
      </c>
      <c r="J7808" s="112">
        <v>1.18</v>
      </c>
    </row>
    <row r="7809" spans="1:11">
      <c r="A7809" s="63" t="s">
        <v>19</v>
      </c>
      <c r="B7809" s="5" t="str">
        <f>TEXT(DATA[[#This Row],[Fecha]],"mmm")</f>
        <v>sept</v>
      </c>
      <c r="C7809" s="16">
        <f>(WEEKNUM(DATA[[#This Row],[Fecha]],2))</f>
        <v>37</v>
      </c>
      <c r="D7809" s="73">
        <v>45545</v>
      </c>
      <c r="E7809" s="113">
        <f>YEAR(DATA[[#This Row],[Fecha]])</f>
        <v>2024</v>
      </c>
      <c r="F7809" s="74" t="s">
        <v>398</v>
      </c>
      <c r="G7809" s="32" t="s">
        <v>65</v>
      </c>
      <c r="H7809" s="74" t="s">
        <v>435</v>
      </c>
      <c r="I7809" s="32" t="s">
        <v>166</v>
      </c>
      <c r="J7809" s="112">
        <v>1.1299999999999999</v>
      </c>
      <c r="K7809" s="29" t="s">
        <v>1223</v>
      </c>
    </row>
    <row r="7810" spans="1:11">
      <c r="A7810" s="63" t="s">
        <v>19</v>
      </c>
      <c r="B7810" s="5" t="str">
        <f>TEXT(DATA[[#This Row],[Fecha]],"mmm")</f>
        <v>sept</v>
      </c>
      <c r="C7810" s="16">
        <f>(WEEKNUM(DATA[[#This Row],[Fecha]],2))</f>
        <v>37</v>
      </c>
      <c r="D7810" s="73">
        <v>45549</v>
      </c>
      <c r="E7810" s="113">
        <f>YEAR(DATA[[#This Row],[Fecha]])</f>
        <v>2024</v>
      </c>
      <c r="F7810" s="74" t="s">
        <v>398</v>
      </c>
      <c r="G7810" s="32" t="s">
        <v>65</v>
      </c>
      <c r="H7810" s="74" t="s">
        <v>435</v>
      </c>
      <c r="I7810" s="32" t="s">
        <v>166</v>
      </c>
      <c r="J7810" s="112">
        <v>1.1100000000000001</v>
      </c>
      <c r="K7810" s="29" t="s">
        <v>1223</v>
      </c>
    </row>
    <row r="7811" spans="1:11">
      <c r="A7811" s="63" t="s">
        <v>20</v>
      </c>
      <c r="B7811" s="5" t="str">
        <f>TEXT(DATA[[#This Row],[Fecha]],"mmm")</f>
        <v>sept</v>
      </c>
      <c r="C7811" s="16">
        <f>(WEEKNUM(DATA[[#This Row],[Fecha]],2))</f>
        <v>37</v>
      </c>
      <c r="D7811" s="73">
        <v>45547</v>
      </c>
      <c r="E7811" s="113">
        <f>YEAR(DATA[[#This Row],[Fecha]])</f>
        <v>2024</v>
      </c>
      <c r="F7811" s="74" t="s">
        <v>58</v>
      </c>
      <c r="G7811" s="32" t="s">
        <v>53</v>
      </c>
      <c r="H7811" s="74" t="s">
        <v>387</v>
      </c>
      <c r="I7811" s="32" t="s">
        <v>166</v>
      </c>
      <c r="J7811" s="112">
        <v>1.08</v>
      </c>
    </row>
    <row r="7812" spans="1:11">
      <c r="A7812" s="63" t="s">
        <v>20</v>
      </c>
      <c r="B7812" s="5" t="str">
        <f>TEXT(DATA[[#This Row],[Fecha]],"mmm")</f>
        <v>sept</v>
      </c>
      <c r="C7812" s="16">
        <f>(WEEKNUM(DATA[[#This Row],[Fecha]],2))</f>
        <v>37</v>
      </c>
      <c r="D7812" s="73">
        <v>45545</v>
      </c>
      <c r="E7812" s="113">
        <f>YEAR(DATA[[#This Row],[Fecha]])</f>
        <v>2024</v>
      </c>
      <c r="F7812" s="74" t="s">
        <v>58</v>
      </c>
      <c r="G7812" s="32" t="s">
        <v>52</v>
      </c>
      <c r="H7812" s="74" t="s">
        <v>162</v>
      </c>
      <c r="I7812" s="32" t="s">
        <v>166</v>
      </c>
      <c r="J7812" s="112">
        <v>1.07</v>
      </c>
    </row>
    <row r="7813" spans="1:11">
      <c r="A7813" s="63" t="s">
        <v>22</v>
      </c>
      <c r="B7813" s="5" t="str">
        <f>TEXT(DATA[[#This Row],[Fecha]],"mmm")</f>
        <v>sept</v>
      </c>
      <c r="C7813" s="16">
        <f>(WEEKNUM(DATA[[#This Row],[Fecha]],2))</f>
        <v>37</v>
      </c>
      <c r="D7813" s="73">
        <v>45544</v>
      </c>
      <c r="E7813" s="113">
        <f>YEAR(DATA[[#This Row],[Fecha]])</f>
        <v>2024</v>
      </c>
      <c r="F7813" s="74" t="s">
        <v>398</v>
      </c>
      <c r="G7813" s="32" t="s">
        <v>76</v>
      </c>
      <c r="H7813" s="74" t="s">
        <v>304</v>
      </c>
      <c r="I7813" s="32" t="s">
        <v>166</v>
      </c>
      <c r="J7813" s="112">
        <v>1.05</v>
      </c>
    </row>
    <row r="7814" spans="1:11">
      <c r="A7814" s="63" t="s">
        <v>20</v>
      </c>
      <c r="B7814" s="5" t="str">
        <f>TEXT(DATA[[#This Row],[Fecha]],"mmm")</f>
        <v>sept</v>
      </c>
      <c r="C7814" s="16">
        <f>(WEEKNUM(DATA[[#This Row],[Fecha]],2))</f>
        <v>37</v>
      </c>
      <c r="D7814" s="73">
        <v>45545</v>
      </c>
      <c r="E7814" s="113">
        <f>YEAR(DATA[[#This Row],[Fecha]])</f>
        <v>2024</v>
      </c>
      <c r="F7814" s="74" t="s">
        <v>58</v>
      </c>
      <c r="G7814" s="32" t="s">
        <v>52</v>
      </c>
      <c r="H7814" s="74" t="s">
        <v>162</v>
      </c>
      <c r="I7814" s="32" t="s">
        <v>166</v>
      </c>
      <c r="J7814" s="112">
        <v>1.05</v>
      </c>
    </row>
    <row r="7815" spans="1:11">
      <c r="A7815" s="63" t="s">
        <v>19</v>
      </c>
      <c r="B7815" s="5" t="str">
        <f>TEXT(DATA[[#This Row],[Fecha]],"mmm")</f>
        <v>sept</v>
      </c>
      <c r="C7815" s="16">
        <f>(WEEKNUM(DATA[[#This Row],[Fecha]],2))</f>
        <v>37</v>
      </c>
      <c r="D7815" s="73">
        <v>45548</v>
      </c>
      <c r="E7815" s="113">
        <f>YEAR(DATA[[#This Row],[Fecha]])</f>
        <v>2024</v>
      </c>
      <c r="F7815" s="74" t="s">
        <v>398</v>
      </c>
      <c r="G7815" s="32" t="s">
        <v>65</v>
      </c>
      <c r="H7815" s="74" t="s">
        <v>435</v>
      </c>
      <c r="I7815" s="32" t="s">
        <v>166</v>
      </c>
      <c r="J7815" s="112">
        <v>1.02</v>
      </c>
      <c r="K7815" s="29" t="s">
        <v>1223</v>
      </c>
    </row>
    <row r="7816" spans="1:11">
      <c r="A7816" s="63" t="s">
        <v>20</v>
      </c>
      <c r="B7816" s="5" t="str">
        <f>TEXT(DATA[[#This Row],[Fecha]],"mmm")</f>
        <v>sept</v>
      </c>
      <c r="C7816" s="16">
        <f>(WEEKNUM(DATA[[#This Row],[Fecha]],2))</f>
        <v>37</v>
      </c>
      <c r="D7816" s="73">
        <v>45548</v>
      </c>
      <c r="E7816" s="113">
        <f>YEAR(DATA[[#This Row],[Fecha]])</f>
        <v>2024</v>
      </c>
      <c r="F7816" s="74" t="s">
        <v>398</v>
      </c>
      <c r="G7816" s="32" t="s">
        <v>76</v>
      </c>
      <c r="H7816" s="74" t="s">
        <v>108</v>
      </c>
      <c r="I7816" s="32" t="s">
        <v>166</v>
      </c>
      <c r="J7816" s="112">
        <v>1.01</v>
      </c>
    </row>
    <row r="7817" spans="1:11">
      <c r="A7817" s="63" t="s">
        <v>22</v>
      </c>
      <c r="B7817" s="5" t="str">
        <f>TEXT(DATA[[#This Row],[Fecha]],"mmm")</f>
        <v>sept</v>
      </c>
      <c r="C7817" s="16">
        <f>(WEEKNUM(DATA[[#This Row],[Fecha]],2))</f>
        <v>37</v>
      </c>
      <c r="D7817" s="73">
        <v>45546</v>
      </c>
      <c r="E7817" s="113">
        <f>YEAR(DATA[[#This Row],[Fecha]])</f>
        <v>2024</v>
      </c>
      <c r="F7817" s="74" t="s">
        <v>398</v>
      </c>
      <c r="G7817" s="32" t="s">
        <v>78</v>
      </c>
      <c r="H7817" s="74" t="s">
        <v>296</v>
      </c>
      <c r="I7817" s="32" t="s">
        <v>166</v>
      </c>
      <c r="J7817" s="112">
        <v>0.93</v>
      </c>
    </row>
    <row r="7818" spans="1:11">
      <c r="A7818" s="63" t="s">
        <v>19</v>
      </c>
      <c r="B7818" s="5" t="str">
        <f>TEXT(DATA[[#This Row],[Fecha]],"mmm")</f>
        <v>sept</v>
      </c>
      <c r="C7818" s="16">
        <f>(WEEKNUM(DATA[[#This Row],[Fecha]],2))</f>
        <v>37</v>
      </c>
      <c r="D7818" s="73">
        <v>45549</v>
      </c>
      <c r="E7818" s="113">
        <f>YEAR(DATA[[#This Row],[Fecha]])</f>
        <v>2024</v>
      </c>
      <c r="F7818" s="74" t="s">
        <v>398</v>
      </c>
      <c r="G7818" s="32" t="s">
        <v>1204</v>
      </c>
      <c r="H7818" s="74" t="s">
        <v>1220</v>
      </c>
      <c r="I7818" s="32" t="s">
        <v>166</v>
      </c>
      <c r="J7818" s="112">
        <v>0.91</v>
      </c>
    </row>
    <row r="7819" spans="1:11">
      <c r="A7819" s="63" t="s">
        <v>22</v>
      </c>
      <c r="B7819" s="5" t="str">
        <f>TEXT(DATA[[#This Row],[Fecha]],"mmm")</f>
        <v>sept</v>
      </c>
      <c r="C7819" s="16">
        <f>(WEEKNUM(DATA[[#This Row],[Fecha]],2))</f>
        <v>37</v>
      </c>
      <c r="D7819" s="73">
        <v>45548</v>
      </c>
      <c r="E7819" s="113">
        <f>YEAR(DATA[[#This Row],[Fecha]])</f>
        <v>2024</v>
      </c>
      <c r="F7819" s="74" t="s">
        <v>398</v>
      </c>
      <c r="G7819" s="32" t="s">
        <v>76</v>
      </c>
      <c r="H7819" s="74" t="s">
        <v>352</v>
      </c>
      <c r="I7819" s="32" t="s">
        <v>166</v>
      </c>
      <c r="J7819" s="112">
        <v>0.9</v>
      </c>
    </row>
    <row r="7820" spans="1:11">
      <c r="A7820" s="63" t="s">
        <v>20</v>
      </c>
      <c r="B7820" s="5" t="str">
        <f>TEXT(DATA[[#This Row],[Fecha]],"mmm")</f>
        <v>sept</v>
      </c>
      <c r="C7820" s="16">
        <f>(WEEKNUM(DATA[[#This Row],[Fecha]],2))</f>
        <v>37</v>
      </c>
      <c r="D7820" s="73">
        <v>45545</v>
      </c>
      <c r="E7820" s="113">
        <f>YEAR(DATA[[#This Row],[Fecha]])</f>
        <v>2024</v>
      </c>
      <c r="F7820" s="74" t="s">
        <v>398</v>
      </c>
      <c r="G7820" s="32" t="s">
        <v>53</v>
      </c>
      <c r="H7820" s="74" t="s">
        <v>387</v>
      </c>
      <c r="I7820" s="32" t="s">
        <v>166</v>
      </c>
      <c r="J7820" s="112">
        <v>0.88</v>
      </c>
    </row>
    <row r="7821" spans="1:11">
      <c r="A7821" s="63" t="s">
        <v>19</v>
      </c>
      <c r="B7821" s="5" t="str">
        <f>TEXT(DATA[[#This Row],[Fecha]],"mmm")</f>
        <v>sept</v>
      </c>
      <c r="C7821" s="16">
        <f>(WEEKNUM(DATA[[#This Row],[Fecha]],2))</f>
        <v>37</v>
      </c>
      <c r="D7821" s="73">
        <v>45546</v>
      </c>
      <c r="E7821" s="113">
        <f>YEAR(DATA[[#This Row],[Fecha]])</f>
        <v>2024</v>
      </c>
      <c r="F7821" s="74" t="s">
        <v>58</v>
      </c>
      <c r="G7821" s="32" t="s">
        <v>77</v>
      </c>
      <c r="H7821" s="74" t="s">
        <v>1155</v>
      </c>
      <c r="I7821" s="32" t="s">
        <v>166</v>
      </c>
      <c r="J7821" s="112">
        <v>0.86</v>
      </c>
    </row>
    <row r="7822" spans="1:11">
      <c r="A7822" s="63" t="s">
        <v>20</v>
      </c>
      <c r="B7822" s="5" t="str">
        <f>TEXT(DATA[[#This Row],[Fecha]],"mmm")</f>
        <v>sept</v>
      </c>
      <c r="C7822" s="16">
        <f>(WEEKNUM(DATA[[#This Row],[Fecha]],2))</f>
        <v>37</v>
      </c>
      <c r="D7822" s="73">
        <v>45545</v>
      </c>
      <c r="E7822" s="113">
        <f>YEAR(DATA[[#This Row],[Fecha]])</f>
        <v>2024</v>
      </c>
      <c r="F7822" s="74" t="s">
        <v>335</v>
      </c>
      <c r="G7822" s="32" t="s">
        <v>71</v>
      </c>
      <c r="H7822" s="74" t="s">
        <v>752</v>
      </c>
      <c r="I7822" s="32" t="s">
        <v>166</v>
      </c>
      <c r="J7822" s="112">
        <v>0.83</v>
      </c>
    </row>
    <row r="7823" spans="1:11">
      <c r="A7823" s="63" t="s">
        <v>22</v>
      </c>
      <c r="B7823" s="5" t="str">
        <f>TEXT(DATA[[#This Row],[Fecha]],"mmm")</f>
        <v>sept</v>
      </c>
      <c r="C7823" s="16">
        <f>(WEEKNUM(DATA[[#This Row],[Fecha]],2))</f>
        <v>37</v>
      </c>
      <c r="D7823" s="73">
        <v>45546</v>
      </c>
      <c r="E7823" s="113">
        <f>YEAR(DATA[[#This Row],[Fecha]])</f>
        <v>2024</v>
      </c>
      <c r="F7823" s="74" t="s">
        <v>398</v>
      </c>
      <c r="G7823" s="32" t="s">
        <v>78</v>
      </c>
      <c r="H7823" s="74" t="s">
        <v>296</v>
      </c>
      <c r="I7823" s="32" t="s">
        <v>166</v>
      </c>
      <c r="J7823" s="112">
        <v>0.83</v>
      </c>
    </row>
    <row r="7824" spans="1:11">
      <c r="A7824" s="63" t="s">
        <v>20</v>
      </c>
      <c r="B7824" s="5" t="str">
        <f>TEXT(DATA[[#This Row],[Fecha]],"mmm")</f>
        <v>sept</v>
      </c>
      <c r="C7824" s="16">
        <f>(WEEKNUM(DATA[[#This Row],[Fecha]],2))</f>
        <v>37</v>
      </c>
      <c r="D7824" s="73">
        <v>45547</v>
      </c>
      <c r="E7824" s="113">
        <f>YEAR(DATA[[#This Row],[Fecha]])</f>
        <v>2024</v>
      </c>
      <c r="F7824" s="74" t="s">
        <v>398</v>
      </c>
      <c r="G7824" s="32" t="s">
        <v>53</v>
      </c>
      <c r="H7824" s="74" t="s">
        <v>387</v>
      </c>
      <c r="I7824" s="32" t="s">
        <v>166</v>
      </c>
      <c r="J7824" s="112">
        <v>0.82</v>
      </c>
    </row>
    <row r="7825" spans="1:10">
      <c r="A7825" s="63" t="s">
        <v>20</v>
      </c>
      <c r="B7825" s="5" t="str">
        <f>TEXT(DATA[[#This Row],[Fecha]],"mmm")</f>
        <v>sept</v>
      </c>
      <c r="C7825" s="16">
        <f>(WEEKNUM(DATA[[#This Row],[Fecha]],2))</f>
        <v>37</v>
      </c>
      <c r="D7825" s="73">
        <v>45548</v>
      </c>
      <c r="E7825" s="113">
        <f>YEAR(DATA[[#This Row],[Fecha]])</f>
        <v>2024</v>
      </c>
      <c r="F7825" s="74" t="s">
        <v>58</v>
      </c>
      <c r="G7825" s="32" t="s">
        <v>52</v>
      </c>
      <c r="H7825" s="74" t="s">
        <v>162</v>
      </c>
      <c r="I7825" s="32" t="s">
        <v>166</v>
      </c>
      <c r="J7825" s="112">
        <v>0.79</v>
      </c>
    </row>
    <row r="7826" spans="1:10">
      <c r="A7826" s="63" t="s">
        <v>20</v>
      </c>
      <c r="B7826" s="5" t="str">
        <f>TEXT(DATA[[#This Row],[Fecha]],"mmm")</f>
        <v>sept</v>
      </c>
      <c r="C7826" s="16">
        <f>(WEEKNUM(DATA[[#This Row],[Fecha]],2))</f>
        <v>37</v>
      </c>
      <c r="D7826" s="73">
        <v>45546</v>
      </c>
      <c r="E7826" s="113">
        <f>YEAR(DATA[[#This Row],[Fecha]])</f>
        <v>2024</v>
      </c>
      <c r="F7826" s="74" t="s">
        <v>58</v>
      </c>
      <c r="G7826" s="32" t="s">
        <v>52</v>
      </c>
      <c r="H7826" s="74" t="s">
        <v>162</v>
      </c>
      <c r="I7826" s="32" t="s">
        <v>166</v>
      </c>
      <c r="J7826" s="112">
        <v>0.77</v>
      </c>
    </row>
    <row r="7827" spans="1:10">
      <c r="A7827" s="63" t="s">
        <v>22</v>
      </c>
      <c r="B7827" s="5" t="str">
        <f>TEXT(DATA[[#This Row],[Fecha]],"mmm")</f>
        <v>sept</v>
      </c>
      <c r="C7827" s="16">
        <f>(WEEKNUM(DATA[[#This Row],[Fecha]],2))</f>
        <v>37</v>
      </c>
      <c r="D7827" s="73">
        <v>45546</v>
      </c>
      <c r="E7827" s="113">
        <f>YEAR(DATA[[#This Row],[Fecha]])</f>
        <v>2024</v>
      </c>
      <c r="F7827" s="74" t="s">
        <v>398</v>
      </c>
      <c r="G7827" s="32" t="s">
        <v>78</v>
      </c>
      <c r="H7827" s="74" t="s">
        <v>296</v>
      </c>
      <c r="I7827" s="32" t="s">
        <v>166</v>
      </c>
      <c r="J7827" s="112">
        <v>0.73</v>
      </c>
    </row>
    <row r="7828" spans="1:10">
      <c r="A7828" s="63" t="s">
        <v>19</v>
      </c>
      <c r="B7828" s="5" t="str">
        <f>TEXT(DATA[[#This Row],[Fecha]],"mmm")</f>
        <v>sept</v>
      </c>
      <c r="C7828" s="16">
        <f>(WEEKNUM(DATA[[#This Row],[Fecha]],2))</f>
        <v>37</v>
      </c>
      <c r="D7828" s="73">
        <v>45546</v>
      </c>
      <c r="E7828" s="113">
        <f>YEAR(DATA[[#This Row],[Fecha]])</f>
        <v>2024</v>
      </c>
      <c r="F7828" s="74" t="s">
        <v>58</v>
      </c>
      <c r="G7828" s="32" t="s">
        <v>77</v>
      </c>
      <c r="H7828" s="74" t="s">
        <v>1155</v>
      </c>
      <c r="I7828" s="32" t="s">
        <v>166</v>
      </c>
      <c r="J7828" s="112">
        <v>0.72</v>
      </c>
    </row>
    <row r="7829" spans="1:10">
      <c r="A7829" s="63" t="s">
        <v>22</v>
      </c>
      <c r="B7829" s="5" t="str">
        <f>TEXT(DATA[[#This Row],[Fecha]],"mmm")</f>
        <v>sept</v>
      </c>
      <c r="C7829" s="16">
        <f>(WEEKNUM(DATA[[#This Row],[Fecha]],2))</f>
        <v>37</v>
      </c>
      <c r="D7829" s="73">
        <v>45544</v>
      </c>
      <c r="E7829" s="113">
        <f>YEAR(DATA[[#This Row],[Fecha]])</f>
        <v>2024</v>
      </c>
      <c r="F7829" s="74" t="s">
        <v>398</v>
      </c>
      <c r="G7829" s="32" t="s">
        <v>65</v>
      </c>
      <c r="H7829" s="74" t="s">
        <v>89</v>
      </c>
      <c r="I7829" s="32" t="s">
        <v>166</v>
      </c>
      <c r="J7829" s="112">
        <v>0.7</v>
      </c>
    </row>
    <row r="7830" spans="1:10">
      <c r="A7830" s="63" t="s">
        <v>20</v>
      </c>
      <c r="B7830" s="5" t="str">
        <f>TEXT(DATA[[#This Row],[Fecha]],"mmm")</f>
        <v>sept</v>
      </c>
      <c r="C7830" s="16">
        <f>(WEEKNUM(DATA[[#This Row],[Fecha]],2))</f>
        <v>37</v>
      </c>
      <c r="D7830" s="73">
        <v>45546</v>
      </c>
      <c r="E7830" s="113">
        <f>YEAR(DATA[[#This Row],[Fecha]])</f>
        <v>2024</v>
      </c>
      <c r="F7830" s="74" t="s">
        <v>58</v>
      </c>
      <c r="G7830" s="32" t="s">
        <v>59</v>
      </c>
      <c r="H7830" s="74" t="s">
        <v>487</v>
      </c>
      <c r="I7830" s="32" t="s">
        <v>166</v>
      </c>
      <c r="J7830" s="112">
        <v>0.7</v>
      </c>
    </row>
    <row r="7831" spans="1:10">
      <c r="A7831" s="63" t="s">
        <v>20</v>
      </c>
      <c r="B7831" s="5" t="str">
        <f>TEXT(DATA[[#This Row],[Fecha]],"mmm")</f>
        <v>sept</v>
      </c>
      <c r="C7831" s="16">
        <f>(WEEKNUM(DATA[[#This Row],[Fecha]],2))</f>
        <v>37</v>
      </c>
      <c r="D7831" s="73">
        <v>45547</v>
      </c>
      <c r="E7831" s="113">
        <f>YEAR(DATA[[#This Row],[Fecha]])</f>
        <v>2024</v>
      </c>
      <c r="F7831" s="74" t="s">
        <v>58</v>
      </c>
      <c r="G7831" s="32" t="s">
        <v>52</v>
      </c>
      <c r="H7831" s="74" t="s">
        <v>162</v>
      </c>
      <c r="I7831" s="32" t="s">
        <v>166</v>
      </c>
      <c r="J7831" s="112">
        <v>0.7</v>
      </c>
    </row>
    <row r="7832" spans="1:10">
      <c r="A7832" s="63" t="s">
        <v>20</v>
      </c>
      <c r="B7832" s="5" t="str">
        <f>TEXT(DATA[[#This Row],[Fecha]],"mmm")</f>
        <v>sept</v>
      </c>
      <c r="C7832" s="16">
        <f>(WEEKNUM(DATA[[#This Row],[Fecha]],2))</f>
        <v>37</v>
      </c>
      <c r="D7832" s="73">
        <v>45548</v>
      </c>
      <c r="E7832" s="113">
        <f>YEAR(DATA[[#This Row],[Fecha]])</f>
        <v>2024</v>
      </c>
      <c r="F7832" s="74" t="s">
        <v>398</v>
      </c>
      <c r="G7832" s="32" t="s">
        <v>53</v>
      </c>
      <c r="H7832" s="74" t="s">
        <v>387</v>
      </c>
      <c r="I7832" s="32" t="s">
        <v>166</v>
      </c>
      <c r="J7832" s="112">
        <v>0.69</v>
      </c>
    </row>
    <row r="7833" spans="1:10">
      <c r="A7833" s="63" t="s">
        <v>20</v>
      </c>
      <c r="B7833" s="5" t="str">
        <f>TEXT(DATA[[#This Row],[Fecha]],"mmm")</f>
        <v>sept</v>
      </c>
      <c r="C7833" s="16">
        <f>(WEEKNUM(DATA[[#This Row],[Fecha]],2))</f>
        <v>37</v>
      </c>
      <c r="D7833" s="73">
        <v>45549</v>
      </c>
      <c r="E7833" s="113">
        <f>YEAR(DATA[[#This Row],[Fecha]])</f>
        <v>2024</v>
      </c>
      <c r="F7833" s="74" t="s">
        <v>398</v>
      </c>
      <c r="G7833" s="32" t="s">
        <v>53</v>
      </c>
      <c r="H7833" s="74" t="s">
        <v>387</v>
      </c>
      <c r="I7833" s="32" t="s">
        <v>166</v>
      </c>
      <c r="J7833" s="112">
        <v>0.69</v>
      </c>
    </row>
    <row r="7834" spans="1:10">
      <c r="A7834" s="63" t="s">
        <v>20</v>
      </c>
      <c r="B7834" s="5" t="str">
        <f>TEXT(DATA[[#This Row],[Fecha]],"mmm")</f>
        <v>sept</v>
      </c>
      <c r="C7834" s="16">
        <f>(WEEKNUM(DATA[[#This Row],[Fecha]],2))</f>
        <v>37</v>
      </c>
      <c r="D7834" s="73">
        <v>45549</v>
      </c>
      <c r="E7834" s="113">
        <f>YEAR(DATA[[#This Row],[Fecha]])</f>
        <v>2024</v>
      </c>
      <c r="F7834" s="74" t="s">
        <v>58</v>
      </c>
      <c r="G7834" s="32" t="s">
        <v>52</v>
      </c>
      <c r="H7834" s="74" t="s">
        <v>162</v>
      </c>
      <c r="I7834" s="32" t="s">
        <v>166</v>
      </c>
      <c r="J7834" s="112">
        <v>0.69</v>
      </c>
    </row>
    <row r="7835" spans="1:10">
      <c r="A7835" s="63" t="s">
        <v>20</v>
      </c>
      <c r="B7835" s="5" t="str">
        <f>TEXT(DATA[[#This Row],[Fecha]],"mmm")</f>
        <v>sept</v>
      </c>
      <c r="C7835" s="16">
        <f>(WEEKNUM(DATA[[#This Row],[Fecha]],2))</f>
        <v>37</v>
      </c>
      <c r="D7835" s="73">
        <v>45544</v>
      </c>
      <c r="E7835" s="113">
        <f>YEAR(DATA[[#This Row],[Fecha]])</f>
        <v>2024</v>
      </c>
      <c r="F7835" s="74" t="s">
        <v>335</v>
      </c>
      <c r="G7835" s="32" t="s">
        <v>71</v>
      </c>
      <c r="H7835" s="74" t="s">
        <v>566</v>
      </c>
      <c r="I7835" s="32" t="s">
        <v>166</v>
      </c>
      <c r="J7835" s="112">
        <v>0.68</v>
      </c>
    </row>
    <row r="7836" spans="1:10">
      <c r="A7836" s="63" t="s">
        <v>20</v>
      </c>
      <c r="B7836" s="5" t="str">
        <f>TEXT(DATA[[#This Row],[Fecha]],"mmm")</f>
        <v>sept</v>
      </c>
      <c r="C7836" s="16">
        <f>(WEEKNUM(DATA[[#This Row],[Fecha]],2))</f>
        <v>37</v>
      </c>
      <c r="D7836" s="73">
        <v>45545</v>
      </c>
      <c r="E7836" s="113">
        <f>YEAR(DATA[[#This Row],[Fecha]])</f>
        <v>2024</v>
      </c>
      <c r="F7836" s="74" t="s">
        <v>398</v>
      </c>
      <c r="G7836" s="32" t="s">
        <v>53</v>
      </c>
      <c r="H7836" s="74" t="s">
        <v>387</v>
      </c>
      <c r="I7836" s="32" t="s">
        <v>166</v>
      </c>
      <c r="J7836" s="112">
        <v>0.65</v>
      </c>
    </row>
    <row r="7837" spans="1:10">
      <c r="A7837" s="63" t="s">
        <v>20</v>
      </c>
      <c r="B7837" s="5" t="str">
        <f>TEXT(DATA[[#This Row],[Fecha]],"mmm")</f>
        <v>sept</v>
      </c>
      <c r="C7837" s="16">
        <f>(WEEKNUM(DATA[[#This Row],[Fecha]],2))</f>
        <v>37</v>
      </c>
      <c r="D7837" s="73">
        <v>45546</v>
      </c>
      <c r="E7837" s="113">
        <f>YEAR(DATA[[#This Row],[Fecha]])</f>
        <v>2024</v>
      </c>
      <c r="F7837" s="74" t="s">
        <v>58</v>
      </c>
      <c r="G7837" s="32" t="s">
        <v>59</v>
      </c>
      <c r="H7837" s="74" t="s">
        <v>487</v>
      </c>
      <c r="I7837" s="32" t="s">
        <v>166</v>
      </c>
      <c r="J7837" s="112">
        <v>0.57999999999999996</v>
      </c>
    </row>
    <row r="7838" spans="1:10">
      <c r="A7838" s="63" t="s">
        <v>22</v>
      </c>
      <c r="B7838" s="5" t="str">
        <f>TEXT(DATA[[#This Row],[Fecha]],"mmm")</f>
        <v>sept</v>
      </c>
      <c r="C7838" s="16">
        <f>(WEEKNUM(DATA[[#This Row],[Fecha]],2))</f>
        <v>37</v>
      </c>
      <c r="D7838" s="73">
        <v>45546</v>
      </c>
      <c r="E7838" s="113">
        <f>YEAR(DATA[[#This Row],[Fecha]])</f>
        <v>2024</v>
      </c>
      <c r="F7838" s="74" t="s">
        <v>398</v>
      </c>
      <c r="G7838" s="32" t="s">
        <v>76</v>
      </c>
      <c r="H7838" s="74" t="s">
        <v>120</v>
      </c>
      <c r="I7838" s="32" t="s">
        <v>166</v>
      </c>
      <c r="J7838" s="112">
        <v>0.57999999999999996</v>
      </c>
    </row>
    <row r="7839" spans="1:10">
      <c r="A7839" s="63" t="s">
        <v>20</v>
      </c>
      <c r="B7839" s="5" t="str">
        <f>TEXT(DATA[[#This Row],[Fecha]],"mmm")</f>
        <v>sept</v>
      </c>
      <c r="C7839" s="16">
        <f>(WEEKNUM(DATA[[#This Row],[Fecha]],2))</f>
        <v>37</v>
      </c>
      <c r="D7839" s="73">
        <v>45545</v>
      </c>
      <c r="E7839" s="113">
        <f>YEAR(DATA[[#This Row],[Fecha]])</f>
        <v>2024</v>
      </c>
      <c r="F7839" s="74" t="s">
        <v>335</v>
      </c>
      <c r="G7839" s="32" t="s">
        <v>59</v>
      </c>
      <c r="H7839" s="74" t="s">
        <v>487</v>
      </c>
      <c r="I7839" s="32" t="s">
        <v>166</v>
      </c>
      <c r="J7839" s="112">
        <v>0.56999999999999995</v>
      </c>
    </row>
    <row r="7840" spans="1:10">
      <c r="A7840" s="63" t="s">
        <v>19</v>
      </c>
      <c r="B7840" s="5" t="str">
        <f>TEXT(DATA[[#This Row],[Fecha]],"mmm")</f>
        <v>sept</v>
      </c>
      <c r="C7840" s="16">
        <f>(WEEKNUM(DATA[[#This Row],[Fecha]],2))</f>
        <v>37</v>
      </c>
      <c r="D7840" s="73">
        <v>45545</v>
      </c>
      <c r="E7840" s="113">
        <f>YEAR(DATA[[#This Row],[Fecha]])</f>
        <v>2024</v>
      </c>
      <c r="F7840" s="74" t="s">
        <v>398</v>
      </c>
      <c r="G7840" s="32" t="s">
        <v>53</v>
      </c>
      <c r="H7840" s="74" t="s">
        <v>606</v>
      </c>
      <c r="I7840" s="32" t="s">
        <v>166</v>
      </c>
      <c r="J7840" s="112">
        <v>0.56000000000000005</v>
      </c>
    </row>
    <row r="7841" spans="1:10">
      <c r="A7841" s="63" t="s">
        <v>20</v>
      </c>
      <c r="B7841" s="5" t="str">
        <f>TEXT(DATA[[#This Row],[Fecha]],"mmm")</f>
        <v>sept</v>
      </c>
      <c r="C7841" s="16">
        <f>(WEEKNUM(DATA[[#This Row],[Fecha]],2))</f>
        <v>37</v>
      </c>
      <c r="D7841" s="73">
        <v>45547</v>
      </c>
      <c r="E7841" s="113">
        <f>YEAR(DATA[[#This Row],[Fecha]])</f>
        <v>2024</v>
      </c>
      <c r="F7841" s="74" t="s">
        <v>398</v>
      </c>
      <c r="G7841" s="32" t="s">
        <v>53</v>
      </c>
      <c r="H7841" s="74" t="s">
        <v>387</v>
      </c>
      <c r="I7841" s="32" t="s">
        <v>166</v>
      </c>
      <c r="J7841" s="112">
        <v>0.55000000000000004</v>
      </c>
    </row>
    <row r="7842" spans="1:10">
      <c r="A7842" s="63" t="s">
        <v>20</v>
      </c>
      <c r="B7842" s="5" t="str">
        <f>TEXT(DATA[[#This Row],[Fecha]],"mmm")</f>
        <v>sept</v>
      </c>
      <c r="C7842" s="16">
        <f>(WEEKNUM(DATA[[#This Row],[Fecha]],2))</f>
        <v>37</v>
      </c>
      <c r="D7842" s="73">
        <v>45546</v>
      </c>
      <c r="E7842" s="113">
        <f>YEAR(DATA[[#This Row],[Fecha]])</f>
        <v>2024</v>
      </c>
      <c r="F7842" s="74" t="s">
        <v>335</v>
      </c>
      <c r="G7842" s="32" t="s">
        <v>59</v>
      </c>
      <c r="H7842" s="74" t="s">
        <v>487</v>
      </c>
      <c r="I7842" s="32" t="s">
        <v>166</v>
      </c>
      <c r="J7842" s="112">
        <v>0.53</v>
      </c>
    </row>
    <row r="7843" spans="1:10">
      <c r="A7843" s="63" t="s">
        <v>22</v>
      </c>
      <c r="B7843" s="5" t="str">
        <f>TEXT(DATA[[#This Row],[Fecha]],"mmm")</f>
        <v>sept</v>
      </c>
      <c r="C7843" s="16">
        <f>(WEEKNUM(DATA[[#This Row],[Fecha]],2))</f>
        <v>37</v>
      </c>
      <c r="D7843" s="73">
        <v>45546</v>
      </c>
      <c r="E7843" s="113">
        <f>YEAR(DATA[[#This Row],[Fecha]])</f>
        <v>2024</v>
      </c>
      <c r="F7843" s="74" t="s">
        <v>398</v>
      </c>
      <c r="G7843" s="32" t="s">
        <v>78</v>
      </c>
      <c r="H7843" s="74" t="s">
        <v>296</v>
      </c>
      <c r="I7843" s="32" t="s">
        <v>166</v>
      </c>
      <c r="J7843" s="112">
        <v>0.53</v>
      </c>
    </row>
    <row r="7844" spans="1:10">
      <c r="A7844" s="63" t="s">
        <v>20</v>
      </c>
      <c r="B7844" s="5" t="str">
        <f>TEXT(DATA[[#This Row],[Fecha]],"mmm")</f>
        <v>sept</v>
      </c>
      <c r="C7844" s="16">
        <f>(WEEKNUM(DATA[[#This Row],[Fecha]],2))</f>
        <v>37</v>
      </c>
      <c r="D7844" s="73">
        <v>45547</v>
      </c>
      <c r="E7844" s="113">
        <f>YEAR(DATA[[#This Row],[Fecha]])</f>
        <v>2024</v>
      </c>
      <c r="F7844" s="74" t="s">
        <v>58</v>
      </c>
      <c r="G7844" s="32" t="s">
        <v>52</v>
      </c>
      <c r="H7844" s="74" t="s">
        <v>162</v>
      </c>
      <c r="I7844" s="32" t="s">
        <v>166</v>
      </c>
      <c r="J7844" s="112">
        <v>0.53</v>
      </c>
    </row>
    <row r="7845" spans="1:10">
      <c r="A7845" s="63" t="s">
        <v>20</v>
      </c>
      <c r="B7845" s="5" t="str">
        <f>TEXT(DATA[[#This Row],[Fecha]],"mmm")</f>
        <v>sept</v>
      </c>
      <c r="C7845" s="16">
        <f>(WEEKNUM(DATA[[#This Row],[Fecha]],2))</f>
        <v>37</v>
      </c>
      <c r="D7845" s="73">
        <v>45547</v>
      </c>
      <c r="E7845" s="113">
        <f>YEAR(DATA[[#This Row],[Fecha]])</f>
        <v>2024</v>
      </c>
      <c r="F7845" s="74" t="s">
        <v>335</v>
      </c>
      <c r="G7845" s="32" t="s">
        <v>59</v>
      </c>
      <c r="H7845" s="74" t="s">
        <v>487</v>
      </c>
      <c r="I7845" s="32" t="s">
        <v>166</v>
      </c>
      <c r="J7845" s="112">
        <v>0.52</v>
      </c>
    </row>
    <row r="7846" spans="1:10">
      <c r="A7846" s="63" t="s">
        <v>22</v>
      </c>
      <c r="B7846" s="5" t="str">
        <f>TEXT(DATA[[#This Row],[Fecha]],"mmm")</f>
        <v>sept</v>
      </c>
      <c r="C7846" s="16">
        <f>(WEEKNUM(DATA[[#This Row],[Fecha]],2))</f>
        <v>37</v>
      </c>
      <c r="D7846" s="73">
        <v>45548</v>
      </c>
      <c r="E7846" s="113">
        <f>YEAR(DATA[[#This Row],[Fecha]])</f>
        <v>2024</v>
      </c>
      <c r="F7846" s="74" t="s">
        <v>398</v>
      </c>
      <c r="G7846" s="32" t="s">
        <v>60</v>
      </c>
      <c r="H7846" s="74" t="s">
        <v>299</v>
      </c>
      <c r="I7846" s="32" t="s">
        <v>166</v>
      </c>
      <c r="J7846" s="112">
        <v>0.5</v>
      </c>
    </row>
    <row r="7847" spans="1:10">
      <c r="A7847" s="63" t="s">
        <v>22</v>
      </c>
      <c r="B7847" s="5" t="str">
        <f>TEXT(DATA[[#This Row],[Fecha]],"mmm")</f>
        <v>sept</v>
      </c>
      <c r="C7847" s="16">
        <f>(WEEKNUM(DATA[[#This Row],[Fecha]],2))</f>
        <v>37</v>
      </c>
      <c r="D7847" s="73">
        <v>45547</v>
      </c>
      <c r="E7847" s="113">
        <f>YEAR(DATA[[#This Row],[Fecha]])</f>
        <v>2024</v>
      </c>
      <c r="F7847" s="74" t="s">
        <v>58</v>
      </c>
      <c r="G7847" s="32" t="s">
        <v>78</v>
      </c>
      <c r="H7847" s="74" t="s">
        <v>296</v>
      </c>
      <c r="I7847" s="32" t="s">
        <v>166</v>
      </c>
      <c r="J7847" s="112">
        <v>0.48</v>
      </c>
    </row>
    <row r="7848" spans="1:10">
      <c r="A7848" s="63" t="s">
        <v>22</v>
      </c>
      <c r="B7848" s="5" t="str">
        <f>TEXT(DATA[[#This Row],[Fecha]],"mmm")</f>
        <v>sept</v>
      </c>
      <c r="C7848" s="16">
        <f>(WEEKNUM(DATA[[#This Row],[Fecha]],2))</f>
        <v>37</v>
      </c>
      <c r="D7848" s="73">
        <v>45547</v>
      </c>
      <c r="E7848" s="113">
        <f>YEAR(DATA[[#This Row],[Fecha]])</f>
        <v>2024</v>
      </c>
      <c r="F7848" s="74" t="s">
        <v>58</v>
      </c>
      <c r="G7848" s="32" t="s">
        <v>76</v>
      </c>
      <c r="H7848" s="74" t="s">
        <v>304</v>
      </c>
      <c r="I7848" s="32" t="s">
        <v>166</v>
      </c>
      <c r="J7848" s="112">
        <v>0.48</v>
      </c>
    </row>
    <row r="7849" spans="1:10">
      <c r="A7849" s="63" t="s">
        <v>22</v>
      </c>
      <c r="B7849" s="5" t="str">
        <f>TEXT(DATA[[#This Row],[Fecha]],"mmm")</f>
        <v>sept</v>
      </c>
      <c r="C7849" s="16">
        <f>(WEEKNUM(DATA[[#This Row],[Fecha]],2))</f>
        <v>37</v>
      </c>
      <c r="D7849" s="73">
        <v>45548</v>
      </c>
      <c r="E7849" s="113">
        <f>YEAR(DATA[[#This Row],[Fecha]])</f>
        <v>2024</v>
      </c>
      <c r="F7849" s="74" t="s">
        <v>398</v>
      </c>
      <c r="G7849" s="32" t="s">
        <v>78</v>
      </c>
      <c r="H7849" s="74" t="s">
        <v>296</v>
      </c>
      <c r="I7849" s="32" t="s">
        <v>166</v>
      </c>
      <c r="J7849" s="112">
        <v>0.48</v>
      </c>
    </row>
    <row r="7850" spans="1:10">
      <c r="A7850" s="63" t="s">
        <v>20</v>
      </c>
      <c r="B7850" s="5" t="str">
        <f>TEXT(DATA[[#This Row],[Fecha]],"mmm")</f>
        <v>sept</v>
      </c>
      <c r="C7850" s="16">
        <f>(WEEKNUM(DATA[[#This Row],[Fecha]],2))</f>
        <v>37</v>
      </c>
      <c r="D7850" s="73">
        <v>45546</v>
      </c>
      <c r="E7850" s="113">
        <f>YEAR(DATA[[#This Row],[Fecha]])</f>
        <v>2024</v>
      </c>
      <c r="F7850" s="74" t="s">
        <v>58</v>
      </c>
      <c r="G7850" s="32" t="s">
        <v>52</v>
      </c>
      <c r="H7850" s="74" t="s">
        <v>162</v>
      </c>
      <c r="I7850" s="32" t="s">
        <v>166</v>
      </c>
      <c r="J7850" s="112">
        <v>0.47</v>
      </c>
    </row>
    <row r="7851" spans="1:10">
      <c r="A7851" s="63" t="s">
        <v>20</v>
      </c>
      <c r="B7851" s="5" t="str">
        <f>TEXT(DATA[[#This Row],[Fecha]],"mmm")</f>
        <v>sept</v>
      </c>
      <c r="C7851" s="16">
        <f>(WEEKNUM(DATA[[#This Row],[Fecha]],2))</f>
        <v>37</v>
      </c>
      <c r="D7851" s="73">
        <v>45547</v>
      </c>
      <c r="E7851" s="113">
        <f>YEAR(DATA[[#This Row],[Fecha]])</f>
        <v>2024</v>
      </c>
      <c r="F7851" s="74" t="s">
        <v>58</v>
      </c>
      <c r="G7851" s="32" t="s">
        <v>52</v>
      </c>
      <c r="H7851" s="74" t="s">
        <v>162</v>
      </c>
      <c r="I7851" s="32" t="s">
        <v>166</v>
      </c>
      <c r="J7851" s="112">
        <v>0.45</v>
      </c>
    </row>
    <row r="7852" spans="1:10">
      <c r="A7852" s="63" t="s">
        <v>20</v>
      </c>
      <c r="B7852" s="5" t="str">
        <f>TEXT(DATA[[#This Row],[Fecha]],"mmm")</f>
        <v>sept</v>
      </c>
      <c r="C7852" s="16">
        <f>(WEEKNUM(DATA[[#This Row],[Fecha]],2))</f>
        <v>37</v>
      </c>
      <c r="D7852" s="73">
        <v>45547</v>
      </c>
      <c r="E7852" s="113">
        <f>YEAR(DATA[[#This Row],[Fecha]])</f>
        <v>2024</v>
      </c>
      <c r="F7852" s="74" t="s">
        <v>58</v>
      </c>
      <c r="G7852" s="32" t="s">
        <v>59</v>
      </c>
      <c r="H7852" s="74" t="s">
        <v>487</v>
      </c>
      <c r="I7852" s="32" t="s">
        <v>166</v>
      </c>
      <c r="J7852" s="112">
        <v>0.43</v>
      </c>
    </row>
    <row r="7853" spans="1:10">
      <c r="A7853" s="63" t="s">
        <v>22</v>
      </c>
      <c r="B7853" s="5" t="str">
        <f>TEXT(DATA[[#This Row],[Fecha]],"mmm")</f>
        <v>sept</v>
      </c>
      <c r="C7853" s="16">
        <f>(WEEKNUM(DATA[[#This Row],[Fecha]],2))</f>
        <v>37</v>
      </c>
      <c r="D7853" s="73">
        <v>45547</v>
      </c>
      <c r="E7853" s="113">
        <f>YEAR(DATA[[#This Row],[Fecha]])</f>
        <v>2024</v>
      </c>
      <c r="F7853" s="74" t="s">
        <v>398</v>
      </c>
      <c r="G7853" s="32" t="s">
        <v>78</v>
      </c>
      <c r="H7853" s="74" t="s">
        <v>296</v>
      </c>
      <c r="I7853" s="32" t="s">
        <v>166</v>
      </c>
      <c r="J7853" s="112">
        <v>0.43</v>
      </c>
    </row>
    <row r="7854" spans="1:10">
      <c r="A7854" s="63" t="s">
        <v>20</v>
      </c>
      <c r="B7854" s="5" t="str">
        <f>TEXT(DATA[[#This Row],[Fecha]],"mmm")</f>
        <v>sept</v>
      </c>
      <c r="C7854" s="16">
        <f>(WEEKNUM(DATA[[#This Row],[Fecha]],2))</f>
        <v>37</v>
      </c>
      <c r="D7854" s="73">
        <v>45548</v>
      </c>
      <c r="E7854" s="113">
        <f>YEAR(DATA[[#This Row],[Fecha]])</f>
        <v>2024</v>
      </c>
      <c r="F7854" s="74" t="s">
        <v>58</v>
      </c>
      <c r="G7854" s="32" t="s">
        <v>52</v>
      </c>
      <c r="H7854" s="74" t="s">
        <v>162</v>
      </c>
      <c r="I7854" s="32" t="s">
        <v>166</v>
      </c>
      <c r="J7854" s="112">
        <v>0.39</v>
      </c>
    </row>
    <row r="7855" spans="1:10">
      <c r="A7855" s="63" t="s">
        <v>19</v>
      </c>
      <c r="B7855" s="5" t="str">
        <f>TEXT(DATA[[#This Row],[Fecha]],"mmm")</f>
        <v>sept</v>
      </c>
      <c r="C7855" s="16">
        <f>(WEEKNUM(DATA[[#This Row],[Fecha]],2))</f>
        <v>37</v>
      </c>
      <c r="D7855" s="73">
        <v>45545</v>
      </c>
      <c r="E7855" s="113">
        <f>YEAR(DATA[[#This Row],[Fecha]])</f>
        <v>2024</v>
      </c>
      <c r="F7855" s="74" t="s">
        <v>58</v>
      </c>
      <c r="G7855" s="32" t="s">
        <v>1204</v>
      </c>
      <c r="H7855" s="74" t="s">
        <v>1205</v>
      </c>
      <c r="I7855" s="32" t="s">
        <v>166</v>
      </c>
      <c r="J7855" s="112">
        <v>0.38</v>
      </c>
    </row>
    <row r="7856" spans="1:10">
      <c r="A7856" s="63" t="s">
        <v>22</v>
      </c>
      <c r="B7856" s="5" t="str">
        <f>TEXT(DATA[[#This Row],[Fecha]],"mmm")</f>
        <v>sept</v>
      </c>
      <c r="C7856" s="16">
        <f>(WEEKNUM(DATA[[#This Row],[Fecha]],2))</f>
        <v>37</v>
      </c>
      <c r="D7856" s="73">
        <v>45547</v>
      </c>
      <c r="E7856" s="113">
        <f>YEAR(DATA[[#This Row],[Fecha]])</f>
        <v>2024</v>
      </c>
      <c r="F7856" s="74" t="s">
        <v>398</v>
      </c>
      <c r="G7856" s="32" t="s">
        <v>78</v>
      </c>
      <c r="H7856" s="74" t="s">
        <v>296</v>
      </c>
      <c r="I7856" s="32" t="s">
        <v>166</v>
      </c>
      <c r="J7856" s="112">
        <v>0.35</v>
      </c>
    </row>
    <row r="7857" spans="1:11">
      <c r="A7857" s="63" t="s">
        <v>19</v>
      </c>
      <c r="B7857" s="5" t="str">
        <f>TEXT(DATA[[#This Row],[Fecha]],"mmm")</f>
        <v>sept</v>
      </c>
      <c r="C7857" s="16">
        <f>(WEEKNUM(DATA[[#This Row],[Fecha]],2))</f>
        <v>37</v>
      </c>
      <c r="D7857" s="73">
        <v>45548</v>
      </c>
      <c r="E7857" s="113">
        <f>YEAR(DATA[[#This Row],[Fecha]])</f>
        <v>2024</v>
      </c>
      <c r="F7857" s="74" t="s">
        <v>398</v>
      </c>
      <c r="G7857" s="32" t="s">
        <v>65</v>
      </c>
      <c r="H7857" s="74" t="s">
        <v>435</v>
      </c>
      <c r="I7857" s="32" t="s">
        <v>166</v>
      </c>
      <c r="J7857" s="112">
        <v>0.34</v>
      </c>
      <c r="K7857" s="29" t="s">
        <v>1223</v>
      </c>
    </row>
    <row r="7858" spans="1:11">
      <c r="A7858" s="63" t="s">
        <v>20</v>
      </c>
      <c r="B7858" s="5" t="str">
        <f>TEXT(DATA[[#This Row],[Fecha]],"mmm")</f>
        <v>sept</v>
      </c>
      <c r="C7858" s="16">
        <f>(WEEKNUM(DATA[[#This Row],[Fecha]],2))</f>
        <v>37</v>
      </c>
      <c r="D7858" s="73">
        <v>45549</v>
      </c>
      <c r="E7858" s="113">
        <f>YEAR(DATA[[#This Row],[Fecha]])</f>
        <v>2024</v>
      </c>
      <c r="F7858" s="74" t="s">
        <v>398</v>
      </c>
      <c r="G7858" s="32" t="s">
        <v>53</v>
      </c>
      <c r="H7858" s="74" t="s">
        <v>387</v>
      </c>
      <c r="I7858" s="32" t="s">
        <v>166</v>
      </c>
      <c r="J7858" s="112">
        <v>0.31</v>
      </c>
    </row>
    <row r="7859" spans="1:11">
      <c r="A7859" s="63" t="s">
        <v>20</v>
      </c>
      <c r="B7859" s="5" t="str">
        <f>TEXT(DATA[[#This Row],[Fecha]],"mmm")</f>
        <v>sept</v>
      </c>
      <c r="C7859" s="16">
        <f>(WEEKNUM(DATA[[#This Row],[Fecha]],2))</f>
        <v>37</v>
      </c>
      <c r="D7859" s="73">
        <v>45545</v>
      </c>
      <c r="E7859" s="113">
        <f>YEAR(DATA[[#This Row],[Fecha]])</f>
        <v>2024</v>
      </c>
      <c r="F7859" s="74" t="s">
        <v>335</v>
      </c>
      <c r="G7859" s="32" t="s">
        <v>59</v>
      </c>
      <c r="H7859" s="74" t="s">
        <v>487</v>
      </c>
      <c r="I7859" s="32" t="s">
        <v>166</v>
      </c>
      <c r="J7859" s="112">
        <v>0.28000000000000003</v>
      </c>
    </row>
    <row r="7860" spans="1:11">
      <c r="A7860" s="63" t="s">
        <v>22</v>
      </c>
      <c r="B7860" s="5" t="str">
        <f>TEXT(DATA[[#This Row],[Fecha]],"mmm")</f>
        <v>sept</v>
      </c>
      <c r="C7860" s="16">
        <f>(WEEKNUM(DATA[[#This Row],[Fecha]],2))</f>
        <v>37</v>
      </c>
      <c r="D7860" s="73">
        <v>45546</v>
      </c>
      <c r="E7860" s="113">
        <f>YEAR(DATA[[#This Row],[Fecha]])</f>
        <v>2024</v>
      </c>
      <c r="F7860" s="74" t="s">
        <v>398</v>
      </c>
      <c r="G7860" s="32" t="s">
        <v>78</v>
      </c>
      <c r="H7860" s="74" t="s">
        <v>296</v>
      </c>
      <c r="I7860" s="32" t="s">
        <v>166</v>
      </c>
      <c r="J7860" s="112">
        <v>0.28000000000000003</v>
      </c>
    </row>
    <row r="7861" spans="1:11">
      <c r="A7861" s="63" t="s">
        <v>22</v>
      </c>
      <c r="B7861" s="5" t="str">
        <f>TEXT(DATA[[#This Row],[Fecha]],"mmm")</f>
        <v>sept</v>
      </c>
      <c r="C7861" s="16">
        <f>(WEEKNUM(DATA[[#This Row],[Fecha]],2))</f>
        <v>37</v>
      </c>
      <c r="D7861" s="73">
        <v>45548</v>
      </c>
      <c r="E7861" s="113">
        <f>YEAR(DATA[[#This Row],[Fecha]])</f>
        <v>2024</v>
      </c>
      <c r="F7861" s="74" t="s">
        <v>398</v>
      </c>
      <c r="G7861" s="32" t="s">
        <v>60</v>
      </c>
      <c r="H7861" s="74" t="s">
        <v>299</v>
      </c>
      <c r="I7861" s="32" t="s">
        <v>166</v>
      </c>
      <c r="J7861" s="112">
        <v>0.27</v>
      </c>
    </row>
    <row r="7862" spans="1:11">
      <c r="A7862" s="63" t="s">
        <v>19</v>
      </c>
      <c r="B7862" s="5" t="str">
        <f>TEXT(DATA[[#This Row],[Fecha]],"mmm")</f>
        <v>sept</v>
      </c>
      <c r="C7862" s="16">
        <f>(WEEKNUM(DATA[[#This Row],[Fecha]],2))</f>
        <v>37</v>
      </c>
      <c r="D7862" s="73">
        <v>45544</v>
      </c>
      <c r="E7862" s="113">
        <f>YEAR(DATA[[#This Row],[Fecha]])</f>
        <v>2024</v>
      </c>
      <c r="F7862" s="74" t="s">
        <v>58</v>
      </c>
      <c r="G7862" s="32" t="s">
        <v>64</v>
      </c>
      <c r="H7862" s="74" t="s">
        <v>477</v>
      </c>
      <c r="I7862" s="32" t="s">
        <v>166</v>
      </c>
      <c r="J7862" s="112">
        <v>0.23</v>
      </c>
    </row>
    <row r="7863" spans="1:11">
      <c r="A7863" s="63" t="s">
        <v>20</v>
      </c>
      <c r="B7863" s="5" t="str">
        <f>TEXT(DATA[[#This Row],[Fecha]],"mmm")</f>
        <v>sept</v>
      </c>
      <c r="C7863" s="16">
        <f>(WEEKNUM(DATA[[#This Row],[Fecha]],2))</f>
        <v>37</v>
      </c>
      <c r="D7863" s="73">
        <v>45545</v>
      </c>
      <c r="E7863" s="113">
        <f>YEAR(DATA[[#This Row],[Fecha]])</f>
        <v>2024</v>
      </c>
      <c r="F7863" s="74" t="s">
        <v>335</v>
      </c>
      <c r="G7863" s="32" t="s">
        <v>59</v>
      </c>
      <c r="H7863" s="74" t="s">
        <v>487</v>
      </c>
      <c r="I7863" s="32" t="s">
        <v>166</v>
      </c>
      <c r="J7863" s="112">
        <v>0.22</v>
      </c>
    </row>
    <row r="7864" spans="1:11">
      <c r="A7864" s="63" t="s">
        <v>19</v>
      </c>
      <c r="B7864" s="5" t="str">
        <f>TEXT(DATA[[#This Row],[Fecha]],"mmm")</f>
        <v>sept</v>
      </c>
      <c r="C7864" s="16">
        <f>(WEEKNUM(DATA[[#This Row],[Fecha]],2))</f>
        <v>37</v>
      </c>
      <c r="D7864" s="73">
        <v>45545</v>
      </c>
      <c r="E7864" s="113">
        <f>YEAR(DATA[[#This Row],[Fecha]])</f>
        <v>2024</v>
      </c>
      <c r="F7864" s="74" t="s">
        <v>398</v>
      </c>
      <c r="G7864" s="32" t="s">
        <v>70</v>
      </c>
      <c r="H7864" s="74" t="s">
        <v>84</v>
      </c>
      <c r="I7864" s="32" t="s">
        <v>166</v>
      </c>
      <c r="J7864" s="112">
        <v>0.22</v>
      </c>
    </row>
    <row r="7865" spans="1:11">
      <c r="A7865" s="63" t="s">
        <v>22</v>
      </c>
      <c r="B7865" s="5" t="str">
        <f>TEXT(DATA[[#This Row],[Fecha]],"mmm")</f>
        <v>sept</v>
      </c>
      <c r="C7865" s="16">
        <f>(WEEKNUM(DATA[[#This Row],[Fecha]],2))</f>
        <v>37</v>
      </c>
      <c r="D7865" s="73">
        <v>45546</v>
      </c>
      <c r="E7865" s="113">
        <f>YEAR(DATA[[#This Row],[Fecha]])</f>
        <v>2024</v>
      </c>
      <c r="F7865" s="74" t="s">
        <v>398</v>
      </c>
      <c r="G7865" s="32" t="s">
        <v>76</v>
      </c>
      <c r="H7865" s="74" t="s">
        <v>304</v>
      </c>
      <c r="I7865" s="32" t="s">
        <v>166</v>
      </c>
      <c r="J7865" s="112">
        <v>0.22</v>
      </c>
    </row>
    <row r="7866" spans="1:11">
      <c r="A7866" s="63" t="s">
        <v>20</v>
      </c>
      <c r="B7866" s="5" t="str">
        <f>TEXT(DATA[[#This Row],[Fecha]],"mmm")</f>
        <v>sept</v>
      </c>
      <c r="C7866" s="16">
        <f>(WEEKNUM(DATA[[#This Row],[Fecha]],2))</f>
        <v>37</v>
      </c>
      <c r="D7866" s="73">
        <v>45547</v>
      </c>
      <c r="E7866" s="113">
        <f>YEAR(DATA[[#This Row],[Fecha]])</f>
        <v>2024</v>
      </c>
      <c r="F7866" s="74" t="s">
        <v>335</v>
      </c>
      <c r="G7866" s="32" t="s">
        <v>53</v>
      </c>
      <c r="H7866" s="74" t="s">
        <v>387</v>
      </c>
      <c r="I7866" s="32" t="s">
        <v>166</v>
      </c>
      <c r="J7866" s="112">
        <v>0.22</v>
      </c>
    </row>
    <row r="7867" spans="1:11">
      <c r="A7867" s="63" t="s">
        <v>20</v>
      </c>
      <c r="B7867" s="5" t="str">
        <f>TEXT(DATA[[#This Row],[Fecha]],"mmm")</f>
        <v>sept</v>
      </c>
      <c r="C7867" s="16">
        <f>(WEEKNUM(DATA[[#This Row],[Fecha]],2))</f>
        <v>37</v>
      </c>
      <c r="D7867" s="73">
        <v>45549</v>
      </c>
      <c r="E7867" s="113">
        <f>YEAR(DATA[[#This Row],[Fecha]])</f>
        <v>2024</v>
      </c>
      <c r="F7867" s="74" t="s">
        <v>58</v>
      </c>
      <c r="G7867" s="32" t="s">
        <v>59</v>
      </c>
      <c r="H7867" s="74" t="s">
        <v>487</v>
      </c>
      <c r="I7867" s="32" t="s">
        <v>166</v>
      </c>
      <c r="J7867" s="112">
        <v>0.22</v>
      </c>
    </row>
    <row r="7868" spans="1:11">
      <c r="A7868" s="63" t="s">
        <v>22</v>
      </c>
      <c r="B7868" s="5" t="str">
        <f>TEXT(DATA[[#This Row],[Fecha]],"mmm")</f>
        <v>sept</v>
      </c>
      <c r="C7868" s="16">
        <f>(WEEKNUM(DATA[[#This Row],[Fecha]],2))</f>
        <v>37</v>
      </c>
      <c r="D7868" s="73">
        <v>45544</v>
      </c>
      <c r="E7868" s="113">
        <f>YEAR(DATA[[#This Row],[Fecha]])</f>
        <v>2024</v>
      </c>
      <c r="F7868" s="74" t="s">
        <v>398</v>
      </c>
      <c r="G7868" s="32" t="s">
        <v>60</v>
      </c>
      <c r="H7868" s="74" t="s">
        <v>299</v>
      </c>
      <c r="I7868" s="32" t="s">
        <v>166</v>
      </c>
      <c r="J7868" s="112">
        <v>0.2</v>
      </c>
    </row>
    <row r="7869" spans="1:11">
      <c r="A7869" s="63" t="s">
        <v>22</v>
      </c>
      <c r="B7869" s="5" t="str">
        <f>TEXT(DATA[[#This Row],[Fecha]],"mmm")</f>
        <v>sept</v>
      </c>
      <c r="C7869" s="16">
        <f>(WEEKNUM(DATA[[#This Row],[Fecha]],2))</f>
        <v>37</v>
      </c>
      <c r="D7869" s="73">
        <v>45547</v>
      </c>
      <c r="E7869" s="113">
        <f>YEAR(DATA[[#This Row],[Fecha]])</f>
        <v>2024</v>
      </c>
      <c r="F7869" s="74" t="s">
        <v>58</v>
      </c>
      <c r="G7869" s="32" t="s">
        <v>78</v>
      </c>
      <c r="H7869" s="74" t="s">
        <v>296</v>
      </c>
      <c r="I7869" s="32" t="s">
        <v>166</v>
      </c>
      <c r="J7869" s="112">
        <v>0.2</v>
      </c>
    </row>
    <row r="7870" spans="1:11">
      <c r="A7870" s="63" t="s">
        <v>19</v>
      </c>
      <c r="B7870" s="5" t="str">
        <f>TEXT(DATA[[#This Row],[Fecha]],"mmm")</f>
        <v>sept</v>
      </c>
      <c r="C7870" s="16">
        <f>(WEEKNUM(DATA[[#This Row],[Fecha]],2))</f>
        <v>37</v>
      </c>
      <c r="D7870" s="73">
        <v>45546</v>
      </c>
      <c r="E7870" s="113">
        <f>YEAR(DATA[[#This Row],[Fecha]])</f>
        <v>2024</v>
      </c>
      <c r="F7870" s="74" t="s">
        <v>398</v>
      </c>
      <c r="G7870" s="32" t="s">
        <v>65</v>
      </c>
      <c r="H7870" s="74" t="s">
        <v>435</v>
      </c>
      <c r="I7870" s="32" t="s">
        <v>166</v>
      </c>
      <c r="J7870" s="112">
        <v>0.14000000000000001</v>
      </c>
      <c r="K7870" s="29" t="s">
        <v>1223</v>
      </c>
    </row>
    <row r="7871" spans="1:11">
      <c r="A7871" s="63" t="s">
        <v>22</v>
      </c>
      <c r="B7871" s="5" t="str">
        <f>TEXT(DATA[[#This Row],[Fecha]],"mmm")</f>
        <v>sept</v>
      </c>
      <c r="C7871" s="16">
        <f>(WEEKNUM(DATA[[#This Row],[Fecha]],2))</f>
        <v>37</v>
      </c>
      <c r="D7871" s="73">
        <v>45548</v>
      </c>
      <c r="E7871" s="113">
        <f>YEAR(DATA[[#This Row],[Fecha]])</f>
        <v>2024</v>
      </c>
      <c r="F7871" s="74" t="s">
        <v>398</v>
      </c>
      <c r="G7871" s="32" t="s">
        <v>76</v>
      </c>
      <c r="H7871" s="74" t="s">
        <v>352</v>
      </c>
      <c r="I7871" s="32" t="s">
        <v>166</v>
      </c>
      <c r="J7871" s="112">
        <v>0.12</v>
      </c>
    </row>
    <row r="7872" spans="1:11">
      <c r="A7872" s="63" t="s">
        <v>20</v>
      </c>
      <c r="B7872" s="5" t="str">
        <f>TEXT(DATA[[#This Row],[Fecha]],"mmm")</f>
        <v>sept</v>
      </c>
      <c r="C7872" s="16">
        <f>(WEEKNUM(DATA[[#This Row],[Fecha]],2))</f>
        <v>37</v>
      </c>
      <c r="D7872" s="73">
        <v>45549</v>
      </c>
      <c r="E7872" s="113">
        <f>YEAR(DATA[[#This Row],[Fecha]])</f>
        <v>2024</v>
      </c>
      <c r="F7872" s="74" t="s">
        <v>58</v>
      </c>
      <c r="G7872" s="32" t="s">
        <v>59</v>
      </c>
      <c r="H7872" s="74" t="s">
        <v>487</v>
      </c>
      <c r="I7872" s="32" t="s">
        <v>166</v>
      </c>
      <c r="J7872" s="112">
        <v>0.11</v>
      </c>
    </row>
    <row r="7873" spans="1:11">
      <c r="A7873" s="63" t="s">
        <v>22</v>
      </c>
      <c r="B7873" s="5" t="str">
        <f>TEXT(DATA[[#This Row],[Fecha]],"mmm")</f>
        <v>sept</v>
      </c>
      <c r="C7873" s="16">
        <f>(WEEKNUM(DATA[[#This Row],[Fecha]],2))</f>
        <v>37</v>
      </c>
      <c r="D7873" s="73">
        <v>45547</v>
      </c>
      <c r="E7873" s="113">
        <f>YEAR(DATA[[#This Row],[Fecha]])</f>
        <v>2024</v>
      </c>
      <c r="F7873" s="74" t="s">
        <v>58</v>
      </c>
      <c r="G7873" s="32" t="s">
        <v>78</v>
      </c>
      <c r="H7873" s="74" t="s">
        <v>296</v>
      </c>
      <c r="I7873" s="32" t="s">
        <v>166</v>
      </c>
      <c r="J7873" s="112">
        <v>0.1</v>
      </c>
    </row>
    <row r="7874" spans="1:11">
      <c r="A7874" s="63" t="s">
        <v>22</v>
      </c>
      <c r="B7874" s="5" t="str">
        <f>TEXT(DATA[[#This Row],[Fecha]],"mmm")</f>
        <v>sept</v>
      </c>
      <c r="C7874" s="16">
        <f>(WEEKNUM(DATA[[#This Row],[Fecha]],2))</f>
        <v>37</v>
      </c>
      <c r="D7874" s="73">
        <v>45549</v>
      </c>
      <c r="E7874" s="113">
        <f>YEAR(DATA[[#This Row],[Fecha]])</f>
        <v>2024</v>
      </c>
      <c r="F7874" s="74" t="s">
        <v>398</v>
      </c>
      <c r="G7874" s="32" t="s">
        <v>60</v>
      </c>
      <c r="H7874" s="74" t="s">
        <v>299</v>
      </c>
      <c r="I7874" s="32" t="s">
        <v>166</v>
      </c>
      <c r="J7874" s="112">
        <v>0.1</v>
      </c>
    </row>
    <row r="7875" spans="1:11">
      <c r="A7875" s="63" t="s">
        <v>20</v>
      </c>
      <c r="B7875" s="5" t="str">
        <f>TEXT(DATA[[#This Row],[Fecha]],"mmm")</f>
        <v>sept</v>
      </c>
      <c r="C7875" s="16">
        <f>(WEEKNUM(DATA[[#This Row],[Fecha]],2))</f>
        <v>37</v>
      </c>
      <c r="D7875" s="73">
        <v>45546</v>
      </c>
      <c r="E7875" s="113">
        <f>YEAR(DATA[[#This Row],[Fecha]])</f>
        <v>2024</v>
      </c>
      <c r="F7875" s="74" t="s">
        <v>58</v>
      </c>
      <c r="G7875" s="32" t="s">
        <v>59</v>
      </c>
      <c r="H7875" s="74" t="s">
        <v>487</v>
      </c>
      <c r="I7875" s="32" t="s">
        <v>166</v>
      </c>
      <c r="J7875" s="112">
        <v>0.08</v>
      </c>
    </row>
    <row r="7876" spans="1:11">
      <c r="A7876" s="63" t="s">
        <v>22</v>
      </c>
      <c r="B7876" s="5" t="str">
        <f>TEXT(DATA[[#This Row],[Fecha]],"mmm")</f>
        <v>sept</v>
      </c>
      <c r="C7876" s="16">
        <f>(WEEKNUM(DATA[[#This Row],[Fecha]],2))</f>
        <v>37</v>
      </c>
      <c r="D7876" s="73">
        <v>45547</v>
      </c>
      <c r="E7876" s="113">
        <f>YEAR(DATA[[#This Row],[Fecha]])</f>
        <v>2024</v>
      </c>
      <c r="F7876" s="74" t="s">
        <v>58</v>
      </c>
      <c r="G7876" s="32" t="s">
        <v>78</v>
      </c>
      <c r="H7876" s="74" t="s">
        <v>296</v>
      </c>
      <c r="I7876" s="32" t="s">
        <v>166</v>
      </c>
      <c r="J7876" s="112">
        <v>0.08</v>
      </c>
    </row>
    <row r="7877" spans="1:11">
      <c r="A7877" s="63" t="s">
        <v>20</v>
      </c>
      <c r="B7877" s="5" t="str">
        <f>TEXT(DATA[[#This Row],[Fecha]],"mmm")</f>
        <v>sept</v>
      </c>
      <c r="C7877" s="16">
        <f>(WEEKNUM(DATA[[#This Row],[Fecha]],2))</f>
        <v>37</v>
      </c>
      <c r="D7877" s="73">
        <v>45547</v>
      </c>
      <c r="E7877" s="113">
        <f>YEAR(DATA[[#This Row],[Fecha]])</f>
        <v>2024</v>
      </c>
      <c r="F7877" s="74" t="s">
        <v>335</v>
      </c>
      <c r="G7877" s="32" t="s">
        <v>53</v>
      </c>
      <c r="H7877" s="74" t="s">
        <v>387</v>
      </c>
      <c r="I7877" s="32" t="s">
        <v>166</v>
      </c>
      <c r="J7877" s="112">
        <v>0.02</v>
      </c>
    </row>
    <row r="7878" spans="1:11">
      <c r="A7878" s="18" t="s">
        <v>20</v>
      </c>
      <c r="B7878" s="5" t="str">
        <f>TEXT(DATA[[#This Row],[Fecha]],"mmm")</f>
        <v>sept</v>
      </c>
      <c r="C7878" s="16">
        <f>(WEEKNUM(DATA[[#This Row],[Fecha]],2))</f>
        <v>39</v>
      </c>
      <c r="D7878" s="30">
        <v>45558</v>
      </c>
      <c r="E7878" s="113">
        <f>YEAR(DATA[[#This Row],[Fecha]])</f>
        <v>2024</v>
      </c>
      <c r="F7878" s="30" t="s">
        <v>398</v>
      </c>
      <c r="G7878" s="31" t="s">
        <v>70</v>
      </c>
      <c r="H7878" s="35" t="s">
        <v>84</v>
      </c>
      <c r="I7878" s="104" t="s">
        <v>56</v>
      </c>
      <c r="J7878" s="19">
        <v>6.16</v>
      </c>
      <c r="K7878" s="114" t="s">
        <v>1227</v>
      </c>
    </row>
    <row r="7879" spans="1:11">
      <c r="A7879" s="18" t="s">
        <v>20</v>
      </c>
      <c r="B7879" s="5" t="str">
        <f>TEXT(DATA[[#This Row],[Fecha]],"mmm")</f>
        <v>sept</v>
      </c>
      <c r="C7879" s="16">
        <f>(WEEKNUM(DATA[[#This Row],[Fecha]],2))</f>
        <v>39</v>
      </c>
      <c r="D7879" s="30">
        <v>45558</v>
      </c>
      <c r="E7879" s="113">
        <f>YEAR(DATA[[#This Row],[Fecha]])</f>
        <v>2024</v>
      </c>
      <c r="F7879" s="30" t="s">
        <v>335</v>
      </c>
      <c r="G7879" s="31" t="s">
        <v>52</v>
      </c>
      <c r="H7879" s="35" t="s">
        <v>183</v>
      </c>
      <c r="I7879" s="104" t="s">
        <v>56</v>
      </c>
      <c r="J7879" s="19">
        <v>5.54</v>
      </c>
      <c r="K7879" s="114"/>
    </row>
    <row r="7880" spans="1:11">
      <c r="A7880" s="18" t="s">
        <v>20</v>
      </c>
      <c r="B7880" s="5" t="str">
        <f>TEXT(DATA[[#This Row],[Fecha]],"mmm")</f>
        <v>sept</v>
      </c>
      <c r="C7880" s="16">
        <f>(WEEKNUM(DATA[[#This Row],[Fecha]],2))</f>
        <v>39</v>
      </c>
      <c r="D7880" s="30">
        <v>45559</v>
      </c>
      <c r="E7880" s="113">
        <f>YEAR(DATA[[#This Row],[Fecha]])</f>
        <v>2024</v>
      </c>
      <c r="F7880" s="30" t="s">
        <v>335</v>
      </c>
      <c r="G7880" s="31" t="s">
        <v>53</v>
      </c>
      <c r="H7880" s="35" t="s">
        <v>551</v>
      </c>
      <c r="I7880" s="104" t="s">
        <v>56</v>
      </c>
      <c r="J7880" s="19">
        <v>60</v>
      </c>
      <c r="K7880" s="114" t="s">
        <v>1228</v>
      </c>
    </row>
    <row r="7881" spans="1:11">
      <c r="A7881" s="18" t="s">
        <v>20</v>
      </c>
      <c r="B7881" s="5" t="str">
        <f>TEXT(DATA[[#This Row],[Fecha]],"mmm")</f>
        <v>sept</v>
      </c>
      <c r="C7881" s="16">
        <f>(WEEKNUM(DATA[[#This Row],[Fecha]],2))</f>
        <v>39</v>
      </c>
      <c r="D7881" s="30">
        <v>45559</v>
      </c>
      <c r="E7881" s="113">
        <f>YEAR(DATA[[#This Row],[Fecha]])</f>
        <v>2024</v>
      </c>
      <c r="F7881" s="30" t="s">
        <v>335</v>
      </c>
      <c r="G7881" s="31" t="s">
        <v>53</v>
      </c>
      <c r="H7881" s="35" t="s">
        <v>551</v>
      </c>
      <c r="I7881" s="104" t="s">
        <v>56</v>
      </c>
      <c r="J7881" s="19">
        <v>60</v>
      </c>
      <c r="K7881" s="114" t="s">
        <v>1228</v>
      </c>
    </row>
    <row r="7882" spans="1:11">
      <c r="A7882" s="18" t="s">
        <v>20</v>
      </c>
      <c r="B7882" s="5" t="str">
        <f>TEXT(DATA[[#This Row],[Fecha]],"mmm")</f>
        <v>sept</v>
      </c>
      <c r="C7882" s="16">
        <f>(WEEKNUM(DATA[[#This Row],[Fecha]],2))</f>
        <v>39</v>
      </c>
      <c r="D7882" s="30">
        <v>45559</v>
      </c>
      <c r="E7882" s="113">
        <f>YEAR(DATA[[#This Row],[Fecha]])</f>
        <v>2024</v>
      </c>
      <c r="F7882" s="30" t="s">
        <v>335</v>
      </c>
      <c r="G7882" s="31" t="s">
        <v>53</v>
      </c>
      <c r="H7882" s="35" t="s">
        <v>551</v>
      </c>
      <c r="I7882" s="104" t="s">
        <v>56</v>
      </c>
      <c r="J7882" s="19">
        <v>60</v>
      </c>
      <c r="K7882" s="114" t="s">
        <v>1228</v>
      </c>
    </row>
    <row r="7883" spans="1:11">
      <c r="A7883" s="18" t="s">
        <v>19</v>
      </c>
      <c r="B7883" s="5" t="str">
        <f>TEXT(DATA[[#This Row],[Fecha]],"mmm")</f>
        <v>sept</v>
      </c>
      <c r="C7883" s="16">
        <f>(WEEKNUM(DATA[[#This Row],[Fecha]],2))</f>
        <v>39</v>
      </c>
      <c r="D7883" s="30">
        <v>45559</v>
      </c>
      <c r="E7883" s="113">
        <f>YEAR(DATA[[#This Row],[Fecha]])</f>
        <v>2024</v>
      </c>
      <c r="F7883" s="30" t="s">
        <v>58</v>
      </c>
      <c r="G7883" s="31" t="s">
        <v>64</v>
      </c>
      <c r="H7883" s="35" t="s">
        <v>222</v>
      </c>
      <c r="I7883" s="104" t="s">
        <v>56</v>
      </c>
      <c r="J7883" s="19">
        <v>9.09</v>
      </c>
      <c r="K7883" s="114" t="s">
        <v>1229</v>
      </c>
    </row>
    <row r="7884" spans="1:11">
      <c r="A7884" s="18" t="s">
        <v>20</v>
      </c>
      <c r="B7884" s="5" t="str">
        <f>TEXT(DATA[[#This Row],[Fecha]],"mmm")</f>
        <v>sept</v>
      </c>
      <c r="C7884" s="16">
        <f>(WEEKNUM(DATA[[#This Row],[Fecha]],2))</f>
        <v>39</v>
      </c>
      <c r="D7884" s="30">
        <v>45559</v>
      </c>
      <c r="E7884" s="113">
        <f>YEAR(DATA[[#This Row],[Fecha]])</f>
        <v>2024</v>
      </c>
      <c r="F7884" s="30" t="s">
        <v>335</v>
      </c>
      <c r="G7884" s="31" t="s">
        <v>53</v>
      </c>
      <c r="H7884" s="35" t="s">
        <v>551</v>
      </c>
      <c r="I7884" s="104" t="s">
        <v>56</v>
      </c>
      <c r="J7884" s="19">
        <v>60</v>
      </c>
      <c r="K7884" s="114" t="s">
        <v>1228</v>
      </c>
    </row>
    <row r="7885" spans="1:11">
      <c r="A7885" s="18" t="s">
        <v>20</v>
      </c>
      <c r="B7885" s="5" t="str">
        <f>TEXT(DATA[[#This Row],[Fecha]],"mmm")</f>
        <v>sept</v>
      </c>
      <c r="C7885" s="16">
        <f>(WEEKNUM(DATA[[#This Row],[Fecha]],2))</f>
        <v>39</v>
      </c>
      <c r="D7885" s="30">
        <v>45559</v>
      </c>
      <c r="E7885" s="113">
        <f>YEAR(DATA[[#This Row],[Fecha]])</f>
        <v>2024</v>
      </c>
      <c r="F7885" s="30" t="s">
        <v>335</v>
      </c>
      <c r="G7885" s="31" t="s">
        <v>53</v>
      </c>
      <c r="H7885" s="35" t="s">
        <v>551</v>
      </c>
      <c r="I7885" s="104" t="s">
        <v>56</v>
      </c>
      <c r="J7885" s="19">
        <v>55.53</v>
      </c>
      <c r="K7885" s="114" t="s">
        <v>1228</v>
      </c>
    </row>
    <row r="7886" spans="1:11">
      <c r="A7886" s="18" t="s">
        <v>22</v>
      </c>
      <c r="B7886" s="5" t="str">
        <f>TEXT(DATA[[#This Row],[Fecha]],"mmm")</f>
        <v>sept</v>
      </c>
      <c r="C7886" s="16">
        <f>(WEEKNUM(DATA[[#This Row],[Fecha]],2))</f>
        <v>38</v>
      </c>
      <c r="D7886" s="30">
        <v>45551</v>
      </c>
      <c r="E7886" s="113">
        <f>YEAR(DATA[[#This Row],[Fecha]])</f>
        <v>2024</v>
      </c>
      <c r="F7886" s="30" t="s">
        <v>398</v>
      </c>
      <c r="G7886" s="31" t="s">
        <v>179</v>
      </c>
      <c r="H7886" s="35" t="s">
        <v>950</v>
      </c>
      <c r="I7886" s="104" t="s">
        <v>57</v>
      </c>
      <c r="J7886" s="19">
        <v>20.81</v>
      </c>
      <c r="K7886" s="114" t="s">
        <v>1230</v>
      </c>
    </row>
    <row r="7887" spans="1:11">
      <c r="A7887" s="18" t="s">
        <v>22</v>
      </c>
      <c r="B7887" s="5" t="str">
        <f>TEXT(DATA[[#This Row],[Fecha]],"mmm")</f>
        <v>sept</v>
      </c>
      <c r="C7887" s="16">
        <f>(WEEKNUM(DATA[[#This Row],[Fecha]],2))</f>
        <v>38</v>
      </c>
      <c r="D7887" s="30">
        <v>45551</v>
      </c>
      <c r="E7887" s="113">
        <f>YEAR(DATA[[#This Row],[Fecha]])</f>
        <v>2024</v>
      </c>
      <c r="F7887" s="30" t="s">
        <v>398</v>
      </c>
      <c r="G7887" s="31" t="s">
        <v>179</v>
      </c>
      <c r="H7887" s="35" t="s">
        <v>950</v>
      </c>
      <c r="I7887" s="104" t="s">
        <v>57</v>
      </c>
      <c r="J7887" s="19">
        <v>18.91</v>
      </c>
      <c r="K7887" s="114" t="s">
        <v>1230</v>
      </c>
    </row>
    <row r="7888" spans="1:11">
      <c r="A7888" s="18" t="s">
        <v>20</v>
      </c>
      <c r="B7888" s="5" t="str">
        <f>TEXT(DATA[[#This Row],[Fecha]],"mmm")</f>
        <v>sept</v>
      </c>
      <c r="C7888" s="16">
        <f>(WEEKNUM(DATA[[#This Row],[Fecha]],2))</f>
        <v>38</v>
      </c>
      <c r="D7888" s="30">
        <v>45551</v>
      </c>
      <c r="E7888" s="113">
        <f>YEAR(DATA[[#This Row],[Fecha]])</f>
        <v>2024</v>
      </c>
      <c r="F7888" s="30" t="s">
        <v>58</v>
      </c>
      <c r="G7888" s="31" t="s">
        <v>70</v>
      </c>
      <c r="H7888" s="35" t="s">
        <v>84</v>
      </c>
      <c r="I7888" s="104" t="s">
        <v>56</v>
      </c>
      <c r="J7888" s="19">
        <v>18.3</v>
      </c>
      <c r="K7888" s="114" t="s">
        <v>1231</v>
      </c>
    </row>
    <row r="7889" spans="1:11">
      <c r="A7889" s="18" t="s">
        <v>19</v>
      </c>
      <c r="B7889" s="5" t="str">
        <f>TEXT(DATA[[#This Row],[Fecha]],"mmm")</f>
        <v>sept</v>
      </c>
      <c r="C7889" s="16">
        <f>(WEEKNUM(DATA[[#This Row],[Fecha]],2))</f>
        <v>39</v>
      </c>
      <c r="D7889" s="30">
        <v>45561</v>
      </c>
      <c r="E7889" s="113">
        <f>YEAR(DATA[[#This Row],[Fecha]])</f>
        <v>2024</v>
      </c>
      <c r="F7889" s="30" t="s">
        <v>398</v>
      </c>
      <c r="G7889" s="31" t="s">
        <v>53</v>
      </c>
      <c r="H7889" s="35" t="s">
        <v>551</v>
      </c>
      <c r="I7889" s="104" t="s">
        <v>56</v>
      </c>
      <c r="J7889" s="19">
        <v>39.31</v>
      </c>
      <c r="K7889" s="114" t="s">
        <v>1232</v>
      </c>
    </row>
    <row r="7890" spans="1:11">
      <c r="A7890" s="18" t="s">
        <v>22</v>
      </c>
      <c r="B7890" s="5" t="str">
        <f>TEXT(DATA[[#This Row],[Fecha]],"mmm")</f>
        <v>sept</v>
      </c>
      <c r="C7890" s="16">
        <f>(WEEKNUM(DATA[[#This Row],[Fecha]],2))</f>
        <v>39</v>
      </c>
      <c r="D7890" s="30">
        <v>45558</v>
      </c>
      <c r="E7890" s="113">
        <f>YEAR(DATA[[#This Row],[Fecha]])</f>
        <v>2024</v>
      </c>
      <c r="F7890" s="30" t="s">
        <v>398</v>
      </c>
      <c r="G7890" s="31" t="s">
        <v>78</v>
      </c>
      <c r="H7890" s="35" t="s">
        <v>296</v>
      </c>
      <c r="I7890" s="104" t="s">
        <v>56</v>
      </c>
      <c r="J7890" s="19">
        <v>11.45</v>
      </c>
      <c r="K7890" s="114" t="s">
        <v>1233</v>
      </c>
    </row>
    <row r="7891" spans="1:11">
      <c r="A7891" s="18" t="s">
        <v>19</v>
      </c>
      <c r="B7891" s="5" t="str">
        <f>TEXT(DATA[[#This Row],[Fecha]],"mmm")</f>
        <v>sept</v>
      </c>
      <c r="C7891" s="16">
        <f>(WEEKNUM(DATA[[#This Row],[Fecha]],2))</f>
        <v>39</v>
      </c>
      <c r="D7891" s="30">
        <v>45561</v>
      </c>
      <c r="E7891" s="113">
        <f>YEAR(DATA[[#This Row],[Fecha]])</f>
        <v>2024</v>
      </c>
      <c r="F7891" s="30" t="s">
        <v>58</v>
      </c>
      <c r="G7891" s="31" t="s">
        <v>65</v>
      </c>
      <c r="H7891" s="35" t="s">
        <v>89</v>
      </c>
      <c r="I7891" s="104" t="s">
        <v>56</v>
      </c>
      <c r="J7891" s="19">
        <v>6.06</v>
      </c>
      <c r="K7891" s="114"/>
    </row>
    <row r="7892" spans="1:11">
      <c r="A7892" s="18" t="s">
        <v>20</v>
      </c>
      <c r="B7892" s="5" t="str">
        <f>TEXT(DATA[[#This Row],[Fecha]],"mmm")</f>
        <v>sept</v>
      </c>
      <c r="C7892" s="16">
        <f>(WEEKNUM(DATA[[#This Row],[Fecha]],2))</f>
        <v>38</v>
      </c>
      <c r="D7892" s="30">
        <v>45551</v>
      </c>
      <c r="E7892" s="113">
        <f>YEAR(DATA[[#This Row],[Fecha]])</f>
        <v>2024</v>
      </c>
      <c r="F7892" s="30" t="s">
        <v>335</v>
      </c>
      <c r="G7892" s="31" t="s">
        <v>52</v>
      </c>
      <c r="H7892" s="35" t="s">
        <v>1176</v>
      </c>
      <c r="I7892" s="104" t="s">
        <v>56</v>
      </c>
      <c r="J7892" s="19">
        <v>14.81</v>
      </c>
      <c r="K7892" s="114" t="s">
        <v>1234</v>
      </c>
    </row>
    <row r="7893" spans="1:11">
      <c r="A7893" s="18" t="s">
        <v>20</v>
      </c>
      <c r="B7893" s="5" t="str">
        <f>TEXT(DATA[[#This Row],[Fecha]],"mmm")</f>
        <v>sept</v>
      </c>
      <c r="C7893" s="16">
        <f>(WEEKNUM(DATA[[#This Row],[Fecha]],2))</f>
        <v>39</v>
      </c>
      <c r="D7893" s="30">
        <v>45559</v>
      </c>
      <c r="E7893" s="113">
        <f>YEAR(DATA[[#This Row],[Fecha]])</f>
        <v>2024</v>
      </c>
      <c r="F7893" s="30" t="s">
        <v>335</v>
      </c>
      <c r="G7893" s="31" t="s">
        <v>70</v>
      </c>
      <c r="H7893" s="35" t="s">
        <v>86</v>
      </c>
      <c r="I7893" s="104" t="s">
        <v>57</v>
      </c>
      <c r="J7893" s="19">
        <v>13.65</v>
      </c>
      <c r="K7893" s="114" t="s">
        <v>1235</v>
      </c>
    </row>
    <row r="7894" spans="1:11">
      <c r="A7894" s="18" t="s">
        <v>20</v>
      </c>
      <c r="B7894" s="5" t="str">
        <f>TEXT(DATA[[#This Row],[Fecha]],"mmm")</f>
        <v>sept</v>
      </c>
      <c r="C7894" s="16">
        <f>(WEEKNUM(DATA[[#This Row],[Fecha]],2))</f>
        <v>39</v>
      </c>
      <c r="D7894" s="30">
        <v>45559</v>
      </c>
      <c r="E7894" s="113">
        <f>YEAR(DATA[[#This Row],[Fecha]])</f>
        <v>2024</v>
      </c>
      <c r="F7894" s="30" t="s">
        <v>58</v>
      </c>
      <c r="G7894" s="31" t="s">
        <v>75</v>
      </c>
      <c r="H7894" s="35" t="s">
        <v>155</v>
      </c>
      <c r="I7894" s="104" t="s">
        <v>57</v>
      </c>
      <c r="J7894" s="19">
        <v>10.4</v>
      </c>
      <c r="K7894" s="114" t="s">
        <v>1236</v>
      </c>
    </row>
    <row r="7895" spans="1:11">
      <c r="A7895" s="18" t="s">
        <v>22</v>
      </c>
      <c r="B7895" s="5" t="str">
        <f>TEXT(DATA[[#This Row],[Fecha]],"mmm")</f>
        <v>sept</v>
      </c>
      <c r="C7895" s="16">
        <f>(WEEKNUM(DATA[[#This Row],[Fecha]],2))</f>
        <v>39</v>
      </c>
      <c r="D7895" s="30">
        <v>45558</v>
      </c>
      <c r="E7895" s="113">
        <f>YEAR(DATA[[#This Row],[Fecha]])</f>
        <v>2024</v>
      </c>
      <c r="F7895" s="30" t="s">
        <v>398</v>
      </c>
      <c r="G7895" s="31" t="s">
        <v>60</v>
      </c>
      <c r="H7895" s="35" t="s">
        <v>299</v>
      </c>
      <c r="I7895" s="104" t="s">
        <v>57</v>
      </c>
      <c r="J7895" s="19">
        <v>5.63</v>
      </c>
      <c r="K7895" s="114"/>
    </row>
    <row r="7896" spans="1:11">
      <c r="A7896" s="18" t="s">
        <v>22</v>
      </c>
      <c r="B7896" s="5" t="str">
        <f>TEXT(DATA[[#This Row],[Fecha]],"mmm")</f>
        <v>sept</v>
      </c>
      <c r="C7896" s="16">
        <f>(WEEKNUM(DATA[[#This Row],[Fecha]],2))</f>
        <v>39</v>
      </c>
      <c r="D7896" s="30">
        <v>45560</v>
      </c>
      <c r="E7896" s="113">
        <f>YEAR(DATA[[#This Row],[Fecha]])</f>
        <v>2024</v>
      </c>
      <c r="F7896" s="30" t="s">
        <v>398</v>
      </c>
      <c r="G7896" s="31" t="s">
        <v>78</v>
      </c>
      <c r="H7896" s="35" t="s">
        <v>300</v>
      </c>
      <c r="I7896" s="104" t="s">
        <v>56</v>
      </c>
      <c r="J7896" s="19">
        <v>16.73</v>
      </c>
      <c r="K7896" s="114" t="s">
        <v>1237</v>
      </c>
    </row>
    <row r="7897" spans="1:11">
      <c r="A7897" s="18" t="s">
        <v>22</v>
      </c>
      <c r="B7897" s="5" t="str">
        <f>TEXT(DATA[[#This Row],[Fecha]],"mmm")</f>
        <v>sept</v>
      </c>
      <c r="C7897" s="16">
        <f>(WEEKNUM(DATA[[#This Row],[Fecha]],2))</f>
        <v>39</v>
      </c>
      <c r="D7897" s="30">
        <v>45560</v>
      </c>
      <c r="E7897" s="113">
        <f>YEAR(DATA[[#This Row],[Fecha]])</f>
        <v>2024</v>
      </c>
      <c r="F7897" s="30" t="s">
        <v>58</v>
      </c>
      <c r="G7897" s="31" t="s">
        <v>60</v>
      </c>
      <c r="H7897" s="35" t="s">
        <v>299</v>
      </c>
      <c r="I7897" s="104" t="s">
        <v>57</v>
      </c>
      <c r="J7897" s="19">
        <v>11.95</v>
      </c>
      <c r="K7897" s="114" t="s">
        <v>641</v>
      </c>
    </row>
    <row r="7898" spans="1:11">
      <c r="A7898" s="18" t="s">
        <v>20</v>
      </c>
      <c r="B7898" s="5" t="str">
        <f>TEXT(DATA[[#This Row],[Fecha]],"mmm")</f>
        <v>sept</v>
      </c>
      <c r="C7898" s="16">
        <f>(WEEKNUM(DATA[[#This Row],[Fecha]],2))</f>
        <v>39</v>
      </c>
      <c r="D7898" s="30">
        <v>45561</v>
      </c>
      <c r="E7898" s="113">
        <f>YEAR(DATA[[#This Row],[Fecha]])</f>
        <v>2024</v>
      </c>
      <c r="F7898" s="30" t="s">
        <v>398</v>
      </c>
      <c r="G7898" s="31" t="s">
        <v>70</v>
      </c>
      <c r="H7898" s="35" t="s">
        <v>84</v>
      </c>
      <c r="I7898" s="104" t="s">
        <v>57</v>
      </c>
      <c r="J7898" s="19">
        <v>36.61</v>
      </c>
      <c r="K7898" s="114" t="s">
        <v>1238</v>
      </c>
    </row>
    <row r="7899" spans="1:11">
      <c r="A7899" s="18" t="s">
        <v>20</v>
      </c>
      <c r="B7899" s="5" t="str">
        <f>TEXT(DATA[[#This Row],[Fecha]],"mmm")</f>
        <v>sept</v>
      </c>
      <c r="C7899" s="16">
        <f>(WEEKNUM(DATA[[#This Row],[Fecha]],2))</f>
        <v>39</v>
      </c>
      <c r="D7899" s="30">
        <v>45561</v>
      </c>
      <c r="E7899" s="113">
        <f>YEAR(DATA[[#This Row],[Fecha]])</f>
        <v>2024</v>
      </c>
      <c r="F7899" s="30" t="s">
        <v>398</v>
      </c>
      <c r="G7899" s="31" t="s">
        <v>70</v>
      </c>
      <c r="H7899" s="35" t="s">
        <v>84</v>
      </c>
      <c r="I7899" s="104" t="s">
        <v>57</v>
      </c>
      <c r="J7899" s="19">
        <v>24.15</v>
      </c>
      <c r="K7899" s="114" t="s">
        <v>1238</v>
      </c>
    </row>
    <row r="7900" spans="1:11">
      <c r="A7900" s="18" t="s">
        <v>19</v>
      </c>
      <c r="B7900" s="5" t="str">
        <f>TEXT(DATA[[#This Row],[Fecha]],"mmm")</f>
        <v>sept</v>
      </c>
      <c r="C7900" s="16">
        <f>(WEEKNUM(DATA[[#This Row],[Fecha]],2))</f>
        <v>39</v>
      </c>
      <c r="D7900" s="30">
        <v>45561</v>
      </c>
      <c r="E7900" s="113">
        <f>YEAR(DATA[[#This Row],[Fecha]])</f>
        <v>2024</v>
      </c>
      <c r="F7900" s="30" t="s">
        <v>398</v>
      </c>
      <c r="G7900" s="31" t="s">
        <v>53</v>
      </c>
      <c r="H7900" s="35" t="s">
        <v>551</v>
      </c>
      <c r="I7900" s="104" t="s">
        <v>56</v>
      </c>
      <c r="J7900" s="19">
        <v>5.36</v>
      </c>
      <c r="K7900" s="114" t="s">
        <v>1232</v>
      </c>
    </row>
    <row r="7901" spans="1:11">
      <c r="A7901" s="18" t="s">
        <v>20</v>
      </c>
      <c r="B7901" s="5" t="str">
        <f>TEXT(DATA[[#This Row],[Fecha]],"mmm")</f>
        <v>sept</v>
      </c>
      <c r="C7901" s="16">
        <f>(WEEKNUM(DATA[[#This Row],[Fecha]],2))</f>
        <v>39</v>
      </c>
      <c r="D7901" s="30">
        <v>45563</v>
      </c>
      <c r="E7901" s="113">
        <f>YEAR(DATA[[#This Row],[Fecha]])</f>
        <v>2024</v>
      </c>
      <c r="F7901" s="30" t="s">
        <v>58</v>
      </c>
      <c r="G7901" s="31" t="s">
        <v>482</v>
      </c>
      <c r="H7901" s="35" t="s">
        <v>118</v>
      </c>
      <c r="I7901" s="104" t="s">
        <v>57</v>
      </c>
      <c r="J7901" s="19">
        <v>6.9</v>
      </c>
      <c r="K7901" s="114"/>
    </row>
    <row r="7902" spans="1:11">
      <c r="A7902" s="18" t="s">
        <v>20</v>
      </c>
      <c r="B7902" s="5" t="str">
        <f>TEXT(DATA[[#This Row],[Fecha]],"mmm")</f>
        <v>sept</v>
      </c>
      <c r="C7902" s="16">
        <f>(WEEKNUM(DATA[[#This Row],[Fecha]],2))</f>
        <v>39</v>
      </c>
      <c r="D7902" s="30">
        <v>45561</v>
      </c>
      <c r="E7902" s="113">
        <f>YEAR(DATA[[#This Row],[Fecha]])</f>
        <v>2024</v>
      </c>
      <c r="F7902" s="30" t="s">
        <v>335</v>
      </c>
      <c r="G7902" s="31" t="s">
        <v>75</v>
      </c>
      <c r="H7902" s="35" t="s">
        <v>1038</v>
      </c>
      <c r="I7902" s="104" t="s">
        <v>57</v>
      </c>
      <c r="J7902" s="19">
        <v>13.08</v>
      </c>
      <c r="K7902" s="114" t="s">
        <v>1239</v>
      </c>
    </row>
    <row r="7903" spans="1:11">
      <c r="A7903" s="18" t="s">
        <v>20</v>
      </c>
      <c r="B7903" s="5" t="str">
        <f>TEXT(DATA[[#This Row],[Fecha]],"mmm")</f>
        <v>sept</v>
      </c>
      <c r="C7903" s="16">
        <f>(WEEKNUM(DATA[[#This Row],[Fecha]],2))</f>
        <v>38</v>
      </c>
      <c r="D7903" s="30">
        <v>45551</v>
      </c>
      <c r="E7903" s="113">
        <f>YEAR(DATA[[#This Row],[Fecha]])</f>
        <v>2024</v>
      </c>
      <c r="F7903" s="30" t="s">
        <v>335</v>
      </c>
      <c r="G7903" s="31" t="s">
        <v>75</v>
      </c>
      <c r="H7903" s="35" t="s">
        <v>1038</v>
      </c>
      <c r="I7903" s="104" t="s">
        <v>57</v>
      </c>
      <c r="J7903" s="19">
        <v>8.64</v>
      </c>
      <c r="K7903" s="114" t="s">
        <v>1240</v>
      </c>
    </row>
    <row r="7904" spans="1:11">
      <c r="A7904" s="18" t="s">
        <v>19</v>
      </c>
      <c r="B7904" s="5" t="str">
        <f>TEXT(DATA[[#This Row],[Fecha]],"mmm")</f>
        <v>sept</v>
      </c>
      <c r="C7904" s="16">
        <f>(WEEKNUM(DATA[[#This Row],[Fecha]],2))</f>
        <v>39</v>
      </c>
      <c r="D7904" s="30">
        <v>45562</v>
      </c>
      <c r="E7904" s="113">
        <f>YEAR(DATA[[#This Row],[Fecha]])</f>
        <v>2024</v>
      </c>
      <c r="F7904" s="30" t="s">
        <v>398</v>
      </c>
      <c r="G7904" s="31" t="s">
        <v>53</v>
      </c>
      <c r="H7904" s="35" t="s">
        <v>606</v>
      </c>
      <c r="I7904" s="104" t="s">
        <v>56</v>
      </c>
      <c r="J7904" s="19">
        <v>8.09</v>
      </c>
      <c r="K7904" s="114"/>
    </row>
    <row r="7905" spans="1:11">
      <c r="A7905" s="18" t="s">
        <v>20</v>
      </c>
      <c r="B7905" s="5" t="str">
        <f>TEXT(DATA[[#This Row],[Fecha]],"mmm")</f>
        <v>sept</v>
      </c>
      <c r="C7905" s="16">
        <f>(WEEKNUM(DATA[[#This Row],[Fecha]],2))</f>
        <v>39</v>
      </c>
      <c r="D7905" s="30">
        <v>45561</v>
      </c>
      <c r="E7905" s="113">
        <f>YEAR(DATA[[#This Row],[Fecha]])</f>
        <v>2024</v>
      </c>
      <c r="F7905" s="30" t="s">
        <v>335</v>
      </c>
      <c r="G7905" s="31" t="s">
        <v>75</v>
      </c>
      <c r="H7905" s="35" t="s">
        <v>1038</v>
      </c>
      <c r="I7905" s="104" t="s">
        <v>57</v>
      </c>
      <c r="J7905" s="19">
        <v>7.19</v>
      </c>
      <c r="K7905" s="114" t="s">
        <v>1239</v>
      </c>
    </row>
    <row r="7906" spans="1:11">
      <c r="A7906" s="18" t="s">
        <v>19</v>
      </c>
      <c r="B7906" s="5" t="str">
        <f>TEXT(DATA[[#This Row],[Fecha]],"mmm")</f>
        <v>sept</v>
      </c>
      <c r="C7906" s="16">
        <f>(WEEKNUM(DATA[[#This Row],[Fecha]],2))</f>
        <v>38</v>
      </c>
      <c r="D7906" s="30">
        <v>45551</v>
      </c>
      <c r="E7906" s="113">
        <f>YEAR(DATA[[#This Row],[Fecha]])</f>
        <v>2024</v>
      </c>
      <c r="F7906" s="30" t="s">
        <v>58</v>
      </c>
      <c r="G7906" s="31" t="s">
        <v>65</v>
      </c>
      <c r="H7906" s="35" t="s">
        <v>435</v>
      </c>
      <c r="I7906" s="104" t="s">
        <v>56</v>
      </c>
      <c r="J7906" s="19">
        <v>7.63</v>
      </c>
      <c r="K7906" s="114"/>
    </row>
    <row r="7907" spans="1:11">
      <c r="A7907" s="18" t="s">
        <v>22</v>
      </c>
      <c r="B7907" s="5" t="str">
        <f>TEXT(DATA[[#This Row],[Fecha]],"mmm")</f>
        <v>sept</v>
      </c>
      <c r="C7907" s="16">
        <f>(WEEKNUM(DATA[[#This Row],[Fecha]],2))</f>
        <v>39</v>
      </c>
      <c r="D7907" s="30">
        <v>45560</v>
      </c>
      <c r="E7907" s="113">
        <f>YEAR(DATA[[#This Row],[Fecha]])</f>
        <v>2024</v>
      </c>
      <c r="F7907" s="30" t="s">
        <v>398</v>
      </c>
      <c r="G7907" s="31" t="s">
        <v>79</v>
      </c>
      <c r="H7907" s="35" t="s">
        <v>110</v>
      </c>
      <c r="I7907" s="104" t="s">
        <v>56</v>
      </c>
      <c r="J7907" s="19">
        <v>5.08</v>
      </c>
      <c r="K7907" s="114"/>
    </row>
    <row r="7908" spans="1:11">
      <c r="A7908" s="18" t="s">
        <v>20</v>
      </c>
      <c r="B7908" s="5" t="str">
        <f>TEXT(DATA[[#This Row],[Fecha]],"mmm")</f>
        <v>sept</v>
      </c>
      <c r="C7908" s="16">
        <f>(WEEKNUM(DATA[[#This Row],[Fecha]],2))</f>
        <v>39</v>
      </c>
      <c r="D7908" s="30">
        <v>45561</v>
      </c>
      <c r="E7908" s="113">
        <f>YEAR(DATA[[#This Row],[Fecha]])</f>
        <v>2024</v>
      </c>
      <c r="F7908" s="30" t="s">
        <v>335</v>
      </c>
      <c r="G7908" s="31" t="s">
        <v>64</v>
      </c>
      <c r="H7908" s="35" t="s">
        <v>477</v>
      </c>
      <c r="I7908" s="104" t="s">
        <v>57</v>
      </c>
      <c r="J7908" s="19">
        <v>8.74</v>
      </c>
      <c r="K7908" s="114"/>
    </row>
    <row r="7909" spans="1:11">
      <c r="A7909" s="18" t="s">
        <v>20</v>
      </c>
      <c r="B7909" s="5" t="str">
        <f>TEXT(DATA[[#This Row],[Fecha]],"mmm")</f>
        <v>sept</v>
      </c>
      <c r="C7909" s="16">
        <f>(WEEKNUM(DATA[[#This Row],[Fecha]],2))</f>
        <v>39</v>
      </c>
      <c r="D7909" s="30">
        <v>45562</v>
      </c>
      <c r="E7909" s="113">
        <f>YEAR(DATA[[#This Row],[Fecha]])</f>
        <v>2024</v>
      </c>
      <c r="F7909" s="30" t="s">
        <v>335</v>
      </c>
      <c r="G7909" s="31" t="s">
        <v>75</v>
      </c>
      <c r="H7909" s="35" t="s">
        <v>705</v>
      </c>
      <c r="I7909" s="104" t="s">
        <v>57</v>
      </c>
      <c r="J7909" s="19">
        <v>9.31</v>
      </c>
      <c r="K7909" s="114" t="s">
        <v>641</v>
      </c>
    </row>
    <row r="7910" spans="1:11">
      <c r="A7910" s="18" t="s">
        <v>19</v>
      </c>
      <c r="B7910" s="5" t="str">
        <f>TEXT(DATA[[#This Row],[Fecha]],"mmm")</f>
        <v>sept</v>
      </c>
      <c r="C7910" s="16">
        <f>(WEEKNUM(DATA[[#This Row],[Fecha]],2))</f>
        <v>39</v>
      </c>
      <c r="D7910" s="30">
        <v>45562</v>
      </c>
      <c r="E7910" s="113">
        <f>YEAR(DATA[[#This Row],[Fecha]])</f>
        <v>2024</v>
      </c>
      <c r="F7910" s="30" t="s">
        <v>398</v>
      </c>
      <c r="G7910" s="31" t="s">
        <v>59</v>
      </c>
      <c r="H7910" s="35" t="s">
        <v>654</v>
      </c>
      <c r="I7910" s="104" t="s">
        <v>57</v>
      </c>
      <c r="J7910" s="19">
        <v>6.82</v>
      </c>
      <c r="K7910" s="114" t="s">
        <v>1241</v>
      </c>
    </row>
    <row r="7911" spans="1:11">
      <c r="A7911" s="18" t="s">
        <v>22</v>
      </c>
      <c r="B7911" s="5" t="str">
        <f>TEXT(DATA[[#This Row],[Fecha]],"mmm")</f>
        <v>sept</v>
      </c>
      <c r="C7911" s="16">
        <f>(WEEKNUM(DATA[[#This Row],[Fecha]],2))</f>
        <v>39</v>
      </c>
      <c r="D7911" s="30">
        <v>45561</v>
      </c>
      <c r="E7911" s="113">
        <f>YEAR(DATA[[#This Row],[Fecha]])</f>
        <v>2024</v>
      </c>
      <c r="F7911" s="30" t="s">
        <v>398</v>
      </c>
      <c r="G7911" s="31" t="s">
        <v>76</v>
      </c>
      <c r="H7911" s="35" t="s">
        <v>303</v>
      </c>
      <c r="I7911" s="104" t="s">
        <v>56</v>
      </c>
      <c r="J7911" s="19">
        <v>13</v>
      </c>
      <c r="K7911" s="114" t="s">
        <v>1242</v>
      </c>
    </row>
    <row r="7912" spans="1:11">
      <c r="A7912" s="18" t="s">
        <v>20</v>
      </c>
      <c r="B7912" s="5" t="str">
        <f>TEXT(DATA[[#This Row],[Fecha]],"mmm")</f>
        <v>sept</v>
      </c>
      <c r="C7912" s="16">
        <f>(WEEKNUM(DATA[[#This Row],[Fecha]],2))</f>
        <v>38</v>
      </c>
      <c r="D7912" s="30">
        <v>45552</v>
      </c>
      <c r="E7912" s="113">
        <f>YEAR(DATA[[#This Row],[Fecha]])</f>
        <v>2024</v>
      </c>
      <c r="F7912" s="30" t="s">
        <v>398</v>
      </c>
      <c r="G7912" s="31" t="s">
        <v>75</v>
      </c>
      <c r="H7912" s="35" t="s">
        <v>1038</v>
      </c>
      <c r="I7912" s="104" t="s">
        <v>57</v>
      </c>
      <c r="J7912" s="19">
        <v>6.33</v>
      </c>
      <c r="K7912" s="114" t="s">
        <v>1240</v>
      </c>
    </row>
    <row r="7913" spans="1:11">
      <c r="A7913" s="18" t="s">
        <v>20</v>
      </c>
      <c r="B7913" s="5" t="str">
        <f>TEXT(DATA[[#This Row],[Fecha]],"mmm")</f>
        <v>sept</v>
      </c>
      <c r="C7913" s="16">
        <f>(WEEKNUM(DATA[[#This Row],[Fecha]],2))</f>
        <v>39</v>
      </c>
      <c r="D7913" s="30">
        <v>45562</v>
      </c>
      <c r="E7913" s="113">
        <f>YEAR(DATA[[#This Row],[Fecha]])</f>
        <v>2024</v>
      </c>
      <c r="F7913" s="30" t="s">
        <v>335</v>
      </c>
      <c r="G7913" s="31" t="s">
        <v>75</v>
      </c>
      <c r="H7913" s="35" t="s">
        <v>705</v>
      </c>
      <c r="I7913" s="104" t="s">
        <v>57</v>
      </c>
      <c r="J7913" s="19">
        <v>8.74</v>
      </c>
      <c r="K7913" s="114" t="s">
        <v>641</v>
      </c>
    </row>
    <row r="7914" spans="1:11">
      <c r="A7914" s="18" t="s">
        <v>22</v>
      </c>
      <c r="B7914" s="5" t="str">
        <f>TEXT(DATA[[#This Row],[Fecha]],"mmm")</f>
        <v>sept</v>
      </c>
      <c r="C7914" s="16">
        <f>(WEEKNUM(DATA[[#This Row],[Fecha]],2))</f>
        <v>39</v>
      </c>
      <c r="D7914" s="30">
        <v>45562</v>
      </c>
      <c r="E7914" s="113">
        <f>YEAR(DATA[[#This Row],[Fecha]])</f>
        <v>2024</v>
      </c>
      <c r="F7914" s="30" t="s">
        <v>398</v>
      </c>
      <c r="G7914" s="31" t="s">
        <v>76</v>
      </c>
      <c r="H7914" s="35" t="s">
        <v>303</v>
      </c>
      <c r="I7914" s="104" t="s">
        <v>57</v>
      </c>
      <c r="J7914" s="19">
        <v>7.23</v>
      </c>
      <c r="K7914" s="114" t="s">
        <v>1243</v>
      </c>
    </row>
    <row r="7915" spans="1:11">
      <c r="A7915" s="18" t="s">
        <v>19</v>
      </c>
      <c r="B7915" s="5" t="str">
        <f>TEXT(DATA[[#This Row],[Fecha]],"mmm")</f>
        <v>sept</v>
      </c>
      <c r="C7915" s="16">
        <f>(WEEKNUM(DATA[[#This Row],[Fecha]],2))</f>
        <v>39</v>
      </c>
      <c r="D7915" s="30">
        <v>45562</v>
      </c>
      <c r="E7915" s="113">
        <f>YEAR(DATA[[#This Row],[Fecha]])</f>
        <v>2024</v>
      </c>
      <c r="F7915" s="30" t="s">
        <v>398</v>
      </c>
      <c r="G7915" s="31" t="s">
        <v>65</v>
      </c>
      <c r="H7915" s="35" t="s">
        <v>435</v>
      </c>
      <c r="I7915" s="104" t="s">
        <v>56</v>
      </c>
      <c r="J7915" s="19">
        <v>5.53</v>
      </c>
      <c r="K7915" s="114"/>
    </row>
    <row r="7916" spans="1:11">
      <c r="A7916" s="18" t="s">
        <v>20</v>
      </c>
      <c r="B7916" s="5" t="str">
        <f>TEXT(DATA[[#This Row],[Fecha]],"mmm")</f>
        <v>sept</v>
      </c>
      <c r="C7916" s="16">
        <f>(WEEKNUM(DATA[[#This Row],[Fecha]],2))</f>
        <v>39</v>
      </c>
      <c r="D7916" s="30">
        <v>45562</v>
      </c>
      <c r="E7916" s="113">
        <f>YEAR(DATA[[#This Row],[Fecha]])</f>
        <v>2024</v>
      </c>
      <c r="F7916" s="30" t="s">
        <v>335</v>
      </c>
      <c r="G7916" s="31" t="s">
        <v>482</v>
      </c>
      <c r="H7916" s="35" t="s">
        <v>652</v>
      </c>
      <c r="I7916" s="104" t="s">
        <v>57</v>
      </c>
      <c r="J7916" s="19">
        <v>9.48</v>
      </c>
      <c r="K7916" s="114" t="s">
        <v>1244</v>
      </c>
    </row>
    <row r="7917" spans="1:11">
      <c r="A7917" s="18" t="s">
        <v>20</v>
      </c>
      <c r="B7917" s="5" t="str">
        <f>TEXT(DATA[[#This Row],[Fecha]],"mmm")</f>
        <v>sept</v>
      </c>
      <c r="C7917" s="16">
        <f>(WEEKNUM(DATA[[#This Row],[Fecha]],2))</f>
        <v>38</v>
      </c>
      <c r="D7917" s="30">
        <v>45551</v>
      </c>
      <c r="E7917" s="113">
        <f>YEAR(DATA[[#This Row],[Fecha]])</f>
        <v>2024</v>
      </c>
      <c r="F7917" s="30" t="s">
        <v>335</v>
      </c>
      <c r="G7917" s="31" t="s">
        <v>75</v>
      </c>
      <c r="H7917" s="35" t="s">
        <v>1038</v>
      </c>
      <c r="I7917" s="104" t="s">
        <v>57</v>
      </c>
      <c r="J7917" s="19">
        <v>5.72</v>
      </c>
      <c r="K7917" s="114" t="s">
        <v>1240</v>
      </c>
    </row>
    <row r="7918" spans="1:11">
      <c r="A7918" s="18" t="s">
        <v>22</v>
      </c>
      <c r="B7918" s="5" t="str">
        <f>TEXT(DATA[[#This Row],[Fecha]],"mmm")</f>
        <v>sept</v>
      </c>
      <c r="C7918" s="16">
        <f>(WEEKNUM(DATA[[#This Row],[Fecha]],2))</f>
        <v>39</v>
      </c>
      <c r="D7918" s="30">
        <v>45562</v>
      </c>
      <c r="E7918" s="113">
        <f>YEAR(DATA[[#This Row],[Fecha]])</f>
        <v>2024</v>
      </c>
      <c r="F7918" s="30" t="s">
        <v>398</v>
      </c>
      <c r="G7918" s="31" t="s">
        <v>76</v>
      </c>
      <c r="H7918" s="35" t="s">
        <v>303</v>
      </c>
      <c r="I7918" s="104" t="s">
        <v>57</v>
      </c>
      <c r="J7918" s="19">
        <v>6.75</v>
      </c>
      <c r="K7918" s="114" t="s">
        <v>1243</v>
      </c>
    </row>
    <row r="7919" spans="1:11">
      <c r="A7919" s="18" t="s">
        <v>19</v>
      </c>
      <c r="B7919" s="5" t="str">
        <f>TEXT(DATA[[#This Row],[Fecha]],"mmm")</f>
        <v>sept</v>
      </c>
      <c r="C7919" s="16">
        <f>(WEEKNUM(DATA[[#This Row],[Fecha]],2))</f>
        <v>38</v>
      </c>
      <c r="D7919" s="30">
        <v>45551</v>
      </c>
      <c r="E7919" s="113">
        <f>YEAR(DATA[[#This Row],[Fecha]])</f>
        <v>2024</v>
      </c>
      <c r="F7919" s="30" t="s">
        <v>58</v>
      </c>
      <c r="G7919" s="31" t="s">
        <v>59</v>
      </c>
      <c r="H7919" s="35" t="s">
        <v>487</v>
      </c>
      <c r="I7919" s="104" t="s">
        <v>56</v>
      </c>
      <c r="J7919" s="19">
        <v>5.57</v>
      </c>
      <c r="K7919" s="114"/>
    </row>
    <row r="7920" spans="1:11">
      <c r="A7920" s="18" t="s">
        <v>20</v>
      </c>
      <c r="B7920" s="5" t="str">
        <f>TEXT(DATA[[#This Row],[Fecha]],"mmm")</f>
        <v>sept</v>
      </c>
      <c r="C7920" s="16">
        <f>(WEEKNUM(DATA[[#This Row],[Fecha]],2))</f>
        <v>39</v>
      </c>
      <c r="D7920" s="30">
        <v>45561</v>
      </c>
      <c r="E7920" s="113">
        <f>YEAR(DATA[[#This Row],[Fecha]])</f>
        <v>2024</v>
      </c>
      <c r="F7920" s="30" t="s">
        <v>398</v>
      </c>
      <c r="G7920" s="31" t="s">
        <v>75</v>
      </c>
      <c r="H7920" s="35" t="s">
        <v>177</v>
      </c>
      <c r="I7920" s="104" t="s">
        <v>57</v>
      </c>
      <c r="J7920" s="19">
        <v>6.02</v>
      </c>
      <c r="K7920" s="114"/>
    </row>
    <row r="7921" spans="1:11">
      <c r="A7921" s="18" t="s">
        <v>19</v>
      </c>
      <c r="B7921" s="5" t="str">
        <f>TEXT(DATA[[#This Row],[Fecha]],"mmm")</f>
        <v>sept</v>
      </c>
      <c r="C7921" s="16">
        <f>(WEEKNUM(DATA[[#This Row],[Fecha]],2))</f>
        <v>39</v>
      </c>
      <c r="D7921" s="30">
        <v>45563</v>
      </c>
      <c r="E7921" s="113">
        <f>YEAR(DATA[[#This Row],[Fecha]])</f>
        <v>2024</v>
      </c>
      <c r="F7921" s="30" t="s">
        <v>58</v>
      </c>
      <c r="G7921" s="31" t="s">
        <v>1204</v>
      </c>
      <c r="H7921" s="35" t="s">
        <v>1245</v>
      </c>
      <c r="I7921" s="104" t="s">
        <v>56</v>
      </c>
      <c r="J7921" s="19">
        <v>17.28</v>
      </c>
      <c r="K7921" s="114" t="s">
        <v>1246</v>
      </c>
    </row>
    <row r="7922" spans="1:11">
      <c r="A7922" s="18" t="s">
        <v>20</v>
      </c>
      <c r="B7922" s="5" t="str">
        <f>TEXT(DATA[[#This Row],[Fecha]],"mmm")</f>
        <v>sept</v>
      </c>
      <c r="C7922" s="16">
        <f>(WEEKNUM(DATA[[#This Row],[Fecha]],2))</f>
        <v>39</v>
      </c>
      <c r="D7922" s="30">
        <v>45563</v>
      </c>
      <c r="E7922" s="113">
        <f>YEAR(DATA[[#This Row],[Fecha]])</f>
        <v>2024</v>
      </c>
      <c r="F7922" s="30" t="s">
        <v>58</v>
      </c>
      <c r="G7922" s="31" t="s">
        <v>52</v>
      </c>
      <c r="H7922" s="35" t="s">
        <v>594</v>
      </c>
      <c r="I7922" s="104" t="s">
        <v>57</v>
      </c>
      <c r="J7922" s="19">
        <v>7.77</v>
      </c>
      <c r="K7922" s="114"/>
    </row>
    <row r="7923" spans="1:11">
      <c r="A7923" s="18" t="s">
        <v>19</v>
      </c>
      <c r="B7923" s="5" t="str">
        <f>TEXT(DATA[[#This Row],[Fecha]],"mmm")</f>
        <v>sept</v>
      </c>
      <c r="C7923" s="16">
        <f>(WEEKNUM(DATA[[#This Row],[Fecha]],2))</f>
        <v>39</v>
      </c>
      <c r="D7923" s="30">
        <v>45563</v>
      </c>
      <c r="E7923" s="113">
        <f>YEAR(DATA[[#This Row],[Fecha]])</f>
        <v>2024</v>
      </c>
      <c r="F7923" s="30" t="s">
        <v>58</v>
      </c>
      <c r="G7923" s="31" t="s">
        <v>53</v>
      </c>
      <c r="H7923" s="35" t="s">
        <v>519</v>
      </c>
      <c r="I7923" s="104" t="s">
        <v>56</v>
      </c>
      <c r="J7923" s="19">
        <v>15.23</v>
      </c>
      <c r="K7923" s="114" t="s">
        <v>1203</v>
      </c>
    </row>
    <row r="7924" spans="1:11">
      <c r="A7924" s="18" t="s">
        <v>20</v>
      </c>
      <c r="B7924" s="5" t="str">
        <f>TEXT(DATA[[#This Row],[Fecha]],"mmm")</f>
        <v>sept</v>
      </c>
      <c r="C7924" s="16">
        <f>(WEEKNUM(DATA[[#This Row],[Fecha]],2))</f>
        <v>38</v>
      </c>
      <c r="D7924" s="30">
        <v>45551</v>
      </c>
      <c r="E7924" s="113">
        <f>YEAR(DATA[[#This Row],[Fecha]])</f>
        <v>2024</v>
      </c>
      <c r="F7924" s="30" t="s">
        <v>335</v>
      </c>
      <c r="G7924" s="31" t="s">
        <v>75</v>
      </c>
      <c r="H7924" s="35" t="s">
        <v>1038</v>
      </c>
      <c r="I7924" s="104" t="s">
        <v>57</v>
      </c>
      <c r="J7924" s="19">
        <v>5.19</v>
      </c>
      <c r="K7924" s="114" t="s">
        <v>1240</v>
      </c>
    </row>
    <row r="7925" spans="1:11">
      <c r="A7925" s="18" t="s">
        <v>22</v>
      </c>
      <c r="B7925" s="5" t="str">
        <f>TEXT(DATA[[#This Row],[Fecha]],"mmm")</f>
        <v>sept</v>
      </c>
      <c r="C7925" s="16">
        <f>(WEEKNUM(DATA[[#This Row],[Fecha]],2))</f>
        <v>39</v>
      </c>
      <c r="D7925" s="30">
        <v>45562</v>
      </c>
      <c r="E7925" s="113">
        <f>YEAR(DATA[[#This Row],[Fecha]])</f>
        <v>2024</v>
      </c>
      <c r="F7925" s="30" t="s">
        <v>58</v>
      </c>
      <c r="G7925" s="31" t="s">
        <v>60</v>
      </c>
      <c r="H7925" s="35" t="s">
        <v>299</v>
      </c>
      <c r="I7925" s="104" t="s">
        <v>57</v>
      </c>
      <c r="J7925" s="19">
        <v>6.08</v>
      </c>
      <c r="K7925" s="114"/>
    </row>
    <row r="7926" spans="1:11">
      <c r="A7926" s="18" t="s">
        <v>20</v>
      </c>
      <c r="B7926" s="5" t="str">
        <f>TEXT(DATA[[#This Row],[Fecha]],"mmm")</f>
        <v>sept</v>
      </c>
      <c r="C7926" s="16">
        <f>(WEEKNUM(DATA[[#This Row],[Fecha]],2))</f>
        <v>38</v>
      </c>
      <c r="D7926" s="30">
        <v>45551</v>
      </c>
      <c r="E7926" s="113">
        <f>YEAR(DATA[[#This Row],[Fecha]])</f>
        <v>2024</v>
      </c>
      <c r="F7926" s="30" t="s">
        <v>335</v>
      </c>
      <c r="G7926" s="31" t="s">
        <v>53</v>
      </c>
      <c r="H7926" s="35" t="s">
        <v>387</v>
      </c>
      <c r="I7926" s="104" t="s">
        <v>166</v>
      </c>
      <c r="J7926" s="19">
        <v>4.8499999999999996</v>
      </c>
      <c r="K7926" s="114"/>
    </row>
    <row r="7927" spans="1:11">
      <c r="A7927" s="18" t="s">
        <v>19</v>
      </c>
      <c r="B7927" s="5" t="str">
        <f>TEXT(DATA[[#This Row],[Fecha]],"mmm")</f>
        <v>sept</v>
      </c>
      <c r="C7927" s="16">
        <f>(WEEKNUM(DATA[[#This Row],[Fecha]],2))</f>
        <v>39</v>
      </c>
      <c r="D7927" s="30">
        <v>45561</v>
      </c>
      <c r="E7927" s="113">
        <f>YEAR(DATA[[#This Row],[Fecha]])</f>
        <v>2024</v>
      </c>
      <c r="F7927" s="30" t="s">
        <v>58</v>
      </c>
      <c r="G7927" s="31" t="s">
        <v>65</v>
      </c>
      <c r="H7927" s="35" t="s">
        <v>89</v>
      </c>
      <c r="I7927" s="104" t="s">
        <v>166</v>
      </c>
      <c r="J7927" s="19">
        <v>4.84</v>
      </c>
      <c r="K7927" s="114"/>
    </row>
    <row r="7928" spans="1:11">
      <c r="A7928" s="18" t="s">
        <v>20</v>
      </c>
      <c r="B7928" s="5" t="str">
        <f>TEXT(DATA[[#This Row],[Fecha]],"mmm")</f>
        <v>sept</v>
      </c>
      <c r="C7928" s="16">
        <f>(WEEKNUM(DATA[[#This Row],[Fecha]],2))</f>
        <v>39</v>
      </c>
      <c r="D7928" s="30">
        <v>45563</v>
      </c>
      <c r="E7928" s="113">
        <f>YEAR(DATA[[#This Row],[Fecha]])</f>
        <v>2024</v>
      </c>
      <c r="F7928" s="30" t="s">
        <v>58</v>
      </c>
      <c r="G7928" s="31" t="s">
        <v>52</v>
      </c>
      <c r="H7928" s="35" t="s">
        <v>431</v>
      </c>
      <c r="I7928" s="104" t="s">
        <v>166</v>
      </c>
      <c r="J7928" s="19">
        <v>4.7699999999999996</v>
      </c>
      <c r="K7928" s="114"/>
    </row>
    <row r="7929" spans="1:11">
      <c r="A7929" s="18" t="s">
        <v>22</v>
      </c>
      <c r="B7929" s="5" t="str">
        <f>TEXT(DATA[[#This Row],[Fecha]],"mmm")</f>
        <v>sept</v>
      </c>
      <c r="C7929" s="16">
        <f>(WEEKNUM(DATA[[#This Row],[Fecha]],2))</f>
        <v>39</v>
      </c>
      <c r="D7929" s="30">
        <v>45561</v>
      </c>
      <c r="E7929" s="113">
        <f>YEAR(DATA[[#This Row],[Fecha]])</f>
        <v>2024</v>
      </c>
      <c r="F7929" s="30" t="s">
        <v>398</v>
      </c>
      <c r="G7929" s="31" t="s">
        <v>74</v>
      </c>
      <c r="H7929" s="35" t="s">
        <v>149</v>
      </c>
      <c r="I7929" s="104" t="s">
        <v>166</v>
      </c>
      <c r="J7929" s="19">
        <v>4.75</v>
      </c>
      <c r="K7929" s="114"/>
    </row>
    <row r="7930" spans="1:11">
      <c r="A7930" s="18" t="s">
        <v>20</v>
      </c>
      <c r="B7930" s="5" t="str">
        <f>TEXT(DATA[[#This Row],[Fecha]],"mmm")</f>
        <v>sept</v>
      </c>
      <c r="C7930" s="16">
        <f>(WEEKNUM(DATA[[#This Row],[Fecha]],2))</f>
        <v>39</v>
      </c>
      <c r="D7930" s="30">
        <v>45559</v>
      </c>
      <c r="E7930" s="113">
        <f>YEAR(DATA[[#This Row],[Fecha]])</f>
        <v>2024</v>
      </c>
      <c r="F7930" s="30" t="s">
        <v>398</v>
      </c>
      <c r="G7930" s="31" t="s">
        <v>70</v>
      </c>
      <c r="H7930" s="35" t="s">
        <v>731</v>
      </c>
      <c r="I7930" s="104" t="s">
        <v>166</v>
      </c>
      <c r="J7930" s="19">
        <v>4.67</v>
      </c>
      <c r="K7930" s="114"/>
    </row>
    <row r="7931" spans="1:11">
      <c r="A7931" s="18" t="s">
        <v>22</v>
      </c>
      <c r="B7931" s="5" t="str">
        <f>TEXT(DATA[[#This Row],[Fecha]],"mmm")</f>
        <v>sept</v>
      </c>
      <c r="C7931" s="16">
        <f>(WEEKNUM(DATA[[#This Row],[Fecha]],2))</f>
        <v>39</v>
      </c>
      <c r="D7931" s="30">
        <v>45559</v>
      </c>
      <c r="E7931" s="113">
        <f>YEAR(DATA[[#This Row],[Fecha]])</f>
        <v>2024</v>
      </c>
      <c r="F7931" s="30" t="s">
        <v>398</v>
      </c>
      <c r="G7931" s="31" t="s">
        <v>65</v>
      </c>
      <c r="H7931" s="35" t="s">
        <v>89</v>
      </c>
      <c r="I7931" s="104" t="s">
        <v>166</v>
      </c>
      <c r="J7931" s="19">
        <v>4.58</v>
      </c>
      <c r="K7931" s="114"/>
    </row>
    <row r="7932" spans="1:11">
      <c r="A7932" s="18" t="s">
        <v>20</v>
      </c>
      <c r="B7932" s="5" t="str">
        <f>TEXT(DATA[[#This Row],[Fecha]],"mmm")</f>
        <v>sept</v>
      </c>
      <c r="C7932" s="16">
        <f>(WEEKNUM(DATA[[#This Row],[Fecha]],2))</f>
        <v>39</v>
      </c>
      <c r="D7932" s="30">
        <v>45559</v>
      </c>
      <c r="E7932" s="113">
        <f>YEAR(DATA[[#This Row],[Fecha]])</f>
        <v>2024</v>
      </c>
      <c r="F7932" s="30" t="s">
        <v>398</v>
      </c>
      <c r="G7932" s="31" t="s">
        <v>52</v>
      </c>
      <c r="H7932" s="35" t="s">
        <v>162</v>
      </c>
      <c r="I7932" s="104" t="s">
        <v>166</v>
      </c>
      <c r="J7932" s="19">
        <v>4.57</v>
      </c>
      <c r="K7932" s="114"/>
    </row>
    <row r="7933" spans="1:11">
      <c r="A7933" s="18" t="s">
        <v>20</v>
      </c>
      <c r="B7933" s="5" t="str">
        <f>TEXT(DATA[[#This Row],[Fecha]],"mmm")</f>
        <v>sept</v>
      </c>
      <c r="C7933" s="16">
        <f>(WEEKNUM(DATA[[#This Row],[Fecha]],2))</f>
        <v>39</v>
      </c>
      <c r="D7933" s="30">
        <v>45560</v>
      </c>
      <c r="E7933" s="113">
        <f>YEAR(DATA[[#This Row],[Fecha]])</f>
        <v>2024</v>
      </c>
      <c r="F7933" s="30" t="s">
        <v>398</v>
      </c>
      <c r="G7933" s="31" t="s">
        <v>75</v>
      </c>
      <c r="H7933" s="35" t="s">
        <v>177</v>
      </c>
      <c r="I7933" s="104" t="s">
        <v>166</v>
      </c>
      <c r="J7933" s="19">
        <v>4.55</v>
      </c>
      <c r="K7933" s="114"/>
    </row>
    <row r="7934" spans="1:11">
      <c r="A7934" s="18" t="s">
        <v>20</v>
      </c>
      <c r="B7934" s="5" t="str">
        <f>TEXT(DATA[[#This Row],[Fecha]],"mmm")</f>
        <v>sept</v>
      </c>
      <c r="C7934" s="16">
        <f>(WEEKNUM(DATA[[#This Row],[Fecha]],2))</f>
        <v>39</v>
      </c>
      <c r="D7934" s="30">
        <v>45561</v>
      </c>
      <c r="E7934" s="113">
        <f>YEAR(DATA[[#This Row],[Fecha]])</f>
        <v>2024</v>
      </c>
      <c r="F7934" s="30" t="s">
        <v>335</v>
      </c>
      <c r="G7934" s="31" t="s">
        <v>75</v>
      </c>
      <c r="H7934" s="35" t="s">
        <v>1038</v>
      </c>
      <c r="I7934" s="104" t="s">
        <v>166</v>
      </c>
      <c r="J7934" s="19">
        <v>4.4000000000000004</v>
      </c>
      <c r="K7934" s="114"/>
    </row>
    <row r="7935" spans="1:11">
      <c r="A7935" s="18" t="s">
        <v>20</v>
      </c>
      <c r="B7935" s="5" t="str">
        <f>TEXT(DATA[[#This Row],[Fecha]],"mmm")</f>
        <v>sept</v>
      </c>
      <c r="C7935" s="16">
        <f>(WEEKNUM(DATA[[#This Row],[Fecha]],2))</f>
        <v>39</v>
      </c>
      <c r="D7935" s="30">
        <v>45561</v>
      </c>
      <c r="E7935" s="113">
        <f>YEAR(DATA[[#This Row],[Fecha]])</f>
        <v>2024</v>
      </c>
      <c r="F7935" s="30" t="s">
        <v>335</v>
      </c>
      <c r="G7935" s="31" t="s">
        <v>75</v>
      </c>
      <c r="H7935" s="35" t="s">
        <v>1038</v>
      </c>
      <c r="I7935" s="104" t="s">
        <v>166</v>
      </c>
      <c r="J7935" s="19">
        <v>4.29</v>
      </c>
      <c r="K7935" s="114"/>
    </row>
    <row r="7936" spans="1:11">
      <c r="A7936" s="18" t="s">
        <v>20</v>
      </c>
      <c r="B7936" s="5" t="str">
        <f>TEXT(DATA[[#This Row],[Fecha]],"mmm")</f>
        <v>sept</v>
      </c>
      <c r="C7936" s="16">
        <f>(WEEKNUM(DATA[[#This Row],[Fecha]],2))</f>
        <v>38</v>
      </c>
      <c r="D7936" s="30">
        <v>45551</v>
      </c>
      <c r="E7936" s="113">
        <f>YEAR(DATA[[#This Row],[Fecha]])</f>
        <v>2024</v>
      </c>
      <c r="F7936" s="30" t="s">
        <v>335</v>
      </c>
      <c r="G7936" s="31" t="s">
        <v>75</v>
      </c>
      <c r="H7936" s="35" t="s">
        <v>1038</v>
      </c>
      <c r="I7936" s="104" t="s">
        <v>166</v>
      </c>
      <c r="J7936" s="19">
        <v>4.2699999999999996</v>
      </c>
      <c r="K7936" s="114"/>
    </row>
    <row r="7937" spans="1:11">
      <c r="A7937" s="18" t="s">
        <v>20</v>
      </c>
      <c r="B7937" s="5" t="str">
        <f>TEXT(DATA[[#This Row],[Fecha]],"mmm")</f>
        <v>sept</v>
      </c>
      <c r="C7937" s="16">
        <f>(WEEKNUM(DATA[[#This Row],[Fecha]],2))</f>
        <v>39</v>
      </c>
      <c r="D7937" s="30">
        <v>45562</v>
      </c>
      <c r="E7937" s="113">
        <f>YEAR(DATA[[#This Row],[Fecha]])</f>
        <v>2024</v>
      </c>
      <c r="F7937" s="30" t="s">
        <v>58</v>
      </c>
      <c r="G7937" s="31" t="s">
        <v>53</v>
      </c>
      <c r="H7937" s="35" t="s">
        <v>387</v>
      </c>
      <c r="I7937" s="104" t="s">
        <v>166</v>
      </c>
      <c r="J7937" s="19">
        <v>4.21</v>
      </c>
      <c r="K7937" s="114"/>
    </row>
    <row r="7938" spans="1:11">
      <c r="A7938" s="18" t="s">
        <v>19</v>
      </c>
      <c r="B7938" s="5" t="str">
        <f>TEXT(DATA[[#This Row],[Fecha]],"mmm")</f>
        <v>sept</v>
      </c>
      <c r="C7938" s="16">
        <f>(WEEKNUM(DATA[[#This Row],[Fecha]],2))</f>
        <v>39</v>
      </c>
      <c r="D7938" s="30">
        <v>45562</v>
      </c>
      <c r="E7938" s="113">
        <f>YEAR(DATA[[#This Row],[Fecha]])</f>
        <v>2024</v>
      </c>
      <c r="F7938" s="30" t="s">
        <v>398</v>
      </c>
      <c r="G7938" s="31" t="s">
        <v>65</v>
      </c>
      <c r="H7938" s="35" t="s">
        <v>435</v>
      </c>
      <c r="I7938" s="104" t="s">
        <v>166</v>
      </c>
      <c r="J7938" s="19">
        <v>4.13</v>
      </c>
      <c r="K7938" s="114"/>
    </row>
    <row r="7939" spans="1:11">
      <c r="A7939" s="18" t="s">
        <v>20</v>
      </c>
      <c r="B7939" s="5" t="str">
        <f>TEXT(DATA[[#This Row],[Fecha]],"mmm")</f>
        <v>sept</v>
      </c>
      <c r="C7939" s="16">
        <f>(WEEKNUM(DATA[[#This Row],[Fecha]],2))</f>
        <v>39</v>
      </c>
      <c r="D7939" s="30">
        <v>45562</v>
      </c>
      <c r="E7939" s="113">
        <f>YEAR(DATA[[#This Row],[Fecha]])</f>
        <v>2024</v>
      </c>
      <c r="F7939" s="30" t="s">
        <v>335</v>
      </c>
      <c r="G7939" s="31" t="s">
        <v>52</v>
      </c>
      <c r="H7939" s="35" t="s">
        <v>1247</v>
      </c>
      <c r="I7939" s="104" t="s">
        <v>166</v>
      </c>
      <c r="J7939" s="19">
        <v>4.1100000000000003</v>
      </c>
      <c r="K7939" s="114"/>
    </row>
    <row r="7940" spans="1:11">
      <c r="A7940" s="18" t="s">
        <v>20</v>
      </c>
      <c r="B7940" s="5" t="str">
        <f>TEXT(DATA[[#This Row],[Fecha]],"mmm")</f>
        <v>sept</v>
      </c>
      <c r="C7940" s="16">
        <f>(WEEKNUM(DATA[[#This Row],[Fecha]],2))</f>
        <v>39</v>
      </c>
      <c r="D7940" s="30">
        <v>45562</v>
      </c>
      <c r="E7940" s="113">
        <f>YEAR(DATA[[#This Row],[Fecha]])</f>
        <v>2024</v>
      </c>
      <c r="F7940" s="30" t="s">
        <v>398</v>
      </c>
      <c r="G7940" s="31" t="s">
        <v>53</v>
      </c>
      <c r="H7940" s="35" t="s">
        <v>525</v>
      </c>
      <c r="I7940" s="104" t="s">
        <v>166</v>
      </c>
      <c r="J7940" s="19">
        <v>4.03</v>
      </c>
      <c r="K7940" s="114"/>
    </row>
    <row r="7941" spans="1:11">
      <c r="A7941" s="18" t="s">
        <v>20</v>
      </c>
      <c r="B7941" s="5" t="str">
        <f>TEXT(DATA[[#This Row],[Fecha]],"mmm")</f>
        <v>sept</v>
      </c>
      <c r="C7941" s="16">
        <f>(WEEKNUM(DATA[[#This Row],[Fecha]],2))</f>
        <v>38</v>
      </c>
      <c r="D7941" s="30">
        <v>45551</v>
      </c>
      <c r="E7941" s="113">
        <f>YEAR(DATA[[#This Row],[Fecha]])</f>
        <v>2024</v>
      </c>
      <c r="F7941" s="30" t="s">
        <v>335</v>
      </c>
      <c r="G7941" s="31" t="s">
        <v>70</v>
      </c>
      <c r="H7941" s="35" t="s">
        <v>607</v>
      </c>
      <c r="I7941" s="104" t="s">
        <v>166</v>
      </c>
      <c r="J7941" s="19">
        <v>4.0199999999999996</v>
      </c>
      <c r="K7941" s="114"/>
    </row>
    <row r="7942" spans="1:11">
      <c r="A7942" s="18" t="s">
        <v>19</v>
      </c>
      <c r="B7942" s="5" t="str">
        <f>TEXT(DATA[[#This Row],[Fecha]],"mmm")</f>
        <v>sept</v>
      </c>
      <c r="C7942" s="16">
        <f>(WEEKNUM(DATA[[#This Row],[Fecha]],2))</f>
        <v>39</v>
      </c>
      <c r="D7942" s="30">
        <v>45561</v>
      </c>
      <c r="E7942" s="113">
        <f>YEAR(DATA[[#This Row],[Fecha]])</f>
        <v>2024</v>
      </c>
      <c r="F7942" s="30" t="s">
        <v>58</v>
      </c>
      <c r="G7942" s="31" t="s">
        <v>65</v>
      </c>
      <c r="H7942" s="35" t="s">
        <v>89</v>
      </c>
      <c r="I7942" s="104" t="s">
        <v>166</v>
      </c>
      <c r="J7942" s="19">
        <v>4.01</v>
      </c>
      <c r="K7942" s="114"/>
    </row>
    <row r="7943" spans="1:11">
      <c r="A7943" s="18" t="s">
        <v>20</v>
      </c>
      <c r="B7943" s="5" t="str">
        <f>TEXT(DATA[[#This Row],[Fecha]],"mmm")</f>
        <v>sept</v>
      </c>
      <c r="C7943" s="16">
        <f>(WEEKNUM(DATA[[#This Row],[Fecha]],2))</f>
        <v>39</v>
      </c>
      <c r="D7943" s="30">
        <v>45558</v>
      </c>
      <c r="E7943" s="113">
        <f>YEAR(DATA[[#This Row],[Fecha]])</f>
        <v>2024</v>
      </c>
      <c r="F7943" s="30" t="s">
        <v>398</v>
      </c>
      <c r="G7943" s="31" t="s">
        <v>75</v>
      </c>
      <c r="H7943" s="35" t="s">
        <v>177</v>
      </c>
      <c r="I7943" s="104" t="s">
        <v>166</v>
      </c>
      <c r="J7943" s="19">
        <v>3.97</v>
      </c>
      <c r="K7943" s="114"/>
    </row>
    <row r="7944" spans="1:11">
      <c r="A7944" s="18" t="s">
        <v>20</v>
      </c>
      <c r="B7944" s="5" t="str">
        <f>TEXT(DATA[[#This Row],[Fecha]],"mmm")</f>
        <v>sept</v>
      </c>
      <c r="C7944" s="16">
        <f>(WEEKNUM(DATA[[#This Row],[Fecha]],2))</f>
        <v>38</v>
      </c>
      <c r="D7944" s="30">
        <v>45551</v>
      </c>
      <c r="E7944" s="113">
        <f>YEAR(DATA[[#This Row],[Fecha]])</f>
        <v>2024</v>
      </c>
      <c r="F7944" s="30" t="s">
        <v>398</v>
      </c>
      <c r="G7944" s="31" t="s">
        <v>53</v>
      </c>
      <c r="H7944" s="35" t="s">
        <v>387</v>
      </c>
      <c r="I7944" s="104" t="s">
        <v>166</v>
      </c>
      <c r="J7944" s="19">
        <v>3.95</v>
      </c>
      <c r="K7944" s="114"/>
    </row>
    <row r="7945" spans="1:11">
      <c r="A7945" s="18" t="s">
        <v>20</v>
      </c>
      <c r="B7945" s="5" t="str">
        <f>TEXT(DATA[[#This Row],[Fecha]],"mmm")</f>
        <v>sept</v>
      </c>
      <c r="C7945" s="16">
        <f>(WEEKNUM(DATA[[#This Row],[Fecha]],2))</f>
        <v>38</v>
      </c>
      <c r="D7945" s="30">
        <v>45551</v>
      </c>
      <c r="E7945" s="113">
        <f>YEAR(DATA[[#This Row],[Fecha]])</f>
        <v>2024</v>
      </c>
      <c r="F7945" s="30" t="s">
        <v>335</v>
      </c>
      <c r="G7945" s="31" t="s">
        <v>77</v>
      </c>
      <c r="H7945" s="35" t="s">
        <v>168</v>
      </c>
      <c r="I7945" s="104" t="s">
        <v>166</v>
      </c>
      <c r="J7945" s="19">
        <v>3.91</v>
      </c>
      <c r="K7945" s="114"/>
    </row>
    <row r="7946" spans="1:11">
      <c r="A7946" s="18" t="s">
        <v>20</v>
      </c>
      <c r="B7946" s="5" t="str">
        <f>TEXT(DATA[[#This Row],[Fecha]],"mmm")</f>
        <v>sept</v>
      </c>
      <c r="C7946" s="16">
        <f>(WEEKNUM(DATA[[#This Row],[Fecha]],2))</f>
        <v>39</v>
      </c>
      <c r="D7946" s="30">
        <v>45561</v>
      </c>
      <c r="E7946" s="113">
        <f>YEAR(DATA[[#This Row],[Fecha]])</f>
        <v>2024</v>
      </c>
      <c r="F7946" s="30" t="s">
        <v>58</v>
      </c>
      <c r="G7946" s="31" t="s">
        <v>53</v>
      </c>
      <c r="H7946" s="35" t="s">
        <v>637</v>
      </c>
      <c r="I7946" s="104" t="s">
        <v>166</v>
      </c>
      <c r="J7946" s="19">
        <v>3.88</v>
      </c>
      <c r="K7946" s="114"/>
    </row>
    <row r="7947" spans="1:11">
      <c r="A7947" s="18" t="s">
        <v>22</v>
      </c>
      <c r="B7947" s="5" t="str">
        <f>TEXT(DATA[[#This Row],[Fecha]],"mmm")</f>
        <v>sept</v>
      </c>
      <c r="C7947" s="16">
        <f>(WEEKNUM(DATA[[#This Row],[Fecha]],2))</f>
        <v>39</v>
      </c>
      <c r="D7947" s="30">
        <v>45561</v>
      </c>
      <c r="E7947" s="113">
        <f>YEAR(DATA[[#This Row],[Fecha]])</f>
        <v>2024</v>
      </c>
      <c r="F7947" s="30" t="s">
        <v>398</v>
      </c>
      <c r="G7947" s="31" t="s">
        <v>76</v>
      </c>
      <c r="H7947" s="35" t="s">
        <v>102</v>
      </c>
      <c r="I7947" s="104" t="s">
        <v>166</v>
      </c>
      <c r="J7947" s="19">
        <v>3.85</v>
      </c>
      <c r="K7947" s="114"/>
    </row>
    <row r="7948" spans="1:11">
      <c r="A7948" s="18" t="s">
        <v>22</v>
      </c>
      <c r="B7948" s="5" t="str">
        <f>TEXT(DATA[[#This Row],[Fecha]],"mmm")</f>
        <v>sept</v>
      </c>
      <c r="C7948" s="16">
        <f>(WEEKNUM(DATA[[#This Row],[Fecha]],2))</f>
        <v>39</v>
      </c>
      <c r="D7948" s="30">
        <v>45560</v>
      </c>
      <c r="E7948" s="113">
        <f>YEAR(DATA[[#This Row],[Fecha]])</f>
        <v>2024</v>
      </c>
      <c r="F7948" s="30" t="s">
        <v>398</v>
      </c>
      <c r="G7948" s="31" t="s">
        <v>78</v>
      </c>
      <c r="H7948" s="35" t="s">
        <v>300</v>
      </c>
      <c r="I7948" s="104" t="s">
        <v>166</v>
      </c>
      <c r="J7948" s="19">
        <v>3.83</v>
      </c>
      <c r="K7948" s="114"/>
    </row>
    <row r="7949" spans="1:11">
      <c r="A7949" s="18" t="s">
        <v>20</v>
      </c>
      <c r="B7949" s="5" t="str">
        <f>TEXT(DATA[[#This Row],[Fecha]],"mmm")</f>
        <v>sept</v>
      </c>
      <c r="C7949" s="16">
        <f>(WEEKNUM(DATA[[#This Row],[Fecha]],2))</f>
        <v>39</v>
      </c>
      <c r="D7949" s="30">
        <v>45560</v>
      </c>
      <c r="E7949" s="113">
        <f>YEAR(DATA[[#This Row],[Fecha]])</f>
        <v>2024</v>
      </c>
      <c r="F7949" s="30" t="s">
        <v>398</v>
      </c>
      <c r="G7949" s="31" t="s">
        <v>70</v>
      </c>
      <c r="H7949" s="35" t="s">
        <v>84</v>
      </c>
      <c r="I7949" s="104" t="s">
        <v>166</v>
      </c>
      <c r="J7949" s="19">
        <v>3.82</v>
      </c>
      <c r="K7949" s="114"/>
    </row>
    <row r="7950" spans="1:11">
      <c r="A7950" s="18" t="s">
        <v>22</v>
      </c>
      <c r="B7950" s="5" t="str">
        <f>TEXT(DATA[[#This Row],[Fecha]],"mmm")</f>
        <v>sept</v>
      </c>
      <c r="C7950" s="16">
        <f>(WEEKNUM(DATA[[#This Row],[Fecha]],2))</f>
        <v>39</v>
      </c>
      <c r="D7950" s="30">
        <v>45560</v>
      </c>
      <c r="E7950" s="113">
        <f>YEAR(DATA[[#This Row],[Fecha]])</f>
        <v>2024</v>
      </c>
      <c r="F7950" s="30" t="s">
        <v>58</v>
      </c>
      <c r="G7950" s="31" t="s">
        <v>79</v>
      </c>
      <c r="H7950" s="35" t="s">
        <v>110</v>
      </c>
      <c r="I7950" s="104" t="s">
        <v>166</v>
      </c>
      <c r="J7950" s="19">
        <v>3.78</v>
      </c>
      <c r="K7950" s="114"/>
    </row>
    <row r="7951" spans="1:11">
      <c r="A7951" s="18" t="s">
        <v>19</v>
      </c>
      <c r="B7951" s="5" t="str">
        <f>TEXT(DATA[[#This Row],[Fecha]],"mmm")</f>
        <v>sept</v>
      </c>
      <c r="C7951" s="16">
        <f>(WEEKNUM(DATA[[#This Row],[Fecha]],2))</f>
        <v>39</v>
      </c>
      <c r="D7951" s="30">
        <v>45558</v>
      </c>
      <c r="E7951" s="113">
        <f>YEAR(DATA[[#This Row],[Fecha]])</f>
        <v>2024</v>
      </c>
      <c r="F7951" s="30" t="s">
        <v>398</v>
      </c>
      <c r="G7951" s="31" t="s">
        <v>65</v>
      </c>
      <c r="H7951" s="35" t="s">
        <v>435</v>
      </c>
      <c r="I7951" s="104" t="s">
        <v>166</v>
      </c>
      <c r="J7951" s="19">
        <v>3.7</v>
      </c>
      <c r="K7951" s="114"/>
    </row>
    <row r="7952" spans="1:11">
      <c r="A7952" s="18" t="s">
        <v>20</v>
      </c>
      <c r="B7952" s="5" t="str">
        <f>TEXT(DATA[[#This Row],[Fecha]],"mmm")</f>
        <v>sept</v>
      </c>
      <c r="C7952" s="16">
        <f>(WEEKNUM(DATA[[#This Row],[Fecha]],2))</f>
        <v>38</v>
      </c>
      <c r="D7952" s="30">
        <v>45552</v>
      </c>
      <c r="E7952" s="113">
        <f>YEAR(DATA[[#This Row],[Fecha]])</f>
        <v>2024</v>
      </c>
      <c r="F7952" s="30" t="s">
        <v>58</v>
      </c>
      <c r="G7952" s="31" t="s">
        <v>59</v>
      </c>
      <c r="H7952" s="35" t="s">
        <v>532</v>
      </c>
      <c r="I7952" s="104" t="s">
        <v>166</v>
      </c>
      <c r="J7952" s="19">
        <v>3.68</v>
      </c>
      <c r="K7952" s="114"/>
    </row>
    <row r="7953" spans="1:11">
      <c r="A7953" s="18" t="s">
        <v>20</v>
      </c>
      <c r="B7953" s="5" t="str">
        <f>TEXT(DATA[[#This Row],[Fecha]],"mmm")</f>
        <v>sept</v>
      </c>
      <c r="C7953" s="16">
        <f>(WEEKNUM(DATA[[#This Row],[Fecha]],2))</f>
        <v>38</v>
      </c>
      <c r="D7953" s="30">
        <v>45552</v>
      </c>
      <c r="E7953" s="113">
        <f>YEAR(DATA[[#This Row],[Fecha]])</f>
        <v>2024</v>
      </c>
      <c r="F7953" s="30" t="s">
        <v>398</v>
      </c>
      <c r="G7953" s="31" t="s">
        <v>59</v>
      </c>
      <c r="H7953" s="35" t="s">
        <v>656</v>
      </c>
      <c r="I7953" s="104" t="s">
        <v>166</v>
      </c>
      <c r="J7953" s="19">
        <v>3.67</v>
      </c>
      <c r="K7953" s="114"/>
    </row>
    <row r="7954" spans="1:11">
      <c r="A7954" s="18" t="s">
        <v>20</v>
      </c>
      <c r="B7954" s="5" t="str">
        <f>TEXT(DATA[[#This Row],[Fecha]],"mmm")</f>
        <v>sept</v>
      </c>
      <c r="C7954" s="16">
        <f>(WEEKNUM(DATA[[#This Row],[Fecha]],2))</f>
        <v>39</v>
      </c>
      <c r="D7954" s="30">
        <v>45559</v>
      </c>
      <c r="E7954" s="113">
        <f>YEAR(DATA[[#This Row],[Fecha]])</f>
        <v>2024</v>
      </c>
      <c r="F7954" s="30" t="s">
        <v>58</v>
      </c>
      <c r="G7954" s="31" t="s">
        <v>59</v>
      </c>
      <c r="H7954" s="35" t="s">
        <v>654</v>
      </c>
      <c r="I7954" s="104" t="s">
        <v>166</v>
      </c>
      <c r="J7954" s="19">
        <v>3.63</v>
      </c>
      <c r="K7954" s="114"/>
    </row>
    <row r="7955" spans="1:11">
      <c r="A7955" s="18" t="s">
        <v>20</v>
      </c>
      <c r="B7955" s="5" t="str">
        <f>TEXT(DATA[[#This Row],[Fecha]],"mmm")</f>
        <v>sept</v>
      </c>
      <c r="C7955" s="16">
        <f>(WEEKNUM(DATA[[#This Row],[Fecha]],2))</f>
        <v>39</v>
      </c>
      <c r="D7955" s="30">
        <v>45559</v>
      </c>
      <c r="E7955" s="113">
        <f>YEAR(DATA[[#This Row],[Fecha]])</f>
        <v>2024</v>
      </c>
      <c r="F7955" s="30" t="s">
        <v>398</v>
      </c>
      <c r="G7955" s="31" t="s">
        <v>75</v>
      </c>
      <c r="H7955" s="35" t="s">
        <v>177</v>
      </c>
      <c r="I7955" s="104" t="s">
        <v>166</v>
      </c>
      <c r="J7955" s="19">
        <v>3.61</v>
      </c>
      <c r="K7955" s="114"/>
    </row>
    <row r="7956" spans="1:11">
      <c r="A7956" s="18" t="s">
        <v>20</v>
      </c>
      <c r="B7956" s="5" t="str">
        <f>TEXT(DATA[[#This Row],[Fecha]],"mmm")</f>
        <v>sept</v>
      </c>
      <c r="C7956" s="16">
        <f>(WEEKNUM(DATA[[#This Row],[Fecha]],2))</f>
        <v>39</v>
      </c>
      <c r="D7956" s="30">
        <v>45561</v>
      </c>
      <c r="E7956" s="113">
        <f>YEAR(DATA[[#This Row],[Fecha]])</f>
        <v>2024</v>
      </c>
      <c r="F7956" s="30" t="s">
        <v>58</v>
      </c>
      <c r="G7956" s="31" t="s">
        <v>53</v>
      </c>
      <c r="H7956" s="35" t="s">
        <v>433</v>
      </c>
      <c r="I7956" s="104" t="s">
        <v>166</v>
      </c>
      <c r="J7956" s="19">
        <v>3.43</v>
      </c>
      <c r="K7956" s="114"/>
    </row>
    <row r="7957" spans="1:11">
      <c r="A7957" s="18" t="s">
        <v>19</v>
      </c>
      <c r="B7957" s="5" t="str">
        <f>TEXT(DATA[[#This Row],[Fecha]],"mmm")</f>
        <v>sept</v>
      </c>
      <c r="C7957" s="16">
        <f>(WEEKNUM(DATA[[#This Row],[Fecha]],2))</f>
        <v>38</v>
      </c>
      <c r="D7957" s="30">
        <v>45551</v>
      </c>
      <c r="E7957" s="113">
        <f>YEAR(DATA[[#This Row],[Fecha]])</f>
        <v>2024</v>
      </c>
      <c r="F7957" s="30" t="s">
        <v>58</v>
      </c>
      <c r="G7957" s="31" t="s">
        <v>65</v>
      </c>
      <c r="H7957" s="35" t="s">
        <v>435</v>
      </c>
      <c r="I7957" s="104" t="s">
        <v>166</v>
      </c>
      <c r="J7957" s="19">
        <v>3.36</v>
      </c>
      <c r="K7957" s="114"/>
    </row>
    <row r="7958" spans="1:11">
      <c r="A7958" s="18" t="s">
        <v>20</v>
      </c>
      <c r="B7958" s="5" t="str">
        <f>TEXT(DATA[[#This Row],[Fecha]],"mmm")</f>
        <v>sept</v>
      </c>
      <c r="C7958" s="16">
        <f>(WEEKNUM(DATA[[#This Row],[Fecha]],2))</f>
        <v>38</v>
      </c>
      <c r="D7958" s="30">
        <v>45551</v>
      </c>
      <c r="E7958" s="113">
        <f>YEAR(DATA[[#This Row],[Fecha]])</f>
        <v>2024</v>
      </c>
      <c r="F7958" s="30" t="s">
        <v>335</v>
      </c>
      <c r="G7958" s="31" t="s">
        <v>75</v>
      </c>
      <c r="H7958" s="35" t="s">
        <v>1038</v>
      </c>
      <c r="I7958" s="104" t="s">
        <v>166</v>
      </c>
      <c r="J7958" s="19">
        <v>3.29</v>
      </c>
      <c r="K7958" s="114"/>
    </row>
    <row r="7959" spans="1:11">
      <c r="A7959" s="18" t="s">
        <v>19</v>
      </c>
      <c r="B7959" s="5" t="str">
        <f>TEXT(DATA[[#This Row],[Fecha]],"mmm")</f>
        <v>sept</v>
      </c>
      <c r="C7959" s="16">
        <f>(WEEKNUM(DATA[[#This Row],[Fecha]],2))</f>
        <v>39</v>
      </c>
      <c r="D7959" s="30">
        <v>45561</v>
      </c>
      <c r="E7959" s="113">
        <f>YEAR(DATA[[#This Row],[Fecha]])</f>
        <v>2024</v>
      </c>
      <c r="F7959" s="30" t="s">
        <v>58</v>
      </c>
      <c r="G7959" s="31" t="s">
        <v>65</v>
      </c>
      <c r="H7959" s="35" t="s">
        <v>89</v>
      </c>
      <c r="I7959" s="104" t="s">
        <v>166</v>
      </c>
      <c r="J7959" s="19">
        <v>3.27</v>
      </c>
      <c r="K7959" s="114"/>
    </row>
    <row r="7960" spans="1:11">
      <c r="A7960" s="18" t="s">
        <v>20</v>
      </c>
      <c r="B7960" s="5" t="str">
        <f>TEXT(DATA[[#This Row],[Fecha]],"mmm")</f>
        <v>sept</v>
      </c>
      <c r="C7960" s="16">
        <f>(WEEKNUM(DATA[[#This Row],[Fecha]],2))</f>
        <v>38</v>
      </c>
      <c r="D7960" s="30">
        <v>45551</v>
      </c>
      <c r="E7960" s="113">
        <f>YEAR(DATA[[#This Row],[Fecha]])</f>
        <v>2024</v>
      </c>
      <c r="F7960" s="30" t="s">
        <v>398</v>
      </c>
      <c r="G7960" s="31" t="s">
        <v>53</v>
      </c>
      <c r="H7960" s="35" t="s">
        <v>387</v>
      </c>
      <c r="I7960" s="104" t="s">
        <v>166</v>
      </c>
      <c r="J7960" s="19">
        <v>3.23</v>
      </c>
      <c r="K7960" s="114"/>
    </row>
    <row r="7961" spans="1:11">
      <c r="A7961" s="18" t="s">
        <v>20</v>
      </c>
      <c r="B7961" s="5" t="str">
        <f>TEXT(DATA[[#This Row],[Fecha]],"mmm")</f>
        <v>sept</v>
      </c>
      <c r="C7961" s="16">
        <f>(WEEKNUM(DATA[[#This Row],[Fecha]],2))</f>
        <v>39</v>
      </c>
      <c r="D7961" s="30">
        <v>45562</v>
      </c>
      <c r="E7961" s="113">
        <f>YEAR(DATA[[#This Row],[Fecha]])</f>
        <v>2024</v>
      </c>
      <c r="F7961" s="30" t="s">
        <v>335</v>
      </c>
      <c r="G7961" s="31" t="s">
        <v>75</v>
      </c>
      <c r="H7961" s="35" t="s">
        <v>705</v>
      </c>
      <c r="I7961" s="104" t="s">
        <v>166</v>
      </c>
      <c r="J7961" s="19">
        <v>3.19</v>
      </c>
      <c r="K7961" s="114"/>
    </row>
    <row r="7962" spans="1:11">
      <c r="A7962" s="18" t="s">
        <v>19</v>
      </c>
      <c r="B7962" s="5" t="str">
        <f>TEXT(DATA[[#This Row],[Fecha]],"mmm")</f>
        <v>sept</v>
      </c>
      <c r="C7962" s="16">
        <f>(WEEKNUM(DATA[[#This Row],[Fecha]],2))</f>
        <v>39</v>
      </c>
      <c r="D7962" s="30">
        <v>45559</v>
      </c>
      <c r="E7962" s="113">
        <f>YEAR(DATA[[#This Row],[Fecha]])</f>
        <v>2024</v>
      </c>
      <c r="F7962" s="30" t="s">
        <v>58</v>
      </c>
      <c r="G7962" s="31" t="s">
        <v>80</v>
      </c>
      <c r="H7962" s="35" t="s">
        <v>827</v>
      </c>
      <c r="I7962" s="104" t="s">
        <v>166</v>
      </c>
      <c r="J7962" s="19">
        <v>3.16</v>
      </c>
      <c r="K7962" s="114"/>
    </row>
    <row r="7963" spans="1:11">
      <c r="A7963" s="18" t="s">
        <v>22</v>
      </c>
      <c r="B7963" s="5" t="str">
        <f>TEXT(DATA[[#This Row],[Fecha]],"mmm")</f>
        <v>sept</v>
      </c>
      <c r="C7963" s="16">
        <f>(WEEKNUM(DATA[[#This Row],[Fecha]],2))</f>
        <v>39</v>
      </c>
      <c r="D7963" s="30">
        <v>45561</v>
      </c>
      <c r="E7963" s="113">
        <f>YEAR(DATA[[#This Row],[Fecha]])</f>
        <v>2024</v>
      </c>
      <c r="F7963" s="30" t="s">
        <v>398</v>
      </c>
      <c r="G7963" s="31" t="s">
        <v>76</v>
      </c>
      <c r="H7963" s="35" t="s">
        <v>304</v>
      </c>
      <c r="I7963" s="104" t="s">
        <v>166</v>
      </c>
      <c r="J7963" s="19">
        <v>3.15</v>
      </c>
      <c r="K7963" s="114"/>
    </row>
    <row r="7964" spans="1:11">
      <c r="A7964" s="18" t="s">
        <v>19</v>
      </c>
      <c r="B7964" s="5" t="str">
        <f>TEXT(DATA[[#This Row],[Fecha]],"mmm")</f>
        <v>sept</v>
      </c>
      <c r="C7964" s="16">
        <f>(WEEKNUM(DATA[[#This Row],[Fecha]],2))</f>
        <v>39</v>
      </c>
      <c r="D7964" s="30">
        <v>45558</v>
      </c>
      <c r="E7964" s="113">
        <f>YEAR(DATA[[#This Row],[Fecha]])</f>
        <v>2024</v>
      </c>
      <c r="F7964" s="30" t="s">
        <v>398</v>
      </c>
      <c r="G7964" s="31" t="s">
        <v>65</v>
      </c>
      <c r="H7964" s="35" t="s">
        <v>435</v>
      </c>
      <c r="I7964" s="104" t="s">
        <v>166</v>
      </c>
      <c r="J7964" s="19">
        <v>3.15</v>
      </c>
      <c r="K7964" s="114"/>
    </row>
    <row r="7965" spans="1:11">
      <c r="A7965" s="18" t="s">
        <v>20</v>
      </c>
      <c r="B7965" s="5" t="str">
        <f>TEXT(DATA[[#This Row],[Fecha]],"mmm")</f>
        <v>sept</v>
      </c>
      <c r="C7965" s="16">
        <f>(WEEKNUM(DATA[[#This Row],[Fecha]],2))</f>
        <v>39</v>
      </c>
      <c r="D7965" s="30">
        <v>45561</v>
      </c>
      <c r="E7965" s="113">
        <f>YEAR(DATA[[#This Row],[Fecha]])</f>
        <v>2024</v>
      </c>
      <c r="F7965" s="30" t="s">
        <v>58</v>
      </c>
      <c r="G7965" s="31" t="s">
        <v>53</v>
      </c>
      <c r="H7965" s="35" t="s">
        <v>601</v>
      </c>
      <c r="I7965" s="104" t="s">
        <v>166</v>
      </c>
      <c r="J7965" s="19">
        <v>3.13</v>
      </c>
      <c r="K7965" s="114"/>
    </row>
    <row r="7966" spans="1:11">
      <c r="A7966" s="18" t="s">
        <v>20</v>
      </c>
      <c r="B7966" s="5" t="str">
        <f>TEXT(DATA[[#This Row],[Fecha]],"mmm")</f>
        <v>sept</v>
      </c>
      <c r="C7966" s="16">
        <f>(WEEKNUM(DATA[[#This Row],[Fecha]],2))</f>
        <v>39</v>
      </c>
      <c r="D7966" s="30">
        <v>45560</v>
      </c>
      <c r="E7966" s="113">
        <f>YEAR(DATA[[#This Row],[Fecha]])</f>
        <v>2024</v>
      </c>
      <c r="F7966" s="30" t="s">
        <v>398</v>
      </c>
      <c r="G7966" s="31" t="s">
        <v>75</v>
      </c>
      <c r="H7966" s="35" t="s">
        <v>177</v>
      </c>
      <c r="I7966" s="104" t="s">
        <v>166</v>
      </c>
      <c r="J7966" s="19">
        <v>3.09</v>
      </c>
      <c r="K7966" s="114"/>
    </row>
    <row r="7967" spans="1:11">
      <c r="A7967" s="18" t="s">
        <v>20</v>
      </c>
      <c r="B7967" s="5" t="str">
        <f>TEXT(DATA[[#This Row],[Fecha]],"mmm")</f>
        <v>sept</v>
      </c>
      <c r="C7967" s="16">
        <f>(WEEKNUM(DATA[[#This Row],[Fecha]],2))</f>
        <v>39</v>
      </c>
      <c r="D7967" s="30">
        <v>45561</v>
      </c>
      <c r="E7967" s="113">
        <f>YEAR(DATA[[#This Row],[Fecha]])</f>
        <v>2024</v>
      </c>
      <c r="F7967" s="30" t="s">
        <v>58</v>
      </c>
      <c r="G7967" s="31" t="s">
        <v>53</v>
      </c>
      <c r="H7967" s="35" t="s">
        <v>433</v>
      </c>
      <c r="I7967" s="104" t="s">
        <v>166</v>
      </c>
      <c r="J7967" s="19">
        <v>3.06</v>
      </c>
      <c r="K7967" s="114"/>
    </row>
    <row r="7968" spans="1:11">
      <c r="A7968" s="18" t="s">
        <v>20</v>
      </c>
      <c r="B7968" s="5" t="str">
        <f>TEXT(DATA[[#This Row],[Fecha]],"mmm")</f>
        <v>sept</v>
      </c>
      <c r="C7968" s="16">
        <f>(WEEKNUM(DATA[[#This Row],[Fecha]],2))</f>
        <v>39</v>
      </c>
      <c r="D7968" s="30">
        <v>45560</v>
      </c>
      <c r="E7968" s="113">
        <f>YEAR(DATA[[#This Row],[Fecha]])</f>
        <v>2024</v>
      </c>
      <c r="F7968" s="30" t="s">
        <v>335</v>
      </c>
      <c r="G7968" s="31" t="s">
        <v>53</v>
      </c>
      <c r="H7968" s="35" t="s">
        <v>387</v>
      </c>
      <c r="I7968" s="104" t="s">
        <v>166</v>
      </c>
      <c r="J7968" s="19">
        <v>3.02</v>
      </c>
      <c r="K7968" s="114"/>
    </row>
    <row r="7969" spans="1:11">
      <c r="A7969" s="18" t="s">
        <v>22</v>
      </c>
      <c r="B7969" s="5" t="str">
        <f>TEXT(DATA[[#This Row],[Fecha]],"mmm")</f>
        <v>sept</v>
      </c>
      <c r="C7969" s="16">
        <f>(WEEKNUM(DATA[[#This Row],[Fecha]],2))</f>
        <v>39</v>
      </c>
      <c r="D7969" s="30">
        <v>45561</v>
      </c>
      <c r="E7969" s="113">
        <f>YEAR(DATA[[#This Row],[Fecha]])</f>
        <v>2024</v>
      </c>
      <c r="F7969" s="30" t="s">
        <v>398</v>
      </c>
      <c r="G7969" s="31" t="s">
        <v>76</v>
      </c>
      <c r="H7969" s="35" t="s">
        <v>304</v>
      </c>
      <c r="I7969" s="104" t="s">
        <v>166</v>
      </c>
      <c r="J7969" s="19">
        <v>3</v>
      </c>
      <c r="K7969" s="114"/>
    </row>
    <row r="7970" spans="1:11">
      <c r="A7970" s="18" t="s">
        <v>20</v>
      </c>
      <c r="B7970" s="5" t="str">
        <f>TEXT(DATA[[#This Row],[Fecha]],"mmm")</f>
        <v>sept</v>
      </c>
      <c r="C7970" s="16">
        <f>(WEEKNUM(DATA[[#This Row],[Fecha]],2))</f>
        <v>39</v>
      </c>
      <c r="D7970" s="30">
        <v>45559</v>
      </c>
      <c r="E7970" s="113">
        <f>YEAR(DATA[[#This Row],[Fecha]])</f>
        <v>2024</v>
      </c>
      <c r="F7970" s="30" t="s">
        <v>398</v>
      </c>
      <c r="G7970" s="31" t="s">
        <v>70</v>
      </c>
      <c r="H7970" s="35" t="s">
        <v>134</v>
      </c>
      <c r="I7970" s="104" t="s">
        <v>166</v>
      </c>
      <c r="J7970" s="19">
        <v>2.98</v>
      </c>
      <c r="K7970" s="114"/>
    </row>
    <row r="7971" spans="1:11">
      <c r="A7971" s="18" t="s">
        <v>20</v>
      </c>
      <c r="B7971" s="5" t="str">
        <f>TEXT(DATA[[#This Row],[Fecha]],"mmm")</f>
        <v>sept</v>
      </c>
      <c r="C7971" s="16">
        <f>(WEEKNUM(DATA[[#This Row],[Fecha]],2))</f>
        <v>39</v>
      </c>
      <c r="D7971" s="30">
        <v>45561</v>
      </c>
      <c r="E7971" s="113">
        <f>YEAR(DATA[[#This Row],[Fecha]])</f>
        <v>2024</v>
      </c>
      <c r="F7971" s="30" t="s">
        <v>398</v>
      </c>
      <c r="G7971" s="31" t="s">
        <v>75</v>
      </c>
      <c r="H7971" s="35" t="s">
        <v>177</v>
      </c>
      <c r="I7971" s="104" t="s">
        <v>166</v>
      </c>
      <c r="J7971" s="19">
        <v>2.93</v>
      </c>
      <c r="K7971" s="114"/>
    </row>
    <row r="7972" spans="1:11">
      <c r="A7972" s="18" t="s">
        <v>19</v>
      </c>
      <c r="B7972" s="5" t="str">
        <f>TEXT(DATA[[#This Row],[Fecha]],"mmm")</f>
        <v>sept</v>
      </c>
      <c r="C7972" s="16">
        <f>(WEEKNUM(DATA[[#This Row],[Fecha]],2))</f>
        <v>39</v>
      </c>
      <c r="D7972" s="30">
        <v>45558</v>
      </c>
      <c r="E7972" s="113">
        <f>YEAR(DATA[[#This Row],[Fecha]])</f>
        <v>2024</v>
      </c>
      <c r="F7972" s="30" t="s">
        <v>398</v>
      </c>
      <c r="G7972" s="31" t="s">
        <v>65</v>
      </c>
      <c r="H7972" s="35" t="s">
        <v>435</v>
      </c>
      <c r="I7972" s="104" t="s">
        <v>166</v>
      </c>
      <c r="J7972" s="19">
        <v>2.93</v>
      </c>
      <c r="K7972" s="114"/>
    </row>
    <row r="7973" spans="1:11">
      <c r="A7973" s="18" t="s">
        <v>19</v>
      </c>
      <c r="B7973" s="5" t="str">
        <f>TEXT(DATA[[#This Row],[Fecha]],"mmm")</f>
        <v>sept</v>
      </c>
      <c r="C7973" s="16">
        <f>(WEEKNUM(DATA[[#This Row],[Fecha]],2))</f>
        <v>39</v>
      </c>
      <c r="D7973" s="30">
        <v>45562</v>
      </c>
      <c r="E7973" s="113">
        <f>YEAR(DATA[[#This Row],[Fecha]])</f>
        <v>2024</v>
      </c>
      <c r="F7973" s="30" t="s">
        <v>398</v>
      </c>
      <c r="G7973" s="31" t="s">
        <v>53</v>
      </c>
      <c r="H7973" s="35" t="s">
        <v>551</v>
      </c>
      <c r="I7973" s="104" t="s">
        <v>166</v>
      </c>
      <c r="J7973" s="19">
        <v>2.92</v>
      </c>
      <c r="K7973" s="114"/>
    </row>
    <row r="7974" spans="1:11">
      <c r="A7974" s="18" t="s">
        <v>22</v>
      </c>
      <c r="B7974" s="5" t="str">
        <f>TEXT(DATA[[#This Row],[Fecha]],"mmm")</f>
        <v>sept</v>
      </c>
      <c r="C7974" s="16">
        <f>(WEEKNUM(DATA[[#This Row],[Fecha]],2))</f>
        <v>39</v>
      </c>
      <c r="D7974" s="30">
        <v>45562</v>
      </c>
      <c r="E7974" s="113">
        <f>YEAR(DATA[[#This Row],[Fecha]])</f>
        <v>2024</v>
      </c>
      <c r="F7974" s="30" t="s">
        <v>398</v>
      </c>
      <c r="G7974" s="31" t="s">
        <v>78</v>
      </c>
      <c r="H7974" s="35" t="s">
        <v>296</v>
      </c>
      <c r="I7974" s="104" t="s">
        <v>166</v>
      </c>
      <c r="J7974" s="19">
        <v>2.88</v>
      </c>
      <c r="K7974" s="114"/>
    </row>
    <row r="7975" spans="1:11">
      <c r="A7975" s="18" t="s">
        <v>19</v>
      </c>
      <c r="B7975" s="5" t="str">
        <f>TEXT(DATA[[#This Row],[Fecha]],"mmm")</f>
        <v>sept</v>
      </c>
      <c r="C7975" s="16">
        <f>(WEEKNUM(DATA[[#This Row],[Fecha]],2))</f>
        <v>39</v>
      </c>
      <c r="D7975" s="30">
        <v>45561</v>
      </c>
      <c r="E7975" s="113">
        <f>YEAR(DATA[[#This Row],[Fecha]])</f>
        <v>2024</v>
      </c>
      <c r="F7975" s="30" t="s">
        <v>398</v>
      </c>
      <c r="G7975" s="31" t="s">
        <v>65</v>
      </c>
      <c r="H7975" s="35" t="s">
        <v>435</v>
      </c>
      <c r="I7975" s="104" t="s">
        <v>166</v>
      </c>
      <c r="J7975" s="19">
        <v>2.77</v>
      </c>
      <c r="K7975" s="114"/>
    </row>
    <row r="7976" spans="1:11">
      <c r="A7976" s="18" t="s">
        <v>20</v>
      </c>
      <c r="B7976" s="5" t="str">
        <f>TEXT(DATA[[#This Row],[Fecha]],"mmm")</f>
        <v>sept</v>
      </c>
      <c r="C7976" s="16">
        <f>(WEEKNUM(DATA[[#This Row],[Fecha]],2))</f>
        <v>38</v>
      </c>
      <c r="D7976" s="30">
        <v>45552</v>
      </c>
      <c r="E7976" s="113">
        <f>YEAR(DATA[[#This Row],[Fecha]])</f>
        <v>2024</v>
      </c>
      <c r="F7976" s="30" t="s">
        <v>398</v>
      </c>
      <c r="G7976" s="31" t="s">
        <v>75</v>
      </c>
      <c r="H7976" s="35" t="s">
        <v>1038</v>
      </c>
      <c r="I7976" s="104" t="s">
        <v>166</v>
      </c>
      <c r="J7976" s="19">
        <v>2.77</v>
      </c>
      <c r="K7976" s="114"/>
    </row>
    <row r="7977" spans="1:11">
      <c r="A7977" s="18" t="s">
        <v>19</v>
      </c>
      <c r="B7977" s="5" t="str">
        <f>TEXT(DATA[[#This Row],[Fecha]],"mmm")</f>
        <v>sept</v>
      </c>
      <c r="C7977" s="16">
        <f>(WEEKNUM(DATA[[#This Row],[Fecha]],2))</f>
        <v>39</v>
      </c>
      <c r="D7977" s="30">
        <v>45562</v>
      </c>
      <c r="E7977" s="113">
        <f>YEAR(DATA[[#This Row],[Fecha]])</f>
        <v>2024</v>
      </c>
      <c r="F7977" s="30" t="s">
        <v>398</v>
      </c>
      <c r="G7977" s="31" t="s">
        <v>79</v>
      </c>
      <c r="H7977" s="35" t="s">
        <v>227</v>
      </c>
      <c r="I7977" s="104" t="s">
        <v>166</v>
      </c>
      <c r="J7977" s="19">
        <v>2.74</v>
      </c>
      <c r="K7977" s="114"/>
    </row>
    <row r="7978" spans="1:11">
      <c r="A7978" s="18" t="s">
        <v>22</v>
      </c>
      <c r="B7978" s="5" t="str">
        <f>TEXT(DATA[[#This Row],[Fecha]],"mmm")</f>
        <v>sept</v>
      </c>
      <c r="C7978" s="16">
        <f>(WEEKNUM(DATA[[#This Row],[Fecha]],2))</f>
        <v>38</v>
      </c>
      <c r="D7978" s="30">
        <v>45551</v>
      </c>
      <c r="E7978" s="113">
        <f>YEAR(DATA[[#This Row],[Fecha]])</f>
        <v>2024</v>
      </c>
      <c r="F7978" s="30" t="s">
        <v>398</v>
      </c>
      <c r="G7978" s="31" t="s">
        <v>179</v>
      </c>
      <c r="H7978" s="35" t="s">
        <v>950</v>
      </c>
      <c r="I7978" s="104" t="s">
        <v>166</v>
      </c>
      <c r="J7978" s="19">
        <v>2.7</v>
      </c>
      <c r="K7978" s="114"/>
    </row>
    <row r="7979" spans="1:11">
      <c r="A7979" s="18" t="s">
        <v>22</v>
      </c>
      <c r="B7979" s="5" t="str">
        <f>TEXT(DATA[[#This Row],[Fecha]],"mmm")</f>
        <v>sept</v>
      </c>
      <c r="C7979" s="16">
        <f>(WEEKNUM(DATA[[#This Row],[Fecha]],2))</f>
        <v>38</v>
      </c>
      <c r="D7979" s="30">
        <v>45552</v>
      </c>
      <c r="E7979" s="113">
        <f>YEAR(DATA[[#This Row],[Fecha]])</f>
        <v>2024</v>
      </c>
      <c r="F7979" s="30" t="s">
        <v>398</v>
      </c>
      <c r="G7979" s="31" t="s">
        <v>60</v>
      </c>
      <c r="H7979" s="35" t="s">
        <v>299</v>
      </c>
      <c r="I7979" s="104" t="s">
        <v>166</v>
      </c>
      <c r="J7979" s="19">
        <v>2.7</v>
      </c>
      <c r="K7979" s="114"/>
    </row>
    <row r="7980" spans="1:11">
      <c r="A7980" s="18" t="s">
        <v>22</v>
      </c>
      <c r="B7980" s="5" t="str">
        <f>TEXT(DATA[[#This Row],[Fecha]],"mmm")</f>
        <v>sept</v>
      </c>
      <c r="C7980" s="16">
        <f>(WEEKNUM(DATA[[#This Row],[Fecha]],2))</f>
        <v>39</v>
      </c>
      <c r="D7980" s="30">
        <v>45559</v>
      </c>
      <c r="E7980" s="113">
        <f>YEAR(DATA[[#This Row],[Fecha]])</f>
        <v>2024</v>
      </c>
      <c r="F7980" s="30" t="s">
        <v>398</v>
      </c>
      <c r="G7980" s="31" t="s">
        <v>60</v>
      </c>
      <c r="H7980" s="35" t="s">
        <v>299</v>
      </c>
      <c r="I7980" s="104" t="s">
        <v>166</v>
      </c>
      <c r="J7980" s="19">
        <v>2.65</v>
      </c>
      <c r="K7980" s="114"/>
    </row>
    <row r="7981" spans="1:11">
      <c r="A7981" s="18" t="s">
        <v>22</v>
      </c>
      <c r="B7981" s="5" t="str">
        <f>TEXT(DATA[[#This Row],[Fecha]],"mmm")</f>
        <v>sept</v>
      </c>
      <c r="C7981" s="16">
        <f>(WEEKNUM(DATA[[#This Row],[Fecha]],2))</f>
        <v>39</v>
      </c>
      <c r="D7981" s="30">
        <v>45560</v>
      </c>
      <c r="E7981" s="113">
        <f>YEAR(DATA[[#This Row],[Fecha]])</f>
        <v>2024</v>
      </c>
      <c r="F7981" s="30" t="s">
        <v>398</v>
      </c>
      <c r="G7981" s="31" t="s">
        <v>78</v>
      </c>
      <c r="H7981" s="35" t="s">
        <v>300</v>
      </c>
      <c r="I7981" s="104" t="s">
        <v>166</v>
      </c>
      <c r="J7981" s="19">
        <v>2.65</v>
      </c>
      <c r="K7981" s="114"/>
    </row>
    <row r="7982" spans="1:11">
      <c r="A7982" s="18" t="s">
        <v>19</v>
      </c>
      <c r="B7982" s="5" t="str">
        <f>TEXT(DATA[[#This Row],[Fecha]],"mmm")</f>
        <v>sept</v>
      </c>
      <c r="C7982" s="16">
        <f>(WEEKNUM(DATA[[#This Row],[Fecha]],2))</f>
        <v>39</v>
      </c>
      <c r="D7982" s="30">
        <v>45562</v>
      </c>
      <c r="E7982" s="113">
        <f>YEAR(DATA[[#This Row],[Fecha]])</f>
        <v>2024</v>
      </c>
      <c r="F7982" s="30" t="s">
        <v>398</v>
      </c>
      <c r="G7982" s="31" t="s">
        <v>53</v>
      </c>
      <c r="H7982" s="35" t="s">
        <v>551</v>
      </c>
      <c r="I7982" s="104" t="s">
        <v>166</v>
      </c>
      <c r="J7982" s="19">
        <v>2.63</v>
      </c>
      <c r="K7982" s="114"/>
    </row>
    <row r="7983" spans="1:11">
      <c r="A7983" s="18" t="s">
        <v>19</v>
      </c>
      <c r="B7983" s="5" t="str">
        <f>TEXT(DATA[[#This Row],[Fecha]],"mmm")</f>
        <v>sept</v>
      </c>
      <c r="C7983" s="16">
        <f>(WEEKNUM(DATA[[#This Row],[Fecha]],2))</f>
        <v>39</v>
      </c>
      <c r="D7983" s="30">
        <v>45561</v>
      </c>
      <c r="E7983" s="113">
        <f>YEAR(DATA[[#This Row],[Fecha]])</f>
        <v>2024</v>
      </c>
      <c r="F7983" s="30" t="s">
        <v>398</v>
      </c>
      <c r="G7983" s="31" t="s">
        <v>65</v>
      </c>
      <c r="H7983" s="35" t="s">
        <v>435</v>
      </c>
      <c r="I7983" s="104" t="s">
        <v>166</v>
      </c>
      <c r="J7983" s="19">
        <v>2.61</v>
      </c>
      <c r="K7983" s="114"/>
    </row>
    <row r="7984" spans="1:11">
      <c r="A7984" s="18" t="s">
        <v>19</v>
      </c>
      <c r="B7984" s="5" t="str">
        <f>TEXT(DATA[[#This Row],[Fecha]],"mmm")</f>
        <v>sept</v>
      </c>
      <c r="C7984" s="16">
        <f>(WEEKNUM(DATA[[#This Row],[Fecha]],2))</f>
        <v>39</v>
      </c>
      <c r="D7984" s="30">
        <v>45560</v>
      </c>
      <c r="E7984" s="113">
        <f>YEAR(DATA[[#This Row],[Fecha]])</f>
        <v>2024</v>
      </c>
      <c r="F7984" s="30" t="s">
        <v>398</v>
      </c>
      <c r="G7984" s="31" t="s">
        <v>65</v>
      </c>
      <c r="H7984" s="35" t="s">
        <v>435</v>
      </c>
      <c r="I7984" s="104" t="s">
        <v>166</v>
      </c>
      <c r="J7984" s="19">
        <v>2.6</v>
      </c>
      <c r="K7984" s="114"/>
    </row>
    <row r="7985" spans="1:11">
      <c r="A7985" s="18" t="s">
        <v>20</v>
      </c>
      <c r="B7985" s="5" t="str">
        <f>TEXT(DATA[[#This Row],[Fecha]],"mmm")</f>
        <v>sept</v>
      </c>
      <c r="C7985" s="16">
        <f>(WEEKNUM(DATA[[#This Row],[Fecha]],2))</f>
        <v>39</v>
      </c>
      <c r="D7985" s="30">
        <v>45561</v>
      </c>
      <c r="E7985" s="113">
        <f>YEAR(DATA[[#This Row],[Fecha]])</f>
        <v>2024</v>
      </c>
      <c r="F7985" s="30" t="s">
        <v>58</v>
      </c>
      <c r="G7985" s="31" t="s">
        <v>53</v>
      </c>
      <c r="H7985" s="35" t="s">
        <v>366</v>
      </c>
      <c r="I7985" s="104" t="s">
        <v>166</v>
      </c>
      <c r="J7985" s="19">
        <v>2.58</v>
      </c>
      <c r="K7985" s="114"/>
    </row>
    <row r="7986" spans="1:11">
      <c r="A7986" s="18" t="s">
        <v>19</v>
      </c>
      <c r="B7986" s="5" t="str">
        <f>TEXT(DATA[[#This Row],[Fecha]],"mmm")</f>
        <v>sept</v>
      </c>
      <c r="C7986" s="16">
        <f>(WEEKNUM(DATA[[#This Row],[Fecha]],2))</f>
        <v>39</v>
      </c>
      <c r="D7986" s="30">
        <v>45558</v>
      </c>
      <c r="E7986" s="113">
        <f>YEAR(DATA[[#This Row],[Fecha]])</f>
        <v>2024</v>
      </c>
      <c r="F7986" s="30" t="s">
        <v>398</v>
      </c>
      <c r="G7986" s="31" t="s">
        <v>79</v>
      </c>
      <c r="H7986" s="35" t="s">
        <v>110</v>
      </c>
      <c r="I7986" s="104" t="s">
        <v>166</v>
      </c>
      <c r="J7986" s="19">
        <v>2.5499999999999998</v>
      </c>
      <c r="K7986" s="114"/>
    </row>
    <row r="7987" spans="1:11">
      <c r="A7987" s="18" t="s">
        <v>22</v>
      </c>
      <c r="B7987" s="5" t="str">
        <f>TEXT(DATA[[#This Row],[Fecha]],"mmm")</f>
        <v>sept</v>
      </c>
      <c r="C7987" s="16">
        <f>(WEEKNUM(DATA[[#This Row],[Fecha]],2))</f>
        <v>39</v>
      </c>
      <c r="D7987" s="30">
        <v>45560</v>
      </c>
      <c r="E7987" s="113">
        <f>YEAR(DATA[[#This Row],[Fecha]])</f>
        <v>2024</v>
      </c>
      <c r="F7987" s="30" t="s">
        <v>58</v>
      </c>
      <c r="G7987" s="31" t="s">
        <v>65</v>
      </c>
      <c r="H7987" s="35" t="s">
        <v>69</v>
      </c>
      <c r="I7987" s="104" t="s">
        <v>166</v>
      </c>
      <c r="J7987" s="19">
        <v>2.5499999999999998</v>
      </c>
      <c r="K7987" s="114"/>
    </row>
    <row r="7988" spans="1:11">
      <c r="A7988" s="18" t="s">
        <v>22</v>
      </c>
      <c r="B7988" s="5" t="str">
        <f>TEXT(DATA[[#This Row],[Fecha]],"mmm")</f>
        <v>sept</v>
      </c>
      <c r="C7988" s="16">
        <f>(WEEKNUM(DATA[[#This Row],[Fecha]],2))</f>
        <v>38</v>
      </c>
      <c r="D7988" s="30">
        <v>45551</v>
      </c>
      <c r="E7988" s="113">
        <f>YEAR(DATA[[#This Row],[Fecha]])</f>
        <v>2024</v>
      </c>
      <c r="F7988" s="30" t="s">
        <v>398</v>
      </c>
      <c r="G7988" s="31" t="s">
        <v>76</v>
      </c>
      <c r="H7988" s="35" t="s">
        <v>352</v>
      </c>
      <c r="I7988" s="104" t="s">
        <v>166</v>
      </c>
      <c r="J7988" s="19">
        <v>2.5499999999999998</v>
      </c>
      <c r="K7988" s="114"/>
    </row>
    <row r="7989" spans="1:11">
      <c r="A7989" s="18" t="s">
        <v>22</v>
      </c>
      <c r="B7989" s="5" t="str">
        <f>TEXT(DATA[[#This Row],[Fecha]],"mmm")</f>
        <v>sept</v>
      </c>
      <c r="C7989" s="16">
        <f>(WEEKNUM(DATA[[#This Row],[Fecha]],2))</f>
        <v>39</v>
      </c>
      <c r="D7989" s="30">
        <v>45558</v>
      </c>
      <c r="E7989" s="113">
        <f>YEAR(DATA[[#This Row],[Fecha]])</f>
        <v>2024</v>
      </c>
      <c r="F7989" s="30" t="s">
        <v>398</v>
      </c>
      <c r="G7989" s="31" t="s">
        <v>76</v>
      </c>
      <c r="H7989" s="35" t="s">
        <v>304</v>
      </c>
      <c r="I7989" s="104" t="s">
        <v>166</v>
      </c>
      <c r="J7989" s="19">
        <v>2.5499999999999998</v>
      </c>
      <c r="K7989" s="114"/>
    </row>
    <row r="7990" spans="1:11">
      <c r="A7990" s="18" t="s">
        <v>19</v>
      </c>
      <c r="B7990" s="5" t="str">
        <f>TEXT(DATA[[#This Row],[Fecha]],"mmm")</f>
        <v>sept</v>
      </c>
      <c r="C7990" s="16">
        <f>(WEEKNUM(DATA[[#This Row],[Fecha]],2))</f>
        <v>39</v>
      </c>
      <c r="D7990" s="30">
        <v>45561</v>
      </c>
      <c r="E7990" s="113">
        <f>YEAR(DATA[[#This Row],[Fecha]])</f>
        <v>2024</v>
      </c>
      <c r="F7990" s="30" t="s">
        <v>398</v>
      </c>
      <c r="G7990" s="31" t="s">
        <v>65</v>
      </c>
      <c r="H7990" s="35" t="s">
        <v>435</v>
      </c>
      <c r="I7990" s="104" t="s">
        <v>166</v>
      </c>
      <c r="J7990" s="19">
        <v>2.5099999999999998</v>
      </c>
      <c r="K7990" s="114"/>
    </row>
    <row r="7991" spans="1:11">
      <c r="A7991" s="18" t="s">
        <v>20</v>
      </c>
      <c r="B7991" s="5" t="str">
        <f>TEXT(DATA[[#This Row],[Fecha]],"mmm")</f>
        <v>sept</v>
      </c>
      <c r="C7991" s="16">
        <f>(WEEKNUM(DATA[[#This Row],[Fecha]],2))</f>
        <v>39</v>
      </c>
      <c r="D7991" s="30">
        <v>45561</v>
      </c>
      <c r="E7991" s="113">
        <f>YEAR(DATA[[#This Row],[Fecha]])</f>
        <v>2024</v>
      </c>
      <c r="F7991" s="30" t="s">
        <v>58</v>
      </c>
      <c r="G7991" s="31" t="s">
        <v>59</v>
      </c>
      <c r="H7991" s="35" t="s">
        <v>487</v>
      </c>
      <c r="I7991" s="104" t="s">
        <v>166</v>
      </c>
      <c r="J7991" s="19">
        <v>2.48</v>
      </c>
      <c r="K7991" s="114"/>
    </row>
    <row r="7992" spans="1:11">
      <c r="A7992" s="18" t="s">
        <v>19</v>
      </c>
      <c r="B7992" s="5" t="str">
        <f>TEXT(DATA[[#This Row],[Fecha]],"mmm")</f>
        <v>sept</v>
      </c>
      <c r="C7992" s="16">
        <f>(WEEKNUM(DATA[[#This Row],[Fecha]],2))</f>
        <v>39</v>
      </c>
      <c r="D7992" s="30">
        <v>45558</v>
      </c>
      <c r="E7992" s="113">
        <f>YEAR(DATA[[#This Row],[Fecha]])</f>
        <v>2024</v>
      </c>
      <c r="F7992" s="30" t="s">
        <v>398</v>
      </c>
      <c r="G7992" s="31" t="s">
        <v>65</v>
      </c>
      <c r="H7992" s="35" t="s">
        <v>435</v>
      </c>
      <c r="I7992" s="104" t="s">
        <v>166</v>
      </c>
      <c r="J7992" s="19">
        <v>2.4700000000000002</v>
      </c>
      <c r="K7992" s="114"/>
    </row>
    <row r="7993" spans="1:11">
      <c r="A7993" s="18" t="s">
        <v>20</v>
      </c>
      <c r="B7993" s="5" t="str">
        <f>TEXT(DATA[[#This Row],[Fecha]],"mmm")</f>
        <v>sept</v>
      </c>
      <c r="C7993" s="16">
        <f>(WEEKNUM(DATA[[#This Row],[Fecha]],2))</f>
        <v>39</v>
      </c>
      <c r="D7993" s="30">
        <v>45562</v>
      </c>
      <c r="E7993" s="113">
        <f>YEAR(DATA[[#This Row],[Fecha]])</f>
        <v>2024</v>
      </c>
      <c r="F7993" s="30" t="s">
        <v>398</v>
      </c>
      <c r="G7993" s="31" t="s">
        <v>53</v>
      </c>
      <c r="H7993" s="35" t="s">
        <v>525</v>
      </c>
      <c r="I7993" s="104" t="s">
        <v>166</v>
      </c>
      <c r="J7993" s="19">
        <v>2.4700000000000002</v>
      </c>
      <c r="K7993" s="114"/>
    </row>
    <row r="7994" spans="1:11">
      <c r="A7994" s="18" t="s">
        <v>19</v>
      </c>
      <c r="B7994" s="5" t="str">
        <f>TEXT(DATA[[#This Row],[Fecha]],"mmm")</f>
        <v>sept</v>
      </c>
      <c r="C7994" s="16">
        <f>(WEEKNUM(DATA[[#This Row],[Fecha]],2))</f>
        <v>39</v>
      </c>
      <c r="D7994" s="30">
        <v>45561</v>
      </c>
      <c r="E7994" s="113">
        <f>YEAR(DATA[[#This Row],[Fecha]])</f>
        <v>2024</v>
      </c>
      <c r="F7994" s="30" t="s">
        <v>398</v>
      </c>
      <c r="G7994" s="31" t="s">
        <v>65</v>
      </c>
      <c r="H7994" s="35" t="s">
        <v>435</v>
      </c>
      <c r="I7994" s="104" t="s">
        <v>166</v>
      </c>
      <c r="J7994" s="19">
        <v>2.4</v>
      </c>
      <c r="K7994" s="114"/>
    </row>
    <row r="7995" spans="1:11">
      <c r="A7995" s="18" t="s">
        <v>20</v>
      </c>
      <c r="B7995" s="5" t="str">
        <f>TEXT(DATA[[#This Row],[Fecha]],"mmm")</f>
        <v>sept</v>
      </c>
      <c r="C7995" s="16">
        <f>(WEEKNUM(DATA[[#This Row],[Fecha]],2))</f>
        <v>39</v>
      </c>
      <c r="D7995" s="30">
        <v>45561</v>
      </c>
      <c r="E7995" s="113">
        <f>YEAR(DATA[[#This Row],[Fecha]])</f>
        <v>2024</v>
      </c>
      <c r="F7995" s="30" t="s">
        <v>398</v>
      </c>
      <c r="G7995" s="31" t="s">
        <v>62</v>
      </c>
      <c r="H7995" s="35" t="s">
        <v>63</v>
      </c>
      <c r="I7995" s="104" t="s">
        <v>166</v>
      </c>
      <c r="J7995" s="19">
        <v>2.4</v>
      </c>
      <c r="K7995" s="114"/>
    </row>
    <row r="7996" spans="1:11">
      <c r="A7996" s="18" t="s">
        <v>19</v>
      </c>
      <c r="B7996" s="5" t="str">
        <f>TEXT(DATA[[#This Row],[Fecha]],"mmm")</f>
        <v>sept</v>
      </c>
      <c r="C7996" s="16">
        <f>(WEEKNUM(DATA[[#This Row],[Fecha]],2))</f>
        <v>38</v>
      </c>
      <c r="D7996" s="30">
        <v>45551</v>
      </c>
      <c r="E7996" s="113">
        <f>YEAR(DATA[[#This Row],[Fecha]])</f>
        <v>2024</v>
      </c>
      <c r="F7996" s="30" t="s">
        <v>58</v>
      </c>
      <c r="G7996" s="31" t="s">
        <v>65</v>
      </c>
      <c r="H7996" s="35" t="s">
        <v>435</v>
      </c>
      <c r="I7996" s="104" t="s">
        <v>166</v>
      </c>
      <c r="J7996" s="19">
        <v>2.31</v>
      </c>
      <c r="K7996" s="114"/>
    </row>
    <row r="7997" spans="1:11">
      <c r="A7997" s="18" t="s">
        <v>19</v>
      </c>
      <c r="B7997" s="5" t="str">
        <f>TEXT(DATA[[#This Row],[Fecha]],"mmm")</f>
        <v>sept</v>
      </c>
      <c r="C7997" s="16">
        <f>(WEEKNUM(DATA[[#This Row],[Fecha]],2))</f>
        <v>39</v>
      </c>
      <c r="D7997" s="30">
        <v>45563</v>
      </c>
      <c r="E7997" s="113">
        <f>YEAR(DATA[[#This Row],[Fecha]])</f>
        <v>2024</v>
      </c>
      <c r="F7997" s="30" t="s">
        <v>58</v>
      </c>
      <c r="G7997" s="31" t="s">
        <v>53</v>
      </c>
      <c r="H7997" s="35" t="s">
        <v>519</v>
      </c>
      <c r="I7997" s="104" t="s">
        <v>166</v>
      </c>
      <c r="J7997" s="19">
        <v>2.31</v>
      </c>
      <c r="K7997" s="114"/>
    </row>
    <row r="7998" spans="1:11">
      <c r="A7998" s="18" t="s">
        <v>22</v>
      </c>
      <c r="B7998" s="5" t="str">
        <f>TEXT(DATA[[#This Row],[Fecha]],"mmm")</f>
        <v>sept</v>
      </c>
      <c r="C7998" s="16">
        <f>(WEEKNUM(DATA[[#This Row],[Fecha]],2))</f>
        <v>39</v>
      </c>
      <c r="D7998" s="30">
        <v>45562</v>
      </c>
      <c r="E7998" s="113">
        <f>YEAR(DATA[[#This Row],[Fecha]])</f>
        <v>2024</v>
      </c>
      <c r="F7998" s="30" t="s">
        <v>398</v>
      </c>
      <c r="G7998" s="31" t="s">
        <v>76</v>
      </c>
      <c r="H7998" s="35" t="s">
        <v>303</v>
      </c>
      <c r="I7998" s="104" t="s">
        <v>166</v>
      </c>
      <c r="J7998" s="19">
        <v>2.23</v>
      </c>
      <c r="K7998" s="114"/>
    </row>
    <row r="7999" spans="1:11">
      <c r="A7999" s="18" t="s">
        <v>22</v>
      </c>
      <c r="B7999" s="5" t="str">
        <f>TEXT(DATA[[#This Row],[Fecha]],"mmm")</f>
        <v>sept</v>
      </c>
      <c r="C7999" s="16">
        <f>(WEEKNUM(DATA[[#This Row],[Fecha]],2))</f>
        <v>39</v>
      </c>
      <c r="D7999" s="30">
        <v>45562</v>
      </c>
      <c r="E7999" s="113">
        <f>YEAR(DATA[[#This Row],[Fecha]])</f>
        <v>2024</v>
      </c>
      <c r="F7999" s="30" t="s">
        <v>398</v>
      </c>
      <c r="G7999" s="31" t="s">
        <v>76</v>
      </c>
      <c r="H7999" s="35" t="s">
        <v>304</v>
      </c>
      <c r="I7999" s="104" t="s">
        <v>166</v>
      </c>
      <c r="J7999" s="19">
        <v>2.23</v>
      </c>
      <c r="K7999" s="114"/>
    </row>
    <row r="8000" spans="1:11">
      <c r="A8000" s="18" t="s">
        <v>22</v>
      </c>
      <c r="B8000" s="5" t="str">
        <f>TEXT(DATA[[#This Row],[Fecha]],"mmm")</f>
        <v>sept</v>
      </c>
      <c r="C8000" s="16">
        <f>(WEEKNUM(DATA[[#This Row],[Fecha]],2))</f>
        <v>39</v>
      </c>
      <c r="D8000" s="30">
        <v>45559</v>
      </c>
      <c r="E8000" s="113">
        <f>YEAR(DATA[[#This Row],[Fecha]])</f>
        <v>2024</v>
      </c>
      <c r="F8000" s="30" t="s">
        <v>398</v>
      </c>
      <c r="G8000" s="31" t="s">
        <v>76</v>
      </c>
      <c r="H8000" s="35" t="s">
        <v>304</v>
      </c>
      <c r="I8000" s="104" t="s">
        <v>166</v>
      </c>
      <c r="J8000" s="19">
        <v>2.23</v>
      </c>
      <c r="K8000" s="114"/>
    </row>
    <row r="8001" spans="1:11">
      <c r="A8001" s="18" t="s">
        <v>19</v>
      </c>
      <c r="B8001" s="5" t="str">
        <f>TEXT(DATA[[#This Row],[Fecha]],"mmm")</f>
        <v>sept</v>
      </c>
      <c r="C8001" s="16">
        <f>(WEEKNUM(DATA[[#This Row],[Fecha]],2))</f>
        <v>38</v>
      </c>
      <c r="D8001" s="30">
        <v>45552</v>
      </c>
      <c r="E8001" s="113">
        <f>YEAR(DATA[[#This Row],[Fecha]])</f>
        <v>2024</v>
      </c>
      <c r="F8001" s="30" t="s">
        <v>398</v>
      </c>
      <c r="G8001" s="31" t="s">
        <v>65</v>
      </c>
      <c r="H8001" s="35" t="s">
        <v>89</v>
      </c>
      <c r="I8001" s="104" t="s">
        <v>166</v>
      </c>
      <c r="J8001" s="19">
        <v>2.21</v>
      </c>
      <c r="K8001" s="114"/>
    </row>
    <row r="8002" spans="1:11">
      <c r="A8002" s="18" t="s">
        <v>20</v>
      </c>
      <c r="B8002" s="5" t="str">
        <f>TEXT(DATA[[#This Row],[Fecha]],"mmm")</f>
        <v>sept</v>
      </c>
      <c r="C8002" s="16">
        <f>(WEEKNUM(DATA[[#This Row],[Fecha]],2))</f>
        <v>39</v>
      </c>
      <c r="D8002" s="30">
        <v>45559</v>
      </c>
      <c r="E8002" s="113">
        <f>YEAR(DATA[[#This Row],[Fecha]])</f>
        <v>2024</v>
      </c>
      <c r="F8002" s="30" t="s">
        <v>58</v>
      </c>
      <c r="G8002" s="31" t="s">
        <v>59</v>
      </c>
      <c r="H8002" s="35" t="s">
        <v>654</v>
      </c>
      <c r="I8002" s="104" t="s">
        <v>166</v>
      </c>
      <c r="J8002" s="19">
        <v>2.2000000000000002</v>
      </c>
      <c r="K8002" s="114"/>
    </row>
    <row r="8003" spans="1:11">
      <c r="A8003" s="18" t="s">
        <v>19</v>
      </c>
      <c r="B8003" s="5" t="str">
        <f>TEXT(DATA[[#This Row],[Fecha]],"mmm")</f>
        <v>sept</v>
      </c>
      <c r="C8003" s="16">
        <f>(WEEKNUM(DATA[[#This Row],[Fecha]],2))</f>
        <v>39</v>
      </c>
      <c r="D8003" s="30">
        <v>45562</v>
      </c>
      <c r="E8003" s="113">
        <f>YEAR(DATA[[#This Row],[Fecha]])</f>
        <v>2024</v>
      </c>
      <c r="F8003" s="30" t="s">
        <v>398</v>
      </c>
      <c r="G8003" s="31" t="s">
        <v>79</v>
      </c>
      <c r="H8003" s="35" t="s">
        <v>227</v>
      </c>
      <c r="I8003" s="104" t="s">
        <v>166</v>
      </c>
      <c r="J8003" s="19">
        <v>2.19</v>
      </c>
      <c r="K8003" s="114"/>
    </row>
    <row r="8004" spans="1:11">
      <c r="A8004" s="18" t="s">
        <v>20</v>
      </c>
      <c r="B8004" s="5" t="str">
        <f>TEXT(DATA[[#This Row],[Fecha]],"mmm")</f>
        <v>sept</v>
      </c>
      <c r="C8004" s="16">
        <f>(WEEKNUM(DATA[[#This Row],[Fecha]],2))</f>
        <v>39</v>
      </c>
      <c r="D8004" s="30">
        <v>45560</v>
      </c>
      <c r="E8004" s="113">
        <f>YEAR(DATA[[#This Row],[Fecha]])</f>
        <v>2024</v>
      </c>
      <c r="F8004" s="30" t="s">
        <v>335</v>
      </c>
      <c r="G8004" s="31" t="s">
        <v>53</v>
      </c>
      <c r="H8004" s="35" t="s">
        <v>366</v>
      </c>
      <c r="I8004" s="104" t="s">
        <v>166</v>
      </c>
      <c r="J8004" s="19">
        <v>2.19</v>
      </c>
      <c r="K8004" s="114"/>
    </row>
    <row r="8005" spans="1:11">
      <c r="A8005" s="18" t="s">
        <v>20</v>
      </c>
      <c r="B8005" s="5" t="str">
        <f>TEXT(DATA[[#This Row],[Fecha]],"mmm")</f>
        <v>sept</v>
      </c>
      <c r="C8005" s="16">
        <f>(WEEKNUM(DATA[[#This Row],[Fecha]],2))</f>
        <v>39</v>
      </c>
      <c r="D8005" s="30">
        <v>45559</v>
      </c>
      <c r="E8005" s="113">
        <f>YEAR(DATA[[#This Row],[Fecha]])</f>
        <v>2024</v>
      </c>
      <c r="F8005" s="30" t="s">
        <v>398</v>
      </c>
      <c r="G8005" s="31" t="s">
        <v>52</v>
      </c>
      <c r="H8005" s="35" t="s">
        <v>615</v>
      </c>
      <c r="I8005" s="104" t="s">
        <v>166</v>
      </c>
      <c r="J8005" s="19">
        <v>2.1800000000000002</v>
      </c>
      <c r="K8005" s="114"/>
    </row>
    <row r="8006" spans="1:11">
      <c r="A8006" s="18" t="s">
        <v>19</v>
      </c>
      <c r="B8006" s="5" t="str">
        <f>TEXT(DATA[[#This Row],[Fecha]],"mmm")</f>
        <v>sept</v>
      </c>
      <c r="C8006" s="16">
        <f>(WEEKNUM(DATA[[#This Row],[Fecha]],2))</f>
        <v>38</v>
      </c>
      <c r="D8006" s="30">
        <v>45552</v>
      </c>
      <c r="E8006" s="113">
        <f>YEAR(DATA[[#This Row],[Fecha]])</f>
        <v>2024</v>
      </c>
      <c r="F8006" s="30" t="s">
        <v>398</v>
      </c>
      <c r="G8006" s="31" t="s">
        <v>65</v>
      </c>
      <c r="H8006" s="35" t="s">
        <v>89</v>
      </c>
      <c r="I8006" s="104" t="s">
        <v>166</v>
      </c>
      <c r="J8006" s="19">
        <v>2.1800000000000002</v>
      </c>
      <c r="K8006" s="114"/>
    </row>
    <row r="8007" spans="1:11">
      <c r="A8007" s="18" t="s">
        <v>20</v>
      </c>
      <c r="B8007" s="5" t="str">
        <f>TEXT(DATA[[#This Row],[Fecha]],"mmm")</f>
        <v>sept</v>
      </c>
      <c r="C8007" s="16">
        <f>(WEEKNUM(DATA[[#This Row],[Fecha]],2))</f>
        <v>39</v>
      </c>
      <c r="D8007" s="30">
        <v>45562</v>
      </c>
      <c r="E8007" s="113">
        <f>YEAR(DATA[[#This Row],[Fecha]])</f>
        <v>2024</v>
      </c>
      <c r="F8007" s="30" t="s">
        <v>335</v>
      </c>
      <c r="G8007" s="31" t="s">
        <v>64</v>
      </c>
      <c r="H8007" s="35" t="s">
        <v>477</v>
      </c>
      <c r="I8007" s="104" t="s">
        <v>166</v>
      </c>
      <c r="J8007" s="19">
        <v>2.17</v>
      </c>
      <c r="K8007" s="114"/>
    </row>
    <row r="8008" spans="1:11">
      <c r="A8008" s="18" t="s">
        <v>22</v>
      </c>
      <c r="B8008" s="5" t="str">
        <f>TEXT(DATA[[#This Row],[Fecha]],"mmm")</f>
        <v>sept</v>
      </c>
      <c r="C8008" s="16">
        <f>(WEEKNUM(DATA[[#This Row],[Fecha]],2))</f>
        <v>39</v>
      </c>
      <c r="D8008" s="30">
        <v>45560</v>
      </c>
      <c r="E8008" s="113">
        <f>YEAR(DATA[[#This Row],[Fecha]])</f>
        <v>2024</v>
      </c>
      <c r="F8008" s="30" t="s">
        <v>398</v>
      </c>
      <c r="G8008" s="31" t="s">
        <v>76</v>
      </c>
      <c r="H8008" s="35" t="s">
        <v>304</v>
      </c>
      <c r="I8008" s="104" t="s">
        <v>166</v>
      </c>
      <c r="J8008" s="19">
        <v>2.1</v>
      </c>
      <c r="K8008" s="114"/>
    </row>
    <row r="8009" spans="1:11">
      <c r="A8009" s="18" t="s">
        <v>20</v>
      </c>
      <c r="B8009" s="5" t="str">
        <f>TEXT(DATA[[#This Row],[Fecha]],"mmm")</f>
        <v>sept</v>
      </c>
      <c r="C8009" s="16">
        <f>(WEEKNUM(DATA[[#This Row],[Fecha]],2))</f>
        <v>39</v>
      </c>
      <c r="D8009" s="30">
        <v>45561</v>
      </c>
      <c r="E8009" s="113">
        <f>YEAR(DATA[[#This Row],[Fecha]])</f>
        <v>2024</v>
      </c>
      <c r="F8009" s="30" t="s">
        <v>58</v>
      </c>
      <c r="G8009" s="31" t="s">
        <v>53</v>
      </c>
      <c r="H8009" s="35" t="s">
        <v>387</v>
      </c>
      <c r="I8009" s="104" t="s">
        <v>166</v>
      </c>
      <c r="J8009" s="19">
        <v>2.1</v>
      </c>
      <c r="K8009" s="114"/>
    </row>
    <row r="8010" spans="1:11">
      <c r="A8010" s="18" t="s">
        <v>19</v>
      </c>
      <c r="B8010" s="5" t="str">
        <f>TEXT(DATA[[#This Row],[Fecha]],"mmm")</f>
        <v>sept</v>
      </c>
      <c r="C8010" s="16">
        <f>(WEEKNUM(DATA[[#This Row],[Fecha]],2))</f>
        <v>39</v>
      </c>
      <c r="D8010" s="30">
        <v>45561</v>
      </c>
      <c r="E8010" s="113">
        <f>YEAR(DATA[[#This Row],[Fecha]])</f>
        <v>2024</v>
      </c>
      <c r="F8010" s="30" t="s">
        <v>58</v>
      </c>
      <c r="G8010" s="31" t="s">
        <v>65</v>
      </c>
      <c r="H8010" s="35" t="s">
        <v>89</v>
      </c>
      <c r="I8010" s="104" t="s">
        <v>166</v>
      </c>
      <c r="J8010" s="19">
        <v>2.0699999999999998</v>
      </c>
      <c r="K8010" s="114"/>
    </row>
    <row r="8011" spans="1:11">
      <c r="A8011" s="18" t="s">
        <v>20</v>
      </c>
      <c r="B8011" s="5" t="str">
        <f>TEXT(DATA[[#This Row],[Fecha]],"mmm")</f>
        <v>sept</v>
      </c>
      <c r="C8011" s="16">
        <f>(WEEKNUM(DATA[[#This Row],[Fecha]],2))</f>
        <v>39</v>
      </c>
      <c r="D8011" s="30">
        <v>45563</v>
      </c>
      <c r="E8011" s="113">
        <f>YEAR(DATA[[#This Row],[Fecha]])</f>
        <v>2024</v>
      </c>
      <c r="F8011" s="30" t="s">
        <v>398</v>
      </c>
      <c r="G8011" s="31" t="s">
        <v>52</v>
      </c>
      <c r="H8011" s="35" t="s">
        <v>162</v>
      </c>
      <c r="I8011" s="104" t="s">
        <v>166</v>
      </c>
      <c r="J8011" s="19">
        <v>2.0699999999999998</v>
      </c>
      <c r="K8011" s="114"/>
    </row>
    <row r="8012" spans="1:11">
      <c r="A8012" s="18" t="s">
        <v>22</v>
      </c>
      <c r="B8012" s="5" t="str">
        <f>TEXT(DATA[[#This Row],[Fecha]],"mmm")</f>
        <v>sept</v>
      </c>
      <c r="C8012" s="16">
        <f>(WEEKNUM(DATA[[#This Row],[Fecha]],2))</f>
        <v>39</v>
      </c>
      <c r="D8012" s="30">
        <v>45560</v>
      </c>
      <c r="E8012" s="113">
        <f>YEAR(DATA[[#This Row],[Fecha]])</f>
        <v>2024</v>
      </c>
      <c r="F8012" s="30" t="s">
        <v>398</v>
      </c>
      <c r="G8012" s="31" t="s">
        <v>79</v>
      </c>
      <c r="H8012" s="35" t="s">
        <v>110</v>
      </c>
      <c r="I8012" s="104" t="s">
        <v>166</v>
      </c>
      <c r="J8012" s="19">
        <v>2.0299999999999998</v>
      </c>
      <c r="K8012" s="114"/>
    </row>
    <row r="8013" spans="1:11">
      <c r="A8013" s="18" t="s">
        <v>20</v>
      </c>
      <c r="B8013" s="5" t="str">
        <f>TEXT(DATA[[#This Row],[Fecha]],"mmm")</f>
        <v>sept</v>
      </c>
      <c r="C8013" s="16">
        <f>(WEEKNUM(DATA[[#This Row],[Fecha]],2))</f>
        <v>39</v>
      </c>
      <c r="D8013" s="30">
        <v>45562</v>
      </c>
      <c r="E8013" s="113">
        <f>YEAR(DATA[[#This Row],[Fecha]])</f>
        <v>2024</v>
      </c>
      <c r="F8013" s="30" t="s">
        <v>398</v>
      </c>
      <c r="G8013" s="31" t="s">
        <v>53</v>
      </c>
      <c r="H8013" s="35" t="s">
        <v>387</v>
      </c>
      <c r="I8013" s="104" t="s">
        <v>166</v>
      </c>
      <c r="J8013" s="19">
        <v>2.02</v>
      </c>
      <c r="K8013" s="114"/>
    </row>
    <row r="8014" spans="1:11">
      <c r="A8014" s="18" t="s">
        <v>19</v>
      </c>
      <c r="B8014" s="5" t="str">
        <f>TEXT(DATA[[#This Row],[Fecha]],"mmm")</f>
        <v>sept</v>
      </c>
      <c r="C8014" s="16">
        <f>(WEEKNUM(DATA[[#This Row],[Fecha]],2))</f>
        <v>39</v>
      </c>
      <c r="D8014" s="30">
        <v>45561</v>
      </c>
      <c r="E8014" s="113">
        <f>YEAR(DATA[[#This Row],[Fecha]])</f>
        <v>2024</v>
      </c>
      <c r="F8014" s="30" t="s">
        <v>58</v>
      </c>
      <c r="G8014" s="31" t="s">
        <v>65</v>
      </c>
      <c r="H8014" s="35" t="s">
        <v>89</v>
      </c>
      <c r="I8014" s="104" t="s">
        <v>166</v>
      </c>
      <c r="J8014" s="19">
        <v>1.99</v>
      </c>
      <c r="K8014" s="114"/>
    </row>
    <row r="8015" spans="1:11">
      <c r="A8015" s="18" t="s">
        <v>22</v>
      </c>
      <c r="B8015" s="5" t="str">
        <f>TEXT(DATA[[#This Row],[Fecha]],"mmm")</f>
        <v>sept</v>
      </c>
      <c r="C8015" s="16">
        <f>(WEEKNUM(DATA[[#This Row],[Fecha]],2))</f>
        <v>39</v>
      </c>
      <c r="D8015" s="30">
        <v>45559</v>
      </c>
      <c r="E8015" s="113">
        <f>YEAR(DATA[[#This Row],[Fecha]])</f>
        <v>2024</v>
      </c>
      <c r="F8015" s="30" t="s">
        <v>398</v>
      </c>
      <c r="G8015" s="31" t="s">
        <v>76</v>
      </c>
      <c r="H8015" s="35" t="s">
        <v>304</v>
      </c>
      <c r="I8015" s="104" t="s">
        <v>166</v>
      </c>
      <c r="J8015" s="19">
        <v>1.95</v>
      </c>
      <c r="K8015" s="114"/>
    </row>
    <row r="8016" spans="1:11">
      <c r="A8016" s="18" t="s">
        <v>20</v>
      </c>
      <c r="B8016" s="5" t="str">
        <f>TEXT(DATA[[#This Row],[Fecha]],"mmm")</f>
        <v>sept</v>
      </c>
      <c r="C8016" s="16">
        <f>(WEEKNUM(DATA[[#This Row],[Fecha]],2))</f>
        <v>39</v>
      </c>
      <c r="D8016" s="30">
        <v>45562</v>
      </c>
      <c r="E8016" s="113">
        <f>YEAR(DATA[[#This Row],[Fecha]])</f>
        <v>2024</v>
      </c>
      <c r="F8016" s="30" t="s">
        <v>58</v>
      </c>
      <c r="G8016" s="31" t="s">
        <v>64</v>
      </c>
      <c r="H8016" s="35" t="s">
        <v>477</v>
      </c>
      <c r="I8016" s="104" t="s">
        <v>166</v>
      </c>
      <c r="J8016" s="19">
        <v>1.94</v>
      </c>
      <c r="K8016" s="114"/>
    </row>
    <row r="8017" spans="1:11">
      <c r="A8017" s="18" t="s">
        <v>20</v>
      </c>
      <c r="B8017" s="5" t="str">
        <f>TEXT(DATA[[#This Row],[Fecha]],"mmm")</f>
        <v>sept</v>
      </c>
      <c r="C8017" s="16">
        <f>(WEEKNUM(DATA[[#This Row],[Fecha]],2))</f>
        <v>39</v>
      </c>
      <c r="D8017" s="30">
        <v>45559</v>
      </c>
      <c r="E8017" s="113">
        <f>YEAR(DATA[[#This Row],[Fecha]])</f>
        <v>2024</v>
      </c>
      <c r="F8017" s="30" t="s">
        <v>58</v>
      </c>
      <c r="G8017" s="31" t="s">
        <v>75</v>
      </c>
      <c r="H8017" s="35" t="s">
        <v>177</v>
      </c>
      <c r="I8017" s="104" t="s">
        <v>166</v>
      </c>
      <c r="J8017" s="19">
        <v>1.91</v>
      </c>
      <c r="K8017" s="114"/>
    </row>
    <row r="8018" spans="1:11">
      <c r="A8018" s="18" t="s">
        <v>19</v>
      </c>
      <c r="B8018" s="5" t="str">
        <f>TEXT(DATA[[#This Row],[Fecha]],"mmm")</f>
        <v>sept</v>
      </c>
      <c r="C8018" s="16">
        <f>(WEEKNUM(DATA[[#This Row],[Fecha]],2))</f>
        <v>38</v>
      </c>
      <c r="D8018" s="30">
        <v>45552</v>
      </c>
      <c r="E8018" s="113">
        <f>YEAR(DATA[[#This Row],[Fecha]])</f>
        <v>2024</v>
      </c>
      <c r="F8018" s="30" t="s">
        <v>398</v>
      </c>
      <c r="G8018" s="31" t="s">
        <v>65</v>
      </c>
      <c r="H8018" s="35" t="s">
        <v>89</v>
      </c>
      <c r="I8018" s="104" t="s">
        <v>166</v>
      </c>
      <c r="J8018" s="19">
        <v>1.81</v>
      </c>
      <c r="K8018" s="114"/>
    </row>
    <row r="8019" spans="1:11">
      <c r="A8019" s="18" t="s">
        <v>19</v>
      </c>
      <c r="B8019" s="5" t="str">
        <f>TEXT(DATA[[#This Row],[Fecha]],"mmm")</f>
        <v>sept</v>
      </c>
      <c r="C8019" s="16">
        <f>(WEEKNUM(DATA[[#This Row],[Fecha]],2))</f>
        <v>39</v>
      </c>
      <c r="D8019" s="30">
        <v>45559</v>
      </c>
      <c r="E8019" s="113">
        <f>YEAR(DATA[[#This Row],[Fecha]])</f>
        <v>2024</v>
      </c>
      <c r="F8019" s="30" t="s">
        <v>398</v>
      </c>
      <c r="G8019" s="31" t="s">
        <v>65</v>
      </c>
      <c r="H8019" s="35" t="s">
        <v>435</v>
      </c>
      <c r="I8019" s="104" t="s">
        <v>166</v>
      </c>
      <c r="J8019" s="19">
        <v>1.72</v>
      </c>
      <c r="K8019" s="114"/>
    </row>
    <row r="8020" spans="1:11">
      <c r="A8020" s="18" t="s">
        <v>19</v>
      </c>
      <c r="B8020" s="5" t="str">
        <f>TEXT(DATA[[#This Row],[Fecha]],"mmm")</f>
        <v>sept</v>
      </c>
      <c r="C8020" s="16">
        <f>(WEEKNUM(DATA[[#This Row],[Fecha]],2))</f>
        <v>39</v>
      </c>
      <c r="D8020" s="30">
        <v>45562</v>
      </c>
      <c r="E8020" s="113">
        <f>YEAR(DATA[[#This Row],[Fecha]])</f>
        <v>2024</v>
      </c>
      <c r="F8020" s="30" t="s">
        <v>398</v>
      </c>
      <c r="G8020" s="31" t="s">
        <v>53</v>
      </c>
      <c r="H8020" s="35" t="s">
        <v>551</v>
      </c>
      <c r="I8020" s="104" t="s">
        <v>166</v>
      </c>
      <c r="J8020" s="19">
        <v>1.68</v>
      </c>
      <c r="K8020" s="114"/>
    </row>
    <row r="8021" spans="1:11">
      <c r="A8021" s="18" t="s">
        <v>20</v>
      </c>
      <c r="B8021" s="5" t="str">
        <f>TEXT(DATA[[#This Row],[Fecha]],"mmm")</f>
        <v>sept</v>
      </c>
      <c r="C8021" s="16">
        <f>(WEEKNUM(DATA[[#This Row],[Fecha]],2))</f>
        <v>38</v>
      </c>
      <c r="D8021" s="30">
        <v>45551</v>
      </c>
      <c r="E8021" s="113">
        <f>YEAR(DATA[[#This Row],[Fecha]])</f>
        <v>2024</v>
      </c>
      <c r="F8021" s="30" t="s">
        <v>58</v>
      </c>
      <c r="G8021" s="31" t="s">
        <v>53</v>
      </c>
      <c r="H8021" s="35" t="s">
        <v>387</v>
      </c>
      <c r="I8021" s="104" t="s">
        <v>166</v>
      </c>
      <c r="J8021" s="19">
        <v>1.66</v>
      </c>
      <c r="K8021" s="114"/>
    </row>
    <row r="8022" spans="1:11">
      <c r="A8022" s="18" t="s">
        <v>22</v>
      </c>
      <c r="B8022" s="5" t="str">
        <f>TEXT(DATA[[#This Row],[Fecha]],"mmm")</f>
        <v>sept</v>
      </c>
      <c r="C8022" s="16">
        <f>(WEEKNUM(DATA[[#This Row],[Fecha]],2))</f>
        <v>39</v>
      </c>
      <c r="D8022" s="30">
        <v>45561</v>
      </c>
      <c r="E8022" s="113">
        <f>YEAR(DATA[[#This Row],[Fecha]])</f>
        <v>2024</v>
      </c>
      <c r="F8022" s="30" t="s">
        <v>398</v>
      </c>
      <c r="G8022" s="31" t="s">
        <v>79</v>
      </c>
      <c r="H8022" s="35" t="s">
        <v>110</v>
      </c>
      <c r="I8022" s="104" t="s">
        <v>166</v>
      </c>
      <c r="J8022" s="19">
        <v>1.65</v>
      </c>
      <c r="K8022" s="114"/>
    </row>
    <row r="8023" spans="1:11">
      <c r="A8023" s="18" t="s">
        <v>19</v>
      </c>
      <c r="B8023" s="5" t="str">
        <f>TEXT(DATA[[#This Row],[Fecha]],"mmm")</f>
        <v>sept</v>
      </c>
      <c r="C8023" s="16">
        <f>(WEEKNUM(DATA[[#This Row],[Fecha]],2))</f>
        <v>39</v>
      </c>
      <c r="D8023" s="30">
        <v>45561</v>
      </c>
      <c r="E8023" s="113">
        <f>YEAR(DATA[[#This Row],[Fecha]])</f>
        <v>2024</v>
      </c>
      <c r="F8023" s="30" t="s">
        <v>58</v>
      </c>
      <c r="G8023" s="31" t="s">
        <v>65</v>
      </c>
      <c r="H8023" s="35" t="s">
        <v>89</v>
      </c>
      <c r="I8023" s="104" t="s">
        <v>166</v>
      </c>
      <c r="J8023" s="19">
        <v>1.65</v>
      </c>
      <c r="K8023" s="114"/>
    </row>
    <row r="8024" spans="1:11">
      <c r="A8024" s="18" t="s">
        <v>20</v>
      </c>
      <c r="B8024" s="5" t="str">
        <f>TEXT(DATA[[#This Row],[Fecha]],"mmm")</f>
        <v>sept</v>
      </c>
      <c r="C8024" s="16">
        <f>(WEEKNUM(DATA[[#This Row],[Fecha]],2))</f>
        <v>39</v>
      </c>
      <c r="D8024" s="30">
        <v>45561</v>
      </c>
      <c r="E8024" s="113">
        <f>YEAR(DATA[[#This Row],[Fecha]])</f>
        <v>2024</v>
      </c>
      <c r="F8024" s="30" t="s">
        <v>335</v>
      </c>
      <c r="G8024" s="31" t="s">
        <v>53</v>
      </c>
      <c r="H8024" s="35" t="s">
        <v>387</v>
      </c>
      <c r="I8024" s="104" t="s">
        <v>166</v>
      </c>
      <c r="J8024" s="19">
        <v>1.65</v>
      </c>
      <c r="K8024" s="114"/>
    </row>
    <row r="8025" spans="1:11">
      <c r="A8025" s="18" t="s">
        <v>19</v>
      </c>
      <c r="B8025" s="5" t="str">
        <f>TEXT(DATA[[#This Row],[Fecha]],"mmm")</f>
        <v>sept</v>
      </c>
      <c r="C8025" s="16">
        <f>(WEEKNUM(DATA[[#This Row],[Fecha]],2))</f>
        <v>39</v>
      </c>
      <c r="D8025" s="30">
        <v>45559</v>
      </c>
      <c r="E8025" s="113">
        <f>YEAR(DATA[[#This Row],[Fecha]])</f>
        <v>2024</v>
      </c>
      <c r="F8025" s="30" t="s">
        <v>398</v>
      </c>
      <c r="G8025" s="31" t="s">
        <v>65</v>
      </c>
      <c r="H8025" s="35" t="s">
        <v>435</v>
      </c>
      <c r="I8025" s="104" t="s">
        <v>166</v>
      </c>
      <c r="J8025" s="19">
        <v>1.61</v>
      </c>
      <c r="K8025" s="114"/>
    </row>
    <row r="8026" spans="1:11">
      <c r="A8026" s="18" t="s">
        <v>20</v>
      </c>
      <c r="B8026" s="5" t="str">
        <f>TEXT(DATA[[#This Row],[Fecha]],"mmm")</f>
        <v>sept</v>
      </c>
      <c r="C8026" s="16">
        <f>(WEEKNUM(DATA[[#This Row],[Fecha]],2))</f>
        <v>38</v>
      </c>
      <c r="D8026" s="30">
        <v>45552</v>
      </c>
      <c r="E8026" s="113">
        <f>YEAR(DATA[[#This Row],[Fecha]])</f>
        <v>2024</v>
      </c>
      <c r="F8026" s="30" t="s">
        <v>398</v>
      </c>
      <c r="G8026" s="31" t="s">
        <v>75</v>
      </c>
      <c r="H8026" s="35" t="s">
        <v>1038</v>
      </c>
      <c r="I8026" s="104" t="s">
        <v>166</v>
      </c>
      <c r="J8026" s="19">
        <v>1.6</v>
      </c>
      <c r="K8026" s="114"/>
    </row>
    <row r="8027" spans="1:11">
      <c r="A8027" s="18" t="s">
        <v>19</v>
      </c>
      <c r="B8027" s="5" t="str">
        <f>TEXT(DATA[[#This Row],[Fecha]],"mmm")</f>
        <v>sept</v>
      </c>
      <c r="C8027" s="16">
        <f>(WEEKNUM(DATA[[#This Row],[Fecha]],2))</f>
        <v>38</v>
      </c>
      <c r="D8027" s="30">
        <v>45552</v>
      </c>
      <c r="E8027" s="113">
        <f>YEAR(DATA[[#This Row],[Fecha]])</f>
        <v>2024</v>
      </c>
      <c r="F8027" s="30" t="s">
        <v>58</v>
      </c>
      <c r="G8027" s="31" t="s">
        <v>59</v>
      </c>
      <c r="H8027" s="35" t="s">
        <v>487</v>
      </c>
      <c r="I8027" s="104" t="s">
        <v>166</v>
      </c>
      <c r="J8027" s="19">
        <v>1.6</v>
      </c>
      <c r="K8027" s="114"/>
    </row>
    <row r="8028" spans="1:11">
      <c r="A8028" s="18" t="s">
        <v>20</v>
      </c>
      <c r="B8028" s="5" t="str">
        <f>TEXT(DATA[[#This Row],[Fecha]],"mmm")</f>
        <v>sept</v>
      </c>
      <c r="C8028" s="16">
        <f>(WEEKNUM(DATA[[#This Row],[Fecha]],2))</f>
        <v>38</v>
      </c>
      <c r="D8028" s="30">
        <v>45551</v>
      </c>
      <c r="E8028" s="113">
        <f>YEAR(DATA[[#This Row],[Fecha]])</f>
        <v>2024</v>
      </c>
      <c r="F8028" s="30" t="s">
        <v>335</v>
      </c>
      <c r="G8028" s="31" t="s">
        <v>76</v>
      </c>
      <c r="H8028" s="35" t="s">
        <v>108</v>
      </c>
      <c r="I8028" s="104" t="s">
        <v>166</v>
      </c>
      <c r="J8028" s="19">
        <v>1.59</v>
      </c>
      <c r="K8028" s="114"/>
    </row>
    <row r="8029" spans="1:11">
      <c r="A8029" s="18" t="s">
        <v>19</v>
      </c>
      <c r="B8029" s="5" t="str">
        <f>TEXT(DATA[[#This Row],[Fecha]],"mmm")</f>
        <v>sept</v>
      </c>
      <c r="C8029" s="16">
        <f>(WEEKNUM(DATA[[#This Row],[Fecha]],2))</f>
        <v>39</v>
      </c>
      <c r="D8029" s="30">
        <v>45559</v>
      </c>
      <c r="E8029" s="113">
        <f>YEAR(DATA[[#This Row],[Fecha]])</f>
        <v>2024</v>
      </c>
      <c r="F8029" s="30" t="s">
        <v>398</v>
      </c>
      <c r="G8029" s="31" t="s">
        <v>65</v>
      </c>
      <c r="H8029" s="35" t="s">
        <v>435</v>
      </c>
      <c r="I8029" s="104" t="s">
        <v>166</v>
      </c>
      <c r="J8029" s="19">
        <v>1.59</v>
      </c>
      <c r="K8029" s="114"/>
    </row>
    <row r="8030" spans="1:11">
      <c r="A8030" s="18" t="s">
        <v>22</v>
      </c>
      <c r="B8030" s="5" t="str">
        <f>TEXT(DATA[[#This Row],[Fecha]],"mmm")</f>
        <v>sept</v>
      </c>
      <c r="C8030" s="16">
        <f>(WEEKNUM(DATA[[#This Row],[Fecha]],2))</f>
        <v>39</v>
      </c>
      <c r="D8030" s="30">
        <v>45559</v>
      </c>
      <c r="E8030" s="113">
        <f>YEAR(DATA[[#This Row],[Fecha]])</f>
        <v>2024</v>
      </c>
      <c r="F8030" s="30" t="s">
        <v>398</v>
      </c>
      <c r="G8030" s="31" t="s">
        <v>65</v>
      </c>
      <c r="H8030" s="35" t="s">
        <v>89</v>
      </c>
      <c r="I8030" s="104" t="s">
        <v>166</v>
      </c>
      <c r="J8030" s="19">
        <v>1.58</v>
      </c>
      <c r="K8030" s="114"/>
    </row>
    <row r="8031" spans="1:11">
      <c r="A8031" s="18" t="s">
        <v>22</v>
      </c>
      <c r="B8031" s="5" t="str">
        <f>TEXT(DATA[[#This Row],[Fecha]],"mmm")</f>
        <v>sept</v>
      </c>
      <c r="C8031" s="16">
        <f>(WEEKNUM(DATA[[#This Row],[Fecha]],2))</f>
        <v>39</v>
      </c>
      <c r="D8031" s="30">
        <v>45558</v>
      </c>
      <c r="E8031" s="113">
        <f>YEAR(DATA[[#This Row],[Fecha]])</f>
        <v>2024</v>
      </c>
      <c r="F8031" s="30" t="s">
        <v>398</v>
      </c>
      <c r="G8031" s="31" t="s">
        <v>76</v>
      </c>
      <c r="H8031" s="35" t="s">
        <v>304</v>
      </c>
      <c r="I8031" s="104" t="s">
        <v>166</v>
      </c>
      <c r="J8031" s="19">
        <v>1.55</v>
      </c>
      <c r="K8031" s="114"/>
    </row>
    <row r="8032" spans="1:11">
      <c r="A8032" s="18" t="s">
        <v>20</v>
      </c>
      <c r="B8032" s="5" t="str">
        <f>TEXT(DATA[[#This Row],[Fecha]],"mmm")</f>
        <v>sept</v>
      </c>
      <c r="C8032" s="16">
        <f>(WEEKNUM(DATA[[#This Row],[Fecha]],2))</f>
        <v>39</v>
      </c>
      <c r="D8032" s="30">
        <v>45561</v>
      </c>
      <c r="E8032" s="113">
        <f>YEAR(DATA[[#This Row],[Fecha]])</f>
        <v>2024</v>
      </c>
      <c r="F8032" s="30" t="s">
        <v>58</v>
      </c>
      <c r="G8032" s="31" t="s">
        <v>53</v>
      </c>
      <c r="H8032" s="35" t="s">
        <v>387</v>
      </c>
      <c r="I8032" s="104" t="s">
        <v>166</v>
      </c>
      <c r="J8032" s="19">
        <v>1.54</v>
      </c>
      <c r="K8032" s="114"/>
    </row>
    <row r="8033" spans="1:11">
      <c r="A8033" s="18" t="s">
        <v>19</v>
      </c>
      <c r="B8033" s="5" t="str">
        <f>TEXT(DATA[[#This Row],[Fecha]],"mmm")</f>
        <v>sept</v>
      </c>
      <c r="C8033" s="16">
        <f>(WEEKNUM(DATA[[#This Row],[Fecha]],2))</f>
        <v>38</v>
      </c>
      <c r="D8033" s="30">
        <v>45552</v>
      </c>
      <c r="E8033" s="113">
        <f>YEAR(DATA[[#This Row],[Fecha]])</f>
        <v>2024</v>
      </c>
      <c r="F8033" s="30" t="s">
        <v>398</v>
      </c>
      <c r="G8033" s="31" t="s">
        <v>65</v>
      </c>
      <c r="H8033" s="35" t="s">
        <v>69</v>
      </c>
      <c r="I8033" s="104" t="s">
        <v>166</v>
      </c>
      <c r="J8033" s="19">
        <v>1.48</v>
      </c>
      <c r="K8033" s="114"/>
    </row>
    <row r="8034" spans="1:11">
      <c r="A8034" s="18" t="s">
        <v>22</v>
      </c>
      <c r="B8034" s="5" t="str">
        <f>TEXT(DATA[[#This Row],[Fecha]],"mmm")</f>
        <v>sept</v>
      </c>
      <c r="C8034" s="16">
        <f>(WEEKNUM(DATA[[#This Row],[Fecha]],2))</f>
        <v>39</v>
      </c>
      <c r="D8034" s="30">
        <v>45560</v>
      </c>
      <c r="E8034" s="113">
        <f>YEAR(DATA[[#This Row],[Fecha]])</f>
        <v>2024</v>
      </c>
      <c r="F8034" s="30" t="s">
        <v>58</v>
      </c>
      <c r="G8034" s="31" t="s">
        <v>60</v>
      </c>
      <c r="H8034" s="35" t="s">
        <v>299</v>
      </c>
      <c r="I8034" s="104" t="s">
        <v>166</v>
      </c>
      <c r="J8034" s="19">
        <v>1.48</v>
      </c>
      <c r="K8034" s="114"/>
    </row>
    <row r="8035" spans="1:11">
      <c r="A8035" s="18" t="s">
        <v>20</v>
      </c>
      <c r="B8035" s="5" t="str">
        <f>TEXT(DATA[[#This Row],[Fecha]],"mmm")</f>
        <v>sept</v>
      </c>
      <c r="C8035" s="16">
        <f>(WEEKNUM(DATA[[#This Row],[Fecha]],2))</f>
        <v>39</v>
      </c>
      <c r="D8035" s="30">
        <v>45562</v>
      </c>
      <c r="E8035" s="113">
        <f>YEAR(DATA[[#This Row],[Fecha]])</f>
        <v>2024</v>
      </c>
      <c r="F8035" s="30" t="s">
        <v>398</v>
      </c>
      <c r="G8035" s="31" t="s">
        <v>53</v>
      </c>
      <c r="H8035" s="35" t="s">
        <v>1110</v>
      </c>
      <c r="I8035" s="104" t="s">
        <v>166</v>
      </c>
      <c r="J8035" s="19">
        <v>1.43</v>
      </c>
      <c r="K8035" s="114"/>
    </row>
    <row r="8036" spans="1:11">
      <c r="A8036" s="18" t="s">
        <v>19</v>
      </c>
      <c r="B8036" s="5" t="str">
        <f>TEXT(DATA[[#This Row],[Fecha]],"mmm")</f>
        <v>sept</v>
      </c>
      <c r="C8036" s="16">
        <f>(WEEKNUM(DATA[[#This Row],[Fecha]],2))</f>
        <v>39</v>
      </c>
      <c r="D8036" s="30">
        <v>45560</v>
      </c>
      <c r="E8036" s="113">
        <f>YEAR(DATA[[#This Row],[Fecha]])</f>
        <v>2024</v>
      </c>
      <c r="F8036" s="30" t="s">
        <v>398</v>
      </c>
      <c r="G8036" s="31" t="s">
        <v>76</v>
      </c>
      <c r="H8036" s="35" t="s">
        <v>303</v>
      </c>
      <c r="I8036" s="104" t="s">
        <v>166</v>
      </c>
      <c r="J8036" s="19">
        <v>1.41</v>
      </c>
      <c r="K8036" s="114"/>
    </row>
    <row r="8037" spans="1:11">
      <c r="A8037" s="18" t="s">
        <v>22</v>
      </c>
      <c r="B8037" s="5" t="str">
        <f>TEXT(DATA[[#This Row],[Fecha]],"mmm")</f>
        <v>sept</v>
      </c>
      <c r="C8037" s="16">
        <f>(WEEKNUM(DATA[[#This Row],[Fecha]],2))</f>
        <v>39</v>
      </c>
      <c r="D8037" s="30">
        <v>45558</v>
      </c>
      <c r="E8037" s="113">
        <f>YEAR(DATA[[#This Row],[Fecha]])</f>
        <v>2024</v>
      </c>
      <c r="F8037" s="30" t="s">
        <v>398</v>
      </c>
      <c r="G8037" s="31" t="s">
        <v>78</v>
      </c>
      <c r="H8037" s="35" t="s">
        <v>296</v>
      </c>
      <c r="I8037" s="104" t="s">
        <v>166</v>
      </c>
      <c r="J8037" s="19">
        <v>1.4</v>
      </c>
      <c r="K8037" s="114"/>
    </row>
    <row r="8038" spans="1:11">
      <c r="A8038" s="18" t="s">
        <v>22</v>
      </c>
      <c r="B8038" s="5" t="str">
        <f>TEXT(DATA[[#This Row],[Fecha]],"mmm")</f>
        <v>sept</v>
      </c>
      <c r="C8038" s="16">
        <f>(WEEKNUM(DATA[[#This Row],[Fecha]],2))</f>
        <v>39</v>
      </c>
      <c r="D8038" s="30">
        <v>45560</v>
      </c>
      <c r="E8038" s="113">
        <f>YEAR(DATA[[#This Row],[Fecha]])</f>
        <v>2024</v>
      </c>
      <c r="F8038" s="30" t="s">
        <v>398</v>
      </c>
      <c r="G8038" s="31" t="s">
        <v>78</v>
      </c>
      <c r="H8038" s="35" t="s">
        <v>296</v>
      </c>
      <c r="I8038" s="104" t="s">
        <v>166</v>
      </c>
      <c r="J8038" s="19">
        <v>1.4</v>
      </c>
      <c r="K8038" s="114"/>
    </row>
    <row r="8039" spans="1:11">
      <c r="A8039" s="18" t="s">
        <v>20</v>
      </c>
      <c r="B8039" s="5" t="str">
        <f>TEXT(DATA[[#This Row],[Fecha]],"mmm")</f>
        <v>sept</v>
      </c>
      <c r="C8039" s="16">
        <f>(WEEKNUM(DATA[[#This Row],[Fecha]],2))</f>
        <v>39</v>
      </c>
      <c r="D8039" s="30">
        <v>45560</v>
      </c>
      <c r="E8039" s="113">
        <f>YEAR(DATA[[#This Row],[Fecha]])</f>
        <v>2024</v>
      </c>
      <c r="F8039" s="30" t="s">
        <v>398</v>
      </c>
      <c r="G8039" s="31" t="s">
        <v>53</v>
      </c>
      <c r="H8039" s="35" t="s">
        <v>387</v>
      </c>
      <c r="I8039" s="104" t="s">
        <v>166</v>
      </c>
      <c r="J8039" s="19">
        <v>1.39</v>
      </c>
      <c r="K8039" s="114"/>
    </row>
    <row r="8040" spans="1:11">
      <c r="A8040" s="18" t="s">
        <v>19</v>
      </c>
      <c r="B8040" s="5" t="str">
        <f>TEXT(DATA[[#This Row],[Fecha]],"mmm")</f>
        <v>sept</v>
      </c>
      <c r="C8040" s="16">
        <f>(WEEKNUM(DATA[[#This Row],[Fecha]],2))</f>
        <v>38</v>
      </c>
      <c r="D8040" s="30">
        <v>45552</v>
      </c>
      <c r="E8040" s="113">
        <f>YEAR(DATA[[#This Row],[Fecha]])</f>
        <v>2024</v>
      </c>
      <c r="F8040" s="30" t="s">
        <v>58</v>
      </c>
      <c r="G8040" s="31" t="s">
        <v>59</v>
      </c>
      <c r="H8040" s="35" t="s">
        <v>487</v>
      </c>
      <c r="I8040" s="104" t="s">
        <v>166</v>
      </c>
      <c r="J8040" s="19">
        <v>1.38</v>
      </c>
      <c r="K8040" s="114"/>
    </row>
    <row r="8041" spans="1:11">
      <c r="A8041" s="18" t="s">
        <v>20</v>
      </c>
      <c r="B8041" s="5" t="str">
        <f>TEXT(DATA[[#This Row],[Fecha]],"mmm")</f>
        <v>sept</v>
      </c>
      <c r="C8041" s="16">
        <f>(WEEKNUM(DATA[[#This Row],[Fecha]],2))</f>
        <v>38</v>
      </c>
      <c r="D8041" s="30">
        <v>45552</v>
      </c>
      <c r="E8041" s="113">
        <f>YEAR(DATA[[#This Row],[Fecha]])</f>
        <v>2024</v>
      </c>
      <c r="F8041" s="30" t="s">
        <v>58</v>
      </c>
      <c r="G8041" s="31" t="s">
        <v>76</v>
      </c>
      <c r="H8041" s="35" t="s">
        <v>108</v>
      </c>
      <c r="I8041" s="104" t="s">
        <v>166</v>
      </c>
      <c r="J8041" s="19">
        <v>1.37</v>
      </c>
      <c r="K8041" s="114"/>
    </row>
    <row r="8042" spans="1:11">
      <c r="A8042" s="18" t="s">
        <v>19</v>
      </c>
      <c r="B8042" s="5" t="str">
        <f>TEXT(DATA[[#This Row],[Fecha]],"mmm")</f>
        <v>sept</v>
      </c>
      <c r="C8042" s="16">
        <f>(WEEKNUM(DATA[[#This Row],[Fecha]],2))</f>
        <v>39</v>
      </c>
      <c r="D8042" s="30">
        <v>45561</v>
      </c>
      <c r="E8042" s="113">
        <f>YEAR(DATA[[#This Row],[Fecha]])</f>
        <v>2024</v>
      </c>
      <c r="F8042" s="30" t="s">
        <v>58</v>
      </c>
      <c r="G8042" s="31" t="s">
        <v>65</v>
      </c>
      <c r="H8042" s="35" t="s">
        <v>89</v>
      </c>
      <c r="I8042" s="104" t="s">
        <v>166</v>
      </c>
      <c r="J8042" s="19">
        <v>1.34</v>
      </c>
      <c r="K8042" s="114"/>
    </row>
    <row r="8043" spans="1:11">
      <c r="A8043" s="18" t="s">
        <v>19</v>
      </c>
      <c r="B8043" s="5" t="str">
        <f>TEXT(DATA[[#This Row],[Fecha]],"mmm")</f>
        <v>sept</v>
      </c>
      <c r="C8043" s="16">
        <f>(WEEKNUM(DATA[[#This Row],[Fecha]],2))</f>
        <v>39</v>
      </c>
      <c r="D8043" s="30">
        <v>45560</v>
      </c>
      <c r="E8043" s="113">
        <f>YEAR(DATA[[#This Row],[Fecha]])</f>
        <v>2024</v>
      </c>
      <c r="F8043" s="30" t="s">
        <v>398</v>
      </c>
      <c r="G8043" s="31" t="s">
        <v>65</v>
      </c>
      <c r="H8043" s="35" t="s">
        <v>435</v>
      </c>
      <c r="I8043" s="104" t="s">
        <v>166</v>
      </c>
      <c r="J8043" s="19">
        <v>1.34</v>
      </c>
      <c r="K8043" s="114"/>
    </row>
    <row r="8044" spans="1:11">
      <c r="A8044" s="18" t="s">
        <v>20</v>
      </c>
      <c r="B8044" s="5" t="str">
        <f>TEXT(DATA[[#This Row],[Fecha]],"mmm")</f>
        <v>sept</v>
      </c>
      <c r="C8044" s="16">
        <f>(WEEKNUM(DATA[[#This Row],[Fecha]],2))</f>
        <v>39</v>
      </c>
      <c r="D8044" s="30">
        <v>45559</v>
      </c>
      <c r="E8044" s="113">
        <f>YEAR(DATA[[#This Row],[Fecha]])</f>
        <v>2024</v>
      </c>
      <c r="F8044" s="30" t="s">
        <v>58</v>
      </c>
      <c r="G8044" s="31" t="s">
        <v>53</v>
      </c>
      <c r="H8044" s="35" t="s">
        <v>387</v>
      </c>
      <c r="I8044" s="104" t="s">
        <v>166</v>
      </c>
      <c r="J8044" s="19">
        <v>1.33</v>
      </c>
      <c r="K8044" s="114"/>
    </row>
    <row r="8045" spans="1:11">
      <c r="A8045" s="18" t="s">
        <v>20</v>
      </c>
      <c r="B8045" s="5" t="str">
        <f>TEXT(DATA[[#This Row],[Fecha]],"mmm")</f>
        <v>sept</v>
      </c>
      <c r="C8045" s="16">
        <f>(WEEKNUM(DATA[[#This Row],[Fecha]],2))</f>
        <v>39</v>
      </c>
      <c r="D8045" s="30">
        <v>45562</v>
      </c>
      <c r="E8045" s="113">
        <f>YEAR(DATA[[#This Row],[Fecha]])</f>
        <v>2024</v>
      </c>
      <c r="F8045" s="30" t="s">
        <v>398</v>
      </c>
      <c r="G8045" s="31" t="s">
        <v>75</v>
      </c>
      <c r="H8045" s="35" t="s">
        <v>177</v>
      </c>
      <c r="I8045" s="104" t="s">
        <v>166</v>
      </c>
      <c r="J8045" s="19">
        <v>1.32</v>
      </c>
      <c r="K8045" s="114"/>
    </row>
    <row r="8046" spans="1:11">
      <c r="A8046" s="18" t="s">
        <v>19</v>
      </c>
      <c r="B8046" s="5" t="str">
        <f>TEXT(DATA[[#This Row],[Fecha]],"mmm")</f>
        <v>sept</v>
      </c>
      <c r="C8046" s="16">
        <f>(WEEKNUM(DATA[[#This Row],[Fecha]],2))</f>
        <v>39</v>
      </c>
      <c r="D8046" s="30">
        <v>45561</v>
      </c>
      <c r="E8046" s="113">
        <f>YEAR(DATA[[#This Row],[Fecha]])</f>
        <v>2024</v>
      </c>
      <c r="F8046" s="30" t="s">
        <v>398</v>
      </c>
      <c r="G8046" s="31" t="s">
        <v>65</v>
      </c>
      <c r="H8046" s="35" t="s">
        <v>435</v>
      </c>
      <c r="I8046" s="104" t="s">
        <v>166</v>
      </c>
      <c r="J8046" s="19">
        <v>1.31</v>
      </c>
      <c r="K8046" s="114"/>
    </row>
    <row r="8047" spans="1:11">
      <c r="A8047" s="18" t="s">
        <v>19</v>
      </c>
      <c r="B8047" s="5" t="str">
        <f>TEXT(DATA[[#This Row],[Fecha]],"mmm")</f>
        <v>sept</v>
      </c>
      <c r="C8047" s="16">
        <f>(WEEKNUM(DATA[[#This Row],[Fecha]],2))</f>
        <v>38</v>
      </c>
      <c r="D8047" s="30">
        <v>45551</v>
      </c>
      <c r="E8047" s="113">
        <f>YEAR(DATA[[#This Row],[Fecha]])</f>
        <v>2024</v>
      </c>
      <c r="F8047" s="30" t="s">
        <v>58</v>
      </c>
      <c r="G8047" s="31" t="s">
        <v>65</v>
      </c>
      <c r="H8047" s="35" t="s">
        <v>435</v>
      </c>
      <c r="I8047" s="104" t="s">
        <v>166</v>
      </c>
      <c r="J8047" s="19">
        <v>1.29</v>
      </c>
      <c r="K8047" s="114"/>
    </row>
    <row r="8048" spans="1:11">
      <c r="A8048" s="18" t="s">
        <v>19</v>
      </c>
      <c r="B8048" s="5" t="str">
        <f>TEXT(DATA[[#This Row],[Fecha]],"mmm")</f>
        <v>sept</v>
      </c>
      <c r="C8048" s="16">
        <f>(WEEKNUM(DATA[[#This Row],[Fecha]],2))</f>
        <v>39</v>
      </c>
      <c r="D8048" s="30">
        <v>45560</v>
      </c>
      <c r="E8048" s="113">
        <f>YEAR(DATA[[#This Row],[Fecha]])</f>
        <v>2024</v>
      </c>
      <c r="F8048" s="30" t="s">
        <v>398</v>
      </c>
      <c r="G8048" s="31" t="s">
        <v>65</v>
      </c>
      <c r="H8048" s="35" t="s">
        <v>435</v>
      </c>
      <c r="I8048" s="104" t="s">
        <v>166</v>
      </c>
      <c r="J8048" s="19">
        <v>1.29</v>
      </c>
      <c r="K8048" s="114"/>
    </row>
    <row r="8049" spans="1:11">
      <c r="A8049" s="18" t="s">
        <v>20</v>
      </c>
      <c r="B8049" s="5" t="str">
        <f>TEXT(DATA[[#This Row],[Fecha]],"mmm")</f>
        <v>sept</v>
      </c>
      <c r="C8049" s="16">
        <f>(WEEKNUM(DATA[[#This Row],[Fecha]],2))</f>
        <v>38</v>
      </c>
      <c r="D8049" s="30">
        <v>45551</v>
      </c>
      <c r="E8049" s="113">
        <f>YEAR(DATA[[#This Row],[Fecha]])</f>
        <v>2024</v>
      </c>
      <c r="F8049" s="30" t="s">
        <v>58</v>
      </c>
      <c r="G8049" s="31" t="s">
        <v>76</v>
      </c>
      <c r="H8049" s="35" t="s">
        <v>108</v>
      </c>
      <c r="I8049" s="104" t="s">
        <v>166</v>
      </c>
      <c r="J8049" s="19">
        <v>1.26</v>
      </c>
      <c r="K8049" s="114"/>
    </row>
    <row r="8050" spans="1:11">
      <c r="A8050" s="18" t="s">
        <v>19</v>
      </c>
      <c r="B8050" s="5" t="str">
        <f>TEXT(DATA[[#This Row],[Fecha]],"mmm")</f>
        <v>sept</v>
      </c>
      <c r="C8050" s="16">
        <f>(WEEKNUM(DATA[[#This Row],[Fecha]],2))</f>
        <v>39</v>
      </c>
      <c r="D8050" s="30">
        <v>45559</v>
      </c>
      <c r="E8050" s="113">
        <f>YEAR(DATA[[#This Row],[Fecha]])</f>
        <v>2024</v>
      </c>
      <c r="F8050" s="30" t="s">
        <v>398</v>
      </c>
      <c r="G8050" s="31" t="s">
        <v>65</v>
      </c>
      <c r="H8050" s="35" t="s">
        <v>435</v>
      </c>
      <c r="I8050" s="104" t="s">
        <v>166</v>
      </c>
      <c r="J8050" s="19">
        <v>1.26</v>
      </c>
      <c r="K8050" s="114"/>
    </row>
    <row r="8051" spans="1:11">
      <c r="A8051" s="18" t="s">
        <v>19</v>
      </c>
      <c r="B8051" s="5" t="str">
        <f>TEXT(DATA[[#This Row],[Fecha]],"mmm")</f>
        <v>sept</v>
      </c>
      <c r="C8051" s="16">
        <f>(WEEKNUM(DATA[[#This Row],[Fecha]],2))</f>
        <v>39</v>
      </c>
      <c r="D8051" s="30">
        <v>45560</v>
      </c>
      <c r="E8051" s="113">
        <f>YEAR(DATA[[#This Row],[Fecha]])</f>
        <v>2024</v>
      </c>
      <c r="F8051" s="30" t="s">
        <v>398</v>
      </c>
      <c r="G8051" s="31" t="s">
        <v>65</v>
      </c>
      <c r="H8051" s="35" t="s">
        <v>435</v>
      </c>
      <c r="I8051" s="104" t="s">
        <v>166</v>
      </c>
      <c r="J8051" s="19">
        <v>1.25</v>
      </c>
      <c r="K8051" s="114"/>
    </row>
    <row r="8052" spans="1:11">
      <c r="A8052" s="18" t="s">
        <v>19</v>
      </c>
      <c r="B8052" s="5" t="str">
        <f>TEXT(DATA[[#This Row],[Fecha]],"mmm")</f>
        <v>sept</v>
      </c>
      <c r="C8052" s="16">
        <f>(WEEKNUM(DATA[[#This Row],[Fecha]],2))</f>
        <v>38</v>
      </c>
      <c r="D8052" s="30">
        <v>45552</v>
      </c>
      <c r="E8052" s="113">
        <f>YEAR(DATA[[#This Row],[Fecha]])</f>
        <v>2024</v>
      </c>
      <c r="F8052" s="30" t="s">
        <v>398</v>
      </c>
      <c r="G8052" s="31" t="s">
        <v>65</v>
      </c>
      <c r="H8052" s="35" t="s">
        <v>69</v>
      </c>
      <c r="I8052" s="104" t="s">
        <v>166</v>
      </c>
      <c r="J8052" s="19">
        <v>1.25</v>
      </c>
      <c r="K8052" s="114"/>
    </row>
    <row r="8053" spans="1:11">
      <c r="A8053" s="18" t="s">
        <v>20</v>
      </c>
      <c r="B8053" s="5" t="str">
        <f>TEXT(DATA[[#This Row],[Fecha]],"mmm")</f>
        <v>sept</v>
      </c>
      <c r="C8053" s="16">
        <f>(WEEKNUM(DATA[[#This Row],[Fecha]],2))</f>
        <v>39</v>
      </c>
      <c r="D8053" s="30">
        <v>45560</v>
      </c>
      <c r="E8053" s="113">
        <f>YEAR(DATA[[#This Row],[Fecha]])</f>
        <v>2024</v>
      </c>
      <c r="F8053" s="30" t="s">
        <v>398</v>
      </c>
      <c r="G8053" s="31" t="s">
        <v>53</v>
      </c>
      <c r="H8053" s="35" t="s">
        <v>387</v>
      </c>
      <c r="I8053" s="104" t="s">
        <v>166</v>
      </c>
      <c r="J8053" s="19">
        <v>1.24</v>
      </c>
      <c r="K8053" s="114"/>
    </row>
    <row r="8054" spans="1:11">
      <c r="A8054" s="18" t="s">
        <v>20</v>
      </c>
      <c r="B8054" s="5" t="str">
        <f>TEXT(DATA[[#This Row],[Fecha]],"mmm")</f>
        <v>sept</v>
      </c>
      <c r="C8054" s="16">
        <f>(WEEKNUM(DATA[[#This Row],[Fecha]],2))</f>
        <v>39</v>
      </c>
      <c r="D8054" s="30">
        <v>45563</v>
      </c>
      <c r="E8054" s="113">
        <f>YEAR(DATA[[#This Row],[Fecha]])</f>
        <v>2024</v>
      </c>
      <c r="F8054" s="30" t="s">
        <v>58</v>
      </c>
      <c r="G8054" s="31" t="s">
        <v>75</v>
      </c>
      <c r="H8054" s="35" t="s">
        <v>555</v>
      </c>
      <c r="I8054" s="104" t="s">
        <v>166</v>
      </c>
      <c r="J8054" s="19">
        <v>1.21</v>
      </c>
      <c r="K8054" s="114"/>
    </row>
    <row r="8055" spans="1:11">
      <c r="A8055" s="18" t="s">
        <v>19</v>
      </c>
      <c r="B8055" s="5" t="str">
        <f>TEXT(DATA[[#This Row],[Fecha]],"mmm")</f>
        <v>sept</v>
      </c>
      <c r="C8055" s="16">
        <f>(WEEKNUM(DATA[[#This Row],[Fecha]],2))</f>
        <v>38</v>
      </c>
      <c r="D8055" s="30">
        <v>45552</v>
      </c>
      <c r="E8055" s="113">
        <f>YEAR(DATA[[#This Row],[Fecha]])</f>
        <v>2024</v>
      </c>
      <c r="F8055" s="30" t="s">
        <v>58</v>
      </c>
      <c r="G8055" s="31" t="s">
        <v>65</v>
      </c>
      <c r="H8055" s="35" t="s">
        <v>435</v>
      </c>
      <c r="I8055" s="104" t="s">
        <v>166</v>
      </c>
      <c r="J8055" s="19">
        <v>1.21</v>
      </c>
      <c r="K8055" s="114"/>
    </row>
    <row r="8056" spans="1:11">
      <c r="A8056" s="18" t="s">
        <v>20</v>
      </c>
      <c r="B8056" s="5" t="str">
        <f>TEXT(DATA[[#This Row],[Fecha]],"mmm")</f>
        <v>sept</v>
      </c>
      <c r="C8056" s="16">
        <f>(WEEKNUM(DATA[[#This Row],[Fecha]],2))</f>
        <v>39</v>
      </c>
      <c r="D8056" s="30">
        <v>45560</v>
      </c>
      <c r="E8056" s="113">
        <f>YEAR(DATA[[#This Row],[Fecha]])</f>
        <v>2024</v>
      </c>
      <c r="F8056" s="30" t="s">
        <v>335</v>
      </c>
      <c r="G8056" s="31" t="s">
        <v>53</v>
      </c>
      <c r="H8056" s="35" t="s">
        <v>387</v>
      </c>
      <c r="I8056" s="104" t="s">
        <v>166</v>
      </c>
      <c r="J8056" s="19">
        <v>1.21</v>
      </c>
      <c r="K8056" s="114"/>
    </row>
    <row r="8057" spans="1:11">
      <c r="A8057" s="18" t="s">
        <v>20</v>
      </c>
      <c r="B8057" s="5" t="str">
        <f>TEXT(DATA[[#This Row],[Fecha]],"mmm")</f>
        <v>sept</v>
      </c>
      <c r="C8057" s="16">
        <f>(WEEKNUM(DATA[[#This Row],[Fecha]],2))</f>
        <v>39</v>
      </c>
      <c r="D8057" s="30">
        <v>45561</v>
      </c>
      <c r="E8057" s="113">
        <f>YEAR(DATA[[#This Row],[Fecha]])</f>
        <v>2024</v>
      </c>
      <c r="F8057" s="30" t="s">
        <v>398</v>
      </c>
      <c r="G8057" s="31" t="s">
        <v>52</v>
      </c>
      <c r="H8057" s="35" t="s">
        <v>162</v>
      </c>
      <c r="I8057" s="104" t="s">
        <v>166</v>
      </c>
      <c r="J8057" s="19">
        <v>1.2</v>
      </c>
      <c r="K8057" s="114"/>
    </row>
    <row r="8058" spans="1:11">
      <c r="A8058" s="18" t="s">
        <v>22</v>
      </c>
      <c r="B8058" s="5" t="str">
        <f>TEXT(DATA[[#This Row],[Fecha]],"mmm")</f>
        <v>sept</v>
      </c>
      <c r="C8058" s="16">
        <f>(WEEKNUM(DATA[[#This Row],[Fecha]],2))</f>
        <v>38</v>
      </c>
      <c r="D8058" s="30">
        <v>45551</v>
      </c>
      <c r="E8058" s="113">
        <f>YEAR(DATA[[#This Row],[Fecha]])</f>
        <v>2024</v>
      </c>
      <c r="F8058" s="30" t="s">
        <v>398</v>
      </c>
      <c r="G8058" s="31" t="s">
        <v>76</v>
      </c>
      <c r="H8058" s="35" t="s">
        <v>304</v>
      </c>
      <c r="I8058" s="104" t="s">
        <v>166</v>
      </c>
      <c r="J8058" s="19">
        <v>1.2</v>
      </c>
      <c r="K8058" s="114"/>
    </row>
    <row r="8059" spans="1:11">
      <c r="A8059" s="18" t="s">
        <v>19</v>
      </c>
      <c r="B8059" s="5" t="str">
        <f>TEXT(DATA[[#This Row],[Fecha]],"mmm")</f>
        <v>sept</v>
      </c>
      <c r="C8059" s="16">
        <f>(WEEKNUM(DATA[[#This Row],[Fecha]],2))</f>
        <v>39</v>
      </c>
      <c r="D8059" s="30">
        <v>45558</v>
      </c>
      <c r="E8059" s="113">
        <f>YEAR(DATA[[#This Row],[Fecha]])</f>
        <v>2024</v>
      </c>
      <c r="F8059" s="30" t="s">
        <v>398</v>
      </c>
      <c r="G8059" s="31" t="s">
        <v>65</v>
      </c>
      <c r="H8059" s="35" t="s">
        <v>435</v>
      </c>
      <c r="I8059" s="104" t="s">
        <v>166</v>
      </c>
      <c r="J8059" s="19">
        <v>1.19</v>
      </c>
      <c r="K8059" s="114"/>
    </row>
    <row r="8060" spans="1:11">
      <c r="A8060" s="18" t="s">
        <v>20</v>
      </c>
      <c r="B8060" s="5" t="str">
        <f>TEXT(DATA[[#This Row],[Fecha]],"mmm")</f>
        <v>sept</v>
      </c>
      <c r="C8060" s="16">
        <f>(WEEKNUM(DATA[[#This Row],[Fecha]],2))</f>
        <v>39</v>
      </c>
      <c r="D8060" s="30">
        <v>45559</v>
      </c>
      <c r="E8060" s="113">
        <f>YEAR(DATA[[#This Row],[Fecha]])</f>
        <v>2024</v>
      </c>
      <c r="F8060" s="30" t="s">
        <v>398</v>
      </c>
      <c r="G8060" s="31" t="s">
        <v>53</v>
      </c>
      <c r="H8060" s="35" t="s">
        <v>387</v>
      </c>
      <c r="I8060" s="104" t="s">
        <v>166</v>
      </c>
      <c r="J8060" s="19">
        <v>1.19</v>
      </c>
      <c r="K8060" s="114"/>
    </row>
    <row r="8061" spans="1:11">
      <c r="A8061" s="18" t="s">
        <v>19</v>
      </c>
      <c r="B8061" s="5" t="str">
        <f>TEXT(DATA[[#This Row],[Fecha]],"mmm")</f>
        <v>sept</v>
      </c>
      <c r="C8061" s="16">
        <f>(WEEKNUM(DATA[[#This Row],[Fecha]],2))</f>
        <v>39</v>
      </c>
      <c r="D8061" s="30">
        <v>45561</v>
      </c>
      <c r="E8061" s="113">
        <f>YEAR(DATA[[#This Row],[Fecha]])</f>
        <v>2024</v>
      </c>
      <c r="F8061" s="30" t="s">
        <v>398</v>
      </c>
      <c r="G8061" s="31" t="s">
        <v>65</v>
      </c>
      <c r="H8061" s="35" t="s">
        <v>435</v>
      </c>
      <c r="I8061" s="104" t="s">
        <v>166</v>
      </c>
      <c r="J8061" s="19">
        <v>1.18</v>
      </c>
      <c r="K8061" s="114"/>
    </row>
    <row r="8062" spans="1:11">
      <c r="A8062" s="18" t="s">
        <v>19</v>
      </c>
      <c r="B8062" s="5" t="str">
        <f>TEXT(DATA[[#This Row],[Fecha]],"mmm")</f>
        <v>sept</v>
      </c>
      <c r="C8062" s="16">
        <f>(WEEKNUM(DATA[[#This Row],[Fecha]],2))</f>
        <v>38</v>
      </c>
      <c r="D8062" s="30">
        <v>45552</v>
      </c>
      <c r="E8062" s="113">
        <f>YEAR(DATA[[#This Row],[Fecha]])</f>
        <v>2024</v>
      </c>
      <c r="F8062" s="30" t="s">
        <v>58</v>
      </c>
      <c r="G8062" s="31" t="s">
        <v>59</v>
      </c>
      <c r="H8062" s="35" t="s">
        <v>487</v>
      </c>
      <c r="I8062" s="104" t="s">
        <v>166</v>
      </c>
      <c r="J8062" s="19">
        <v>1.17</v>
      </c>
      <c r="K8062" s="114"/>
    </row>
    <row r="8063" spans="1:11">
      <c r="A8063" s="18" t="s">
        <v>20</v>
      </c>
      <c r="B8063" s="5" t="str">
        <f>TEXT(DATA[[#This Row],[Fecha]],"mmm")</f>
        <v>sept</v>
      </c>
      <c r="C8063" s="16">
        <f>(WEEKNUM(DATA[[#This Row],[Fecha]],2))</f>
        <v>38</v>
      </c>
      <c r="D8063" s="30">
        <v>45551</v>
      </c>
      <c r="E8063" s="113">
        <f>YEAR(DATA[[#This Row],[Fecha]])</f>
        <v>2024</v>
      </c>
      <c r="F8063" s="30" t="s">
        <v>398</v>
      </c>
      <c r="G8063" s="31" t="s">
        <v>53</v>
      </c>
      <c r="H8063" s="35" t="s">
        <v>387</v>
      </c>
      <c r="I8063" s="104" t="s">
        <v>166</v>
      </c>
      <c r="J8063" s="19">
        <v>1.1599999999999999</v>
      </c>
      <c r="K8063" s="114"/>
    </row>
    <row r="8064" spans="1:11">
      <c r="A8064" s="18" t="s">
        <v>20</v>
      </c>
      <c r="B8064" s="5" t="str">
        <f>TEXT(DATA[[#This Row],[Fecha]],"mmm")</f>
        <v>sept</v>
      </c>
      <c r="C8064" s="16">
        <f>(WEEKNUM(DATA[[#This Row],[Fecha]],2))</f>
        <v>39</v>
      </c>
      <c r="D8064" s="30">
        <v>45561</v>
      </c>
      <c r="E8064" s="113">
        <f>YEAR(DATA[[#This Row],[Fecha]])</f>
        <v>2024</v>
      </c>
      <c r="F8064" s="30" t="s">
        <v>58</v>
      </c>
      <c r="G8064" s="31" t="s">
        <v>53</v>
      </c>
      <c r="H8064" s="35" t="s">
        <v>366</v>
      </c>
      <c r="I8064" s="104" t="s">
        <v>166</v>
      </c>
      <c r="J8064" s="19">
        <v>1.1599999999999999</v>
      </c>
      <c r="K8064" s="114"/>
    </row>
    <row r="8065" spans="1:11">
      <c r="A8065" s="18" t="s">
        <v>19</v>
      </c>
      <c r="B8065" s="5" t="str">
        <f>TEXT(DATA[[#This Row],[Fecha]],"mmm")</f>
        <v>sept</v>
      </c>
      <c r="C8065" s="16">
        <f>(WEEKNUM(DATA[[#This Row],[Fecha]],2))</f>
        <v>38</v>
      </c>
      <c r="D8065" s="30">
        <v>45552</v>
      </c>
      <c r="E8065" s="113">
        <f>YEAR(DATA[[#This Row],[Fecha]])</f>
        <v>2024</v>
      </c>
      <c r="F8065" s="30" t="s">
        <v>398</v>
      </c>
      <c r="G8065" s="31" t="s">
        <v>65</v>
      </c>
      <c r="H8065" s="35" t="s">
        <v>69</v>
      </c>
      <c r="I8065" s="104" t="s">
        <v>166</v>
      </c>
      <c r="J8065" s="19">
        <v>1.1200000000000001</v>
      </c>
      <c r="K8065" s="114"/>
    </row>
    <row r="8066" spans="1:11">
      <c r="A8066" s="18" t="s">
        <v>22</v>
      </c>
      <c r="B8066" s="5" t="str">
        <f>TEXT(DATA[[#This Row],[Fecha]],"mmm")</f>
        <v>sept</v>
      </c>
      <c r="C8066" s="16">
        <f>(WEEKNUM(DATA[[#This Row],[Fecha]],2))</f>
        <v>39</v>
      </c>
      <c r="D8066" s="30">
        <v>45560</v>
      </c>
      <c r="E8066" s="113">
        <f>YEAR(DATA[[#This Row],[Fecha]])</f>
        <v>2024</v>
      </c>
      <c r="F8066" s="30" t="s">
        <v>58</v>
      </c>
      <c r="G8066" s="31" t="s">
        <v>65</v>
      </c>
      <c r="H8066" s="35" t="s">
        <v>69</v>
      </c>
      <c r="I8066" s="104" t="s">
        <v>166</v>
      </c>
      <c r="J8066" s="19">
        <v>1.1000000000000001</v>
      </c>
      <c r="K8066" s="114"/>
    </row>
    <row r="8067" spans="1:11">
      <c r="A8067" s="18" t="s">
        <v>20</v>
      </c>
      <c r="B8067" s="5" t="str">
        <f>TEXT(DATA[[#This Row],[Fecha]],"mmm")</f>
        <v>sept</v>
      </c>
      <c r="C8067" s="16">
        <f>(WEEKNUM(DATA[[#This Row],[Fecha]],2))</f>
        <v>39</v>
      </c>
      <c r="D8067" s="30">
        <v>45561</v>
      </c>
      <c r="E8067" s="113">
        <f>YEAR(DATA[[#This Row],[Fecha]])</f>
        <v>2024</v>
      </c>
      <c r="F8067" s="30" t="s">
        <v>335</v>
      </c>
      <c r="G8067" s="31" t="s">
        <v>53</v>
      </c>
      <c r="H8067" s="35" t="s">
        <v>637</v>
      </c>
      <c r="I8067" s="104" t="s">
        <v>166</v>
      </c>
      <c r="J8067" s="19">
        <v>1.1000000000000001</v>
      </c>
      <c r="K8067" s="114"/>
    </row>
    <row r="8068" spans="1:11">
      <c r="A8068" s="18" t="s">
        <v>19</v>
      </c>
      <c r="B8068" s="5" t="str">
        <f>TEXT(DATA[[#This Row],[Fecha]],"mmm")</f>
        <v>sept</v>
      </c>
      <c r="C8068" s="16">
        <f>(WEEKNUM(DATA[[#This Row],[Fecha]],2))</f>
        <v>39</v>
      </c>
      <c r="D8068" s="30">
        <v>45562</v>
      </c>
      <c r="E8068" s="113">
        <f>YEAR(DATA[[#This Row],[Fecha]])</f>
        <v>2024</v>
      </c>
      <c r="F8068" s="30" t="s">
        <v>398</v>
      </c>
      <c r="G8068" s="31" t="s">
        <v>65</v>
      </c>
      <c r="H8068" s="35" t="s">
        <v>435</v>
      </c>
      <c r="I8068" s="104" t="s">
        <v>166</v>
      </c>
      <c r="J8068" s="19">
        <v>1.1000000000000001</v>
      </c>
      <c r="K8068" s="114"/>
    </row>
    <row r="8069" spans="1:11">
      <c r="A8069" s="18" t="s">
        <v>20</v>
      </c>
      <c r="B8069" s="5" t="str">
        <f>TEXT(DATA[[#This Row],[Fecha]],"mmm")</f>
        <v>sept</v>
      </c>
      <c r="C8069" s="16">
        <f>(WEEKNUM(DATA[[#This Row],[Fecha]],2))</f>
        <v>39</v>
      </c>
      <c r="D8069" s="30">
        <v>45562</v>
      </c>
      <c r="E8069" s="113">
        <f>YEAR(DATA[[#This Row],[Fecha]])</f>
        <v>2024</v>
      </c>
      <c r="F8069" s="30" t="s">
        <v>398</v>
      </c>
      <c r="G8069" s="31" t="s">
        <v>70</v>
      </c>
      <c r="H8069" s="35" t="s">
        <v>134</v>
      </c>
      <c r="I8069" s="104" t="s">
        <v>166</v>
      </c>
      <c r="J8069" s="19">
        <v>1.0900000000000001</v>
      </c>
      <c r="K8069" s="114"/>
    </row>
    <row r="8070" spans="1:11">
      <c r="A8070" s="18" t="s">
        <v>19</v>
      </c>
      <c r="B8070" s="5" t="str">
        <f>TEXT(DATA[[#This Row],[Fecha]],"mmm")</f>
        <v>sept</v>
      </c>
      <c r="C8070" s="16">
        <f>(WEEKNUM(DATA[[#This Row],[Fecha]],2))</f>
        <v>39</v>
      </c>
      <c r="D8070" s="30">
        <v>45562</v>
      </c>
      <c r="E8070" s="113">
        <f>YEAR(DATA[[#This Row],[Fecha]])</f>
        <v>2024</v>
      </c>
      <c r="F8070" s="30" t="s">
        <v>398</v>
      </c>
      <c r="G8070" s="31" t="s">
        <v>65</v>
      </c>
      <c r="H8070" s="35" t="s">
        <v>435</v>
      </c>
      <c r="I8070" s="104" t="s">
        <v>166</v>
      </c>
      <c r="J8070" s="19">
        <v>1.0900000000000001</v>
      </c>
      <c r="K8070" s="114"/>
    </row>
    <row r="8071" spans="1:11">
      <c r="A8071" s="18" t="s">
        <v>19</v>
      </c>
      <c r="B8071" s="5" t="str">
        <f>TEXT(DATA[[#This Row],[Fecha]],"mmm")</f>
        <v>sept</v>
      </c>
      <c r="C8071" s="16">
        <f>(WEEKNUM(DATA[[#This Row],[Fecha]],2))</f>
        <v>38</v>
      </c>
      <c r="D8071" s="30">
        <v>45551</v>
      </c>
      <c r="E8071" s="113">
        <f>YEAR(DATA[[#This Row],[Fecha]])</f>
        <v>2024</v>
      </c>
      <c r="F8071" s="30" t="s">
        <v>58</v>
      </c>
      <c r="G8071" s="31" t="s">
        <v>65</v>
      </c>
      <c r="H8071" s="35" t="s">
        <v>435</v>
      </c>
      <c r="I8071" s="104" t="s">
        <v>166</v>
      </c>
      <c r="J8071" s="19">
        <v>1.07</v>
      </c>
      <c r="K8071" s="114"/>
    </row>
    <row r="8072" spans="1:11">
      <c r="A8072" s="18" t="s">
        <v>22</v>
      </c>
      <c r="B8072" s="5" t="str">
        <f>TEXT(DATA[[#This Row],[Fecha]],"mmm")</f>
        <v>sept</v>
      </c>
      <c r="C8072" s="16">
        <f>(WEEKNUM(DATA[[#This Row],[Fecha]],2))</f>
        <v>39</v>
      </c>
      <c r="D8072" s="30">
        <v>45560</v>
      </c>
      <c r="E8072" s="113">
        <f>YEAR(DATA[[#This Row],[Fecha]])</f>
        <v>2024</v>
      </c>
      <c r="F8072" s="30" t="s">
        <v>398</v>
      </c>
      <c r="G8072" s="31" t="s">
        <v>60</v>
      </c>
      <c r="H8072" s="35" t="s">
        <v>299</v>
      </c>
      <c r="I8072" s="104" t="s">
        <v>166</v>
      </c>
      <c r="J8072" s="19">
        <v>1.05</v>
      </c>
      <c r="K8072" s="114"/>
    </row>
    <row r="8073" spans="1:11">
      <c r="A8073" s="18" t="s">
        <v>20</v>
      </c>
      <c r="B8073" s="5" t="str">
        <f>TEXT(DATA[[#This Row],[Fecha]],"mmm")</f>
        <v>sept</v>
      </c>
      <c r="C8073" s="16">
        <f>(WEEKNUM(DATA[[#This Row],[Fecha]],2))</f>
        <v>38</v>
      </c>
      <c r="D8073" s="30">
        <v>45551</v>
      </c>
      <c r="E8073" s="113">
        <f>YEAR(DATA[[#This Row],[Fecha]])</f>
        <v>2024</v>
      </c>
      <c r="F8073" s="30" t="s">
        <v>58</v>
      </c>
      <c r="G8073" s="31" t="s">
        <v>53</v>
      </c>
      <c r="H8073" s="35" t="s">
        <v>387</v>
      </c>
      <c r="I8073" s="104" t="s">
        <v>166</v>
      </c>
      <c r="J8073" s="19">
        <v>1.04</v>
      </c>
      <c r="K8073" s="114"/>
    </row>
    <row r="8074" spans="1:11">
      <c r="A8074" s="18" t="s">
        <v>22</v>
      </c>
      <c r="B8074" s="5" t="str">
        <f>TEXT(DATA[[#This Row],[Fecha]],"mmm")</f>
        <v>sept</v>
      </c>
      <c r="C8074" s="16">
        <f>(WEEKNUM(DATA[[#This Row],[Fecha]],2))</f>
        <v>39</v>
      </c>
      <c r="D8074" s="30">
        <v>45562</v>
      </c>
      <c r="E8074" s="113">
        <f>YEAR(DATA[[#This Row],[Fecha]])</f>
        <v>2024</v>
      </c>
      <c r="F8074" s="30" t="s">
        <v>398</v>
      </c>
      <c r="G8074" s="31" t="s">
        <v>78</v>
      </c>
      <c r="H8074" s="35" t="s">
        <v>296</v>
      </c>
      <c r="I8074" s="104" t="s">
        <v>166</v>
      </c>
      <c r="J8074" s="19">
        <v>1.03</v>
      </c>
      <c r="K8074" s="114"/>
    </row>
    <row r="8075" spans="1:11">
      <c r="A8075" s="18" t="s">
        <v>19</v>
      </c>
      <c r="B8075" s="5" t="str">
        <f>TEXT(DATA[[#This Row],[Fecha]],"mmm")</f>
        <v>sept</v>
      </c>
      <c r="C8075" s="16">
        <f>(WEEKNUM(DATA[[#This Row],[Fecha]],2))</f>
        <v>39</v>
      </c>
      <c r="D8075" s="30">
        <v>45560</v>
      </c>
      <c r="E8075" s="113">
        <f>YEAR(DATA[[#This Row],[Fecha]])</f>
        <v>2024</v>
      </c>
      <c r="F8075" s="30" t="s">
        <v>398</v>
      </c>
      <c r="G8075" s="31" t="s">
        <v>65</v>
      </c>
      <c r="H8075" s="35" t="s">
        <v>435</v>
      </c>
      <c r="I8075" s="104" t="s">
        <v>166</v>
      </c>
      <c r="J8075" s="19">
        <v>1.02</v>
      </c>
      <c r="K8075" s="114"/>
    </row>
    <row r="8076" spans="1:11">
      <c r="A8076" s="18" t="s">
        <v>19</v>
      </c>
      <c r="B8076" s="5" t="str">
        <f>TEXT(DATA[[#This Row],[Fecha]],"mmm")</f>
        <v>sept</v>
      </c>
      <c r="C8076" s="16">
        <f>(WEEKNUM(DATA[[#This Row],[Fecha]],2))</f>
        <v>38</v>
      </c>
      <c r="D8076" s="30">
        <v>45552</v>
      </c>
      <c r="E8076" s="113">
        <f>YEAR(DATA[[#This Row],[Fecha]])</f>
        <v>2024</v>
      </c>
      <c r="F8076" s="30" t="s">
        <v>398</v>
      </c>
      <c r="G8076" s="31" t="s">
        <v>65</v>
      </c>
      <c r="H8076" s="35" t="s">
        <v>89</v>
      </c>
      <c r="I8076" s="104" t="s">
        <v>166</v>
      </c>
      <c r="J8076" s="19">
        <v>1.01</v>
      </c>
      <c r="K8076" s="114"/>
    </row>
    <row r="8077" spans="1:11">
      <c r="A8077" s="18" t="s">
        <v>22</v>
      </c>
      <c r="B8077" s="5" t="str">
        <f>TEXT(DATA[[#This Row],[Fecha]],"mmm")</f>
        <v>sept</v>
      </c>
      <c r="C8077" s="16">
        <f>(WEEKNUM(DATA[[#This Row],[Fecha]],2))</f>
        <v>39</v>
      </c>
      <c r="D8077" s="30">
        <v>45560</v>
      </c>
      <c r="E8077" s="113">
        <f>YEAR(DATA[[#This Row],[Fecha]])</f>
        <v>2024</v>
      </c>
      <c r="F8077" s="30" t="s">
        <v>58</v>
      </c>
      <c r="G8077" s="31" t="s">
        <v>65</v>
      </c>
      <c r="H8077" s="35" t="s">
        <v>69</v>
      </c>
      <c r="I8077" s="104" t="s">
        <v>166</v>
      </c>
      <c r="J8077" s="19">
        <v>1</v>
      </c>
      <c r="K8077" s="114"/>
    </row>
    <row r="8078" spans="1:11">
      <c r="A8078" s="18" t="s">
        <v>22</v>
      </c>
      <c r="B8078" s="5" t="str">
        <f>TEXT(DATA[[#This Row],[Fecha]],"mmm")</f>
        <v>sept</v>
      </c>
      <c r="C8078" s="16">
        <f>(WEEKNUM(DATA[[#This Row],[Fecha]],2))</f>
        <v>39</v>
      </c>
      <c r="D8078" s="30">
        <v>45560</v>
      </c>
      <c r="E8078" s="113">
        <f>YEAR(DATA[[#This Row],[Fecha]])</f>
        <v>2024</v>
      </c>
      <c r="F8078" s="30" t="s">
        <v>398</v>
      </c>
      <c r="G8078" s="31" t="s">
        <v>78</v>
      </c>
      <c r="H8078" s="35" t="s">
        <v>296</v>
      </c>
      <c r="I8078" s="104" t="s">
        <v>166</v>
      </c>
      <c r="J8078" s="19">
        <v>0.98</v>
      </c>
      <c r="K8078" s="114"/>
    </row>
    <row r="8079" spans="1:11">
      <c r="A8079" s="18" t="s">
        <v>19</v>
      </c>
      <c r="B8079" s="5" t="str">
        <f>TEXT(DATA[[#This Row],[Fecha]],"mmm")</f>
        <v>sept</v>
      </c>
      <c r="C8079" s="16">
        <f>(WEEKNUM(DATA[[#This Row],[Fecha]],2))</f>
        <v>38</v>
      </c>
      <c r="D8079" s="30">
        <v>45552</v>
      </c>
      <c r="E8079" s="113">
        <f>YEAR(DATA[[#This Row],[Fecha]])</f>
        <v>2024</v>
      </c>
      <c r="F8079" s="30" t="s">
        <v>398</v>
      </c>
      <c r="G8079" s="31" t="s">
        <v>65</v>
      </c>
      <c r="H8079" s="35" t="s">
        <v>89</v>
      </c>
      <c r="I8079" s="104" t="s">
        <v>166</v>
      </c>
      <c r="J8079" s="19">
        <v>0.94</v>
      </c>
      <c r="K8079" s="114"/>
    </row>
    <row r="8080" spans="1:11">
      <c r="A8080" s="18" t="s">
        <v>19</v>
      </c>
      <c r="B8080" s="5" t="str">
        <f>TEXT(DATA[[#This Row],[Fecha]],"mmm")</f>
        <v>sept</v>
      </c>
      <c r="C8080" s="16">
        <f>(WEEKNUM(DATA[[#This Row],[Fecha]],2))</f>
        <v>39</v>
      </c>
      <c r="D8080" s="30">
        <v>45560</v>
      </c>
      <c r="E8080" s="113">
        <f>YEAR(DATA[[#This Row],[Fecha]])</f>
        <v>2024</v>
      </c>
      <c r="F8080" s="30" t="s">
        <v>398</v>
      </c>
      <c r="G8080" s="31" t="s">
        <v>65</v>
      </c>
      <c r="H8080" s="35" t="s">
        <v>435</v>
      </c>
      <c r="I8080" s="104" t="s">
        <v>166</v>
      </c>
      <c r="J8080" s="19">
        <v>0.93</v>
      </c>
      <c r="K8080" s="114"/>
    </row>
    <row r="8081" spans="1:11">
      <c r="A8081" s="18" t="s">
        <v>20</v>
      </c>
      <c r="B8081" s="5" t="str">
        <f>TEXT(DATA[[#This Row],[Fecha]],"mmm")</f>
        <v>sept</v>
      </c>
      <c r="C8081" s="16">
        <f>(WEEKNUM(DATA[[#This Row],[Fecha]],2))</f>
        <v>38</v>
      </c>
      <c r="D8081" s="30">
        <v>45551</v>
      </c>
      <c r="E8081" s="113">
        <f>YEAR(DATA[[#This Row],[Fecha]])</f>
        <v>2024</v>
      </c>
      <c r="F8081" s="30" t="s">
        <v>335</v>
      </c>
      <c r="G8081" s="31" t="s">
        <v>52</v>
      </c>
      <c r="H8081" s="35" t="s">
        <v>162</v>
      </c>
      <c r="I8081" s="104" t="s">
        <v>166</v>
      </c>
      <c r="J8081" s="19">
        <v>0.86</v>
      </c>
      <c r="K8081" s="114"/>
    </row>
    <row r="8082" spans="1:11">
      <c r="A8082" s="18" t="s">
        <v>22</v>
      </c>
      <c r="B8082" s="5" t="str">
        <f>TEXT(DATA[[#This Row],[Fecha]],"mmm")</f>
        <v>sept</v>
      </c>
      <c r="C8082" s="16">
        <f>(WEEKNUM(DATA[[#This Row],[Fecha]],2))</f>
        <v>39</v>
      </c>
      <c r="D8082" s="30">
        <v>45560</v>
      </c>
      <c r="E8082" s="113">
        <f>YEAR(DATA[[#This Row],[Fecha]])</f>
        <v>2024</v>
      </c>
      <c r="F8082" s="30" t="s">
        <v>58</v>
      </c>
      <c r="G8082" s="31" t="s">
        <v>79</v>
      </c>
      <c r="H8082" s="35" t="s">
        <v>110</v>
      </c>
      <c r="I8082" s="104" t="s">
        <v>166</v>
      </c>
      <c r="J8082" s="19">
        <v>0.85</v>
      </c>
      <c r="K8082" s="114"/>
    </row>
    <row r="8083" spans="1:11">
      <c r="A8083" s="18" t="s">
        <v>20</v>
      </c>
      <c r="B8083" s="5" t="str">
        <f>TEXT(DATA[[#This Row],[Fecha]],"mmm")</f>
        <v>sept</v>
      </c>
      <c r="C8083" s="16">
        <f>(WEEKNUM(DATA[[#This Row],[Fecha]],2))</f>
        <v>39</v>
      </c>
      <c r="D8083" s="30">
        <v>45559</v>
      </c>
      <c r="E8083" s="113">
        <f>YEAR(DATA[[#This Row],[Fecha]])</f>
        <v>2024</v>
      </c>
      <c r="F8083" s="30" t="s">
        <v>58</v>
      </c>
      <c r="G8083" s="31" t="s">
        <v>59</v>
      </c>
      <c r="H8083" s="35" t="s">
        <v>654</v>
      </c>
      <c r="I8083" s="104" t="s">
        <v>166</v>
      </c>
      <c r="J8083" s="19">
        <v>0.81</v>
      </c>
      <c r="K8083" s="114"/>
    </row>
    <row r="8084" spans="1:11">
      <c r="A8084" s="18" t="s">
        <v>20</v>
      </c>
      <c r="B8084" s="5" t="str">
        <f>TEXT(DATA[[#This Row],[Fecha]],"mmm")</f>
        <v>sept</v>
      </c>
      <c r="C8084" s="16">
        <f>(WEEKNUM(DATA[[#This Row],[Fecha]],2))</f>
        <v>39</v>
      </c>
      <c r="D8084" s="30">
        <v>45561</v>
      </c>
      <c r="E8084" s="113">
        <f>YEAR(DATA[[#This Row],[Fecha]])</f>
        <v>2024</v>
      </c>
      <c r="F8084" s="30" t="s">
        <v>335</v>
      </c>
      <c r="G8084" s="31" t="s">
        <v>53</v>
      </c>
      <c r="H8084" s="35" t="s">
        <v>387</v>
      </c>
      <c r="I8084" s="104" t="s">
        <v>166</v>
      </c>
      <c r="J8084" s="19">
        <v>0.81</v>
      </c>
      <c r="K8084" s="114"/>
    </row>
    <row r="8085" spans="1:11">
      <c r="A8085" s="18" t="s">
        <v>20</v>
      </c>
      <c r="B8085" s="5" t="str">
        <f>TEXT(DATA[[#This Row],[Fecha]],"mmm")</f>
        <v>sept</v>
      </c>
      <c r="C8085" s="16">
        <f>(WEEKNUM(DATA[[#This Row],[Fecha]],2))</f>
        <v>39</v>
      </c>
      <c r="D8085" s="30">
        <v>45561</v>
      </c>
      <c r="E8085" s="113">
        <f>YEAR(DATA[[#This Row],[Fecha]])</f>
        <v>2024</v>
      </c>
      <c r="F8085" s="30" t="s">
        <v>398</v>
      </c>
      <c r="G8085" s="31" t="s">
        <v>52</v>
      </c>
      <c r="H8085" s="35" t="s">
        <v>162</v>
      </c>
      <c r="I8085" s="104" t="s">
        <v>166</v>
      </c>
      <c r="J8085" s="19">
        <v>0.78</v>
      </c>
      <c r="K8085" s="114"/>
    </row>
    <row r="8086" spans="1:11">
      <c r="A8086" s="18" t="s">
        <v>20</v>
      </c>
      <c r="B8086" s="5" t="str">
        <f>TEXT(DATA[[#This Row],[Fecha]],"mmm")</f>
        <v>sept</v>
      </c>
      <c r="C8086" s="16">
        <f>(WEEKNUM(DATA[[#This Row],[Fecha]],2))</f>
        <v>39</v>
      </c>
      <c r="D8086" s="30">
        <v>45560</v>
      </c>
      <c r="E8086" s="113">
        <f>YEAR(DATA[[#This Row],[Fecha]])</f>
        <v>2024</v>
      </c>
      <c r="F8086" s="30" t="s">
        <v>335</v>
      </c>
      <c r="G8086" s="31" t="s">
        <v>53</v>
      </c>
      <c r="H8086" s="35" t="s">
        <v>387</v>
      </c>
      <c r="I8086" s="104" t="s">
        <v>166</v>
      </c>
      <c r="J8086" s="19">
        <v>0.77</v>
      </c>
      <c r="K8086" s="114"/>
    </row>
    <row r="8087" spans="1:11">
      <c r="A8087" s="18" t="s">
        <v>22</v>
      </c>
      <c r="B8087" s="5" t="str">
        <f>TEXT(DATA[[#This Row],[Fecha]],"mmm")</f>
        <v>sept</v>
      </c>
      <c r="C8087" s="16">
        <f>(WEEKNUM(DATA[[#This Row],[Fecha]],2))</f>
        <v>39</v>
      </c>
      <c r="D8087" s="30">
        <v>45561</v>
      </c>
      <c r="E8087" s="113">
        <f>YEAR(DATA[[#This Row],[Fecha]])</f>
        <v>2024</v>
      </c>
      <c r="F8087" s="30" t="s">
        <v>398</v>
      </c>
      <c r="G8087" s="31" t="s">
        <v>59</v>
      </c>
      <c r="H8087" s="35" t="s">
        <v>487</v>
      </c>
      <c r="I8087" s="104" t="s">
        <v>166</v>
      </c>
      <c r="J8087" s="19">
        <v>0.75</v>
      </c>
      <c r="K8087" s="114"/>
    </row>
    <row r="8088" spans="1:11">
      <c r="A8088" s="18" t="s">
        <v>19</v>
      </c>
      <c r="B8088" s="5" t="str">
        <f>TEXT(DATA[[#This Row],[Fecha]],"mmm")</f>
        <v>sept</v>
      </c>
      <c r="C8088" s="16">
        <f>(WEEKNUM(DATA[[#This Row],[Fecha]],2))</f>
        <v>39</v>
      </c>
      <c r="D8088" s="30">
        <v>45561</v>
      </c>
      <c r="E8088" s="113">
        <f>YEAR(DATA[[#This Row],[Fecha]])</f>
        <v>2024</v>
      </c>
      <c r="F8088" s="30" t="s">
        <v>58</v>
      </c>
      <c r="G8088" s="31" t="s">
        <v>65</v>
      </c>
      <c r="H8088" s="35" t="s">
        <v>89</v>
      </c>
      <c r="I8088" s="104" t="s">
        <v>166</v>
      </c>
      <c r="J8088" s="19">
        <v>0.73</v>
      </c>
      <c r="K8088" s="114"/>
    </row>
    <row r="8089" spans="1:11">
      <c r="A8089" s="18" t="s">
        <v>22</v>
      </c>
      <c r="B8089" s="5" t="str">
        <f>TEXT(DATA[[#This Row],[Fecha]],"mmm")</f>
        <v>sept</v>
      </c>
      <c r="C8089" s="16">
        <f>(WEEKNUM(DATA[[#This Row],[Fecha]],2))</f>
        <v>39</v>
      </c>
      <c r="D8089" s="30">
        <v>45560</v>
      </c>
      <c r="E8089" s="113">
        <f>YEAR(DATA[[#This Row],[Fecha]])</f>
        <v>2024</v>
      </c>
      <c r="F8089" s="30" t="s">
        <v>398</v>
      </c>
      <c r="G8089" s="31" t="s">
        <v>78</v>
      </c>
      <c r="H8089" s="35" t="s">
        <v>300</v>
      </c>
      <c r="I8089" s="104" t="s">
        <v>166</v>
      </c>
      <c r="J8089" s="19">
        <v>0.73</v>
      </c>
      <c r="K8089" s="114"/>
    </row>
    <row r="8090" spans="1:11">
      <c r="A8090" s="18" t="s">
        <v>20</v>
      </c>
      <c r="B8090" s="5" t="str">
        <f>TEXT(DATA[[#This Row],[Fecha]],"mmm")</f>
        <v>sept</v>
      </c>
      <c r="C8090" s="16">
        <f>(WEEKNUM(DATA[[#This Row],[Fecha]],2))</f>
        <v>39</v>
      </c>
      <c r="D8090" s="30">
        <v>45559</v>
      </c>
      <c r="E8090" s="113">
        <f>YEAR(DATA[[#This Row],[Fecha]])</f>
        <v>2024</v>
      </c>
      <c r="F8090" s="30" t="s">
        <v>398</v>
      </c>
      <c r="G8090" s="31" t="s">
        <v>75</v>
      </c>
      <c r="H8090" s="35" t="s">
        <v>177</v>
      </c>
      <c r="I8090" s="104" t="s">
        <v>166</v>
      </c>
      <c r="J8090" s="19">
        <v>0.72</v>
      </c>
      <c r="K8090" s="114"/>
    </row>
    <row r="8091" spans="1:11">
      <c r="A8091" s="18" t="s">
        <v>20</v>
      </c>
      <c r="B8091" s="5" t="str">
        <f>TEXT(DATA[[#This Row],[Fecha]],"mmm")</f>
        <v>sept</v>
      </c>
      <c r="C8091" s="16">
        <f>(WEEKNUM(DATA[[#This Row],[Fecha]],2))</f>
        <v>39</v>
      </c>
      <c r="D8091" s="30">
        <v>45562</v>
      </c>
      <c r="E8091" s="113">
        <f>YEAR(DATA[[#This Row],[Fecha]])</f>
        <v>2024</v>
      </c>
      <c r="F8091" s="30" t="s">
        <v>398</v>
      </c>
      <c r="G8091" s="31" t="s">
        <v>482</v>
      </c>
      <c r="H8091" s="35" t="s">
        <v>104</v>
      </c>
      <c r="I8091" s="104" t="s">
        <v>166</v>
      </c>
      <c r="J8091" s="19">
        <v>0.72</v>
      </c>
      <c r="K8091" s="114"/>
    </row>
    <row r="8092" spans="1:11">
      <c r="A8092" s="18" t="s">
        <v>20</v>
      </c>
      <c r="B8092" s="5" t="str">
        <f>TEXT(DATA[[#This Row],[Fecha]],"mmm")</f>
        <v>sept</v>
      </c>
      <c r="C8092" s="16">
        <f>(WEEKNUM(DATA[[#This Row],[Fecha]],2))</f>
        <v>39</v>
      </c>
      <c r="D8092" s="30">
        <v>45560</v>
      </c>
      <c r="E8092" s="113">
        <f>YEAR(DATA[[#This Row],[Fecha]])</f>
        <v>2024</v>
      </c>
      <c r="F8092" s="30" t="s">
        <v>58</v>
      </c>
      <c r="G8092" s="31" t="s">
        <v>53</v>
      </c>
      <c r="H8092" s="35" t="s">
        <v>387</v>
      </c>
      <c r="I8092" s="104" t="s">
        <v>166</v>
      </c>
      <c r="J8092" s="19">
        <v>0.71</v>
      </c>
      <c r="K8092" s="114"/>
    </row>
    <row r="8093" spans="1:11">
      <c r="A8093" s="18" t="s">
        <v>22</v>
      </c>
      <c r="B8093" s="5" t="str">
        <f>TEXT(DATA[[#This Row],[Fecha]],"mmm")</f>
        <v>sept</v>
      </c>
      <c r="C8093" s="16">
        <f>(WEEKNUM(DATA[[#This Row],[Fecha]],2))</f>
        <v>39</v>
      </c>
      <c r="D8093" s="30">
        <v>45562</v>
      </c>
      <c r="E8093" s="113">
        <f>YEAR(DATA[[#This Row],[Fecha]])</f>
        <v>2024</v>
      </c>
      <c r="F8093" s="30" t="s">
        <v>398</v>
      </c>
      <c r="G8093" s="31" t="s">
        <v>78</v>
      </c>
      <c r="H8093" s="35" t="s">
        <v>296</v>
      </c>
      <c r="I8093" s="104" t="s">
        <v>166</v>
      </c>
      <c r="J8093" s="19">
        <v>0.7</v>
      </c>
      <c r="K8093" s="114"/>
    </row>
    <row r="8094" spans="1:11">
      <c r="A8094" s="18" t="s">
        <v>22</v>
      </c>
      <c r="B8094" s="5" t="str">
        <f>TEXT(DATA[[#This Row],[Fecha]],"mmm")</f>
        <v>sept</v>
      </c>
      <c r="C8094" s="16">
        <f>(WEEKNUM(DATA[[#This Row],[Fecha]],2))</f>
        <v>39</v>
      </c>
      <c r="D8094" s="30">
        <v>45562</v>
      </c>
      <c r="E8094" s="113">
        <f>YEAR(DATA[[#This Row],[Fecha]])</f>
        <v>2024</v>
      </c>
      <c r="F8094" s="30" t="s">
        <v>398</v>
      </c>
      <c r="G8094" s="31" t="s">
        <v>76</v>
      </c>
      <c r="H8094" s="35" t="s">
        <v>303</v>
      </c>
      <c r="I8094" s="104" t="s">
        <v>166</v>
      </c>
      <c r="J8094" s="19">
        <v>0.68</v>
      </c>
      <c r="K8094" s="114"/>
    </row>
    <row r="8095" spans="1:11">
      <c r="A8095" s="18" t="s">
        <v>22</v>
      </c>
      <c r="B8095" s="5" t="str">
        <f>TEXT(DATA[[#This Row],[Fecha]],"mmm")</f>
        <v>sept</v>
      </c>
      <c r="C8095" s="16">
        <f>(WEEKNUM(DATA[[#This Row],[Fecha]],2))</f>
        <v>39</v>
      </c>
      <c r="D8095" s="30">
        <v>45560</v>
      </c>
      <c r="E8095" s="113">
        <f>YEAR(DATA[[#This Row],[Fecha]])</f>
        <v>2024</v>
      </c>
      <c r="F8095" s="30" t="s">
        <v>58</v>
      </c>
      <c r="G8095" s="31" t="s">
        <v>65</v>
      </c>
      <c r="H8095" s="35" t="s">
        <v>69</v>
      </c>
      <c r="I8095" s="104" t="s">
        <v>166</v>
      </c>
      <c r="J8095" s="19">
        <v>0.68</v>
      </c>
      <c r="K8095" s="114"/>
    </row>
    <row r="8096" spans="1:11">
      <c r="A8096" s="18" t="s">
        <v>19</v>
      </c>
      <c r="B8096" s="5" t="str">
        <f>TEXT(DATA[[#This Row],[Fecha]],"mmm")</f>
        <v>sept</v>
      </c>
      <c r="C8096" s="16">
        <f>(WEEKNUM(DATA[[#This Row],[Fecha]],2))</f>
        <v>38</v>
      </c>
      <c r="D8096" s="30">
        <v>45551</v>
      </c>
      <c r="E8096" s="113">
        <f>YEAR(DATA[[#This Row],[Fecha]])</f>
        <v>2024</v>
      </c>
      <c r="F8096" s="30" t="s">
        <v>58</v>
      </c>
      <c r="G8096" s="31" t="s">
        <v>65</v>
      </c>
      <c r="H8096" s="35" t="s">
        <v>435</v>
      </c>
      <c r="I8096" s="104" t="s">
        <v>166</v>
      </c>
      <c r="J8096" s="19">
        <v>0.66</v>
      </c>
      <c r="K8096" s="114"/>
    </row>
    <row r="8097" spans="1:11">
      <c r="A8097" s="18" t="s">
        <v>22</v>
      </c>
      <c r="B8097" s="5" t="str">
        <f>TEXT(DATA[[#This Row],[Fecha]],"mmm")</f>
        <v>sept</v>
      </c>
      <c r="C8097" s="16">
        <f>(WEEKNUM(DATA[[#This Row],[Fecha]],2))</f>
        <v>38</v>
      </c>
      <c r="D8097" s="30">
        <v>45551</v>
      </c>
      <c r="E8097" s="113">
        <f>YEAR(DATA[[#This Row],[Fecha]])</f>
        <v>2024</v>
      </c>
      <c r="F8097" s="30" t="s">
        <v>398</v>
      </c>
      <c r="G8097" s="31" t="s">
        <v>65</v>
      </c>
      <c r="H8097" s="35" t="s">
        <v>89</v>
      </c>
      <c r="I8097" s="104" t="s">
        <v>166</v>
      </c>
      <c r="J8097" s="19">
        <v>0.65</v>
      </c>
      <c r="K8097" s="114"/>
    </row>
    <row r="8098" spans="1:11">
      <c r="A8098" s="18" t="s">
        <v>20</v>
      </c>
      <c r="B8098" s="5" t="str">
        <f>TEXT(DATA[[#This Row],[Fecha]],"mmm")</f>
        <v>sept</v>
      </c>
      <c r="C8098" s="16">
        <f>(WEEKNUM(DATA[[#This Row],[Fecha]],2))</f>
        <v>39</v>
      </c>
      <c r="D8098" s="30">
        <v>45560</v>
      </c>
      <c r="E8098" s="113">
        <f>YEAR(DATA[[#This Row],[Fecha]])</f>
        <v>2024</v>
      </c>
      <c r="F8098" s="30" t="s">
        <v>398</v>
      </c>
      <c r="G8098" s="31" t="s">
        <v>53</v>
      </c>
      <c r="H8098" s="35" t="s">
        <v>387</v>
      </c>
      <c r="I8098" s="104" t="s">
        <v>166</v>
      </c>
      <c r="J8098" s="19">
        <v>0.64</v>
      </c>
      <c r="K8098" s="114"/>
    </row>
    <row r="8099" spans="1:11">
      <c r="A8099" s="18" t="s">
        <v>22</v>
      </c>
      <c r="B8099" s="5" t="str">
        <f>TEXT(DATA[[#This Row],[Fecha]],"mmm")</f>
        <v>sept</v>
      </c>
      <c r="C8099" s="16">
        <f>(WEEKNUM(DATA[[#This Row],[Fecha]],2))</f>
        <v>39</v>
      </c>
      <c r="D8099" s="30">
        <v>45560</v>
      </c>
      <c r="E8099" s="113">
        <f>YEAR(DATA[[#This Row],[Fecha]])</f>
        <v>2024</v>
      </c>
      <c r="F8099" s="30" t="s">
        <v>398</v>
      </c>
      <c r="G8099" s="31" t="s">
        <v>79</v>
      </c>
      <c r="H8099" s="35" t="s">
        <v>110</v>
      </c>
      <c r="I8099" s="104" t="s">
        <v>166</v>
      </c>
      <c r="J8099" s="19">
        <v>0.63</v>
      </c>
      <c r="K8099" s="114"/>
    </row>
    <row r="8100" spans="1:11">
      <c r="A8100" s="18" t="s">
        <v>22</v>
      </c>
      <c r="B8100" s="5" t="str">
        <f>TEXT(DATA[[#This Row],[Fecha]],"mmm")</f>
        <v>sept</v>
      </c>
      <c r="C8100" s="16">
        <f>(WEEKNUM(DATA[[#This Row],[Fecha]],2))</f>
        <v>39</v>
      </c>
      <c r="D8100" s="30">
        <v>45560</v>
      </c>
      <c r="E8100" s="113">
        <f>YEAR(DATA[[#This Row],[Fecha]])</f>
        <v>2024</v>
      </c>
      <c r="F8100" s="30" t="s">
        <v>58</v>
      </c>
      <c r="G8100" s="31" t="s">
        <v>79</v>
      </c>
      <c r="H8100" s="35" t="s">
        <v>110</v>
      </c>
      <c r="I8100" s="104" t="s">
        <v>166</v>
      </c>
      <c r="J8100" s="19">
        <v>0.56999999999999995</v>
      </c>
      <c r="K8100" s="114"/>
    </row>
    <row r="8101" spans="1:11">
      <c r="A8101" s="18" t="s">
        <v>19</v>
      </c>
      <c r="B8101" s="5" t="str">
        <f>TEXT(DATA[[#This Row],[Fecha]],"mmm")</f>
        <v>sept</v>
      </c>
      <c r="C8101" s="16">
        <f>(WEEKNUM(DATA[[#This Row],[Fecha]],2))</f>
        <v>39</v>
      </c>
      <c r="D8101" s="30">
        <v>45558</v>
      </c>
      <c r="E8101" s="113">
        <f>YEAR(DATA[[#This Row],[Fecha]])</f>
        <v>2024</v>
      </c>
      <c r="F8101" s="30" t="s">
        <v>398</v>
      </c>
      <c r="G8101" s="31" t="s">
        <v>59</v>
      </c>
      <c r="H8101" s="35" t="s">
        <v>487</v>
      </c>
      <c r="I8101" s="104" t="s">
        <v>166</v>
      </c>
      <c r="J8101" s="19">
        <v>0.54</v>
      </c>
      <c r="K8101" s="114"/>
    </row>
    <row r="8102" spans="1:11">
      <c r="A8102" s="18" t="s">
        <v>20</v>
      </c>
      <c r="B8102" s="5" t="str">
        <f>TEXT(DATA[[#This Row],[Fecha]],"mmm")</f>
        <v>sept</v>
      </c>
      <c r="C8102" s="16">
        <f>(WEEKNUM(DATA[[#This Row],[Fecha]],2))</f>
        <v>39</v>
      </c>
      <c r="D8102" s="30">
        <v>45562</v>
      </c>
      <c r="E8102" s="113">
        <f>YEAR(DATA[[#This Row],[Fecha]])</f>
        <v>2024</v>
      </c>
      <c r="F8102" s="30" t="s">
        <v>398</v>
      </c>
      <c r="G8102" s="31" t="s">
        <v>52</v>
      </c>
      <c r="H8102" s="35" t="s">
        <v>162</v>
      </c>
      <c r="I8102" s="104" t="s">
        <v>166</v>
      </c>
      <c r="J8102" s="19">
        <v>0.54</v>
      </c>
      <c r="K8102" s="114"/>
    </row>
    <row r="8103" spans="1:11">
      <c r="A8103" s="18" t="s">
        <v>20</v>
      </c>
      <c r="B8103" s="5" t="str">
        <f>TEXT(DATA[[#This Row],[Fecha]],"mmm")</f>
        <v>sept</v>
      </c>
      <c r="C8103" s="16">
        <f>(WEEKNUM(DATA[[#This Row],[Fecha]],2))</f>
        <v>39</v>
      </c>
      <c r="D8103" s="30">
        <v>45560</v>
      </c>
      <c r="E8103" s="113">
        <f>YEAR(DATA[[#This Row],[Fecha]])</f>
        <v>2024</v>
      </c>
      <c r="F8103" s="30" t="s">
        <v>335</v>
      </c>
      <c r="G8103" s="31" t="s">
        <v>53</v>
      </c>
      <c r="H8103" s="35" t="s">
        <v>387</v>
      </c>
      <c r="I8103" s="104" t="s">
        <v>166</v>
      </c>
      <c r="J8103" s="19">
        <v>0.54</v>
      </c>
      <c r="K8103" s="114"/>
    </row>
    <row r="8104" spans="1:11">
      <c r="A8104" s="18" t="s">
        <v>22</v>
      </c>
      <c r="B8104" s="5" t="str">
        <f>TEXT(DATA[[#This Row],[Fecha]],"mmm")</f>
        <v>sept</v>
      </c>
      <c r="C8104" s="16">
        <f>(WEEKNUM(DATA[[#This Row],[Fecha]],2))</f>
        <v>39</v>
      </c>
      <c r="D8104" s="30">
        <v>45558</v>
      </c>
      <c r="E8104" s="113">
        <f>YEAR(DATA[[#This Row],[Fecha]])</f>
        <v>2024</v>
      </c>
      <c r="F8104" s="30" t="s">
        <v>398</v>
      </c>
      <c r="G8104" s="31" t="s">
        <v>78</v>
      </c>
      <c r="H8104" s="35" t="s">
        <v>296</v>
      </c>
      <c r="I8104" s="104" t="s">
        <v>166</v>
      </c>
      <c r="J8104" s="19">
        <v>0.53</v>
      </c>
      <c r="K8104" s="114"/>
    </row>
    <row r="8105" spans="1:11">
      <c r="A8105" s="18" t="s">
        <v>19</v>
      </c>
      <c r="B8105" s="5" t="str">
        <f>TEXT(DATA[[#This Row],[Fecha]],"mmm")</f>
        <v>sept</v>
      </c>
      <c r="C8105" s="16">
        <f>(WEEKNUM(DATA[[#This Row],[Fecha]],2))</f>
        <v>38</v>
      </c>
      <c r="D8105" s="30">
        <v>45552</v>
      </c>
      <c r="E8105" s="113">
        <f>YEAR(DATA[[#This Row],[Fecha]])</f>
        <v>2024</v>
      </c>
      <c r="F8105" s="30" t="s">
        <v>398</v>
      </c>
      <c r="G8105" s="31" t="s">
        <v>65</v>
      </c>
      <c r="H8105" s="35" t="s">
        <v>69</v>
      </c>
      <c r="I8105" s="104" t="s">
        <v>166</v>
      </c>
      <c r="J8105" s="19">
        <v>0.51</v>
      </c>
      <c r="K8105" s="114"/>
    </row>
    <row r="8106" spans="1:11">
      <c r="A8106" s="18" t="s">
        <v>20</v>
      </c>
      <c r="B8106" s="5" t="str">
        <f>TEXT(DATA[[#This Row],[Fecha]],"mmm")</f>
        <v>sept</v>
      </c>
      <c r="C8106" s="16">
        <f>(WEEKNUM(DATA[[#This Row],[Fecha]],2))</f>
        <v>39</v>
      </c>
      <c r="D8106" s="30">
        <v>45561</v>
      </c>
      <c r="E8106" s="113">
        <f>YEAR(DATA[[#This Row],[Fecha]])</f>
        <v>2024</v>
      </c>
      <c r="F8106" s="30" t="s">
        <v>58</v>
      </c>
      <c r="G8106" s="31" t="s">
        <v>59</v>
      </c>
      <c r="H8106" s="35" t="s">
        <v>487</v>
      </c>
      <c r="I8106" s="104" t="s">
        <v>166</v>
      </c>
      <c r="J8106" s="19">
        <v>0.5</v>
      </c>
      <c r="K8106" s="114"/>
    </row>
    <row r="8107" spans="1:11">
      <c r="A8107" s="18" t="s">
        <v>19</v>
      </c>
      <c r="B8107" s="5" t="str">
        <f>TEXT(DATA[[#This Row],[Fecha]],"mmm")</f>
        <v>sept</v>
      </c>
      <c r="C8107" s="16">
        <f>(WEEKNUM(DATA[[#This Row],[Fecha]],2))</f>
        <v>38</v>
      </c>
      <c r="D8107" s="30">
        <v>45552</v>
      </c>
      <c r="E8107" s="113">
        <f>YEAR(DATA[[#This Row],[Fecha]])</f>
        <v>2024</v>
      </c>
      <c r="F8107" s="30" t="s">
        <v>398</v>
      </c>
      <c r="G8107" s="31" t="s">
        <v>65</v>
      </c>
      <c r="H8107" s="35" t="s">
        <v>89</v>
      </c>
      <c r="I8107" s="104" t="s">
        <v>166</v>
      </c>
      <c r="J8107" s="19">
        <v>0.5</v>
      </c>
      <c r="K8107" s="114"/>
    </row>
    <row r="8108" spans="1:11">
      <c r="A8108" s="18" t="s">
        <v>20</v>
      </c>
      <c r="B8108" s="5" t="str">
        <f>TEXT(DATA[[#This Row],[Fecha]],"mmm")</f>
        <v>sept</v>
      </c>
      <c r="C8108" s="16">
        <f>(WEEKNUM(DATA[[#This Row],[Fecha]],2))</f>
        <v>39</v>
      </c>
      <c r="D8108" s="30">
        <v>45563</v>
      </c>
      <c r="E8108" s="113">
        <f>YEAR(DATA[[#This Row],[Fecha]])</f>
        <v>2024</v>
      </c>
      <c r="F8108" s="30" t="s">
        <v>58</v>
      </c>
      <c r="G8108" s="31" t="s">
        <v>59</v>
      </c>
      <c r="H8108" s="35" t="s">
        <v>487</v>
      </c>
      <c r="I8108" s="104" t="s">
        <v>166</v>
      </c>
      <c r="J8108" s="19">
        <v>0.49</v>
      </c>
      <c r="K8108" s="114"/>
    </row>
    <row r="8109" spans="1:11">
      <c r="A8109" s="18" t="s">
        <v>22</v>
      </c>
      <c r="B8109" s="5" t="str">
        <f>TEXT(DATA[[#This Row],[Fecha]],"mmm")</f>
        <v>sept</v>
      </c>
      <c r="C8109" s="16">
        <f>(WEEKNUM(DATA[[#This Row],[Fecha]],2))</f>
        <v>39</v>
      </c>
      <c r="D8109" s="30">
        <v>45559</v>
      </c>
      <c r="E8109" s="113">
        <f>YEAR(DATA[[#This Row],[Fecha]])</f>
        <v>2024</v>
      </c>
      <c r="F8109" s="30" t="s">
        <v>398</v>
      </c>
      <c r="G8109" s="31" t="s">
        <v>78</v>
      </c>
      <c r="H8109" s="35" t="s">
        <v>296</v>
      </c>
      <c r="I8109" s="104" t="s">
        <v>166</v>
      </c>
      <c r="J8109" s="19">
        <v>0.45</v>
      </c>
      <c r="K8109" s="114"/>
    </row>
    <row r="8110" spans="1:11">
      <c r="A8110" s="18" t="s">
        <v>19</v>
      </c>
      <c r="B8110" s="5" t="str">
        <f>TEXT(DATA[[#This Row],[Fecha]],"mmm")</f>
        <v>sept</v>
      </c>
      <c r="C8110" s="16">
        <f>(WEEKNUM(DATA[[#This Row],[Fecha]],2))</f>
        <v>39</v>
      </c>
      <c r="D8110" s="30">
        <v>45561</v>
      </c>
      <c r="E8110" s="113">
        <f>YEAR(DATA[[#This Row],[Fecha]])</f>
        <v>2024</v>
      </c>
      <c r="F8110" s="30" t="s">
        <v>398</v>
      </c>
      <c r="G8110" s="31" t="s">
        <v>65</v>
      </c>
      <c r="H8110" s="35" t="s">
        <v>435</v>
      </c>
      <c r="I8110" s="104" t="s">
        <v>166</v>
      </c>
      <c r="J8110" s="19">
        <v>0.41</v>
      </c>
      <c r="K8110" s="114"/>
    </row>
    <row r="8111" spans="1:11">
      <c r="A8111" s="18" t="s">
        <v>22</v>
      </c>
      <c r="B8111" s="5" t="str">
        <f>TEXT(DATA[[#This Row],[Fecha]],"mmm")</f>
        <v>sept</v>
      </c>
      <c r="C8111" s="16">
        <f>(WEEKNUM(DATA[[#This Row],[Fecha]],2))</f>
        <v>39</v>
      </c>
      <c r="D8111" s="30">
        <v>45558</v>
      </c>
      <c r="E8111" s="113">
        <f>YEAR(DATA[[#This Row],[Fecha]])</f>
        <v>2024</v>
      </c>
      <c r="F8111" s="30" t="s">
        <v>398</v>
      </c>
      <c r="G8111" s="31" t="s">
        <v>78</v>
      </c>
      <c r="H8111" s="35" t="s">
        <v>296</v>
      </c>
      <c r="I8111" s="104" t="s">
        <v>166</v>
      </c>
      <c r="J8111" s="19">
        <v>0.4</v>
      </c>
      <c r="K8111" s="114"/>
    </row>
    <row r="8112" spans="1:11">
      <c r="A8112" s="18" t="s">
        <v>20</v>
      </c>
      <c r="B8112" s="5" t="str">
        <f>TEXT(DATA[[#This Row],[Fecha]],"mmm")</f>
        <v>sept</v>
      </c>
      <c r="C8112" s="16">
        <f>(WEEKNUM(DATA[[#This Row],[Fecha]],2))</f>
        <v>39</v>
      </c>
      <c r="D8112" s="30">
        <v>45562</v>
      </c>
      <c r="E8112" s="113">
        <f>YEAR(DATA[[#This Row],[Fecha]])</f>
        <v>2024</v>
      </c>
      <c r="F8112" s="30" t="s">
        <v>398</v>
      </c>
      <c r="G8112" s="31" t="s">
        <v>52</v>
      </c>
      <c r="H8112" s="35" t="s">
        <v>430</v>
      </c>
      <c r="I8112" s="104" t="s">
        <v>166</v>
      </c>
      <c r="J8112" s="19">
        <v>0.38</v>
      </c>
      <c r="K8112" s="114"/>
    </row>
    <row r="8113" spans="1:11">
      <c r="A8113" s="18" t="s">
        <v>20</v>
      </c>
      <c r="B8113" s="5" t="str">
        <f>TEXT(DATA[[#This Row],[Fecha]],"mmm")</f>
        <v>sept</v>
      </c>
      <c r="C8113" s="16">
        <f>(WEEKNUM(DATA[[#This Row],[Fecha]],2))</f>
        <v>39</v>
      </c>
      <c r="D8113" s="30">
        <v>45559</v>
      </c>
      <c r="E8113" s="113">
        <f>YEAR(DATA[[#This Row],[Fecha]])</f>
        <v>2024</v>
      </c>
      <c r="F8113" s="30" t="s">
        <v>335</v>
      </c>
      <c r="G8113" s="31" t="s">
        <v>53</v>
      </c>
      <c r="H8113" s="35" t="s">
        <v>387</v>
      </c>
      <c r="I8113" s="104" t="s">
        <v>166</v>
      </c>
      <c r="J8113" s="19">
        <v>0.35</v>
      </c>
      <c r="K8113" s="114"/>
    </row>
    <row r="8114" spans="1:11">
      <c r="A8114" s="18" t="s">
        <v>20</v>
      </c>
      <c r="B8114" s="5" t="str">
        <f>TEXT(DATA[[#This Row],[Fecha]],"mmm")</f>
        <v>sept</v>
      </c>
      <c r="C8114" s="16">
        <f>(WEEKNUM(DATA[[#This Row],[Fecha]],2))</f>
        <v>39</v>
      </c>
      <c r="D8114" s="30">
        <v>45560</v>
      </c>
      <c r="E8114" s="113">
        <f>YEAR(DATA[[#This Row],[Fecha]])</f>
        <v>2024</v>
      </c>
      <c r="F8114" s="30" t="s">
        <v>398</v>
      </c>
      <c r="G8114" s="31" t="s">
        <v>52</v>
      </c>
      <c r="H8114" s="35" t="s">
        <v>162</v>
      </c>
      <c r="I8114" s="104" t="s">
        <v>166</v>
      </c>
      <c r="J8114" s="19">
        <v>0.34</v>
      </c>
      <c r="K8114" s="114"/>
    </row>
    <row r="8115" spans="1:11">
      <c r="A8115" s="18" t="s">
        <v>19</v>
      </c>
      <c r="B8115" s="5" t="str">
        <f>TEXT(DATA[[#This Row],[Fecha]],"mmm")</f>
        <v>sept</v>
      </c>
      <c r="C8115" s="16">
        <f>(WEEKNUM(DATA[[#This Row],[Fecha]],2))</f>
        <v>38</v>
      </c>
      <c r="D8115" s="30">
        <v>45551</v>
      </c>
      <c r="E8115" s="113">
        <f>YEAR(DATA[[#This Row],[Fecha]])</f>
        <v>2024</v>
      </c>
      <c r="F8115" s="30" t="s">
        <v>58</v>
      </c>
      <c r="G8115" s="31" t="s">
        <v>65</v>
      </c>
      <c r="H8115" s="35" t="s">
        <v>435</v>
      </c>
      <c r="I8115" s="104" t="s">
        <v>166</v>
      </c>
      <c r="J8115" s="19">
        <v>0.31</v>
      </c>
      <c r="K8115" s="114"/>
    </row>
    <row r="8116" spans="1:11">
      <c r="A8116" s="18" t="s">
        <v>22</v>
      </c>
      <c r="B8116" s="5" t="str">
        <f>TEXT(DATA[[#This Row],[Fecha]],"mmm")</f>
        <v>sept</v>
      </c>
      <c r="C8116" s="16">
        <f>(WEEKNUM(DATA[[#This Row],[Fecha]],2))</f>
        <v>38</v>
      </c>
      <c r="D8116" s="30">
        <v>45551</v>
      </c>
      <c r="E8116" s="113">
        <f>YEAR(DATA[[#This Row],[Fecha]])</f>
        <v>2024</v>
      </c>
      <c r="F8116" s="30" t="s">
        <v>398</v>
      </c>
      <c r="G8116" s="31" t="s">
        <v>179</v>
      </c>
      <c r="H8116" s="35" t="s">
        <v>950</v>
      </c>
      <c r="I8116" s="104" t="s">
        <v>166</v>
      </c>
      <c r="J8116" s="19">
        <v>0.31</v>
      </c>
      <c r="K8116" s="114"/>
    </row>
    <row r="8117" spans="1:11">
      <c r="A8117" s="18" t="s">
        <v>22</v>
      </c>
      <c r="B8117" s="5" t="str">
        <f>TEXT(DATA[[#This Row],[Fecha]],"mmm")</f>
        <v>sept</v>
      </c>
      <c r="C8117" s="16">
        <f>(WEEKNUM(DATA[[#This Row],[Fecha]],2))</f>
        <v>39</v>
      </c>
      <c r="D8117" s="30">
        <v>45559</v>
      </c>
      <c r="E8117" s="113">
        <f>YEAR(DATA[[#This Row],[Fecha]])</f>
        <v>2024</v>
      </c>
      <c r="F8117" s="30" t="s">
        <v>398</v>
      </c>
      <c r="G8117" s="31" t="s">
        <v>78</v>
      </c>
      <c r="H8117" s="35" t="s">
        <v>296</v>
      </c>
      <c r="I8117" s="104" t="s">
        <v>166</v>
      </c>
      <c r="J8117" s="19">
        <v>0.3</v>
      </c>
      <c r="K8117" s="114"/>
    </row>
    <row r="8118" spans="1:11">
      <c r="A8118" s="18" t="s">
        <v>22</v>
      </c>
      <c r="B8118" s="5" t="str">
        <f>TEXT(DATA[[#This Row],[Fecha]],"mmm")</f>
        <v>sept</v>
      </c>
      <c r="C8118" s="16">
        <f>(WEEKNUM(DATA[[#This Row],[Fecha]],2))</f>
        <v>39</v>
      </c>
      <c r="D8118" s="30">
        <v>45559</v>
      </c>
      <c r="E8118" s="113">
        <f>YEAR(DATA[[#This Row],[Fecha]])</f>
        <v>2024</v>
      </c>
      <c r="F8118" s="30" t="s">
        <v>398</v>
      </c>
      <c r="G8118" s="31" t="s">
        <v>76</v>
      </c>
      <c r="H8118" s="35" t="s">
        <v>304</v>
      </c>
      <c r="I8118" s="104" t="s">
        <v>166</v>
      </c>
      <c r="J8118" s="19">
        <v>0.3</v>
      </c>
      <c r="K8118" s="114"/>
    </row>
    <row r="8119" spans="1:11">
      <c r="A8119" s="18" t="s">
        <v>19</v>
      </c>
      <c r="B8119" s="5" t="str">
        <f>TEXT(DATA[[#This Row],[Fecha]],"mmm")</f>
        <v>sept</v>
      </c>
      <c r="C8119" s="16">
        <f>(WEEKNUM(DATA[[#This Row],[Fecha]],2))</f>
        <v>38</v>
      </c>
      <c r="D8119" s="30">
        <v>45551</v>
      </c>
      <c r="E8119" s="113">
        <f>YEAR(DATA[[#This Row],[Fecha]])</f>
        <v>2024</v>
      </c>
      <c r="F8119" s="30" t="s">
        <v>58</v>
      </c>
      <c r="G8119" s="31" t="s">
        <v>65</v>
      </c>
      <c r="H8119" s="35" t="s">
        <v>435</v>
      </c>
      <c r="I8119" s="104" t="s">
        <v>166</v>
      </c>
      <c r="J8119" s="19">
        <v>0.28999999999999998</v>
      </c>
      <c r="K8119" s="114"/>
    </row>
    <row r="8120" spans="1:11">
      <c r="A8120" s="18" t="s">
        <v>19</v>
      </c>
      <c r="B8120" s="5" t="str">
        <f>TEXT(DATA[[#This Row],[Fecha]],"mmm")</f>
        <v>sept</v>
      </c>
      <c r="C8120" s="16">
        <f>(WEEKNUM(DATA[[#This Row],[Fecha]],2))</f>
        <v>39</v>
      </c>
      <c r="D8120" s="30">
        <v>45562</v>
      </c>
      <c r="E8120" s="113">
        <f>YEAR(DATA[[#This Row],[Fecha]])</f>
        <v>2024</v>
      </c>
      <c r="F8120" s="30" t="s">
        <v>398</v>
      </c>
      <c r="G8120" s="31" t="s">
        <v>53</v>
      </c>
      <c r="H8120" s="35" t="s">
        <v>606</v>
      </c>
      <c r="I8120" s="104" t="s">
        <v>166</v>
      </c>
      <c r="J8120" s="19">
        <v>0.28999999999999998</v>
      </c>
      <c r="K8120" s="114"/>
    </row>
    <row r="8121" spans="1:11">
      <c r="A8121" s="18" t="s">
        <v>22</v>
      </c>
      <c r="B8121" s="5" t="str">
        <f>TEXT(DATA[[#This Row],[Fecha]],"mmm")</f>
        <v>sept</v>
      </c>
      <c r="C8121" s="16">
        <f>(WEEKNUM(DATA[[#This Row],[Fecha]],2))</f>
        <v>39</v>
      </c>
      <c r="D8121" s="30">
        <v>45560</v>
      </c>
      <c r="E8121" s="113">
        <f>YEAR(DATA[[#This Row],[Fecha]])</f>
        <v>2024</v>
      </c>
      <c r="F8121" s="30" t="s">
        <v>398</v>
      </c>
      <c r="G8121" s="31" t="s">
        <v>78</v>
      </c>
      <c r="H8121" s="35" t="s">
        <v>296</v>
      </c>
      <c r="I8121" s="104" t="s">
        <v>166</v>
      </c>
      <c r="J8121" s="19">
        <v>0.28000000000000003</v>
      </c>
      <c r="K8121" s="114"/>
    </row>
    <row r="8122" spans="1:11">
      <c r="A8122" s="18" t="s">
        <v>20</v>
      </c>
      <c r="B8122" s="5" t="str">
        <f>TEXT(DATA[[#This Row],[Fecha]],"mmm")</f>
        <v>sept</v>
      </c>
      <c r="C8122" s="16">
        <f>(WEEKNUM(DATA[[#This Row],[Fecha]],2))</f>
        <v>39</v>
      </c>
      <c r="D8122" s="30">
        <v>45561</v>
      </c>
      <c r="E8122" s="113">
        <f>YEAR(DATA[[#This Row],[Fecha]])</f>
        <v>2024</v>
      </c>
      <c r="F8122" s="30" t="s">
        <v>335</v>
      </c>
      <c r="G8122" s="31" t="s">
        <v>53</v>
      </c>
      <c r="H8122" s="35" t="s">
        <v>387</v>
      </c>
      <c r="I8122" s="104" t="s">
        <v>166</v>
      </c>
      <c r="J8122" s="19">
        <v>0.23</v>
      </c>
      <c r="K8122" s="114"/>
    </row>
    <row r="8123" spans="1:11">
      <c r="A8123" s="18" t="s">
        <v>19</v>
      </c>
      <c r="B8123" s="5" t="str">
        <f>TEXT(DATA[[#This Row],[Fecha]],"mmm")</f>
        <v>sept</v>
      </c>
      <c r="C8123" s="16">
        <f>(WEEKNUM(DATA[[#This Row],[Fecha]],2))</f>
        <v>39</v>
      </c>
      <c r="D8123" s="30">
        <v>45560</v>
      </c>
      <c r="E8123" s="113">
        <f>YEAR(DATA[[#This Row],[Fecha]])</f>
        <v>2024</v>
      </c>
      <c r="F8123" s="30" t="s">
        <v>398</v>
      </c>
      <c r="G8123" s="31" t="s">
        <v>65</v>
      </c>
      <c r="H8123" s="35" t="s">
        <v>435</v>
      </c>
      <c r="I8123" s="104" t="s">
        <v>166</v>
      </c>
      <c r="J8123" s="19">
        <v>0.23</v>
      </c>
      <c r="K8123" s="114"/>
    </row>
    <row r="8124" spans="1:11">
      <c r="A8124" s="18" t="s">
        <v>22</v>
      </c>
      <c r="B8124" s="5" t="str">
        <f>TEXT(DATA[[#This Row],[Fecha]],"mmm")</f>
        <v>sept</v>
      </c>
      <c r="C8124" s="16">
        <f>(WEEKNUM(DATA[[#This Row],[Fecha]],2))</f>
        <v>39</v>
      </c>
      <c r="D8124" s="30">
        <v>45560</v>
      </c>
      <c r="E8124" s="113">
        <f>YEAR(DATA[[#This Row],[Fecha]])</f>
        <v>2024</v>
      </c>
      <c r="F8124" s="30" t="s">
        <v>398</v>
      </c>
      <c r="G8124" s="31" t="s">
        <v>78</v>
      </c>
      <c r="H8124" s="35" t="s">
        <v>300</v>
      </c>
      <c r="I8124" s="104" t="s">
        <v>166</v>
      </c>
      <c r="J8124" s="19">
        <v>0.23</v>
      </c>
      <c r="K8124" s="114"/>
    </row>
    <row r="8125" spans="1:11">
      <c r="A8125" s="18" t="s">
        <v>22</v>
      </c>
      <c r="B8125" s="5" t="str">
        <f>TEXT(DATA[[#This Row],[Fecha]],"mmm")</f>
        <v>sept</v>
      </c>
      <c r="C8125" s="16">
        <f>(WEEKNUM(DATA[[#This Row],[Fecha]],2))</f>
        <v>38</v>
      </c>
      <c r="D8125" s="30">
        <v>45551</v>
      </c>
      <c r="E8125" s="113">
        <f>YEAR(DATA[[#This Row],[Fecha]])</f>
        <v>2024</v>
      </c>
      <c r="F8125" s="30" t="s">
        <v>398</v>
      </c>
      <c r="G8125" s="31" t="s">
        <v>179</v>
      </c>
      <c r="H8125" s="35" t="s">
        <v>950</v>
      </c>
      <c r="I8125" s="104" t="s">
        <v>166</v>
      </c>
      <c r="J8125" s="19">
        <v>0.2</v>
      </c>
      <c r="K8125" s="114"/>
    </row>
    <row r="8126" spans="1:11">
      <c r="A8126" s="18" t="s">
        <v>22</v>
      </c>
      <c r="B8126" s="5" t="str">
        <f>TEXT(DATA[[#This Row],[Fecha]],"mmm")</f>
        <v>sept</v>
      </c>
      <c r="C8126" s="16">
        <f>(WEEKNUM(DATA[[#This Row],[Fecha]],2))</f>
        <v>39</v>
      </c>
      <c r="D8126" s="30">
        <v>45558</v>
      </c>
      <c r="E8126" s="113">
        <f>YEAR(DATA[[#This Row],[Fecha]])</f>
        <v>2024</v>
      </c>
      <c r="F8126" s="30" t="s">
        <v>398</v>
      </c>
      <c r="G8126" s="31" t="s">
        <v>78</v>
      </c>
      <c r="H8126" s="35" t="s">
        <v>296</v>
      </c>
      <c r="I8126" s="104" t="s">
        <v>166</v>
      </c>
      <c r="J8126" s="19">
        <v>0.2</v>
      </c>
      <c r="K8126" s="114"/>
    </row>
    <row r="8127" spans="1:11">
      <c r="A8127" s="18" t="s">
        <v>22</v>
      </c>
      <c r="B8127" s="5" t="str">
        <f>TEXT(DATA[[#This Row],[Fecha]],"mmm")</f>
        <v>sept</v>
      </c>
      <c r="C8127" s="16">
        <f>(WEEKNUM(DATA[[#This Row],[Fecha]],2))</f>
        <v>39</v>
      </c>
      <c r="D8127" s="30">
        <v>45560</v>
      </c>
      <c r="E8127" s="113">
        <f>YEAR(DATA[[#This Row],[Fecha]])</f>
        <v>2024</v>
      </c>
      <c r="F8127" s="30" t="s">
        <v>58</v>
      </c>
      <c r="G8127" s="31" t="s">
        <v>79</v>
      </c>
      <c r="H8127" s="35" t="s">
        <v>110</v>
      </c>
      <c r="I8127" s="104" t="s">
        <v>166</v>
      </c>
      <c r="J8127" s="19">
        <v>0.2</v>
      </c>
      <c r="K8127" s="114"/>
    </row>
    <row r="8128" spans="1:11">
      <c r="A8128" s="18" t="s">
        <v>22</v>
      </c>
      <c r="B8128" s="5" t="str">
        <f>TEXT(DATA[[#This Row],[Fecha]],"mmm")</f>
        <v>sept</v>
      </c>
      <c r="C8128" s="16">
        <f>(WEEKNUM(DATA[[#This Row],[Fecha]],2))</f>
        <v>38</v>
      </c>
      <c r="D8128" s="30">
        <v>45551</v>
      </c>
      <c r="E8128" s="113">
        <f>YEAR(DATA[[#This Row],[Fecha]])</f>
        <v>2024</v>
      </c>
      <c r="F8128" s="30" t="s">
        <v>398</v>
      </c>
      <c r="G8128" s="31" t="s">
        <v>179</v>
      </c>
      <c r="H8128" s="35" t="s">
        <v>950</v>
      </c>
      <c r="I8128" s="104" t="s">
        <v>166</v>
      </c>
      <c r="J8128" s="19">
        <v>0.2</v>
      </c>
      <c r="K8128" s="114"/>
    </row>
    <row r="8129" spans="1:11">
      <c r="A8129" s="18" t="s">
        <v>22</v>
      </c>
      <c r="B8129" s="5" t="str">
        <f>TEXT(DATA[[#This Row],[Fecha]],"mmm")</f>
        <v>sept</v>
      </c>
      <c r="C8129" s="16">
        <f>(WEEKNUM(DATA[[#This Row],[Fecha]],2))</f>
        <v>39</v>
      </c>
      <c r="D8129" s="30">
        <v>45562</v>
      </c>
      <c r="E8129" s="113">
        <f>YEAR(DATA[[#This Row],[Fecha]])</f>
        <v>2024</v>
      </c>
      <c r="F8129" s="30" t="s">
        <v>58</v>
      </c>
      <c r="G8129" s="31" t="s">
        <v>60</v>
      </c>
      <c r="H8129" s="35" t="s">
        <v>299</v>
      </c>
      <c r="I8129" s="104" t="s">
        <v>166</v>
      </c>
      <c r="J8129" s="19">
        <v>0.2</v>
      </c>
      <c r="K8129" s="114"/>
    </row>
    <row r="8130" spans="1:11">
      <c r="A8130" s="18" t="s">
        <v>20</v>
      </c>
      <c r="B8130" s="5" t="str">
        <f>TEXT(DATA[[#This Row],[Fecha]],"mmm")</f>
        <v>sept</v>
      </c>
      <c r="C8130" s="16">
        <f>(WEEKNUM(DATA[[#This Row],[Fecha]],2))</f>
        <v>39</v>
      </c>
      <c r="D8130" s="30">
        <v>45563</v>
      </c>
      <c r="E8130" s="113">
        <f>YEAR(DATA[[#This Row],[Fecha]])</f>
        <v>2024</v>
      </c>
      <c r="F8130" s="30" t="s">
        <v>58</v>
      </c>
      <c r="G8130" s="31" t="s">
        <v>75</v>
      </c>
      <c r="H8130" s="35" t="s">
        <v>555</v>
      </c>
      <c r="I8130" s="104" t="s">
        <v>166</v>
      </c>
      <c r="J8130" s="19">
        <v>0.19</v>
      </c>
      <c r="K8130" s="114"/>
    </row>
    <row r="8131" spans="1:11">
      <c r="A8131" s="18" t="s">
        <v>20</v>
      </c>
      <c r="B8131" s="5" t="str">
        <f>TEXT(DATA[[#This Row],[Fecha]],"mmm")</f>
        <v>sept</v>
      </c>
      <c r="C8131" s="16">
        <f>(WEEKNUM(DATA[[#This Row],[Fecha]],2))</f>
        <v>38</v>
      </c>
      <c r="D8131" s="30">
        <v>45551</v>
      </c>
      <c r="E8131" s="113">
        <f>YEAR(DATA[[#This Row],[Fecha]])</f>
        <v>2024</v>
      </c>
      <c r="F8131" s="30" t="s">
        <v>335</v>
      </c>
      <c r="G8131" s="31" t="s">
        <v>59</v>
      </c>
      <c r="H8131" s="35" t="s">
        <v>487</v>
      </c>
      <c r="I8131" s="104" t="s">
        <v>166</v>
      </c>
      <c r="J8131" s="19">
        <v>0.19</v>
      </c>
      <c r="K8131" s="114"/>
    </row>
    <row r="8132" spans="1:11">
      <c r="A8132" s="18" t="s">
        <v>20</v>
      </c>
      <c r="B8132" s="5" t="str">
        <f>TEXT(DATA[[#This Row],[Fecha]],"mmm")</f>
        <v>sept</v>
      </c>
      <c r="C8132" s="16">
        <f>(WEEKNUM(DATA[[#This Row],[Fecha]],2))</f>
        <v>39</v>
      </c>
      <c r="D8132" s="30">
        <v>45560</v>
      </c>
      <c r="E8132" s="113">
        <f>YEAR(DATA[[#This Row],[Fecha]])</f>
        <v>2024</v>
      </c>
      <c r="F8132" s="30" t="s">
        <v>398</v>
      </c>
      <c r="G8132" s="31" t="s">
        <v>52</v>
      </c>
      <c r="H8132" s="35" t="s">
        <v>162</v>
      </c>
      <c r="I8132" s="104" t="s">
        <v>166</v>
      </c>
      <c r="J8132" s="19">
        <v>0.19</v>
      </c>
      <c r="K8132" s="114"/>
    </row>
    <row r="8133" spans="1:11">
      <c r="A8133" s="18" t="s">
        <v>22</v>
      </c>
      <c r="B8133" s="5" t="str">
        <f>TEXT(DATA[[#This Row],[Fecha]],"mmm")</f>
        <v>sept</v>
      </c>
      <c r="C8133" s="16">
        <f>(WEEKNUM(DATA[[#This Row],[Fecha]],2))</f>
        <v>39</v>
      </c>
      <c r="D8133" s="30">
        <v>45560</v>
      </c>
      <c r="E8133" s="113">
        <f>YEAR(DATA[[#This Row],[Fecha]])</f>
        <v>2024</v>
      </c>
      <c r="F8133" s="30" t="s">
        <v>58</v>
      </c>
      <c r="G8133" s="31" t="s">
        <v>65</v>
      </c>
      <c r="H8133" s="35" t="s">
        <v>69</v>
      </c>
      <c r="I8133" s="104" t="s">
        <v>166</v>
      </c>
      <c r="J8133" s="19">
        <v>0.18</v>
      </c>
      <c r="K8133" s="114"/>
    </row>
    <row r="8134" spans="1:11">
      <c r="A8134" s="18" t="s">
        <v>22</v>
      </c>
      <c r="B8134" s="5" t="str">
        <f>TEXT(DATA[[#This Row],[Fecha]],"mmm")</f>
        <v>sept</v>
      </c>
      <c r="C8134" s="16">
        <f>(WEEKNUM(DATA[[#This Row],[Fecha]],2))</f>
        <v>39</v>
      </c>
      <c r="D8134" s="30">
        <v>45559</v>
      </c>
      <c r="E8134" s="113">
        <f>YEAR(DATA[[#This Row],[Fecha]])</f>
        <v>2024</v>
      </c>
      <c r="F8134" s="30" t="s">
        <v>398</v>
      </c>
      <c r="G8134" s="31" t="s">
        <v>65</v>
      </c>
      <c r="H8134" s="35" t="s">
        <v>89</v>
      </c>
      <c r="I8134" s="104" t="s">
        <v>166</v>
      </c>
      <c r="J8134" s="19">
        <v>0.18</v>
      </c>
      <c r="K8134" s="114"/>
    </row>
    <row r="8135" spans="1:11">
      <c r="A8135" s="18" t="s">
        <v>20</v>
      </c>
      <c r="B8135" s="5" t="str">
        <f>TEXT(DATA[[#This Row],[Fecha]],"mmm")</f>
        <v>sept</v>
      </c>
      <c r="C8135" s="16">
        <f>(WEEKNUM(DATA[[#This Row],[Fecha]],2))</f>
        <v>39</v>
      </c>
      <c r="D8135" s="30">
        <v>45559</v>
      </c>
      <c r="E8135" s="113">
        <f>YEAR(DATA[[#This Row],[Fecha]])</f>
        <v>2024</v>
      </c>
      <c r="F8135" s="30" t="s">
        <v>335</v>
      </c>
      <c r="G8135" s="31" t="s">
        <v>53</v>
      </c>
      <c r="H8135" s="35" t="s">
        <v>387</v>
      </c>
      <c r="I8135" s="104" t="s">
        <v>166</v>
      </c>
      <c r="J8135" s="19">
        <v>0.16</v>
      </c>
      <c r="K8135" s="114"/>
    </row>
    <row r="8136" spans="1:11">
      <c r="A8136" s="18" t="s">
        <v>22</v>
      </c>
      <c r="B8136" s="5" t="str">
        <f>TEXT(DATA[[#This Row],[Fecha]],"mmm")</f>
        <v>sept</v>
      </c>
      <c r="C8136" s="16">
        <f>(WEEKNUM(DATA[[#This Row],[Fecha]],2))</f>
        <v>39</v>
      </c>
      <c r="D8136" s="30">
        <v>45559</v>
      </c>
      <c r="E8136" s="113">
        <f>YEAR(DATA[[#This Row],[Fecha]])</f>
        <v>2024</v>
      </c>
      <c r="F8136" s="30" t="s">
        <v>398</v>
      </c>
      <c r="G8136" s="31" t="s">
        <v>78</v>
      </c>
      <c r="H8136" s="35" t="s">
        <v>296</v>
      </c>
      <c r="I8136" s="104" t="s">
        <v>166</v>
      </c>
      <c r="J8136" s="19">
        <v>0.15</v>
      </c>
      <c r="K8136" s="114"/>
    </row>
    <row r="8137" spans="1:11">
      <c r="A8137" s="18" t="s">
        <v>22</v>
      </c>
      <c r="B8137" s="5" t="str">
        <f>TEXT(DATA[[#This Row],[Fecha]],"mmm")</f>
        <v>sept</v>
      </c>
      <c r="C8137" s="16">
        <f>(WEEKNUM(DATA[[#This Row],[Fecha]],2))</f>
        <v>39</v>
      </c>
      <c r="D8137" s="30">
        <v>45561</v>
      </c>
      <c r="E8137" s="113">
        <f>YEAR(DATA[[#This Row],[Fecha]])</f>
        <v>2024</v>
      </c>
      <c r="F8137" s="30" t="s">
        <v>398</v>
      </c>
      <c r="G8137" s="31" t="s">
        <v>76</v>
      </c>
      <c r="H8137" s="35" t="s">
        <v>303</v>
      </c>
      <c r="I8137" s="104" t="s">
        <v>166</v>
      </c>
      <c r="J8137" s="19">
        <v>0.15</v>
      </c>
      <c r="K8137" s="114"/>
    </row>
    <row r="8138" spans="1:11">
      <c r="A8138" s="18" t="s">
        <v>20</v>
      </c>
      <c r="B8138" s="5" t="str">
        <f>TEXT(DATA[[#This Row],[Fecha]],"mmm")</f>
        <v>sept</v>
      </c>
      <c r="C8138" s="16">
        <f>(WEEKNUM(DATA[[#This Row],[Fecha]],2))</f>
        <v>38</v>
      </c>
      <c r="D8138" s="30">
        <v>45551</v>
      </c>
      <c r="E8138" s="113">
        <f>YEAR(DATA[[#This Row],[Fecha]])</f>
        <v>2024</v>
      </c>
      <c r="F8138" s="30" t="s">
        <v>398</v>
      </c>
      <c r="G8138" s="31" t="s">
        <v>59</v>
      </c>
      <c r="H8138" s="35" t="s">
        <v>487</v>
      </c>
      <c r="I8138" s="104" t="s">
        <v>166</v>
      </c>
      <c r="J8138" s="19">
        <v>0.14000000000000001</v>
      </c>
      <c r="K8138" s="114"/>
    </row>
    <row r="8139" spans="1:11">
      <c r="A8139" s="18" t="s">
        <v>20</v>
      </c>
      <c r="B8139" s="5" t="str">
        <f>TEXT(DATA[[#This Row],[Fecha]],"mmm")</f>
        <v>sept</v>
      </c>
      <c r="C8139" s="16">
        <f>(WEEKNUM(DATA[[#This Row],[Fecha]],2))</f>
        <v>39</v>
      </c>
      <c r="D8139" s="30">
        <v>45560</v>
      </c>
      <c r="E8139" s="113">
        <f>YEAR(DATA[[#This Row],[Fecha]])</f>
        <v>2024</v>
      </c>
      <c r="F8139" s="30" t="s">
        <v>398</v>
      </c>
      <c r="G8139" s="31" t="s">
        <v>53</v>
      </c>
      <c r="H8139" s="35" t="s">
        <v>387</v>
      </c>
      <c r="I8139" s="104" t="s">
        <v>166</v>
      </c>
      <c r="J8139" s="19">
        <v>0.13</v>
      </c>
      <c r="K8139" s="114"/>
    </row>
    <row r="8140" spans="1:11">
      <c r="A8140" s="18" t="s">
        <v>22</v>
      </c>
      <c r="B8140" s="5" t="str">
        <f>TEXT(DATA[[#This Row],[Fecha]],"mmm")</f>
        <v>sept</v>
      </c>
      <c r="C8140" s="16">
        <f>(WEEKNUM(DATA[[#This Row],[Fecha]],2))</f>
        <v>39</v>
      </c>
      <c r="D8140" s="30">
        <v>45560</v>
      </c>
      <c r="E8140" s="113">
        <f>YEAR(DATA[[#This Row],[Fecha]])</f>
        <v>2024</v>
      </c>
      <c r="F8140" s="30" t="s">
        <v>58</v>
      </c>
      <c r="G8140" s="31" t="s">
        <v>65</v>
      </c>
      <c r="H8140" s="35" t="s">
        <v>69</v>
      </c>
      <c r="I8140" s="104" t="s">
        <v>166</v>
      </c>
      <c r="J8140" s="19">
        <v>0.12</v>
      </c>
      <c r="K8140" s="114"/>
    </row>
    <row r="8141" spans="1:11">
      <c r="A8141" s="18" t="s">
        <v>20</v>
      </c>
      <c r="B8141" s="5" t="str">
        <f>TEXT(DATA[[#This Row],[Fecha]],"mmm")</f>
        <v>sept</v>
      </c>
      <c r="C8141" s="16">
        <f>(WEEKNUM(DATA[[#This Row],[Fecha]],2))</f>
        <v>39</v>
      </c>
      <c r="D8141" s="30">
        <v>45562</v>
      </c>
      <c r="E8141" s="113">
        <f>YEAR(DATA[[#This Row],[Fecha]])</f>
        <v>2024</v>
      </c>
      <c r="F8141" s="30" t="s">
        <v>398</v>
      </c>
      <c r="G8141" s="31" t="s">
        <v>53</v>
      </c>
      <c r="H8141" s="35" t="s">
        <v>387</v>
      </c>
      <c r="I8141" s="104" t="s">
        <v>166</v>
      </c>
      <c r="J8141" s="19">
        <v>0.11</v>
      </c>
      <c r="K8141" s="114"/>
    </row>
    <row r="8142" spans="1:11">
      <c r="A8142" s="18" t="s">
        <v>20</v>
      </c>
      <c r="B8142" s="5" t="str">
        <f>TEXT(DATA[[#This Row],[Fecha]],"mmm")</f>
        <v>sept</v>
      </c>
      <c r="C8142" s="16">
        <f>(WEEKNUM(DATA[[#This Row],[Fecha]],2))</f>
        <v>39</v>
      </c>
      <c r="D8142" s="30">
        <v>45563</v>
      </c>
      <c r="E8142" s="113">
        <f>YEAR(DATA[[#This Row],[Fecha]])</f>
        <v>2024</v>
      </c>
      <c r="F8142" s="30" t="s">
        <v>58</v>
      </c>
      <c r="G8142" s="31" t="s">
        <v>59</v>
      </c>
      <c r="H8142" s="35" t="s">
        <v>487</v>
      </c>
      <c r="I8142" s="104" t="s">
        <v>166</v>
      </c>
      <c r="J8142" s="19">
        <v>0.11</v>
      </c>
      <c r="K8142" s="114"/>
    </row>
    <row r="8143" spans="1:11">
      <c r="A8143" s="18" t="s">
        <v>20</v>
      </c>
      <c r="B8143" s="5" t="str">
        <f>TEXT(DATA[[#This Row],[Fecha]],"mmm")</f>
        <v>sept</v>
      </c>
      <c r="C8143" s="16">
        <f>(WEEKNUM(DATA[[#This Row],[Fecha]],2))</f>
        <v>39</v>
      </c>
      <c r="D8143" s="30">
        <v>45558</v>
      </c>
      <c r="E8143" s="113">
        <f>YEAR(DATA[[#This Row],[Fecha]])</f>
        <v>2024</v>
      </c>
      <c r="F8143" s="30" t="s">
        <v>398</v>
      </c>
      <c r="G8143" s="31" t="s">
        <v>52</v>
      </c>
      <c r="H8143" s="35" t="s">
        <v>162</v>
      </c>
      <c r="I8143" s="104" t="s">
        <v>166</v>
      </c>
      <c r="J8143" s="19">
        <v>0.1</v>
      </c>
      <c r="K8143" s="114"/>
    </row>
    <row r="8144" spans="1:11">
      <c r="A8144" s="18" t="s">
        <v>20</v>
      </c>
      <c r="B8144" s="5" t="str">
        <f>TEXT(DATA[[#This Row],[Fecha]],"mmm")</f>
        <v>sept</v>
      </c>
      <c r="C8144" s="16">
        <f>(WEEKNUM(DATA[[#This Row],[Fecha]],2))</f>
        <v>39</v>
      </c>
      <c r="D8144" s="30">
        <v>45560</v>
      </c>
      <c r="E8144" s="113">
        <f>YEAR(DATA[[#This Row],[Fecha]])</f>
        <v>2024</v>
      </c>
      <c r="F8144" s="30" t="s">
        <v>398</v>
      </c>
      <c r="G8144" s="31" t="s">
        <v>52</v>
      </c>
      <c r="H8144" s="35" t="s">
        <v>162</v>
      </c>
      <c r="I8144" s="104" t="s">
        <v>166</v>
      </c>
      <c r="J8144" s="19">
        <v>0.1</v>
      </c>
      <c r="K8144" s="114"/>
    </row>
    <row r="8145" spans="1:11">
      <c r="A8145" s="18" t="s">
        <v>22</v>
      </c>
      <c r="B8145" s="5" t="str">
        <f>TEXT(DATA[[#This Row],[Fecha]],"mmm")</f>
        <v>sept</v>
      </c>
      <c r="C8145" s="16">
        <f>(WEEKNUM(DATA[[#This Row],[Fecha]],2))</f>
        <v>39</v>
      </c>
      <c r="D8145" s="30">
        <v>45561</v>
      </c>
      <c r="E8145" s="113">
        <f>YEAR(DATA[[#This Row],[Fecha]])</f>
        <v>2024</v>
      </c>
      <c r="F8145" s="30" t="s">
        <v>398</v>
      </c>
      <c r="G8145" s="31" t="s">
        <v>76</v>
      </c>
      <c r="H8145" s="35" t="s">
        <v>102</v>
      </c>
      <c r="I8145" s="104" t="s">
        <v>166</v>
      </c>
      <c r="J8145" s="19">
        <v>0.1</v>
      </c>
      <c r="K8145" s="114"/>
    </row>
    <row r="8146" spans="1:11">
      <c r="A8146" s="18" t="s">
        <v>19</v>
      </c>
      <c r="B8146" s="5" t="str">
        <f>TEXT(DATA[[#This Row],[Fecha]],"mmm")</f>
        <v>sept</v>
      </c>
      <c r="C8146" s="16">
        <f>(WEEKNUM(DATA[[#This Row],[Fecha]],2))</f>
        <v>39</v>
      </c>
      <c r="D8146" s="30">
        <v>45560</v>
      </c>
      <c r="E8146" s="113">
        <f>YEAR(DATA[[#This Row],[Fecha]])</f>
        <v>2024</v>
      </c>
      <c r="F8146" s="30" t="s">
        <v>398</v>
      </c>
      <c r="G8146" s="31" t="s">
        <v>65</v>
      </c>
      <c r="H8146" s="35" t="s">
        <v>435</v>
      </c>
      <c r="I8146" s="104" t="s">
        <v>166</v>
      </c>
      <c r="J8146" s="19">
        <v>0.09</v>
      </c>
      <c r="K8146" s="114"/>
    </row>
    <row r="8147" spans="1:11">
      <c r="A8147" s="18" t="s">
        <v>19</v>
      </c>
      <c r="B8147" s="5" t="str">
        <f>TEXT(DATA[[#This Row],[Fecha]],"mmm")</f>
        <v>sept</v>
      </c>
      <c r="C8147" s="16">
        <f>(WEEKNUM(DATA[[#This Row],[Fecha]],2))</f>
        <v>38</v>
      </c>
      <c r="D8147" s="30">
        <v>45551</v>
      </c>
      <c r="E8147" s="113">
        <f>YEAR(DATA[[#This Row],[Fecha]])</f>
        <v>2024</v>
      </c>
      <c r="F8147" s="30" t="s">
        <v>58</v>
      </c>
      <c r="G8147" s="31" t="s">
        <v>65</v>
      </c>
      <c r="H8147" s="35" t="s">
        <v>435</v>
      </c>
      <c r="I8147" s="104" t="s">
        <v>166</v>
      </c>
      <c r="J8147" s="19">
        <v>7.0000000000000007E-2</v>
      </c>
      <c r="K8147" s="114"/>
    </row>
    <row r="8148" spans="1:11">
      <c r="A8148" s="18" t="s">
        <v>19</v>
      </c>
      <c r="B8148" s="5" t="str">
        <f>TEXT(DATA[[#This Row],[Fecha]],"mmm")</f>
        <v>sept</v>
      </c>
      <c r="C8148" s="16">
        <f>(WEEKNUM(DATA[[#This Row],[Fecha]],2))</f>
        <v>39</v>
      </c>
      <c r="D8148" s="30">
        <v>45560</v>
      </c>
      <c r="E8148" s="113">
        <f>YEAR(DATA[[#This Row],[Fecha]])</f>
        <v>2024</v>
      </c>
      <c r="F8148" s="30" t="s">
        <v>398</v>
      </c>
      <c r="G8148" s="31" t="s">
        <v>65</v>
      </c>
      <c r="H8148" s="35" t="s">
        <v>435</v>
      </c>
      <c r="I8148" s="104" t="s">
        <v>166</v>
      </c>
      <c r="J8148" s="19">
        <v>7.0000000000000007E-2</v>
      </c>
      <c r="K8148" s="114"/>
    </row>
    <row r="8149" spans="1:11">
      <c r="A8149" s="121" t="s">
        <v>20</v>
      </c>
      <c r="B8149" s="5" t="str">
        <f>TEXT(DATA[[#This Row],[Fecha]],"mmm")</f>
        <v>sept</v>
      </c>
      <c r="C8149" s="16">
        <f>(WEEKNUM(DATA[[#This Row],[Fecha]],2))</f>
        <v>40</v>
      </c>
      <c r="D8149" s="122">
        <v>45565</v>
      </c>
      <c r="E8149" s="123">
        <f>YEAR(DATA[[#This Row],[Fecha]])</f>
        <v>2024</v>
      </c>
      <c r="F8149" s="124" t="s">
        <v>398</v>
      </c>
      <c r="G8149" s="32" t="s">
        <v>52</v>
      </c>
      <c r="H8149" s="125" t="s">
        <v>553</v>
      </c>
      <c r="I8149" s="32" t="s">
        <v>56</v>
      </c>
      <c r="J8149" s="19">
        <v>32.950000000000003</v>
      </c>
      <c r="K8149" s="126" t="s">
        <v>1249</v>
      </c>
    </row>
    <row r="8150" spans="1:11">
      <c r="A8150" s="121" t="s">
        <v>22</v>
      </c>
      <c r="B8150" s="5" t="str">
        <f>TEXT(DATA[[#This Row],[Fecha]],"mmm")</f>
        <v>oct</v>
      </c>
      <c r="C8150" s="16">
        <f>(WEEKNUM(DATA[[#This Row],[Fecha]],2))</f>
        <v>40</v>
      </c>
      <c r="D8150" s="122">
        <v>45567</v>
      </c>
      <c r="E8150" s="123">
        <f>YEAR(DATA[[#This Row],[Fecha]])</f>
        <v>2024</v>
      </c>
      <c r="F8150" s="124" t="s">
        <v>58</v>
      </c>
      <c r="G8150" s="32" t="s">
        <v>79</v>
      </c>
      <c r="H8150" s="125" t="s">
        <v>951</v>
      </c>
      <c r="I8150" s="32" t="s">
        <v>56</v>
      </c>
      <c r="J8150" s="19">
        <v>37.78</v>
      </c>
      <c r="K8150" s="126" t="s">
        <v>1250</v>
      </c>
    </row>
    <row r="8151" spans="1:11">
      <c r="A8151" s="121" t="s">
        <v>20</v>
      </c>
      <c r="B8151" s="5" t="str">
        <f>TEXT(DATA[[#This Row],[Fecha]],"mmm")</f>
        <v>sept</v>
      </c>
      <c r="C8151" s="16">
        <f>(WEEKNUM(DATA[[#This Row],[Fecha]],2))</f>
        <v>40</v>
      </c>
      <c r="D8151" s="122">
        <v>45565</v>
      </c>
      <c r="E8151" s="123">
        <f>YEAR(DATA[[#This Row],[Fecha]])</f>
        <v>2024</v>
      </c>
      <c r="F8151" s="124" t="s">
        <v>398</v>
      </c>
      <c r="G8151" s="32" t="s">
        <v>52</v>
      </c>
      <c r="H8151" s="125" t="s">
        <v>553</v>
      </c>
      <c r="I8151" s="32" t="s">
        <v>57</v>
      </c>
      <c r="J8151" s="19">
        <v>31.48</v>
      </c>
      <c r="K8151" s="126" t="s">
        <v>1251</v>
      </c>
    </row>
    <row r="8152" spans="1:11">
      <c r="A8152" s="121" t="s">
        <v>20</v>
      </c>
      <c r="B8152" s="5" t="str">
        <f>TEXT(DATA[[#This Row],[Fecha]],"mmm")</f>
        <v>sept</v>
      </c>
      <c r="C8152" s="16">
        <f>(WEEKNUM(DATA[[#This Row],[Fecha]],2))</f>
        <v>40</v>
      </c>
      <c r="D8152" s="122">
        <v>45565</v>
      </c>
      <c r="E8152" s="123">
        <f>YEAR(DATA[[#This Row],[Fecha]])</f>
        <v>2024</v>
      </c>
      <c r="F8152" s="124" t="s">
        <v>398</v>
      </c>
      <c r="G8152" s="32" t="s">
        <v>52</v>
      </c>
      <c r="H8152" s="125" t="s">
        <v>553</v>
      </c>
      <c r="I8152" s="32" t="s">
        <v>57</v>
      </c>
      <c r="J8152" s="19">
        <v>28.82</v>
      </c>
      <c r="K8152" s="126" t="s">
        <v>1251</v>
      </c>
    </row>
    <row r="8153" spans="1:11">
      <c r="A8153" s="121" t="s">
        <v>20</v>
      </c>
      <c r="B8153" s="5" t="str">
        <f>TEXT(DATA[[#This Row],[Fecha]],"mmm")</f>
        <v>oct</v>
      </c>
      <c r="C8153" s="16">
        <f>(WEEKNUM(DATA[[#This Row],[Fecha]],2))</f>
        <v>40</v>
      </c>
      <c r="D8153" s="122">
        <v>45567</v>
      </c>
      <c r="E8153" s="123">
        <f>YEAR(DATA[[#This Row],[Fecha]])</f>
        <v>2024</v>
      </c>
      <c r="F8153" s="124" t="s">
        <v>398</v>
      </c>
      <c r="G8153" s="32" t="s">
        <v>70</v>
      </c>
      <c r="H8153" s="125" t="s">
        <v>84</v>
      </c>
      <c r="I8153" s="32" t="s">
        <v>56</v>
      </c>
      <c r="J8153" s="19">
        <v>53.95</v>
      </c>
      <c r="K8153" s="126" t="s">
        <v>1252</v>
      </c>
    </row>
    <row r="8154" spans="1:11">
      <c r="A8154" s="121" t="s">
        <v>20</v>
      </c>
      <c r="B8154" s="5" t="str">
        <f>TEXT(DATA[[#This Row],[Fecha]],"mmm")</f>
        <v>oct</v>
      </c>
      <c r="C8154" s="16">
        <f>(WEEKNUM(DATA[[#This Row],[Fecha]],2))</f>
        <v>40</v>
      </c>
      <c r="D8154" s="122">
        <v>45567</v>
      </c>
      <c r="E8154" s="123">
        <f>YEAR(DATA[[#This Row],[Fecha]])</f>
        <v>2024</v>
      </c>
      <c r="F8154" s="124" t="s">
        <v>398</v>
      </c>
      <c r="G8154" s="32" t="s">
        <v>70</v>
      </c>
      <c r="H8154" s="125" t="s">
        <v>84</v>
      </c>
      <c r="I8154" s="32" t="s">
        <v>56</v>
      </c>
      <c r="J8154" s="19">
        <v>29.3</v>
      </c>
      <c r="K8154" s="126" t="s">
        <v>1252</v>
      </c>
    </row>
    <row r="8155" spans="1:11">
      <c r="A8155" s="121" t="s">
        <v>22</v>
      </c>
      <c r="B8155" s="5" t="str">
        <f>TEXT(DATA[[#This Row],[Fecha]],"mmm")</f>
        <v>oct</v>
      </c>
      <c r="C8155" s="16">
        <f>(WEEKNUM(DATA[[#This Row],[Fecha]],2))</f>
        <v>40</v>
      </c>
      <c r="D8155" s="122">
        <v>45567</v>
      </c>
      <c r="E8155" s="123">
        <f>YEAR(DATA[[#This Row],[Fecha]])</f>
        <v>2024</v>
      </c>
      <c r="F8155" s="124" t="s">
        <v>58</v>
      </c>
      <c r="G8155" s="32" t="s">
        <v>79</v>
      </c>
      <c r="H8155" s="125" t="s">
        <v>951</v>
      </c>
      <c r="I8155" s="32" t="s">
        <v>56</v>
      </c>
      <c r="J8155" s="19">
        <v>24.28</v>
      </c>
      <c r="K8155" s="126" t="s">
        <v>1250</v>
      </c>
    </row>
    <row r="8156" spans="1:11">
      <c r="A8156" s="121" t="s">
        <v>20</v>
      </c>
      <c r="B8156" s="5" t="str">
        <f>TEXT(DATA[[#This Row],[Fecha]],"mmm")</f>
        <v>oct</v>
      </c>
      <c r="C8156" s="16">
        <f>(WEEKNUM(DATA[[#This Row],[Fecha]],2))</f>
        <v>40</v>
      </c>
      <c r="D8156" s="122">
        <v>45567</v>
      </c>
      <c r="E8156" s="123">
        <f>YEAR(DATA[[#This Row],[Fecha]])</f>
        <v>2024</v>
      </c>
      <c r="F8156" s="124" t="s">
        <v>335</v>
      </c>
      <c r="G8156" s="32" t="s">
        <v>64</v>
      </c>
      <c r="H8156" s="125" t="s">
        <v>544</v>
      </c>
      <c r="I8156" s="32" t="s">
        <v>57</v>
      </c>
      <c r="J8156" s="19">
        <v>8.0299999999999994</v>
      </c>
      <c r="K8156" s="126" t="s">
        <v>1253</v>
      </c>
    </row>
    <row r="8157" spans="1:11">
      <c r="A8157" s="121" t="s">
        <v>19</v>
      </c>
      <c r="B8157" s="5" t="str">
        <f>TEXT(DATA[[#This Row],[Fecha]],"mmm")</f>
        <v>oct</v>
      </c>
      <c r="C8157" s="16">
        <f>(WEEKNUM(DATA[[#This Row],[Fecha]],2))</f>
        <v>40</v>
      </c>
      <c r="D8157" s="122">
        <v>45570</v>
      </c>
      <c r="E8157" s="123">
        <f>YEAR(DATA[[#This Row],[Fecha]])</f>
        <v>2024</v>
      </c>
      <c r="F8157" s="124" t="s">
        <v>58</v>
      </c>
      <c r="G8157" s="32" t="s">
        <v>65</v>
      </c>
      <c r="H8157" s="125" t="s">
        <v>435</v>
      </c>
      <c r="I8157" s="32" t="s">
        <v>56</v>
      </c>
      <c r="J8157" s="19">
        <v>8.06</v>
      </c>
      <c r="K8157" s="126"/>
    </row>
    <row r="8158" spans="1:11">
      <c r="A8158" s="121" t="s">
        <v>20</v>
      </c>
      <c r="B8158" s="5" t="str">
        <f>TEXT(DATA[[#This Row],[Fecha]],"mmm")</f>
        <v>oct</v>
      </c>
      <c r="C8158" s="16">
        <f>(WEEKNUM(DATA[[#This Row],[Fecha]],2))</f>
        <v>40</v>
      </c>
      <c r="D8158" s="122">
        <v>45567</v>
      </c>
      <c r="E8158" s="123">
        <f>YEAR(DATA[[#This Row],[Fecha]])</f>
        <v>2024</v>
      </c>
      <c r="F8158" s="124" t="s">
        <v>335</v>
      </c>
      <c r="G8158" s="32" t="s">
        <v>76</v>
      </c>
      <c r="H8158" s="125" t="s">
        <v>529</v>
      </c>
      <c r="I8158" s="32" t="s">
        <v>56</v>
      </c>
      <c r="J8158" s="19">
        <v>7.12</v>
      </c>
      <c r="K8158" s="126" t="s">
        <v>1254</v>
      </c>
    </row>
    <row r="8159" spans="1:11">
      <c r="A8159" s="121" t="s">
        <v>22</v>
      </c>
      <c r="B8159" s="5" t="str">
        <f>TEXT(DATA[[#This Row],[Fecha]],"mmm")</f>
        <v>oct</v>
      </c>
      <c r="C8159" s="16">
        <f>(WEEKNUM(DATA[[#This Row],[Fecha]],2))</f>
        <v>40</v>
      </c>
      <c r="D8159" s="122">
        <v>45569</v>
      </c>
      <c r="E8159" s="123">
        <f>YEAR(DATA[[#This Row],[Fecha]])</f>
        <v>2024</v>
      </c>
      <c r="F8159" s="124" t="s">
        <v>58</v>
      </c>
      <c r="G8159" s="32" t="s">
        <v>77</v>
      </c>
      <c r="H8159" s="125" t="s">
        <v>320</v>
      </c>
      <c r="I8159" s="32" t="s">
        <v>57</v>
      </c>
      <c r="J8159" s="19">
        <v>7.65</v>
      </c>
      <c r="K8159" s="126" t="s">
        <v>1255</v>
      </c>
    </row>
    <row r="8160" spans="1:11">
      <c r="A8160" s="121" t="s">
        <v>20</v>
      </c>
      <c r="B8160" s="5" t="str">
        <f>TEXT(DATA[[#This Row],[Fecha]],"mmm")</f>
        <v>oct</v>
      </c>
      <c r="C8160" s="16">
        <f>(WEEKNUM(DATA[[#This Row],[Fecha]],2))</f>
        <v>40</v>
      </c>
      <c r="D8160" s="122">
        <v>45567</v>
      </c>
      <c r="E8160" s="123">
        <f>YEAR(DATA[[#This Row],[Fecha]])</f>
        <v>2024</v>
      </c>
      <c r="F8160" s="124" t="s">
        <v>398</v>
      </c>
      <c r="G8160" s="32" t="s">
        <v>52</v>
      </c>
      <c r="H8160" s="125" t="s">
        <v>1247</v>
      </c>
      <c r="I8160" s="32" t="s">
        <v>57</v>
      </c>
      <c r="J8160" s="19">
        <v>5.61</v>
      </c>
      <c r="K8160" s="126"/>
    </row>
    <row r="8161" spans="1:11">
      <c r="A8161" s="121" t="s">
        <v>20</v>
      </c>
      <c r="B8161" s="5" t="str">
        <f>TEXT(DATA[[#This Row],[Fecha]],"mmm")</f>
        <v>oct</v>
      </c>
      <c r="C8161" s="16">
        <f>(WEEKNUM(DATA[[#This Row],[Fecha]],2))</f>
        <v>40</v>
      </c>
      <c r="D8161" s="122">
        <v>45568</v>
      </c>
      <c r="E8161" s="123">
        <f>YEAR(DATA[[#This Row],[Fecha]])</f>
        <v>2024</v>
      </c>
      <c r="F8161" s="124" t="s">
        <v>335</v>
      </c>
      <c r="G8161" s="32" t="s">
        <v>52</v>
      </c>
      <c r="H8161" s="125" t="s">
        <v>543</v>
      </c>
      <c r="I8161" s="32" t="s">
        <v>57</v>
      </c>
      <c r="J8161" s="19">
        <v>10.62</v>
      </c>
      <c r="K8161" s="126" t="s">
        <v>1256</v>
      </c>
    </row>
    <row r="8162" spans="1:11">
      <c r="A8162" s="121" t="s">
        <v>20</v>
      </c>
      <c r="B8162" s="5" t="str">
        <f>TEXT(DATA[[#This Row],[Fecha]],"mmm")</f>
        <v>oct</v>
      </c>
      <c r="C8162" s="16">
        <f>(WEEKNUM(DATA[[#This Row],[Fecha]],2))</f>
        <v>40</v>
      </c>
      <c r="D8162" s="122">
        <v>45568</v>
      </c>
      <c r="E8162" s="123">
        <f>YEAR(DATA[[#This Row],[Fecha]])</f>
        <v>2024</v>
      </c>
      <c r="F8162" s="124" t="s">
        <v>58</v>
      </c>
      <c r="G8162" s="32" t="s">
        <v>76</v>
      </c>
      <c r="H8162" s="125" t="s">
        <v>529</v>
      </c>
      <c r="I8162" s="32" t="s">
        <v>56</v>
      </c>
      <c r="J8162" s="19">
        <v>5.78</v>
      </c>
      <c r="K8162" s="126"/>
    </row>
    <row r="8163" spans="1:11">
      <c r="A8163" s="121" t="s">
        <v>20</v>
      </c>
      <c r="B8163" s="5" t="str">
        <f>TEXT(DATA[[#This Row],[Fecha]],"mmm")</f>
        <v>oct</v>
      </c>
      <c r="C8163" s="16">
        <f>(WEEKNUM(DATA[[#This Row],[Fecha]],2))</f>
        <v>40</v>
      </c>
      <c r="D8163" s="122">
        <v>45569</v>
      </c>
      <c r="E8163" s="123">
        <f>YEAR(DATA[[#This Row],[Fecha]])</f>
        <v>2024</v>
      </c>
      <c r="F8163" s="124" t="s">
        <v>58</v>
      </c>
      <c r="G8163" s="32" t="s">
        <v>75</v>
      </c>
      <c r="H8163" s="125" t="s">
        <v>177</v>
      </c>
      <c r="I8163" s="32" t="s">
        <v>56</v>
      </c>
      <c r="J8163" s="19">
        <v>6</v>
      </c>
      <c r="K8163" s="126"/>
    </row>
    <row r="8164" spans="1:11">
      <c r="A8164" s="121" t="s">
        <v>20</v>
      </c>
      <c r="B8164" s="5" t="str">
        <f>TEXT(DATA[[#This Row],[Fecha]],"mmm")</f>
        <v>oct</v>
      </c>
      <c r="C8164" s="16">
        <f>(WEEKNUM(DATA[[#This Row],[Fecha]],2))</f>
        <v>40</v>
      </c>
      <c r="D8164" s="122">
        <v>45569</v>
      </c>
      <c r="E8164" s="123">
        <f>YEAR(DATA[[#This Row],[Fecha]])</f>
        <v>2024</v>
      </c>
      <c r="F8164" s="124" t="s">
        <v>58</v>
      </c>
      <c r="G8164" s="32" t="s">
        <v>482</v>
      </c>
      <c r="H8164" s="125" t="s">
        <v>150</v>
      </c>
      <c r="I8164" s="32" t="s">
        <v>57</v>
      </c>
      <c r="J8164" s="19">
        <v>5.67</v>
      </c>
      <c r="K8164" s="126"/>
    </row>
    <row r="8165" spans="1:11">
      <c r="A8165" s="121" t="s">
        <v>19</v>
      </c>
      <c r="B8165" s="5" t="str">
        <f>TEXT(DATA[[#This Row],[Fecha]],"mmm")</f>
        <v>sept</v>
      </c>
      <c r="C8165" s="16">
        <f>(WEEKNUM(DATA[[#This Row],[Fecha]],2))</f>
        <v>40</v>
      </c>
      <c r="D8165" s="122">
        <v>45565</v>
      </c>
      <c r="E8165" s="123">
        <f>YEAR(DATA[[#This Row],[Fecha]])</f>
        <v>2024</v>
      </c>
      <c r="F8165" s="124" t="s">
        <v>398</v>
      </c>
      <c r="G8165" s="32" t="s">
        <v>70</v>
      </c>
      <c r="H8165" s="125" t="s">
        <v>84</v>
      </c>
      <c r="I8165" s="32" t="s">
        <v>56</v>
      </c>
      <c r="J8165" s="19">
        <v>5.3</v>
      </c>
      <c r="K8165" s="126" t="s">
        <v>1257</v>
      </c>
    </row>
    <row r="8166" spans="1:11">
      <c r="A8166" s="121" t="s">
        <v>22</v>
      </c>
      <c r="B8166" s="5" t="str">
        <f>TEXT(DATA[[#This Row],[Fecha]],"mmm")</f>
        <v>oct</v>
      </c>
      <c r="C8166" s="16">
        <f>(WEEKNUM(DATA[[#This Row],[Fecha]],2))</f>
        <v>40</v>
      </c>
      <c r="D8166" s="122">
        <v>45569</v>
      </c>
      <c r="E8166" s="123">
        <f>YEAR(DATA[[#This Row],[Fecha]])</f>
        <v>2024</v>
      </c>
      <c r="F8166" s="124" t="s">
        <v>398</v>
      </c>
      <c r="G8166" s="32" t="s">
        <v>53</v>
      </c>
      <c r="H8166" s="125" t="s">
        <v>170</v>
      </c>
      <c r="I8166" s="32" t="s">
        <v>57</v>
      </c>
      <c r="J8166" s="19">
        <v>5.2</v>
      </c>
      <c r="K8166" s="126" t="s">
        <v>1258</v>
      </c>
    </row>
    <row r="8167" spans="1:11">
      <c r="A8167" s="121" t="s">
        <v>19</v>
      </c>
      <c r="B8167" s="5" t="str">
        <f>TEXT(DATA[[#This Row],[Fecha]],"mmm")</f>
        <v>oct</v>
      </c>
      <c r="C8167" s="16">
        <f>(WEEKNUM(DATA[[#This Row],[Fecha]],2))</f>
        <v>40</v>
      </c>
      <c r="D8167" s="122">
        <v>45567</v>
      </c>
      <c r="E8167" s="123">
        <f>YEAR(DATA[[#This Row],[Fecha]])</f>
        <v>2024</v>
      </c>
      <c r="F8167" s="124" t="s">
        <v>398</v>
      </c>
      <c r="G8167" s="32" t="s">
        <v>59</v>
      </c>
      <c r="H8167" s="125" t="s">
        <v>1248</v>
      </c>
      <c r="I8167" s="32" t="s">
        <v>57</v>
      </c>
      <c r="J8167" s="19">
        <v>5.13</v>
      </c>
      <c r="K8167" s="126" t="s">
        <v>641</v>
      </c>
    </row>
    <row r="8168" spans="1:11">
      <c r="A8168" s="121" t="s">
        <v>20</v>
      </c>
      <c r="B8168" s="5" t="str">
        <f>TEXT(DATA[[#This Row],[Fecha]],"mmm")</f>
        <v>sept</v>
      </c>
      <c r="C8168" s="16">
        <f>(WEEKNUM(DATA[[#This Row],[Fecha]],2))</f>
        <v>40</v>
      </c>
      <c r="D8168" s="122">
        <v>45565</v>
      </c>
      <c r="E8168" s="123">
        <f>YEAR(DATA[[#This Row],[Fecha]])</f>
        <v>2024</v>
      </c>
      <c r="F8168" s="124" t="s">
        <v>398</v>
      </c>
      <c r="G8168" s="32" t="s">
        <v>52</v>
      </c>
      <c r="H8168" s="125" t="s">
        <v>553</v>
      </c>
      <c r="I8168" s="32" t="s">
        <v>166</v>
      </c>
      <c r="J8168" s="19">
        <v>4.8099999999999996</v>
      </c>
      <c r="K8168" s="126"/>
    </row>
    <row r="8169" spans="1:11">
      <c r="A8169" s="121" t="s">
        <v>20</v>
      </c>
      <c r="B8169" s="5" t="str">
        <f>TEXT(DATA[[#This Row],[Fecha]],"mmm")</f>
        <v>oct</v>
      </c>
      <c r="C8169" s="16">
        <f>(WEEKNUM(DATA[[#This Row],[Fecha]],2))</f>
        <v>40</v>
      </c>
      <c r="D8169" s="122">
        <v>45567</v>
      </c>
      <c r="E8169" s="123">
        <f>YEAR(DATA[[#This Row],[Fecha]])</f>
        <v>2024</v>
      </c>
      <c r="F8169" s="124" t="s">
        <v>335</v>
      </c>
      <c r="G8169" s="32" t="s">
        <v>76</v>
      </c>
      <c r="H8169" s="125" t="s">
        <v>529</v>
      </c>
      <c r="I8169" s="32" t="s">
        <v>166</v>
      </c>
      <c r="J8169" s="19">
        <v>4.8099999999999996</v>
      </c>
      <c r="K8169" s="126"/>
    </row>
    <row r="8170" spans="1:11">
      <c r="A8170" s="121" t="s">
        <v>19</v>
      </c>
      <c r="B8170" s="5" t="str">
        <f>TEXT(DATA[[#This Row],[Fecha]],"mmm")</f>
        <v>oct</v>
      </c>
      <c r="C8170" s="16">
        <f>(WEEKNUM(DATA[[#This Row],[Fecha]],2))</f>
        <v>40</v>
      </c>
      <c r="D8170" s="122">
        <v>45570</v>
      </c>
      <c r="E8170" s="123">
        <f>YEAR(DATA[[#This Row],[Fecha]])</f>
        <v>2024</v>
      </c>
      <c r="F8170" s="124" t="s">
        <v>58</v>
      </c>
      <c r="G8170" s="32" t="s">
        <v>65</v>
      </c>
      <c r="H8170" s="125" t="s">
        <v>435</v>
      </c>
      <c r="I8170" s="32" t="s">
        <v>166</v>
      </c>
      <c r="J8170" s="19">
        <v>4.51</v>
      </c>
      <c r="K8170" s="126"/>
    </row>
    <row r="8171" spans="1:11">
      <c r="A8171" s="121" t="s">
        <v>20</v>
      </c>
      <c r="B8171" s="5" t="str">
        <f>TEXT(DATA[[#This Row],[Fecha]],"mmm")</f>
        <v>sept</v>
      </c>
      <c r="C8171" s="16">
        <f>(WEEKNUM(DATA[[#This Row],[Fecha]],2))</f>
        <v>40</v>
      </c>
      <c r="D8171" s="122">
        <v>45565</v>
      </c>
      <c r="E8171" s="123">
        <f>YEAR(DATA[[#This Row],[Fecha]])</f>
        <v>2024</v>
      </c>
      <c r="F8171" s="124" t="s">
        <v>398</v>
      </c>
      <c r="G8171" s="32" t="s">
        <v>52</v>
      </c>
      <c r="H8171" s="125" t="s">
        <v>553</v>
      </c>
      <c r="I8171" s="32" t="s">
        <v>166</v>
      </c>
      <c r="J8171" s="19">
        <v>4.3899999999999997</v>
      </c>
      <c r="K8171" s="126"/>
    </row>
    <row r="8172" spans="1:11">
      <c r="A8172" s="121" t="s">
        <v>20</v>
      </c>
      <c r="B8172" s="5" t="str">
        <f>TEXT(DATA[[#This Row],[Fecha]],"mmm")</f>
        <v>oct</v>
      </c>
      <c r="C8172" s="16">
        <f>(WEEKNUM(DATA[[#This Row],[Fecha]],2))</f>
        <v>40</v>
      </c>
      <c r="D8172" s="122">
        <v>45569</v>
      </c>
      <c r="E8172" s="123">
        <f>YEAR(DATA[[#This Row],[Fecha]])</f>
        <v>2024</v>
      </c>
      <c r="F8172" s="124" t="s">
        <v>58</v>
      </c>
      <c r="G8172" s="32" t="s">
        <v>62</v>
      </c>
      <c r="H8172" s="125" t="s">
        <v>63</v>
      </c>
      <c r="I8172" s="32" t="s">
        <v>166</v>
      </c>
      <c r="J8172" s="19">
        <v>4.13</v>
      </c>
      <c r="K8172" s="126"/>
    </row>
    <row r="8173" spans="1:11">
      <c r="A8173" s="121" t="s">
        <v>22</v>
      </c>
      <c r="B8173" s="5" t="str">
        <f>TEXT(DATA[[#This Row],[Fecha]],"mmm")</f>
        <v>oct</v>
      </c>
      <c r="C8173" s="16">
        <f>(WEEKNUM(DATA[[#This Row],[Fecha]],2))</f>
        <v>40</v>
      </c>
      <c r="D8173" s="122">
        <v>45567</v>
      </c>
      <c r="E8173" s="123">
        <f>YEAR(DATA[[#This Row],[Fecha]])</f>
        <v>2024</v>
      </c>
      <c r="F8173" s="124" t="s">
        <v>58</v>
      </c>
      <c r="G8173" s="32" t="s">
        <v>64</v>
      </c>
      <c r="H8173" s="125" t="s">
        <v>477</v>
      </c>
      <c r="I8173" s="32" t="s">
        <v>166</v>
      </c>
      <c r="J8173" s="19">
        <v>3.9</v>
      </c>
      <c r="K8173" s="126"/>
    </row>
    <row r="8174" spans="1:11">
      <c r="A8174" s="121" t="s">
        <v>20</v>
      </c>
      <c r="B8174" s="5" t="str">
        <f>TEXT(DATA[[#This Row],[Fecha]],"mmm")</f>
        <v>oct</v>
      </c>
      <c r="C8174" s="16">
        <f>(WEEKNUM(DATA[[#This Row],[Fecha]],2))</f>
        <v>40</v>
      </c>
      <c r="D8174" s="122">
        <v>45569</v>
      </c>
      <c r="E8174" s="123">
        <f>YEAR(DATA[[#This Row],[Fecha]])</f>
        <v>2024</v>
      </c>
      <c r="F8174" s="124" t="s">
        <v>58</v>
      </c>
      <c r="G8174" s="32" t="s">
        <v>52</v>
      </c>
      <c r="H8174" s="125" t="s">
        <v>1051</v>
      </c>
      <c r="I8174" s="32" t="s">
        <v>166</v>
      </c>
      <c r="J8174" s="19">
        <v>3.87</v>
      </c>
      <c r="K8174" s="126"/>
    </row>
    <row r="8175" spans="1:11">
      <c r="A8175" s="121" t="s">
        <v>22</v>
      </c>
      <c r="B8175" s="5" t="str">
        <f>TEXT(DATA[[#This Row],[Fecha]],"mmm")</f>
        <v>oct</v>
      </c>
      <c r="C8175" s="16">
        <f>(WEEKNUM(DATA[[#This Row],[Fecha]],2))</f>
        <v>40</v>
      </c>
      <c r="D8175" s="122">
        <v>45570</v>
      </c>
      <c r="E8175" s="123">
        <f>YEAR(DATA[[#This Row],[Fecha]])</f>
        <v>2024</v>
      </c>
      <c r="F8175" s="124" t="s">
        <v>398</v>
      </c>
      <c r="G8175" s="32" t="s">
        <v>78</v>
      </c>
      <c r="H8175" s="125" t="s">
        <v>296</v>
      </c>
      <c r="I8175" s="32" t="s">
        <v>166</v>
      </c>
      <c r="J8175" s="19">
        <v>3.65</v>
      </c>
      <c r="K8175" s="126"/>
    </row>
    <row r="8176" spans="1:11">
      <c r="A8176" s="121" t="s">
        <v>20</v>
      </c>
      <c r="B8176" s="5" t="str">
        <f>TEXT(DATA[[#This Row],[Fecha]],"mmm")</f>
        <v>oct</v>
      </c>
      <c r="C8176" s="16">
        <f>(WEEKNUM(DATA[[#This Row],[Fecha]],2))</f>
        <v>40</v>
      </c>
      <c r="D8176" s="122">
        <v>45569</v>
      </c>
      <c r="E8176" s="123">
        <f>YEAR(DATA[[#This Row],[Fecha]])</f>
        <v>2024</v>
      </c>
      <c r="F8176" s="124" t="s">
        <v>58</v>
      </c>
      <c r="G8176" s="32" t="s">
        <v>62</v>
      </c>
      <c r="H8176" s="125" t="s">
        <v>63</v>
      </c>
      <c r="I8176" s="32" t="s">
        <v>166</v>
      </c>
      <c r="J8176" s="19">
        <v>3.23</v>
      </c>
      <c r="K8176" s="126"/>
    </row>
    <row r="8177" spans="1:11">
      <c r="A8177" s="121" t="s">
        <v>22</v>
      </c>
      <c r="B8177" s="5" t="str">
        <f>TEXT(DATA[[#This Row],[Fecha]],"mmm")</f>
        <v>oct</v>
      </c>
      <c r="C8177" s="16">
        <f>(WEEKNUM(DATA[[#This Row],[Fecha]],2))</f>
        <v>40</v>
      </c>
      <c r="D8177" s="122">
        <v>45569</v>
      </c>
      <c r="E8177" s="123">
        <f>YEAR(DATA[[#This Row],[Fecha]])</f>
        <v>2024</v>
      </c>
      <c r="F8177" s="124" t="s">
        <v>398</v>
      </c>
      <c r="G8177" s="32" t="s">
        <v>53</v>
      </c>
      <c r="H8177" s="125" t="s">
        <v>170</v>
      </c>
      <c r="I8177" s="32" t="s">
        <v>166</v>
      </c>
      <c r="J8177" s="19">
        <v>3.15</v>
      </c>
      <c r="K8177" s="126"/>
    </row>
    <row r="8178" spans="1:11">
      <c r="A8178" s="121" t="s">
        <v>22</v>
      </c>
      <c r="B8178" s="5" t="str">
        <f>TEXT(DATA[[#This Row],[Fecha]],"mmm")</f>
        <v>oct</v>
      </c>
      <c r="C8178" s="16">
        <f>(WEEKNUM(DATA[[#This Row],[Fecha]],2))</f>
        <v>40</v>
      </c>
      <c r="D8178" s="122">
        <v>45568</v>
      </c>
      <c r="E8178" s="123">
        <f>YEAR(DATA[[#This Row],[Fecha]])</f>
        <v>2024</v>
      </c>
      <c r="F8178" s="124" t="s">
        <v>58</v>
      </c>
      <c r="G8178" s="32" t="s">
        <v>59</v>
      </c>
      <c r="H8178" s="125" t="s">
        <v>487</v>
      </c>
      <c r="I8178" s="32" t="s">
        <v>166</v>
      </c>
      <c r="J8178" s="19">
        <v>3.15</v>
      </c>
      <c r="K8178" s="126"/>
    </row>
    <row r="8179" spans="1:11">
      <c r="A8179" s="121" t="s">
        <v>20</v>
      </c>
      <c r="B8179" s="5" t="str">
        <f>TEXT(DATA[[#This Row],[Fecha]],"mmm")</f>
        <v>oct</v>
      </c>
      <c r="C8179" s="16">
        <f>(WEEKNUM(DATA[[#This Row],[Fecha]],2))</f>
        <v>40</v>
      </c>
      <c r="D8179" s="122">
        <v>45566</v>
      </c>
      <c r="E8179" s="123">
        <f>YEAR(DATA[[#This Row],[Fecha]])</f>
        <v>2024</v>
      </c>
      <c r="F8179" s="124" t="s">
        <v>398</v>
      </c>
      <c r="G8179" s="32" t="s">
        <v>53</v>
      </c>
      <c r="H8179" s="125" t="s">
        <v>387</v>
      </c>
      <c r="I8179" s="32" t="s">
        <v>166</v>
      </c>
      <c r="J8179" s="19">
        <v>3.07</v>
      </c>
      <c r="K8179" s="126"/>
    </row>
    <row r="8180" spans="1:11">
      <c r="A8180" s="121" t="s">
        <v>20</v>
      </c>
      <c r="B8180" s="5" t="str">
        <f>TEXT(DATA[[#This Row],[Fecha]],"mmm")</f>
        <v>oct</v>
      </c>
      <c r="C8180" s="16">
        <f>(WEEKNUM(DATA[[#This Row],[Fecha]],2))</f>
        <v>40</v>
      </c>
      <c r="D8180" s="122">
        <v>45567</v>
      </c>
      <c r="E8180" s="123">
        <f>YEAR(DATA[[#This Row],[Fecha]])</f>
        <v>2024</v>
      </c>
      <c r="F8180" s="124" t="s">
        <v>398</v>
      </c>
      <c r="G8180" s="32" t="s">
        <v>53</v>
      </c>
      <c r="H8180" s="125" t="s">
        <v>387</v>
      </c>
      <c r="I8180" s="32" t="s">
        <v>166</v>
      </c>
      <c r="J8180" s="19">
        <v>2.91</v>
      </c>
      <c r="K8180" s="126"/>
    </row>
    <row r="8181" spans="1:11">
      <c r="A8181" s="121" t="s">
        <v>19</v>
      </c>
      <c r="B8181" s="5" t="str">
        <f>TEXT(DATA[[#This Row],[Fecha]],"mmm")</f>
        <v>oct</v>
      </c>
      <c r="C8181" s="16">
        <f>(WEEKNUM(DATA[[#This Row],[Fecha]],2))</f>
        <v>40</v>
      </c>
      <c r="D8181" s="122">
        <v>45567</v>
      </c>
      <c r="E8181" s="123">
        <f>YEAR(DATA[[#This Row],[Fecha]])</f>
        <v>2024</v>
      </c>
      <c r="F8181" s="124" t="s">
        <v>398</v>
      </c>
      <c r="G8181" s="32" t="s">
        <v>59</v>
      </c>
      <c r="H8181" s="125" t="s">
        <v>1248</v>
      </c>
      <c r="I8181" s="32" t="s">
        <v>166</v>
      </c>
      <c r="J8181" s="19">
        <v>2.91</v>
      </c>
      <c r="K8181" s="126"/>
    </row>
    <row r="8182" spans="1:11">
      <c r="A8182" s="121" t="s">
        <v>20</v>
      </c>
      <c r="B8182" s="5" t="str">
        <f>TEXT(DATA[[#This Row],[Fecha]],"mmm")</f>
        <v>oct</v>
      </c>
      <c r="C8182" s="16">
        <f>(WEEKNUM(DATA[[#This Row],[Fecha]],2))</f>
        <v>40</v>
      </c>
      <c r="D8182" s="122">
        <v>45569</v>
      </c>
      <c r="E8182" s="123">
        <f>YEAR(DATA[[#This Row],[Fecha]])</f>
        <v>2024</v>
      </c>
      <c r="F8182" s="124" t="s">
        <v>58</v>
      </c>
      <c r="G8182" s="32" t="s">
        <v>62</v>
      </c>
      <c r="H8182" s="125" t="s">
        <v>63</v>
      </c>
      <c r="I8182" s="32" t="s">
        <v>166</v>
      </c>
      <c r="J8182" s="19">
        <v>2.87</v>
      </c>
      <c r="K8182" s="126"/>
    </row>
    <row r="8183" spans="1:11">
      <c r="A8183" s="121" t="s">
        <v>22</v>
      </c>
      <c r="B8183" s="5" t="str">
        <f>TEXT(DATA[[#This Row],[Fecha]],"mmm")</f>
        <v>oct</v>
      </c>
      <c r="C8183" s="16">
        <f>(WEEKNUM(DATA[[#This Row],[Fecha]],2))</f>
        <v>40</v>
      </c>
      <c r="D8183" s="122">
        <v>45567</v>
      </c>
      <c r="E8183" s="123">
        <f>YEAR(DATA[[#This Row],[Fecha]])</f>
        <v>2024</v>
      </c>
      <c r="F8183" s="124" t="s">
        <v>58</v>
      </c>
      <c r="G8183" s="32" t="s">
        <v>53</v>
      </c>
      <c r="H8183" s="125" t="s">
        <v>360</v>
      </c>
      <c r="I8183" s="32" t="s">
        <v>166</v>
      </c>
      <c r="J8183" s="19">
        <v>2.7</v>
      </c>
      <c r="K8183" s="126"/>
    </row>
    <row r="8184" spans="1:11">
      <c r="A8184" s="121" t="s">
        <v>22</v>
      </c>
      <c r="B8184" s="5" t="str">
        <f>TEXT(DATA[[#This Row],[Fecha]],"mmm")</f>
        <v>oct</v>
      </c>
      <c r="C8184" s="16">
        <f>(WEEKNUM(DATA[[#This Row],[Fecha]],2))</f>
        <v>40</v>
      </c>
      <c r="D8184" s="122">
        <v>45568</v>
      </c>
      <c r="E8184" s="123">
        <f>YEAR(DATA[[#This Row],[Fecha]])</f>
        <v>2024</v>
      </c>
      <c r="F8184" s="124" t="s">
        <v>58</v>
      </c>
      <c r="G8184" s="32" t="s">
        <v>79</v>
      </c>
      <c r="H8184" s="125" t="s">
        <v>110</v>
      </c>
      <c r="I8184" s="32" t="s">
        <v>166</v>
      </c>
      <c r="J8184" s="19">
        <v>2.5</v>
      </c>
      <c r="K8184" s="126"/>
    </row>
    <row r="8185" spans="1:11">
      <c r="A8185" s="121" t="s">
        <v>22</v>
      </c>
      <c r="B8185" s="5" t="str">
        <f>TEXT(DATA[[#This Row],[Fecha]],"mmm")</f>
        <v>oct</v>
      </c>
      <c r="C8185" s="16">
        <f>(WEEKNUM(DATA[[#This Row],[Fecha]],2))</f>
        <v>40</v>
      </c>
      <c r="D8185" s="122">
        <v>45570</v>
      </c>
      <c r="E8185" s="123">
        <f>YEAR(DATA[[#This Row],[Fecha]])</f>
        <v>2024</v>
      </c>
      <c r="F8185" s="124" t="s">
        <v>398</v>
      </c>
      <c r="G8185" s="32" t="s">
        <v>65</v>
      </c>
      <c r="H8185" s="125" t="s">
        <v>69</v>
      </c>
      <c r="I8185" s="32" t="s">
        <v>166</v>
      </c>
      <c r="J8185" s="19">
        <v>2.48</v>
      </c>
      <c r="K8185" s="126"/>
    </row>
    <row r="8186" spans="1:11">
      <c r="A8186" s="121" t="s">
        <v>20</v>
      </c>
      <c r="B8186" s="5" t="str">
        <f>TEXT(DATA[[#This Row],[Fecha]],"mmm")</f>
        <v>oct</v>
      </c>
      <c r="C8186" s="16">
        <f>(WEEKNUM(DATA[[#This Row],[Fecha]],2))</f>
        <v>40</v>
      </c>
      <c r="D8186" s="122">
        <v>45567</v>
      </c>
      <c r="E8186" s="123">
        <f>YEAR(DATA[[#This Row],[Fecha]])</f>
        <v>2024</v>
      </c>
      <c r="F8186" s="124" t="s">
        <v>58</v>
      </c>
      <c r="G8186" s="32" t="s">
        <v>52</v>
      </c>
      <c r="H8186" s="125" t="s">
        <v>162</v>
      </c>
      <c r="I8186" s="32" t="s">
        <v>166</v>
      </c>
      <c r="J8186" s="19">
        <v>2.2999999999999998</v>
      </c>
      <c r="K8186" s="126"/>
    </row>
    <row r="8187" spans="1:11">
      <c r="A8187" s="121" t="s">
        <v>20</v>
      </c>
      <c r="B8187" s="5" t="str">
        <f>TEXT(DATA[[#This Row],[Fecha]],"mmm")</f>
        <v>oct</v>
      </c>
      <c r="C8187" s="16">
        <f>(WEEKNUM(DATA[[#This Row],[Fecha]],2))</f>
        <v>40</v>
      </c>
      <c r="D8187" s="122">
        <v>45567</v>
      </c>
      <c r="E8187" s="123">
        <f>YEAR(DATA[[#This Row],[Fecha]])</f>
        <v>2024</v>
      </c>
      <c r="F8187" s="124" t="s">
        <v>335</v>
      </c>
      <c r="G8187" s="32" t="s">
        <v>59</v>
      </c>
      <c r="H8187" s="125" t="s">
        <v>487</v>
      </c>
      <c r="I8187" s="32" t="s">
        <v>166</v>
      </c>
      <c r="J8187" s="19">
        <v>2.29</v>
      </c>
      <c r="K8187" s="126"/>
    </row>
    <row r="8188" spans="1:11">
      <c r="A8188" s="121" t="s">
        <v>20</v>
      </c>
      <c r="B8188" s="5" t="str">
        <f>TEXT(DATA[[#This Row],[Fecha]],"mmm")</f>
        <v>oct</v>
      </c>
      <c r="C8188" s="16">
        <f>(WEEKNUM(DATA[[#This Row],[Fecha]],2))</f>
        <v>40</v>
      </c>
      <c r="D8188" s="122">
        <v>45567</v>
      </c>
      <c r="E8188" s="123">
        <f>YEAR(DATA[[#This Row],[Fecha]])</f>
        <v>2024</v>
      </c>
      <c r="F8188" s="124" t="s">
        <v>335</v>
      </c>
      <c r="G8188" s="32" t="s">
        <v>77</v>
      </c>
      <c r="H8188" s="125" t="s">
        <v>129</v>
      </c>
      <c r="I8188" s="32" t="s">
        <v>166</v>
      </c>
      <c r="J8188" s="19">
        <v>2.23</v>
      </c>
      <c r="K8188" s="126"/>
    </row>
    <row r="8189" spans="1:11">
      <c r="A8189" s="121" t="s">
        <v>22</v>
      </c>
      <c r="B8189" s="5" t="str">
        <f>TEXT(DATA[[#This Row],[Fecha]],"mmm")</f>
        <v>oct</v>
      </c>
      <c r="C8189" s="16">
        <f>(WEEKNUM(DATA[[#This Row],[Fecha]],2))</f>
        <v>40</v>
      </c>
      <c r="D8189" s="122">
        <v>45569</v>
      </c>
      <c r="E8189" s="123">
        <f>YEAR(DATA[[#This Row],[Fecha]])</f>
        <v>2024</v>
      </c>
      <c r="F8189" s="124" t="s">
        <v>398</v>
      </c>
      <c r="G8189" s="32" t="s">
        <v>59</v>
      </c>
      <c r="H8189" s="125" t="s">
        <v>487</v>
      </c>
      <c r="I8189" s="32" t="s">
        <v>166</v>
      </c>
      <c r="J8189" s="19">
        <v>2.15</v>
      </c>
      <c r="K8189" s="126"/>
    </row>
    <row r="8190" spans="1:11">
      <c r="A8190" s="121" t="s">
        <v>20</v>
      </c>
      <c r="B8190" s="5" t="str">
        <f>TEXT(DATA[[#This Row],[Fecha]],"mmm")</f>
        <v>oct</v>
      </c>
      <c r="C8190" s="16">
        <f>(WEEKNUM(DATA[[#This Row],[Fecha]],2))</f>
        <v>40</v>
      </c>
      <c r="D8190" s="122">
        <v>45567</v>
      </c>
      <c r="E8190" s="123">
        <f>YEAR(DATA[[#This Row],[Fecha]])</f>
        <v>2024</v>
      </c>
      <c r="F8190" s="124" t="s">
        <v>335</v>
      </c>
      <c r="G8190" s="32" t="s">
        <v>77</v>
      </c>
      <c r="H8190" s="125" t="s">
        <v>129</v>
      </c>
      <c r="I8190" s="32" t="s">
        <v>166</v>
      </c>
      <c r="J8190" s="19">
        <v>1.96</v>
      </c>
      <c r="K8190" s="126"/>
    </row>
    <row r="8191" spans="1:11">
      <c r="A8191" s="121" t="s">
        <v>22</v>
      </c>
      <c r="B8191" s="5" t="str">
        <f>TEXT(DATA[[#This Row],[Fecha]],"mmm")</f>
        <v>oct</v>
      </c>
      <c r="C8191" s="16">
        <f>(WEEKNUM(DATA[[#This Row],[Fecha]],2))</f>
        <v>40</v>
      </c>
      <c r="D8191" s="122">
        <v>45570</v>
      </c>
      <c r="E8191" s="123">
        <f>YEAR(DATA[[#This Row],[Fecha]])</f>
        <v>2024</v>
      </c>
      <c r="F8191" s="124" t="s">
        <v>398</v>
      </c>
      <c r="G8191" s="32" t="s">
        <v>79</v>
      </c>
      <c r="H8191" s="125" t="s">
        <v>110</v>
      </c>
      <c r="I8191" s="32" t="s">
        <v>166</v>
      </c>
      <c r="J8191" s="19">
        <v>1.91</v>
      </c>
      <c r="K8191" s="126"/>
    </row>
    <row r="8192" spans="1:11">
      <c r="A8192" s="121" t="s">
        <v>20</v>
      </c>
      <c r="B8192" s="5" t="str">
        <f>TEXT(DATA[[#This Row],[Fecha]],"mmm")</f>
        <v>oct</v>
      </c>
      <c r="C8192" s="16">
        <f>(WEEKNUM(DATA[[#This Row],[Fecha]],2))</f>
        <v>40</v>
      </c>
      <c r="D8192" s="122">
        <v>45566</v>
      </c>
      <c r="E8192" s="123">
        <f>YEAR(DATA[[#This Row],[Fecha]])</f>
        <v>2024</v>
      </c>
      <c r="F8192" s="124" t="s">
        <v>58</v>
      </c>
      <c r="G8192" s="32" t="s">
        <v>75</v>
      </c>
      <c r="H8192" s="125" t="s">
        <v>177</v>
      </c>
      <c r="I8192" s="32" t="s">
        <v>166</v>
      </c>
      <c r="J8192" s="19">
        <v>1.89</v>
      </c>
      <c r="K8192" s="126"/>
    </row>
    <row r="8193" spans="1:11">
      <c r="A8193" s="121" t="s">
        <v>20</v>
      </c>
      <c r="B8193" s="5" t="str">
        <f>TEXT(DATA[[#This Row],[Fecha]],"mmm")</f>
        <v>oct</v>
      </c>
      <c r="C8193" s="16">
        <f>(WEEKNUM(DATA[[#This Row],[Fecha]],2))</f>
        <v>40</v>
      </c>
      <c r="D8193" s="122">
        <v>45566</v>
      </c>
      <c r="E8193" s="123">
        <f>YEAR(DATA[[#This Row],[Fecha]])</f>
        <v>2024</v>
      </c>
      <c r="F8193" s="124" t="s">
        <v>335</v>
      </c>
      <c r="G8193" s="32" t="s">
        <v>53</v>
      </c>
      <c r="H8193" s="125" t="s">
        <v>387</v>
      </c>
      <c r="I8193" s="32" t="s">
        <v>166</v>
      </c>
      <c r="J8193" s="19">
        <v>1.85</v>
      </c>
      <c r="K8193" s="126"/>
    </row>
    <row r="8194" spans="1:11">
      <c r="A8194" s="121" t="s">
        <v>20</v>
      </c>
      <c r="B8194" s="5" t="str">
        <f>TEXT(DATA[[#This Row],[Fecha]],"mmm")</f>
        <v>oct</v>
      </c>
      <c r="C8194" s="16">
        <f>(WEEKNUM(DATA[[#This Row],[Fecha]],2))</f>
        <v>40</v>
      </c>
      <c r="D8194" s="122">
        <v>45567</v>
      </c>
      <c r="E8194" s="123">
        <f>YEAR(DATA[[#This Row],[Fecha]])</f>
        <v>2024</v>
      </c>
      <c r="F8194" s="124" t="s">
        <v>335</v>
      </c>
      <c r="G8194" s="32" t="s">
        <v>53</v>
      </c>
      <c r="H8194" s="125" t="s">
        <v>387</v>
      </c>
      <c r="I8194" s="32" t="s">
        <v>166</v>
      </c>
      <c r="J8194" s="19">
        <v>1.81</v>
      </c>
      <c r="K8194" s="126"/>
    </row>
    <row r="8195" spans="1:11">
      <c r="A8195" s="121" t="s">
        <v>20</v>
      </c>
      <c r="B8195" s="5" t="str">
        <f>TEXT(DATA[[#This Row],[Fecha]],"mmm")</f>
        <v>oct</v>
      </c>
      <c r="C8195" s="16">
        <f>(WEEKNUM(DATA[[#This Row],[Fecha]],2))</f>
        <v>40</v>
      </c>
      <c r="D8195" s="122">
        <v>45568</v>
      </c>
      <c r="E8195" s="123">
        <f>YEAR(DATA[[#This Row],[Fecha]])</f>
        <v>2024</v>
      </c>
      <c r="F8195" s="124" t="s">
        <v>335</v>
      </c>
      <c r="G8195" s="32" t="s">
        <v>53</v>
      </c>
      <c r="H8195" s="125" t="s">
        <v>387</v>
      </c>
      <c r="I8195" s="32" t="s">
        <v>166</v>
      </c>
      <c r="J8195" s="19">
        <v>1.81</v>
      </c>
      <c r="K8195" s="126"/>
    </row>
    <row r="8196" spans="1:11">
      <c r="A8196" s="121" t="s">
        <v>22</v>
      </c>
      <c r="B8196" s="5" t="str">
        <f>TEXT(DATA[[#This Row],[Fecha]],"mmm")</f>
        <v>oct</v>
      </c>
      <c r="C8196" s="16">
        <f>(WEEKNUM(DATA[[#This Row],[Fecha]],2))</f>
        <v>40</v>
      </c>
      <c r="D8196" s="122">
        <v>45567</v>
      </c>
      <c r="E8196" s="123">
        <f>YEAR(DATA[[#This Row],[Fecha]])</f>
        <v>2024</v>
      </c>
      <c r="F8196" s="124" t="s">
        <v>58</v>
      </c>
      <c r="G8196" s="32" t="s">
        <v>79</v>
      </c>
      <c r="H8196" s="125" t="s">
        <v>110</v>
      </c>
      <c r="I8196" s="32" t="s">
        <v>166</v>
      </c>
      <c r="J8196" s="19">
        <v>1.8</v>
      </c>
      <c r="K8196" s="126"/>
    </row>
    <row r="8197" spans="1:11">
      <c r="A8197" s="121" t="s">
        <v>20</v>
      </c>
      <c r="B8197" s="5" t="str">
        <f>TEXT(DATA[[#This Row],[Fecha]],"mmm")</f>
        <v>oct</v>
      </c>
      <c r="C8197" s="16">
        <f>(WEEKNUM(DATA[[#This Row],[Fecha]],2))</f>
        <v>40</v>
      </c>
      <c r="D8197" s="122">
        <v>45567</v>
      </c>
      <c r="E8197" s="123">
        <f>YEAR(DATA[[#This Row],[Fecha]])</f>
        <v>2024</v>
      </c>
      <c r="F8197" s="124" t="s">
        <v>398</v>
      </c>
      <c r="G8197" s="32" t="s">
        <v>53</v>
      </c>
      <c r="H8197" s="125" t="s">
        <v>387</v>
      </c>
      <c r="I8197" s="32" t="s">
        <v>166</v>
      </c>
      <c r="J8197" s="19">
        <v>1.79</v>
      </c>
      <c r="K8197" s="126"/>
    </row>
    <row r="8198" spans="1:11">
      <c r="A8198" s="121" t="s">
        <v>20</v>
      </c>
      <c r="B8198" s="5" t="str">
        <f>TEXT(DATA[[#This Row],[Fecha]],"mmm")</f>
        <v>oct</v>
      </c>
      <c r="C8198" s="16">
        <f>(WEEKNUM(DATA[[#This Row],[Fecha]],2))</f>
        <v>40</v>
      </c>
      <c r="D8198" s="122">
        <v>45566</v>
      </c>
      <c r="E8198" s="123">
        <f>YEAR(DATA[[#This Row],[Fecha]])</f>
        <v>2024</v>
      </c>
      <c r="F8198" s="124" t="s">
        <v>335</v>
      </c>
      <c r="G8198" s="32" t="s">
        <v>53</v>
      </c>
      <c r="H8198" s="125" t="s">
        <v>387</v>
      </c>
      <c r="I8198" s="32" t="s">
        <v>166</v>
      </c>
      <c r="J8198" s="19">
        <v>1.77</v>
      </c>
      <c r="K8198" s="126"/>
    </row>
    <row r="8199" spans="1:11">
      <c r="A8199" s="121" t="s">
        <v>20</v>
      </c>
      <c r="B8199" s="5" t="str">
        <f>TEXT(DATA[[#This Row],[Fecha]],"mmm")</f>
        <v>oct</v>
      </c>
      <c r="C8199" s="16">
        <f>(WEEKNUM(DATA[[#This Row],[Fecha]],2))</f>
        <v>40</v>
      </c>
      <c r="D8199" s="122">
        <v>45567</v>
      </c>
      <c r="E8199" s="123">
        <f>YEAR(DATA[[#This Row],[Fecha]])</f>
        <v>2024</v>
      </c>
      <c r="F8199" s="124" t="s">
        <v>335</v>
      </c>
      <c r="G8199" s="32" t="s">
        <v>64</v>
      </c>
      <c r="H8199" s="125" t="s">
        <v>544</v>
      </c>
      <c r="I8199" s="32" t="s">
        <v>166</v>
      </c>
      <c r="J8199" s="19">
        <v>1.7</v>
      </c>
      <c r="K8199" s="126"/>
    </row>
    <row r="8200" spans="1:11">
      <c r="A8200" s="121" t="s">
        <v>20</v>
      </c>
      <c r="B8200" s="5" t="str">
        <f>TEXT(DATA[[#This Row],[Fecha]],"mmm")</f>
        <v>oct</v>
      </c>
      <c r="C8200" s="16">
        <f>(WEEKNUM(DATA[[#This Row],[Fecha]],2))</f>
        <v>40</v>
      </c>
      <c r="D8200" s="122">
        <v>45569</v>
      </c>
      <c r="E8200" s="123">
        <f>YEAR(DATA[[#This Row],[Fecha]])</f>
        <v>2024</v>
      </c>
      <c r="F8200" s="124" t="s">
        <v>398</v>
      </c>
      <c r="G8200" s="32" t="s">
        <v>62</v>
      </c>
      <c r="H8200" s="125" t="s">
        <v>63</v>
      </c>
      <c r="I8200" s="32" t="s">
        <v>166</v>
      </c>
      <c r="J8200" s="19">
        <v>1.7</v>
      </c>
      <c r="K8200" s="126"/>
    </row>
    <row r="8201" spans="1:11">
      <c r="A8201" s="121" t="s">
        <v>20</v>
      </c>
      <c r="B8201" s="5" t="str">
        <f>TEXT(DATA[[#This Row],[Fecha]],"mmm")</f>
        <v>oct</v>
      </c>
      <c r="C8201" s="16">
        <f>(WEEKNUM(DATA[[#This Row],[Fecha]],2))</f>
        <v>40</v>
      </c>
      <c r="D8201" s="122">
        <v>45568</v>
      </c>
      <c r="E8201" s="123">
        <f>YEAR(DATA[[#This Row],[Fecha]])</f>
        <v>2024</v>
      </c>
      <c r="F8201" s="124" t="s">
        <v>58</v>
      </c>
      <c r="G8201" s="32" t="s">
        <v>59</v>
      </c>
      <c r="H8201" s="125" t="s">
        <v>656</v>
      </c>
      <c r="I8201" s="32" t="s">
        <v>166</v>
      </c>
      <c r="J8201" s="19">
        <v>1.61</v>
      </c>
      <c r="K8201" s="126"/>
    </row>
    <row r="8202" spans="1:11">
      <c r="A8202" s="121" t="s">
        <v>22</v>
      </c>
      <c r="B8202" s="5" t="str">
        <f>TEXT(DATA[[#This Row],[Fecha]],"mmm")</f>
        <v>oct</v>
      </c>
      <c r="C8202" s="16">
        <f>(WEEKNUM(DATA[[#This Row],[Fecha]],2))</f>
        <v>40</v>
      </c>
      <c r="D8202" s="122">
        <v>45570</v>
      </c>
      <c r="E8202" s="123">
        <f>YEAR(DATA[[#This Row],[Fecha]])</f>
        <v>2024</v>
      </c>
      <c r="F8202" s="124" t="s">
        <v>398</v>
      </c>
      <c r="G8202" s="32" t="s">
        <v>78</v>
      </c>
      <c r="H8202" s="125" t="s">
        <v>296</v>
      </c>
      <c r="I8202" s="32" t="s">
        <v>166</v>
      </c>
      <c r="J8202" s="19">
        <v>1.6</v>
      </c>
      <c r="K8202" s="126"/>
    </row>
    <row r="8203" spans="1:11">
      <c r="A8203" s="121" t="s">
        <v>19</v>
      </c>
      <c r="B8203" s="5" t="str">
        <f>TEXT(DATA[[#This Row],[Fecha]],"mmm")</f>
        <v>oct</v>
      </c>
      <c r="C8203" s="16">
        <f>(WEEKNUM(DATA[[#This Row],[Fecha]],2))</f>
        <v>40</v>
      </c>
      <c r="D8203" s="122">
        <v>45567</v>
      </c>
      <c r="E8203" s="123">
        <f>YEAR(DATA[[#This Row],[Fecha]])</f>
        <v>2024</v>
      </c>
      <c r="F8203" s="124" t="s">
        <v>398</v>
      </c>
      <c r="G8203" s="32" t="s">
        <v>59</v>
      </c>
      <c r="H8203" s="125" t="s">
        <v>1248</v>
      </c>
      <c r="I8203" s="32" t="s">
        <v>166</v>
      </c>
      <c r="J8203" s="19">
        <v>1.58</v>
      </c>
      <c r="K8203" s="126"/>
    </row>
    <row r="8204" spans="1:11">
      <c r="A8204" s="121" t="s">
        <v>22</v>
      </c>
      <c r="B8204" s="5" t="str">
        <f>TEXT(DATA[[#This Row],[Fecha]],"mmm")</f>
        <v>oct</v>
      </c>
      <c r="C8204" s="16">
        <f>(WEEKNUM(DATA[[#This Row],[Fecha]],2))</f>
        <v>40</v>
      </c>
      <c r="D8204" s="122">
        <v>45568</v>
      </c>
      <c r="E8204" s="123">
        <f>YEAR(DATA[[#This Row],[Fecha]])</f>
        <v>2024</v>
      </c>
      <c r="F8204" s="124" t="s">
        <v>398</v>
      </c>
      <c r="G8204" s="32" t="s">
        <v>79</v>
      </c>
      <c r="H8204" s="125" t="s">
        <v>110</v>
      </c>
      <c r="I8204" s="32" t="s">
        <v>166</v>
      </c>
      <c r="J8204" s="19">
        <v>1.55</v>
      </c>
      <c r="K8204" s="126"/>
    </row>
    <row r="8205" spans="1:11">
      <c r="A8205" s="121" t="s">
        <v>22</v>
      </c>
      <c r="B8205" s="5" t="str">
        <f>TEXT(DATA[[#This Row],[Fecha]],"mmm")</f>
        <v>oct</v>
      </c>
      <c r="C8205" s="16">
        <f>(WEEKNUM(DATA[[#This Row],[Fecha]],2))</f>
        <v>40</v>
      </c>
      <c r="D8205" s="122">
        <v>45567</v>
      </c>
      <c r="E8205" s="123">
        <f>YEAR(DATA[[#This Row],[Fecha]])</f>
        <v>2024</v>
      </c>
      <c r="F8205" s="124" t="s">
        <v>58</v>
      </c>
      <c r="G8205" s="32" t="s">
        <v>65</v>
      </c>
      <c r="H8205" s="125" t="s">
        <v>69</v>
      </c>
      <c r="I8205" s="32" t="s">
        <v>166</v>
      </c>
      <c r="J8205" s="19">
        <v>1.5</v>
      </c>
      <c r="K8205" s="126"/>
    </row>
    <row r="8206" spans="1:11">
      <c r="A8206" s="121" t="s">
        <v>22</v>
      </c>
      <c r="B8206" s="5" t="str">
        <f>TEXT(DATA[[#This Row],[Fecha]],"mmm")</f>
        <v>oct</v>
      </c>
      <c r="C8206" s="16">
        <f>(WEEKNUM(DATA[[#This Row],[Fecha]],2))</f>
        <v>40</v>
      </c>
      <c r="D8206" s="122">
        <v>45566</v>
      </c>
      <c r="E8206" s="123">
        <f>YEAR(DATA[[#This Row],[Fecha]])</f>
        <v>2024</v>
      </c>
      <c r="F8206" s="124" t="s">
        <v>398</v>
      </c>
      <c r="G8206" s="32" t="s">
        <v>78</v>
      </c>
      <c r="H8206" s="125" t="s">
        <v>296</v>
      </c>
      <c r="I8206" s="32" t="s">
        <v>166</v>
      </c>
      <c r="J8206" s="19">
        <v>1.45</v>
      </c>
      <c r="K8206" s="126"/>
    </row>
    <row r="8207" spans="1:11">
      <c r="A8207" s="121" t="s">
        <v>20</v>
      </c>
      <c r="B8207" s="5" t="str">
        <f>TEXT(DATA[[#This Row],[Fecha]],"mmm")</f>
        <v>oct</v>
      </c>
      <c r="C8207" s="16">
        <f>(WEEKNUM(DATA[[#This Row],[Fecha]],2))</f>
        <v>40</v>
      </c>
      <c r="D8207" s="122">
        <v>45567</v>
      </c>
      <c r="E8207" s="123">
        <f>YEAR(DATA[[#This Row],[Fecha]])</f>
        <v>2024</v>
      </c>
      <c r="F8207" s="124" t="s">
        <v>335</v>
      </c>
      <c r="G8207" s="32" t="s">
        <v>53</v>
      </c>
      <c r="H8207" s="125" t="s">
        <v>387</v>
      </c>
      <c r="I8207" s="32" t="s">
        <v>166</v>
      </c>
      <c r="J8207" s="19">
        <v>1.39</v>
      </c>
      <c r="K8207" s="126"/>
    </row>
    <row r="8208" spans="1:11">
      <c r="A8208" s="121" t="s">
        <v>22</v>
      </c>
      <c r="B8208" s="5" t="str">
        <f>TEXT(DATA[[#This Row],[Fecha]],"mmm")</f>
        <v>oct</v>
      </c>
      <c r="C8208" s="16">
        <f>(WEEKNUM(DATA[[#This Row],[Fecha]],2))</f>
        <v>40</v>
      </c>
      <c r="D8208" s="122">
        <v>45570</v>
      </c>
      <c r="E8208" s="123">
        <f>YEAR(DATA[[#This Row],[Fecha]])</f>
        <v>2024</v>
      </c>
      <c r="F8208" s="124" t="s">
        <v>398</v>
      </c>
      <c r="G8208" s="32" t="s">
        <v>79</v>
      </c>
      <c r="H8208" s="125" t="s">
        <v>110</v>
      </c>
      <c r="I8208" s="32" t="s">
        <v>166</v>
      </c>
      <c r="J8208" s="19">
        <v>1.39</v>
      </c>
      <c r="K8208" s="126"/>
    </row>
    <row r="8209" spans="1:11">
      <c r="A8209" s="121" t="s">
        <v>19</v>
      </c>
      <c r="B8209" s="5" t="str">
        <f>TEXT(DATA[[#This Row],[Fecha]],"mmm")</f>
        <v>oct</v>
      </c>
      <c r="C8209" s="16">
        <f>(WEEKNUM(DATA[[#This Row],[Fecha]],2))</f>
        <v>40</v>
      </c>
      <c r="D8209" s="122">
        <v>45570</v>
      </c>
      <c r="E8209" s="123">
        <f>YEAR(DATA[[#This Row],[Fecha]])</f>
        <v>2024</v>
      </c>
      <c r="F8209" s="124" t="s">
        <v>58</v>
      </c>
      <c r="G8209" s="32" t="s">
        <v>65</v>
      </c>
      <c r="H8209" s="125" t="s">
        <v>435</v>
      </c>
      <c r="I8209" s="32" t="s">
        <v>166</v>
      </c>
      <c r="J8209" s="19">
        <v>1.35</v>
      </c>
      <c r="K8209" s="126"/>
    </row>
    <row r="8210" spans="1:11">
      <c r="A8210" s="121" t="s">
        <v>22</v>
      </c>
      <c r="B8210" s="5" t="str">
        <f>TEXT(DATA[[#This Row],[Fecha]],"mmm")</f>
        <v>oct</v>
      </c>
      <c r="C8210" s="16">
        <f>(WEEKNUM(DATA[[#This Row],[Fecha]],2))</f>
        <v>40</v>
      </c>
      <c r="D8210" s="122">
        <v>45566</v>
      </c>
      <c r="E8210" s="123">
        <f>YEAR(DATA[[#This Row],[Fecha]])</f>
        <v>2024</v>
      </c>
      <c r="F8210" s="124" t="s">
        <v>398</v>
      </c>
      <c r="G8210" s="32" t="s">
        <v>78</v>
      </c>
      <c r="H8210" s="125" t="s">
        <v>296</v>
      </c>
      <c r="I8210" s="32" t="s">
        <v>166</v>
      </c>
      <c r="J8210" s="19">
        <v>1.33</v>
      </c>
      <c r="K8210" s="126"/>
    </row>
    <row r="8211" spans="1:11">
      <c r="A8211" s="121" t="s">
        <v>20</v>
      </c>
      <c r="B8211" s="5" t="str">
        <f>TEXT(DATA[[#This Row],[Fecha]],"mmm")</f>
        <v>oct</v>
      </c>
      <c r="C8211" s="16">
        <f>(WEEKNUM(DATA[[#This Row],[Fecha]],2))</f>
        <v>40</v>
      </c>
      <c r="D8211" s="122">
        <v>45568</v>
      </c>
      <c r="E8211" s="123">
        <f>YEAR(DATA[[#This Row],[Fecha]])</f>
        <v>2024</v>
      </c>
      <c r="F8211" s="124" t="s">
        <v>398</v>
      </c>
      <c r="G8211" s="32" t="s">
        <v>53</v>
      </c>
      <c r="H8211" s="125" t="s">
        <v>387</v>
      </c>
      <c r="I8211" s="32" t="s">
        <v>166</v>
      </c>
      <c r="J8211" s="19">
        <v>1.31</v>
      </c>
      <c r="K8211" s="126"/>
    </row>
    <row r="8212" spans="1:11">
      <c r="A8212" s="121" t="s">
        <v>22</v>
      </c>
      <c r="B8212" s="5" t="str">
        <f>TEXT(DATA[[#This Row],[Fecha]],"mmm")</f>
        <v>oct</v>
      </c>
      <c r="C8212" s="16">
        <f>(WEEKNUM(DATA[[#This Row],[Fecha]],2))</f>
        <v>40</v>
      </c>
      <c r="D8212" s="122">
        <v>45568</v>
      </c>
      <c r="E8212" s="123">
        <f>YEAR(DATA[[#This Row],[Fecha]])</f>
        <v>2024</v>
      </c>
      <c r="F8212" s="124" t="s">
        <v>398</v>
      </c>
      <c r="G8212" s="32" t="s">
        <v>65</v>
      </c>
      <c r="H8212" s="125" t="s">
        <v>89</v>
      </c>
      <c r="I8212" s="32" t="s">
        <v>166</v>
      </c>
      <c r="J8212" s="19">
        <v>1.3</v>
      </c>
      <c r="K8212" s="126"/>
    </row>
    <row r="8213" spans="1:11">
      <c r="A8213" s="121" t="s">
        <v>22</v>
      </c>
      <c r="B8213" s="5" t="str">
        <f>TEXT(DATA[[#This Row],[Fecha]],"mmm")</f>
        <v>oct</v>
      </c>
      <c r="C8213" s="16">
        <f>(WEEKNUM(DATA[[#This Row],[Fecha]],2))</f>
        <v>40</v>
      </c>
      <c r="D8213" s="122">
        <v>45570</v>
      </c>
      <c r="E8213" s="123">
        <f>YEAR(DATA[[#This Row],[Fecha]])</f>
        <v>2024</v>
      </c>
      <c r="F8213" s="124" t="s">
        <v>398</v>
      </c>
      <c r="G8213" s="32" t="s">
        <v>65</v>
      </c>
      <c r="H8213" s="125" t="s">
        <v>69</v>
      </c>
      <c r="I8213" s="32" t="s">
        <v>166</v>
      </c>
      <c r="J8213" s="19">
        <v>1.28</v>
      </c>
      <c r="K8213" s="126"/>
    </row>
    <row r="8214" spans="1:11">
      <c r="A8214" s="121" t="s">
        <v>19</v>
      </c>
      <c r="B8214" s="5" t="str">
        <f>TEXT(DATA[[#This Row],[Fecha]],"mmm")</f>
        <v>sept</v>
      </c>
      <c r="C8214" s="16">
        <f>(WEEKNUM(DATA[[#This Row],[Fecha]],2))</f>
        <v>40</v>
      </c>
      <c r="D8214" s="122">
        <v>45565</v>
      </c>
      <c r="E8214" s="123">
        <f>YEAR(DATA[[#This Row],[Fecha]])</f>
        <v>2024</v>
      </c>
      <c r="F8214" s="124" t="s">
        <v>398</v>
      </c>
      <c r="G8214" s="32" t="s">
        <v>70</v>
      </c>
      <c r="H8214" s="125" t="s">
        <v>84</v>
      </c>
      <c r="I8214" s="32" t="s">
        <v>166</v>
      </c>
      <c r="J8214" s="19">
        <v>1.27</v>
      </c>
      <c r="K8214" s="126"/>
    </row>
    <row r="8215" spans="1:11">
      <c r="A8215" s="121" t="s">
        <v>22</v>
      </c>
      <c r="B8215" s="5" t="str">
        <f>TEXT(DATA[[#This Row],[Fecha]],"mmm")</f>
        <v>oct</v>
      </c>
      <c r="C8215" s="16">
        <f>(WEEKNUM(DATA[[#This Row],[Fecha]],2))</f>
        <v>40</v>
      </c>
      <c r="D8215" s="122">
        <v>45570</v>
      </c>
      <c r="E8215" s="123">
        <f>YEAR(DATA[[#This Row],[Fecha]])</f>
        <v>2024</v>
      </c>
      <c r="F8215" s="124" t="s">
        <v>398</v>
      </c>
      <c r="G8215" s="32" t="s">
        <v>78</v>
      </c>
      <c r="H8215" s="125" t="s">
        <v>296</v>
      </c>
      <c r="I8215" s="32" t="s">
        <v>166</v>
      </c>
      <c r="J8215" s="19">
        <v>1.2</v>
      </c>
      <c r="K8215" s="126"/>
    </row>
    <row r="8216" spans="1:11">
      <c r="A8216" s="121" t="s">
        <v>22</v>
      </c>
      <c r="B8216" s="5" t="str">
        <f>TEXT(DATA[[#This Row],[Fecha]],"mmm")</f>
        <v>oct</v>
      </c>
      <c r="C8216" s="16">
        <f>(WEEKNUM(DATA[[#This Row],[Fecha]],2))</f>
        <v>40</v>
      </c>
      <c r="D8216" s="122">
        <v>45570</v>
      </c>
      <c r="E8216" s="123">
        <f>YEAR(DATA[[#This Row],[Fecha]])</f>
        <v>2024</v>
      </c>
      <c r="F8216" s="124" t="s">
        <v>398</v>
      </c>
      <c r="G8216" s="32" t="s">
        <v>78</v>
      </c>
      <c r="H8216" s="125" t="s">
        <v>296</v>
      </c>
      <c r="I8216" s="32" t="s">
        <v>166</v>
      </c>
      <c r="J8216" s="19">
        <v>1.1499999999999999</v>
      </c>
      <c r="K8216" s="126"/>
    </row>
    <row r="8217" spans="1:11">
      <c r="A8217" s="121" t="s">
        <v>22</v>
      </c>
      <c r="B8217" s="5" t="str">
        <f>TEXT(DATA[[#This Row],[Fecha]],"mmm")</f>
        <v>oct</v>
      </c>
      <c r="C8217" s="16">
        <f>(WEEKNUM(DATA[[#This Row],[Fecha]],2))</f>
        <v>40</v>
      </c>
      <c r="D8217" s="122">
        <v>45566</v>
      </c>
      <c r="E8217" s="123">
        <f>YEAR(DATA[[#This Row],[Fecha]])</f>
        <v>2024</v>
      </c>
      <c r="F8217" s="124" t="s">
        <v>398</v>
      </c>
      <c r="G8217" s="32" t="s">
        <v>65</v>
      </c>
      <c r="H8217" s="125" t="s">
        <v>89</v>
      </c>
      <c r="I8217" s="32" t="s">
        <v>166</v>
      </c>
      <c r="J8217" s="19">
        <v>1.03</v>
      </c>
      <c r="K8217" s="126"/>
    </row>
    <row r="8218" spans="1:11">
      <c r="A8218" s="121" t="s">
        <v>20</v>
      </c>
      <c r="B8218" s="5" t="str">
        <f>TEXT(DATA[[#This Row],[Fecha]],"mmm")</f>
        <v>oct</v>
      </c>
      <c r="C8218" s="16">
        <f>(WEEKNUM(DATA[[#This Row],[Fecha]],2))</f>
        <v>40</v>
      </c>
      <c r="D8218" s="122">
        <v>45567</v>
      </c>
      <c r="E8218" s="123">
        <f>YEAR(DATA[[#This Row],[Fecha]])</f>
        <v>2024</v>
      </c>
      <c r="F8218" s="124" t="s">
        <v>58</v>
      </c>
      <c r="G8218" s="32" t="s">
        <v>52</v>
      </c>
      <c r="H8218" s="125" t="s">
        <v>162</v>
      </c>
      <c r="I8218" s="32" t="s">
        <v>166</v>
      </c>
      <c r="J8218" s="19">
        <v>1.01</v>
      </c>
      <c r="K8218" s="126"/>
    </row>
    <row r="8219" spans="1:11">
      <c r="A8219" s="121" t="s">
        <v>22</v>
      </c>
      <c r="B8219" s="5" t="str">
        <f>TEXT(DATA[[#This Row],[Fecha]],"mmm")</f>
        <v>oct</v>
      </c>
      <c r="C8219" s="16">
        <f>(WEEKNUM(DATA[[#This Row],[Fecha]],2))</f>
        <v>40</v>
      </c>
      <c r="D8219" s="122">
        <v>45566</v>
      </c>
      <c r="E8219" s="123">
        <f>YEAR(DATA[[#This Row],[Fecha]])</f>
        <v>2024</v>
      </c>
      <c r="F8219" s="124" t="s">
        <v>398</v>
      </c>
      <c r="G8219" s="32" t="s">
        <v>65</v>
      </c>
      <c r="H8219" s="125" t="s">
        <v>89</v>
      </c>
      <c r="I8219" s="32" t="s">
        <v>166</v>
      </c>
      <c r="J8219" s="19">
        <v>1</v>
      </c>
      <c r="K8219" s="126"/>
    </row>
    <row r="8220" spans="1:11">
      <c r="A8220" s="121" t="s">
        <v>20</v>
      </c>
      <c r="B8220" s="5" t="str">
        <f>TEXT(DATA[[#This Row],[Fecha]],"mmm")</f>
        <v>oct</v>
      </c>
      <c r="C8220" s="16">
        <f>(WEEKNUM(DATA[[#This Row],[Fecha]],2))</f>
        <v>40</v>
      </c>
      <c r="D8220" s="122">
        <v>45568</v>
      </c>
      <c r="E8220" s="123">
        <f>YEAR(DATA[[#This Row],[Fecha]])</f>
        <v>2024</v>
      </c>
      <c r="F8220" s="124" t="s">
        <v>335</v>
      </c>
      <c r="G8220" s="32" t="s">
        <v>59</v>
      </c>
      <c r="H8220" s="125" t="s">
        <v>487</v>
      </c>
      <c r="I8220" s="32" t="s">
        <v>166</v>
      </c>
      <c r="J8220" s="19">
        <v>0.86</v>
      </c>
      <c r="K8220" s="126"/>
    </row>
    <row r="8221" spans="1:11">
      <c r="A8221" s="121" t="s">
        <v>20</v>
      </c>
      <c r="B8221" s="5" t="str">
        <f>TEXT(DATA[[#This Row],[Fecha]],"mmm")</f>
        <v>oct</v>
      </c>
      <c r="C8221" s="16">
        <f>(WEEKNUM(DATA[[#This Row],[Fecha]],2))</f>
        <v>40</v>
      </c>
      <c r="D8221" s="122">
        <v>45568</v>
      </c>
      <c r="E8221" s="123">
        <f>YEAR(DATA[[#This Row],[Fecha]])</f>
        <v>2024</v>
      </c>
      <c r="F8221" s="124" t="s">
        <v>335</v>
      </c>
      <c r="G8221" s="32" t="s">
        <v>59</v>
      </c>
      <c r="H8221" s="125" t="s">
        <v>487</v>
      </c>
      <c r="I8221" s="32" t="s">
        <v>166</v>
      </c>
      <c r="J8221" s="19">
        <v>0.82</v>
      </c>
      <c r="K8221" s="126"/>
    </row>
    <row r="8222" spans="1:11">
      <c r="A8222" s="121" t="s">
        <v>20</v>
      </c>
      <c r="B8222" s="5" t="str">
        <f>TEXT(DATA[[#This Row],[Fecha]],"mmm")</f>
        <v>oct</v>
      </c>
      <c r="C8222" s="16">
        <f>(WEEKNUM(DATA[[#This Row],[Fecha]],2))</f>
        <v>40</v>
      </c>
      <c r="D8222" s="122">
        <v>45566</v>
      </c>
      <c r="E8222" s="123">
        <f>YEAR(DATA[[#This Row],[Fecha]])</f>
        <v>2024</v>
      </c>
      <c r="F8222" s="124" t="s">
        <v>398</v>
      </c>
      <c r="G8222" s="32" t="s">
        <v>53</v>
      </c>
      <c r="H8222" s="125" t="s">
        <v>387</v>
      </c>
      <c r="I8222" s="32" t="s">
        <v>166</v>
      </c>
      <c r="J8222" s="19">
        <v>0.74</v>
      </c>
      <c r="K8222" s="126"/>
    </row>
    <row r="8223" spans="1:11">
      <c r="A8223" s="121" t="s">
        <v>20</v>
      </c>
      <c r="B8223" s="5" t="str">
        <f>TEXT(DATA[[#This Row],[Fecha]],"mmm")</f>
        <v>oct</v>
      </c>
      <c r="C8223" s="16">
        <f>(WEEKNUM(DATA[[#This Row],[Fecha]],2))</f>
        <v>40</v>
      </c>
      <c r="D8223" s="122">
        <v>45567</v>
      </c>
      <c r="E8223" s="123">
        <f>YEAR(DATA[[#This Row],[Fecha]])</f>
        <v>2024</v>
      </c>
      <c r="F8223" s="124" t="s">
        <v>335</v>
      </c>
      <c r="G8223" s="32" t="s">
        <v>59</v>
      </c>
      <c r="H8223" s="125" t="s">
        <v>487</v>
      </c>
      <c r="I8223" s="32" t="s">
        <v>166</v>
      </c>
      <c r="J8223" s="19">
        <v>0.64</v>
      </c>
      <c r="K8223" s="126"/>
    </row>
    <row r="8224" spans="1:11">
      <c r="A8224" s="121" t="s">
        <v>20</v>
      </c>
      <c r="B8224" s="5" t="str">
        <f>TEXT(DATA[[#This Row],[Fecha]],"mmm")</f>
        <v>oct</v>
      </c>
      <c r="C8224" s="16">
        <f>(WEEKNUM(DATA[[#This Row],[Fecha]],2))</f>
        <v>40</v>
      </c>
      <c r="D8224" s="122">
        <v>45566</v>
      </c>
      <c r="E8224" s="123">
        <f>YEAR(DATA[[#This Row],[Fecha]])</f>
        <v>2024</v>
      </c>
      <c r="F8224" s="124" t="s">
        <v>335</v>
      </c>
      <c r="G8224" s="32" t="s">
        <v>53</v>
      </c>
      <c r="H8224" s="125" t="s">
        <v>387</v>
      </c>
      <c r="I8224" s="32" t="s">
        <v>166</v>
      </c>
      <c r="J8224" s="19">
        <v>0.52</v>
      </c>
      <c r="K8224" s="126"/>
    </row>
    <row r="8225" spans="1:11">
      <c r="A8225" s="121" t="s">
        <v>20</v>
      </c>
      <c r="B8225" s="5" t="str">
        <f>TEXT(DATA[[#This Row],[Fecha]],"mmm")</f>
        <v>oct</v>
      </c>
      <c r="C8225" s="16">
        <f>(WEEKNUM(DATA[[#This Row],[Fecha]],2))</f>
        <v>40</v>
      </c>
      <c r="D8225" s="122">
        <v>45566</v>
      </c>
      <c r="E8225" s="123">
        <f>YEAR(DATA[[#This Row],[Fecha]])</f>
        <v>2024</v>
      </c>
      <c r="F8225" s="124" t="s">
        <v>335</v>
      </c>
      <c r="G8225" s="32" t="s">
        <v>53</v>
      </c>
      <c r="H8225" s="125" t="s">
        <v>387</v>
      </c>
      <c r="I8225" s="32" t="s">
        <v>166</v>
      </c>
      <c r="J8225" s="19">
        <v>0.45</v>
      </c>
      <c r="K8225" s="126"/>
    </row>
    <row r="8226" spans="1:11">
      <c r="A8226" s="121" t="s">
        <v>20</v>
      </c>
      <c r="B8226" s="5" t="str">
        <f>TEXT(DATA[[#This Row],[Fecha]],"mmm")</f>
        <v>oct</v>
      </c>
      <c r="C8226" s="16">
        <f>(WEEKNUM(DATA[[#This Row],[Fecha]],2))</f>
        <v>40</v>
      </c>
      <c r="D8226" s="122">
        <v>45566</v>
      </c>
      <c r="E8226" s="123">
        <f>YEAR(DATA[[#This Row],[Fecha]])</f>
        <v>2024</v>
      </c>
      <c r="F8226" s="124" t="s">
        <v>335</v>
      </c>
      <c r="G8226" s="32" t="s">
        <v>53</v>
      </c>
      <c r="H8226" s="125" t="s">
        <v>387</v>
      </c>
      <c r="I8226" s="32" t="s">
        <v>166</v>
      </c>
      <c r="J8226" s="19">
        <v>0.43</v>
      </c>
      <c r="K8226" s="126"/>
    </row>
    <row r="8227" spans="1:11">
      <c r="A8227" s="121" t="s">
        <v>20</v>
      </c>
      <c r="B8227" s="5" t="str">
        <f>TEXT(DATA[[#This Row],[Fecha]],"mmm")</f>
        <v>oct</v>
      </c>
      <c r="C8227" s="16">
        <f>(WEEKNUM(DATA[[#This Row],[Fecha]],2))</f>
        <v>40</v>
      </c>
      <c r="D8227" s="122">
        <v>45567</v>
      </c>
      <c r="E8227" s="123">
        <f>YEAR(DATA[[#This Row],[Fecha]])</f>
        <v>2024</v>
      </c>
      <c r="F8227" s="124" t="s">
        <v>398</v>
      </c>
      <c r="G8227" s="32" t="s">
        <v>53</v>
      </c>
      <c r="H8227" s="125" t="s">
        <v>387</v>
      </c>
      <c r="I8227" s="32" t="s">
        <v>166</v>
      </c>
      <c r="J8227" s="19">
        <v>0.4</v>
      </c>
      <c r="K8227" s="126"/>
    </row>
    <row r="8228" spans="1:11">
      <c r="A8228" s="121" t="s">
        <v>20</v>
      </c>
      <c r="B8228" s="5" t="str">
        <f>TEXT(DATA[[#This Row],[Fecha]],"mmm")</f>
        <v>oct</v>
      </c>
      <c r="C8228" s="16">
        <f>(WEEKNUM(DATA[[#This Row],[Fecha]],2))</f>
        <v>40</v>
      </c>
      <c r="D8228" s="122">
        <v>45567</v>
      </c>
      <c r="E8228" s="123">
        <f>YEAR(DATA[[#This Row],[Fecha]])</f>
        <v>2024</v>
      </c>
      <c r="F8228" s="124" t="s">
        <v>335</v>
      </c>
      <c r="G8228" s="32" t="s">
        <v>59</v>
      </c>
      <c r="H8228" s="125" t="s">
        <v>487</v>
      </c>
      <c r="I8228" s="32" t="s">
        <v>166</v>
      </c>
      <c r="J8228" s="19">
        <v>0.31</v>
      </c>
      <c r="K8228" s="126"/>
    </row>
    <row r="8229" spans="1:11">
      <c r="A8229" s="121" t="s">
        <v>19</v>
      </c>
      <c r="B8229" s="5" t="str">
        <f>TEXT(DATA[[#This Row],[Fecha]],"mmm")</f>
        <v>oct</v>
      </c>
      <c r="C8229" s="16">
        <f>(WEEKNUM(DATA[[#This Row],[Fecha]],2))</f>
        <v>40</v>
      </c>
      <c r="D8229" s="122">
        <v>45567</v>
      </c>
      <c r="E8229" s="123">
        <f>YEAR(DATA[[#This Row],[Fecha]])</f>
        <v>2024</v>
      </c>
      <c r="F8229" s="124" t="s">
        <v>398</v>
      </c>
      <c r="G8229" s="32" t="s">
        <v>59</v>
      </c>
      <c r="H8229" s="125" t="s">
        <v>1248</v>
      </c>
      <c r="I8229" s="32" t="s">
        <v>166</v>
      </c>
      <c r="J8229" s="19">
        <v>0.22</v>
      </c>
      <c r="K8229" s="126"/>
    </row>
    <row r="8230" spans="1:11">
      <c r="A8230" s="121" t="s">
        <v>20</v>
      </c>
      <c r="B8230" s="5" t="str">
        <f>TEXT(DATA[[#This Row],[Fecha]],"mmm")</f>
        <v>oct</v>
      </c>
      <c r="C8230" s="16">
        <f>(WEEKNUM(DATA[[#This Row],[Fecha]],2))</f>
        <v>40</v>
      </c>
      <c r="D8230" s="122">
        <v>45569</v>
      </c>
      <c r="E8230" s="123">
        <f>YEAR(DATA[[#This Row],[Fecha]])</f>
        <v>2024</v>
      </c>
      <c r="F8230" s="124" t="s">
        <v>335</v>
      </c>
      <c r="G8230" s="32" t="s">
        <v>59</v>
      </c>
      <c r="H8230" s="125" t="s">
        <v>487</v>
      </c>
      <c r="I8230" s="32" t="s">
        <v>166</v>
      </c>
      <c r="J8230" s="19">
        <v>0.22</v>
      </c>
      <c r="K8230" s="126"/>
    </row>
    <row r="8231" spans="1:11">
      <c r="A8231" s="121" t="s">
        <v>20</v>
      </c>
      <c r="B8231" s="5" t="str">
        <f>TEXT(DATA[[#This Row],[Fecha]],"mmm")</f>
        <v>oct</v>
      </c>
      <c r="C8231" s="16">
        <f>(WEEKNUM(DATA[[#This Row],[Fecha]],2))</f>
        <v>40</v>
      </c>
      <c r="D8231" s="122">
        <v>45567</v>
      </c>
      <c r="E8231" s="123">
        <f>YEAR(DATA[[#This Row],[Fecha]])</f>
        <v>2024</v>
      </c>
      <c r="F8231" s="124" t="s">
        <v>335</v>
      </c>
      <c r="G8231" s="32" t="s">
        <v>59</v>
      </c>
      <c r="H8231" s="125" t="s">
        <v>487</v>
      </c>
      <c r="I8231" s="32" t="s">
        <v>166</v>
      </c>
      <c r="J8231" s="19">
        <v>0.16</v>
      </c>
      <c r="K8231" s="126"/>
    </row>
    <row r="8232" spans="1:11">
      <c r="A8232" s="121" t="s">
        <v>22</v>
      </c>
      <c r="B8232" s="5" t="str">
        <f>TEXT(DATA[[#This Row],[Fecha]],"mmm")</f>
        <v>oct</v>
      </c>
      <c r="C8232" s="16">
        <f>(WEEKNUM(DATA[[#This Row],[Fecha]],2))</f>
        <v>40</v>
      </c>
      <c r="D8232" s="122">
        <v>45567</v>
      </c>
      <c r="E8232" s="123">
        <f>YEAR(DATA[[#This Row],[Fecha]])</f>
        <v>2024</v>
      </c>
      <c r="F8232" s="124" t="s">
        <v>58</v>
      </c>
      <c r="G8232" s="32" t="s">
        <v>64</v>
      </c>
      <c r="H8232" s="125" t="s">
        <v>477</v>
      </c>
      <c r="I8232" s="32" t="s">
        <v>166</v>
      </c>
      <c r="J8232" s="19">
        <v>0.15</v>
      </c>
      <c r="K8232" s="126"/>
    </row>
    <row r="8233" spans="1:11">
      <c r="A8233" s="121" t="s">
        <v>20</v>
      </c>
      <c r="B8233" s="5" t="str">
        <f>TEXT(DATA[[#This Row],[Fecha]],"mmm")</f>
        <v>oct</v>
      </c>
      <c r="C8233" s="16">
        <f>(WEEKNUM(DATA[[#This Row],[Fecha]],2))</f>
        <v>40</v>
      </c>
      <c r="D8233" s="122">
        <v>45567</v>
      </c>
      <c r="E8233" s="123">
        <f>YEAR(DATA[[#This Row],[Fecha]])</f>
        <v>2024</v>
      </c>
      <c r="F8233" s="124" t="s">
        <v>335</v>
      </c>
      <c r="G8233" s="32" t="s">
        <v>59</v>
      </c>
      <c r="H8233" s="125" t="s">
        <v>487</v>
      </c>
      <c r="I8233" s="32" t="s">
        <v>166</v>
      </c>
      <c r="J8233" s="19">
        <v>0.13</v>
      </c>
      <c r="K8233" s="126"/>
    </row>
    <row r="8234" spans="1:11">
      <c r="A8234" s="121" t="s">
        <v>20</v>
      </c>
      <c r="B8234" s="5" t="str">
        <f>TEXT(DATA[[#This Row],[Fecha]],"mmm")</f>
        <v>oct</v>
      </c>
      <c r="C8234" s="16">
        <f>(WEEKNUM(DATA[[#This Row],[Fecha]],2))</f>
        <v>40</v>
      </c>
      <c r="D8234" s="122">
        <v>45568</v>
      </c>
      <c r="E8234" s="123">
        <f>YEAR(DATA[[#This Row],[Fecha]])</f>
        <v>2024</v>
      </c>
      <c r="F8234" s="124" t="s">
        <v>335</v>
      </c>
      <c r="G8234" s="32" t="s">
        <v>59</v>
      </c>
      <c r="H8234" s="125" t="s">
        <v>487</v>
      </c>
      <c r="I8234" s="32" t="s">
        <v>166</v>
      </c>
      <c r="J8234" s="19">
        <v>0.11</v>
      </c>
      <c r="K8234" s="126"/>
    </row>
    <row r="8235" spans="1:11">
      <c r="A8235" s="121" t="s">
        <v>20</v>
      </c>
      <c r="B8235" s="5" t="str">
        <f>TEXT(DATA[[#This Row],[Fecha]],"mmm")</f>
        <v>oct</v>
      </c>
      <c r="C8235" s="16">
        <f>(WEEKNUM(DATA[[#This Row],[Fecha]],2))</f>
        <v>40</v>
      </c>
      <c r="D8235" s="122">
        <v>45568</v>
      </c>
      <c r="E8235" s="123">
        <f>YEAR(DATA[[#This Row],[Fecha]])</f>
        <v>2024</v>
      </c>
      <c r="F8235" s="124" t="s">
        <v>58</v>
      </c>
      <c r="G8235" s="32" t="s">
        <v>59</v>
      </c>
      <c r="H8235" s="125" t="s">
        <v>487</v>
      </c>
      <c r="I8235" s="32" t="s">
        <v>166</v>
      </c>
      <c r="J8235" s="19">
        <v>0.08</v>
      </c>
      <c r="K8235" s="126"/>
    </row>
    <row r="8236" spans="1:11">
      <c r="A8236" s="121" t="s">
        <v>22</v>
      </c>
      <c r="B8236" s="5" t="str">
        <f>TEXT(DATA[[#This Row],[Fecha]],"mmm")</f>
        <v>oct</v>
      </c>
      <c r="C8236" s="16">
        <f>(WEEKNUM(DATA[[#This Row],[Fecha]],2))</f>
        <v>40</v>
      </c>
      <c r="D8236" s="122">
        <v>45570</v>
      </c>
      <c r="E8236" s="123">
        <f>YEAR(DATA[[#This Row],[Fecha]])</f>
        <v>2024</v>
      </c>
      <c r="F8236" s="124" t="s">
        <v>398</v>
      </c>
      <c r="G8236" s="32" t="s">
        <v>65</v>
      </c>
      <c r="H8236" s="125" t="s">
        <v>69</v>
      </c>
      <c r="I8236" s="32" t="s">
        <v>166</v>
      </c>
      <c r="J8236" s="19">
        <v>7.0000000000000007E-2</v>
      </c>
      <c r="K8236" s="126"/>
    </row>
    <row r="8237" spans="1:11">
      <c r="A8237" s="127" t="s">
        <v>19</v>
      </c>
      <c r="B8237" s="128" t="str">
        <f>TEXT(DATA[[#This Row],[Fecha]],"mmm")</f>
        <v>oct</v>
      </c>
      <c r="C8237" s="129">
        <f>(WEEKNUM(DATA[[#This Row],[Fecha]],2))</f>
        <v>40</v>
      </c>
      <c r="D8237" s="130">
        <v>45570</v>
      </c>
      <c r="E8237" s="131">
        <f>YEAR(DATA[[#This Row],[Fecha]])</f>
        <v>2024</v>
      </c>
      <c r="F8237" s="132" t="s">
        <v>58</v>
      </c>
      <c r="G8237" s="133" t="s">
        <v>65</v>
      </c>
      <c r="H8237" s="134" t="s">
        <v>435</v>
      </c>
      <c r="I8237" s="133" t="s">
        <v>166</v>
      </c>
      <c r="J8237" s="135">
        <v>0.01</v>
      </c>
      <c r="K8237" s="136"/>
    </row>
    <row r="8238" spans="1:11">
      <c r="A8238" s="121" t="s">
        <v>22</v>
      </c>
      <c r="B8238" s="5" t="str">
        <f>TEXT(DATA[[#This Row],[Fecha]],"mmm")</f>
        <v>oct</v>
      </c>
      <c r="C8238" s="16">
        <f>(WEEKNUM(DATA[[#This Row],[Fecha]],2))</f>
        <v>41</v>
      </c>
      <c r="D8238" s="30">
        <v>45573</v>
      </c>
      <c r="E8238" s="102">
        <f>YEAR(DATA[[#This Row],[Fecha]])</f>
        <v>2024</v>
      </c>
      <c r="F8238" s="31" t="s">
        <v>58</v>
      </c>
      <c r="G8238" s="32" t="s">
        <v>64</v>
      </c>
      <c r="H8238" s="35" t="s">
        <v>478</v>
      </c>
      <c r="I8238" s="32" t="s">
        <v>56</v>
      </c>
      <c r="J8238" s="19">
        <v>60</v>
      </c>
      <c r="K8238" s="126" t="s">
        <v>1260</v>
      </c>
    </row>
    <row r="8239" spans="1:11">
      <c r="A8239" s="121" t="s">
        <v>20</v>
      </c>
      <c r="B8239" s="5" t="str">
        <f>TEXT(DATA[[#This Row],[Fecha]],"mmm")</f>
        <v>oct</v>
      </c>
      <c r="C8239" s="16">
        <f>(WEEKNUM(DATA[[#This Row],[Fecha]],2))</f>
        <v>41</v>
      </c>
      <c r="D8239" s="30">
        <v>45572</v>
      </c>
      <c r="E8239" s="102">
        <f>YEAR(DATA[[#This Row],[Fecha]])</f>
        <v>2024</v>
      </c>
      <c r="F8239" s="31" t="s">
        <v>335</v>
      </c>
      <c r="G8239" s="32" t="s">
        <v>53</v>
      </c>
      <c r="H8239" s="35" t="s">
        <v>606</v>
      </c>
      <c r="I8239" s="32" t="s">
        <v>56</v>
      </c>
      <c r="J8239" s="19">
        <v>18.61</v>
      </c>
      <c r="K8239" s="126" t="s">
        <v>1261</v>
      </c>
    </row>
    <row r="8240" spans="1:11">
      <c r="A8240" s="121" t="s">
        <v>22</v>
      </c>
      <c r="B8240" s="5" t="str">
        <f>TEXT(DATA[[#This Row],[Fecha]],"mmm")</f>
        <v>oct</v>
      </c>
      <c r="C8240" s="16">
        <f>(WEEKNUM(DATA[[#This Row],[Fecha]],2))</f>
        <v>41</v>
      </c>
      <c r="D8240" s="30">
        <v>45573</v>
      </c>
      <c r="E8240" s="102">
        <f>YEAR(DATA[[#This Row],[Fecha]])</f>
        <v>2024</v>
      </c>
      <c r="F8240" s="31" t="s">
        <v>58</v>
      </c>
      <c r="G8240" s="32" t="s">
        <v>60</v>
      </c>
      <c r="H8240" s="35" t="s">
        <v>299</v>
      </c>
      <c r="I8240" s="32" t="s">
        <v>57</v>
      </c>
      <c r="J8240" s="19">
        <v>20.11</v>
      </c>
      <c r="K8240" s="126" t="s">
        <v>1262</v>
      </c>
    </row>
    <row r="8241" spans="1:11">
      <c r="A8241" s="121" t="s">
        <v>19</v>
      </c>
      <c r="B8241" s="5" t="str">
        <f>TEXT(DATA[[#This Row],[Fecha]],"mmm")</f>
        <v>oct</v>
      </c>
      <c r="C8241" s="16">
        <f>(WEEKNUM(DATA[[#This Row],[Fecha]],2))</f>
        <v>41</v>
      </c>
      <c r="D8241" s="30">
        <v>45572</v>
      </c>
      <c r="E8241" s="102">
        <f>YEAR(DATA[[#This Row],[Fecha]])</f>
        <v>2024</v>
      </c>
      <c r="F8241" s="31" t="s">
        <v>398</v>
      </c>
      <c r="G8241" s="32" t="s">
        <v>76</v>
      </c>
      <c r="H8241" s="35" t="s">
        <v>750</v>
      </c>
      <c r="I8241" s="32" t="s">
        <v>57</v>
      </c>
      <c r="J8241" s="19">
        <v>21.36</v>
      </c>
      <c r="K8241" s="126" t="s">
        <v>1263</v>
      </c>
    </row>
    <row r="8242" spans="1:11">
      <c r="A8242" s="121" t="s">
        <v>22</v>
      </c>
      <c r="B8242" s="5" t="str">
        <f>TEXT(DATA[[#This Row],[Fecha]],"mmm")</f>
        <v>oct</v>
      </c>
      <c r="C8242" s="16">
        <f>(WEEKNUM(DATA[[#This Row],[Fecha]],2))</f>
        <v>41</v>
      </c>
      <c r="D8242" s="30">
        <v>45573</v>
      </c>
      <c r="E8242" s="102">
        <f>YEAR(DATA[[#This Row],[Fecha]])</f>
        <v>2024</v>
      </c>
      <c r="F8242" s="31" t="s">
        <v>58</v>
      </c>
      <c r="G8242" s="32" t="s">
        <v>60</v>
      </c>
      <c r="H8242" s="35" t="s">
        <v>299</v>
      </c>
      <c r="I8242" s="32" t="s">
        <v>57</v>
      </c>
      <c r="J8242" s="19">
        <v>14.38</v>
      </c>
      <c r="K8242" s="126" t="s">
        <v>1262</v>
      </c>
    </row>
    <row r="8243" spans="1:11">
      <c r="A8243" s="121" t="s">
        <v>20</v>
      </c>
      <c r="B8243" s="5" t="str">
        <f>TEXT(DATA[[#This Row],[Fecha]],"mmm")</f>
        <v>oct</v>
      </c>
      <c r="C8243" s="16">
        <f>(WEEKNUM(DATA[[#This Row],[Fecha]],2))</f>
        <v>41</v>
      </c>
      <c r="D8243" s="30">
        <v>45572</v>
      </c>
      <c r="E8243" s="102">
        <f>YEAR(DATA[[#This Row],[Fecha]])</f>
        <v>2024</v>
      </c>
      <c r="F8243" s="31" t="s">
        <v>398</v>
      </c>
      <c r="G8243" s="32" t="s">
        <v>76</v>
      </c>
      <c r="H8243" s="35" t="s">
        <v>750</v>
      </c>
      <c r="I8243" s="32" t="s">
        <v>57</v>
      </c>
      <c r="J8243" s="19">
        <v>13.91</v>
      </c>
      <c r="K8243" s="126" t="s">
        <v>1263</v>
      </c>
    </row>
    <row r="8244" spans="1:11">
      <c r="A8244" s="121" t="s">
        <v>22</v>
      </c>
      <c r="B8244" s="5" t="str">
        <f>TEXT(DATA[[#This Row],[Fecha]],"mmm")</f>
        <v>oct</v>
      </c>
      <c r="C8244" s="16">
        <f>(WEEKNUM(DATA[[#This Row],[Fecha]],2))</f>
        <v>41</v>
      </c>
      <c r="D8244" s="30">
        <v>45573</v>
      </c>
      <c r="E8244" s="102">
        <f>YEAR(DATA[[#This Row],[Fecha]])</f>
        <v>2024</v>
      </c>
      <c r="F8244" s="31" t="s">
        <v>58</v>
      </c>
      <c r="G8244" s="32" t="s">
        <v>64</v>
      </c>
      <c r="H8244" s="35" t="s">
        <v>478</v>
      </c>
      <c r="I8244" s="32" t="s">
        <v>56</v>
      </c>
      <c r="J8244" s="19">
        <v>9.51</v>
      </c>
      <c r="K8244" s="126" t="s">
        <v>1260</v>
      </c>
    </row>
    <row r="8245" spans="1:11">
      <c r="A8245" s="121" t="s">
        <v>20</v>
      </c>
      <c r="B8245" s="5" t="str">
        <f>TEXT(DATA[[#This Row],[Fecha]],"mmm")</f>
        <v>oct</v>
      </c>
      <c r="C8245" s="16">
        <f>(WEEKNUM(DATA[[#This Row],[Fecha]],2))</f>
        <v>41</v>
      </c>
      <c r="D8245" s="30">
        <v>45572</v>
      </c>
      <c r="E8245" s="102">
        <f>YEAR(DATA[[#This Row],[Fecha]])</f>
        <v>2024</v>
      </c>
      <c r="F8245" s="31" t="s">
        <v>335</v>
      </c>
      <c r="G8245" s="32" t="s">
        <v>53</v>
      </c>
      <c r="H8245" s="35" t="s">
        <v>606</v>
      </c>
      <c r="I8245" s="32" t="s">
        <v>56</v>
      </c>
      <c r="J8245" s="19">
        <v>11.34</v>
      </c>
      <c r="K8245" s="126" t="s">
        <v>1261</v>
      </c>
    </row>
    <row r="8246" spans="1:11">
      <c r="A8246" s="121" t="s">
        <v>20</v>
      </c>
      <c r="B8246" s="5" t="str">
        <f>TEXT(DATA[[#This Row],[Fecha]],"mmm")</f>
        <v>oct</v>
      </c>
      <c r="C8246" s="16">
        <f>(WEEKNUM(DATA[[#This Row],[Fecha]],2))</f>
        <v>41</v>
      </c>
      <c r="D8246" s="30">
        <v>45572</v>
      </c>
      <c r="E8246" s="102">
        <f>YEAR(DATA[[#This Row],[Fecha]])</f>
        <v>2024</v>
      </c>
      <c r="F8246" s="31" t="s">
        <v>398</v>
      </c>
      <c r="G8246" s="32" t="s">
        <v>76</v>
      </c>
      <c r="H8246" s="35" t="s">
        <v>750</v>
      </c>
      <c r="I8246" s="32" t="s">
        <v>57</v>
      </c>
      <c r="J8246" s="19">
        <v>11.18</v>
      </c>
      <c r="K8246" s="126" t="s">
        <v>1263</v>
      </c>
    </row>
    <row r="8247" spans="1:11">
      <c r="A8247" s="121" t="s">
        <v>20</v>
      </c>
      <c r="B8247" s="5" t="str">
        <f>TEXT(DATA[[#This Row],[Fecha]],"mmm")</f>
        <v>oct</v>
      </c>
      <c r="C8247" s="16">
        <f>(WEEKNUM(DATA[[#This Row],[Fecha]],2))</f>
        <v>41</v>
      </c>
      <c r="D8247" s="30">
        <v>45572</v>
      </c>
      <c r="E8247" s="102">
        <f>YEAR(DATA[[#This Row],[Fecha]])</f>
        <v>2024</v>
      </c>
      <c r="F8247" s="31" t="s">
        <v>398</v>
      </c>
      <c r="G8247" s="32" t="s">
        <v>53</v>
      </c>
      <c r="H8247" s="35" t="s">
        <v>387</v>
      </c>
      <c r="I8247" s="32" t="s">
        <v>56</v>
      </c>
      <c r="J8247" s="19">
        <v>8.07</v>
      </c>
      <c r="K8247" s="126" t="s">
        <v>641</v>
      </c>
    </row>
    <row r="8248" spans="1:11">
      <c r="A8248" s="121" t="s">
        <v>22</v>
      </c>
      <c r="B8248" s="5" t="str">
        <f>TEXT(DATA[[#This Row],[Fecha]],"mmm")</f>
        <v>oct</v>
      </c>
      <c r="C8248" s="16">
        <f>(WEEKNUM(DATA[[#This Row],[Fecha]],2))</f>
        <v>41</v>
      </c>
      <c r="D8248" s="30">
        <v>45573</v>
      </c>
      <c r="E8248" s="102">
        <f>YEAR(DATA[[#This Row],[Fecha]])</f>
        <v>2024</v>
      </c>
      <c r="F8248" s="31" t="s">
        <v>58</v>
      </c>
      <c r="G8248" s="32" t="s">
        <v>64</v>
      </c>
      <c r="H8248" s="35" t="s">
        <v>478</v>
      </c>
      <c r="I8248" s="32" t="s">
        <v>56</v>
      </c>
      <c r="J8248" s="19">
        <v>7.66</v>
      </c>
      <c r="K8248" s="126" t="s">
        <v>1260</v>
      </c>
    </row>
    <row r="8249" spans="1:11">
      <c r="A8249" s="121" t="s">
        <v>19</v>
      </c>
      <c r="B8249" s="5" t="str">
        <f>TEXT(DATA[[#This Row],[Fecha]],"mmm")</f>
        <v>oct</v>
      </c>
      <c r="C8249" s="16">
        <f>(WEEKNUM(DATA[[#This Row],[Fecha]],2))</f>
        <v>41</v>
      </c>
      <c r="D8249" s="30">
        <v>45572</v>
      </c>
      <c r="E8249" s="102">
        <f>YEAR(DATA[[#This Row],[Fecha]])</f>
        <v>2024</v>
      </c>
      <c r="F8249" s="31" t="s">
        <v>398</v>
      </c>
      <c r="G8249" s="32" t="s">
        <v>76</v>
      </c>
      <c r="H8249" s="35" t="s">
        <v>750</v>
      </c>
      <c r="I8249" s="32" t="s">
        <v>57</v>
      </c>
      <c r="J8249" s="19">
        <v>8.9600000000000009</v>
      </c>
      <c r="K8249" s="126" t="s">
        <v>1263</v>
      </c>
    </row>
    <row r="8250" spans="1:11">
      <c r="A8250" s="121" t="s">
        <v>20</v>
      </c>
      <c r="B8250" s="5" t="str">
        <f>TEXT(DATA[[#This Row],[Fecha]],"mmm")</f>
        <v>oct</v>
      </c>
      <c r="C8250" s="16">
        <f>(WEEKNUM(DATA[[#This Row],[Fecha]],2))</f>
        <v>41</v>
      </c>
      <c r="D8250" s="30">
        <v>45572</v>
      </c>
      <c r="E8250" s="102">
        <f>YEAR(DATA[[#This Row],[Fecha]])</f>
        <v>2024</v>
      </c>
      <c r="F8250" s="31" t="s">
        <v>398</v>
      </c>
      <c r="G8250" s="32" t="s">
        <v>75</v>
      </c>
      <c r="H8250" s="35" t="s">
        <v>177</v>
      </c>
      <c r="I8250" s="32" t="s">
        <v>57</v>
      </c>
      <c r="J8250" s="19">
        <v>6.28</v>
      </c>
      <c r="K8250" s="126" t="s">
        <v>641</v>
      </c>
    </row>
    <row r="8251" spans="1:11">
      <c r="A8251" s="121" t="s">
        <v>22</v>
      </c>
      <c r="B8251" s="5" t="str">
        <f>TEXT(DATA[[#This Row],[Fecha]],"mmm")</f>
        <v>oct</v>
      </c>
      <c r="C8251" s="16">
        <f>(WEEKNUM(DATA[[#This Row],[Fecha]],2))</f>
        <v>41</v>
      </c>
      <c r="D8251" s="30">
        <v>45574</v>
      </c>
      <c r="E8251" s="102">
        <f>YEAR(DATA[[#This Row],[Fecha]])</f>
        <v>2024</v>
      </c>
      <c r="F8251" s="31" t="s">
        <v>398</v>
      </c>
      <c r="G8251" s="32" t="s">
        <v>76</v>
      </c>
      <c r="H8251" s="35" t="s">
        <v>304</v>
      </c>
      <c r="I8251" s="32" t="s">
        <v>56</v>
      </c>
      <c r="J8251" s="19">
        <v>24.15</v>
      </c>
      <c r="K8251" s="126" t="s">
        <v>1264</v>
      </c>
    </row>
    <row r="8252" spans="1:11">
      <c r="A8252" s="121" t="s">
        <v>20</v>
      </c>
      <c r="B8252" s="5" t="str">
        <f>TEXT(DATA[[#This Row],[Fecha]],"mmm")</f>
        <v>oct</v>
      </c>
      <c r="C8252" s="16">
        <f>(WEEKNUM(DATA[[#This Row],[Fecha]],2))</f>
        <v>41</v>
      </c>
      <c r="D8252" s="30">
        <v>45575</v>
      </c>
      <c r="E8252" s="102">
        <f>YEAR(DATA[[#This Row],[Fecha]])</f>
        <v>2024</v>
      </c>
      <c r="F8252" s="31" t="s">
        <v>398</v>
      </c>
      <c r="G8252" s="32" t="s">
        <v>52</v>
      </c>
      <c r="H8252" s="35" t="s">
        <v>590</v>
      </c>
      <c r="I8252" s="32" t="s">
        <v>56</v>
      </c>
      <c r="J8252" s="19">
        <v>39.44</v>
      </c>
      <c r="K8252" s="126" t="s">
        <v>1265</v>
      </c>
    </row>
    <row r="8253" spans="1:11">
      <c r="A8253" s="121" t="s">
        <v>19</v>
      </c>
      <c r="B8253" s="5" t="str">
        <f>TEXT(DATA[[#This Row],[Fecha]],"mmm")</f>
        <v>oct</v>
      </c>
      <c r="C8253" s="16">
        <f>(WEEKNUM(DATA[[#This Row],[Fecha]],2))</f>
        <v>41</v>
      </c>
      <c r="D8253" s="30">
        <v>45573</v>
      </c>
      <c r="E8253" s="102">
        <f>YEAR(DATA[[#This Row],[Fecha]])</f>
        <v>2024</v>
      </c>
      <c r="F8253" s="31" t="s">
        <v>398</v>
      </c>
      <c r="G8253" s="32" t="s">
        <v>65</v>
      </c>
      <c r="H8253" s="35" t="s">
        <v>435</v>
      </c>
      <c r="I8253" s="32" t="s">
        <v>56</v>
      </c>
      <c r="J8253" s="19">
        <v>6.22</v>
      </c>
      <c r="K8253" s="126"/>
    </row>
    <row r="8254" spans="1:11">
      <c r="A8254" s="121" t="s">
        <v>22</v>
      </c>
      <c r="B8254" s="5" t="str">
        <f>TEXT(DATA[[#This Row],[Fecha]],"mmm")</f>
        <v>oct</v>
      </c>
      <c r="C8254" s="16">
        <f>(WEEKNUM(DATA[[#This Row],[Fecha]],2))</f>
        <v>41</v>
      </c>
      <c r="D8254" s="30">
        <v>45575</v>
      </c>
      <c r="E8254" s="102">
        <f>YEAR(DATA[[#This Row],[Fecha]])</f>
        <v>2024</v>
      </c>
      <c r="F8254" s="31" t="s">
        <v>58</v>
      </c>
      <c r="G8254" s="32" t="s">
        <v>53</v>
      </c>
      <c r="H8254" s="35" t="s">
        <v>170</v>
      </c>
      <c r="I8254" s="32" t="s">
        <v>56</v>
      </c>
      <c r="J8254" s="19">
        <v>5.53</v>
      </c>
      <c r="K8254" s="126" t="s">
        <v>1258</v>
      </c>
    </row>
    <row r="8255" spans="1:11">
      <c r="A8255" s="121" t="s">
        <v>19</v>
      </c>
      <c r="B8255" s="5" t="str">
        <f>TEXT(DATA[[#This Row],[Fecha]],"mmm")</f>
        <v>oct</v>
      </c>
      <c r="C8255" s="16">
        <f>(WEEKNUM(DATA[[#This Row],[Fecha]],2))</f>
        <v>41</v>
      </c>
      <c r="D8255" s="30">
        <v>45572</v>
      </c>
      <c r="E8255" s="102">
        <f>YEAR(DATA[[#This Row],[Fecha]])</f>
        <v>2024</v>
      </c>
      <c r="F8255" s="31" t="s">
        <v>398</v>
      </c>
      <c r="G8255" s="32" t="s">
        <v>76</v>
      </c>
      <c r="H8255" s="35" t="s">
        <v>750</v>
      </c>
      <c r="I8255" s="32" t="s">
        <v>166</v>
      </c>
      <c r="J8255" s="19">
        <v>4.59</v>
      </c>
      <c r="K8255" s="126"/>
    </row>
    <row r="8256" spans="1:11">
      <c r="A8256" s="121" t="s">
        <v>20</v>
      </c>
      <c r="B8256" s="5" t="str">
        <f>TEXT(DATA[[#This Row],[Fecha]],"mmm")</f>
        <v>oct</v>
      </c>
      <c r="C8256" s="16">
        <f>(WEEKNUM(DATA[[#This Row],[Fecha]],2))</f>
        <v>41</v>
      </c>
      <c r="D8256" s="30">
        <v>45576</v>
      </c>
      <c r="E8256" s="102">
        <f>YEAR(DATA[[#This Row],[Fecha]])</f>
        <v>2024</v>
      </c>
      <c r="F8256" s="31" t="s">
        <v>58</v>
      </c>
      <c r="G8256" s="32" t="s">
        <v>482</v>
      </c>
      <c r="H8256" s="35" t="s">
        <v>150</v>
      </c>
      <c r="I8256" s="32" t="s">
        <v>166</v>
      </c>
      <c r="J8256" s="19">
        <v>4.55</v>
      </c>
      <c r="K8256" s="126"/>
    </row>
    <row r="8257" spans="1:11">
      <c r="A8257" s="121" t="s">
        <v>20</v>
      </c>
      <c r="B8257" s="5" t="str">
        <f>TEXT(DATA[[#This Row],[Fecha]],"mmm")</f>
        <v>oct</v>
      </c>
      <c r="C8257" s="16">
        <f>(WEEKNUM(DATA[[#This Row],[Fecha]],2))</f>
        <v>41</v>
      </c>
      <c r="D8257" s="30">
        <v>45573</v>
      </c>
      <c r="E8257" s="102">
        <f>YEAR(DATA[[#This Row],[Fecha]])</f>
        <v>2024</v>
      </c>
      <c r="F8257" s="31" t="s">
        <v>58</v>
      </c>
      <c r="G8257" s="32" t="s">
        <v>52</v>
      </c>
      <c r="H8257" s="35" t="s">
        <v>431</v>
      </c>
      <c r="I8257" s="32" t="s">
        <v>166</v>
      </c>
      <c r="J8257" s="19">
        <v>4.3899999999999997</v>
      </c>
      <c r="K8257" s="126"/>
    </row>
    <row r="8258" spans="1:11">
      <c r="A8258" s="121" t="s">
        <v>22</v>
      </c>
      <c r="B8258" s="5" t="str">
        <f>TEXT(DATA[[#This Row],[Fecha]],"mmm")</f>
        <v>oct</v>
      </c>
      <c r="C8258" s="16">
        <f>(WEEKNUM(DATA[[#This Row],[Fecha]],2))</f>
        <v>41</v>
      </c>
      <c r="D8258" s="30">
        <v>45573</v>
      </c>
      <c r="E8258" s="102">
        <f>YEAR(DATA[[#This Row],[Fecha]])</f>
        <v>2024</v>
      </c>
      <c r="F8258" s="31" t="s">
        <v>58</v>
      </c>
      <c r="G8258" s="32" t="s">
        <v>60</v>
      </c>
      <c r="H8258" s="35" t="s">
        <v>299</v>
      </c>
      <c r="I8258" s="32" t="s">
        <v>166</v>
      </c>
      <c r="J8258" s="19">
        <v>4.08</v>
      </c>
      <c r="K8258" s="126"/>
    </row>
    <row r="8259" spans="1:11">
      <c r="A8259" s="121" t="s">
        <v>22</v>
      </c>
      <c r="B8259" s="5" t="str">
        <f>TEXT(DATA[[#This Row],[Fecha]],"mmm")</f>
        <v>oct</v>
      </c>
      <c r="C8259" s="16">
        <f>(WEEKNUM(DATA[[#This Row],[Fecha]],2))</f>
        <v>41</v>
      </c>
      <c r="D8259" s="30">
        <v>45572</v>
      </c>
      <c r="E8259" s="102">
        <f>YEAR(DATA[[#This Row],[Fecha]])</f>
        <v>2024</v>
      </c>
      <c r="F8259" s="31" t="s">
        <v>398</v>
      </c>
      <c r="G8259" s="32" t="s">
        <v>76</v>
      </c>
      <c r="H8259" s="35" t="s">
        <v>352</v>
      </c>
      <c r="I8259" s="32" t="s">
        <v>166</v>
      </c>
      <c r="J8259" s="19">
        <v>3.8</v>
      </c>
      <c r="K8259" s="126"/>
    </row>
    <row r="8260" spans="1:11">
      <c r="A8260" s="121" t="s">
        <v>20</v>
      </c>
      <c r="B8260" s="5" t="str">
        <f>TEXT(DATA[[#This Row],[Fecha]],"mmm")</f>
        <v>oct</v>
      </c>
      <c r="C8260" s="16">
        <f>(WEEKNUM(DATA[[#This Row],[Fecha]],2))</f>
        <v>41</v>
      </c>
      <c r="D8260" s="30">
        <v>45573</v>
      </c>
      <c r="E8260" s="102">
        <f>YEAR(DATA[[#This Row],[Fecha]])</f>
        <v>2024</v>
      </c>
      <c r="F8260" s="31" t="s">
        <v>58</v>
      </c>
      <c r="G8260" s="32" t="s">
        <v>76</v>
      </c>
      <c r="H8260" s="35" t="s">
        <v>108</v>
      </c>
      <c r="I8260" s="32" t="s">
        <v>166</v>
      </c>
      <c r="J8260" s="19">
        <v>3.71</v>
      </c>
      <c r="K8260" s="126"/>
    </row>
    <row r="8261" spans="1:11">
      <c r="A8261" s="121" t="s">
        <v>22</v>
      </c>
      <c r="B8261" s="5" t="str">
        <f>TEXT(DATA[[#This Row],[Fecha]],"mmm")</f>
        <v>oct</v>
      </c>
      <c r="C8261" s="16">
        <f>(WEEKNUM(DATA[[#This Row],[Fecha]],2))</f>
        <v>41</v>
      </c>
      <c r="D8261" s="30">
        <v>45572</v>
      </c>
      <c r="E8261" s="102">
        <f>YEAR(DATA[[#This Row],[Fecha]])</f>
        <v>2024</v>
      </c>
      <c r="F8261" s="31" t="s">
        <v>398</v>
      </c>
      <c r="G8261" s="32" t="s">
        <v>76</v>
      </c>
      <c r="H8261" s="35" t="s">
        <v>352</v>
      </c>
      <c r="I8261" s="32" t="s">
        <v>166</v>
      </c>
      <c r="J8261" s="19">
        <v>3.55</v>
      </c>
      <c r="K8261" s="126"/>
    </row>
    <row r="8262" spans="1:11">
      <c r="A8262" s="121" t="s">
        <v>20</v>
      </c>
      <c r="B8262" s="5" t="str">
        <f>TEXT(DATA[[#This Row],[Fecha]],"mmm")</f>
        <v>oct</v>
      </c>
      <c r="C8262" s="16">
        <f>(WEEKNUM(DATA[[#This Row],[Fecha]],2))</f>
        <v>41</v>
      </c>
      <c r="D8262" s="30">
        <v>45572</v>
      </c>
      <c r="E8262" s="102">
        <f>YEAR(DATA[[#This Row],[Fecha]])</f>
        <v>2024</v>
      </c>
      <c r="F8262" s="31" t="s">
        <v>335</v>
      </c>
      <c r="G8262" s="32" t="s">
        <v>62</v>
      </c>
      <c r="H8262" s="35" t="s">
        <v>63</v>
      </c>
      <c r="I8262" s="32" t="s">
        <v>166</v>
      </c>
      <c r="J8262" s="19">
        <v>3.41</v>
      </c>
      <c r="K8262" s="126"/>
    </row>
    <row r="8263" spans="1:11">
      <c r="A8263" s="121" t="s">
        <v>20</v>
      </c>
      <c r="B8263" s="5" t="str">
        <f>TEXT(DATA[[#This Row],[Fecha]],"mmm")</f>
        <v>oct</v>
      </c>
      <c r="C8263" s="16">
        <f>(WEEKNUM(DATA[[#This Row],[Fecha]],2))</f>
        <v>41</v>
      </c>
      <c r="D8263" s="30">
        <v>45573</v>
      </c>
      <c r="E8263" s="102">
        <f>YEAR(DATA[[#This Row],[Fecha]])</f>
        <v>2024</v>
      </c>
      <c r="F8263" s="31" t="s">
        <v>58</v>
      </c>
      <c r="G8263" s="32" t="s">
        <v>52</v>
      </c>
      <c r="H8263" s="35" t="s">
        <v>162</v>
      </c>
      <c r="I8263" s="32" t="s">
        <v>166</v>
      </c>
      <c r="J8263" s="19">
        <v>3.37</v>
      </c>
      <c r="K8263" s="126"/>
    </row>
    <row r="8264" spans="1:11">
      <c r="A8264" s="121" t="s">
        <v>22</v>
      </c>
      <c r="B8264" s="5" t="str">
        <f>TEXT(DATA[[#This Row],[Fecha]],"mmm")</f>
        <v>oct</v>
      </c>
      <c r="C8264" s="16">
        <f>(WEEKNUM(DATA[[#This Row],[Fecha]],2))</f>
        <v>41</v>
      </c>
      <c r="D8264" s="30">
        <v>45575</v>
      </c>
      <c r="E8264" s="102">
        <f>YEAR(DATA[[#This Row],[Fecha]])</f>
        <v>2024</v>
      </c>
      <c r="F8264" s="31" t="s">
        <v>398</v>
      </c>
      <c r="G8264" s="32" t="s">
        <v>65</v>
      </c>
      <c r="H8264" s="35" t="s">
        <v>89</v>
      </c>
      <c r="I8264" s="32" t="s">
        <v>166</v>
      </c>
      <c r="J8264" s="19">
        <v>3.2</v>
      </c>
      <c r="K8264" s="126"/>
    </row>
    <row r="8265" spans="1:11">
      <c r="A8265" s="121" t="s">
        <v>22</v>
      </c>
      <c r="B8265" s="5" t="str">
        <f>TEXT(DATA[[#This Row],[Fecha]],"mmm")</f>
        <v>oct</v>
      </c>
      <c r="C8265" s="16">
        <f>(WEEKNUM(DATA[[#This Row],[Fecha]],2))</f>
        <v>41</v>
      </c>
      <c r="D8265" s="30">
        <v>45575</v>
      </c>
      <c r="E8265" s="102">
        <f>YEAR(DATA[[#This Row],[Fecha]])</f>
        <v>2024</v>
      </c>
      <c r="F8265" s="31" t="s">
        <v>398</v>
      </c>
      <c r="G8265" s="32" t="s">
        <v>76</v>
      </c>
      <c r="H8265" s="35" t="s">
        <v>304</v>
      </c>
      <c r="I8265" s="32" t="s">
        <v>166</v>
      </c>
      <c r="J8265" s="19">
        <v>3.13</v>
      </c>
      <c r="K8265" s="126"/>
    </row>
    <row r="8266" spans="1:11">
      <c r="A8266" s="121" t="s">
        <v>20</v>
      </c>
      <c r="B8266" s="5" t="str">
        <f>TEXT(DATA[[#This Row],[Fecha]],"mmm")</f>
        <v>oct</v>
      </c>
      <c r="C8266" s="16">
        <f>(WEEKNUM(DATA[[#This Row],[Fecha]],2))</f>
        <v>41</v>
      </c>
      <c r="D8266" s="30">
        <v>45575</v>
      </c>
      <c r="E8266" s="102">
        <f>YEAR(DATA[[#This Row],[Fecha]])</f>
        <v>2024</v>
      </c>
      <c r="F8266" s="31" t="s">
        <v>335</v>
      </c>
      <c r="G8266" s="32" t="s">
        <v>76</v>
      </c>
      <c r="H8266" s="35" t="s">
        <v>99</v>
      </c>
      <c r="I8266" s="32" t="s">
        <v>166</v>
      </c>
      <c r="J8266" s="19">
        <v>3.05</v>
      </c>
      <c r="K8266" s="126"/>
    </row>
    <row r="8267" spans="1:11">
      <c r="A8267" s="121" t="s">
        <v>20</v>
      </c>
      <c r="B8267" s="5" t="str">
        <f>TEXT(DATA[[#This Row],[Fecha]],"mmm")</f>
        <v>oct</v>
      </c>
      <c r="C8267" s="16">
        <f>(WEEKNUM(DATA[[#This Row],[Fecha]],2))</f>
        <v>41</v>
      </c>
      <c r="D8267" s="30">
        <v>45572</v>
      </c>
      <c r="E8267" s="102">
        <f>YEAR(DATA[[#This Row],[Fecha]])</f>
        <v>2024</v>
      </c>
      <c r="F8267" s="31" t="s">
        <v>335</v>
      </c>
      <c r="G8267" s="32" t="s">
        <v>76</v>
      </c>
      <c r="H8267" s="35" t="s">
        <v>865</v>
      </c>
      <c r="I8267" s="32" t="s">
        <v>166</v>
      </c>
      <c r="J8267" s="19">
        <v>3.04</v>
      </c>
      <c r="K8267" s="126"/>
    </row>
    <row r="8268" spans="1:11">
      <c r="A8268" s="121" t="s">
        <v>19</v>
      </c>
      <c r="B8268" s="5" t="str">
        <f>TEXT(DATA[[#This Row],[Fecha]],"mmm")</f>
        <v>oct</v>
      </c>
      <c r="C8268" s="16">
        <f>(WEEKNUM(DATA[[#This Row],[Fecha]],2))</f>
        <v>41</v>
      </c>
      <c r="D8268" s="30">
        <v>45574</v>
      </c>
      <c r="E8268" s="102">
        <f>YEAR(DATA[[#This Row],[Fecha]])</f>
        <v>2024</v>
      </c>
      <c r="F8268" s="31" t="s">
        <v>398</v>
      </c>
      <c r="G8268" s="32" t="s">
        <v>65</v>
      </c>
      <c r="H8268" s="35" t="s">
        <v>435</v>
      </c>
      <c r="I8268" s="32" t="s">
        <v>166</v>
      </c>
      <c r="J8268" s="19">
        <v>2.86</v>
      </c>
      <c r="K8268" s="126"/>
    </row>
    <row r="8269" spans="1:11">
      <c r="A8269" s="121" t="s">
        <v>19</v>
      </c>
      <c r="B8269" s="5" t="str">
        <f>TEXT(DATA[[#This Row],[Fecha]],"mmm")</f>
        <v>oct</v>
      </c>
      <c r="C8269" s="16">
        <f>(WEEKNUM(DATA[[#This Row],[Fecha]],2))</f>
        <v>41</v>
      </c>
      <c r="D8269" s="30">
        <v>45573</v>
      </c>
      <c r="E8269" s="102">
        <f>YEAR(DATA[[#This Row],[Fecha]])</f>
        <v>2024</v>
      </c>
      <c r="F8269" s="31" t="s">
        <v>398</v>
      </c>
      <c r="G8269" s="32" t="s">
        <v>65</v>
      </c>
      <c r="H8269" s="35" t="s">
        <v>435</v>
      </c>
      <c r="I8269" s="32" t="s">
        <v>166</v>
      </c>
      <c r="J8269" s="19">
        <v>2.82</v>
      </c>
      <c r="K8269" s="126"/>
    </row>
    <row r="8270" spans="1:11">
      <c r="A8270" s="121" t="s">
        <v>20</v>
      </c>
      <c r="B8270" s="5" t="str">
        <f>TEXT(DATA[[#This Row],[Fecha]],"mmm")</f>
        <v>oct</v>
      </c>
      <c r="C8270" s="16">
        <f>(WEEKNUM(DATA[[#This Row],[Fecha]],2))</f>
        <v>41</v>
      </c>
      <c r="D8270" s="30">
        <v>45572</v>
      </c>
      <c r="E8270" s="102">
        <f>YEAR(DATA[[#This Row],[Fecha]])</f>
        <v>2024</v>
      </c>
      <c r="F8270" s="31" t="s">
        <v>398</v>
      </c>
      <c r="G8270" s="32" t="s">
        <v>77</v>
      </c>
      <c r="H8270" s="35" t="s">
        <v>311</v>
      </c>
      <c r="I8270" s="32" t="s">
        <v>166</v>
      </c>
      <c r="J8270" s="19">
        <v>2.82</v>
      </c>
      <c r="K8270" s="126"/>
    </row>
    <row r="8271" spans="1:11">
      <c r="A8271" s="121" t="s">
        <v>20</v>
      </c>
      <c r="B8271" s="5" t="str">
        <f>TEXT(DATA[[#This Row],[Fecha]],"mmm")</f>
        <v>oct</v>
      </c>
      <c r="C8271" s="16">
        <f>(WEEKNUM(DATA[[#This Row],[Fecha]],2))</f>
        <v>41</v>
      </c>
      <c r="D8271" s="30">
        <v>45572</v>
      </c>
      <c r="E8271" s="102">
        <f>YEAR(DATA[[#This Row],[Fecha]])</f>
        <v>2024</v>
      </c>
      <c r="F8271" s="31" t="s">
        <v>335</v>
      </c>
      <c r="G8271" s="32" t="s">
        <v>52</v>
      </c>
      <c r="H8271" s="35" t="s">
        <v>162</v>
      </c>
      <c r="I8271" s="32" t="s">
        <v>166</v>
      </c>
      <c r="J8271" s="19">
        <v>2.73</v>
      </c>
      <c r="K8271" s="126"/>
    </row>
    <row r="8272" spans="1:11">
      <c r="A8272" s="121" t="s">
        <v>22</v>
      </c>
      <c r="B8272" s="5" t="str">
        <f>TEXT(DATA[[#This Row],[Fecha]],"mmm")</f>
        <v>oct</v>
      </c>
      <c r="C8272" s="16">
        <f>(WEEKNUM(DATA[[#This Row],[Fecha]],2))</f>
        <v>41</v>
      </c>
      <c r="D8272" s="30">
        <v>45575</v>
      </c>
      <c r="E8272" s="102">
        <f>YEAR(DATA[[#This Row],[Fecha]])</f>
        <v>2024</v>
      </c>
      <c r="F8272" s="31" t="s">
        <v>58</v>
      </c>
      <c r="G8272" s="32" t="s">
        <v>60</v>
      </c>
      <c r="H8272" s="35" t="s">
        <v>299</v>
      </c>
      <c r="I8272" s="32" t="s">
        <v>166</v>
      </c>
      <c r="J8272" s="19">
        <v>2.48</v>
      </c>
      <c r="K8272" s="126"/>
    </row>
    <row r="8273" spans="1:11">
      <c r="A8273" s="121" t="s">
        <v>20</v>
      </c>
      <c r="B8273" s="5" t="str">
        <f>TEXT(DATA[[#This Row],[Fecha]],"mmm")</f>
        <v>oct</v>
      </c>
      <c r="C8273" s="16">
        <f>(WEEKNUM(DATA[[#This Row],[Fecha]],2))</f>
        <v>41</v>
      </c>
      <c r="D8273" s="30">
        <v>45573</v>
      </c>
      <c r="E8273" s="102">
        <f>YEAR(DATA[[#This Row],[Fecha]])</f>
        <v>2024</v>
      </c>
      <c r="F8273" s="31" t="s">
        <v>58</v>
      </c>
      <c r="G8273" s="32" t="s">
        <v>77</v>
      </c>
      <c r="H8273" s="35" t="s">
        <v>129</v>
      </c>
      <c r="I8273" s="32" t="s">
        <v>166</v>
      </c>
      <c r="J8273" s="19">
        <v>2.4500000000000002</v>
      </c>
      <c r="K8273" s="126"/>
    </row>
    <row r="8274" spans="1:11">
      <c r="A8274" s="121" t="s">
        <v>22</v>
      </c>
      <c r="B8274" s="5" t="str">
        <f>TEXT(DATA[[#This Row],[Fecha]],"mmm")</f>
        <v>oct</v>
      </c>
      <c r="C8274" s="16">
        <f>(WEEKNUM(DATA[[#This Row],[Fecha]],2))</f>
        <v>41</v>
      </c>
      <c r="D8274" s="30">
        <v>45576</v>
      </c>
      <c r="E8274" s="102">
        <f>YEAR(DATA[[#This Row],[Fecha]])</f>
        <v>2024</v>
      </c>
      <c r="F8274" s="31" t="s">
        <v>398</v>
      </c>
      <c r="G8274" s="32" t="s">
        <v>76</v>
      </c>
      <c r="H8274" s="35" t="s">
        <v>304</v>
      </c>
      <c r="I8274" s="32" t="s">
        <v>166</v>
      </c>
      <c r="J8274" s="19">
        <v>2.38</v>
      </c>
      <c r="K8274" s="126"/>
    </row>
    <row r="8275" spans="1:11">
      <c r="A8275" s="121" t="s">
        <v>22</v>
      </c>
      <c r="B8275" s="5" t="str">
        <f>TEXT(DATA[[#This Row],[Fecha]],"mmm")</f>
        <v>oct</v>
      </c>
      <c r="C8275" s="16">
        <f>(WEEKNUM(DATA[[#This Row],[Fecha]],2))</f>
        <v>41</v>
      </c>
      <c r="D8275" s="30">
        <v>45572</v>
      </c>
      <c r="E8275" s="102">
        <f>YEAR(DATA[[#This Row],[Fecha]])</f>
        <v>2024</v>
      </c>
      <c r="F8275" s="31" t="s">
        <v>398</v>
      </c>
      <c r="G8275" s="32" t="s">
        <v>78</v>
      </c>
      <c r="H8275" s="35" t="s">
        <v>296</v>
      </c>
      <c r="I8275" s="32" t="s">
        <v>166</v>
      </c>
      <c r="J8275" s="19">
        <v>2.35</v>
      </c>
      <c r="K8275" s="126"/>
    </row>
    <row r="8276" spans="1:11">
      <c r="A8276" s="121" t="s">
        <v>22</v>
      </c>
      <c r="B8276" s="5" t="str">
        <f>TEXT(DATA[[#This Row],[Fecha]],"mmm")</f>
        <v>oct</v>
      </c>
      <c r="C8276" s="16">
        <f>(WEEKNUM(DATA[[#This Row],[Fecha]],2))</f>
        <v>41</v>
      </c>
      <c r="D8276" s="30">
        <v>45574</v>
      </c>
      <c r="E8276" s="102">
        <f>YEAR(DATA[[#This Row],[Fecha]])</f>
        <v>2024</v>
      </c>
      <c r="F8276" s="31" t="s">
        <v>398</v>
      </c>
      <c r="G8276" s="32" t="s">
        <v>65</v>
      </c>
      <c r="H8276" s="35" t="s">
        <v>89</v>
      </c>
      <c r="I8276" s="32" t="s">
        <v>166</v>
      </c>
      <c r="J8276" s="19">
        <v>2.13</v>
      </c>
      <c r="K8276" s="126"/>
    </row>
    <row r="8277" spans="1:11">
      <c r="A8277" s="121" t="s">
        <v>22</v>
      </c>
      <c r="B8277" s="5" t="str">
        <f>TEXT(DATA[[#This Row],[Fecha]],"mmm")</f>
        <v>oct</v>
      </c>
      <c r="C8277" s="16">
        <f>(WEEKNUM(DATA[[#This Row],[Fecha]],2))</f>
        <v>41</v>
      </c>
      <c r="D8277" s="30">
        <v>45576</v>
      </c>
      <c r="E8277" s="102">
        <f>YEAR(DATA[[#This Row],[Fecha]])</f>
        <v>2024</v>
      </c>
      <c r="F8277" s="31" t="s">
        <v>398</v>
      </c>
      <c r="G8277" s="32" t="s">
        <v>65</v>
      </c>
      <c r="H8277" s="35" t="s">
        <v>89</v>
      </c>
      <c r="I8277" s="32" t="s">
        <v>166</v>
      </c>
      <c r="J8277" s="19">
        <v>2.13</v>
      </c>
      <c r="K8277" s="126"/>
    </row>
    <row r="8278" spans="1:11">
      <c r="A8278" s="121" t="s">
        <v>22</v>
      </c>
      <c r="B8278" s="5" t="str">
        <f>TEXT(DATA[[#This Row],[Fecha]],"mmm")</f>
        <v>oct</v>
      </c>
      <c r="C8278" s="16">
        <f>(WEEKNUM(DATA[[#This Row],[Fecha]],2))</f>
        <v>41</v>
      </c>
      <c r="D8278" s="30">
        <v>45573</v>
      </c>
      <c r="E8278" s="102">
        <f>YEAR(DATA[[#This Row],[Fecha]])</f>
        <v>2024</v>
      </c>
      <c r="F8278" s="31" t="s">
        <v>58</v>
      </c>
      <c r="G8278" s="32" t="s">
        <v>60</v>
      </c>
      <c r="H8278" s="35" t="s">
        <v>299</v>
      </c>
      <c r="I8278" s="32" t="s">
        <v>166</v>
      </c>
      <c r="J8278" s="19">
        <v>1.88</v>
      </c>
      <c r="K8278" s="126"/>
    </row>
    <row r="8279" spans="1:11">
      <c r="A8279" s="121" t="s">
        <v>19</v>
      </c>
      <c r="B8279" s="5" t="str">
        <f>TEXT(DATA[[#This Row],[Fecha]],"mmm")</f>
        <v>oct</v>
      </c>
      <c r="C8279" s="16">
        <f>(WEEKNUM(DATA[[#This Row],[Fecha]],2))</f>
        <v>41</v>
      </c>
      <c r="D8279" s="30">
        <v>45573</v>
      </c>
      <c r="E8279" s="102">
        <f>YEAR(DATA[[#This Row],[Fecha]])</f>
        <v>2024</v>
      </c>
      <c r="F8279" s="31" t="s">
        <v>398</v>
      </c>
      <c r="G8279" s="32" t="s">
        <v>65</v>
      </c>
      <c r="H8279" s="35" t="s">
        <v>435</v>
      </c>
      <c r="I8279" s="32" t="s">
        <v>166</v>
      </c>
      <c r="J8279" s="19">
        <v>1.8</v>
      </c>
      <c r="K8279" s="126"/>
    </row>
    <row r="8280" spans="1:11">
      <c r="A8280" s="121" t="s">
        <v>20</v>
      </c>
      <c r="B8280" s="5" t="str">
        <f>TEXT(DATA[[#This Row],[Fecha]],"mmm")</f>
        <v>oct</v>
      </c>
      <c r="C8280" s="16">
        <f>(WEEKNUM(DATA[[#This Row],[Fecha]],2))</f>
        <v>41</v>
      </c>
      <c r="D8280" s="30">
        <v>45572</v>
      </c>
      <c r="E8280" s="102">
        <f>YEAR(DATA[[#This Row],[Fecha]])</f>
        <v>2024</v>
      </c>
      <c r="F8280" s="31" t="s">
        <v>398</v>
      </c>
      <c r="G8280" s="32" t="s">
        <v>71</v>
      </c>
      <c r="H8280" s="35" t="s">
        <v>566</v>
      </c>
      <c r="I8280" s="32" t="s">
        <v>166</v>
      </c>
      <c r="J8280" s="19">
        <v>1.77</v>
      </c>
      <c r="K8280" s="126"/>
    </row>
    <row r="8281" spans="1:11">
      <c r="A8281" s="121" t="s">
        <v>20</v>
      </c>
      <c r="B8281" s="5" t="str">
        <f>TEXT(DATA[[#This Row],[Fecha]],"mmm")</f>
        <v>oct</v>
      </c>
      <c r="C8281" s="16">
        <f>(WEEKNUM(DATA[[#This Row],[Fecha]],2))</f>
        <v>41</v>
      </c>
      <c r="D8281" s="30">
        <v>45572</v>
      </c>
      <c r="E8281" s="102">
        <f>YEAR(DATA[[#This Row],[Fecha]])</f>
        <v>2024</v>
      </c>
      <c r="F8281" s="31" t="s">
        <v>335</v>
      </c>
      <c r="G8281" s="32" t="s">
        <v>77</v>
      </c>
      <c r="H8281" s="35" t="s">
        <v>129</v>
      </c>
      <c r="I8281" s="32" t="s">
        <v>166</v>
      </c>
      <c r="J8281" s="19">
        <v>1.76</v>
      </c>
      <c r="K8281" s="126"/>
    </row>
    <row r="8282" spans="1:11">
      <c r="A8282" s="121" t="s">
        <v>22</v>
      </c>
      <c r="B8282" s="5" t="str">
        <f>TEXT(DATA[[#This Row],[Fecha]],"mmm")</f>
        <v>oct</v>
      </c>
      <c r="C8282" s="16">
        <f>(WEEKNUM(DATA[[#This Row],[Fecha]],2))</f>
        <v>41</v>
      </c>
      <c r="D8282" s="30">
        <v>45572</v>
      </c>
      <c r="E8282" s="102">
        <f>YEAR(DATA[[#This Row],[Fecha]])</f>
        <v>2024</v>
      </c>
      <c r="F8282" s="31" t="s">
        <v>398</v>
      </c>
      <c r="G8282" s="32" t="s">
        <v>78</v>
      </c>
      <c r="H8282" s="35" t="s">
        <v>296</v>
      </c>
      <c r="I8282" s="32" t="s">
        <v>166</v>
      </c>
      <c r="J8282" s="19">
        <v>1.73</v>
      </c>
      <c r="K8282" s="126"/>
    </row>
    <row r="8283" spans="1:11">
      <c r="A8283" s="121" t="s">
        <v>22</v>
      </c>
      <c r="B8283" s="5" t="str">
        <f>TEXT(DATA[[#This Row],[Fecha]],"mmm")</f>
        <v>oct</v>
      </c>
      <c r="C8283" s="16">
        <f>(WEEKNUM(DATA[[#This Row],[Fecha]],2))</f>
        <v>41</v>
      </c>
      <c r="D8283" s="30">
        <v>45573</v>
      </c>
      <c r="E8283" s="102">
        <f>YEAR(DATA[[#This Row],[Fecha]])</f>
        <v>2024</v>
      </c>
      <c r="F8283" s="31" t="s">
        <v>398</v>
      </c>
      <c r="G8283" s="32" t="s">
        <v>60</v>
      </c>
      <c r="H8283" s="35" t="s">
        <v>880</v>
      </c>
      <c r="I8283" s="32" t="s">
        <v>166</v>
      </c>
      <c r="J8283" s="19">
        <v>1.73</v>
      </c>
      <c r="K8283" s="126"/>
    </row>
    <row r="8284" spans="1:11">
      <c r="A8284" s="121" t="s">
        <v>19</v>
      </c>
      <c r="B8284" s="5" t="str">
        <f>TEXT(DATA[[#This Row],[Fecha]],"mmm")</f>
        <v>oct</v>
      </c>
      <c r="C8284" s="16">
        <f>(WEEKNUM(DATA[[#This Row],[Fecha]],2))</f>
        <v>41</v>
      </c>
      <c r="D8284" s="30">
        <v>45574</v>
      </c>
      <c r="E8284" s="102">
        <f>YEAR(DATA[[#This Row],[Fecha]])</f>
        <v>2024</v>
      </c>
      <c r="F8284" s="31" t="s">
        <v>398</v>
      </c>
      <c r="G8284" s="32" t="s">
        <v>81</v>
      </c>
      <c r="H8284" s="35" t="s">
        <v>1259</v>
      </c>
      <c r="I8284" s="32" t="s">
        <v>166</v>
      </c>
      <c r="J8284" s="19">
        <v>1.7</v>
      </c>
      <c r="K8284" s="126"/>
    </row>
    <row r="8285" spans="1:11">
      <c r="A8285" s="121" t="s">
        <v>20</v>
      </c>
      <c r="B8285" s="5" t="str">
        <f>TEXT(DATA[[#This Row],[Fecha]],"mmm")</f>
        <v>oct</v>
      </c>
      <c r="C8285" s="16">
        <f>(WEEKNUM(DATA[[#This Row],[Fecha]],2))</f>
        <v>41</v>
      </c>
      <c r="D8285" s="30">
        <v>45572</v>
      </c>
      <c r="E8285" s="102">
        <f>YEAR(DATA[[#This Row],[Fecha]])</f>
        <v>2024</v>
      </c>
      <c r="F8285" s="31" t="s">
        <v>335</v>
      </c>
      <c r="G8285" s="32" t="s">
        <v>59</v>
      </c>
      <c r="H8285" s="35" t="s">
        <v>655</v>
      </c>
      <c r="I8285" s="32" t="s">
        <v>166</v>
      </c>
      <c r="J8285" s="19">
        <v>1.59</v>
      </c>
      <c r="K8285" s="126"/>
    </row>
    <row r="8286" spans="1:11">
      <c r="A8286" s="121" t="s">
        <v>19</v>
      </c>
      <c r="B8286" s="5" t="str">
        <f>TEXT(DATA[[#This Row],[Fecha]],"mmm")</f>
        <v>oct</v>
      </c>
      <c r="C8286" s="16">
        <f>(WEEKNUM(DATA[[#This Row],[Fecha]],2))</f>
        <v>41</v>
      </c>
      <c r="D8286" s="30">
        <v>45576</v>
      </c>
      <c r="E8286" s="102">
        <f>YEAR(DATA[[#This Row],[Fecha]])</f>
        <v>2024</v>
      </c>
      <c r="F8286" s="31" t="s">
        <v>398</v>
      </c>
      <c r="G8286" s="32" t="s">
        <v>65</v>
      </c>
      <c r="H8286" s="35" t="s">
        <v>435</v>
      </c>
      <c r="I8286" s="32" t="s">
        <v>166</v>
      </c>
      <c r="J8286" s="19">
        <v>1.55</v>
      </c>
      <c r="K8286" s="126"/>
    </row>
    <row r="8287" spans="1:11">
      <c r="A8287" s="121" t="s">
        <v>20</v>
      </c>
      <c r="B8287" s="5" t="str">
        <f>TEXT(DATA[[#This Row],[Fecha]],"mmm")</f>
        <v>oct</v>
      </c>
      <c r="C8287" s="16">
        <f>(WEEKNUM(DATA[[#This Row],[Fecha]],2))</f>
        <v>41</v>
      </c>
      <c r="D8287" s="30">
        <v>45576</v>
      </c>
      <c r="E8287" s="102">
        <f>YEAR(DATA[[#This Row],[Fecha]])</f>
        <v>2024</v>
      </c>
      <c r="F8287" s="31" t="s">
        <v>398</v>
      </c>
      <c r="G8287" s="32" t="s">
        <v>77</v>
      </c>
      <c r="H8287" s="35" t="s">
        <v>129</v>
      </c>
      <c r="I8287" s="32" t="s">
        <v>166</v>
      </c>
      <c r="J8287" s="19">
        <v>1.49</v>
      </c>
      <c r="K8287" s="126"/>
    </row>
    <row r="8288" spans="1:11">
      <c r="A8288" s="121" t="s">
        <v>22</v>
      </c>
      <c r="B8288" s="5" t="str">
        <f>TEXT(DATA[[#This Row],[Fecha]],"mmm")</f>
        <v>oct</v>
      </c>
      <c r="C8288" s="16">
        <f>(WEEKNUM(DATA[[#This Row],[Fecha]],2))</f>
        <v>41</v>
      </c>
      <c r="D8288" s="30">
        <v>45572</v>
      </c>
      <c r="E8288" s="102">
        <f>YEAR(DATA[[#This Row],[Fecha]])</f>
        <v>2024</v>
      </c>
      <c r="F8288" s="31" t="s">
        <v>398</v>
      </c>
      <c r="G8288" s="32" t="s">
        <v>65</v>
      </c>
      <c r="H8288" s="35" t="s">
        <v>89</v>
      </c>
      <c r="I8288" s="32" t="s">
        <v>166</v>
      </c>
      <c r="J8288" s="19">
        <v>1.43</v>
      </c>
      <c r="K8288" s="126"/>
    </row>
    <row r="8289" spans="1:11">
      <c r="A8289" s="121" t="s">
        <v>19</v>
      </c>
      <c r="B8289" s="5" t="str">
        <f>TEXT(DATA[[#This Row],[Fecha]],"mmm")</f>
        <v>oct</v>
      </c>
      <c r="C8289" s="16">
        <f>(WEEKNUM(DATA[[#This Row],[Fecha]],2))</f>
        <v>41</v>
      </c>
      <c r="D8289" s="30">
        <v>45576</v>
      </c>
      <c r="E8289" s="102">
        <f>YEAR(DATA[[#This Row],[Fecha]])</f>
        <v>2024</v>
      </c>
      <c r="F8289" s="31" t="s">
        <v>398</v>
      </c>
      <c r="G8289" s="32" t="s">
        <v>65</v>
      </c>
      <c r="H8289" s="35" t="s">
        <v>435</v>
      </c>
      <c r="I8289" s="32" t="s">
        <v>166</v>
      </c>
      <c r="J8289" s="19">
        <v>1.42</v>
      </c>
      <c r="K8289" s="126"/>
    </row>
    <row r="8290" spans="1:11">
      <c r="A8290" s="121" t="s">
        <v>20</v>
      </c>
      <c r="B8290" s="5" t="str">
        <f>TEXT(DATA[[#This Row],[Fecha]],"mmm")</f>
        <v>oct</v>
      </c>
      <c r="C8290" s="16">
        <f>(WEEKNUM(DATA[[#This Row],[Fecha]],2))</f>
        <v>41</v>
      </c>
      <c r="D8290" s="30">
        <v>45572</v>
      </c>
      <c r="E8290" s="102">
        <f>YEAR(DATA[[#This Row],[Fecha]])</f>
        <v>2024</v>
      </c>
      <c r="F8290" s="31" t="s">
        <v>335</v>
      </c>
      <c r="G8290" s="32" t="s">
        <v>52</v>
      </c>
      <c r="H8290" s="35" t="s">
        <v>162</v>
      </c>
      <c r="I8290" s="32" t="s">
        <v>166</v>
      </c>
      <c r="J8290" s="19">
        <v>1.4</v>
      </c>
      <c r="K8290" s="126"/>
    </row>
    <row r="8291" spans="1:11">
      <c r="A8291" s="121" t="s">
        <v>22</v>
      </c>
      <c r="B8291" s="5" t="str">
        <f>TEXT(DATA[[#This Row],[Fecha]],"mmm")</f>
        <v>oct</v>
      </c>
      <c r="C8291" s="16">
        <f>(WEEKNUM(DATA[[#This Row],[Fecha]],2))</f>
        <v>41</v>
      </c>
      <c r="D8291" s="30">
        <v>45575</v>
      </c>
      <c r="E8291" s="102">
        <f>YEAR(DATA[[#This Row],[Fecha]])</f>
        <v>2024</v>
      </c>
      <c r="F8291" s="31" t="s">
        <v>398</v>
      </c>
      <c r="G8291" s="32" t="s">
        <v>78</v>
      </c>
      <c r="H8291" s="35" t="s">
        <v>296</v>
      </c>
      <c r="I8291" s="32" t="s">
        <v>166</v>
      </c>
      <c r="J8291" s="19">
        <v>1.35</v>
      </c>
      <c r="K8291" s="126"/>
    </row>
    <row r="8292" spans="1:11">
      <c r="A8292" s="121" t="s">
        <v>20</v>
      </c>
      <c r="B8292" s="5" t="str">
        <f>TEXT(DATA[[#This Row],[Fecha]],"mmm")</f>
        <v>oct</v>
      </c>
      <c r="C8292" s="16">
        <f>(WEEKNUM(DATA[[#This Row],[Fecha]],2))</f>
        <v>41</v>
      </c>
      <c r="D8292" s="30">
        <v>45573</v>
      </c>
      <c r="E8292" s="102">
        <f>YEAR(DATA[[#This Row],[Fecha]])</f>
        <v>2024</v>
      </c>
      <c r="F8292" s="31" t="s">
        <v>398</v>
      </c>
      <c r="G8292" s="32" t="s">
        <v>75</v>
      </c>
      <c r="H8292" s="35" t="s">
        <v>177</v>
      </c>
      <c r="I8292" s="32" t="s">
        <v>166</v>
      </c>
      <c r="J8292" s="19">
        <v>1.31</v>
      </c>
      <c r="K8292" s="126"/>
    </row>
    <row r="8293" spans="1:11">
      <c r="A8293" s="121" t="s">
        <v>22</v>
      </c>
      <c r="B8293" s="5" t="str">
        <f>TEXT(DATA[[#This Row],[Fecha]],"mmm")</f>
        <v>oct</v>
      </c>
      <c r="C8293" s="16">
        <f>(WEEKNUM(DATA[[#This Row],[Fecha]],2))</f>
        <v>41</v>
      </c>
      <c r="D8293" s="30">
        <v>45573</v>
      </c>
      <c r="E8293" s="102">
        <f>YEAR(DATA[[#This Row],[Fecha]])</f>
        <v>2024</v>
      </c>
      <c r="F8293" s="31" t="s">
        <v>398</v>
      </c>
      <c r="G8293" s="32" t="s">
        <v>78</v>
      </c>
      <c r="H8293" s="35" t="s">
        <v>296</v>
      </c>
      <c r="I8293" s="32" t="s">
        <v>166</v>
      </c>
      <c r="J8293" s="19">
        <v>1.28</v>
      </c>
      <c r="K8293" s="126"/>
    </row>
    <row r="8294" spans="1:11">
      <c r="A8294" s="121" t="s">
        <v>22</v>
      </c>
      <c r="B8294" s="5" t="str">
        <f>TEXT(DATA[[#This Row],[Fecha]],"mmm")</f>
        <v>oct</v>
      </c>
      <c r="C8294" s="16">
        <f>(WEEKNUM(DATA[[#This Row],[Fecha]],2))</f>
        <v>41</v>
      </c>
      <c r="D8294" s="30">
        <v>45574</v>
      </c>
      <c r="E8294" s="102">
        <f>YEAR(DATA[[#This Row],[Fecha]])</f>
        <v>2024</v>
      </c>
      <c r="F8294" s="31" t="s">
        <v>398</v>
      </c>
      <c r="G8294" s="32" t="s">
        <v>78</v>
      </c>
      <c r="H8294" s="35" t="s">
        <v>296</v>
      </c>
      <c r="I8294" s="32" t="s">
        <v>166</v>
      </c>
      <c r="J8294" s="19">
        <v>1.25</v>
      </c>
      <c r="K8294" s="126"/>
    </row>
    <row r="8295" spans="1:11">
      <c r="A8295" s="121" t="s">
        <v>20</v>
      </c>
      <c r="B8295" s="5" t="str">
        <f>TEXT(DATA[[#This Row],[Fecha]],"mmm")</f>
        <v>oct</v>
      </c>
      <c r="C8295" s="16">
        <f>(WEEKNUM(DATA[[#This Row],[Fecha]],2))</f>
        <v>41</v>
      </c>
      <c r="D8295" s="30">
        <v>45574</v>
      </c>
      <c r="E8295" s="102">
        <f>YEAR(DATA[[#This Row],[Fecha]])</f>
        <v>2024</v>
      </c>
      <c r="F8295" s="31" t="s">
        <v>398</v>
      </c>
      <c r="G8295" s="32" t="s">
        <v>77</v>
      </c>
      <c r="H8295" s="35" t="s">
        <v>651</v>
      </c>
      <c r="I8295" s="32" t="s">
        <v>166</v>
      </c>
      <c r="J8295" s="19">
        <v>1.25</v>
      </c>
      <c r="K8295" s="126"/>
    </row>
    <row r="8296" spans="1:11">
      <c r="A8296" s="121" t="s">
        <v>22</v>
      </c>
      <c r="B8296" s="5" t="str">
        <f>TEXT(DATA[[#This Row],[Fecha]],"mmm")</f>
        <v>oct</v>
      </c>
      <c r="C8296" s="16">
        <f>(WEEKNUM(DATA[[#This Row],[Fecha]],2))</f>
        <v>41</v>
      </c>
      <c r="D8296" s="30">
        <v>45574</v>
      </c>
      <c r="E8296" s="102">
        <f>YEAR(DATA[[#This Row],[Fecha]])</f>
        <v>2024</v>
      </c>
      <c r="F8296" s="31" t="s">
        <v>398</v>
      </c>
      <c r="G8296" s="32" t="s">
        <v>65</v>
      </c>
      <c r="H8296" s="35" t="s">
        <v>69</v>
      </c>
      <c r="I8296" s="32" t="s">
        <v>166</v>
      </c>
      <c r="J8296" s="19">
        <v>1.23</v>
      </c>
      <c r="K8296" s="126"/>
    </row>
    <row r="8297" spans="1:11">
      <c r="A8297" s="121" t="s">
        <v>20</v>
      </c>
      <c r="B8297" s="5" t="str">
        <f>TEXT(DATA[[#This Row],[Fecha]],"mmm")</f>
        <v>oct</v>
      </c>
      <c r="C8297" s="16">
        <f>(WEEKNUM(DATA[[#This Row],[Fecha]],2))</f>
        <v>41</v>
      </c>
      <c r="D8297" s="30">
        <v>45572</v>
      </c>
      <c r="E8297" s="102">
        <f>YEAR(DATA[[#This Row],[Fecha]])</f>
        <v>2024</v>
      </c>
      <c r="F8297" s="31" t="s">
        <v>398</v>
      </c>
      <c r="G8297" s="32" t="s">
        <v>59</v>
      </c>
      <c r="H8297" s="35" t="s">
        <v>487</v>
      </c>
      <c r="I8297" s="32" t="s">
        <v>166</v>
      </c>
      <c r="J8297" s="19">
        <v>1.19</v>
      </c>
      <c r="K8297" s="126"/>
    </row>
    <row r="8298" spans="1:11">
      <c r="A8298" s="121" t="s">
        <v>22</v>
      </c>
      <c r="B8298" s="5" t="str">
        <f>TEXT(DATA[[#This Row],[Fecha]],"mmm")</f>
        <v>oct</v>
      </c>
      <c r="C8298" s="16">
        <f>(WEEKNUM(DATA[[#This Row],[Fecha]],2))</f>
        <v>41</v>
      </c>
      <c r="D8298" s="30">
        <v>45576</v>
      </c>
      <c r="E8298" s="102">
        <f>YEAR(DATA[[#This Row],[Fecha]])</f>
        <v>2024</v>
      </c>
      <c r="F8298" s="31" t="s">
        <v>398</v>
      </c>
      <c r="G8298" s="32" t="s">
        <v>78</v>
      </c>
      <c r="H8298" s="35" t="s">
        <v>296</v>
      </c>
      <c r="I8298" s="32" t="s">
        <v>166</v>
      </c>
      <c r="J8298" s="19">
        <v>1.1499999999999999</v>
      </c>
      <c r="K8298" s="126"/>
    </row>
    <row r="8299" spans="1:11">
      <c r="A8299" s="121" t="s">
        <v>20</v>
      </c>
      <c r="B8299" s="5" t="str">
        <f>TEXT(DATA[[#This Row],[Fecha]],"mmm")</f>
        <v>oct</v>
      </c>
      <c r="C8299" s="16">
        <f>(WEEKNUM(DATA[[#This Row],[Fecha]],2))</f>
        <v>41</v>
      </c>
      <c r="D8299" s="30">
        <v>45576</v>
      </c>
      <c r="E8299" s="102">
        <f>YEAR(DATA[[#This Row],[Fecha]])</f>
        <v>2024</v>
      </c>
      <c r="F8299" s="31" t="s">
        <v>398</v>
      </c>
      <c r="G8299" s="32" t="s">
        <v>59</v>
      </c>
      <c r="H8299" s="35" t="s">
        <v>487</v>
      </c>
      <c r="I8299" s="32" t="s">
        <v>166</v>
      </c>
      <c r="J8299" s="19">
        <v>1.1299999999999999</v>
      </c>
      <c r="K8299" s="126"/>
    </row>
    <row r="8300" spans="1:11">
      <c r="A8300" s="121" t="s">
        <v>22</v>
      </c>
      <c r="B8300" s="5" t="str">
        <f>TEXT(DATA[[#This Row],[Fecha]],"mmm")</f>
        <v>oct</v>
      </c>
      <c r="C8300" s="16">
        <f>(WEEKNUM(DATA[[#This Row],[Fecha]],2))</f>
        <v>41</v>
      </c>
      <c r="D8300" s="30">
        <v>45575</v>
      </c>
      <c r="E8300" s="102">
        <f>YEAR(DATA[[#This Row],[Fecha]])</f>
        <v>2024</v>
      </c>
      <c r="F8300" s="31" t="s">
        <v>398</v>
      </c>
      <c r="G8300" s="32" t="s">
        <v>65</v>
      </c>
      <c r="H8300" s="35" t="s">
        <v>89</v>
      </c>
      <c r="I8300" s="32" t="s">
        <v>166</v>
      </c>
      <c r="J8300" s="19">
        <v>1.1299999999999999</v>
      </c>
      <c r="K8300" s="126"/>
    </row>
    <row r="8301" spans="1:11">
      <c r="A8301" s="121" t="s">
        <v>19</v>
      </c>
      <c r="B8301" s="5" t="str">
        <f>TEXT(DATA[[#This Row],[Fecha]],"mmm")</f>
        <v>oct</v>
      </c>
      <c r="C8301" s="16">
        <f>(WEEKNUM(DATA[[#This Row],[Fecha]],2))</f>
        <v>41</v>
      </c>
      <c r="D8301" s="30">
        <v>45576</v>
      </c>
      <c r="E8301" s="102">
        <f>YEAR(DATA[[#This Row],[Fecha]])</f>
        <v>2024</v>
      </c>
      <c r="F8301" s="31" t="s">
        <v>398</v>
      </c>
      <c r="G8301" s="32" t="s">
        <v>65</v>
      </c>
      <c r="H8301" s="35" t="s">
        <v>435</v>
      </c>
      <c r="I8301" s="32" t="s">
        <v>166</v>
      </c>
      <c r="J8301" s="19">
        <v>1.1200000000000001</v>
      </c>
      <c r="K8301" s="126"/>
    </row>
    <row r="8302" spans="1:11">
      <c r="A8302" s="121" t="s">
        <v>22</v>
      </c>
      <c r="B8302" s="5" t="str">
        <f>TEXT(DATA[[#This Row],[Fecha]],"mmm")</f>
        <v>oct</v>
      </c>
      <c r="C8302" s="16">
        <f>(WEEKNUM(DATA[[#This Row],[Fecha]],2))</f>
        <v>41</v>
      </c>
      <c r="D8302" s="30">
        <v>45575</v>
      </c>
      <c r="E8302" s="102">
        <f>YEAR(DATA[[#This Row],[Fecha]])</f>
        <v>2024</v>
      </c>
      <c r="F8302" s="31" t="s">
        <v>398</v>
      </c>
      <c r="G8302" s="32" t="s">
        <v>78</v>
      </c>
      <c r="H8302" s="35" t="s">
        <v>296</v>
      </c>
      <c r="I8302" s="32" t="s">
        <v>166</v>
      </c>
      <c r="J8302" s="19">
        <v>1.1000000000000001</v>
      </c>
      <c r="K8302" s="126"/>
    </row>
    <row r="8303" spans="1:11">
      <c r="A8303" s="121" t="s">
        <v>22</v>
      </c>
      <c r="B8303" s="5" t="str">
        <f>TEXT(DATA[[#This Row],[Fecha]],"mmm")</f>
        <v>oct</v>
      </c>
      <c r="C8303" s="16">
        <f>(WEEKNUM(DATA[[#This Row],[Fecha]],2))</f>
        <v>41</v>
      </c>
      <c r="D8303" s="30">
        <v>45575</v>
      </c>
      <c r="E8303" s="102">
        <f>YEAR(DATA[[#This Row],[Fecha]])</f>
        <v>2024</v>
      </c>
      <c r="F8303" s="31" t="s">
        <v>398</v>
      </c>
      <c r="G8303" s="32" t="s">
        <v>65</v>
      </c>
      <c r="H8303" s="35" t="s">
        <v>69</v>
      </c>
      <c r="I8303" s="32" t="s">
        <v>166</v>
      </c>
      <c r="J8303" s="19">
        <v>1.1000000000000001</v>
      </c>
      <c r="K8303" s="126"/>
    </row>
    <row r="8304" spans="1:11">
      <c r="A8304" s="121" t="s">
        <v>20</v>
      </c>
      <c r="B8304" s="5" t="str">
        <f>TEXT(DATA[[#This Row],[Fecha]],"mmm")</f>
        <v>oct</v>
      </c>
      <c r="C8304" s="16">
        <f>(WEEKNUM(DATA[[#This Row],[Fecha]],2))</f>
        <v>41</v>
      </c>
      <c r="D8304" s="30">
        <v>45572</v>
      </c>
      <c r="E8304" s="102">
        <f>YEAR(DATA[[#This Row],[Fecha]])</f>
        <v>2024</v>
      </c>
      <c r="F8304" s="31" t="s">
        <v>335</v>
      </c>
      <c r="G8304" s="32" t="s">
        <v>52</v>
      </c>
      <c r="H8304" s="35" t="s">
        <v>162</v>
      </c>
      <c r="I8304" s="32" t="s">
        <v>166</v>
      </c>
      <c r="J8304" s="19">
        <v>1.08</v>
      </c>
      <c r="K8304" s="126"/>
    </row>
    <row r="8305" spans="1:11">
      <c r="A8305" s="121" t="s">
        <v>20</v>
      </c>
      <c r="B8305" s="5" t="str">
        <f>TEXT(DATA[[#This Row],[Fecha]],"mmm")</f>
        <v>oct</v>
      </c>
      <c r="C8305" s="16">
        <f>(WEEKNUM(DATA[[#This Row],[Fecha]],2))</f>
        <v>41</v>
      </c>
      <c r="D8305" s="30">
        <v>45574</v>
      </c>
      <c r="E8305" s="102">
        <f>YEAR(DATA[[#This Row],[Fecha]])</f>
        <v>2024</v>
      </c>
      <c r="F8305" s="31" t="s">
        <v>58</v>
      </c>
      <c r="G8305" s="32" t="s">
        <v>76</v>
      </c>
      <c r="H8305" s="35" t="s">
        <v>108</v>
      </c>
      <c r="I8305" s="32" t="s">
        <v>166</v>
      </c>
      <c r="J8305" s="19">
        <v>1.07</v>
      </c>
      <c r="K8305" s="126"/>
    </row>
    <row r="8306" spans="1:11">
      <c r="A8306" s="121" t="s">
        <v>22</v>
      </c>
      <c r="B8306" s="5" t="str">
        <f>TEXT(DATA[[#This Row],[Fecha]],"mmm")</f>
        <v>oct</v>
      </c>
      <c r="C8306" s="16">
        <f>(WEEKNUM(DATA[[#This Row],[Fecha]],2))</f>
        <v>41</v>
      </c>
      <c r="D8306" s="30">
        <v>45574</v>
      </c>
      <c r="E8306" s="102">
        <f>YEAR(DATA[[#This Row],[Fecha]])</f>
        <v>2024</v>
      </c>
      <c r="F8306" s="31" t="s">
        <v>398</v>
      </c>
      <c r="G8306" s="32" t="s">
        <v>78</v>
      </c>
      <c r="H8306" s="35" t="s">
        <v>296</v>
      </c>
      <c r="I8306" s="32" t="s">
        <v>166</v>
      </c>
      <c r="J8306" s="19">
        <v>1.05</v>
      </c>
      <c r="K8306" s="126"/>
    </row>
    <row r="8307" spans="1:11">
      <c r="A8307" s="121" t="s">
        <v>19</v>
      </c>
      <c r="B8307" s="5" t="str">
        <f>TEXT(DATA[[#This Row],[Fecha]],"mmm")</f>
        <v>oct</v>
      </c>
      <c r="C8307" s="16">
        <f>(WEEKNUM(DATA[[#This Row],[Fecha]],2))</f>
        <v>41</v>
      </c>
      <c r="D8307" s="30">
        <v>45574</v>
      </c>
      <c r="E8307" s="102">
        <f>YEAR(DATA[[#This Row],[Fecha]])</f>
        <v>2024</v>
      </c>
      <c r="F8307" s="31" t="s">
        <v>398</v>
      </c>
      <c r="G8307" s="32" t="s">
        <v>65</v>
      </c>
      <c r="H8307" s="35" t="s">
        <v>435</v>
      </c>
      <c r="I8307" s="32" t="s">
        <v>166</v>
      </c>
      <c r="J8307" s="19">
        <v>1.02</v>
      </c>
      <c r="K8307" s="126"/>
    </row>
    <row r="8308" spans="1:11">
      <c r="A8308" s="121" t="s">
        <v>20</v>
      </c>
      <c r="B8308" s="5" t="str">
        <f>TEXT(DATA[[#This Row],[Fecha]],"mmm")</f>
        <v>oct</v>
      </c>
      <c r="C8308" s="16">
        <f>(WEEKNUM(DATA[[#This Row],[Fecha]],2))</f>
        <v>41</v>
      </c>
      <c r="D8308" s="30">
        <v>45573</v>
      </c>
      <c r="E8308" s="102">
        <f>YEAR(DATA[[#This Row],[Fecha]])</f>
        <v>2024</v>
      </c>
      <c r="F8308" s="31" t="s">
        <v>335</v>
      </c>
      <c r="G8308" s="32" t="s">
        <v>52</v>
      </c>
      <c r="H8308" s="35" t="s">
        <v>162</v>
      </c>
      <c r="I8308" s="32" t="s">
        <v>166</v>
      </c>
      <c r="J8308" s="19">
        <v>1.01</v>
      </c>
      <c r="K8308" s="126"/>
    </row>
    <row r="8309" spans="1:11">
      <c r="A8309" s="121" t="s">
        <v>20</v>
      </c>
      <c r="B8309" s="5" t="str">
        <f>TEXT(DATA[[#This Row],[Fecha]],"mmm")</f>
        <v>oct</v>
      </c>
      <c r="C8309" s="16">
        <f>(WEEKNUM(DATA[[#This Row],[Fecha]],2))</f>
        <v>41</v>
      </c>
      <c r="D8309" s="30">
        <v>45572</v>
      </c>
      <c r="E8309" s="102">
        <f>YEAR(DATA[[#This Row],[Fecha]])</f>
        <v>2024</v>
      </c>
      <c r="F8309" s="31" t="s">
        <v>335</v>
      </c>
      <c r="G8309" s="32" t="s">
        <v>52</v>
      </c>
      <c r="H8309" s="35" t="s">
        <v>162</v>
      </c>
      <c r="I8309" s="32" t="s">
        <v>166</v>
      </c>
      <c r="J8309" s="19">
        <v>0.99</v>
      </c>
      <c r="K8309" s="126"/>
    </row>
    <row r="8310" spans="1:11">
      <c r="A8310" s="121" t="s">
        <v>22</v>
      </c>
      <c r="B8310" s="5" t="str">
        <f>TEXT(DATA[[#This Row],[Fecha]],"mmm")</f>
        <v>oct</v>
      </c>
      <c r="C8310" s="16">
        <f>(WEEKNUM(DATA[[#This Row],[Fecha]],2))</f>
        <v>41</v>
      </c>
      <c r="D8310" s="30">
        <v>45576</v>
      </c>
      <c r="E8310" s="102">
        <f>YEAR(DATA[[#This Row],[Fecha]])</f>
        <v>2024</v>
      </c>
      <c r="F8310" s="31" t="s">
        <v>398</v>
      </c>
      <c r="G8310" s="32" t="s">
        <v>78</v>
      </c>
      <c r="H8310" s="35" t="s">
        <v>296</v>
      </c>
      <c r="I8310" s="32" t="s">
        <v>166</v>
      </c>
      <c r="J8310" s="19">
        <v>0.95</v>
      </c>
      <c r="K8310" s="126"/>
    </row>
    <row r="8311" spans="1:11">
      <c r="A8311" s="121" t="s">
        <v>22</v>
      </c>
      <c r="B8311" s="5" t="str">
        <f>TEXT(DATA[[#This Row],[Fecha]],"mmm")</f>
        <v>oct</v>
      </c>
      <c r="C8311" s="16">
        <f>(WEEKNUM(DATA[[#This Row],[Fecha]],2))</f>
        <v>41</v>
      </c>
      <c r="D8311" s="30">
        <v>45573</v>
      </c>
      <c r="E8311" s="102">
        <f>YEAR(DATA[[#This Row],[Fecha]])</f>
        <v>2024</v>
      </c>
      <c r="F8311" s="31" t="s">
        <v>398</v>
      </c>
      <c r="G8311" s="32" t="s">
        <v>78</v>
      </c>
      <c r="H8311" s="35" t="s">
        <v>296</v>
      </c>
      <c r="I8311" s="32" t="s">
        <v>166</v>
      </c>
      <c r="J8311" s="19">
        <v>0.9</v>
      </c>
      <c r="K8311" s="126"/>
    </row>
    <row r="8312" spans="1:11">
      <c r="A8312" s="121" t="s">
        <v>22</v>
      </c>
      <c r="B8312" s="5" t="str">
        <f>TEXT(DATA[[#This Row],[Fecha]],"mmm")</f>
        <v>oct</v>
      </c>
      <c r="C8312" s="16">
        <f>(WEEKNUM(DATA[[#This Row],[Fecha]],2))</f>
        <v>41</v>
      </c>
      <c r="D8312" s="30">
        <v>45575</v>
      </c>
      <c r="E8312" s="102">
        <f>YEAR(DATA[[#This Row],[Fecha]])</f>
        <v>2024</v>
      </c>
      <c r="F8312" s="31" t="s">
        <v>398</v>
      </c>
      <c r="G8312" s="32" t="s">
        <v>65</v>
      </c>
      <c r="H8312" s="35" t="s">
        <v>89</v>
      </c>
      <c r="I8312" s="32" t="s">
        <v>166</v>
      </c>
      <c r="J8312" s="19">
        <v>0.9</v>
      </c>
      <c r="K8312" s="126"/>
    </row>
    <row r="8313" spans="1:11">
      <c r="A8313" s="121" t="s">
        <v>20</v>
      </c>
      <c r="B8313" s="5" t="str">
        <f>TEXT(DATA[[#This Row],[Fecha]],"mmm")</f>
        <v>oct</v>
      </c>
      <c r="C8313" s="16">
        <f>(WEEKNUM(DATA[[#This Row],[Fecha]],2))</f>
        <v>41</v>
      </c>
      <c r="D8313" s="30">
        <v>45573</v>
      </c>
      <c r="E8313" s="102">
        <f>YEAR(DATA[[#This Row],[Fecha]])</f>
        <v>2024</v>
      </c>
      <c r="F8313" s="31" t="s">
        <v>335</v>
      </c>
      <c r="G8313" s="32" t="s">
        <v>75</v>
      </c>
      <c r="H8313" s="35" t="s">
        <v>177</v>
      </c>
      <c r="I8313" s="32" t="s">
        <v>166</v>
      </c>
      <c r="J8313" s="19">
        <v>0.89</v>
      </c>
      <c r="K8313" s="126"/>
    </row>
    <row r="8314" spans="1:11">
      <c r="A8314" s="121" t="s">
        <v>20</v>
      </c>
      <c r="B8314" s="5" t="str">
        <f>TEXT(DATA[[#This Row],[Fecha]],"mmm")</f>
        <v>oct</v>
      </c>
      <c r="C8314" s="16">
        <f>(WEEKNUM(DATA[[#This Row],[Fecha]],2))</f>
        <v>41</v>
      </c>
      <c r="D8314" s="30">
        <v>45573</v>
      </c>
      <c r="E8314" s="102">
        <f>YEAR(DATA[[#This Row],[Fecha]])</f>
        <v>2024</v>
      </c>
      <c r="F8314" s="31" t="s">
        <v>398</v>
      </c>
      <c r="G8314" s="32" t="s">
        <v>53</v>
      </c>
      <c r="H8314" s="35" t="s">
        <v>387</v>
      </c>
      <c r="I8314" s="32" t="s">
        <v>166</v>
      </c>
      <c r="J8314" s="19">
        <v>0.89</v>
      </c>
      <c r="K8314" s="126"/>
    </row>
    <row r="8315" spans="1:11">
      <c r="A8315" s="121" t="s">
        <v>22</v>
      </c>
      <c r="B8315" s="5" t="str">
        <f>TEXT(DATA[[#This Row],[Fecha]],"mmm")</f>
        <v>oct</v>
      </c>
      <c r="C8315" s="16">
        <f>(WEEKNUM(DATA[[#This Row],[Fecha]],2))</f>
        <v>41</v>
      </c>
      <c r="D8315" s="30">
        <v>45576</v>
      </c>
      <c r="E8315" s="102">
        <f>YEAR(DATA[[#This Row],[Fecha]])</f>
        <v>2024</v>
      </c>
      <c r="F8315" s="31" t="s">
        <v>58</v>
      </c>
      <c r="G8315" s="32" t="s">
        <v>78</v>
      </c>
      <c r="H8315" s="35" t="s">
        <v>296</v>
      </c>
      <c r="I8315" s="32" t="s">
        <v>166</v>
      </c>
      <c r="J8315" s="19">
        <v>0.85</v>
      </c>
      <c r="K8315" s="126"/>
    </row>
    <row r="8316" spans="1:11">
      <c r="A8316" s="121" t="s">
        <v>20</v>
      </c>
      <c r="B8316" s="5" t="str">
        <f>TEXT(DATA[[#This Row],[Fecha]],"mmm")</f>
        <v>oct</v>
      </c>
      <c r="C8316" s="16">
        <f>(WEEKNUM(DATA[[#This Row],[Fecha]],2))</f>
        <v>41</v>
      </c>
      <c r="D8316" s="30">
        <v>45572</v>
      </c>
      <c r="E8316" s="102">
        <f>YEAR(DATA[[#This Row],[Fecha]])</f>
        <v>2024</v>
      </c>
      <c r="F8316" s="31" t="s">
        <v>335</v>
      </c>
      <c r="G8316" s="32" t="s">
        <v>70</v>
      </c>
      <c r="H8316" s="35" t="s">
        <v>134</v>
      </c>
      <c r="I8316" s="32" t="s">
        <v>166</v>
      </c>
      <c r="J8316" s="19">
        <v>0.82</v>
      </c>
      <c r="K8316" s="126"/>
    </row>
    <row r="8317" spans="1:11">
      <c r="A8317" s="121" t="s">
        <v>22</v>
      </c>
      <c r="B8317" s="5" t="str">
        <f>TEXT(DATA[[#This Row],[Fecha]],"mmm")</f>
        <v>oct</v>
      </c>
      <c r="C8317" s="16">
        <f>(WEEKNUM(DATA[[#This Row],[Fecha]],2))</f>
        <v>41</v>
      </c>
      <c r="D8317" s="30">
        <v>45575</v>
      </c>
      <c r="E8317" s="102">
        <f>YEAR(DATA[[#This Row],[Fecha]])</f>
        <v>2024</v>
      </c>
      <c r="F8317" s="31" t="s">
        <v>398</v>
      </c>
      <c r="G8317" s="32" t="s">
        <v>78</v>
      </c>
      <c r="H8317" s="35" t="s">
        <v>296</v>
      </c>
      <c r="I8317" s="32" t="s">
        <v>166</v>
      </c>
      <c r="J8317" s="19">
        <v>0.78</v>
      </c>
      <c r="K8317" s="126"/>
    </row>
    <row r="8318" spans="1:11">
      <c r="A8318" s="121" t="s">
        <v>22</v>
      </c>
      <c r="B8318" s="5" t="str">
        <f>TEXT(DATA[[#This Row],[Fecha]],"mmm")</f>
        <v>oct</v>
      </c>
      <c r="C8318" s="16">
        <f>(WEEKNUM(DATA[[#This Row],[Fecha]],2))</f>
        <v>41</v>
      </c>
      <c r="D8318" s="30">
        <v>45572</v>
      </c>
      <c r="E8318" s="102">
        <f>YEAR(DATA[[#This Row],[Fecha]])</f>
        <v>2024</v>
      </c>
      <c r="F8318" s="31" t="s">
        <v>398</v>
      </c>
      <c r="G8318" s="32" t="s">
        <v>78</v>
      </c>
      <c r="H8318" s="35" t="s">
        <v>296</v>
      </c>
      <c r="I8318" s="32" t="s">
        <v>166</v>
      </c>
      <c r="J8318" s="19">
        <v>0.75</v>
      </c>
      <c r="K8318" s="126"/>
    </row>
    <row r="8319" spans="1:11">
      <c r="A8319" s="121" t="s">
        <v>20</v>
      </c>
      <c r="B8319" s="5" t="str">
        <f>TEXT(DATA[[#This Row],[Fecha]],"mmm")</f>
        <v>oct</v>
      </c>
      <c r="C8319" s="16">
        <f>(WEEKNUM(DATA[[#This Row],[Fecha]],2))</f>
        <v>41</v>
      </c>
      <c r="D8319" s="30">
        <v>45572</v>
      </c>
      <c r="E8319" s="102">
        <f>YEAR(DATA[[#This Row],[Fecha]])</f>
        <v>2024</v>
      </c>
      <c r="F8319" s="31" t="s">
        <v>335</v>
      </c>
      <c r="G8319" s="32" t="s">
        <v>52</v>
      </c>
      <c r="H8319" s="35" t="s">
        <v>162</v>
      </c>
      <c r="I8319" s="32" t="s">
        <v>166</v>
      </c>
      <c r="J8319" s="19">
        <v>0.72</v>
      </c>
      <c r="K8319" s="126"/>
    </row>
    <row r="8320" spans="1:11">
      <c r="A8320" s="121" t="s">
        <v>22</v>
      </c>
      <c r="B8320" s="5" t="str">
        <f>TEXT(DATA[[#This Row],[Fecha]],"mmm")</f>
        <v>oct</v>
      </c>
      <c r="C8320" s="16">
        <f>(WEEKNUM(DATA[[#This Row],[Fecha]],2))</f>
        <v>41</v>
      </c>
      <c r="D8320" s="30">
        <v>45575</v>
      </c>
      <c r="E8320" s="102">
        <f>YEAR(DATA[[#This Row],[Fecha]])</f>
        <v>2024</v>
      </c>
      <c r="F8320" s="31" t="s">
        <v>398</v>
      </c>
      <c r="G8320" s="32" t="s">
        <v>65</v>
      </c>
      <c r="H8320" s="35" t="s">
        <v>69</v>
      </c>
      <c r="I8320" s="32" t="s">
        <v>166</v>
      </c>
      <c r="J8320" s="19">
        <v>0.7</v>
      </c>
      <c r="K8320" s="126"/>
    </row>
    <row r="8321" spans="1:11">
      <c r="A8321" s="121" t="s">
        <v>22</v>
      </c>
      <c r="B8321" s="5" t="str">
        <f>TEXT(DATA[[#This Row],[Fecha]],"mmm")</f>
        <v>oct</v>
      </c>
      <c r="C8321" s="16">
        <f>(WEEKNUM(DATA[[#This Row],[Fecha]],2))</f>
        <v>41</v>
      </c>
      <c r="D8321" s="30">
        <v>45573</v>
      </c>
      <c r="E8321" s="102">
        <f>YEAR(DATA[[#This Row],[Fecha]])</f>
        <v>2024</v>
      </c>
      <c r="F8321" s="31" t="s">
        <v>58</v>
      </c>
      <c r="G8321" s="32" t="s">
        <v>60</v>
      </c>
      <c r="H8321" s="35" t="s">
        <v>299</v>
      </c>
      <c r="I8321" s="32" t="s">
        <v>166</v>
      </c>
      <c r="J8321" s="19">
        <v>0.7</v>
      </c>
      <c r="K8321" s="126"/>
    </row>
    <row r="8322" spans="1:11">
      <c r="A8322" s="121" t="s">
        <v>22</v>
      </c>
      <c r="B8322" s="5" t="str">
        <f>TEXT(DATA[[#This Row],[Fecha]],"mmm")</f>
        <v>oct</v>
      </c>
      <c r="C8322" s="16">
        <f>(WEEKNUM(DATA[[#This Row],[Fecha]],2))</f>
        <v>41</v>
      </c>
      <c r="D8322" s="30">
        <v>45572</v>
      </c>
      <c r="E8322" s="102">
        <f>YEAR(DATA[[#This Row],[Fecha]])</f>
        <v>2024</v>
      </c>
      <c r="F8322" s="31" t="s">
        <v>398</v>
      </c>
      <c r="G8322" s="32" t="s">
        <v>78</v>
      </c>
      <c r="H8322" s="35" t="s">
        <v>296</v>
      </c>
      <c r="I8322" s="32" t="s">
        <v>166</v>
      </c>
      <c r="J8322" s="19">
        <v>0.68</v>
      </c>
      <c r="K8322" s="126"/>
    </row>
    <row r="8323" spans="1:11">
      <c r="A8323" s="121" t="s">
        <v>22</v>
      </c>
      <c r="B8323" s="5" t="str">
        <f>TEXT(DATA[[#This Row],[Fecha]],"mmm")</f>
        <v>oct</v>
      </c>
      <c r="C8323" s="16">
        <f>(WEEKNUM(DATA[[#This Row],[Fecha]],2))</f>
        <v>41</v>
      </c>
      <c r="D8323" s="30">
        <v>45574</v>
      </c>
      <c r="E8323" s="102">
        <f>YEAR(DATA[[#This Row],[Fecha]])</f>
        <v>2024</v>
      </c>
      <c r="F8323" s="31" t="s">
        <v>398</v>
      </c>
      <c r="G8323" s="32" t="s">
        <v>76</v>
      </c>
      <c r="H8323" s="35" t="s">
        <v>304</v>
      </c>
      <c r="I8323" s="32" t="s">
        <v>166</v>
      </c>
      <c r="J8323" s="19">
        <v>0.53</v>
      </c>
      <c r="K8323" s="126"/>
    </row>
    <row r="8324" spans="1:11">
      <c r="A8324" s="121" t="s">
        <v>19</v>
      </c>
      <c r="B8324" s="5" t="str">
        <f>TEXT(DATA[[#This Row],[Fecha]],"mmm")</f>
        <v>oct</v>
      </c>
      <c r="C8324" s="16">
        <f>(WEEKNUM(DATA[[#This Row],[Fecha]],2))</f>
        <v>41</v>
      </c>
      <c r="D8324" s="30">
        <v>45573</v>
      </c>
      <c r="E8324" s="102">
        <f>YEAR(DATA[[#This Row],[Fecha]])</f>
        <v>2024</v>
      </c>
      <c r="F8324" s="31" t="s">
        <v>398</v>
      </c>
      <c r="G8324" s="32" t="s">
        <v>65</v>
      </c>
      <c r="H8324" s="35" t="s">
        <v>435</v>
      </c>
      <c r="I8324" s="32" t="s">
        <v>166</v>
      </c>
      <c r="J8324" s="19">
        <v>0.49</v>
      </c>
      <c r="K8324" s="126"/>
    </row>
    <row r="8325" spans="1:11">
      <c r="A8325" s="121" t="s">
        <v>22</v>
      </c>
      <c r="B8325" s="5" t="str">
        <f>TEXT(DATA[[#This Row],[Fecha]],"mmm")</f>
        <v>oct</v>
      </c>
      <c r="C8325" s="16">
        <f>(WEEKNUM(DATA[[#This Row],[Fecha]],2))</f>
        <v>41</v>
      </c>
      <c r="D8325" s="30">
        <v>45576</v>
      </c>
      <c r="E8325" s="102">
        <f>YEAR(DATA[[#This Row],[Fecha]])</f>
        <v>2024</v>
      </c>
      <c r="F8325" s="31" t="s">
        <v>398</v>
      </c>
      <c r="G8325" s="32" t="s">
        <v>78</v>
      </c>
      <c r="H8325" s="35" t="s">
        <v>296</v>
      </c>
      <c r="I8325" s="32" t="s">
        <v>166</v>
      </c>
      <c r="J8325" s="19">
        <v>0.42</v>
      </c>
      <c r="K8325" s="126"/>
    </row>
    <row r="8326" spans="1:11">
      <c r="A8326" s="121" t="s">
        <v>20</v>
      </c>
      <c r="B8326" s="5" t="str">
        <f>TEXT(DATA[[#This Row],[Fecha]],"mmm")</f>
        <v>oct</v>
      </c>
      <c r="C8326" s="16">
        <f>(WEEKNUM(DATA[[#This Row],[Fecha]],2))</f>
        <v>41</v>
      </c>
      <c r="D8326" s="30">
        <v>45575</v>
      </c>
      <c r="E8326" s="102">
        <f>YEAR(DATA[[#This Row],[Fecha]])</f>
        <v>2024</v>
      </c>
      <c r="F8326" s="31" t="s">
        <v>335</v>
      </c>
      <c r="G8326" s="32" t="s">
        <v>52</v>
      </c>
      <c r="H8326" s="35" t="s">
        <v>162</v>
      </c>
      <c r="I8326" s="32" t="s">
        <v>166</v>
      </c>
      <c r="J8326" s="19">
        <v>0.4</v>
      </c>
      <c r="K8326" s="126"/>
    </row>
    <row r="8327" spans="1:11">
      <c r="A8327" s="121" t="s">
        <v>22</v>
      </c>
      <c r="B8327" s="5" t="str">
        <f>TEXT(DATA[[#This Row],[Fecha]],"mmm")</f>
        <v>oct</v>
      </c>
      <c r="C8327" s="16">
        <f>(WEEKNUM(DATA[[#This Row],[Fecha]],2))</f>
        <v>41</v>
      </c>
      <c r="D8327" s="30">
        <v>45573</v>
      </c>
      <c r="E8327" s="102">
        <f>YEAR(DATA[[#This Row],[Fecha]])</f>
        <v>2024</v>
      </c>
      <c r="F8327" s="31" t="s">
        <v>398</v>
      </c>
      <c r="G8327" s="32" t="s">
        <v>78</v>
      </c>
      <c r="H8327" s="35" t="s">
        <v>296</v>
      </c>
      <c r="I8327" s="32" t="s">
        <v>166</v>
      </c>
      <c r="J8327" s="19">
        <v>0.38</v>
      </c>
      <c r="K8327" s="126"/>
    </row>
    <row r="8328" spans="1:11">
      <c r="A8328" s="121" t="s">
        <v>20</v>
      </c>
      <c r="B8328" s="5" t="str">
        <f>TEXT(DATA[[#This Row],[Fecha]],"mmm")</f>
        <v>oct</v>
      </c>
      <c r="C8328" s="16">
        <f>(WEEKNUM(DATA[[#This Row],[Fecha]],2))</f>
        <v>41</v>
      </c>
      <c r="D8328" s="30">
        <v>45572</v>
      </c>
      <c r="E8328" s="102">
        <f>YEAR(DATA[[#This Row],[Fecha]])</f>
        <v>2024</v>
      </c>
      <c r="F8328" s="31" t="s">
        <v>335</v>
      </c>
      <c r="G8328" s="32" t="s">
        <v>52</v>
      </c>
      <c r="H8328" s="35" t="s">
        <v>162</v>
      </c>
      <c r="I8328" s="32" t="s">
        <v>166</v>
      </c>
      <c r="J8328" s="19">
        <v>0.36</v>
      </c>
      <c r="K8328" s="126"/>
    </row>
    <row r="8329" spans="1:11">
      <c r="A8329" s="121" t="s">
        <v>22</v>
      </c>
      <c r="B8329" s="5" t="str">
        <f>TEXT(DATA[[#This Row],[Fecha]],"mmm")</f>
        <v>oct</v>
      </c>
      <c r="C8329" s="16">
        <f>(WEEKNUM(DATA[[#This Row],[Fecha]],2))</f>
        <v>41</v>
      </c>
      <c r="D8329" s="30">
        <v>45576</v>
      </c>
      <c r="E8329" s="102">
        <f>YEAR(DATA[[#This Row],[Fecha]])</f>
        <v>2024</v>
      </c>
      <c r="F8329" s="31" t="s">
        <v>398</v>
      </c>
      <c r="G8329" s="32" t="s">
        <v>78</v>
      </c>
      <c r="H8329" s="35" t="s">
        <v>296</v>
      </c>
      <c r="I8329" s="32" t="s">
        <v>166</v>
      </c>
      <c r="J8329" s="19">
        <v>0.35</v>
      </c>
      <c r="K8329" s="126"/>
    </row>
    <row r="8330" spans="1:11">
      <c r="A8330" s="121" t="s">
        <v>22</v>
      </c>
      <c r="B8330" s="5" t="str">
        <f>TEXT(DATA[[#This Row],[Fecha]],"mmm")</f>
        <v>oct</v>
      </c>
      <c r="C8330" s="16">
        <f>(WEEKNUM(DATA[[#This Row],[Fecha]],2))</f>
        <v>41</v>
      </c>
      <c r="D8330" s="30">
        <v>45576</v>
      </c>
      <c r="E8330" s="102">
        <f>YEAR(DATA[[#This Row],[Fecha]])</f>
        <v>2024</v>
      </c>
      <c r="F8330" s="31" t="s">
        <v>398</v>
      </c>
      <c r="G8330" s="32" t="s">
        <v>65</v>
      </c>
      <c r="H8330" s="35" t="s">
        <v>89</v>
      </c>
      <c r="I8330" s="32" t="s">
        <v>166</v>
      </c>
      <c r="J8330" s="19">
        <v>0.33</v>
      </c>
      <c r="K8330" s="126"/>
    </row>
    <row r="8331" spans="1:11">
      <c r="A8331" s="121" t="s">
        <v>22</v>
      </c>
      <c r="B8331" s="5" t="str">
        <f>TEXT(DATA[[#This Row],[Fecha]],"mmm")</f>
        <v>oct</v>
      </c>
      <c r="C8331" s="16">
        <f>(WEEKNUM(DATA[[#This Row],[Fecha]],2))</f>
        <v>41</v>
      </c>
      <c r="D8331" s="30">
        <v>45576</v>
      </c>
      <c r="E8331" s="102">
        <f>YEAR(DATA[[#This Row],[Fecha]])</f>
        <v>2024</v>
      </c>
      <c r="F8331" s="31" t="s">
        <v>58</v>
      </c>
      <c r="G8331" s="32" t="s">
        <v>78</v>
      </c>
      <c r="H8331" s="35" t="s">
        <v>296</v>
      </c>
      <c r="I8331" s="32" t="s">
        <v>166</v>
      </c>
      <c r="J8331" s="19">
        <v>0.23</v>
      </c>
      <c r="K8331" s="126"/>
    </row>
    <row r="8332" spans="1:11">
      <c r="A8332" s="121" t="s">
        <v>22</v>
      </c>
      <c r="B8332" s="5" t="str">
        <f>TEXT(DATA[[#This Row],[Fecha]],"mmm")</f>
        <v>oct</v>
      </c>
      <c r="C8332" s="16">
        <f>(WEEKNUM(DATA[[#This Row],[Fecha]],2))</f>
        <v>41</v>
      </c>
      <c r="D8332" s="30">
        <v>45576</v>
      </c>
      <c r="E8332" s="102">
        <f>YEAR(DATA[[#This Row],[Fecha]])</f>
        <v>2024</v>
      </c>
      <c r="F8332" s="31" t="s">
        <v>58</v>
      </c>
      <c r="G8332" s="32" t="s">
        <v>78</v>
      </c>
      <c r="H8332" s="35" t="s">
        <v>296</v>
      </c>
      <c r="I8332" s="32" t="s">
        <v>166</v>
      </c>
      <c r="J8332" s="19">
        <v>0.23</v>
      </c>
      <c r="K8332" s="126"/>
    </row>
    <row r="8333" spans="1:11">
      <c r="A8333" s="121" t="s">
        <v>22</v>
      </c>
      <c r="B8333" s="5" t="str">
        <f>TEXT(DATA[[#This Row],[Fecha]],"mmm")</f>
        <v>oct</v>
      </c>
      <c r="C8333" s="16">
        <f>(WEEKNUM(DATA[[#This Row],[Fecha]],2))</f>
        <v>41</v>
      </c>
      <c r="D8333" s="30">
        <v>45576</v>
      </c>
      <c r="E8333" s="102">
        <f>YEAR(DATA[[#This Row],[Fecha]])</f>
        <v>2024</v>
      </c>
      <c r="F8333" s="31" t="s">
        <v>398</v>
      </c>
      <c r="G8333" s="32" t="s">
        <v>78</v>
      </c>
      <c r="H8333" s="35" t="s">
        <v>296</v>
      </c>
      <c r="I8333" s="32" t="s">
        <v>166</v>
      </c>
      <c r="J8333" s="19">
        <v>0.23</v>
      </c>
      <c r="K8333" s="126"/>
    </row>
    <row r="8334" spans="1:11">
      <c r="A8334" s="121" t="s">
        <v>20</v>
      </c>
      <c r="B8334" s="5" t="str">
        <f>TEXT(DATA[[#This Row],[Fecha]],"mmm")</f>
        <v>oct</v>
      </c>
      <c r="C8334" s="16">
        <f>(WEEKNUM(DATA[[#This Row],[Fecha]],2))</f>
        <v>41</v>
      </c>
      <c r="D8334" s="30">
        <v>45573</v>
      </c>
      <c r="E8334" s="102">
        <f>YEAR(DATA[[#This Row],[Fecha]])</f>
        <v>2024</v>
      </c>
      <c r="F8334" s="31" t="s">
        <v>58</v>
      </c>
      <c r="G8334" s="32" t="s">
        <v>52</v>
      </c>
      <c r="H8334" s="35" t="s">
        <v>162</v>
      </c>
      <c r="I8334" s="32" t="s">
        <v>166</v>
      </c>
      <c r="J8334" s="19">
        <v>0.22</v>
      </c>
      <c r="K8334" s="126"/>
    </row>
    <row r="8335" spans="1:11">
      <c r="A8335" s="121" t="s">
        <v>20</v>
      </c>
      <c r="B8335" s="5" t="str">
        <f>TEXT(DATA[[#This Row],[Fecha]],"mmm")</f>
        <v>oct</v>
      </c>
      <c r="C8335" s="16">
        <f>(WEEKNUM(DATA[[#This Row],[Fecha]],2))</f>
        <v>41</v>
      </c>
      <c r="D8335" s="30">
        <v>45573</v>
      </c>
      <c r="E8335" s="102">
        <f>YEAR(DATA[[#This Row],[Fecha]])</f>
        <v>2024</v>
      </c>
      <c r="F8335" s="31" t="s">
        <v>335</v>
      </c>
      <c r="G8335" s="32" t="s">
        <v>52</v>
      </c>
      <c r="H8335" s="35" t="s">
        <v>162</v>
      </c>
      <c r="I8335" s="32" t="s">
        <v>166</v>
      </c>
      <c r="J8335" s="19">
        <v>0.19</v>
      </c>
      <c r="K8335" s="126"/>
    </row>
    <row r="8336" spans="1:11">
      <c r="A8336" s="121" t="s">
        <v>19</v>
      </c>
      <c r="B8336" s="5" t="str">
        <f>TEXT(DATA[[#This Row],[Fecha]],"mmm")</f>
        <v>oct</v>
      </c>
      <c r="C8336" s="16">
        <f>(WEEKNUM(DATA[[#This Row],[Fecha]],2))</f>
        <v>41</v>
      </c>
      <c r="D8336" s="30">
        <v>45572</v>
      </c>
      <c r="E8336" s="102">
        <f>YEAR(DATA[[#This Row],[Fecha]])</f>
        <v>2024</v>
      </c>
      <c r="F8336" s="31" t="s">
        <v>398</v>
      </c>
      <c r="G8336" s="32" t="s">
        <v>76</v>
      </c>
      <c r="H8336" s="35" t="s">
        <v>750</v>
      </c>
      <c r="I8336" s="32" t="s">
        <v>166</v>
      </c>
      <c r="J8336" s="19">
        <v>0.16</v>
      </c>
      <c r="K8336" s="126"/>
    </row>
    <row r="8337" spans="1:11">
      <c r="A8337" s="121" t="s">
        <v>22</v>
      </c>
      <c r="B8337" s="5" t="str">
        <f>TEXT(DATA[[#This Row],[Fecha]],"mmm")</f>
        <v>oct</v>
      </c>
      <c r="C8337" s="16">
        <f>(WEEKNUM(DATA[[#This Row],[Fecha]],2))</f>
        <v>41</v>
      </c>
      <c r="D8337" s="30">
        <v>45576</v>
      </c>
      <c r="E8337" s="102">
        <f>YEAR(DATA[[#This Row],[Fecha]])</f>
        <v>2024</v>
      </c>
      <c r="F8337" s="31" t="s">
        <v>398</v>
      </c>
      <c r="G8337" s="32" t="s">
        <v>78</v>
      </c>
      <c r="H8337" s="35" t="s">
        <v>296</v>
      </c>
      <c r="I8337" s="32" t="s">
        <v>166</v>
      </c>
      <c r="J8337" s="19">
        <v>0.15</v>
      </c>
      <c r="K8337" s="126"/>
    </row>
    <row r="8338" spans="1:11">
      <c r="A8338" s="121" t="s">
        <v>22</v>
      </c>
      <c r="B8338" s="5" t="str">
        <f>TEXT(DATA[[#This Row],[Fecha]],"mmm")</f>
        <v>oct</v>
      </c>
      <c r="C8338" s="16">
        <f>(WEEKNUM(DATA[[#This Row],[Fecha]],2))</f>
        <v>41</v>
      </c>
      <c r="D8338" s="30">
        <v>45576</v>
      </c>
      <c r="E8338" s="102">
        <f>YEAR(DATA[[#This Row],[Fecha]])</f>
        <v>2024</v>
      </c>
      <c r="F8338" s="31" t="s">
        <v>58</v>
      </c>
      <c r="G8338" s="32" t="s">
        <v>78</v>
      </c>
      <c r="H8338" s="35" t="s">
        <v>296</v>
      </c>
      <c r="I8338" s="32" t="s">
        <v>166</v>
      </c>
      <c r="J8338" s="19">
        <v>0.13</v>
      </c>
      <c r="K8338" s="126"/>
    </row>
    <row r="8339" spans="1:11">
      <c r="A8339" s="121" t="s">
        <v>20</v>
      </c>
      <c r="B8339" s="5" t="str">
        <f>TEXT(DATA[[#This Row],[Fecha]],"mmm")</f>
        <v>oct</v>
      </c>
      <c r="C8339" s="16">
        <f>(WEEKNUM(DATA[[#This Row],[Fecha]],2))</f>
        <v>41</v>
      </c>
      <c r="D8339" s="30">
        <v>45575</v>
      </c>
      <c r="E8339" s="102">
        <f>YEAR(DATA[[#This Row],[Fecha]])</f>
        <v>2024</v>
      </c>
      <c r="F8339" s="31" t="s">
        <v>398</v>
      </c>
      <c r="G8339" s="32" t="s">
        <v>59</v>
      </c>
      <c r="H8339" s="35" t="s">
        <v>487</v>
      </c>
      <c r="I8339" s="32" t="s">
        <v>166</v>
      </c>
      <c r="J8339" s="19">
        <v>0.1</v>
      </c>
      <c r="K8339" s="126"/>
    </row>
    <row r="8340" spans="1:11">
      <c r="A8340" s="121" t="s">
        <v>22</v>
      </c>
      <c r="B8340" s="5" t="str">
        <f>TEXT(DATA[[#This Row],[Fecha]],"mmm")</f>
        <v>oct</v>
      </c>
      <c r="C8340" s="16">
        <f>(WEEKNUM(DATA[[#This Row],[Fecha]],2))</f>
        <v>41</v>
      </c>
      <c r="D8340" s="30">
        <v>45576</v>
      </c>
      <c r="E8340" s="102">
        <f>YEAR(DATA[[#This Row],[Fecha]])</f>
        <v>2024</v>
      </c>
      <c r="F8340" s="31" t="s">
        <v>398</v>
      </c>
      <c r="G8340" s="32" t="s">
        <v>78</v>
      </c>
      <c r="H8340" s="35" t="s">
        <v>296</v>
      </c>
      <c r="I8340" s="32" t="s">
        <v>166</v>
      </c>
      <c r="J8340" s="19">
        <v>0.1</v>
      </c>
      <c r="K8340" s="126"/>
    </row>
    <row r="8341" spans="1:11">
      <c r="A8341" s="127" t="s">
        <v>19</v>
      </c>
      <c r="B8341" s="128" t="str">
        <f>TEXT(DATA[[#This Row],[Fecha]],"mmm")</f>
        <v>oct</v>
      </c>
      <c r="C8341" s="129">
        <f>(WEEKNUM(DATA[[#This Row],[Fecha]],2))</f>
        <v>41</v>
      </c>
      <c r="D8341" s="137">
        <v>45572</v>
      </c>
      <c r="E8341" s="138">
        <f>YEAR(DATA[[#This Row],[Fecha]])</f>
        <v>2024</v>
      </c>
      <c r="F8341" s="139" t="s">
        <v>398</v>
      </c>
      <c r="G8341" s="133" t="s">
        <v>76</v>
      </c>
      <c r="H8341" s="140" t="s">
        <v>750</v>
      </c>
      <c r="I8341" s="133" t="s">
        <v>166</v>
      </c>
      <c r="J8341" s="135">
        <v>0.09</v>
      </c>
      <c r="K8341" s="136"/>
    </row>
    <row r="8342" spans="1:11">
      <c r="A8342" s="121" t="s">
        <v>22</v>
      </c>
      <c r="B8342" s="5" t="str">
        <f>TEXT(DATA[[#This Row],[Fecha]],"mmm")</f>
        <v>oct</v>
      </c>
      <c r="C8342" s="16">
        <f>(WEEKNUM(DATA[[#This Row],[Fecha]],2))</f>
        <v>42</v>
      </c>
      <c r="D8342" s="30">
        <v>45580</v>
      </c>
      <c r="E8342" s="102">
        <f>YEAR(DATA[[#This Row],[Fecha]])</f>
        <v>2024</v>
      </c>
      <c r="F8342" s="31" t="s">
        <v>58</v>
      </c>
      <c r="G8342" s="32" t="s">
        <v>65</v>
      </c>
      <c r="H8342" s="35" t="s">
        <v>89</v>
      </c>
      <c r="I8342" s="32" t="s">
        <v>57</v>
      </c>
      <c r="J8342" s="19">
        <v>12.45</v>
      </c>
      <c r="K8342" s="126" t="s">
        <v>1266</v>
      </c>
    </row>
    <row r="8343" spans="1:11">
      <c r="A8343" s="121" t="s">
        <v>22</v>
      </c>
      <c r="B8343" s="5" t="str">
        <f>TEXT(DATA[[#This Row],[Fecha]],"mmm")</f>
        <v>oct</v>
      </c>
      <c r="C8343" s="16">
        <f>(WEEKNUM(DATA[[#This Row],[Fecha]],2))</f>
        <v>42</v>
      </c>
      <c r="D8343" s="30">
        <v>45580</v>
      </c>
      <c r="E8343" s="102">
        <f>YEAR(DATA[[#This Row],[Fecha]])</f>
        <v>2024</v>
      </c>
      <c r="F8343" s="31" t="s">
        <v>398</v>
      </c>
      <c r="G8343" s="32" t="s">
        <v>76</v>
      </c>
      <c r="H8343" s="35" t="s">
        <v>303</v>
      </c>
      <c r="I8343" s="32" t="s">
        <v>56</v>
      </c>
      <c r="J8343" s="19">
        <v>12.45</v>
      </c>
      <c r="K8343" s="126" t="s">
        <v>1267</v>
      </c>
    </row>
    <row r="8344" spans="1:11">
      <c r="A8344" s="121" t="s">
        <v>22</v>
      </c>
      <c r="B8344" s="5" t="str">
        <f>TEXT(DATA[[#This Row],[Fecha]],"mmm")</f>
        <v>oct</v>
      </c>
      <c r="C8344" s="16">
        <f>(WEEKNUM(DATA[[#This Row],[Fecha]],2))</f>
        <v>42</v>
      </c>
      <c r="D8344" s="30">
        <v>45580</v>
      </c>
      <c r="E8344" s="102">
        <f>YEAR(DATA[[#This Row],[Fecha]])</f>
        <v>2024</v>
      </c>
      <c r="F8344" s="31" t="s">
        <v>398</v>
      </c>
      <c r="G8344" s="32" t="s">
        <v>74</v>
      </c>
      <c r="H8344" s="35" t="s">
        <v>149</v>
      </c>
      <c r="I8344" s="32" t="s">
        <v>57</v>
      </c>
      <c r="J8344" s="19">
        <v>8.83</v>
      </c>
      <c r="K8344" s="126" t="s">
        <v>1268</v>
      </c>
    </row>
    <row r="8345" spans="1:11">
      <c r="A8345" s="121" t="s">
        <v>22</v>
      </c>
      <c r="B8345" s="5" t="str">
        <f>TEXT(DATA[[#This Row],[Fecha]],"mmm")</f>
        <v>oct</v>
      </c>
      <c r="C8345" s="16">
        <f>(WEEKNUM(DATA[[#This Row],[Fecha]],2))</f>
        <v>42</v>
      </c>
      <c r="D8345" s="30">
        <v>45580</v>
      </c>
      <c r="E8345" s="102">
        <f>YEAR(DATA[[#This Row],[Fecha]])</f>
        <v>2024</v>
      </c>
      <c r="F8345" s="31" t="s">
        <v>58</v>
      </c>
      <c r="G8345" s="32" t="s">
        <v>65</v>
      </c>
      <c r="H8345" s="35" t="s">
        <v>89</v>
      </c>
      <c r="I8345" s="32" t="s">
        <v>57</v>
      </c>
      <c r="J8345" s="19">
        <v>8.73</v>
      </c>
      <c r="K8345" s="126" t="s">
        <v>1266</v>
      </c>
    </row>
    <row r="8346" spans="1:11">
      <c r="A8346" s="121" t="s">
        <v>22</v>
      </c>
      <c r="B8346" s="5" t="str">
        <f>TEXT(DATA[[#This Row],[Fecha]],"mmm")</f>
        <v>oct</v>
      </c>
      <c r="C8346" s="16">
        <f>(WEEKNUM(DATA[[#This Row],[Fecha]],2))</f>
        <v>42</v>
      </c>
      <c r="D8346" s="30">
        <v>45580</v>
      </c>
      <c r="E8346" s="102">
        <f>YEAR(DATA[[#This Row],[Fecha]])</f>
        <v>2024</v>
      </c>
      <c r="F8346" s="31" t="s">
        <v>398</v>
      </c>
      <c r="G8346" s="32" t="s">
        <v>53</v>
      </c>
      <c r="H8346" s="35" t="s">
        <v>525</v>
      </c>
      <c r="I8346" s="32" t="s">
        <v>57</v>
      </c>
      <c r="J8346" s="19">
        <v>8</v>
      </c>
      <c r="K8346" s="126"/>
    </row>
    <row r="8347" spans="1:11">
      <c r="A8347" s="121" t="s">
        <v>22</v>
      </c>
      <c r="B8347" s="5" t="str">
        <f>TEXT(DATA[[#This Row],[Fecha]],"mmm")</f>
        <v>oct</v>
      </c>
      <c r="C8347" s="16">
        <f>(WEEKNUM(DATA[[#This Row],[Fecha]],2))</f>
        <v>42</v>
      </c>
      <c r="D8347" s="30">
        <v>45580</v>
      </c>
      <c r="E8347" s="102">
        <f>YEAR(DATA[[#This Row],[Fecha]])</f>
        <v>2024</v>
      </c>
      <c r="F8347" s="31" t="s">
        <v>58</v>
      </c>
      <c r="G8347" s="32" t="s">
        <v>78</v>
      </c>
      <c r="H8347" s="35" t="s">
        <v>296</v>
      </c>
      <c r="I8347" s="32" t="s">
        <v>56</v>
      </c>
      <c r="J8347" s="19">
        <v>5.63</v>
      </c>
      <c r="K8347" s="126"/>
    </row>
    <row r="8348" spans="1:11">
      <c r="A8348" s="121" t="s">
        <v>22</v>
      </c>
      <c r="B8348" s="5" t="str">
        <f>TEXT(DATA[[#This Row],[Fecha]],"mmm")</f>
        <v>oct</v>
      </c>
      <c r="C8348" s="16">
        <f>(WEEKNUM(DATA[[#This Row],[Fecha]],2))</f>
        <v>42</v>
      </c>
      <c r="D8348" s="30">
        <v>45581</v>
      </c>
      <c r="E8348" s="102">
        <f>YEAR(DATA[[#This Row],[Fecha]])</f>
        <v>2024</v>
      </c>
      <c r="F8348" s="31" t="s">
        <v>398</v>
      </c>
      <c r="G8348" s="32" t="s">
        <v>53</v>
      </c>
      <c r="H8348" s="35" t="s">
        <v>666</v>
      </c>
      <c r="I8348" s="32" t="s">
        <v>56</v>
      </c>
      <c r="J8348" s="19">
        <v>7.1</v>
      </c>
      <c r="K8348" s="126" t="s">
        <v>1269</v>
      </c>
    </row>
    <row r="8349" spans="1:11">
      <c r="A8349" s="121" t="s">
        <v>22</v>
      </c>
      <c r="B8349" s="5" t="str">
        <f>TEXT(DATA[[#This Row],[Fecha]],"mmm")</f>
        <v>oct</v>
      </c>
      <c r="C8349" s="16">
        <f>(WEEKNUM(DATA[[#This Row],[Fecha]],2))</f>
        <v>42</v>
      </c>
      <c r="D8349" s="30">
        <v>45582</v>
      </c>
      <c r="E8349" s="102">
        <f>YEAR(DATA[[#This Row],[Fecha]])</f>
        <v>2024</v>
      </c>
      <c r="F8349" s="31" t="s">
        <v>398</v>
      </c>
      <c r="G8349" s="32" t="s">
        <v>59</v>
      </c>
      <c r="H8349" s="35" t="s">
        <v>66</v>
      </c>
      <c r="I8349" s="32" t="s">
        <v>57</v>
      </c>
      <c r="J8349" s="19">
        <v>13.3</v>
      </c>
      <c r="K8349" s="126" t="s">
        <v>1270</v>
      </c>
    </row>
    <row r="8350" spans="1:11">
      <c r="A8350" s="121" t="s">
        <v>19</v>
      </c>
      <c r="B8350" s="5" t="str">
        <f>TEXT(DATA[[#This Row],[Fecha]],"mmm")</f>
        <v>oct</v>
      </c>
      <c r="C8350" s="16">
        <f>(WEEKNUM(DATA[[#This Row],[Fecha]],2))</f>
        <v>42</v>
      </c>
      <c r="D8350" s="30">
        <v>45584</v>
      </c>
      <c r="E8350" s="102">
        <f>YEAR(DATA[[#This Row],[Fecha]])</f>
        <v>2024</v>
      </c>
      <c r="F8350" s="31" t="s">
        <v>58</v>
      </c>
      <c r="G8350" s="32" t="s">
        <v>64</v>
      </c>
      <c r="H8350" s="35" t="s">
        <v>142</v>
      </c>
      <c r="I8350" s="32" t="s">
        <v>57</v>
      </c>
      <c r="J8350" s="19">
        <v>23.67</v>
      </c>
      <c r="K8350" s="126" t="s">
        <v>1271</v>
      </c>
    </row>
    <row r="8351" spans="1:11">
      <c r="A8351" s="121" t="s">
        <v>22</v>
      </c>
      <c r="B8351" s="5" t="str">
        <f>TEXT(DATA[[#This Row],[Fecha]],"mmm")</f>
        <v>oct</v>
      </c>
      <c r="C8351" s="16">
        <f>(WEEKNUM(DATA[[#This Row],[Fecha]],2))</f>
        <v>42</v>
      </c>
      <c r="D8351" s="30">
        <v>45584</v>
      </c>
      <c r="E8351" s="102">
        <f>YEAR(DATA[[#This Row],[Fecha]])</f>
        <v>2024</v>
      </c>
      <c r="F8351" s="31" t="s">
        <v>398</v>
      </c>
      <c r="G8351" s="32" t="s">
        <v>64</v>
      </c>
      <c r="H8351" s="35" t="s">
        <v>530</v>
      </c>
      <c r="I8351" s="32" t="s">
        <v>57</v>
      </c>
      <c r="J8351" s="19">
        <v>20.329999999999998</v>
      </c>
      <c r="K8351" s="126" t="s">
        <v>1272</v>
      </c>
    </row>
    <row r="8352" spans="1:11">
      <c r="A8352" s="121" t="s">
        <v>19</v>
      </c>
      <c r="B8352" s="5" t="str">
        <f>TEXT(DATA[[#This Row],[Fecha]],"mmm")</f>
        <v>oct</v>
      </c>
      <c r="C8352" s="16">
        <f>(WEEKNUM(DATA[[#This Row],[Fecha]],2))</f>
        <v>42</v>
      </c>
      <c r="D8352" s="30">
        <v>45579</v>
      </c>
      <c r="E8352" s="102">
        <f>YEAR(DATA[[#This Row],[Fecha]])</f>
        <v>2024</v>
      </c>
      <c r="F8352" s="31" t="s">
        <v>398</v>
      </c>
      <c r="G8352" s="32" t="s">
        <v>81</v>
      </c>
      <c r="H8352" s="35" t="s">
        <v>305</v>
      </c>
      <c r="I8352" s="32" t="s">
        <v>166</v>
      </c>
      <c r="J8352" s="19">
        <v>4.2</v>
      </c>
      <c r="K8352" s="126"/>
    </row>
    <row r="8353" spans="1:11">
      <c r="A8353" s="121" t="s">
        <v>22</v>
      </c>
      <c r="B8353" s="5" t="str">
        <f>TEXT(DATA[[#This Row],[Fecha]],"mmm")</f>
        <v>oct</v>
      </c>
      <c r="C8353" s="16">
        <f>(WEEKNUM(DATA[[#This Row],[Fecha]],2))</f>
        <v>42</v>
      </c>
      <c r="D8353" s="30">
        <v>45580</v>
      </c>
      <c r="E8353" s="102">
        <f>YEAR(DATA[[#This Row],[Fecha]])</f>
        <v>2024</v>
      </c>
      <c r="F8353" s="31" t="s">
        <v>398</v>
      </c>
      <c r="G8353" s="32" t="s">
        <v>76</v>
      </c>
      <c r="H8353" s="35" t="s">
        <v>303</v>
      </c>
      <c r="I8353" s="32" t="s">
        <v>166</v>
      </c>
      <c r="J8353" s="19">
        <v>4.13</v>
      </c>
      <c r="K8353" s="126"/>
    </row>
    <row r="8354" spans="1:11">
      <c r="A8354" s="121" t="s">
        <v>22</v>
      </c>
      <c r="B8354" s="5" t="str">
        <f>TEXT(DATA[[#This Row],[Fecha]],"mmm")</f>
        <v>oct</v>
      </c>
      <c r="C8354" s="16">
        <f>(WEEKNUM(DATA[[#This Row],[Fecha]],2))</f>
        <v>42</v>
      </c>
      <c r="D8354" s="30">
        <v>45582</v>
      </c>
      <c r="E8354" s="102">
        <f>YEAR(DATA[[#This Row],[Fecha]])</f>
        <v>2024</v>
      </c>
      <c r="F8354" s="31" t="s">
        <v>398</v>
      </c>
      <c r="G8354" s="32" t="s">
        <v>65</v>
      </c>
      <c r="H8354" s="35" t="s">
        <v>89</v>
      </c>
      <c r="I8354" s="32" t="s">
        <v>166</v>
      </c>
      <c r="J8354" s="19">
        <v>3.8</v>
      </c>
      <c r="K8354" s="126"/>
    </row>
    <row r="8355" spans="1:11">
      <c r="A8355" s="121" t="s">
        <v>19</v>
      </c>
      <c r="B8355" s="5" t="str">
        <f>TEXT(DATA[[#This Row],[Fecha]],"mmm")</f>
        <v>oct</v>
      </c>
      <c r="C8355" s="16">
        <f>(WEEKNUM(DATA[[#This Row],[Fecha]],2))</f>
        <v>42</v>
      </c>
      <c r="D8355" s="30">
        <v>45581</v>
      </c>
      <c r="E8355" s="102">
        <f>YEAR(DATA[[#This Row],[Fecha]])</f>
        <v>2024</v>
      </c>
      <c r="F8355" s="31" t="s">
        <v>58</v>
      </c>
      <c r="G8355" s="32" t="s">
        <v>53</v>
      </c>
      <c r="H8355" s="35" t="s">
        <v>519</v>
      </c>
      <c r="I8355" s="32" t="s">
        <v>166</v>
      </c>
      <c r="J8355" s="19">
        <v>3.63</v>
      </c>
      <c r="K8355" s="126"/>
    </row>
    <row r="8356" spans="1:11">
      <c r="A8356" s="121" t="s">
        <v>22</v>
      </c>
      <c r="B8356" s="5" t="str">
        <f>TEXT(DATA[[#This Row],[Fecha]],"mmm")</f>
        <v>oct</v>
      </c>
      <c r="C8356" s="16">
        <f>(WEEKNUM(DATA[[#This Row],[Fecha]],2))</f>
        <v>42</v>
      </c>
      <c r="D8356" s="30">
        <v>45582</v>
      </c>
      <c r="E8356" s="102">
        <f>YEAR(DATA[[#This Row],[Fecha]])</f>
        <v>2024</v>
      </c>
      <c r="F8356" s="31" t="s">
        <v>398</v>
      </c>
      <c r="G8356" s="32" t="s">
        <v>76</v>
      </c>
      <c r="H8356" s="35" t="s">
        <v>304</v>
      </c>
      <c r="I8356" s="32" t="s">
        <v>166</v>
      </c>
      <c r="J8356" s="19">
        <v>3.55</v>
      </c>
      <c r="K8356" s="126"/>
    </row>
    <row r="8357" spans="1:11">
      <c r="A8357" s="121" t="s">
        <v>22</v>
      </c>
      <c r="B8357" s="5" t="str">
        <f>TEXT(DATA[[#This Row],[Fecha]],"mmm")</f>
        <v>oct</v>
      </c>
      <c r="C8357" s="16">
        <f>(WEEKNUM(DATA[[#This Row],[Fecha]],2))</f>
        <v>42</v>
      </c>
      <c r="D8357" s="30">
        <v>45583</v>
      </c>
      <c r="E8357" s="102">
        <f>YEAR(DATA[[#This Row],[Fecha]])</f>
        <v>2024</v>
      </c>
      <c r="F8357" s="31" t="s">
        <v>58</v>
      </c>
      <c r="G8357" s="32" t="s">
        <v>76</v>
      </c>
      <c r="H8357" s="35" t="s">
        <v>120</v>
      </c>
      <c r="I8357" s="32" t="s">
        <v>166</v>
      </c>
      <c r="J8357" s="19">
        <v>3.45</v>
      </c>
      <c r="K8357" s="126"/>
    </row>
    <row r="8358" spans="1:11">
      <c r="A8358" s="121" t="s">
        <v>22</v>
      </c>
      <c r="B8358" s="5" t="str">
        <f>TEXT(DATA[[#This Row],[Fecha]],"mmm")</f>
        <v>oct</v>
      </c>
      <c r="C8358" s="16">
        <f>(WEEKNUM(DATA[[#This Row],[Fecha]],2))</f>
        <v>42</v>
      </c>
      <c r="D8358" s="30">
        <v>45584</v>
      </c>
      <c r="E8358" s="102">
        <f>YEAR(DATA[[#This Row],[Fecha]])</f>
        <v>2024</v>
      </c>
      <c r="F8358" s="31" t="s">
        <v>398</v>
      </c>
      <c r="G8358" s="32" t="s">
        <v>71</v>
      </c>
      <c r="H8358" s="35" t="s">
        <v>346</v>
      </c>
      <c r="I8358" s="32" t="s">
        <v>166</v>
      </c>
      <c r="J8358" s="19">
        <v>3.23</v>
      </c>
      <c r="K8358" s="126"/>
    </row>
    <row r="8359" spans="1:11">
      <c r="A8359" s="121" t="s">
        <v>19</v>
      </c>
      <c r="B8359" s="5" t="str">
        <f>TEXT(DATA[[#This Row],[Fecha]],"mmm")</f>
        <v>oct</v>
      </c>
      <c r="C8359" s="16">
        <f>(WEEKNUM(DATA[[#This Row],[Fecha]],2))</f>
        <v>42</v>
      </c>
      <c r="D8359" s="30">
        <v>45584</v>
      </c>
      <c r="E8359" s="102">
        <f>YEAR(DATA[[#This Row],[Fecha]])</f>
        <v>2024</v>
      </c>
      <c r="F8359" s="31" t="s">
        <v>58</v>
      </c>
      <c r="G8359" s="32" t="s">
        <v>65</v>
      </c>
      <c r="H8359" s="35" t="s">
        <v>435</v>
      </c>
      <c r="I8359" s="32" t="s">
        <v>166</v>
      </c>
      <c r="J8359" s="19">
        <v>3.12</v>
      </c>
      <c r="K8359" s="126"/>
    </row>
    <row r="8360" spans="1:11">
      <c r="A8360" s="121" t="s">
        <v>19</v>
      </c>
      <c r="B8360" s="5" t="str">
        <f>TEXT(DATA[[#This Row],[Fecha]],"mmm")</f>
        <v>oct</v>
      </c>
      <c r="C8360" s="16">
        <f>(WEEKNUM(DATA[[#This Row],[Fecha]],2))</f>
        <v>42</v>
      </c>
      <c r="D8360" s="30">
        <v>45584</v>
      </c>
      <c r="E8360" s="102">
        <f>YEAR(DATA[[#This Row],[Fecha]])</f>
        <v>2024</v>
      </c>
      <c r="F8360" s="31" t="s">
        <v>58</v>
      </c>
      <c r="G8360" s="32" t="s">
        <v>65</v>
      </c>
      <c r="H8360" s="35" t="s">
        <v>435</v>
      </c>
      <c r="I8360" s="32" t="s">
        <v>166</v>
      </c>
      <c r="J8360" s="19">
        <v>2.94</v>
      </c>
      <c r="K8360" s="126"/>
    </row>
    <row r="8361" spans="1:11">
      <c r="A8361" s="121" t="s">
        <v>22</v>
      </c>
      <c r="B8361" s="5" t="str">
        <f>TEXT(DATA[[#This Row],[Fecha]],"mmm")</f>
        <v>oct</v>
      </c>
      <c r="C8361" s="16">
        <f>(WEEKNUM(DATA[[#This Row],[Fecha]],2))</f>
        <v>42</v>
      </c>
      <c r="D8361" s="30">
        <v>45582</v>
      </c>
      <c r="E8361" s="102">
        <f>YEAR(DATA[[#This Row],[Fecha]])</f>
        <v>2024</v>
      </c>
      <c r="F8361" s="31" t="s">
        <v>58</v>
      </c>
      <c r="G8361" s="32" t="s">
        <v>79</v>
      </c>
      <c r="H8361" s="35" t="s">
        <v>110</v>
      </c>
      <c r="I8361" s="32" t="s">
        <v>166</v>
      </c>
      <c r="J8361" s="19">
        <v>2.9</v>
      </c>
      <c r="K8361" s="126"/>
    </row>
    <row r="8362" spans="1:11">
      <c r="A8362" s="121" t="s">
        <v>22</v>
      </c>
      <c r="B8362" s="5" t="str">
        <f>TEXT(DATA[[#This Row],[Fecha]],"mmm")</f>
        <v>oct</v>
      </c>
      <c r="C8362" s="16">
        <f>(WEEKNUM(DATA[[#This Row],[Fecha]],2))</f>
        <v>42</v>
      </c>
      <c r="D8362" s="30">
        <v>45583</v>
      </c>
      <c r="E8362" s="102">
        <f>YEAR(DATA[[#This Row],[Fecha]])</f>
        <v>2024</v>
      </c>
      <c r="F8362" s="31" t="s">
        <v>398</v>
      </c>
      <c r="G8362" s="32" t="s">
        <v>60</v>
      </c>
      <c r="H8362" s="35" t="s">
        <v>299</v>
      </c>
      <c r="I8362" s="32" t="s">
        <v>166</v>
      </c>
      <c r="J8362" s="19">
        <v>2.65</v>
      </c>
      <c r="K8362" s="126"/>
    </row>
    <row r="8363" spans="1:11">
      <c r="A8363" s="121" t="s">
        <v>22</v>
      </c>
      <c r="B8363" s="5" t="str">
        <f>TEXT(DATA[[#This Row],[Fecha]],"mmm")</f>
        <v>oct</v>
      </c>
      <c r="C8363" s="16">
        <f>(WEEKNUM(DATA[[#This Row],[Fecha]],2))</f>
        <v>42</v>
      </c>
      <c r="D8363" s="30">
        <v>45579</v>
      </c>
      <c r="E8363" s="102">
        <f>YEAR(DATA[[#This Row],[Fecha]])</f>
        <v>2024</v>
      </c>
      <c r="F8363" s="31" t="s">
        <v>398</v>
      </c>
      <c r="G8363" s="32" t="s">
        <v>76</v>
      </c>
      <c r="H8363" s="35" t="s">
        <v>304</v>
      </c>
      <c r="I8363" s="32" t="s">
        <v>166</v>
      </c>
      <c r="J8363" s="19">
        <v>2.58</v>
      </c>
      <c r="K8363" s="126"/>
    </row>
    <row r="8364" spans="1:11">
      <c r="A8364" s="121" t="s">
        <v>22</v>
      </c>
      <c r="B8364" s="5" t="str">
        <f>TEXT(DATA[[#This Row],[Fecha]],"mmm")</f>
        <v>oct</v>
      </c>
      <c r="C8364" s="16">
        <f>(WEEKNUM(DATA[[#This Row],[Fecha]],2))</f>
        <v>42</v>
      </c>
      <c r="D8364" s="30">
        <v>45582</v>
      </c>
      <c r="E8364" s="102">
        <f>YEAR(DATA[[#This Row],[Fecha]])</f>
        <v>2024</v>
      </c>
      <c r="F8364" s="31" t="s">
        <v>398</v>
      </c>
      <c r="G8364" s="32" t="s">
        <v>76</v>
      </c>
      <c r="H8364" s="35" t="s">
        <v>304</v>
      </c>
      <c r="I8364" s="32" t="s">
        <v>166</v>
      </c>
      <c r="J8364" s="19">
        <v>2.5499999999999998</v>
      </c>
      <c r="K8364" s="126"/>
    </row>
    <row r="8365" spans="1:11">
      <c r="A8365" s="121" t="s">
        <v>19</v>
      </c>
      <c r="B8365" s="5" t="str">
        <f>TEXT(DATA[[#This Row],[Fecha]],"mmm")</f>
        <v>oct</v>
      </c>
      <c r="C8365" s="16">
        <f>(WEEKNUM(DATA[[#This Row],[Fecha]],2))</f>
        <v>42</v>
      </c>
      <c r="D8365" s="30">
        <v>45581</v>
      </c>
      <c r="E8365" s="102">
        <f>YEAR(DATA[[#This Row],[Fecha]])</f>
        <v>2024</v>
      </c>
      <c r="F8365" s="31" t="s">
        <v>58</v>
      </c>
      <c r="G8365" s="32" t="s">
        <v>53</v>
      </c>
      <c r="H8365" s="35" t="s">
        <v>519</v>
      </c>
      <c r="I8365" s="32" t="s">
        <v>166</v>
      </c>
      <c r="J8365" s="19">
        <v>2.5</v>
      </c>
      <c r="K8365" s="126"/>
    </row>
    <row r="8366" spans="1:11">
      <c r="A8366" s="121" t="s">
        <v>19</v>
      </c>
      <c r="B8366" s="5" t="str">
        <f>TEXT(DATA[[#This Row],[Fecha]],"mmm")</f>
        <v>oct</v>
      </c>
      <c r="C8366" s="16">
        <f>(WEEKNUM(DATA[[#This Row],[Fecha]],2))</f>
        <v>42</v>
      </c>
      <c r="D8366" s="30">
        <v>45581</v>
      </c>
      <c r="E8366" s="102">
        <f>YEAR(DATA[[#This Row],[Fecha]])</f>
        <v>2024</v>
      </c>
      <c r="F8366" s="31" t="s">
        <v>398</v>
      </c>
      <c r="G8366" s="32" t="s">
        <v>235</v>
      </c>
      <c r="H8366" s="35" t="s">
        <v>549</v>
      </c>
      <c r="I8366" s="32" t="s">
        <v>166</v>
      </c>
      <c r="J8366" s="19">
        <v>2.48</v>
      </c>
      <c r="K8366" s="126"/>
    </row>
    <row r="8367" spans="1:11">
      <c r="A8367" s="121" t="s">
        <v>22</v>
      </c>
      <c r="B8367" s="5" t="str">
        <f>TEXT(DATA[[#This Row],[Fecha]],"mmm")</f>
        <v>oct</v>
      </c>
      <c r="C8367" s="16">
        <f>(WEEKNUM(DATA[[#This Row],[Fecha]],2))</f>
        <v>42</v>
      </c>
      <c r="D8367" s="30">
        <v>45583</v>
      </c>
      <c r="E8367" s="102">
        <f>YEAR(DATA[[#This Row],[Fecha]])</f>
        <v>2024</v>
      </c>
      <c r="F8367" s="31" t="s">
        <v>58</v>
      </c>
      <c r="G8367" s="32" t="s">
        <v>79</v>
      </c>
      <c r="H8367" s="35" t="s">
        <v>110</v>
      </c>
      <c r="I8367" s="32" t="s">
        <v>166</v>
      </c>
      <c r="J8367" s="19">
        <v>2.25</v>
      </c>
      <c r="K8367" s="126"/>
    </row>
    <row r="8368" spans="1:11">
      <c r="A8368" s="121" t="s">
        <v>19</v>
      </c>
      <c r="B8368" s="5" t="str">
        <f>TEXT(DATA[[#This Row],[Fecha]],"mmm")</f>
        <v>oct</v>
      </c>
      <c r="C8368" s="16">
        <f>(WEEKNUM(DATA[[#This Row],[Fecha]],2))</f>
        <v>42</v>
      </c>
      <c r="D8368" s="30">
        <v>45584</v>
      </c>
      <c r="E8368" s="102">
        <f>YEAR(DATA[[#This Row],[Fecha]])</f>
        <v>2024</v>
      </c>
      <c r="F8368" s="31" t="s">
        <v>58</v>
      </c>
      <c r="G8368" s="32" t="s">
        <v>65</v>
      </c>
      <c r="H8368" s="35" t="s">
        <v>435</v>
      </c>
      <c r="I8368" s="32" t="s">
        <v>166</v>
      </c>
      <c r="J8368" s="19">
        <v>2.1800000000000002</v>
      </c>
      <c r="K8368" s="126"/>
    </row>
    <row r="8369" spans="1:11">
      <c r="A8369" s="121" t="s">
        <v>22</v>
      </c>
      <c r="B8369" s="5" t="str">
        <f>TEXT(DATA[[#This Row],[Fecha]],"mmm")</f>
        <v>oct</v>
      </c>
      <c r="C8369" s="16">
        <f>(WEEKNUM(DATA[[#This Row],[Fecha]],2))</f>
        <v>42</v>
      </c>
      <c r="D8369" s="30">
        <v>45580</v>
      </c>
      <c r="E8369" s="102">
        <f>YEAR(DATA[[#This Row],[Fecha]])</f>
        <v>2024</v>
      </c>
      <c r="F8369" s="31" t="s">
        <v>58</v>
      </c>
      <c r="G8369" s="32" t="s">
        <v>70</v>
      </c>
      <c r="H8369" s="35" t="s">
        <v>686</v>
      </c>
      <c r="I8369" s="32" t="s">
        <v>166</v>
      </c>
      <c r="J8369" s="19">
        <v>2.13</v>
      </c>
      <c r="K8369" s="126"/>
    </row>
    <row r="8370" spans="1:11">
      <c r="A8370" s="121" t="s">
        <v>22</v>
      </c>
      <c r="B8370" s="5" t="str">
        <f>TEXT(DATA[[#This Row],[Fecha]],"mmm")</f>
        <v>oct</v>
      </c>
      <c r="C8370" s="16">
        <f>(WEEKNUM(DATA[[#This Row],[Fecha]],2))</f>
        <v>42</v>
      </c>
      <c r="D8370" s="30">
        <v>45580</v>
      </c>
      <c r="E8370" s="102">
        <f>YEAR(DATA[[#This Row],[Fecha]])</f>
        <v>2024</v>
      </c>
      <c r="F8370" s="31" t="s">
        <v>58</v>
      </c>
      <c r="G8370" s="32" t="s">
        <v>65</v>
      </c>
      <c r="H8370" s="35" t="s">
        <v>89</v>
      </c>
      <c r="I8370" s="32" t="s">
        <v>166</v>
      </c>
      <c r="J8370" s="19">
        <v>2.08</v>
      </c>
      <c r="K8370" s="126"/>
    </row>
    <row r="8371" spans="1:11">
      <c r="A8371" s="121" t="s">
        <v>22</v>
      </c>
      <c r="B8371" s="5" t="str">
        <f>TEXT(DATA[[#This Row],[Fecha]],"mmm")</f>
        <v>oct</v>
      </c>
      <c r="C8371" s="16">
        <f>(WEEKNUM(DATA[[#This Row],[Fecha]],2))</f>
        <v>42</v>
      </c>
      <c r="D8371" s="30">
        <v>45581</v>
      </c>
      <c r="E8371" s="102">
        <f>YEAR(DATA[[#This Row],[Fecha]])</f>
        <v>2024</v>
      </c>
      <c r="F8371" s="31" t="s">
        <v>398</v>
      </c>
      <c r="G8371" s="32" t="s">
        <v>76</v>
      </c>
      <c r="H8371" s="35" t="s">
        <v>304</v>
      </c>
      <c r="I8371" s="32" t="s">
        <v>166</v>
      </c>
      <c r="J8371" s="19">
        <v>1.95</v>
      </c>
      <c r="K8371" s="126"/>
    </row>
    <row r="8372" spans="1:11">
      <c r="A8372" s="121" t="s">
        <v>22</v>
      </c>
      <c r="B8372" s="5" t="str">
        <f>TEXT(DATA[[#This Row],[Fecha]],"mmm")</f>
        <v>oct</v>
      </c>
      <c r="C8372" s="16">
        <f>(WEEKNUM(DATA[[#This Row],[Fecha]],2))</f>
        <v>42</v>
      </c>
      <c r="D8372" s="30">
        <v>45579</v>
      </c>
      <c r="E8372" s="102">
        <f>YEAR(DATA[[#This Row],[Fecha]])</f>
        <v>2024</v>
      </c>
      <c r="F8372" s="31" t="s">
        <v>398</v>
      </c>
      <c r="G8372" s="32" t="s">
        <v>65</v>
      </c>
      <c r="H8372" s="35" t="s">
        <v>89</v>
      </c>
      <c r="I8372" s="32" t="s">
        <v>166</v>
      </c>
      <c r="J8372" s="19">
        <v>1.93</v>
      </c>
      <c r="K8372" s="126"/>
    </row>
    <row r="8373" spans="1:11">
      <c r="A8373" s="121" t="s">
        <v>22</v>
      </c>
      <c r="B8373" s="5" t="str">
        <f>TEXT(DATA[[#This Row],[Fecha]],"mmm")</f>
        <v>oct</v>
      </c>
      <c r="C8373" s="16">
        <f>(WEEKNUM(DATA[[#This Row],[Fecha]],2))</f>
        <v>42</v>
      </c>
      <c r="D8373" s="30">
        <v>45580</v>
      </c>
      <c r="E8373" s="102">
        <f>YEAR(DATA[[#This Row],[Fecha]])</f>
        <v>2024</v>
      </c>
      <c r="F8373" s="31" t="s">
        <v>58</v>
      </c>
      <c r="G8373" s="32" t="s">
        <v>65</v>
      </c>
      <c r="H8373" s="35" t="s">
        <v>89</v>
      </c>
      <c r="I8373" s="32" t="s">
        <v>166</v>
      </c>
      <c r="J8373" s="19">
        <v>1.85</v>
      </c>
      <c r="K8373" s="126"/>
    </row>
    <row r="8374" spans="1:11">
      <c r="A8374" s="121" t="s">
        <v>22</v>
      </c>
      <c r="B8374" s="5" t="str">
        <f>TEXT(DATA[[#This Row],[Fecha]],"mmm")</f>
        <v>oct</v>
      </c>
      <c r="C8374" s="16">
        <f>(WEEKNUM(DATA[[#This Row],[Fecha]],2))</f>
        <v>42</v>
      </c>
      <c r="D8374" s="30">
        <v>45581</v>
      </c>
      <c r="E8374" s="102">
        <f>YEAR(DATA[[#This Row],[Fecha]])</f>
        <v>2024</v>
      </c>
      <c r="F8374" s="31" t="s">
        <v>398</v>
      </c>
      <c r="G8374" s="32" t="s">
        <v>53</v>
      </c>
      <c r="H8374" s="35" t="s">
        <v>666</v>
      </c>
      <c r="I8374" s="32" t="s">
        <v>166</v>
      </c>
      <c r="J8374" s="19">
        <v>1.85</v>
      </c>
      <c r="K8374" s="126"/>
    </row>
    <row r="8375" spans="1:11">
      <c r="A8375" s="121" t="s">
        <v>22</v>
      </c>
      <c r="B8375" s="5" t="str">
        <f>TEXT(DATA[[#This Row],[Fecha]],"mmm")</f>
        <v>oct</v>
      </c>
      <c r="C8375" s="16">
        <f>(WEEKNUM(DATA[[#This Row],[Fecha]],2))</f>
        <v>42</v>
      </c>
      <c r="D8375" s="30">
        <v>45580</v>
      </c>
      <c r="E8375" s="102">
        <f>YEAR(DATA[[#This Row],[Fecha]])</f>
        <v>2024</v>
      </c>
      <c r="F8375" s="31" t="s">
        <v>398</v>
      </c>
      <c r="G8375" s="32" t="s">
        <v>76</v>
      </c>
      <c r="H8375" s="35" t="s">
        <v>304</v>
      </c>
      <c r="I8375" s="32" t="s">
        <v>166</v>
      </c>
      <c r="J8375" s="19">
        <v>1.83</v>
      </c>
      <c r="K8375" s="126"/>
    </row>
    <row r="8376" spans="1:11">
      <c r="A8376" s="121" t="s">
        <v>19</v>
      </c>
      <c r="B8376" s="5" t="str">
        <f>TEXT(DATA[[#This Row],[Fecha]],"mmm")</f>
        <v>oct</v>
      </c>
      <c r="C8376" s="16">
        <f>(WEEKNUM(DATA[[#This Row],[Fecha]],2))</f>
        <v>42</v>
      </c>
      <c r="D8376" s="30">
        <v>45581</v>
      </c>
      <c r="E8376" s="102">
        <f>YEAR(DATA[[#This Row],[Fecha]])</f>
        <v>2024</v>
      </c>
      <c r="F8376" s="31" t="s">
        <v>58</v>
      </c>
      <c r="G8376" s="32" t="s">
        <v>65</v>
      </c>
      <c r="H8376" s="35" t="s">
        <v>435</v>
      </c>
      <c r="I8376" s="32" t="s">
        <v>166</v>
      </c>
      <c r="J8376" s="19">
        <v>1.73</v>
      </c>
      <c r="K8376" s="126"/>
    </row>
    <row r="8377" spans="1:11">
      <c r="A8377" s="121" t="s">
        <v>22</v>
      </c>
      <c r="B8377" s="5" t="str">
        <f>TEXT(DATA[[#This Row],[Fecha]],"mmm")</f>
        <v>oct</v>
      </c>
      <c r="C8377" s="16">
        <f>(WEEKNUM(DATA[[#This Row],[Fecha]],2))</f>
        <v>42</v>
      </c>
      <c r="D8377" s="30">
        <v>45584</v>
      </c>
      <c r="E8377" s="102">
        <f>YEAR(DATA[[#This Row],[Fecha]])</f>
        <v>2024</v>
      </c>
      <c r="F8377" s="31" t="s">
        <v>398</v>
      </c>
      <c r="G8377" s="32" t="s">
        <v>64</v>
      </c>
      <c r="H8377" s="35" t="s">
        <v>530</v>
      </c>
      <c r="I8377" s="32" t="s">
        <v>166</v>
      </c>
      <c r="J8377" s="19">
        <v>1.73</v>
      </c>
      <c r="K8377" s="126"/>
    </row>
    <row r="8378" spans="1:11">
      <c r="A8378" s="121" t="s">
        <v>22</v>
      </c>
      <c r="B8378" s="5" t="str">
        <f>TEXT(DATA[[#This Row],[Fecha]],"mmm")</f>
        <v>oct</v>
      </c>
      <c r="C8378" s="16">
        <f>(WEEKNUM(DATA[[#This Row],[Fecha]],2))</f>
        <v>42</v>
      </c>
      <c r="D8378" s="30">
        <v>45579</v>
      </c>
      <c r="E8378" s="102">
        <f>YEAR(DATA[[#This Row],[Fecha]])</f>
        <v>2024</v>
      </c>
      <c r="F8378" s="31" t="s">
        <v>398</v>
      </c>
      <c r="G8378" s="32" t="s">
        <v>65</v>
      </c>
      <c r="H8378" s="35" t="s">
        <v>89</v>
      </c>
      <c r="I8378" s="32" t="s">
        <v>166</v>
      </c>
      <c r="J8378" s="19">
        <v>1.65</v>
      </c>
      <c r="K8378" s="126"/>
    </row>
    <row r="8379" spans="1:11">
      <c r="A8379" s="121" t="s">
        <v>22</v>
      </c>
      <c r="B8379" s="5" t="str">
        <f>TEXT(DATA[[#This Row],[Fecha]],"mmm")</f>
        <v>oct</v>
      </c>
      <c r="C8379" s="16">
        <f>(WEEKNUM(DATA[[#This Row],[Fecha]],2))</f>
        <v>42</v>
      </c>
      <c r="D8379" s="30">
        <v>45580</v>
      </c>
      <c r="E8379" s="102">
        <f>YEAR(DATA[[#This Row],[Fecha]])</f>
        <v>2024</v>
      </c>
      <c r="F8379" s="31" t="s">
        <v>398</v>
      </c>
      <c r="G8379" s="32" t="s">
        <v>78</v>
      </c>
      <c r="H8379" s="35" t="s">
        <v>296</v>
      </c>
      <c r="I8379" s="32" t="s">
        <v>166</v>
      </c>
      <c r="J8379" s="19">
        <v>1.63</v>
      </c>
      <c r="K8379" s="126"/>
    </row>
    <row r="8380" spans="1:11">
      <c r="A8380" s="121" t="s">
        <v>22</v>
      </c>
      <c r="B8380" s="5" t="str">
        <f>TEXT(DATA[[#This Row],[Fecha]],"mmm")</f>
        <v>oct</v>
      </c>
      <c r="C8380" s="16">
        <f>(WEEKNUM(DATA[[#This Row],[Fecha]],2))</f>
        <v>42</v>
      </c>
      <c r="D8380" s="30">
        <v>45583</v>
      </c>
      <c r="E8380" s="102">
        <f>YEAR(DATA[[#This Row],[Fecha]])</f>
        <v>2024</v>
      </c>
      <c r="F8380" s="31" t="s">
        <v>58</v>
      </c>
      <c r="G8380" s="32" t="s">
        <v>65</v>
      </c>
      <c r="H8380" s="35" t="s">
        <v>69</v>
      </c>
      <c r="I8380" s="32" t="s">
        <v>166</v>
      </c>
      <c r="J8380" s="19">
        <v>1.6</v>
      </c>
      <c r="K8380" s="126"/>
    </row>
    <row r="8381" spans="1:11">
      <c r="A8381" s="121" t="s">
        <v>22</v>
      </c>
      <c r="B8381" s="5" t="str">
        <f>TEXT(DATA[[#This Row],[Fecha]],"mmm")</f>
        <v>oct</v>
      </c>
      <c r="C8381" s="16">
        <f>(WEEKNUM(DATA[[#This Row],[Fecha]],2))</f>
        <v>42</v>
      </c>
      <c r="D8381" s="30">
        <v>45583</v>
      </c>
      <c r="E8381" s="102">
        <f>YEAR(DATA[[#This Row],[Fecha]])</f>
        <v>2024</v>
      </c>
      <c r="F8381" s="31" t="s">
        <v>58</v>
      </c>
      <c r="G8381" s="32" t="s">
        <v>76</v>
      </c>
      <c r="H8381" s="35" t="s">
        <v>120</v>
      </c>
      <c r="I8381" s="32" t="s">
        <v>166</v>
      </c>
      <c r="J8381" s="19">
        <v>1.6</v>
      </c>
      <c r="K8381" s="126"/>
    </row>
    <row r="8382" spans="1:11">
      <c r="A8382" s="121" t="s">
        <v>22</v>
      </c>
      <c r="B8382" s="5" t="str">
        <f>TEXT(DATA[[#This Row],[Fecha]],"mmm")</f>
        <v>oct</v>
      </c>
      <c r="C8382" s="16">
        <f>(WEEKNUM(DATA[[#This Row],[Fecha]],2))</f>
        <v>42</v>
      </c>
      <c r="D8382" s="30">
        <v>45583</v>
      </c>
      <c r="E8382" s="102">
        <f>YEAR(DATA[[#This Row],[Fecha]])</f>
        <v>2024</v>
      </c>
      <c r="F8382" s="31" t="s">
        <v>398</v>
      </c>
      <c r="G8382" s="32" t="s">
        <v>76</v>
      </c>
      <c r="H8382" s="35" t="s">
        <v>304</v>
      </c>
      <c r="I8382" s="32" t="s">
        <v>166</v>
      </c>
      <c r="J8382" s="19">
        <v>1.55</v>
      </c>
      <c r="K8382" s="126"/>
    </row>
    <row r="8383" spans="1:11">
      <c r="A8383" s="121" t="s">
        <v>22</v>
      </c>
      <c r="B8383" s="5" t="str">
        <f>TEXT(DATA[[#This Row],[Fecha]],"mmm")</f>
        <v>oct</v>
      </c>
      <c r="C8383" s="16">
        <f>(WEEKNUM(DATA[[#This Row],[Fecha]],2))</f>
        <v>42</v>
      </c>
      <c r="D8383" s="30">
        <v>45580</v>
      </c>
      <c r="E8383" s="102">
        <f>YEAR(DATA[[#This Row],[Fecha]])</f>
        <v>2024</v>
      </c>
      <c r="F8383" s="31" t="s">
        <v>58</v>
      </c>
      <c r="G8383" s="32" t="s">
        <v>78</v>
      </c>
      <c r="H8383" s="35" t="s">
        <v>296</v>
      </c>
      <c r="I8383" s="32" t="s">
        <v>166</v>
      </c>
      <c r="J8383" s="19">
        <v>1.53</v>
      </c>
      <c r="K8383" s="126"/>
    </row>
    <row r="8384" spans="1:11">
      <c r="A8384" s="121" t="s">
        <v>22</v>
      </c>
      <c r="B8384" s="5" t="str">
        <f>TEXT(DATA[[#This Row],[Fecha]],"mmm")</f>
        <v>oct</v>
      </c>
      <c r="C8384" s="16">
        <f>(WEEKNUM(DATA[[#This Row],[Fecha]],2))</f>
        <v>42</v>
      </c>
      <c r="D8384" s="30">
        <v>45583</v>
      </c>
      <c r="E8384" s="102">
        <f>YEAR(DATA[[#This Row],[Fecha]])</f>
        <v>2024</v>
      </c>
      <c r="F8384" s="31" t="s">
        <v>398</v>
      </c>
      <c r="G8384" s="32" t="s">
        <v>65</v>
      </c>
      <c r="H8384" s="35" t="s">
        <v>415</v>
      </c>
      <c r="I8384" s="32" t="s">
        <v>166</v>
      </c>
      <c r="J8384" s="19">
        <v>1.5</v>
      </c>
      <c r="K8384" s="126"/>
    </row>
    <row r="8385" spans="1:11">
      <c r="A8385" s="121" t="s">
        <v>22</v>
      </c>
      <c r="B8385" s="5" t="str">
        <f>TEXT(DATA[[#This Row],[Fecha]],"mmm")</f>
        <v>oct</v>
      </c>
      <c r="C8385" s="16">
        <f>(WEEKNUM(DATA[[#This Row],[Fecha]],2))</f>
        <v>42</v>
      </c>
      <c r="D8385" s="30">
        <v>45579</v>
      </c>
      <c r="E8385" s="102">
        <f>YEAR(DATA[[#This Row],[Fecha]])</f>
        <v>2024</v>
      </c>
      <c r="F8385" s="31" t="s">
        <v>398</v>
      </c>
      <c r="G8385" s="32" t="s">
        <v>79</v>
      </c>
      <c r="H8385" s="35" t="s">
        <v>110</v>
      </c>
      <c r="I8385" s="32" t="s">
        <v>166</v>
      </c>
      <c r="J8385" s="19">
        <v>1.48</v>
      </c>
      <c r="K8385" s="126"/>
    </row>
    <row r="8386" spans="1:11">
      <c r="A8386" s="121" t="s">
        <v>22</v>
      </c>
      <c r="B8386" s="5" t="str">
        <f>TEXT(DATA[[#This Row],[Fecha]],"mmm")</f>
        <v>oct</v>
      </c>
      <c r="C8386" s="16">
        <f>(WEEKNUM(DATA[[#This Row],[Fecha]],2))</f>
        <v>42</v>
      </c>
      <c r="D8386" s="30">
        <v>45579</v>
      </c>
      <c r="E8386" s="102">
        <f>YEAR(DATA[[#This Row],[Fecha]])</f>
        <v>2024</v>
      </c>
      <c r="F8386" s="31" t="s">
        <v>398</v>
      </c>
      <c r="G8386" s="32" t="s">
        <v>78</v>
      </c>
      <c r="H8386" s="35" t="s">
        <v>296</v>
      </c>
      <c r="I8386" s="32" t="s">
        <v>166</v>
      </c>
      <c r="J8386" s="19">
        <v>1.38</v>
      </c>
      <c r="K8386" s="126"/>
    </row>
    <row r="8387" spans="1:11">
      <c r="A8387" s="121" t="s">
        <v>22</v>
      </c>
      <c r="B8387" s="5" t="str">
        <f>TEXT(DATA[[#This Row],[Fecha]],"mmm")</f>
        <v>oct</v>
      </c>
      <c r="C8387" s="16">
        <f>(WEEKNUM(DATA[[#This Row],[Fecha]],2))</f>
        <v>42</v>
      </c>
      <c r="D8387" s="30">
        <v>45584</v>
      </c>
      <c r="E8387" s="102">
        <f>YEAR(DATA[[#This Row],[Fecha]])</f>
        <v>2024</v>
      </c>
      <c r="F8387" s="31" t="s">
        <v>398</v>
      </c>
      <c r="G8387" s="32" t="s">
        <v>78</v>
      </c>
      <c r="H8387" s="35" t="s">
        <v>296</v>
      </c>
      <c r="I8387" s="32" t="s">
        <v>166</v>
      </c>
      <c r="J8387" s="19">
        <v>1.38</v>
      </c>
      <c r="K8387" s="126"/>
    </row>
    <row r="8388" spans="1:11">
      <c r="A8388" s="121" t="s">
        <v>22</v>
      </c>
      <c r="B8388" s="5" t="str">
        <f>TEXT(DATA[[#This Row],[Fecha]],"mmm")</f>
        <v>oct</v>
      </c>
      <c r="C8388" s="16">
        <f>(WEEKNUM(DATA[[#This Row],[Fecha]],2))</f>
        <v>42</v>
      </c>
      <c r="D8388" s="30">
        <v>45582</v>
      </c>
      <c r="E8388" s="102">
        <f>YEAR(DATA[[#This Row],[Fecha]])</f>
        <v>2024</v>
      </c>
      <c r="F8388" s="31" t="s">
        <v>398</v>
      </c>
      <c r="G8388" s="32" t="s">
        <v>59</v>
      </c>
      <c r="H8388" s="35" t="s">
        <v>487</v>
      </c>
      <c r="I8388" s="32" t="s">
        <v>166</v>
      </c>
      <c r="J8388" s="19">
        <v>1.1499999999999999</v>
      </c>
      <c r="K8388" s="126"/>
    </row>
    <row r="8389" spans="1:11">
      <c r="A8389" s="121" t="s">
        <v>22</v>
      </c>
      <c r="B8389" s="5" t="str">
        <f>TEXT(DATA[[#This Row],[Fecha]],"mmm")</f>
        <v>oct</v>
      </c>
      <c r="C8389" s="16">
        <f>(WEEKNUM(DATA[[#This Row],[Fecha]],2))</f>
        <v>42</v>
      </c>
      <c r="D8389" s="30">
        <v>45580</v>
      </c>
      <c r="E8389" s="102">
        <f>YEAR(DATA[[#This Row],[Fecha]])</f>
        <v>2024</v>
      </c>
      <c r="F8389" s="31" t="s">
        <v>398</v>
      </c>
      <c r="G8389" s="32" t="s">
        <v>76</v>
      </c>
      <c r="H8389" s="35" t="s">
        <v>304</v>
      </c>
      <c r="I8389" s="32" t="s">
        <v>166</v>
      </c>
      <c r="J8389" s="19">
        <v>1.1200000000000001</v>
      </c>
      <c r="K8389" s="126"/>
    </row>
    <row r="8390" spans="1:11">
      <c r="A8390" s="121" t="s">
        <v>22</v>
      </c>
      <c r="B8390" s="5" t="str">
        <f>TEXT(DATA[[#This Row],[Fecha]],"mmm")</f>
        <v>oct</v>
      </c>
      <c r="C8390" s="16">
        <f>(WEEKNUM(DATA[[#This Row],[Fecha]],2))</f>
        <v>42</v>
      </c>
      <c r="D8390" s="30">
        <v>45583</v>
      </c>
      <c r="E8390" s="102">
        <f>YEAR(DATA[[#This Row],[Fecha]])</f>
        <v>2024</v>
      </c>
      <c r="F8390" s="31" t="s">
        <v>58</v>
      </c>
      <c r="G8390" s="32" t="s">
        <v>59</v>
      </c>
      <c r="H8390" s="35" t="s">
        <v>487</v>
      </c>
      <c r="I8390" s="32" t="s">
        <v>166</v>
      </c>
      <c r="J8390" s="19">
        <v>1.1000000000000001</v>
      </c>
      <c r="K8390" s="126"/>
    </row>
    <row r="8391" spans="1:11">
      <c r="A8391" s="121" t="s">
        <v>22</v>
      </c>
      <c r="B8391" s="5" t="str">
        <f>TEXT(DATA[[#This Row],[Fecha]],"mmm")</f>
        <v>oct</v>
      </c>
      <c r="C8391" s="16">
        <f>(WEEKNUM(DATA[[#This Row],[Fecha]],2))</f>
        <v>42</v>
      </c>
      <c r="D8391" s="30">
        <v>45584</v>
      </c>
      <c r="E8391" s="102">
        <f>YEAR(DATA[[#This Row],[Fecha]])</f>
        <v>2024</v>
      </c>
      <c r="F8391" s="31" t="s">
        <v>398</v>
      </c>
      <c r="G8391" s="32" t="s">
        <v>78</v>
      </c>
      <c r="H8391" s="35" t="s">
        <v>296</v>
      </c>
      <c r="I8391" s="32" t="s">
        <v>166</v>
      </c>
      <c r="J8391" s="19">
        <v>1.1000000000000001</v>
      </c>
      <c r="K8391" s="126"/>
    </row>
    <row r="8392" spans="1:11">
      <c r="A8392" s="121" t="s">
        <v>22</v>
      </c>
      <c r="B8392" s="5" t="str">
        <f>TEXT(DATA[[#This Row],[Fecha]],"mmm")</f>
        <v>oct</v>
      </c>
      <c r="C8392" s="16">
        <f>(WEEKNUM(DATA[[#This Row],[Fecha]],2))</f>
        <v>42</v>
      </c>
      <c r="D8392" s="30">
        <v>45581</v>
      </c>
      <c r="E8392" s="102">
        <f>YEAR(DATA[[#This Row],[Fecha]])</f>
        <v>2024</v>
      </c>
      <c r="F8392" s="31" t="s">
        <v>398</v>
      </c>
      <c r="G8392" s="32" t="s">
        <v>65</v>
      </c>
      <c r="H8392" s="35" t="s">
        <v>89</v>
      </c>
      <c r="I8392" s="32" t="s">
        <v>166</v>
      </c>
      <c r="J8392" s="19">
        <v>1.1000000000000001</v>
      </c>
      <c r="K8392" s="126"/>
    </row>
    <row r="8393" spans="1:11">
      <c r="A8393" s="121" t="s">
        <v>22</v>
      </c>
      <c r="B8393" s="5" t="str">
        <f>TEXT(DATA[[#This Row],[Fecha]],"mmm")</f>
        <v>oct</v>
      </c>
      <c r="C8393" s="16">
        <f>(WEEKNUM(DATA[[#This Row],[Fecha]],2))</f>
        <v>42</v>
      </c>
      <c r="D8393" s="30">
        <v>45580</v>
      </c>
      <c r="E8393" s="102">
        <f>YEAR(DATA[[#This Row],[Fecha]])</f>
        <v>2024</v>
      </c>
      <c r="F8393" s="31" t="s">
        <v>398</v>
      </c>
      <c r="G8393" s="32" t="s">
        <v>65</v>
      </c>
      <c r="H8393" s="35" t="s">
        <v>89</v>
      </c>
      <c r="I8393" s="32" t="s">
        <v>166</v>
      </c>
      <c r="J8393" s="19">
        <v>1.0900000000000001</v>
      </c>
      <c r="K8393" s="126"/>
    </row>
    <row r="8394" spans="1:11">
      <c r="A8394" s="121" t="s">
        <v>19</v>
      </c>
      <c r="B8394" s="5" t="str">
        <f>TEXT(DATA[[#This Row],[Fecha]],"mmm")</f>
        <v>oct</v>
      </c>
      <c r="C8394" s="16">
        <f>(WEEKNUM(DATA[[#This Row],[Fecha]],2))</f>
        <v>42</v>
      </c>
      <c r="D8394" s="30">
        <v>45584</v>
      </c>
      <c r="E8394" s="102">
        <f>YEAR(DATA[[#This Row],[Fecha]])</f>
        <v>2024</v>
      </c>
      <c r="F8394" s="31" t="s">
        <v>58</v>
      </c>
      <c r="G8394" s="32" t="s">
        <v>65</v>
      </c>
      <c r="H8394" s="35" t="s">
        <v>435</v>
      </c>
      <c r="I8394" s="32" t="s">
        <v>166</v>
      </c>
      <c r="J8394" s="19">
        <v>1.06</v>
      </c>
      <c r="K8394" s="126"/>
    </row>
    <row r="8395" spans="1:11">
      <c r="A8395" s="121" t="s">
        <v>22</v>
      </c>
      <c r="B8395" s="5" t="str">
        <f>TEXT(DATA[[#This Row],[Fecha]],"mmm")</f>
        <v>oct</v>
      </c>
      <c r="C8395" s="16">
        <f>(WEEKNUM(DATA[[#This Row],[Fecha]],2))</f>
        <v>42</v>
      </c>
      <c r="D8395" s="30">
        <v>45580</v>
      </c>
      <c r="E8395" s="102">
        <f>YEAR(DATA[[#This Row],[Fecha]])</f>
        <v>2024</v>
      </c>
      <c r="F8395" s="31" t="s">
        <v>58</v>
      </c>
      <c r="G8395" s="32" t="s">
        <v>65</v>
      </c>
      <c r="H8395" s="35" t="s">
        <v>89</v>
      </c>
      <c r="I8395" s="32" t="s">
        <v>166</v>
      </c>
      <c r="J8395" s="19">
        <v>1.05</v>
      </c>
      <c r="K8395" s="126"/>
    </row>
    <row r="8396" spans="1:11">
      <c r="A8396" s="121" t="s">
        <v>22</v>
      </c>
      <c r="B8396" s="5" t="str">
        <f>TEXT(DATA[[#This Row],[Fecha]],"mmm")</f>
        <v>oct</v>
      </c>
      <c r="C8396" s="16">
        <f>(WEEKNUM(DATA[[#This Row],[Fecha]],2))</f>
        <v>42</v>
      </c>
      <c r="D8396" s="30">
        <v>45582</v>
      </c>
      <c r="E8396" s="102">
        <f>YEAR(DATA[[#This Row],[Fecha]])</f>
        <v>2024</v>
      </c>
      <c r="F8396" s="31" t="s">
        <v>58</v>
      </c>
      <c r="G8396" s="32" t="s">
        <v>60</v>
      </c>
      <c r="H8396" s="35" t="s">
        <v>880</v>
      </c>
      <c r="I8396" s="32" t="s">
        <v>166</v>
      </c>
      <c r="J8396" s="19">
        <v>1.05</v>
      </c>
      <c r="K8396" s="126"/>
    </row>
    <row r="8397" spans="1:11">
      <c r="A8397" s="121" t="s">
        <v>22</v>
      </c>
      <c r="B8397" s="5" t="str">
        <f>TEXT(DATA[[#This Row],[Fecha]],"mmm")</f>
        <v>oct</v>
      </c>
      <c r="C8397" s="16">
        <f>(WEEKNUM(DATA[[#This Row],[Fecha]],2))</f>
        <v>42</v>
      </c>
      <c r="D8397" s="30">
        <v>45584</v>
      </c>
      <c r="E8397" s="102">
        <f>YEAR(DATA[[#This Row],[Fecha]])</f>
        <v>2024</v>
      </c>
      <c r="F8397" s="31" t="s">
        <v>398</v>
      </c>
      <c r="G8397" s="32" t="s">
        <v>71</v>
      </c>
      <c r="H8397" s="35" t="s">
        <v>346</v>
      </c>
      <c r="I8397" s="32" t="s">
        <v>166</v>
      </c>
      <c r="J8397" s="19">
        <v>0.9</v>
      </c>
      <c r="K8397" s="126"/>
    </row>
    <row r="8398" spans="1:11">
      <c r="A8398" s="121" t="s">
        <v>22</v>
      </c>
      <c r="B8398" s="5" t="str">
        <f>TEXT(DATA[[#This Row],[Fecha]],"mmm")</f>
        <v>oct</v>
      </c>
      <c r="C8398" s="16">
        <f>(WEEKNUM(DATA[[#This Row],[Fecha]],2))</f>
        <v>42</v>
      </c>
      <c r="D8398" s="30">
        <v>45582</v>
      </c>
      <c r="E8398" s="102">
        <f>YEAR(DATA[[#This Row],[Fecha]])</f>
        <v>2024</v>
      </c>
      <c r="F8398" s="31" t="s">
        <v>398</v>
      </c>
      <c r="G8398" s="32" t="s">
        <v>59</v>
      </c>
      <c r="H8398" s="35" t="s">
        <v>66</v>
      </c>
      <c r="I8398" s="32" t="s">
        <v>166</v>
      </c>
      <c r="J8398" s="19">
        <v>0.85</v>
      </c>
      <c r="K8398" s="126"/>
    </row>
    <row r="8399" spans="1:11">
      <c r="A8399" s="121" t="s">
        <v>22</v>
      </c>
      <c r="B8399" s="5" t="str">
        <f>TEXT(DATA[[#This Row],[Fecha]],"mmm")</f>
        <v>oct</v>
      </c>
      <c r="C8399" s="16">
        <f>(WEEKNUM(DATA[[#This Row],[Fecha]],2))</f>
        <v>42</v>
      </c>
      <c r="D8399" s="30">
        <v>45579</v>
      </c>
      <c r="E8399" s="102">
        <f>YEAR(DATA[[#This Row],[Fecha]])</f>
        <v>2024</v>
      </c>
      <c r="F8399" s="31" t="s">
        <v>398</v>
      </c>
      <c r="G8399" s="32" t="s">
        <v>78</v>
      </c>
      <c r="H8399" s="35" t="s">
        <v>296</v>
      </c>
      <c r="I8399" s="32" t="s">
        <v>166</v>
      </c>
      <c r="J8399" s="19">
        <v>0.8</v>
      </c>
      <c r="K8399" s="126"/>
    </row>
    <row r="8400" spans="1:11">
      <c r="A8400" s="121" t="s">
        <v>22</v>
      </c>
      <c r="B8400" s="5" t="str">
        <f>TEXT(DATA[[#This Row],[Fecha]],"mmm")</f>
        <v>oct</v>
      </c>
      <c r="C8400" s="16">
        <f>(WEEKNUM(DATA[[#This Row],[Fecha]],2))</f>
        <v>42</v>
      </c>
      <c r="D8400" s="30">
        <v>45583</v>
      </c>
      <c r="E8400" s="102">
        <f>YEAR(DATA[[#This Row],[Fecha]])</f>
        <v>2024</v>
      </c>
      <c r="F8400" s="31" t="s">
        <v>398</v>
      </c>
      <c r="G8400" s="32" t="s">
        <v>60</v>
      </c>
      <c r="H8400" s="35" t="s">
        <v>299</v>
      </c>
      <c r="I8400" s="32" t="s">
        <v>166</v>
      </c>
      <c r="J8400" s="19">
        <v>0.6</v>
      </c>
      <c r="K8400" s="126"/>
    </row>
    <row r="8401" spans="1:11">
      <c r="A8401" s="121" t="s">
        <v>22</v>
      </c>
      <c r="B8401" s="5" t="str">
        <f>TEXT(DATA[[#This Row],[Fecha]],"mmm")</f>
        <v>oct</v>
      </c>
      <c r="C8401" s="16">
        <f>(WEEKNUM(DATA[[#This Row],[Fecha]],2))</f>
        <v>42</v>
      </c>
      <c r="D8401" s="30">
        <v>45580</v>
      </c>
      <c r="E8401" s="102">
        <f>YEAR(DATA[[#This Row],[Fecha]])</f>
        <v>2024</v>
      </c>
      <c r="F8401" s="31" t="s">
        <v>398</v>
      </c>
      <c r="G8401" s="32" t="s">
        <v>76</v>
      </c>
      <c r="H8401" s="35" t="s">
        <v>303</v>
      </c>
      <c r="I8401" s="32" t="s">
        <v>166</v>
      </c>
      <c r="J8401" s="19">
        <v>0.53</v>
      </c>
      <c r="K8401" s="126"/>
    </row>
    <row r="8402" spans="1:11">
      <c r="A8402" s="121" t="s">
        <v>22</v>
      </c>
      <c r="B8402" s="5" t="str">
        <f>TEXT(DATA[[#This Row],[Fecha]],"mmm")</f>
        <v>oct</v>
      </c>
      <c r="C8402" s="16">
        <f>(WEEKNUM(DATA[[#This Row],[Fecha]],2))</f>
        <v>42</v>
      </c>
      <c r="D8402" s="30">
        <v>45583</v>
      </c>
      <c r="E8402" s="102">
        <f>YEAR(DATA[[#This Row],[Fecha]])</f>
        <v>2024</v>
      </c>
      <c r="F8402" s="31" t="s">
        <v>398</v>
      </c>
      <c r="G8402" s="32" t="s">
        <v>65</v>
      </c>
      <c r="H8402" s="35" t="s">
        <v>415</v>
      </c>
      <c r="I8402" s="32" t="s">
        <v>166</v>
      </c>
      <c r="J8402" s="19">
        <v>0.4</v>
      </c>
      <c r="K8402" s="126"/>
    </row>
    <row r="8403" spans="1:11">
      <c r="A8403" s="121" t="s">
        <v>22</v>
      </c>
      <c r="B8403" s="5" t="str">
        <f>TEXT(DATA[[#This Row],[Fecha]],"mmm")</f>
        <v>oct</v>
      </c>
      <c r="C8403" s="16">
        <f>(WEEKNUM(DATA[[#This Row],[Fecha]],2))</f>
        <v>42</v>
      </c>
      <c r="D8403" s="30">
        <v>45579</v>
      </c>
      <c r="E8403" s="102">
        <f>YEAR(DATA[[#This Row],[Fecha]])</f>
        <v>2024</v>
      </c>
      <c r="F8403" s="31" t="s">
        <v>398</v>
      </c>
      <c r="G8403" s="32" t="s">
        <v>78</v>
      </c>
      <c r="H8403" s="35" t="s">
        <v>296</v>
      </c>
      <c r="I8403" s="32" t="s">
        <v>166</v>
      </c>
      <c r="J8403" s="19">
        <v>0.38</v>
      </c>
      <c r="K8403" s="126"/>
    </row>
    <row r="8404" spans="1:11">
      <c r="A8404" s="121" t="s">
        <v>19</v>
      </c>
      <c r="B8404" s="5" t="str">
        <f>TEXT(DATA[[#This Row],[Fecha]],"mmm")</f>
        <v>oct</v>
      </c>
      <c r="C8404" s="16">
        <f>(WEEKNUM(DATA[[#This Row],[Fecha]],2))</f>
        <v>42</v>
      </c>
      <c r="D8404" s="30">
        <v>45584</v>
      </c>
      <c r="E8404" s="102">
        <f>YEAR(DATA[[#This Row],[Fecha]])</f>
        <v>2024</v>
      </c>
      <c r="F8404" s="31" t="s">
        <v>58</v>
      </c>
      <c r="G8404" s="32" t="s">
        <v>65</v>
      </c>
      <c r="H8404" s="35" t="s">
        <v>435</v>
      </c>
      <c r="I8404" s="32" t="s">
        <v>166</v>
      </c>
      <c r="J8404" s="19">
        <v>0.33</v>
      </c>
      <c r="K8404" s="126"/>
    </row>
    <row r="8405" spans="1:11">
      <c r="A8405" s="121" t="s">
        <v>22</v>
      </c>
      <c r="B8405" s="5" t="str">
        <f>TEXT(DATA[[#This Row],[Fecha]],"mmm")</f>
        <v>oct</v>
      </c>
      <c r="C8405" s="16">
        <f>(WEEKNUM(DATA[[#This Row],[Fecha]],2))</f>
        <v>42</v>
      </c>
      <c r="D8405" s="30">
        <v>45580</v>
      </c>
      <c r="E8405" s="102">
        <f>YEAR(DATA[[#This Row],[Fecha]])</f>
        <v>2024</v>
      </c>
      <c r="F8405" s="31" t="s">
        <v>398</v>
      </c>
      <c r="G8405" s="32" t="s">
        <v>65</v>
      </c>
      <c r="H8405" s="35" t="s">
        <v>89</v>
      </c>
      <c r="I8405" s="32" t="s">
        <v>166</v>
      </c>
      <c r="J8405" s="19">
        <v>0.28999999999999998</v>
      </c>
      <c r="K8405" s="126"/>
    </row>
    <row r="8406" spans="1:11">
      <c r="A8406" s="121" t="s">
        <v>22</v>
      </c>
      <c r="B8406" s="5" t="str">
        <f>TEXT(DATA[[#This Row],[Fecha]],"mmm")</f>
        <v>oct</v>
      </c>
      <c r="C8406" s="16">
        <f>(WEEKNUM(DATA[[#This Row],[Fecha]],2))</f>
        <v>42</v>
      </c>
      <c r="D8406" s="30">
        <v>45580</v>
      </c>
      <c r="E8406" s="102">
        <f>YEAR(DATA[[#This Row],[Fecha]])</f>
        <v>2024</v>
      </c>
      <c r="F8406" s="31" t="s">
        <v>398</v>
      </c>
      <c r="G8406" s="32" t="s">
        <v>78</v>
      </c>
      <c r="H8406" s="35" t="s">
        <v>296</v>
      </c>
      <c r="I8406" s="32" t="s">
        <v>166</v>
      </c>
      <c r="J8406" s="19">
        <v>0.23</v>
      </c>
      <c r="K8406" s="126"/>
    </row>
    <row r="8407" spans="1:11">
      <c r="A8407" s="121" t="s">
        <v>22</v>
      </c>
      <c r="B8407" s="5" t="str">
        <f>TEXT(DATA[[#This Row],[Fecha]],"mmm")</f>
        <v>oct</v>
      </c>
      <c r="C8407" s="16">
        <f>(WEEKNUM(DATA[[#This Row],[Fecha]],2))</f>
        <v>42</v>
      </c>
      <c r="D8407" s="30">
        <v>45584</v>
      </c>
      <c r="E8407" s="102">
        <f>YEAR(DATA[[#This Row],[Fecha]])</f>
        <v>2024</v>
      </c>
      <c r="F8407" s="31" t="s">
        <v>398</v>
      </c>
      <c r="G8407" s="32" t="s">
        <v>78</v>
      </c>
      <c r="H8407" s="35" t="s">
        <v>296</v>
      </c>
      <c r="I8407" s="32" t="s">
        <v>166</v>
      </c>
      <c r="J8407" s="19">
        <v>0.23</v>
      </c>
      <c r="K8407" s="126"/>
    </row>
    <row r="8408" spans="1:11">
      <c r="A8408" s="121" t="s">
        <v>22</v>
      </c>
      <c r="B8408" s="5" t="str">
        <f>TEXT(DATA[[#This Row],[Fecha]],"mmm")</f>
        <v>oct</v>
      </c>
      <c r="C8408" s="16">
        <f>(WEEKNUM(DATA[[#This Row],[Fecha]],2))</f>
        <v>42</v>
      </c>
      <c r="D8408" s="30">
        <v>45579</v>
      </c>
      <c r="E8408" s="102">
        <f>YEAR(DATA[[#This Row],[Fecha]])</f>
        <v>2024</v>
      </c>
      <c r="F8408" s="31" t="s">
        <v>398</v>
      </c>
      <c r="G8408" s="32" t="s">
        <v>78</v>
      </c>
      <c r="H8408" s="35" t="s">
        <v>296</v>
      </c>
      <c r="I8408" s="32" t="s">
        <v>166</v>
      </c>
      <c r="J8408" s="19">
        <v>0.2</v>
      </c>
      <c r="K8408" s="126"/>
    </row>
    <row r="8409" spans="1:11">
      <c r="A8409" s="127" t="s">
        <v>22</v>
      </c>
      <c r="B8409" s="128" t="str">
        <f>TEXT(DATA[[#This Row],[Fecha]],"mmm")</f>
        <v>oct</v>
      </c>
      <c r="C8409" s="129">
        <f>(WEEKNUM(DATA[[#This Row],[Fecha]],2))</f>
        <v>42</v>
      </c>
      <c r="D8409" s="137">
        <v>45583</v>
      </c>
      <c r="E8409" s="138">
        <f>YEAR(DATA[[#This Row],[Fecha]])</f>
        <v>2024</v>
      </c>
      <c r="F8409" s="139" t="s">
        <v>398</v>
      </c>
      <c r="G8409" s="133" t="s">
        <v>60</v>
      </c>
      <c r="H8409" s="140" t="s">
        <v>299</v>
      </c>
      <c r="I8409" s="133" t="s">
        <v>166</v>
      </c>
      <c r="J8409" s="135">
        <v>0.05</v>
      </c>
      <c r="K8409" s="136"/>
    </row>
    <row r="8410" spans="1:11">
      <c r="A8410" s="121" t="s">
        <v>19</v>
      </c>
      <c r="B8410" s="5" t="str">
        <f>TEXT(DATA[[#This Row],[Fecha]],"mmm")</f>
        <v>oct</v>
      </c>
      <c r="C8410" s="16">
        <f>(WEEKNUM(DATA[[#This Row],[Fecha]],2))</f>
        <v>43</v>
      </c>
      <c r="D8410" s="141">
        <v>45586</v>
      </c>
      <c r="E8410" s="142">
        <f>YEAR(DATA[[#This Row],[Fecha]])</f>
        <v>2024</v>
      </c>
      <c r="F8410" s="143" t="s">
        <v>398</v>
      </c>
      <c r="G8410" s="32" t="s">
        <v>65</v>
      </c>
      <c r="H8410" s="144" t="s">
        <v>435</v>
      </c>
      <c r="I8410" s="32" t="s">
        <v>56</v>
      </c>
      <c r="J8410" s="19">
        <v>5.03</v>
      </c>
      <c r="K8410" s="126"/>
    </row>
    <row r="8411" spans="1:11">
      <c r="A8411" s="121" t="s">
        <v>19</v>
      </c>
      <c r="B8411" s="5" t="str">
        <f>TEXT(DATA[[#This Row],[Fecha]],"mmm")</f>
        <v>oct</v>
      </c>
      <c r="C8411" s="16">
        <f>(WEEKNUM(DATA[[#This Row],[Fecha]],2))</f>
        <v>43</v>
      </c>
      <c r="D8411" s="141">
        <v>45587</v>
      </c>
      <c r="E8411" s="142">
        <f>YEAR(DATA[[#This Row],[Fecha]])</f>
        <v>2024</v>
      </c>
      <c r="F8411" s="143" t="s">
        <v>58</v>
      </c>
      <c r="G8411" s="32" t="s">
        <v>81</v>
      </c>
      <c r="H8411" s="144" t="s">
        <v>864</v>
      </c>
      <c r="I8411" s="32" t="s">
        <v>57</v>
      </c>
      <c r="J8411" s="19">
        <v>10.23</v>
      </c>
      <c r="K8411" s="126" t="s">
        <v>1273</v>
      </c>
    </row>
    <row r="8412" spans="1:11">
      <c r="A8412" s="121" t="s">
        <v>19</v>
      </c>
      <c r="B8412" s="5" t="str">
        <f>TEXT(DATA[[#This Row],[Fecha]],"mmm")</f>
        <v>oct</v>
      </c>
      <c r="C8412" s="16">
        <f>(WEEKNUM(DATA[[#This Row],[Fecha]],2))</f>
        <v>43</v>
      </c>
      <c r="D8412" s="141">
        <v>45587</v>
      </c>
      <c r="E8412" s="142">
        <f>YEAR(DATA[[#This Row],[Fecha]])</f>
        <v>2024</v>
      </c>
      <c r="F8412" s="143" t="s">
        <v>398</v>
      </c>
      <c r="G8412" s="32" t="s">
        <v>179</v>
      </c>
      <c r="H8412" s="144" t="s">
        <v>691</v>
      </c>
      <c r="I8412" s="32" t="s">
        <v>57</v>
      </c>
      <c r="J8412" s="19">
        <v>8.7799999999999994</v>
      </c>
      <c r="K8412" s="126" t="s">
        <v>1274</v>
      </c>
    </row>
    <row r="8413" spans="1:11">
      <c r="A8413" s="121" t="s">
        <v>19</v>
      </c>
      <c r="B8413" s="5" t="str">
        <f>TEXT(DATA[[#This Row],[Fecha]],"mmm")</f>
        <v>oct</v>
      </c>
      <c r="C8413" s="16">
        <f>(WEEKNUM(DATA[[#This Row],[Fecha]],2))</f>
        <v>43</v>
      </c>
      <c r="D8413" s="141">
        <v>45588</v>
      </c>
      <c r="E8413" s="142">
        <f>YEAR(DATA[[#This Row],[Fecha]])</f>
        <v>2024</v>
      </c>
      <c r="F8413" s="143" t="s">
        <v>58</v>
      </c>
      <c r="G8413" s="32" t="s">
        <v>74</v>
      </c>
      <c r="H8413" s="144" t="s">
        <v>149</v>
      </c>
      <c r="I8413" s="32" t="s">
        <v>56</v>
      </c>
      <c r="J8413" s="19">
        <v>42.28</v>
      </c>
      <c r="K8413" s="126" t="s">
        <v>1275</v>
      </c>
    </row>
    <row r="8414" spans="1:11">
      <c r="A8414" s="121" t="s">
        <v>19</v>
      </c>
      <c r="B8414" s="5" t="str">
        <f>TEXT(DATA[[#This Row],[Fecha]],"mmm")</f>
        <v>oct</v>
      </c>
      <c r="C8414" s="16">
        <f>(WEEKNUM(DATA[[#This Row],[Fecha]],2))</f>
        <v>43</v>
      </c>
      <c r="D8414" s="141">
        <v>45588</v>
      </c>
      <c r="E8414" s="142">
        <f>YEAR(DATA[[#This Row],[Fecha]])</f>
        <v>2024</v>
      </c>
      <c r="F8414" s="143" t="s">
        <v>58</v>
      </c>
      <c r="G8414" s="32" t="s">
        <v>74</v>
      </c>
      <c r="H8414" s="144" t="s">
        <v>149</v>
      </c>
      <c r="I8414" s="32" t="s">
        <v>56</v>
      </c>
      <c r="J8414" s="19">
        <v>38.76</v>
      </c>
      <c r="K8414" s="126" t="s">
        <v>1275</v>
      </c>
    </row>
    <row r="8415" spans="1:11">
      <c r="A8415" s="121" t="s">
        <v>19</v>
      </c>
      <c r="B8415" s="5" t="str">
        <f>TEXT(DATA[[#This Row],[Fecha]],"mmm")</f>
        <v>oct</v>
      </c>
      <c r="C8415" s="16">
        <f>(WEEKNUM(DATA[[#This Row],[Fecha]],2))</f>
        <v>43</v>
      </c>
      <c r="D8415" s="141">
        <v>45588</v>
      </c>
      <c r="E8415" s="142">
        <f>YEAR(DATA[[#This Row],[Fecha]])</f>
        <v>2024</v>
      </c>
      <c r="F8415" s="143" t="s">
        <v>58</v>
      </c>
      <c r="G8415" s="32" t="s">
        <v>74</v>
      </c>
      <c r="H8415" s="144" t="s">
        <v>149</v>
      </c>
      <c r="I8415" s="32" t="s">
        <v>56</v>
      </c>
      <c r="J8415" s="19">
        <v>37.01</v>
      </c>
      <c r="K8415" s="126" t="s">
        <v>1275</v>
      </c>
    </row>
    <row r="8416" spans="1:11">
      <c r="A8416" s="121" t="s">
        <v>19</v>
      </c>
      <c r="B8416" s="5" t="str">
        <f>TEXT(DATA[[#This Row],[Fecha]],"mmm")</f>
        <v>oct</v>
      </c>
      <c r="C8416" s="16">
        <f>(WEEKNUM(DATA[[#This Row],[Fecha]],2))</f>
        <v>43</v>
      </c>
      <c r="D8416" s="141">
        <v>45588</v>
      </c>
      <c r="E8416" s="142">
        <f>YEAR(DATA[[#This Row],[Fecha]])</f>
        <v>2024</v>
      </c>
      <c r="F8416" s="143" t="s">
        <v>58</v>
      </c>
      <c r="G8416" s="32" t="s">
        <v>74</v>
      </c>
      <c r="H8416" s="144" t="s">
        <v>149</v>
      </c>
      <c r="I8416" s="32" t="s">
        <v>56</v>
      </c>
      <c r="J8416" s="19">
        <v>24.32</v>
      </c>
      <c r="K8416" s="126" t="s">
        <v>1275</v>
      </c>
    </row>
    <row r="8417" spans="1:11">
      <c r="A8417" s="121" t="s">
        <v>19</v>
      </c>
      <c r="B8417" s="5" t="str">
        <f>TEXT(DATA[[#This Row],[Fecha]],"mmm")</f>
        <v>oct</v>
      </c>
      <c r="C8417" s="16">
        <f>(WEEKNUM(DATA[[#This Row],[Fecha]],2))</f>
        <v>43</v>
      </c>
      <c r="D8417" s="141">
        <v>45588</v>
      </c>
      <c r="E8417" s="142">
        <f>YEAR(DATA[[#This Row],[Fecha]])</f>
        <v>2024</v>
      </c>
      <c r="F8417" s="143" t="s">
        <v>398</v>
      </c>
      <c r="G8417" s="32" t="s">
        <v>74</v>
      </c>
      <c r="H8417" s="144" t="s">
        <v>149</v>
      </c>
      <c r="I8417" s="32" t="s">
        <v>56</v>
      </c>
      <c r="J8417" s="19">
        <v>9.91</v>
      </c>
      <c r="K8417" s="126" t="s">
        <v>1275</v>
      </c>
    </row>
    <row r="8418" spans="1:11">
      <c r="A8418" s="121" t="s">
        <v>19</v>
      </c>
      <c r="B8418" s="5" t="str">
        <f>TEXT(DATA[[#This Row],[Fecha]],"mmm")</f>
        <v>oct</v>
      </c>
      <c r="C8418" s="16">
        <f>(WEEKNUM(DATA[[#This Row],[Fecha]],2))</f>
        <v>43</v>
      </c>
      <c r="D8418" s="141">
        <v>45588</v>
      </c>
      <c r="E8418" s="142">
        <f>YEAR(DATA[[#This Row],[Fecha]])</f>
        <v>2024</v>
      </c>
      <c r="F8418" s="143" t="s">
        <v>58</v>
      </c>
      <c r="G8418" s="32" t="s">
        <v>74</v>
      </c>
      <c r="H8418" s="144" t="s">
        <v>149</v>
      </c>
      <c r="I8418" s="32" t="s">
        <v>56</v>
      </c>
      <c r="J8418" s="19">
        <v>9.9</v>
      </c>
      <c r="K8418" s="126" t="s">
        <v>1275</v>
      </c>
    </row>
    <row r="8419" spans="1:11">
      <c r="A8419" s="121" t="s">
        <v>19</v>
      </c>
      <c r="B8419" s="5" t="str">
        <f>TEXT(DATA[[#This Row],[Fecha]],"mmm")</f>
        <v>oct</v>
      </c>
      <c r="C8419" s="16">
        <f>(WEEKNUM(DATA[[#This Row],[Fecha]],2))</f>
        <v>43</v>
      </c>
      <c r="D8419" s="141">
        <v>45588</v>
      </c>
      <c r="E8419" s="142">
        <f>YEAR(DATA[[#This Row],[Fecha]])</f>
        <v>2024</v>
      </c>
      <c r="F8419" s="143" t="s">
        <v>398</v>
      </c>
      <c r="G8419" s="32" t="s">
        <v>74</v>
      </c>
      <c r="H8419" s="144" t="s">
        <v>149</v>
      </c>
      <c r="I8419" s="32" t="s">
        <v>56</v>
      </c>
      <c r="J8419" s="19">
        <v>6.16</v>
      </c>
      <c r="K8419" s="126" t="s">
        <v>1275</v>
      </c>
    </row>
    <row r="8420" spans="1:11">
      <c r="A8420" s="121" t="s">
        <v>22</v>
      </c>
      <c r="B8420" s="5" t="str">
        <f>TEXT(DATA[[#This Row],[Fecha]],"mmm")</f>
        <v>oct</v>
      </c>
      <c r="C8420" s="16">
        <f>(WEEKNUM(DATA[[#This Row],[Fecha]],2))</f>
        <v>43</v>
      </c>
      <c r="D8420" s="141">
        <v>45588</v>
      </c>
      <c r="E8420" s="142">
        <f>YEAR(DATA[[#This Row],[Fecha]])</f>
        <v>2024</v>
      </c>
      <c r="F8420" s="143" t="s">
        <v>398</v>
      </c>
      <c r="G8420" s="32" t="s">
        <v>71</v>
      </c>
      <c r="H8420" s="144" t="s">
        <v>97</v>
      </c>
      <c r="I8420" s="32" t="s">
        <v>57</v>
      </c>
      <c r="J8420" s="19">
        <v>5.25</v>
      </c>
      <c r="K8420" s="126" t="s">
        <v>1276</v>
      </c>
    </row>
    <row r="8421" spans="1:11">
      <c r="A8421" s="121" t="s">
        <v>19</v>
      </c>
      <c r="B8421" s="5" t="str">
        <f>TEXT(DATA[[#This Row],[Fecha]],"mmm")</f>
        <v>oct</v>
      </c>
      <c r="C8421" s="16">
        <f>(WEEKNUM(DATA[[#This Row],[Fecha]],2))</f>
        <v>43</v>
      </c>
      <c r="D8421" s="141">
        <v>45589</v>
      </c>
      <c r="E8421" s="142">
        <f>YEAR(DATA[[#This Row],[Fecha]])</f>
        <v>2024</v>
      </c>
      <c r="F8421" s="143" t="s">
        <v>398</v>
      </c>
      <c r="G8421" s="32" t="s">
        <v>80</v>
      </c>
      <c r="H8421" s="144" t="s">
        <v>1277</v>
      </c>
      <c r="I8421" s="32" t="s">
        <v>56</v>
      </c>
      <c r="J8421" s="19">
        <v>22.72</v>
      </c>
      <c r="K8421" s="126" t="s">
        <v>1278</v>
      </c>
    </row>
    <row r="8422" spans="1:11">
      <c r="A8422" s="121" t="s">
        <v>22</v>
      </c>
      <c r="B8422" s="5" t="str">
        <f>TEXT(DATA[[#This Row],[Fecha]],"mmm")</f>
        <v>oct</v>
      </c>
      <c r="C8422" s="16">
        <f>(WEEKNUM(DATA[[#This Row],[Fecha]],2))</f>
        <v>43</v>
      </c>
      <c r="D8422" s="141">
        <v>45590</v>
      </c>
      <c r="E8422" s="142">
        <f>YEAR(DATA[[#This Row],[Fecha]])</f>
        <v>2024</v>
      </c>
      <c r="F8422" s="143" t="s">
        <v>58</v>
      </c>
      <c r="G8422" s="32" t="s">
        <v>59</v>
      </c>
      <c r="H8422" s="144" t="s">
        <v>654</v>
      </c>
      <c r="I8422" s="32" t="s">
        <v>57</v>
      </c>
      <c r="J8422" s="19">
        <v>22.01</v>
      </c>
      <c r="K8422" s="126" t="s">
        <v>1279</v>
      </c>
    </row>
    <row r="8423" spans="1:11">
      <c r="A8423" s="121" t="s">
        <v>22</v>
      </c>
      <c r="B8423" s="5" t="str">
        <f>TEXT(DATA[[#This Row],[Fecha]],"mmm")</f>
        <v>oct</v>
      </c>
      <c r="C8423" s="16">
        <f>(WEEKNUM(DATA[[#This Row],[Fecha]],2))</f>
        <v>43</v>
      </c>
      <c r="D8423" s="141">
        <v>45590</v>
      </c>
      <c r="E8423" s="142">
        <f>YEAR(DATA[[#This Row],[Fecha]])</f>
        <v>2024</v>
      </c>
      <c r="F8423" s="143" t="s">
        <v>398</v>
      </c>
      <c r="G8423" s="32" t="s">
        <v>79</v>
      </c>
      <c r="H8423" s="144" t="s">
        <v>516</v>
      </c>
      <c r="I8423" s="32" t="s">
        <v>57</v>
      </c>
      <c r="J8423" s="19">
        <v>6.3</v>
      </c>
      <c r="K8423" s="126" t="s">
        <v>1280</v>
      </c>
    </row>
    <row r="8424" spans="1:11">
      <c r="A8424" s="121" t="s">
        <v>22</v>
      </c>
      <c r="B8424" s="5" t="str">
        <f>TEXT(DATA[[#This Row],[Fecha]],"mmm")</f>
        <v>oct</v>
      </c>
      <c r="C8424" s="16">
        <f>(WEEKNUM(DATA[[#This Row],[Fecha]],2))</f>
        <v>43</v>
      </c>
      <c r="D8424" s="141">
        <v>45590</v>
      </c>
      <c r="E8424" s="142">
        <f>YEAR(DATA[[#This Row],[Fecha]])</f>
        <v>2024</v>
      </c>
      <c r="F8424" s="143" t="s">
        <v>398</v>
      </c>
      <c r="G8424" s="32" t="s">
        <v>79</v>
      </c>
      <c r="H8424" s="144" t="s">
        <v>110</v>
      </c>
      <c r="I8424" s="32" t="s">
        <v>166</v>
      </c>
      <c r="J8424" s="19">
        <v>4.8</v>
      </c>
      <c r="K8424" s="126"/>
    </row>
    <row r="8425" spans="1:11">
      <c r="A8425" s="121" t="s">
        <v>19</v>
      </c>
      <c r="B8425" s="5" t="str">
        <f>TEXT(DATA[[#This Row],[Fecha]],"mmm")</f>
        <v>oct</v>
      </c>
      <c r="C8425" s="16">
        <f>(WEEKNUM(DATA[[#This Row],[Fecha]],2))</f>
        <v>43</v>
      </c>
      <c r="D8425" s="141">
        <v>45586</v>
      </c>
      <c r="E8425" s="142">
        <f>YEAR(DATA[[#This Row],[Fecha]])</f>
        <v>2024</v>
      </c>
      <c r="F8425" s="143" t="s">
        <v>398</v>
      </c>
      <c r="G8425" s="32" t="s">
        <v>583</v>
      </c>
      <c r="H8425" s="144" t="s">
        <v>1281</v>
      </c>
      <c r="I8425" s="32" t="s">
        <v>166</v>
      </c>
      <c r="J8425" s="19">
        <v>4.55</v>
      </c>
      <c r="K8425" s="126"/>
    </row>
    <row r="8426" spans="1:11">
      <c r="A8426" s="121" t="s">
        <v>19</v>
      </c>
      <c r="B8426" s="5" t="str">
        <f>TEXT(DATA[[#This Row],[Fecha]],"mmm")</f>
        <v>oct</v>
      </c>
      <c r="C8426" s="16">
        <f>(WEEKNUM(DATA[[#This Row],[Fecha]],2))</f>
        <v>43</v>
      </c>
      <c r="D8426" s="141">
        <v>45589</v>
      </c>
      <c r="E8426" s="142">
        <f>YEAR(DATA[[#This Row],[Fecha]])</f>
        <v>2024</v>
      </c>
      <c r="F8426" s="143" t="s">
        <v>398</v>
      </c>
      <c r="G8426" s="32" t="s">
        <v>80</v>
      </c>
      <c r="H8426" s="144" t="s">
        <v>1277</v>
      </c>
      <c r="I8426" s="32" t="s">
        <v>166</v>
      </c>
      <c r="J8426" s="19">
        <v>4.5199999999999996</v>
      </c>
      <c r="K8426" s="126"/>
    </row>
    <row r="8427" spans="1:11">
      <c r="A8427" s="121" t="s">
        <v>22</v>
      </c>
      <c r="B8427" s="5" t="str">
        <f>TEXT(DATA[[#This Row],[Fecha]],"mmm")</f>
        <v>oct</v>
      </c>
      <c r="C8427" s="16">
        <f>(WEEKNUM(DATA[[#This Row],[Fecha]],2))</f>
        <v>43</v>
      </c>
      <c r="D8427" s="141">
        <v>45588</v>
      </c>
      <c r="E8427" s="142">
        <f>YEAR(DATA[[#This Row],[Fecha]])</f>
        <v>2024</v>
      </c>
      <c r="F8427" s="143" t="s">
        <v>398</v>
      </c>
      <c r="G8427" s="32" t="s">
        <v>76</v>
      </c>
      <c r="H8427" s="144" t="s">
        <v>120</v>
      </c>
      <c r="I8427" s="32" t="s">
        <v>166</v>
      </c>
      <c r="J8427" s="19">
        <v>4.2</v>
      </c>
      <c r="K8427" s="126"/>
    </row>
    <row r="8428" spans="1:11">
      <c r="A8428" s="121" t="s">
        <v>22</v>
      </c>
      <c r="B8428" s="5" t="str">
        <f>TEXT(DATA[[#This Row],[Fecha]],"mmm")</f>
        <v>oct</v>
      </c>
      <c r="C8428" s="16">
        <f>(WEEKNUM(DATA[[#This Row],[Fecha]],2))</f>
        <v>43</v>
      </c>
      <c r="D8428" s="141">
        <v>45588</v>
      </c>
      <c r="E8428" s="142">
        <f>YEAR(DATA[[#This Row],[Fecha]])</f>
        <v>2024</v>
      </c>
      <c r="F8428" s="143" t="s">
        <v>398</v>
      </c>
      <c r="G8428" s="32" t="s">
        <v>79</v>
      </c>
      <c r="H8428" s="144" t="s">
        <v>110</v>
      </c>
      <c r="I8428" s="32" t="s">
        <v>166</v>
      </c>
      <c r="J8428" s="19">
        <v>4.1100000000000003</v>
      </c>
      <c r="K8428" s="126"/>
    </row>
    <row r="8429" spans="1:11">
      <c r="A8429" s="121" t="s">
        <v>19</v>
      </c>
      <c r="B8429" s="5" t="str">
        <f>TEXT(DATA[[#This Row],[Fecha]],"mmm")</f>
        <v>oct</v>
      </c>
      <c r="C8429" s="16">
        <f>(WEEKNUM(DATA[[#This Row],[Fecha]],2))</f>
        <v>43</v>
      </c>
      <c r="D8429" s="141">
        <v>45586</v>
      </c>
      <c r="E8429" s="142">
        <f>YEAR(DATA[[#This Row],[Fecha]])</f>
        <v>2024</v>
      </c>
      <c r="F8429" s="143" t="s">
        <v>398</v>
      </c>
      <c r="G8429" s="32" t="s">
        <v>65</v>
      </c>
      <c r="H8429" s="144" t="s">
        <v>435</v>
      </c>
      <c r="I8429" s="32" t="s">
        <v>166</v>
      </c>
      <c r="J8429" s="19">
        <v>4.0199999999999996</v>
      </c>
      <c r="K8429" s="126"/>
    </row>
    <row r="8430" spans="1:11">
      <c r="A8430" s="121" t="s">
        <v>19</v>
      </c>
      <c r="B8430" s="5" t="str">
        <f>TEXT(DATA[[#This Row],[Fecha]],"mmm")</f>
        <v>oct</v>
      </c>
      <c r="C8430" s="16">
        <f>(WEEKNUM(DATA[[#This Row],[Fecha]],2))</f>
        <v>43</v>
      </c>
      <c r="D8430" s="141">
        <v>45590</v>
      </c>
      <c r="E8430" s="142">
        <f>YEAR(DATA[[#This Row],[Fecha]])</f>
        <v>2024</v>
      </c>
      <c r="F8430" s="143" t="s">
        <v>398</v>
      </c>
      <c r="G8430" s="32" t="s">
        <v>65</v>
      </c>
      <c r="H8430" s="144" t="s">
        <v>435</v>
      </c>
      <c r="I8430" s="32" t="s">
        <v>166</v>
      </c>
      <c r="J8430" s="19">
        <v>3.77</v>
      </c>
      <c r="K8430" s="126"/>
    </row>
    <row r="8431" spans="1:11">
      <c r="A8431" s="121" t="s">
        <v>22</v>
      </c>
      <c r="B8431" s="5" t="str">
        <f>TEXT(DATA[[#This Row],[Fecha]],"mmm")</f>
        <v>oct</v>
      </c>
      <c r="C8431" s="16">
        <f>(WEEKNUM(DATA[[#This Row],[Fecha]],2))</f>
        <v>43</v>
      </c>
      <c r="D8431" s="141">
        <v>45587</v>
      </c>
      <c r="E8431" s="142">
        <f>YEAR(DATA[[#This Row],[Fecha]])</f>
        <v>2024</v>
      </c>
      <c r="F8431" s="143" t="s">
        <v>398</v>
      </c>
      <c r="G8431" s="32" t="s">
        <v>78</v>
      </c>
      <c r="H8431" s="144" t="s">
        <v>296</v>
      </c>
      <c r="I8431" s="32" t="s">
        <v>166</v>
      </c>
      <c r="J8431" s="19">
        <v>3.4</v>
      </c>
      <c r="K8431" s="126"/>
    </row>
    <row r="8432" spans="1:11">
      <c r="A8432" s="121" t="s">
        <v>22</v>
      </c>
      <c r="B8432" s="5" t="str">
        <f>TEXT(DATA[[#This Row],[Fecha]],"mmm")</f>
        <v>oct</v>
      </c>
      <c r="C8432" s="16">
        <f>(WEEKNUM(DATA[[#This Row],[Fecha]],2))</f>
        <v>43</v>
      </c>
      <c r="D8432" s="141">
        <v>45591</v>
      </c>
      <c r="E8432" s="142">
        <f>YEAR(DATA[[#This Row],[Fecha]])</f>
        <v>2024</v>
      </c>
      <c r="F8432" s="143" t="s">
        <v>58</v>
      </c>
      <c r="G8432" s="32" t="s">
        <v>64</v>
      </c>
      <c r="H8432" s="144" t="s">
        <v>477</v>
      </c>
      <c r="I8432" s="32" t="s">
        <v>166</v>
      </c>
      <c r="J8432" s="19">
        <v>3.28</v>
      </c>
      <c r="K8432" s="126"/>
    </row>
    <row r="8433" spans="1:11">
      <c r="A8433" s="121" t="s">
        <v>19</v>
      </c>
      <c r="B8433" s="5" t="str">
        <f>TEXT(DATA[[#This Row],[Fecha]],"mmm")</f>
        <v>oct</v>
      </c>
      <c r="C8433" s="16">
        <f>(WEEKNUM(DATA[[#This Row],[Fecha]],2))</f>
        <v>43</v>
      </c>
      <c r="D8433" s="141">
        <v>45586</v>
      </c>
      <c r="E8433" s="142">
        <f>YEAR(DATA[[#This Row],[Fecha]])</f>
        <v>2024</v>
      </c>
      <c r="F8433" s="143" t="s">
        <v>398</v>
      </c>
      <c r="G8433" s="32" t="s">
        <v>583</v>
      </c>
      <c r="H8433" s="144" t="s">
        <v>1281</v>
      </c>
      <c r="I8433" s="32" t="s">
        <v>166</v>
      </c>
      <c r="J8433" s="19">
        <v>2.98</v>
      </c>
      <c r="K8433" s="126"/>
    </row>
    <row r="8434" spans="1:11">
      <c r="A8434" s="121" t="s">
        <v>19</v>
      </c>
      <c r="B8434" s="5" t="str">
        <f>TEXT(DATA[[#This Row],[Fecha]],"mmm")</f>
        <v>oct</v>
      </c>
      <c r="C8434" s="16">
        <f>(WEEKNUM(DATA[[#This Row],[Fecha]],2))</f>
        <v>43</v>
      </c>
      <c r="D8434" s="141">
        <v>45586</v>
      </c>
      <c r="E8434" s="142">
        <f>YEAR(DATA[[#This Row],[Fecha]])</f>
        <v>2024</v>
      </c>
      <c r="F8434" s="143" t="s">
        <v>398</v>
      </c>
      <c r="G8434" s="32" t="s">
        <v>65</v>
      </c>
      <c r="H8434" s="144" t="s">
        <v>435</v>
      </c>
      <c r="I8434" s="32" t="s">
        <v>166</v>
      </c>
      <c r="J8434" s="19">
        <v>2.93</v>
      </c>
      <c r="K8434" s="126"/>
    </row>
    <row r="8435" spans="1:11">
      <c r="A8435" s="121" t="s">
        <v>22</v>
      </c>
      <c r="B8435" s="5" t="str">
        <f>TEXT(DATA[[#This Row],[Fecha]],"mmm")</f>
        <v>oct</v>
      </c>
      <c r="C8435" s="16">
        <f>(WEEKNUM(DATA[[#This Row],[Fecha]],2))</f>
        <v>43</v>
      </c>
      <c r="D8435" s="141">
        <v>45591</v>
      </c>
      <c r="E8435" s="142">
        <f>YEAR(DATA[[#This Row],[Fecha]])</f>
        <v>2024</v>
      </c>
      <c r="F8435" s="143" t="s">
        <v>398</v>
      </c>
      <c r="G8435" s="32" t="s">
        <v>65</v>
      </c>
      <c r="H8435" s="144" t="s">
        <v>89</v>
      </c>
      <c r="I8435" s="32" t="s">
        <v>166</v>
      </c>
      <c r="J8435" s="19">
        <v>2.91</v>
      </c>
      <c r="K8435" s="126"/>
    </row>
    <row r="8436" spans="1:11">
      <c r="A8436" s="121" t="s">
        <v>22</v>
      </c>
      <c r="B8436" s="5" t="str">
        <f>TEXT(DATA[[#This Row],[Fecha]],"mmm")</f>
        <v>oct</v>
      </c>
      <c r="C8436" s="16">
        <f>(WEEKNUM(DATA[[#This Row],[Fecha]],2))</f>
        <v>43</v>
      </c>
      <c r="D8436" s="141">
        <v>45586</v>
      </c>
      <c r="E8436" s="142">
        <f>YEAR(DATA[[#This Row],[Fecha]])</f>
        <v>2024</v>
      </c>
      <c r="F8436" s="143" t="s">
        <v>398</v>
      </c>
      <c r="G8436" s="32" t="s">
        <v>78</v>
      </c>
      <c r="H8436" s="144" t="s">
        <v>296</v>
      </c>
      <c r="I8436" s="32" t="s">
        <v>166</v>
      </c>
      <c r="J8436" s="19">
        <v>2.7</v>
      </c>
      <c r="K8436" s="126"/>
    </row>
    <row r="8437" spans="1:11">
      <c r="A8437" s="121" t="s">
        <v>22</v>
      </c>
      <c r="B8437" s="5" t="str">
        <f>TEXT(DATA[[#This Row],[Fecha]],"mmm")</f>
        <v>oct</v>
      </c>
      <c r="C8437" s="16">
        <f>(WEEKNUM(DATA[[#This Row],[Fecha]],2))</f>
        <v>43</v>
      </c>
      <c r="D8437" s="141">
        <v>45588</v>
      </c>
      <c r="E8437" s="142">
        <f>YEAR(DATA[[#This Row],[Fecha]])</f>
        <v>2024</v>
      </c>
      <c r="F8437" s="143" t="s">
        <v>398</v>
      </c>
      <c r="G8437" s="32" t="s">
        <v>76</v>
      </c>
      <c r="H8437" s="144" t="s">
        <v>120</v>
      </c>
      <c r="I8437" s="32" t="s">
        <v>166</v>
      </c>
      <c r="J8437" s="19">
        <v>2.4300000000000002</v>
      </c>
      <c r="K8437" s="126"/>
    </row>
    <row r="8438" spans="1:11">
      <c r="A8438" s="121" t="s">
        <v>22</v>
      </c>
      <c r="B8438" s="5" t="str">
        <f>TEXT(DATA[[#This Row],[Fecha]],"mmm")</f>
        <v>oct</v>
      </c>
      <c r="C8438" s="16">
        <f>(WEEKNUM(DATA[[#This Row],[Fecha]],2))</f>
        <v>43</v>
      </c>
      <c r="D8438" s="141">
        <v>45589</v>
      </c>
      <c r="E8438" s="142">
        <f>YEAR(DATA[[#This Row],[Fecha]])</f>
        <v>2024</v>
      </c>
      <c r="F8438" s="143" t="s">
        <v>398</v>
      </c>
      <c r="G8438" s="32" t="s">
        <v>65</v>
      </c>
      <c r="H8438" s="144" t="s">
        <v>69</v>
      </c>
      <c r="I8438" s="32" t="s">
        <v>166</v>
      </c>
      <c r="J8438" s="19">
        <v>2.35</v>
      </c>
      <c r="K8438" s="126"/>
    </row>
    <row r="8439" spans="1:11">
      <c r="A8439" s="121" t="s">
        <v>22</v>
      </c>
      <c r="B8439" s="5" t="str">
        <f>TEXT(DATA[[#This Row],[Fecha]],"mmm")</f>
        <v>oct</v>
      </c>
      <c r="C8439" s="16">
        <f>(WEEKNUM(DATA[[#This Row],[Fecha]],2))</f>
        <v>43</v>
      </c>
      <c r="D8439" s="141">
        <v>45589</v>
      </c>
      <c r="E8439" s="142">
        <f>YEAR(DATA[[#This Row],[Fecha]])</f>
        <v>2024</v>
      </c>
      <c r="F8439" s="143" t="s">
        <v>398</v>
      </c>
      <c r="G8439" s="32" t="s">
        <v>71</v>
      </c>
      <c r="H8439" s="144" t="s">
        <v>346</v>
      </c>
      <c r="I8439" s="32" t="s">
        <v>166</v>
      </c>
      <c r="J8439" s="19">
        <v>2.2999999999999998</v>
      </c>
      <c r="K8439" s="126"/>
    </row>
    <row r="8440" spans="1:11">
      <c r="A8440" s="121" t="s">
        <v>22</v>
      </c>
      <c r="B8440" s="5" t="str">
        <f>TEXT(DATA[[#This Row],[Fecha]],"mmm")</f>
        <v>oct</v>
      </c>
      <c r="C8440" s="16">
        <f>(WEEKNUM(DATA[[#This Row],[Fecha]],2))</f>
        <v>43</v>
      </c>
      <c r="D8440" s="141">
        <v>45586</v>
      </c>
      <c r="E8440" s="142">
        <f>YEAR(DATA[[#This Row],[Fecha]])</f>
        <v>2024</v>
      </c>
      <c r="F8440" s="143" t="s">
        <v>398</v>
      </c>
      <c r="G8440" s="32" t="s">
        <v>78</v>
      </c>
      <c r="H8440" s="144" t="s">
        <v>296</v>
      </c>
      <c r="I8440" s="32" t="s">
        <v>166</v>
      </c>
      <c r="J8440" s="19">
        <v>1.99</v>
      </c>
      <c r="K8440" s="126"/>
    </row>
    <row r="8441" spans="1:11">
      <c r="A8441" s="121" t="s">
        <v>19</v>
      </c>
      <c r="B8441" s="5" t="str">
        <f>TEXT(DATA[[#This Row],[Fecha]],"mmm")</f>
        <v>oct</v>
      </c>
      <c r="C8441" s="16">
        <f>(WEEKNUM(DATA[[#This Row],[Fecha]],2))</f>
        <v>43</v>
      </c>
      <c r="D8441" s="141">
        <v>45588</v>
      </c>
      <c r="E8441" s="142">
        <f>YEAR(DATA[[#This Row],[Fecha]])</f>
        <v>2024</v>
      </c>
      <c r="F8441" s="143" t="s">
        <v>398</v>
      </c>
      <c r="G8441" s="32" t="s">
        <v>65</v>
      </c>
      <c r="H8441" s="144" t="s">
        <v>435</v>
      </c>
      <c r="I8441" s="32" t="s">
        <v>166</v>
      </c>
      <c r="J8441" s="19">
        <v>1.73</v>
      </c>
      <c r="K8441" s="126"/>
    </row>
    <row r="8442" spans="1:11">
      <c r="A8442" s="121" t="s">
        <v>22</v>
      </c>
      <c r="B8442" s="5" t="str">
        <f>TEXT(DATA[[#This Row],[Fecha]],"mmm")</f>
        <v>oct</v>
      </c>
      <c r="C8442" s="16">
        <f>(WEEKNUM(DATA[[#This Row],[Fecha]],2))</f>
        <v>43</v>
      </c>
      <c r="D8442" s="141">
        <v>45591</v>
      </c>
      <c r="E8442" s="142">
        <f>YEAR(DATA[[#This Row],[Fecha]])</f>
        <v>2024</v>
      </c>
      <c r="F8442" s="143" t="s">
        <v>58</v>
      </c>
      <c r="G8442" s="32" t="s">
        <v>78</v>
      </c>
      <c r="H8442" s="144" t="s">
        <v>296</v>
      </c>
      <c r="I8442" s="32" t="s">
        <v>166</v>
      </c>
      <c r="J8442" s="19">
        <v>1.73</v>
      </c>
      <c r="K8442" s="126"/>
    </row>
    <row r="8443" spans="1:11">
      <c r="A8443" s="121" t="s">
        <v>22</v>
      </c>
      <c r="B8443" s="5" t="str">
        <f>TEXT(DATA[[#This Row],[Fecha]],"mmm")</f>
        <v>oct</v>
      </c>
      <c r="C8443" s="16">
        <f>(WEEKNUM(DATA[[#This Row],[Fecha]],2))</f>
        <v>43</v>
      </c>
      <c r="D8443" s="141">
        <v>45588</v>
      </c>
      <c r="E8443" s="142">
        <f>YEAR(DATA[[#This Row],[Fecha]])</f>
        <v>2024</v>
      </c>
      <c r="F8443" s="143" t="s">
        <v>398</v>
      </c>
      <c r="G8443" s="32" t="s">
        <v>71</v>
      </c>
      <c r="H8443" s="144" t="s">
        <v>97</v>
      </c>
      <c r="I8443" s="32" t="s">
        <v>166</v>
      </c>
      <c r="J8443" s="19">
        <v>1.65</v>
      </c>
      <c r="K8443" s="126"/>
    </row>
    <row r="8444" spans="1:11">
      <c r="A8444" s="121" t="s">
        <v>19</v>
      </c>
      <c r="B8444" s="5" t="str">
        <f>TEXT(DATA[[#This Row],[Fecha]],"mmm")</f>
        <v>oct</v>
      </c>
      <c r="C8444" s="16">
        <f>(WEEKNUM(DATA[[#This Row],[Fecha]],2))</f>
        <v>43</v>
      </c>
      <c r="D8444" s="141">
        <v>45587</v>
      </c>
      <c r="E8444" s="142">
        <f>YEAR(DATA[[#This Row],[Fecha]])</f>
        <v>2024</v>
      </c>
      <c r="F8444" s="143" t="s">
        <v>58</v>
      </c>
      <c r="G8444" s="32" t="s">
        <v>53</v>
      </c>
      <c r="H8444" s="144" t="s">
        <v>606</v>
      </c>
      <c r="I8444" s="32" t="s">
        <v>166</v>
      </c>
      <c r="J8444" s="19">
        <v>1.56</v>
      </c>
      <c r="K8444" s="126"/>
    </row>
    <row r="8445" spans="1:11">
      <c r="A8445" s="121" t="s">
        <v>22</v>
      </c>
      <c r="B8445" s="5" t="str">
        <f>TEXT(DATA[[#This Row],[Fecha]],"mmm")</f>
        <v>oct</v>
      </c>
      <c r="C8445" s="16">
        <f>(WEEKNUM(DATA[[#This Row],[Fecha]],2))</f>
        <v>43</v>
      </c>
      <c r="D8445" s="141">
        <v>45591</v>
      </c>
      <c r="E8445" s="142">
        <f>YEAR(DATA[[#This Row],[Fecha]])</f>
        <v>2024</v>
      </c>
      <c r="F8445" s="143" t="s">
        <v>58</v>
      </c>
      <c r="G8445" s="32" t="s">
        <v>78</v>
      </c>
      <c r="H8445" s="144" t="s">
        <v>296</v>
      </c>
      <c r="I8445" s="32" t="s">
        <v>166</v>
      </c>
      <c r="J8445" s="19">
        <v>1.53</v>
      </c>
      <c r="K8445" s="126"/>
    </row>
    <row r="8446" spans="1:11">
      <c r="A8446" s="121" t="s">
        <v>19</v>
      </c>
      <c r="B8446" s="5" t="str">
        <f>TEXT(DATA[[#This Row],[Fecha]],"mmm")</f>
        <v>oct</v>
      </c>
      <c r="C8446" s="16">
        <f>(WEEKNUM(DATA[[#This Row],[Fecha]],2))</f>
        <v>43</v>
      </c>
      <c r="D8446" s="141">
        <v>45588</v>
      </c>
      <c r="E8446" s="142">
        <f>YEAR(DATA[[#This Row],[Fecha]])</f>
        <v>2024</v>
      </c>
      <c r="F8446" s="143" t="s">
        <v>58</v>
      </c>
      <c r="G8446" s="32" t="s">
        <v>74</v>
      </c>
      <c r="H8446" s="144" t="s">
        <v>83</v>
      </c>
      <c r="I8446" s="32" t="s">
        <v>166</v>
      </c>
      <c r="J8446" s="19">
        <v>1.5</v>
      </c>
      <c r="K8446" s="126"/>
    </row>
    <row r="8447" spans="1:11">
      <c r="A8447" s="121" t="s">
        <v>22</v>
      </c>
      <c r="B8447" s="5" t="str">
        <f>TEXT(DATA[[#This Row],[Fecha]],"mmm")</f>
        <v>oct</v>
      </c>
      <c r="C8447" s="16">
        <f>(WEEKNUM(DATA[[#This Row],[Fecha]],2))</f>
        <v>43</v>
      </c>
      <c r="D8447" s="141">
        <v>45590</v>
      </c>
      <c r="E8447" s="142">
        <f>YEAR(DATA[[#This Row],[Fecha]])</f>
        <v>2024</v>
      </c>
      <c r="F8447" s="143" t="s">
        <v>398</v>
      </c>
      <c r="G8447" s="32" t="s">
        <v>79</v>
      </c>
      <c r="H8447" s="144" t="s">
        <v>110</v>
      </c>
      <c r="I8447" s="32" t="s">
        <v>166</v>
      </c>
      <c r="J8447" s="19">
        <v>1.5</v>
      </c>
      <c r="K8447" s="126"/>
    </row>
    <row r="8448" spans="1:11">
      <c r="A8448" s="121" t="s">
        <v>19</v>
      </c>
      <c r="B8448" s="5" t="str">
        <f>TEXT(DATA[[#This Row],[Fecha]],"mmm")</f>
        <v>oct</v>
      </c>
      <c r="C8448" s="16">
        <f>(WEEKNUM(DATA[[#This Row],[Fecha]],2))</f>
        <v>43</v>
      </c>
      <c r="D8448" s="141">
        <v>45589</v>
      </c>
      <c r="E8448" s="142">
        <f>YEAR(DATA[[#This Row],[Fecha]])</f>
        <v>2024</v>
      </c>
      <c r="F8448" s="143" t="s">
        <v>398</v>
      </c>
      <c r="G8448" s="32" t="s">
        <v>65</v>
      </c>
      <c r="H8448" s="144" t="s">
        <v>435</v>
      </c>
      <c r="I8448" s="32" t="s">
        <v>166</v>
      </c>
      <c r="J8448" s="19">
        <v>1.44</v>
      </c>
      <c r="K8448" s="126"/>
    </row>
    <row r="8449" spans="1:11">
      <c r="A8449" s="121" t="s">
        <v>22</v>
      </c>
      <c r="B8449" s="5" t="str">
        <f>TEXT(DATA[[#This Row],[Fecha]],"mmm")</f>
        <v>oct</v>
      </c>
      <c r="C8449" s="16">
        <f>(WEEKNUM(DATA[[#This Row],[Fecha]],2))</f>
        <v>43</v>
      </c>
      <c r="D8449" s="141">
        <v>45587</v>
      </c>
      <c r="E8449" s="142">
        <f>YEAR(DATA[[#This Row],[Fecha]])</f>
        <v>2024</v>
      </c>
      <c r="F8449" s="143" t="s">
        <v>398</v>
      </c>
      <c r="G8449" s="32" t="s">
        <v>78</v>
      </c>
      <c r="H8449" s="144" t="s">
        <v>296</v>
      </c>
      <c r="I8449" s="32" t="s">
        <v>166</v>
      </c>
      <c r="J8449" s="19">
        <v>1.43</v>
      </c>
      <c r="K8449" s="126"/>
    </row>
    <row r="8450" spans="1:11">
      <c r="A8450" s="121" t="s">
        <v>22</v>
      </c>
      <c r="B8450" s="5" t="str">
        <f>TEXT(DATA[[#This Row],[Fecha]],"mmm")</f>
        <v>oct</v>
      </c>
      <c r="C8450" s="16">
        <f>(WEEKNUM(DATA[[#This Row],[Fecha]],2))</f>
        <v>43</v>
      </c>
      <c r="D8450" s="141">
        <v>45591</v>
      </c>
      <c r="E8450" s="142">
        <f>YEAR(DATA[[#This Row],[Fecha]])</f>
        <v>2024</v>
      </c>
      <c r="F8450" s="143" t="s">
        <v>398</v>
      </c>
      <c r="G8450" s="32" t="s">
        <v>78</v>
      </c>
      <c r="H8450" s="144" t="s">
        <v>296</v>
      </c>
      <c r="I8450" s="32" t="s">
        <v>166</v>
      </c>
      <c r="J8450" s="19">
        <v>1.38</v>
      </c>
      <c r="K8450" s="126"/>
    </row>
    <row r="8451" spans="1:11">
      <c r="A8451" s="121" t="s">
        <v>22</v>
      </c>
      <c r="B8451" s="5" t="str">
        <f>TEXT(DATA[[#This Row],[Fecha]],"mmm")</f>
        <v>oct</v>
      </c>
      <c r="C8451" s="16">
        <f>(WEEKNUM(DATA[[#This Row],[Fecha]],2))</f>
        <v>43</v>
      </c>
      <c r="D8451" s="141">
        <v>45586</v>
      </c>
      <c r="E8451" s="142">
        <f>YEAR(DATA[[#This Row],[Fecha]])</f>
        <v>2024</v>
      </c>
      <c r="F8451" s="143" t="s">
        <v>398</v>
      </c>
      <c r="G8451" s="32" t="s">
        <v>78</v>
      </c>
      <c r="H8451" s="144" t="s">
        <v>296</v>
      </c>
      <c r="I8451" s="32" t="s">
        <v>166</v>
      </c>
      <c r="J8451" s="19">
        <v>1.38</v>
      </c>
      <c r="K8451" s="126"/>
    </row>
    <row r="8452" spans="1:11">
      <c r="A8452" s="121" t="s">
        <v>22</v>
      </c>
      <c r="B8452" s="5" t="str">
        <f>TEXT(DATA[[#This Row],[Fecha]],"mmm")</f>
        <v>oct</v>
      </c>
      <c r="C8452" s="16">
        <f>(WEEKNUM(DATA[[#This Row],[Fecha]],2))</f>
        <v>43</v>
      </c>
      <c r="D8452" s="141">
        <v>45586</v>
      </c>
      <c r="E8452" s="142">
        <f>YEAR(DATA[[#This Row],[Fecha]])</f>
        <v>2024</v>
      </c>
      <c r="F8452" s="143" t="s">
        <v>398</v>
      </c>
      <c r="G8452" s="32" t="s">
        <v>65</v>
      </c>
      <c r="H8452" s="144" t="s">
        <v>69</v>
      </c>
      <c r="I8452" s="32" t="s">
        <v>166</v>
      </c>
      <c r="J8452" s="19">
        <v>1.33</v>
      </c>
      <c r="K8452" s="126"/>
    </row>
    <row r="8453" spans="1:11">
      <c r="A8453" s="121" t="s">
        <v>19</v>
      </c>
      <c r="B8453" s="5" t="str">
        <f>TEXT(DATA[[#This Row],[Fecha]],"mmm")</f>
        <v>oct</v>
      </c>
      <c r="C8453" s="16">
        <f>(WEEKNUM(DATA[[#This Row],[Fecha]],2))</f>
        <v>43</v>
      </c>
      <c r="D8453" s="141">
        <v>45587</v>
      </c>
      <c r="E8453" s="142">
        <f>YEAR(DATA[[#This Row],[Fecha]])</f>
        <v>2024</v>
      </c>
      <c r="F8453" s="143" t="s">
        <v>58</v>
      </c>
      <c r="G8453" s="32" t="s">
        <v>53</v>
      </c>
      <c r="H8453" s="144" t="s">
        <v>606</v>
      </c>
      <c r="I8453" s="32" t="s">
        <v>166</v>
      </c>
      <c r="J8453" s="19">
        <v>1.26</v>
      </c>
      <c r="K8453" s="126"/>
    </row>
    <row r="8454" spans="1:11">
      <c r="A8454" s="121" t="s">
        <v>22</v>
      </c>
      <c r="B8454" s="5" t="str">
        <f>TEXT(DATA[[#This Row],[Fecha]],"mmm")</f>
        <v>oct</v>
      </c>
      <c r="C8454" s="16">
        <f>(WEEKNUM(DATA[[#This Row],[Fecha]],2))</f>
        <v>43</v>
      </c>
      <c r="D8454" s="141">
        <v>45589</v>
      </c>
      <c r="E8454" s="142">
        <f>YEAR(DATA[[#This Row],[Fecha]])</f>
        <v>2024</v>
      </c>
      <c r="F8454" s="143" t="s">
        <v>398</v>
      </c>
      <c r="G8454" s="32" t="s">
        <v>65</v>
      </c>
      <c r="H8454" s="144" t="s">
        <v>89</v>
      </c>
      <c r="I8454" s="32" t="s">
        <v>166</v>
      </c>
      <c r="J8454" s="19">
        <v>1.25</v>
      </c>
      <c r="K8454" s="126"/>
    </row>
    <row r="8455" spans="1:11">
      <c r="A8455" s="121" t="s">
        <v>22</v>
      </c>
      <c r="B8455" s="5" t="str">
        <f>TEXT(DATA[[#This Row],[Fecha]],"mmm")</f>
        <v>oct</v>
      </c>
      <c r="C8455" s="16">
        <f>(WEEKNUM(DATA[[#This Row],[Fecha]],2))</f>
        <v>43</v>
      </c>
      <c r="D8455" s="141">
        <v>45591</v>
      </c>
      <c r="E8455" s="142">
        <f>YEAR(DATA[[#This Row],[Fecha]])</f>
        <v>2024</v>
      </c>
      <c r="F8455" s="143" t="s">
        <v>398</v>
      </c>
      <c r="G8455" s="32" t="s">
        <v>78</v>
      </c>
      <c r="H8455" s="144" t="s">
        <v>296</v>
      </c>
      <c r="I8455" s="32" t="s">
        <v>166</v>
      </c>
      <c r="J8455" s="19">
        <v>1.18</v>
      </c>
      <c r="K8455" s="126"/>
    </row>
    <row r="8456" spans="1:11">
      <c r="A8456" s="121" t="s">
        <v>22</v>
      </c>
      <c r="B8456" s="5" t="str">
        <f>TEXT(DATA[[#This Row],[Fecha]],"mmm")</f>
        <v>oct</v>
      </c>
      <c r="C8456" s="16">
        <f>(WEEKNUM(DATA[[#This Row],[Fecha]],2))</f>
        <v>43</v>
      </c>
      <c r="D8456" s="141">
        <v>45588</v>
      </c>
      <c r="E8456" s="142">
        <f>YEAR(DATA[[#This Row],[Fecha]])</f>
        <v>2024</v>
      </c>
      <c r="F8456" s="143" t="s">
        <v>398</v>
      </c>
      <c r="G8456" s="32" t="s">
        <v>78</v>
      </c>
      <c r="H8456" s="144" t="s">
        <v>296</v>
      </c>
      <c r="I8456" s="32" t="s">
        <v>166</v>
      </c>
      <c r="J8456" s="19">
        <v>1.18</v>
      </c>
      <c r="K8456" s="126"/>
    </row>
    <row r="8457" spans="1:11">
      <c r="A8457" s="121" t="s">
        <v>22</v>
      </c>
      <c r="B8457" s="5" t="str">
        <f>TEXT(DATA[[#This Row],[Fecha]],"mmm")</f>
        <v>oct</v>
      </c>
      <c r="C8457" s="16">
        <f>(WEEKNUM(DATA[[#This Row],[Fecha]],2))</f>
        <v>43</v>
      </c>
      <c r="D8457" s="141">
        <v>45589</v>
      </c>
      <c r="E8457" s="142">
        <f>YEAR(DATA[[#This Row],[Fecha]])</f>
        <v>2024</v>
      </c>
      <c r="F8457" s="143" t="s">
        <v>398</v>
      </c>
      <c r="G8457" s="32" t="s">
        <v>65</v>
      </c>
      <c r="H8457" s="144" t="s">
        <v>89</v>
      </c>
      <c r="I8457" s="32" t="s">
        <v>166</v>
      </c>
      <c r="J8457" s="19">
        <v>1.1499999999999999</v>
      </c>
      <c r="K8457" s="126"/>
    </row>
    <row r="8458" spans="1:11">
      <c r="A8458" s="121" t="s">
        <v>19</v>
      </c>
      <c r="B8458" s="5" t="str">
        <f>TEXT(DATA[[#This Row],[Fecha]],"mmm")</f>
        <v>oct</v>
      </c>
      <c r="C8458" s="16">
        <f>(WEEKNUM(DATA[[#This Row],[Fecha]],2))</f>
        <v>43</v>
      </c>
      <c r="D8458" s="141">
        <v>45588</v>
      </c>
      <c r="E8458" s="142">
        <f>YEAR(DATA[[#This Row],[Fecha]])</f>
        <v>2024</v>
      </c>
      <c r="F8458" s="143" t="s">
        <v>398</v>
      </c>
      <c r="G8458" s="32" t="s">
        <v>684</v>
      </c>
      <c r="H8458" s="144" t="s">
        <v>1282</v>
      </c>
      <c r="I8458" s="32" t="s">
        <v>166</v>
      </c>
      <c r="J8458" s="19">
        <v>1.1399999999999999</v>
      </c>
      <c r="K8458" s="126"/>
    </row>
    <row r="8459" spans="1:11">
      <c r="A8459" s="121" t="s">
        <v>22</v>
      </c>
      <c r="B8459" s="5" t="str">
        <f>TEXT(DATA[[#This Row],[Fecha]],"mmm")</f>
        <v>oct</v>
      </c>
      <c r="C8459" s="16">
        <f>(WEEKNUM(DATA[[#This Row],[Fecha]],2))</f>
        <v>43</v>
      </c>
      <c r="D8459" s="141">
        <v>45591</v>
      </c>
      <c r="E8459" s="142">
        <f>YEAR(DATA[[#This Row],[Fecha]])</f>
        <v>2024</v>
      </c>
      <c r="F8459" s="143" t="s">
        <v>398</v>
      </c>
      <c r="G8459" s="32" t="s">
        <v>65</v>
      </c>
      <c r="H8459" s="144" t="s">
        <v>89</v>
      </c>
      <c r="I8459" s="32" t="s">
        <v>166</v>
      </c>
      <c r="J8459" s="19">
        <v>1.1399999999999999</v>
      </c>
      <c r="K8459" s="126"/>
    </row>
    <row r="8460" spans="1:11">
      <c r="A8460" s="121" t="s">
        <v>19</v>
      </c>
      <c r="B8460" s="5" t="str">
        <f>TEXT(DATA[[#This Row],[Fecha]],"mmm")</f>
        <v>oct</v>
      </c>
      <c r="C8460" s="16">
        <f>(WEEKNUM(DATA[[#This Row],[Fecha]],2))</f>
        <v>43</v>
      </c>
      <c r="D8460" s="141">
        <v>45588</v>
      </c>
      <c r="E8460" s="142">
        <f>YEAR(DATA[[#This Row],[Fecha]])</f>
        <v>2024</v>
      </c>
      <c r="F8460" s="143" t="s">
        <v>58</v>
      </c>
      <c r="G8460" s="32" t="s">
        <v>74</v>
      </c>
      <c r="H8460" s="144" t="s">
        <v>149</v>
      </c>
      <c r="I8460" s="32" t="s">
        <v>166</v>
      </c>
      <c r="J8460" s="19">
        <v>1.1299999999999999</v>
      </c>
      <c r="K8460" s="126"/>
    </row>
    <row r="8461" spans="1:11">
      <c r="A8461" s="121" t="s">
        <v>22</v>
      </c>
      <c r="B8461" s="5" t="str">
        <f>TEXT(DATA[[#This Row],[Fecha]],"mmm")</f>
        <v>oct</v>
      </c>
      <c r="C8461" s="16">
        <f>(WEEKNUM(DATA[[#This Row],[Fecha]],2))</f>
        <v>43</v>
      </c>
      <c r="D8461" s="141">
        <v>45588</v>
      </c>
      <c r="E8461" s="142">
        <f>YEAR(DATA[[#This Row],[Fecha]])</f>
        <v>2024</v>
      </c>
      <c r="F8461" s="143" t="s">
        <v>398</v>
      </c>
      <c r="G8461" s="32" t="s">
        <v>65</v>
      </c>
      <c r="H8461" s="144" t="s">
        <v>89</v>
      </c>
      <c r="I8461" s="32" t="s">
        <v>166</v>
      </c>
      <c r="J8461" s="19">
        <v>1.1299999999999999</v>
      </c>
      <c r="K8461" s="126"/>
    </row>
    <row r="8462" spans="1:11">
      <c r="A8462" s="121" t="s">
        <v>19</v>
      </c>
      <c r="B8462" s="5" t="str">
        <f>TEXT(DATA[[#This Row],[Fecha]],"mmm")</f>
        <v>oct</v>
      </c>
      <c r="C8462" s="16">
        <f>(WEEKNUM(DATA[[#This Row],[Fecha]],2))</f>
        <v>43</v>
      </c>
      <c r="D8462" s="141">
        <v>45588</v>
      </c>
      <c r="E8462" s="142">
        <f>YEAR(DATA[[#This Row],[Fecha]])</f>
        <v>2024</v>
      </c>
      <c r="F8462" s="143" t="s">
        <v>398</v>
      </c>
      <c r="G8462" s="32" t="s">
        <v>74</v>
      </c>
      <c r="H8462" s="144" t="s">
        <v>149</v>
      </c>
      <c r="I8462" s="32" t="s">
        <v>166</v>
      </c>
      <c r="J8462" s="19">
        <v>1.0900000000000001</v>
      </c>
      <c r="K8462" s="126"/>
    </row>
    <row r="8463" spans="1:11">
      <c r="A8463" s="121" t="s">
        <v>19</v>
      </c>
      <c r="B8463" s="5" t="str">
        <f>TEXT(DATA[[#This Row],[Fecha]],"mmm")</f>
        <v>oct</v>
      </c>
      <c r="C8463" s="16">
        <f>(WEEKNUM(DATA[[#This Row],[Fecha]],2))</f>
        <v>43</v>
      </c>
      <c r="D8463" s="141">
        <v>45589</v>
      </c>
      <c r="E8463" s="142">
        <f>YEAR(DATA[[#This Row],[Fecha]])</f>
        <v>2024</v>
      </c>
      <c r="F8463" s="143" t="s">
        <v>398</v>
      </c>
      <c r="G8463" s="32" t="s">
        <v>80</v>
      </c>
      <c r="H8463" s="144" t="s">
        <v>1277</v>
      </c>
      <c r="I8463" s="32" t="s">
        <v>166</v>
      </c>
      <c r="J8463" s="19">
        <v>1.07</v>
      </c>
      <c r="K8463" s="126"/>
    </row>
    <row r="8464" spans="1:11">
      <c r="A8464" s="121" t="s">
        <v>19</v>
      </c>
      <c r="B8464" s="5" t="str">
        <f>TEXT(DATA[[#This Row],[Fecha]],"mmm")</f>
        <v>oct</v>
      </c>
      <c r="C8464" s="16">
        <f>(WEEKNUM(DATA[[#This Row],[Fecha]],2))</f>
        <v>43</v>
      </c>
      <c r="D8464" s="141">
        <v>45588</v>
      </c>
      <c r="E8464" s="142">
        <f>YEAR(DATA[[#This Row],[Fecha]])</f>
        <v>2024</v>
      </c>
      <c r="F8464" s="143" t="s">
        <v>58</v>
      </c>
      <c r="G8464" s="32" t="s">
        <v>74</v>
      </c>
      <c r="H8464" s="144" t="s">
        <v>149</v>
      </c>
      <c r="I8464" s="32" t="s">
        <v>166</v>
      </c>
      <c r="J8464" s="19">
        <v>1.04</v>
      </c>
      <c r="K8464" s="126"/>
    </row>
    <row r="8465" spans="1:11">
      <c r="A8465" s="121" t="s">
        <v>22</v>
      </c>
      <c r="B8465" s="5" t="str">
        <f>TEXT(DATA[[#This Row],[Fecha]],"mmm")</f>
        <v>oct</v>
      </c>
      <c r="C8465" s="16">
        <f>(WEEKNUM(DATA[[#This Row],[Fecha]],2))</f>
        <v>43</v>
      </c>
      <c r="D8465" s="141">
        <v>45591</v>
      </c>
      <c r="E8465" s="142">
        <f>YEAR(DATA[[#This Row],[Fecha]])</f>
        <v>2024</v>
      </c>
      <c r="F8465" s="143" t="s">
        <v>398</v>
      </c>
      <c r="G8465" s="32" t="s">
        <v>65</v>
      </c>
      <c r="H8465" s="144" t="s">
        <v>89</v>
      </c>
      <c r="I8465" s="32" t="s">
        <v>166</v>
      </c>
      <c r="J8465" s="19">
        <v>1.03</v>
      </c>
      <c r="K8465" s="126"/>
    </row>
    <row r="8466" spans="1:11">
      <c r="A8466" s="121" t="s">
        <v>22</v>
      </c>
      <c r="B8466" s="5" t="str">
        <f>TEXT(DATA[[#This Row],[Fecha]],"mmm")</f>
        <v>oct</v>
      </c>
      <c r="C8466" s="16">
        <f>(WEEKNUM(DATA[[#This Row],[Fecha]],2))</f>
        <v>43</v>
      </c>
      <c r="D8466" s="141">
        <v>45586</v>
      </c>
      <c r="E8466" s="142">
        <f>YEAR(DATA[[#This Row],[Fecha]])</f>
        <v>2024</v>
      </c>
      <c r="F8466" s="143" t="s">
        <v>398</v>
      </c>
      <c r="G8466" s="32" t="s">
        <v>78</v>
      </c>
      <c r="H8466" s="144" t="s">
        <v>296</v>
      </c>
      <c r="I8466" s="32" t="s">
        <v>166</v>
      </c>
      <c r="J8466" s="19">
        <v>1</v>
      </c>
      <c r="K8466" s="126"/>
    </row>
    <row r="8467" spans="1:11">
      <c r="A8467" s="121" t="s">
        <v>22</v>
      </c>
      <c r="B8467" s="5" t="str">
        <f>TEXT(DATA[[#This Row],[Fecha]],"mmm")</f>
        <v>oct</v>
      </c>
      <c r="C8467" s="16">
        <f>(WEEKNUM(DATA[[#This Row],[Fecha]],2))</f>
        <v>43</v>
      </c>
      <c r="D8467" s="141">
        <v>45591</v>
      </c>
      <c r="E8467" s="142">
        <f>YEAR(DATA[[#This Row],[Fecha]])</f>
        <v>2024</v>
      </c>
      <c r="F8467" s="143" t="s">
        <v>398</v>
      </c>
      <c r="G8467" s="32" t="s">
        <v>78</v>
      </c>
      <c r="H8467" s="144" t="s">
        <v>296</v>
      </c>
      <c r="I8467" s="32" t="s">
        <v>166</v>
      </c>
      <c r="J8467" s="19">
        <v>0.98</v>
      </c>
      <c r="K8467" s="126"/>
    </row>
    <row r="8468" spans="1:11">
      <c r="A8468" s="121" t="s">
        <v>19</v>
      </c>
      <c r="B8468" s="5" t="str">
        <f>TEXT(DATA[[#This Row],[Fecha]],"mmm")</f>
        <v>oct</v>
      </c>
      <c r="C8468" s="16">
        <f>(WEEKNUM(DATA[[#This Row],[Fecha]],2))</f>
        <v>43</v>
      </c>
      <c r="D8468" s="141">
        <v>45588</v>
      </c>
      <c r="E8468" s="142">
        <f>YEAR(DATA[[#This Row],[Fecha]])</f>
        <v>2024</v>
      </c>
      <c r="F8468" s="143" t="s">
        <v>58</v>
      </c>
      <c r="G8468" s="32" t="s">
        <v>74</v>
      </c>
      <c r="H8468" s="144" t="s">
        <v>149</v>
      </c>
      <c r="I8468" s="32" t="s">
        <v>166</v>
      </c>
      <c r="J8468" s="19">
        <v>0.95</v>
      </c>
      <c r="K8468" s="126"/>
    </row>
    <row r="8469" spans="1:11">
      <c r="A8469" s="121" t="s">
        <v>22</v>
      </c>
      <c r="B8469" s="5" t="str">
        <f>TEXT(DATA[[#This Row],[Fecha]],"mmm")</f>
        <v>oct</v>
      </c>
      <c r="C8469" s="16">
        <f>(WEEKNUM(DATA[[#This Row],[Fecha]],2))</f>
        <v>43</v>
      </c>
      <c r="D8469" s="141">
        <v>45591</v>
      </c>
      <c r="E8469" s="142">
        <f>YEAR(DATA[[#This Row],[Fecha]])</f>
        <v>2024</v>
      </c>
      <c r="F8469" s="143" t="s">
        <v>58</v>
      </c>
      <c r="G8469" s="32" t="s">
        <v>78</v>
      </c>
      <c r="H8469" s="144" t="s">
        <v>296</v>
      </c>
      <c r="I8469" s="32" t="s">
        <v>166</v>
      </c>
      <c r="J8469" s="19">
        <v>0.95</v>
      </c>
      <c r="K8469" s="126"/>
    </row>
    <row r="8470" spans="1:11">
      <c r="A8470" s="121" t="s">
        <v>22</v>
      </c>
      <c r="B8470" s="5" t="str">
        <f>TEXT(DATA[[#This Row],[Fecha]],"mmm")</f>
        <v>oct</v>
      </c>
      <c r="C8470" s="16">
        <f>(WEEKNUM(DATA[[#This Row],[Fecha]],2))</f>
        <v>43</v>
      </c>
      <c r="D8470" s="141">
        <v>45587</v>
      </c>
      <c r="E8470" s="142">
        <f>YEAR(DATA[[#This Row],[Fecha]])</f>
        <v>2024</v>
      </c>
      <c r="F8470" s="143" t="s">
        <v>398</v>
      </c>
      <c r="G8470" s="32" t="s">
        <v>78</v>
      </c>
      <c r="H8470" s="144" t="s">
        <v>296</v>
      </c>
      <c r="I8470" s="32" t="s">
        <v>166</v>
      </c>
      <c r="J8470" s="19">
        <v>0.95</v>
      </c>
      <c r="K8470" s="126"/>
    </row>
    <row r="8471" spans="1:11">
      <c r="A8471" s="121" t="s">
        <v>22</v>
      </c>
      <c r="B8471" s="5" t="str">
        <f>TEXT(DATA[[#This Row],[Fecha]],"mmm")</f>
        <v>oct</v>
      </c>
      <c r="C8471" s="16">
        <f>(WEEKNUM(DATA[[#This Row],[Fecha]],2))</f>
        <v>43</v>
      </c>
      <c r="D8471" s="141">
        <v>45587</v>
      </c>
      <c r="E8471" s="142">
        <f>YEAR(DATA[[#This Row],[Fecha]])</f>
        <v>2024</v>
      </c>
      <c r="F8471" s="143" t="s">
        <v>398</v>
      </c>
      <c r="G8471" s="32" t="s">
        <v>78</v>
      </c>
      <c r="H8471" s="144" t="s">
        <v>296</v>
      </c>
      <c r="I8471" s="32" t="s">
        <v>166</v>
      </c>
      <c r="J8471" s="19">
        <v>0.93</v>
      </c>
      <c r="K8471" s="126"/>
    </row>
    <row r="8472" spans="1:11">
      <c r="A8472" s="121" t="s">
        <v>19</v>
      </c>
      <c r="B8472" s="5" t="str">
        <f>TEXT(DATA[[#This Row],[Fecha]],"mmm")</f>
        <v>oct</v>
      </c>
      <c r="C8472" s="16">
        <f>(WEEKNUM(DATA[[#This Row],[Fecha]],2))</f>
        <v>43</v>
      </c>
      <c r="D8472" s="141">
        <v>45590</v>
      </c>
      <c r="E8472" s="142">
        <f>YEAR(DATA[[#This Row],[Fecha]])</f>
        <v>2024</v>
      </c>
      <c r="F8472" s="143" t="s">
        <v>398</v>
      </c>
      <c r="G8472" s="32" t="s">
        <v>65</v>
      </c>
      <c r="H8472" s="144" t="s">
        <v>435</v>
      </c>
      <c r="I8472" s="32" t="s">
        <v>166</v>
      </c>
      <c r="J8472" s="19">
        <v>0.88</v>
      </c>
      <c r="K8472" s="126"/>
    </row>
    <row r="8473" spans="1:11">
      <c r="A8473" s="121" t="s">
        <v>22</v>
      </c>
      <c r="B8473" s="5" t="str">
        <f>TEXT(DATA[[#This Row],[Fecha]],"mmm")</f>
        <v>oct</v>
      </c>
      <c r="C8473" s="16">
        <f>(WEEKNUM(DATA[[#This Row],[Fecha]],2))</f>
        <v>43</v>
      </c>
      <c r="D8473" s="141">
        <v>45591</v>
      </c>
      <c r="E8473" s="142">
        <f>YEAR(DATA[[#This Row],[Fecha]])</f>
        <v>2024</v>
      </c>
      <c r="F8473" s="143" t="s">
        <v>58</v>
      </c>
      <c r="G8473" s="32" t="s">
        <v>78</v>
      </c>
      <c r="H8473" s="144" t="s">
        <v>296</v>
      </c>
      <c r="I8473" s="32" t="s">
        <v>166</v>
      </c>
      <c r="J8473" s="19">
        <v>0.83</v>
      </c>
      <c r="K8473" s="126"/>
    </row>
    <row r="8474" spans="1:11">
      <c r="A8474" s="121" t="s">
        <v>22</v>
      </c>
      <c r="B8474" s="5" t="str">
        <f>TEXT(DATA[[#This Row],[Fecha]],"mmm")</f>
        <v>oct</v>
      </c>
      <c r="C8474" s="16">
        <f>(WEEKNUM(DATA[[#This Row],[Fecha]],2))</f>
        <v>43</v>
      </c>
      <c r="D8474" s="141">
        <v>45589</v>
      </c>
      <c r="E8474" s="142">
        <f>YEAR(DATA[[#This Row],[Fecha]])</f>
        <v>2024</v>
      </c>
      <c r="F8474" s="143" t="s">
        <v>398</v>
      </c>
      <c r="G8474" s="32" t="s">
        <v>65</v>
      </c>
      <c r="H8474" s="144" t="s">
        <v>89</v>
      </c>
      <c r="I8474" s="32" t="s">
        <v>166</v>
      </c>
      <c r="J8474" s="19">
        <v>0.75</v>
      </c>
      <c r="K8474" s="126"/>
    </row>
    <row r="8475" spans="1:11">
      <c r="A8475" s="121" t="s">
        <v>22</v>
      </c>
      <c r="B8475" s="5" t="str">
        <f>TEXT(DATA[[#This Row],[Fecha]],"mmm")</f>
        <v>oct</v>
      </c>
      <c r="C8475" s="16">
        <f>(WEEKNUM(DATA[[#This Row],[Fecha]],2))</f>
        <v>43</v>
      </c>
      <c r="D8475" s="141">
        <v>45586</v>
      </c>
      <c r="E8475" s="142">
        <f>YEAR(DATA[[#This Row],[Fecha]])</f>
        <v>2024</v>
      </c>
      <c r="F8475" s="143" t="s">
        <v>398</v>
      </c>
      <c r="G8475" s="32" t="s">
        <v>78</v>
      </c>
      <c r="H8475" s="144" t="s">
        <v>296</v>
      </c>
      <c r="I8475" s="32" t="s">
        <v>166</v>
      </c>
      <c r="J8475" s="19">
        <v>0.7</v>
      </c>
      <c r="K8475" s="126"/>
    </row>
    <row r="8476" spans="1:11">
      <c r="A8476" s="121" t="s">
        <v>19</v>
      </c>
      <c r="B8476" s="5" t="str">
        <f>TEXT(DATA[[#This Row],[Fecha]],"mmm")</f>
        <v>oct</v>
      </c>
      <c r="C8476" s="16">
        <f>(WEEKNUM(DATA[[#This Row],[Fecha]],2))</f>
        <v>43</v>
      </c>
      <c r="D8476" s="141">
        <v>45587</v>
      </c>
      <c r="E8476" s="142">
        <f>YEAR(DATA[[#This Row],[Fecha]])</f>
        <v>2024</v>
      </c>
      <c r="F8476" s="143" t="s">
        <v>398</v>
      </c>
      <c r="G8476" s="32" t="s">
        <v>179</v>
      </c>
      <c r="H8476" s="144" t="s">
        <v>691</v>
      </c>
      <c r="I8476" s="32" t="s">
        <v>166</v>
      </c>
      <c r="J8476" s="19">
        <v>0.63</v>
      </c>
      <c r="K8476" s="126"/>
    </row>
    <row r="8477" spans="1:11">
      <c r="A8477" s="121" t="s">
        <v>22</v>
      </c>
      <c r="B8477" s="5" t="str">
        <f>TEXT(DATA[[#This Row],[Fecha]],"mmm")</f>
        <v>oct</v>
      </c>
      <c r="C8477" s="16">
        <f>(WEEKNUM(DATA[[#This Row],[Fecha]],2))</f>
        <v>43</v>
      </c>
      <c r="D8477" s="141">
        <v>45590</v>
      </c>
      <c r="E8477" s="142">
        <f>YEAR(DATA[[#This Row],[Fecha]])</f>
        <v>2024</v>
      </c>
      <c r="F8477" s="143" t="s">
        <v>398</v>
      </c>
      <c r="G8477" s="32" t="s">
        <v>64</v>
      </c>
      <c r="H8477" s="144" t="s">
        <v>478</v>
      </c>
      <c r="I8477" s="32" t="s">
        <v>166</v>
      </c>
      <c r="J8477" s="19">
        <v>0.55000000000000004</v>
      </c>
      <c r="K8477" s="126"/>
    </row>
    <row r="8478" spans="1:11">
      <c r="A8478" s="121" t="s">
        <v>22</v>
      </c>
      <c r="B8478" s="5" t="str">
        <f>TEXT(DATA[[#This Row],[Fecha]],"mmm")</f>
        <v>oct</v>
      </c>
      <c r="C8478" s="16">
        <f>(WEEKNUM(DATA[[#This Row],[Fecha]],2))</f>
        <v>43</v>
      </c>
      <c r="D8478" s="141">
        <v>45590</v>
      </c>
      <c r="E8478" s="142">
        <f>YEAR(DATA[[#This Row],[Fecha]])</f>
        <v>2024</v>
      </c>
      <c r="F8478" s="143" t="s">
        <v>58</v>
      </c>
      <c r="G8478" s="32" t="s">
        <v>59</v>
      </c>
      <c r="H8478" s="144" t="s">
        <v>654</v>
      </c>
      <c r="I8478" s="32" t="s">
        <v>166</v>
      </c>
      <c r="J8478" s="19">
        <v>0.4</v>
      </c>
      <c r="K8478" s="126"/>
    </row>
    <row r="8479" spans="1:11">
      <c r="A8479" s="121" t="s">
        <v>22</v>
      </c>
      <c r="B8479" s="5" t="str">
        <f>TEXT(DATA[[#This Row],[Fecha]],"mmm")</f>
        <v>oct</v>
      </c>
      <c r="C8479" s="16">
        <f>(WEEKNUM(DATA[[#This Row],[Fecha]],2))</f>
        <v>43</v>
      </c>
      <c r="D8479" s="141">
        <v>45591</v>
      </c>
      <c r="E8479" s="142">
        <f>YEAR(DATA[[#This Row],[Fecha]])</f>
        <v>2024</v>
      </c>
      <c r="F8479" s="143" t="s">
        <v>398</v>
      </c>
      <c r="G8479" s="32" t="s">
        <v>78</v>
      </c>
      <c r="H8479" s="144" t="s">
        <v>296</v>
      </c>
      <c r="I8479" s="32" t="s">
        <v>166</v>
      </c>
      <c r="J8479" s="19">
        <v>0.4</v>
      </c>
      <c r="K8479" s="126"/>
    </row>
    <row r="8480" spans="1:11">
      <c r="A8480" s="121" t="s">
        <v>22</v>
      </c>
      <c r="B8480" s="5" t="str">
        <f>TEXT(DATA[[#This Row],[Fecha]],"mmm")</f>
        <v>oct</v>
      </c>
      <c r="C8480" s="16">
        <f>(WEEKNUM(DATA[[#This Row],[Fecha]],2))</f>
        <v>43</v>
      </c>
      <c r="D8480" s="141">
        <v>45588</v>
      </c>
      <c r="E8480" s="142">
        <f>YEAR(DATA[[#This Row],[Fecha]])</f>
        <v>2024</v>
      </c>
      <c r="F8480" s="143" t="s">
        <v>398</v>
      </c>
      <c r="G8480" s="32" t="s">
        <v>78</v>
      </c>
      <c r="H8480" s="144" t="s">
        <v>296</v>
      </c>
      <c r="I8480" s="32" t="s">
        <v>166</v>
      </c>
      <c r="J8480" s="19">
        <v>0.38</v>
      </c>
      <c r="K8480" s="126"/>
    </row>
    <row r="8481" spans="1:11">
      <c r="A8481" s="121" t="s">
        <v>22</v>
      </c>
      <c r="B8481" s="5" t="str">
        <f>TEXT(DATA[[#This Row],[Fecha]],"mmm")</f>
        <v>oct</v>
      </c>
      <c r="C8481" s="16">
        <f>(WEEKNUM(DATA[[#This Row],[Fecha]],2))</f>
        <v>43</v>
      </c>
      <c r="D8481" s="141">
        <v>45586</v>
      </c>
      <c r="E8481" s="142">
        <f>YEAR(DATA[[#This Row],[Fecha]])</f>
        <v>2024</v>
      </c>
      <c r="F8481" s="143" t="s">
        <v>398</v>
      </c>
      <c r="G8481" s="32" t="s">
        <v>78</v>
      </c>
      <c r="H8481" s="144" t="s">
        <v>296</v>
      </c>
      <c r="I8481" s="32" t="s">
        <v>166</v>
      </c>
      <c r="J8481" s="19">
        <v>0.37</v>
      </c>
      <c r="K8481" s="126"/>
    </row>
    <row r="8482" spans="1:11">
      <c r="A8482" s="121" t="s">
        <v>22</v>
      </c>
      <c r="B8482" s="5" t="str">
        <f>TEXT(DATA[[#This Row],[Fecha]],"mmm")</f>
        <v>oct</v>
      </c>
      <c r="C8482" s="16">
        <f>(WEEKNUM(DATA[[#This Row],[Fecha]],2))</f>
        <v>43</v>
      </c>
      <c r="D8482" s="141">
        <v>45586</v>
      </c>
      <c r="E8482" s="142">
        <f>YEAR(DATA[[#This Row],[Fecha]])</f>
        <v>2024</v>
      </c>
      <c r="F8482" s="143" t="s">
        <v>398</v>
      </c>
      <c r="G8482" s="32" t="s">
        <v>78</v>
      </c>
      <c r="H8482" s="144" t="s">
        <v>296</v>
      </c>
      <c r="I8482" s="32" t="s">
        <v>166</v>
      </c>
      <c r="J8482" s="19">
        <v>0.35</v>
      </c>
      <c r="K8482" s="126"/>
    </row>
    <row r="8483" spans="1:11">
      <c r="A8483" s="121" t="s">
        <v>22</v>
      </c>
      <c r="B8483" s="5" t="str">
        <f>TEXT(DATA[[#This Row],[Fecha]],"mmm")</f>
        <v>oct</v>
      </c>
      <c r="C8483" s="16">
        <f>(WEEKNUM(DATA[[#This Row],[Fecha]],2))</f>
        <v>43</v>
      </c>
      <c r="D8483" s="141">
        <v>45591</v>
      </c>
      <c r="E8483" s="142">
        <f>YEAR(DATA[[#This Row],[Fecha]])</f>
        <v>2024</v>
      </c>
      <c r="F8483" s="143" t="s">
        <v>58</v>
      </c>
      <c r="G8483" s="32" t="s">
        <v>78</v>
      </c>
      <c r="H8483" s="144" t="s">
        <v>296</v>
      </c>
      <c r="I8483" s="32" t="s">
        <v>166</v>
      </c>
      <c r="J8483" s="19">
        <v>0.35</v>
      </c>
      <c r="K8483" s="126"/>
    </row>
    <row r="8484" spans="1:11">
      <c r="A8484" s="121" t="s">
        <v>22</v>
      </c>
      <c r="B8484" s="5" t="str">
        <f>TEXT(DATA[[#This Row],[Fecha]],"mmm")</f>
        <v>oct</v>
      </c>
      <c r="C8484" s="16">
        <f>(WEEKNUM(DATA[[#This Row],[Fecha]],2))</f>
        <v>43</v>
      </c>
      <c r="D8484" s="141">
        <v>45591</v>
      </c>
      <c r="E8484" s="142">
        <f>YEAR(DATA[[#This Row],[Fecha]])</f>
        <v>2024</v>
      </c>
      <c r="F8484" s="143" t="s">
        <v>58</v>
      </c>
      <c r="G8484" s="32" t="s">
        <v>78</v>
      </c>
      <c r="H8484" s="144" t="s">
        <v>296</v>
      </c>
      <c r="I8484" s="32" t="s">
        <v>166</v>
      </c>
      <c r="J8484" s="19">
        <v>0.35</v>
      </c>
      <c r="K8484" s="126"/>
    </row>
    <row r="8485" spans="1:11">
      <c r="A8485" s="121" t="s">
        <v>22</v>
      </c>
      <c r="B8485" s="5" t="str">
        <f>TEXT(DATA[[#This Row],[Fecha]],"mmm")</f>
        <v>oct</v>
      </c>
      <c r="C8485" s="16">
        <f>(WEEKNUM(DATA[[#This Row],[Fecha]],2))</f>
        <v>43</v>
      </c>
      <c r="D8485" s="141">
        <v>45591</v>
      </c>
      <c r="E8485" s="142">
        <f>YEAR(DATA[[#This Row],[Fecha]])</f>
        <v>2024</v>
      </c>
      <c r="F8485" s="143" t="s">
        <v>58</v>
      </c>
      <c r="G8485" s="32" t="s">
        <v>78</v>
      </c>
      <c r="H8485" s="144" t="s">
        <v>296</v>
      </c>
      <c r="I8485" s="32" t="s">
        <v>166</v>
      </c>
      <c r="J8485" s="19">
        <v>0.3</v>
      </c>
      <c r="K8485" s="126"/>
    </row>
    <row r="8486" spans="1:11">
      <c r="A8486" s="121" t="s">
        <v>19</v>
      </c>
      <c r="B8486" s="5" t="str">
        <f>TEXT(DATA[[#This Row],[Fecha]],"mmm")</f>
        <v>oct</v>
      </c>
      <c r="C8486" s="16">
        <f>(WEEKNUM(DATA[[#This Row],[Fecha]],2))</f>
        <v>43</v>
      </c>
      <c r="D8486" s="141">
        <v>45589</v>
      </c>
      <c r="E8486" s="142">
        <f>YEAR(DATA[[#This Row],[Fecha]])</f>
        <v>2024</v>
      </c>
      <c r="F8486" s="143" t="s">
        <v>398</v>
      </c>
      <c r="G8486" s="32" t="s">
        <v>80</v>
      </c>
      <c r="H8486" s="144" t="s">
        <v>1277</v>
      </c>
      <c r="I8486" s="32" t="s">
        <v>166</v>
      </c>
      <c r="J8486" s="19">
        <v>0.26</v>
      </c>
      <c r="K8486" s="126"/>
    </row>
    <row r="8487" spans="1:11">
      <c r="A8487" s="121" t="s">
        <v>19</v>
      </c>
      <c r="B8487" s="5" t="str">
        <f>TEXT(DATA[[#This Row],[Fecha]],"mmm")</f>
        <v>oct</v>
      </c>
      <c r="C8487" s="16">
        <f>(WEEKNUM(DATA[[#This Row],[Fecha]],2))</f>
        <v>43</v>
      </c>
      <c r="D8487" s="141">
        <v>45589</v>
      </c>
      <c r="E8487" s="142">
        <f>YEAR(DATA[[#This Row],[Fecha]])</f>
        <v>2024</v>
      </c>
      <c r="F8487" s="143" t="s">
        <v>398</v>
      </c>
      <c r="G8487" s="32" t="s">
        <v>80</v>
      </c>
      <c r="H8487" s="144" t="s">
        <v>1277</v>
      </c>
      <c r="I8487" s="32" t="s">
        <v>166</v>
      </c>
      <c r="J8487" s="19">
        <v>0.26</v>
      </c>
      <c r="K8487" s="126"/>
    </row>
    <row r="8488" spans="1:11">
      <c r="A8488" s="121" t="s">
        <v>22</v>
      </c>
      <c r="B8488" s="5" t="str">
        <f>TEXT(DATA[[#This Row],[Fecha]],"mmm")</f>
        <v>oct</v>
      </c>
      <c r="C8488" s="16">
        <f>(WEEKNUM(DATA[[#This Row],[Fecha]],2))</f>
        <v>43</v>
      </c>
      <c r="D8488" s="141">
        <v>45588</v>
      </c>
      <c r="E8488" s="142">
        <f>YEAR(DATA[[#This Row],[Fecha]])</f>
        <v>2024</v>
      </c>
      <c r="F8488" s="143" t="s">
        <v>398</v>
      </c>
      <c r="G8488" s="32" t="s">
        <v>79</v>
      </c>
      <c r="H8488" s="144" t="s">
        <v>110</v>
      </c>
      <c r="I8488" s="32" t="s">
        <v>166</v>
      </c>
      <c r="J8488" s="19">
        <v>0.21</v>
      </c>
      <c r="K8488" s="126"/>
    </row>
    <row r="8489" spans="1:11">
      <c r="A8489" s="121" t="s">
        <v>22</v>
      </c>
      <c r="B8489" s="5" t="str">
        <f>TEXT(DATA[[#This Row],[Fecha]],"mmm")</f>
        <v>oct</v>
      </c>
      <c r="C8489" s="16">
        <f>(WEEKNUM(DATA[[#This Row],[Fecha]],2))</f>
        <v>43</v>
      </c>
      <c r="D8489" s="141">
        <v>45586</v>
      </c>
      <c r="E8489" s="142">
        <f>YEAR(DATA[[#This Row],[Fecha]])</f>
        <v>2024</v>
      </c>
      <c r="F8489" s="143" t="s">
        <v>398</v>
      </c>
      <c r="G8489" s="32" t="s">
        <v>78</v>
      </c>
      <c r="H8489" s="144" t="s">
        <v>296</v>
      </c>
      <c r="I8489" s="32" t="s">
        <v>166</v>
      </c>
      <c r="J8489" s="19">
        <v>0.2</v>
      </c>
      <c r="K8489" s="126"/>
    </row>
    <row r="8490" spans="1:11">
      <c r="A8490" s="121" t="s">
        <v>22</v>
      </c>
      <c r="B8490" s="5" t="str">
        <f>TEXT(DATA[[#This Row],[Fecha]],"mmm")</f>
        <v>oct</v>
      </c>
      <c r="C8490" s="16">
        <f>(WEEKNUM(DATA[[#This Row],[Fecha]],2))</f>
        <v>43</v>
      </c>
      <c r="D8490" s="141">
        <v>45587</v>
      </c>
      <c r="E8490" s="142">
        <f>YEAR(DATA[[#This Row],[Fecha]])</f>
        <v>2024</v>
      </c>
      <c r="F8490" s="143" t="s">
        <v>398</v>
      </c>
      <c r="G8490" s="32" t="s">
        <v>78</v>
      </c>
      <c r="H8490" s="144" t="s">
        <v>296</v>
      </c>
      <c r="I8490" s="32" t="s">
        <v>166</v>
      </c>
      <c r="J8490" s="19">
        <v>0.18</v>
      </c>
      <c r="K8490" s="126"/>
    </row>
    <row r="8491" spans="1:11">
      <c r="A8491" s="121" t="s">
        <v>19</v>
      </c>
      <c r="B8491" s="5" t="str">
        <f>TEXT(DATA[[#This Row],[Fecha]],"mmm")</f>
        <v>oct</v>
      </c>
      <c r="C8491" s="16">
        <f>(WEEKNUM(DATA[[#This Row],[Fecha]],2))</f>
        <v>43</v>
      </c>
      <c r="D8491" s="141">
        <v>45587</v>
      </c>
      <c r="E8491" s="142">
        <f>YEAR(DATA[[#This Row],[Fecha]])</f>
        <v>2024</v>
      </c>
      <c r="F8491" s="143" t="s">
        <v>58</v>
      </c>
      <c r="G8491" s="32" t="s">
        <v>53</v>
      </c>
      <c r="H8491" s="144" t="s">
        <v>606</v>
      </c>
      <c r="I8491" s="32" t="s">
        <v>166</v>
      </c>
      <c r="J8491" s="19">
        <v>0.16</v>
      </c>
      <c r="K8491" s="126"/>
    </row>
    <row r="8492" spans="1:11">
      <c r="A8492" s="121" t="s">
        <v>22</v>
      </c>
      <c r="B8492" s="5" t="str">
        <f>TEXT(DATA[[#This Row],[Fecha]],"mmm")</f>
        <v>oct</v>
      </c>
      <c r="C8492" s="16">
        <f>(WEEKNUM(DATA[[#This Row],[Fecha]],2))</f>
        <v>43</v>
      </c>
      <c r="D8492" s="141">
        <v>45587</v>
      </c>
      <c r="E8492" s="142">
        <f>YEAR(DATA[[#This Row],[Fecha]])</f>
        <v>2024</v>
      </c>
      <c r="F8492" s="143" t="s">
        <v>398</v>
      </c>
      <c r="G8492" s="32" t="s">
        <v>78</v>
      </c>
      <c r="H8492" s="144" t="s">
        <v>296</v>
      </c>
      <c r="I8492" s="32" t="s">
        <v>166</v>
      </c>
      <c r="J8492" s="19">
        <v>0.13</v>
      </c>
      <c r="K8492" s="126"/>
    </row>
    <row r="8493" spans="1:11">
      <c r="A8493" s="121" t="s">
        <v>22</v>
      </c>
      <c r="B8493" s="5" t="str">
        <f>TEXT(DATA[[#This Row],[Fecha]],"mmm")</f>
        <v>oct</v>
      </c>
      <c r="C8493" s="16">
        <f>(WEEKNUM(DATA[[#This Row],[Fecha]],2))</f>
        <v>43</v>
      </c>
      <c r="D8493" s="141">
        <v>45588</v>
      </c>
      <c r="E8493" s="142">
        <f>YEAR(DATA[[#This Row],[Fecha]])</f>
        <v>2024</v>
      </c>
      <c r="F8493" s="143" t="s">
        <v>398</v>
      </c>
      <c r="G8493" s="32" t="s">
        <v>65</v>
      </c>
      <c r="H8493" s="144" t="s">
        <v>89</v>
      </c>
      <c r="I8493" s="32" t="s">
        <v>166</v>
      </c>
      <c r="J8493" s="19">
        <v>0.1</v>
      </c>
      <c r="K8493" s="126"/>
    </row>
    <row r="8494" spans="1:11">
      <c r="A8494" s="121" t="s">
        <v>22</v>
      </c>
      <c r="B8494" s="5" t="str">
        <f>TEXT(DATA[[#This Row],[Fecha]],"mmm")</f>
        <v>oct</v>
      </c>
      <c r="C8494" s="16">
        <f>(WEEKNUM(DATA[[#This Row],[Fecha]],2))</f>
        <v>43</v>
      </c>
      <c r="D8494" s="141">
        <v>45591</v>
      </c>
      <c r="E8494" s="142">
        <f>YEAR(DATA[[#This Row],[Fecha]])</f>
        <v>2024</v>
      </c>
      <c r="F8494" s="143" t="s">
        <v>58</v>
      </c>
      <c r="G8494" s="32" t="s">
        <v>64</v>
      </c>
      <c r="H8494" s="144" t="s">
        <v>477</v>
      </c>
      <c r="I8494" s="32" t="s">
        <v>166</v>
      </c>
      <c r="J8494" s="19">
        <v>0.05</v>
      </c>
      <c r="K8494" s="126"/>
    </row>
    <row r="8495" spans="1:11">
      <c r="A8495" s="121" t="s">
        <v>20</v>
      </c>
      <c r="B8495" s="5" t="str">
        <f>TEXT(DATA[[#This Row],[Fecha]],"mmm")</f>
        <v>oct</v>
      </c>
      <c r="C8495" s="16">
        <f>(WEEKNUM(DATA[[#This Row],[Fecha]],2))</f>
        <v>43</v>
      </c>
      <c r="D8495" s="141">
        <v>45587</v>
      </c>
      <c r="E8495" s="142">
        <f>YEAR(DATA[[#This Row],[Fecha]])</f>
        <v>2024</v>
      </c>
      <c r="F8495" s="143" t="s">
        <v>58</v>
      </c>
      <c r="G8495" s="32" t="s">
        <v>52</v>
      </c>
      <c r="H8495" s="144" t="s">
        <v>162</v>
      </c>
      <c r="I8495" s="32" t="s">
        <v>56</v>
      </c>
      <c r="J8495" s="19">
        <v>5.72</v>
      </c>
      <c r="K8495" s="126"/>
    </row>
    <row r="8496" spans="1:11">
      <c r="A8496" s="121" t="s">
        <v>20</v>
      </c>
      <c r="B8496" s="5" t="str">
        <f>TEXT(DATA[[#This Row],[Fecha]],"mmm")</f>
        <v>oct</v>
      </c>
      <c r="C8496" s="16">
        <f>(WEEKNUM(DATA[[#This Row],[Fecha]],2))</f>
        <v>43</v>
      </c>
      <c r="D8496" s="141">
        <v>45587</v>
      </c>
      <c r="E8496" s="142">
        <f>YEAR(DATA[[#This Row],[Fecha]])</f>
        <v>2024</v>
      </c>
      <c r="F8496" s="143" t="s">
        <v>58</v>
      </c>
      <c r="G8496" s="32" t="s">
        <v>482</v>
      </c>
      <c r="H8496" s="144" t="s">
        <v>104</v>
      </c>
      <c r="I8496" s="32" t="s">
        <v>56</v>
      </c>
      <c r="J8496" s="19">
        <v>17.79</v>
      </c>
      <c r="K8496" s="126" t="s">
        <v>1284</v>
      </c>
    </row>
    <row r="8497" spans="1:11">
      <c r="A8497" s="121" t="s">
        <v>20</v>
      </c>
      <c r="B8497" s="5" t="str">
        <f>TEXT(DATA[[#This Row],[Fecha]],"mmm")</f>
        <v>oct</v>
      </c>
      <c r="C8497" s="16">
        <f>(WEEKNUM(DATA[[#This Row],[Fecha]],2))</f>
        <v>43</v>
      </c>
      <c r="D8497" s="141">
        <v>45587</v>
      </c>
      <c r="E8497" s="142">
        <f>YEAR(DATA[[#This Row],[Fecha]])</f>
        <v>2024</v>
      </c>
      <c r="F8497" s="143" t="s">
        <v>58</v>
      </c>
      <c r="G8497" s="32" t="s">
        <v>76</v>
      </c>
      <c r="H8497" s="144" t="s">
        <v>108</v>
      </c>
      <c r="I8497" s="32" t="s">
        <v>56</v>
      </c>
      <c r="J8497" s="19">
        <v>7.41</v>
      </c>
      <c r="K8497" s="126"/>
    </row>
    <row r="8498" spans="1:11">
      <c r="A8498" s="121" t="s">
        <v>20</v>
      </c>
      <c r="B8498" s="5" t="str">
        <f>TEXT(DATA[[#This Row],[Fecha]],"mmm")</f>
        <v>oct</v>
      </c>
      <c r="C8498" s="16">
        <f>(WEEKNUM(DATA[[#This Row],[Fecha]],2))</f>
        <v>43</v>
      </c>
      <c r="D8498" s="141">
        <v>45587</v>
      </c>
      <c r="E8498" s="142">
        <f>YEAR(DATA[[#This Row],[Fecha]])</f>
        <v>2024</v>
      </c>
      <c r="F8498" s="143" t="s">
        <v>58</v>
      </c>
      <c r="G8498" s="32" t="s">
        <v>76</v>
      </c>
      <c r="H8498" s="144" t="s">
        <v>108</v>
      </c>
      <c r="I8498" s="32" t="s">
        <v>56</v>
      </c>
      <c r="J8498" s="19">
        <v>5.59</v>
      </c>
      <c r="K8498" s="126"/>
    </row>
    <row r="8499" spans="1:11">
      <c r="A8499" s="121" t="s">
        <v>20</v>
      </c>
      <c r="B8499" s="5" t="str">
        <f>TEXT(DATA[[#This Row],[Fecha]],"mmm")</f>
        <v>oct</v>
      </c>
      <c r="C8499" s="16">
        <f>(WEEKNUM(DATA[[#This Row],[Fecha]],2))</f>
        <v>43</v>
      </c>
      <c r="D8499" s="141">
        <v>45587</v>
      </c>
      <c r="E8499" s="142">
        <f>YEAR(DATA[[#This Row],[Fecha]])</f>
        <v>2024</v>
      </c>
      <c r="F8499" s="143" t="s">
        <v>398</v>
      </c>
      <c r="G8499" s="32" t="s">
        <v>482</v>
      </c>
      <c r="H8499" s="144" t="s">
        <v>491</v>
      </c>
      <c r="I8499" s="32" t="s">
        <v>56</v>
      </c>
      <c r="J8499" s="19">
        <v>32.15</v>
      </c>
      <c r="K8499" s="126" t="s">
        <v>1285</v>
      </c>
    </row>
    <row r="8500" spans="1:11">
      <c r="A8500" s="121" t="s">
        <v>20</v>
      </c>
      <c r="B8500" s="5" t="str">
        <f>TEXT(DATA[[#This Row],[Fecha]],"mmm")</f>
        <v>oct</v>
      </c>
      <c r="C8500" s="16">
        <f>(WEEKNUM(DATA[[#This Row],[Fecha]],2))</f>
        <v>43</v>
      </c>
      <c r="D8500" s="141">
        <v>45588</v>
      </c>
      <c r="E8500" s="142">
        <f>YEAR(DATA[[#This Row],[Fecha]])</f>
        <v>2024</v>
      </c>
      <c r="F8500" s="143" t="s">
        <v>398</v>
      </c>
      <c r="G8500" s="32" t="s">
        <v>76</v>
      </c>
      <c r="H8500" s="144" t="s">
        <v>586</v>
      </c>
      <c r="I8500" s="32" t="s">
        <v>56</v>
      </c>
      <c r="J8500" s="19">
        <v>10.51</v>
      </c>
      <c r="K8500" s="126" t="s">
        <v>1286</v>
      </c>
    </row>
    <row r="8501" spans="1:11">
      <c r="A8501" s="121" t="s">
        <v>20</v>
      </c>
      <c r="B8501" s="5" t="str">
        <f>TEXT(DATA[[#This Row],[Fecha]],"mmm")</f>
        <v>oct</v>
      </c>
      <c r="C8501" s="16">
        <f>(WEEKNUM(DATA[[#This Row],[Fecha]],2))</f>
        <v>43</v>
      </c>
      <c r="D8501" s="141">
        <v>45588</v>
      </c>
      <c r="E8501" s="142">
        <f>YEAR(DATA[[#This Row],[Fecha]])</f>
        <v>2024</v>
      </c>
      <c r="F8501" s="143" t="s">
        <v>398</v>
      </c>
      <c r="G8501" s="32" t="s">
        <v>76</v>
      </c>
      <c r="H8501" s="144" t="s">
        <v>1287</v>
      </c>
      <c r="I8501" s="32" t="s">
        <v>56</v>
      </c>
      <c r="J8501" s="19">
        <v>7.6</v>
      </c>
      <c r="K8501" s="126" t="s">
        <v>1286</v>
      </c>
    </row>
    <row r="8502" spans="1:11">
      <c r="A8502" s="121" t="s">
        <v>20</v>
      </c>
      <c r="B8502" s="5" t="str">
        <f>TEXT(DATA[[#This Row],[Fecha]],"mmm")</f>
        <v>oct</v>
      </c>
      <c r="C8502" s="16">
        <f>(WEEKNUM(DATA[[#This Row],[Fecha]],2))</f>
        <v>43</v>
      </c>
      <c r="D8502" s="141">
        <v>45588</v>
      </c>
      <c r="E8502" s="142">
        <f>YEAR(DATA[[#This Row],[Fecha]])</f>
        <v>2024</v>
      </c>
      <c r="F8502" s="143" t="s">
        <v>398</v>
      </c>
      <c r="G8502" s="32" t="s">
        <v>76</v>
      </c>
      <c r="H8502" s="144" t="s">
        <v>1287</v>
      </c>
      <c r="I8502" s="32" t="s">
        <v>56</v>
      </c>
      <c r="J8502" s="19">
        <v>5.44</v>
      </c>
      <c r="K8502" s="126" t="s">
        <v>1286</v>
      </c>
    </row>
    <row r="8503" spans="1:11">
      <c r="A8503" s="121" t="s">
        <v>20</v>
      </c>
      <c r="B8503" s="5" t="str">
        <f>TEXT(DATA[[#This Row],[Fecha]],"mmm")</f>
        <v>oct</v>
      </c>
      <c r="C8503" s="16">
        <f>(WEEKNUM(DATA[[#This Row],[Fecha]],2))</f>
        <v>43</v>
      </c>
      <c r="D8503" s="141">
        <v>45588</v>
      </c>
      <c r="E8503" s="142">
        <f>YEAR(DATA[[#This Row],[Fecha]])</f>
        <v>2024</v>
      </c>
      <c r="F8503" s="143" t="s">
        <v>58</v>
      </c>
      <c r="G8503" s="32" t="s">
        <v>76</v>
      </c>
      <c r="H8503" s="144" t="s">
        <v>108</v>
      </c>
      <c r="I8503" s="32" t="s">
        <v>56</v>
      </c>
      <c r="J8503" s="19">
        <v>7.01</v>
      </c>
      <c r="K8503" s="126"/>
    </row>
    <row r="8504" spans="1:11">
      <c r="A8504" s="121" t="s">
        <v>20</v>
      </c>
      <c r="B8504" s="5" t="str">
        <f>TEXT(DATA[[#This Row],[Fecha]],"mmm")</f>
        <v>oct</v>
      </c>
      <c r="C8504" s="16">
        <f>(WEEKNUM(DATA[[#This Row],[Fecha]],2))</f>
        <v>43</v>
      </c>
      <c r="D8504" s="141">
        <v>45589</v>
      </c>
      <c r="E8504" s="142">
        <f>YEAR(DATA[[#This Row],[Fecha]])</f>
        <v>2024</v>
      </c>
      <c r="F8504" s="143" t="s">
        <v>58</v>
      </c>
      <c r="G8504" s="32" t="s">
        <v>76</v>
      </c>
      <c r="H8504" s="144" t="s">
        <v>90</v>
      </c>
      <c r="I8504" s="32" t="s">
        <v>57</v>
      </c>
      <c r="J8504" s="19">
        <v>5.13</v>
      </c>
      <c r="K8504" s="126"/>
    </row>
    <row r="8505" spans="1:11">
      <c r="A8505" s="121" t="s">
        <v>20</v>
      </c>
      <c r="B8505" s="5" t="str">
        <f>TEXT(DATA[[#This Row],[Fecha]],"mmm")</f>
        <v>oct</v>
      </c>
      <c r="C8505" s="16">
        <f>(WEEKNUM(DATA[[#This Row],[Fecha]],2))</f>
        <v>43</v>
      </c>
      <c r="D8505" s="141">
        <v>45589</v>
      </c>
      <c r="E8505" s="142">
        <f>YEAR(DATA[[#This Row],[Fecha]])</f>
        <v>2024</v>
      </c>
      <c r="F8505" s="143" t="s">
        <v>398</v>
      </c>
      <c r="G8505" s="32" t="s">
        <v>52</v>
      </c>
      <c r="H8505" s="144" t="s">
        <v>543</v>
      </c>
      <c r="I8505" s="32" t="s">
        <v>56</v>
      </c>
      <c r="J8505" s="19">
        <v>9.5500000000000007</v>
      </c>
      <c r="K8505" s="126" t="s">
        <v>1288</v>
      </c>
    </row>
    <row r="8506" spans="1:11">
      <c r="A8506" s="121" t="s">
        <v>20</v>
      </c>
      <c r="B8506" s="5" t="str">
        <f>TEXT(DATA[[#This Row],[Fecha]],"mmm")</f>
        <v>oct</v>
      </c>
      <c r="C8506" s="16">
        <f>(WEEKNUM(DATA[[#This Row],[Fecha]],2))</f>
        <v>43</v>
      </c>
      <c r="D8506" s="141">
        <v>45589</v>
      </c>
      <c r="E8506" s="142">
        <f>YEAR(DATA[[#This Row],[Fecha]])</f>
        <v>2024</v>
      </c>
      <c r="F8506" s="143" t="s">
        <v>398</v>
      </c>
      <c r="G8506" s="32" t="s">
        <v>76</v>
      </c>
      <c r="H8506" s="144" t="s">
        <v>586</v>
      </c>
      <c r="I8506" s="32" t="s">
        <v>56</v>
      </c>
      <c r="J8506" s="19">
        <v>6.84</v>
      </c>
      <c r="K8506" s="126"/>
    </row>
    <row r="8507" spans="1:11">
      <c r="A8507" s="121" t="s">
        <v>20</v>
      </c>
      <c r="B8507" s="5" t="str">
        <f>TEXT(DATA[[#This Row],[Fecha]],"mmm")</f>
        <v>oct</v>
      </c>
      <c r="C8507" s="16">
        <f>(WEEKNUM(DATA[[#This Row],[Fecha]],2))</f>
        <v>43</v>
      </c>
      <c r="D8507" s="141">
        <v>45589</v>
      </c>
      <c r="E8507" s="142">
        <f>YEAR(DATA[[#This Row],[Fecha]])</f>
        <v>2024</v>
      </c>
      <c r="F8507" s="143" t="s">
        <v>398</v>
      </c>
      <c r="G8507" s="32" t="s">
        <v>52</v>
      </c>
      <c r="H8507" s="144" t="s">
        <v>553</v>
      </c>
      <c r="I8507" s="32" t="s">
        <v>56</v>
      </c>
      <c r="J8507" s="19">
        <v>10.36</v>
      </c>
      <c r="K8507" s="126" t="s">
        <v>1289</v>
      </c>
    </row>
    <row r="8508" spans="1:11">
      <c r="A8508" s="121" t="s">
        <v>20</v>
      </c>
      <c r="B8508" s="5" t="str">
        <f>TEXT(DATA[[#This Row],[Fecha]],"mmm")</f>
        <v>oct</v>
      </c>
      <c r="C8508" s="16">
        <f>(WEEKNUM(DATA[[#This Row],[Fecha]],2))</f>
        <v>43</v>
      </c>
      <c r="D8508" s="141">
        <v>45590</v>
      </c>
      <c r="E8508" s="142">
        <f>YEAR(DATA[[#This Row],[Fecha]])</f>
        <v>2024</v>
      </c>
      <c r="F8508" s="143" t="s">
        <v>58</v>
      </c>
      <c r="G8508" s="32" t="s">
        <v>76</v>
      </c>
      <c r="H8508" s="144" t="s">
        <v>293</v>
      </c>
      <c r="I8508" s="32" t="s">
        <v>56</v>
      </c>
      <c r="J8508" s="19">
        <v>26.99</v>
      </c>
      <c r="K8508" s="126"/>
    </row>
    <row r="8509" spans="1:11">
      <c r="A8509" s="121" t="s">
        <v>20</v>
      </c>
      <c r="B8509" s="5" t="str">
        <f>TEXT(DATA[[#This Row],[Fecha]],"mmm")</f>
        <v>oct</v>
      </c>
      <c r="C8509" s="16">
        <f>(WEEKNUM(DATA[[#This Row],[Fecha]],2))</f>
        <v>43</v>
      </c>
      <c r="D8509" s="141">
        <v>45590</v>
      </c>
      <c r="E8509" s="142">
        <f>YEAR(DATA[[#This Row],[Fecha]])</f>
        <v>2024</v>
      </c>
      <c r="F8509" s="143" t="s">
        <v>58</v>
      </c>
      <c r="G8509" s="32" t="s">
        <v>482</v>
      </c>
      <c r="H8509" s="144" t="s">
        <v>150</v>
      </c>
      <c r="I8509" s="32" t="s">
        <v>57</v>
      </c>
      <c r="J8509" s="19">
        <v>7.22</v>
      </c>
      <c r="K8509" s="126" t="s">
        <v>1079</v>
      </c>
    </row>
    <row r="8510" spans="1:11">
      <c r="A8510" s="121" t="s">
        <v>20</v>
      </c>
      <c r="B8510" s="5" t="str">
        <f>TEXT(DATA[[#This Row],[Fecha]],"mmm")</f>
        <v>oct</v>
      </c>
      <c r="C8510" s="16">
        <f>(WEEKNUM(DATA[[#This Row],[Fecha]],2))</f>
        <v>43</v>
      </c>
      <c r="D8510" s="141">
        <v>45591</v>
      </c>
      <c r="E8510" s="142">
        <f>YEAR(DATA[[#This Row],[Fecha]])</f>
        <v>2024</v>
      </c>
      <c r="F8510" s="143" t="s">
        <v>398</v>
      </c>
      <c r="G8510" s="32" t="s">
        <v>482</v>
      </c>
      <c r="H8510" s="144" t="s">
        <v>104</v>
      </c>
      <c r="I8510" s="32" t="s">
        <v>56</v>
      </c>
      <c r="J8510" s="19">
        <v>10.67</v>
      </c>
      <c r="K8510" s="126"/>
    </row>
    <row r="8511" spans="1:11">
      <c r="A8511" s="121" t="s">
        <v>20</v>
      </c>
      <c r="B8511" s="5" t="str">
        <f>TEXT(DATA[[#This Row],[Fecha]],"mmm")</f>
        <v>oct</v>
      </c>
      <c r="C8511" s="16">
        <f>(WEEKNUM(DATA[[#This Row],[Fecha]],2))</f>
        <v>43</v>
      </c>
      <c r="D8511" s="141">
        <v>45591</v>
      </c>
      <c r="E8511" s="142">
        <f>YEAR(DATA[[#This Row],[Fecha]])</f>
        <v>2024</v>
      </c>
      <c r="F8511" s="143" t="s">
        <v>58</v>
      </c>
      <c r="G8511" s="32" t="s">
        <v>52</v>
      </c>
      <c r="H8511" s="144" t="s">
        <v>431</v>
      </c>
      <c r="I8511" s="32" t="s">
        <v>56</v>
      </c>
      <c r="J8511" s="19">
        <v>10.69</v>
      </c>
      <c r="K8511" s="126"/>
    </row>
    <row r="8512" spans="1:11">
      <c r="A8512" s="121" t="s">
        <v>20</v>
      </c>
      <c r="B8512" s="5" t="str">
        <f>TEXT(DATA[[#This Row],[Fecha]],"mmm")</f>
        <v>oct</v>
      </c>
      <c r="C8512" s="16">
        <f>(WEEKNUM(DATA[[#This Row],[Fecha]],2))</f>
        <v>43</v>
      </c>
      <c r="D8512" s="141">
        <v>45591</v>
      </c>
      <c r="E8512" s="142">
        <f>YEAR(DATA[[#This Row],[Fecha]])</f>
        <v>2024</v>
      </c>
      <c r="F8512" s="143" t="s">
        <v>58</v>
      </c>
      <c r="G8512" s="32" t="s">
        <v>64</v>
      </c>
      <c r="H8512" s="144" t="s">
        <v>544</v>
      </c>
      <c r="I8512" s="32" t="s">
        <v>56</v>
      </c>
      <c r="J8512" s="19">
        <v>6.57</v>
      </c>
      <c r="K8512" s="126"/>
    </row>
    <row r="8513" spans="1:11">
      <c r="A8513" s="121" t="s">
        <v>20</v>
      </c>
      <c r="B8513" s="5" t="str">
        <f>TEXT(DATA[[#This Row],[Fecha]],"mmm")</f>
        <v>oct</v>
      </c>
      <c r="C8513" s="16">
        <f>(WEEKNUM(DATA[[#This Row],[Fecha]],2))</f>
        <v>43</v>
      </c>
      <c r="D8513" s="141">
        <v>45590</v>
      </c>
      <c r="E8513" s="142">
        <f>YEAR(DATA[[#This Row],[Fecha]])</f>
        <v>2024</v>
      </c>
      <c r="F8513" s="143" t="s">
        <v>58</v>
      </c>
      <c r="G8513" s="32" t="s">
        <v>70</v>
      </c>
      <c r="H8513" s="144" t="s">
        <v>84</v>
      </c>
      <c r="I8513" s="32" t="s">
        <v>166</v>
      </c>
      <c r="J8513" s="19">
        <v>4.97</v>
      </c>
      <c r="K8513" s="126"/>
    </row>
    <row r="8514" spans="1:11">
      <c r="A8514" s="121" t="s">
        <v>20</v>
      </c>
      <c r="B8514" s="5" t="str">
        <f>TEXT(DATA[[#This Row],[Fecha]],"mmm")</f>
        <v>oct</v>
      </c>
      <c r="C8514" s="16">
        <f>(WEEKNUM(DATA[[#This Row],[Fecha]],2))</f>
        <v>43</v>
      </c>
      <c r="D8514" s="141">
        <v>45588</v>
      </c>
      <c r="E8514" s="142">
        <f>YEAR(DATA[[#This Row],[Fecha]])</f>
        <v>2024</v>
      </c>
      <c r="F8514" s="143" t="s">
        <v>398</v>
      </c>
      <c r="G8514" s="32" t="s">
        <v>76</v>
      </c>
      <c r="H8514" s="144" t="s">
        <v>303</v>
      </c>
      <c r="I8514" s="32" t="s">
        <v>166</v>
      </c>
      <c r="J8514" s="19">
        <v>4.84</v>
      </c>
      <c r="K8514" s="126"/>
    </row>
    <row r="8515" spans="1:11">
      <c r="A8515" s="121" t="s">
        <v>20</v>
      </c>
      <c r="B8515" s="5" t="str">
        <f>TEXT(DATA[[#This Row],[Fecha]],"mmm")</f>
        <v>oct</v>
      </c>
      <c r="C8515" s="16">
        <f>(WEEKNUM(DATA[[#This Row],[Fecha]],2))</f>
        <v>43</v>
      </c>
      <c r="D8515" s="141">
        <v>45591</v>
      </c>
      <c r="E8515" s="142">
        <f>YEAR(DATA[[#This Row],[Fecha]])</f>
        <v>2024</v>
      </c>
      <c r="F8515" s="143" t="s">
        <v>58</v>
      </c>
      <c r="G8515" s="32" t="s">
        <v>75</v>
      </c>
      <c r="H8515" s="144" t="s">
        <v>555</v>
      </c>
      <c r="I8515" s="32" t="s">
        <v>166</v>
      </c>
      <c r="J8515" s="19">
        <v>4.47</v>
      </c>
      <c r="K8515" s="126"/>
    </row>
    <row r="8516" spans="1:11">
      <c r="A8516" s="121" t="s">
        <v>20</v>
      </c>
      <c r="B8516" s="5" t="str">
        <f>TEXT(DATA[[#This Row],[Fecha]],"mmm")</f>
        <v>oct</v>
      </c>
      <c r="C8516" s="16">
        <f>(WEEKNUM(DATA[[#This Row],[Fecha]],2))</f>
        <v>43</v>
      </c>
      <c r="D8516" s="141">
        <v>45588</v>
      </c>
      <c r="E8516" s="142">
        <f>YEAR(DATA[[#This Row],[Fecha]])</f>
        <v>2024</v>
      </c>
      <c r="F8516" s="143" t="s">
        <v>58</v>
      </c>
      <c r="G8516" s="32" t="s">
        <v>482</v>
      </c>
      <c r="H8516" s="144" t="s">
        <v>150</v>
      </c>
      <c r="I8516" s="32" t="s">
        <v>166</v>
      </c>
      <c r="J8516" s="19">
        <v>4.46</v>
      </c>
      <c r="K8516" s="126"/>
    </row>
    <row r="8517" spans="1:11">
      <c r="A8517" s="121" t="s">
        <v>20</v>
      </c>
      <c r="B8517" s="5" t="str">
        <f>TEXT(DATA[[#This Row],[Fecha]],"mmm")</f>
        <v>oct</v>
      </c>
      <c r="C8517" s="16">
        <f>(WEEKNUM(DATA[[#This Row],[Fecha]],2))</f>
        <v>43</v>
      </c>
      <c r="D8517" s="141">
        <v>45589</v>
      </c>
      <c r="E8517" s="142">
        <f>YEAR(DATA[[#This Row],[Fecha]])</f>
        <v>2024</v>
      </c>
      <c r="F8517" s="143" t="s">
        <v>58</v>
      </c>
      <c r="G8517" s="32" t="s">
        <v>76</v>
      </c>
      <c r="H8517" s="144" t="s">
        <v>108</v>
      </c>
      <c r="I8517" s="32" t="s">
        <v>166</v>
      </c>
      <c r="J8517" s="19">
        <v>3.78</v>
      </c>
      <c r="K8517" s="126"/>
    </row>
    <row r="8518" spans="1:11">
      <c r="A8518" s="121" t="s">
        <v>20</v>
      </c>
      <c r="B8518" s="5" t="str">
        <f>TEXT(DATA[[#This Row],[Fecha]],"mmm")</f>
        <v>oct</v>
      </c>
      <c r="C8518" s="16">
        <f>(WEEKNUM(DATA[[#This Row],[Fecha]],2))</f>
        <v>43</v>
      </c>
      <c r="D8518" s="141">
        <v>45591</v>
      </c>
      <c r="E8518" s="142">
        <f>YEAR(DATA[[#This Row],[Fecha]])</f>
        <v>2024</v>
      </c>
      <c r="F8518" s="143" t="s">
        <v>58</v>
      </c>
      <c r="G8518" s="32" t="s">
        <v>59</v>
      </c>
      <c r="H8518" s="144" t="s">
        <v>598</v>
      </c>
      <c r="I8518" s="32" t="s">
        <v>166</v>
      </c>
      <c r="J8518" s="19">
        <v>3.77</v>
      </c>
      <c r="K8518" s="126"/>
    </row>
    <row r="8519" spans="1:11">
      <c r="A8519" s="121" t="s">
        <v>20</v>
      </c>
      <c r="B8519" s="5" t="str">
        <f>TEXT(DATA[[#This Row],[Fecha]],"mmm")</f>
        <v>oct</v>
      </c>
      <c r="C8519" s="16">
        <f>(WEEKNUM(DATA[[#This Row],[Fecha]],2))</f>
        <v>43</v>
      </c>
      <c r="D8519" s="141">
        <v>45588</v>
      </c>
      <c r="E8519" s="142">
        <f>YEAR(DATA[[#This Row],[Fecha]])</f>
        <v>2024</v>
      </c>
      <c r="F8519" s="143" t="s">
        <v>398</v>
      </c>
      <c r="G8519" s="32" t="s">
        <v>76</v>
      </c>
      <c r="H8519" s="144" t="s">
        <v>596</v>
      </c>
      <c r="I8519" s="32" t="s">
        <v>166</v>
      </c>
      <c r="J8519" s="19">
        <v>3.74</v>
      </c>
      <c r="K8519" s="126"/>
    </row>
    <row r="8520" spans="1:11">
      <c r="A8520" s="121" t="s">
        <v>20</v>
      </c>
      <c r="B8520" s="5" t="str">
        <f>TEXT(DATA[[#This Row],[Fecha]],"mmm")</f>
        <v>oct</v>
      </c>
      <c r="C8520" s="16">
        <f>(WEEKNUM(DATA[[#This Row],[Fecha]],2))</f>
        <v>43</v>
      </c>
      <c r="D8520" s="141">
        <v>45589</v>
      </c>
      <c r="E8520" s="142">
        <f>YEAR(DATA[[#This Row],[Fecha]])</f>
        <v>2024</v>
      </c>
      <c r="F8520" s="143" t="s">
        <v>398</v>
      </c>
      <c r="G8520" s="32" t="s">
        <v>52</v>
      </c>
      <c r="H8520" s="144" t="s">
        <v>1290</v>
      </c>
      <c r="I8520" s="32" t="s">
        <v>166</v>
      </c>
      <c r="J8520" s="19">
        <v>3.44</v>
      </c>
      <c r="K8520" s="126"/>
    </row>
    <row r="8521" spans="1:11">
      <c r="A8521" s="121" t="s">
        <v>20</v>
      </c>
      <c r="B8521" s="5" t="str">
        <f>TEXT(DATA[[#This Row],[Fecha]],"mmm")</f>
        <v>oct</v>
      </c>
      <c r="C8521" s="16">
        <f>(WEEKNUM(DATA[[#This Row],[Fecha]],2))</f>
        <v>43</v>
      </c>
      <c r="D8521" s="141">
        <v>45589</v>
      </c>
      <c r="E8521" s="142">
        <f>YEAR(DATA[[#This Row],[Fecha]])</f>
        <v>2024</v>
      </c>
      <c r="F8521" s="143" t="s">
        <v>58</v>
      </c>
      <c r="G8521" s="32" t="s">
        <v>76</v>
      </c>
      <c r="H8521" s="144" t="s">
        <v>90</v>
      </c>
      <c r="I8521" s="32" t="s">
        <v>166</v>
      </c>
      <c r="J8521" s="19">
        <v>2.96</v>
      </c>
      <c r="K8521" s="126"/>
    </row>
    <row r="8522" spans="1:11">
      <c r="A8522" s="121" t="s">
        <v>20</v>
      </c>
      <c r="B8522" s="5" t="str">
        <f>TEXT(DATA[[#This Row],[Fecha]],"mmm")</f>
        <v>oct</v>
      </c>
      <c r="C8522" s="16">
        <f>(WEEKNUM(DATA[[#This Row],[Fecha]],2))</f>
        <v>43</v>
      </c>
      <c r="D8522" s="141">
        <v>45587</v>
      </c>
      <c r="E8522" s="142">
        <f>YEAR(DATA[[#This Row],[Fecha]])</f>
        <v>2024</v>
      </c>
      <c r="F8522" s="143" t="s">
        <v>58</v>
      </c>
      <c r="G8522" s="32" t="s">
        <v>52</v>
      </c>
      <c r="H8522" s="144" t="s">
        <v>162</v>
      </c>
      <c r="I8522" s="32" t="s">
        <v>166</v>
      </c>
      <c r="J8522" s="19">
        <v>2.92</v>
      </c>
      <c r="K8522" s="126"/>
    </row>
    <row r="8523" spans="1:11">
      <c r="A8523" s="121" t="s">
        <v>20</v>
      </c>
      <c r="B8523" s="5" t="str">
        <f>TEXT(DATA[[#This Row],[Fecha]],"mmm")</f>
        <v>oct</v>
      </c>
      <c r="C8523" s="16">
        <f>(WEEKNUM(DATA[[#This Row],[Fecha]],2))</f>
        <v>43</v>
      </c>
      <c r="D8523" s="141">
        <v>45591</v>
      </c>
      <c r="E8523" s="142">
        <f>YEAR(DATA[[#This Row],[Fecha]])</f>
        <v>2024</v>
      </c>
      <c r="F8523" s="143" t="s">
        <v>58</v>
      </c>
      <c r="G8523" s="32" t="s">
        <v>75</v>
      </c>
      <c r="H8523" s="144" t="s">
        <v>555</v>
      </c>
      <c r="I8523" s="32" t="s">
        <v>166</v>
      </c>
      <c r="J8523" s="19">
        <v>2.89</v>
      </c>
      <c r="K8523" s="126"/>
    </row>
    <row r="8524" spans="1:11">
      <c r="A8524" s="121" t="s">
        <v>20</v>
      </c>
      <c r="B8524" s="5" t="str">
        <f>TEXT(DATA[[#This Row],[Fecha]],"mmm")</f>
        <v>oct</v>
      </c>
      <c r="C8524" s="16">
        <f>(WEEKNUM(DATA[[#This Row],[Fecha]],2))</f>
        <v>43</v>
      </c>
      <c r="D8524" s="141">
        <v>45587</v>
      </c>
      <c r="E8524" s="142">
        <f>YEAR(DATA[[#This Row],[Fecha]])</f>
        <v>2024</v>
      </c>
      <c r="F8524" s="143" t="s">
        <v>58</v>
      </c>
      <c r="G8524" s="32" t="s">
        <v>482</v>
      </c>
      <c r="H8524" s="144" t="s">
        <v>491</v>
      </c>
      <c r="I8524" s="32" t="s">
        <v>166</v>
      </c>
      <c r="J8524" s="19">
        <v>2.54</v>
      </c>
      <c r="K8524" s="126"/>
    </row>
    <row r="8525" spans="1:11">
      <c r="A8525" s="121" t="s">
        <v>20</v>
      </c>
      <c r="B8525" s="5" t="str">
        <f>TEXT(DATA[[#This Row],[Fecha]],"mmm")</f>
        <v>oct</v>
      </c>
      <c r="C8525" s="16">
        <f>(WEEKNUM(DATA[[#This Row],[Fecha]],2))</f>
        <v>43</v>
      </c>
      <c r="D8525" s="141">
        <v>45588</v>
      </c>
      <c r="E8525" s="142">
        <f>YEAR(DATA[[#This Row],[Fecha]])</f>
        <v>2024</v>
      </c>
      <c r="F8525" s="143" t="s">
        <v>58</v>
      </c>
      <c r="G8525" s="32" t="s">
        <v>76</v>
      </c>
      <c r="H8525" s="144" t="s">
        <v>108</v>
      </c>
      <c r="I8525" s="32" t="s">
        <v>166</v>
      </c>
      <c r="J8525" s="19">
        <v>2.44</v>
      </c>
      <c r="K8525" s="126"/>
    </row>
    <row r="8526" spans="1:11">
      <c r="A8526" s="121" t="s">
        <v>20</v>
      </c>
      <c r="B8526" s="5" t="str">
        <f>TEXT(DATA[[#This Row],[Fecha]],"mmm")</f>
        <v>oct</v>
      </c>
      <c r="C8526" s="16">
        <f>(WEEKNUM(DATA[[#This Row],[Fecha]],2))</f>
        <v>43</v>
      </c>
      <c r="D8526" s="141">
        <v>45589</v>
      </c>
      <c r="E8526" s="142">
        <f>YEAR(DATA[[#This Row],[Fecha]])</f>
        <v>2024</v>
      </c>
      <c r="F8526" s="143" t="s">
        <v>398</v>
      </c>
      <c r="G8526" s="32" t="s">
        <v>52</v>
      </c>
      <c r="H8526" s="144" t="s">
        <v>1290</v>
      </c>
      <c r="I8526" s="32" t="s">
        <v>166</v>
      </c>
      <c r="J8526" s="19">
        <v>2.33</v>
      </c>
      <c r="K8526" s="126"/>
    </row>
    <row r="8527" spans="1:11">
      <c r="A8527" s="121" t="s">
        <v>20</v>
      </c>
      <c r="B8527" s="5" t="str">
        <f>TEXT(DATA[[#This Row],[Fecha]],"mmm")</f>
        <v>oct</v>
      </c>
      <c r="C8527" s="16">
        <f>(WEEKNUM(DATA[[#This Row],[Fecha]],2))</f>
        <v>43</v>
      </c>
      <c r="D8527" s="141">
        <v>45591</v>
      </c>
      <c r="E8527" s="142">
        <f>YEAR(DATA[[#This Row],[Fecha]])</f>
        <v>2024</v>
      </c>
      <c r="F8527" s="143" t="s">
        <v>58</v>
      </c>
      <c r="G8527" s="32" t="s">
        <v>75</v>
      </c>
      <c r="H8527" s="144" t="s">
        <v>555</v>
      </c>
      <c r="I8527" s="32" t="s">
        <v>166</v>
      </c>
      <c r="J8527" s="19">
        <v>2.0699999999999998</v>
      </c>
      <c r="K8527" s="126"/>
    </row>
    <row r="8528" spans="1:11">
      <c r="A8528" s="121" t="s">
        <v>20</v>
      </c>
      <c r="B8528" s="5" t="str">
        <f>TEXT(DATA[[#This Row],[Fecha]],"mmm")</f>
        <v>oct</v>
      </c>
      <c r="C8528" s="16">
        <f>(WEEKNUM(DATA[[#This Row],[Fecha]],2))</f>
        <v>43</v>
      </c>
      <c r="D8528" s="141">
        <v>45587</v>
      </c>
      <c r="E8528" s="142">
        <f>YEAR(DATA[[#This Row],[Fecha]])</f>
        <v>2024</v>
      </c>
      <c r="F8528" s="143" t="s">
        <v>58</v>
      </c>
      <c r="G8528" s="32" t="s">
        <v>482</v>
      </c>
      <c r="H8528" s="144" t="s">
        <v>104</v>
      </c>
      <c r="I8528" s="32" t="s">
        <v>166</v>
      </c>
      <c r="J8528" s="19">
        <v>1.98</v>
      </c>
      <c r="K8528" s="126"/>
    </row>
    <row r="8529" spans="1:11">
      <c r="A8529" s="121" t="s">
        <v>20</v>
      </c>
      <c r="B8529" s="5" t="str">
        <f>TEXT(DATA[[#This Row],[Fecha]],"mmm")</f>
        <v>oct</v>
      </c>
      <c r="C8529" s="16">
        <f>(WEEKNUM(DATA[[#This Row],[Fecha]],2))</f>
        <v>43</v>
      </c>
      <c r="D8529" s="141">
        <v>45588</v>
      </c>
      <c r="E8529" s="142">
        <f>YEAR(DATA[[#This Row],[Fecha]])</f>
        <v>2024</v>
      </c>
      <c r="F8529" s="143" t="s">
        <v>398</v>
      </c>
      <c r="G8529" s="32" t="s">
        <v>76</v>
      </c>
      <c r="H8529" s="144" t="s">
        <v>586</v>
      </c>
      <c r="I8529" s="32" t="s">
        <v>166</v>
      </c>
      <c r="J8529" s="19">
        <v>1.82</v>
      </c>
      <c r="K8529" s="126"/>
    </row>
    <row r="8530" spans="1:11">
      <c r="A8530" s="121" t="s">
        <v>20</v>
      </c>
      <c r="B8530" s="5" t="str">
        <f>TEXT(DATA[[#This Row],[Fecha]],"mmm")</f>
        <v>oct</v>
      </c>
      <c r="C8530" s="16">
        <f>(WEEKNUM(DATA[[#This Row],[Fecha]],2))</f>
        <v>43</v>
      </c>
      <c r="D8530" s="141">
        <v>45589</v>
      </c>
      <c r="E8530" s="142">
        <f>YEAR(DATA[[#This Row],[Fecha]])</f>
        <v>2024</v>
      </c>
      <c r="F8530" s="143" t="s">
        <v>58</v>
      </c>
      <c r="G8530" s="32" t="s">
        <v>52</v>
      </c>
      <c r="H8530" s="144" t="s">
        <v>162</v>
      </c>
      <c r="I8530" s="32" t="s">
        <v>166</v>
      </c>
      <c r="J8530" s="19">
        <v>1.5</v>
      </c>
      <c r="K8530" s="126"/>
    </row>
    <row r="8531" spans="1:11">
      <c r="A8531" s="121" t="s">
        <v>20</v>
      </c>
      <c r="B8531" s="5" t="str">
        <f>TEXT(DATA[[#This Row],[Fecha]],"mmm")</f>
        <v>oct</v>
      </c>
      <c r="C8531" s="16">
        <f>(WEEKNUM(DATA[[#This Row],[Fecha]],2))</f>
        <v>43</v>
      </c>
      <c r="D8531" s="141">
        <v>45588</v>
      </c>
      <c r="E8531" s="142">
        <f>YEAR(DATA[[#This Row],[Fecha]])</f>
        <v>2024</v>
      </c>
      <c r="F8531" s="143" t="s">
        <v>398</v>
      </c>
      <c r="G8531" s="32" t="s">
        <v>76</v>
      </c>
      <c r="H8531" s="144" t="s">
        <v>586</v>
      </c>
      <c r="I8531" s="32" t="s">
        <v>166</v>
      </c>
      <c r="J8531" s="19">
        <v>1.46</v>
      </c>
      <c r="K8531" s="126"/>
    </row>
    <row r="8532" spans="1:11">
      <c r="A8532" s="121" t="s">
        <v>20</v>
      </c>
      <c r="B8532" s="5" t="str">
        <f>TEXT(DATA[[#This Row],[Fecha]],"mmm")</f>
        <v>oct</v>
      </c>
      <c r="C8532" s="16">
        <f>(WEEKNUM(DATA[[#This Row],[Fecha]],2))</f>
        <v>43</v>
      </c>
      <c r="D8532" s="141">
        <v>45587</v>
      </c>
      <c r="E8532" s="142">
        <f>YEAR(DATA[[#This Row],[Fecha]])</f>
        <v>2024</v>
      </c>
      <c r="F8532" s="143" t="s">
        <v>58</v>
      </c>
      <c r="G8532" s="32" t="s">
        <v>70</v>
      </c>
      <c r="H8532" s="144" t="s">
        <v>134</v>
      </c>
      <c r="I8532" s="32" t="s">
        <v>166</v>
      </c>
      <c r="J8532" s="19">
        <v>1.33</v>
      </c>
      <c r="K8532" s="126"/>
    </row>
    <row r="8533" spans="1:11">
      <c r="A8533" s="121" t="s">
        <v>20</v>
      </c>
      <c r="B8533" s="5" t="str">
        <f>TEXT(DATA[[#This Row],[Fecha]],"mmm")</f>
        <v>oct</v>
      </c>
      <c r="C8533" s="16">
        <f>(WEEKNUM(DATA[[#This Row],[Fecha]],2))</f>
        <v>43</v>
      </c>
      <c r="D8533" s="141">
        <v>45587</v>
      </c>
      <c r="E8533" s="142">
        <f>YEAR(DATA[[#This Row],[Fecha]])</f>
        <v>2024</v>
      </c>
      <c r="F8533" s="143" t="s">
        <v>398</v>
      </c>
      <c r="G8533" s="32" t="s">
        <v>482</v>
      </c>
      <c r="H8533" s="144" t="s">
        <v>491</v>
      </c>
      <c r="I8533" s="32" t="s">
        <v>166</v>
      </c>
      <c r="J8533" s="19">
        <v>1.27</v>
      </c>
      <c r="K8533" s="126"/>
    </row>
    <row r="8534" spans="1:11">
      <c r="A8534" s="121" t="s">
        <v>20</v>
      </c>
      <c r="B8534" s="5" t="str">
        <f>TEXT(DATA[[#This Row],[Fecha]],"mmm")</f>
        <v>oct</v>
      </c>
      <c r="C8534" s="16">
        <f>(WEEKNUM(DATA[[#This Row],[Fecha]],2))</f>
        <v>43</v>
      </c>
      <c r="D8534" s="141">
        <v>45591</v>
      </c>
      <c r="E8534" s="142">
        <f>YEAR(DATA[[#This Row],[Fecha]])</f>
        <v>2024</v>
      </c>
      <c r="F8534" s="143" t="s">
        <v>58</v>
      </c>
      <c r="G8534" s="32" t="s">
        <v>53</v>
      </c>
      <c r="H8534" s="144" t="s">
        <v>387</v>
      </c>
      <c r="I8534" s="32" t="s">
        <v>166</v>
      </c>
      <c r="J8534" s="19">
        <v>1.1599999999999999</v>
      </c>
      <c r="K8534" s="126"/>
    </row>
    <row r="8535" spans="1:11">
      <c r="A8535" s="121" t="s">
        <v>20</v>
      </c>
      <c r="B8535" s="5" t="str">
        <f>TEXT(DATA[[#This Row],[Fecha]],"mmm")</f>
        <v>oct</v>
      </c>
      <c r="C8535" s="16">
        <f>(WEEKNUM(DATA[[#This Row],[Fecha]],2))</f>
        <v>43</v>
      </c>
      <c r="D8535" s="141">
        <v>45589</v>
      </c>
      <c r="E8535" s="142">
        <f>YEAR(DATA[[#This Row],[Fecha]])</f>
        <v>2024</v>
      </c>
      <c r="F8535" s="143" t="s">
        <v>58</v>
      </c>
      <c r="G8535" s="32" t="s">
        <v>52</v>
      </c>
      <c r="H8535" s="144" t="s">
        <v>162</v>
      </c>
      <c r="I8535" s="32" t="s">
        <v>166</v>
      </c>
      <c r="J8535" s="19">
        <v>0.9</v>
      </c>
      <c r="K8535" s="126"/>
    </row>
    <row r="8536" spans="1:11">
      <c r="A8536" s="121" t="s">
        <v>20</v>
      </c>
      <c r="B8536" s="5" t="str">
        <f>TEXT(DATA[[#This Row],[Fecha]],"mmm")</f>
        <v>oct</v>
      </c>
      <c r="C8536" s="16">
        <f>(WEEKNUM(DATA[[#This Row],[Fecha]],2))</f>
        <v>43</v>
      </c>
      <c r="D8536" s="141">
        <v>45588</v>
      </c>
      <c r="E8536" s="142">
        <f>YEAR(DATA[[#This Row],[Fecha]])</f>
        <v>2024</v>
      </c>
      <c r="F8536" s="143" t="s">
        <v>58</v>
      </c>
      <c r="G8536" s="32" t="s">
        <v>52</v>
      </c>
      <c r="H8536" s="144" t="s">
        <v>162</v>
      </c>
      <c r="I8536" s="32" t="s">
        <v>166</v>
      </c>
      <c r="J8536" s="19">
        <v>0.85</v>
      </c>
      <c r="K8536" s="126"/>
    </row>
    <row r="8537" spans="1:11">
      <c r="A8537" s="121" t="s">
        <v>20</v>
      </c>
      <c r="B8537" s="5" t="str">
        <f>TEXT(DATA[[#This Row],[Fecha]],"mmm")</f>
        <v>oct</v>
      </c>
      <c r="C8537" s="16">
        <f>(WEEKNUM(DATA[[#This Row],[Fecha]],2))</f>
        <v>43</v>
      </c>
      <c r="D8537" s="141">
        <v>45588</v>
      </c>
      <c r="E8537" s="142">
        <f>YEAR(DATA[[#This Row],[Fecha]])</f>
        <v>2024</v>
      </c>
      <c r="F8537" s="143" t="s">
        <v>58</v>
      </c>
      <c r="G8537" s="32" t="s">
        <v>52</v>
      </c>
      <c r="H8537" s="144" t="s">
        <v>162</v>
      </c>
      <c r="I8537" s="32" t="s">
        <v>166</v>
      </c>
      <c r="J8537" s="19">
        <v>0.84</v>
      </c>
      <c r="K8537" s="126"/>
    </row>
    <row r="8538" spans="1:11">
      <c r="A8538" s="121" t="s">
        <v>20</v>
      </c>
      <c r="B8538" s="5" t="str">
        <f>TEXT(DATA[[#This Row],[Fecha]],"mmm")</f>
        <v>oct</v>
      </c>
      <c r="C8538" s="16">
        <f>(WEEKNUM(DATA[[#This Row],[Fecha]],2))</f>
        <v>43</v>
      </c>
      <c r="D8538" s="141">
        <v>45591</v>
      </c>
      <c r="E8538" s="142">
        <f>YEAR(DATA[[#This Row],[Fecha]])</f>
        <v>2024</v>
      </c>
      <c r="F8538" s="143" t="s">
        <v>58</v>
      </c>
      <c r="G8538" s="32" t="s">
        <v>53</v>
      </c>
      <c r="H8538" s="144" t="s">
        <v>387</v>
      </c>
      <c r="I8538" s="32" t="s">
        <v>166</v>
      </c>
      <c r="J8538" s="19">
        <v>0.76</v>
      </c>
      <c r="K8538" s="126"/>
    </row>
    <row r="8539" spans="1:11">
      <c r="A8539" s="121" t="s">
        <v>20</v>
      </c>
      <c r="B8539" s="5" t="str">
        <f>TEXT(DATA[[#This Row],[Fecha]],"mmm")</f>
        <v>oct</v>
      </c>
      <c r="C8539" s="16">
        <f>(WEEKNUM(DATA[[#This Row],[Fecha]],2))</f>
        <v>43</v>
      </c>
      <c r="D8539" s="141">
        <v>45587</v>
      </c>
      <c r="E8539" s="142">
        <f>YEAR(DATA[[#This Row],[Fecha]])</f>
        <v>2024</v>
      </c>
      <c r="F8539" s="143" t="s">
        <v>58</v>
      </c>
      <c r="G8539" s="32" t="s">
        <v>70</v>
      </c>
      <c r="H8539" s="144" t="s">
        <v>134</v>
      </c>
      <c r="I8539" s="32" t="s">
        <v>166</v>
      </c>
      <c r="J8539" s="19">
        <v>0.66</v>
      </c>
      <c r="K8539" s="126"/>
    </row>
    <row r="8540" spans="1:11">
      <c r="A8540" s="121" t="s">
        <v>20</v>
      </c>
      <c r="B8540" s="5" t="str">
        <f>TEXT(DATA[[#This Row],[Fecha]],"mmm")</f>
        <v>oct</v>
      </c>
      <c r="C8540" s="16">
        <f>(WEEKNUM(DATA[[#This Row],[Fecha]],2))</f>
        <v>43</v>
      </c>
      <c r="D8540" s="141">
        <v>45589</v>
      </c>
      <c r="E8540" s="142">
        <f>YEAR(DATA[[#This Row],[Fecha]])</f>
        <v>2024</v>
      </c>
      <c r="F8540" s="143" t="s">
        <v>58</v>
      </c>
      <c r="G8540" s="32" t="s">
        <v>52</v>
      </c>
      <c r="H8540" s="144" t="s">
        <v>162</v>
      </c>
      <c r="I8540" s="32" t="s">
        <v>166</v>
      </c>
      <c r="J8540" s="19">
        <v>0.49</v>
      </c>
      <c r="K8540" s="126"/>
    </row>
    <row r="8541" spans="1:11">
      <c r="A8541" s="121" t="s">
        <v>20</v>
      </c>
      <c r="B8541" s="5" t="str">
        <f>TEXT(DATA[[#This Row],[Fecha]],"mmm")</f>
        <v>oct</v>
      </c>
      <c r="C8541" s="16">
        <f>(WEEKNUM(DATA[[#This Row],[Fecha]],2))</f>
        <v>43</v>
      </c>
      <c r="D8541" s="141">
        <v>45588</v>
      </c>
      <c r="E8541" s="142">
        <f>YEAR(DATA[[#This Row],[Fecha]])</f>
        <v>2024</v>
      </c>
      <c r="F8541" s="143" t="s">
        <v>58</v>
      </c>
      <c r="G8541" s="32" t="s">
        <v>52</v>
      </c>
      <c r="H8541" s="144" t="s">
        <v>162</v>
      </c>
      <c r="I8541" s="32" t="s">
        <v>166</v>
      </c>
      <c r="J8541" s="19">
        <v>0.46</v>
      </c>
      <c r="K8541" s="126"/>
    </row>
    <row r="8542" spans="1:11">
      <c r="A8542" s="121" t="s">
        <v>19</v>
      </c>
      <c r="B8542" s="5" t="str">
        <f>TEXT(DATA[[#This Row],[Fecha]],"mmm")</f>
        <v>oct</v>
      </c>
      <c r="C8542" s="16">
        <f>(WEEKNUM(DATA[[#This Row],[Fecha]],2))</f>
        <v>44</v>
      </c>
      <c r="D8542" s="141">
        <v>45593</v>
      </c>
      <c r="E8542" s="142">
        <f>YEAR(DATA[[#This Row],[Fecha]])</f>
        <v>2024</v>
      </c>
      <c r="F8542" s="143" t="s">
        <v>398</v>
      </c>
      <c r="G8542" s="32" t="s">
        <v>77</v>
      </c>
      <c r="H8542" s="144" t="s">
        <v>320</v>
      </c>
      <c r="I8542" s="32" t="s">
        <v>57</v>
      </c>
      <c r="J8542" s="19">
        <v>60</v>
      </c>
      <c r="K8542" s="126" t="s">
        <v>1291</v>
      </c>
    </row>
    <row r="8543" spans="1:11">
      <c r="A8543" s="121" t="s">
        <v>19</v>
      </c>
      <c r="B8543" s="5" t="str">
        <f>TEXT(DATA[[#This Row],[Fecha]],"mmm")</f>
        <v>oct</v>
      </c>
      <c r="C8543" s="16">
        <f>(WEEKNUM(DATA[[#This Row],[Fecha]],2))</f>
        <v>44</v>
      </c>
      <c r="D8543" s="141">
        <v>45593</v>
      </c>
      <c r="E8543" s="142">
        <f>YEAR(DATA[[#This Row],[Fecha]])</f>
        <v>2024</v>
      </c>
      <c r="F8543" s="143" t="s">
        <v>398</v>
      </c>
      <c r="G8543" s="32" t="s">
        <v>77</v>
      </c>
      <c r="H8543" s="144" t="s">
        <v>320</v>
      </c>
      <c r="I8543" s="32" t="s">
        <v>57</v>
      </c>
      <c r="J8543" s="19">
        <v>56.22</v>
      </c>
      <c r="K8543" s="126" t="s">
        <v>1291</v>
      </c>
    </row>
    <row r="8544" spans="1:11">
      <c r="A8544" s="121" t="s">
        <v>20</v>
      </c>
      <c r="B8544" s="5" t="str">
        <f>TEXT(DATA[[#This Row],[Fecha]],"mmm")</f>
        <v>oct</v>
      </c>
      <c r="C8544" s="16">
        <f>(WEEKNUM(DATA[[#This Row],[Fecha]],2))</f>
        <v>44</v>
      </c>
      <c r="D8544" s="141">
        <v>45593</v>
      </c>
      <c r="E8544" s="142">
        <f>YEAR(DATA[[#This Row],[Fecha]])</f>
        <v>2024</v>
      </c>
      <c r="F8544" s="143" t="s">
        <v>335</v>
      </c>
      <c r="G8544" s="32" t="s">
        <v>70</v>
      </c>
      <c r="H8544" s="144" t="s">
        <v>86</v>
      </c>
      <c r="I8544" s="32" t="s">
        <v>57</v>
      </c>
      <c r="J8544" s="19">
        <v>26.77</v>
      </c>
      <c r="K8544" s="126" t="s">
        <v>1292</v>
      </c>
    </row>
    <row r="8545" spans="1:11">
      <c r="A8545" s="121" t="s">
        <v>20</v>
      </c>
      <c r="B8545" s="5" t="str">
        <f>TEXT(DATA[[#This Row],[Fecha]],"mmm")</f>
        <v>oct</v>
      </c>
      <c r="C8545" s="16">
        <f>(WEEKNUM(DATA[[#This Row],[Fecha]],2))</f>
        <v>44</v>
      </c>
      <c r="D8545" s="141">
        <v>45593</v>
      </c>
      <c r="E8545" s="142">
        <f>YEAR(DATA[[#This Row],[Fecha]])</f>
        <v>2024</v>
      </c>
      <c r="F8545" s="143" t="s">
        <v>335</v>
      </c>
      <c r="G8545" s="32" t="s">
        <v>70</v>
      </c>
      <c r="H8545" s="144" t="s">
        <v>86</v>
      </c>
      <c r="I8545" s="32" t="s">
        <v>57</v>
      </c>
      <c r="J8545" s="19">
        <v>15.93</v>
      </c>
      <c r="K8545" s="126" t="s">
        <v>1292</v>
      </c>
    </row>
    <row r="8546" spans="1:11">
      <c r="A8546" s="121" t="s">
        <v>19</v>
      </c>
      <c r="B8546" s="5" t="str">
        <f>TEXT(DATA[[#This Row],[Fecha]],"mmm")</f>
        <v>oct</v>
      </c>
      <c r="C8546" s="16">
        <f>(WEEKNUM(DATA[[#This Row],[Fecha]],2))</f>
        <v>44</v>
      </c>
      <c r="D8546" s="141">
        <v>45593</v>
      </c>
      <c r="E8546" s="142">
        <f>YEAR(DATA[[#This Row],[Fecha]])</f>
        <v>2024</v>
      </c>
      <c r="F8546" s="143" t="s">
        <v>398</v>
      </c>
      <c r="G8546" s="32" t="s">
        <v>77</v>
      </c>
      <c r="H8546" s="144" t="s">
        <v>320</v>
      </c>
      <c r="I8546" s="32" t="s">
        <v>57</v>
      </c>
      <c r="J8546" s="19">
        <v>34.880000000000003</v>
      </c>
      <c r="K8546" s="126" t="s">
        <v>1291</v>
      </c>
    </row>
    <row r="8547" spans="1:11">
      <c r="A8547" s="121" t="s">
        <v>19</v>
      </c>
      <c r="B8547" s="5" t="str">
        <f>TEXT(DATA[[#This Row],[Fecha]],"mmm")</f>
        <v>oct</v>
      </c>
      <c r="C8547" s="16">
        <f>(WEEKNUM(DATA[[#This Row],[Fecha]],2))</f>
        <v>44</v>
      </c>
      <c r="D8547" s="141">
        <v>45593</v>
      </c>
      <c r="E8547" s="142">
        <f>YEAR(DATA[[#This Row],[Fecha]])</f>
        <v>2024</v>
      </c>
      <c r="F8547" s="143" t="s">
        <v>398</v>
      </c>
      <c r="G8547" s="32" t="s">
        <v>77</v>
      </c>
      <c r="H8547" s="144" t="s">
        <v>320</v>
      </c>
      <c r="I8547" s="32" t="s">
        <v>57</v>
      </c>
      <c r="J8547" s="19">
        <v>21.53</v>
      </c>
      <c r="K8547" s="126" t="s">
        <v>1291</v>
      </c>
    </row>
    <row r="8548" spans="1:11">
      <c r="A8548" s="121" t="s">
        <v>20</v>
      </c>
      <c r="B8548" s="5" t="str">
        <f>TEXT(DATA[[#This Row],[Fecha]],"mmm")</f>
        <v>oct</v>
      </c>
      <c r="C8548" s="16">
        <f>(WEEKNUM(DATA[[#This Row],[Fecha]],2))</f>
        <v>44</v>
      </c>
      <c r="D8548" s="141">
        <v>45593</v>
      </c>
      <c r="E8548" s="142">
        <f>YEAR(DATA[[#This Row],[Fecha]])</f>
        <v>2024</v>
      </c>
      <c r="F8548" s="143" t="s">
        <v>335</v>
      </c>
      <c r="G8548" s="32" t="s">
        <v>77</v>
      </c>
      <c r="H8548" s="144" t="s">
        <v>129</v>
      </c>
      <c r="I8548" s="32" t="s">
        <v>166</v>
      </c>
      <c r="J8548" s="19">
        <v>1.99</v>
      </c>
      <c r="K8548" s="126"/>
    </row>
    <row r="8549" spans="1:11">
      <c r="A8549" s="121" t="s">
        <v>19</v>
      </c>
      <c r="B8549" s="5" t="str">
        <f>TEXT(DATA[[#This Row],[Fecha]],"mmm")</f>
        <v>oct</v>
      </c>
      <c r="C8549" s="16">
        <f>(WEEKNUM(DATA[[#This Row],[Fecha]],2))</f>
        <v>44</v>
      </c>
      <c r="D8549" s="141">
        <v>45593</v>
      </c>
      <c r="E8549" s="142">
        <f>YEAR(DATA[[#This Row],[Fecha]])</f>
        <v>2024</v>
      </c>
      <c r="F8549" s="143" t="s">
        <v>398</v>
      </c>
      <c r="G8549" s="32" t="s">
        <v>77</v>
      </c>
      <c r="H8549" s="144" t="s">
        <v>320</v>
      </c>
      <c r="I8549" s="32" t="s">
        <v>57</v>
      </c>
      <c r="J8549" s="19">
        <v>5.81</v>
      </c>
      <c r="K8549" s="126" t="s">
        <v>1291</v>
      </c>
    </row>
    <row r="8550" spans="1:11">
      <c r="A8550" s="121" t="s">
        <v>19</v>
      </c>
      <c r="B8550" s="5" t="str">
        <f>TEXT(DATA[[#This Row],[Fecha]],"mmm")</f>
        <v>oct</v>
      </c>
      <c r="C8550" s="16">
        <f>(WEEKNUM(DATA[[#This Row],[Fecha]],2))</f>
        <v>44</v>
      </c>
      <c r="D8550" s="141">
        <v>45594</v>
      </c>
      <c r="E8550" s="142">
        <f>YEAR(DATA[[#This Row],[Fecha]])</f>
        <v>2024</v>
      </c>
      <c r="F8550" s="143" t="s">
        <v>58</v>
      </c>
      <c r="G8550" s="32" t="s">
        <v>77</v>
      </c>
      <c r="H8550" s="144" t="s">
        <v>320</v>
      </c>
      <c r="I8550" s="32" t="s">
        <v>57</v>
      </c>
      <c r="J8550" s="19">
        <v>60</v>
      </c>
      <c r="K8550" s="126" t="s">
        <v>1291</v>
      </c>
    </row>
    <row r="8551" spans="1:11">
      <c r="A8551" s="121" t="s">
        <v>20</v>
      </c>
      <c r="B8551" s="5" t="str">
        <f>TEXT(DATA[[#This Row],[Fecha]],"mmm")</f>
        <v>oct</v>
      </c>
      <c r="C8551" s="16">
        <f>(WEEKNUM(DATA[[#This Row],[Fecha]],2))</f>
        <v>44</v>
      </c>
      <c r="D8551" s="141">
        <v>45594</v>
      </c>
      <c r="E8551" s="142">
        <f>YEAR(DATA[[#This Row],[Fecha]])</f>
        <v>2024</v>
      </c>
      <c r="F8551" s="143" t="s">
        <v>398</v>
      </c>
      <c r="G8551" s="32" t="s">
        <v>70</v>
      </c>
      <c r="H8551" s="144" t="s">
        <v>295</v>
      </c>
      <c r="I8551" s="32" t="s">
        <v>166</v>
      </c>
      <c r="J8551" s="19">
        <v>5</v>
      </c>
      <c r="K8551" s="126"/>
    </row>
    <row r="8552" spans="1:11">
      <c r="A8552" s="121" t="s">
        <v>20</v>
      </c>
      <c r="B8552" s="5" t="str">
        <f>TEXT(DATA[[#This Row],[Fecha]],"mmm")</f>
        <v>oct</v>
      </c>
      <c r="C8552" s="16">
        <f>(WEEKNUM(DATA[[#This Row],[Fecha]],2))</f>
        <v>44</v>
      </c>
      <c r="D8552" s="141">
        <v>45594</v>
      </c>
      <c r="E8552" s="142">
        <f>YEAR(DATA[[#This Row],[Fecha]])</f>
        <v>2024</v>
      </c>
      <c r="F8552" s="143" t="s">
        <v>398</v>
      </c>
      <c r="G8552" s="32" t="s">
        <v>70</v>
      </c>
      <c r="H8552" s="144" t="s">
        <v>295</v>
      </c>
      <c r="I8552" s="32" t="s">
        <v>166</v>
      </c>
      <c r="J8552" s="19">
        <v>0.15</v>
      </c>
      <c r="K8552" s="126"/>
    </row>
    <row r="8553" spans="1:11">
      <c r="A8553" s="121" t="s">
        <v>20</v>
      </c>
      <c r="B8553" s="5" t="str">
        <f>TEXT(DATA[[#This Row],[Fecha]],"mmm")</f>
        <v>oct</v>
      </c>
      <c r="C8553" s="16">
        <f>(WEEKNUM(DATA[[#This Row],[Fecha]],2))</f>
        <v>44</v>
      </c>
      <c r="D8553" s="141">
        <v>45594</v>
      </c>
      <c r="E8553" s="142">
        <f>YEAR(DATA[[#This Row],[Fecha]])</f>
        <v>2024</v>
      </c>
      <c r="F8553" s="143" t="s">
        <v>335</v>
      </c>
      <c r="G8553" s="32" t="s">
        <v>75</v>
      </c>
      <c r="H8553" s="144" t="s">
        <v>177</v>
      </c>
      <c r="I8553" s="32" t="s">
        <v>166</v>
      </c>
      <c r="J8553" s="19">
        <v>2.7</v>
      </c>
      <c r="K8553" s="126"/>
    </row>
    <row r="8554" spans="1:11">
      <c r="A8554" s="121" t="s">
        <v>20</v>
      </c>
      <c r="B8554" s="5" t="str">
        <f>TEXT(DATA[[#This Row],[Fecha]],"mmm")</f>
        <v>oct</v>
      </c>
      <c r="C8554" s="16">
        <f>(WEEKNUM(DATA[[#This Row],[Fecha]],2))</f>
        <v>44</v>
      </c>
      <c r="D8554" s="141">
        <v>45593</v>
      </c>
      <c r="E8554" s="142">
        <f>YEAR(DATA[[#This Row],[Fecha]])</f>
        <v>2024</v>
      </c>
      <c r="F8554" s="143" t="s">
        <v>398</v>
      </c>
      <c r="G8554" s="32" t="s">
        <v>53</v>
      </c>
      <c r="H8554" s="144" t="s">
        <v>599</v>
      </c>
      <c r="I8554" s="32" t="s">
        <v>166</v>
      </c>
      <c r="J8554" s="19">
        <v>3.82</v>
      </c>
      <c r="K8554" s="126"/>
    </row>
    <row r="8555" spans="1:11">
      <c r="A8555" s="121" t="s">
        <v>19</v>
      </c>
      <c r="B8555" s="5" t="str">
        <f>TEXT(DATA[[#This Row],[Fecha]],"mmm")</f>
        <v>oct</v>
      </c>
      <c r="C8555" s="16">
        <f>(WEEKNUM(DATA[[#This Row],[Fecha]],2))</f>
        <v>44</v>
      </c>
      <c r="D8555" s="141">
        <v>45594</v>
      </c>
      <c r="E8555" s="142">
        <f>YEAR(DATA[[#This Row],[Fecha]])</f>
        <v>2024</v>
      </c>
      <c r="F8555" s="143" t="s">
        <v>58</v>
      </c>
      <c r="G8555" s="32" t="s">
        <v>77</v>
      </c>
      <c r="H8555" s="144" t="s">
        <v>320</v>
      </c>
      <c r="I8555" s="32" t="s">
        <v>57</v>
      </c>
      <c r="J8555" s="19">
        <v>43.42</v>
      </c>
      <c r="K8555" s="126" t="s">
        <v>1291</v>
      </c>
    </row>
    <row r="8556" spans="1:11">
      <c r="A8556" s="121" t="s">
        <v>20</v>
      </c>
      <c r="B8556" s="5" t="str">
        <f>TEXT(DATA[[#This Row],[Fecha]],"mmm")</f>
        <v>oct</v>
      </c>
      <c r="C8556" s="16">
        <f>(WEEKNUM(DATA[[#This Row],[Fecha]],2))</f>
        <v>44</v>
      </c>
      <c r="D8556" s="141">
        <v>45593</v>
      </c>
      <c r="E8556" s="142">
        <f>YEAR(DATA[[#This Row],[Fecha]])</f>
        <v>2024</v>
      </c>
      <c r="F8556" s="143" t="s">
        <v>398</v>
      </c>
      <c r="G8556" s="32" t="s">
        <v>76</v>
      </c>
      <c r="H8556" s="144" t="s">
        <v>108</v>
      </c>
      <c r="I8556" s="32" t="s">
        <v>56</v>
      </c>
      <c r="J8556" s="19">
        <v>10.19</v>
      </c>
      <c r="K8556" s="126" t="s">
        <v>1293</v>
      </c>
    </row>
    <row r="8557" spans="1:11">
      <c r="A8557" s="121" t="s">
        <v>20</v>
      </c>
      <c r="B8557" s="5" t="str">
        <f>TEXT(DATA[[#This Row],[Fecha]],"mmm")</f>
        <v>oct</v>
      </c>
      <c r="C8557" s="16">
        <f>(WEEKNUM(DATA[[#This Row],[Fecha]],2))</f>
        <v>44</v>
      </c>
      <c r="D8557" s="141">
        <v>45594</v>
      </c>
      <c r="E8557" s="142">
        <f>YEAR(DATA[[#This Row],[Fecha]])</f>
        <v>2024</v>
      </c>
      <c r="F8557" s="143" t="s">
        <v>398</v>
      </c>
      <c r="G8557" s="32" t="s">
        <v>77</v>
      </c>
      <c r="H8557" s="144" t="s">
        <v>1155</v>
      </c>
      <c r="I8557" s="32" t="s">
        <v>57</v>
      </c>
      <c r="J8557" s="19">
        <v>15.08</v>
      </c>
      <c r="K8557" s="126" t="s">
        <v>1294</v>
      </c>
    </row>
    <row r="8558" spans="1:11">
      <c r="A8558" s="121" t="s">
        <v>20</v>
      </c>
      <c r="B8558" s="5" t="str">
        <f>TEXT(DATA[[#This Row],[Fecha]],"mmm")</f>
        <v>oct</v>
      </c>
      <c r="C8558" s="16">
        <f>(WEEKNUM(DATA[[#This Row],[Fecha]],2))</f>
        <v>44</v>
      </c>
      <c r="D8558" s="141">
        <v>45594</v>
      </c>
      <c r="E8558" s="142">
        <f>YEAR(DATA[[#This Row],[Fecha]])</f>
        <v>2024</v>
      </c>
      <c r="F8558" s="143" t="s">
        <v>335</v>
      </c>
      <c r="G8558" s="32" t="s">
        <v>70</v>
      </c>
      <c r="H8558" s="144" t="s">
        <v>84</v>
      </c>
      <c r="I8558" s="32" t="s">
        <v>57</v>
      </c>
      <c r="J8558" s="19">
        <v>22.33</v>
      </c>
      <c r="K8558" s="126" t="s">
        <v>1295</v>
      </c>
    </row>
    <row r="8559" spans="1:11">
      <c r="A8559" s="121" t="s">
        <v>20</v>
      </c>
      <c r="B8559" s="5" t="str">
        <f>TEXT(DATA[[#This Row],[Fecha]],"mmm")</f>
        <v>oct</v>
      </c>
      <c r="C8559" s="16">
        <f>(WEEKNUM(DATA[[#This Row],[Fecha]],2))</f>
        <v>44</v>
      </c>
      <c r="D8559" s="141">
        <v>45593</v>
      </c>
      <c r="E8559" s="142">
        <f>YEAR(DATA[[#This Row],[Fecha]])</f>
        <v>2024</v>
      </c>
      <c r="F8559" s="143" t="s">
        <v>398</v>
      </c>
      <c r="G8559" s="32" t="s">
        <v>77</v>
      </c>
      <c r="H8559" s="144" t="s">
        <v>320</v>
      </c>
      <c r="I8559" s="32" t="s">
        <v>166</v>
      </c>
      <c r="J8559" s="19">
        <v>2.95</v>
      </c>
      <c r="K8559" s="126"/>
    </row>
    <row r="8560" spans="1:11">
      <c r="A8560" s="121" t="s">
        <v>19</v>
      </c>
      <c r="B8560" s="5" t="str">
        <f>TEXT(DATA[[#This Row],[Fecha]],"mmm")</f>
        <v>oct</v>
      </c>
      <c r="C8560" s="16">
        <f>(WEEKNUM(DATA[[#This Row],[Fecha]],2))</f>
        <v>44</v>
      </c>
      <c r="D8560" s="141">
        <v>45594</v>
      </c>
      <c r="E8560" s="142">
        <f>YEAR(DATA[[#This Row],[Fecha]])</f>
        <v>2024</v>
      </c>
      <c r="F8560" s="143" t="s">
        <v>58</v>
      </c>
      <c r="G8560" s="32" t="s">
        <v>77</v>
      </c>
      <c r="H8560" s="144" t="s">
        <v>320</v>
      </c>
      <c r="I8560" s="32" t="s">
        <v>57</v>
      </c>
      <c r="J8560" s="19">
        <v>38.56</v>
      </c>
      <c r="K8560" s="126" t="s">
        <v>1291</v>
      </c>
    </row>
    <row r="8561" spans="1:11">
      <c r="A8561" s="121" t="s">
        <v>20</v>
      </c>
      <c r="B8561" s="5" t="str">
        <f>TEXT(DATA[[#This Row],[Fecha]],"mmm")</f>
        <v>oct</v>
      </c>
      <c r="C8561" s="16">
        <f>(WEEKNUM(DATA[[#This Row],[Fecha]],2))</f>
        <v>44</v>
      </c>
      <c r="D8561" s="141">
        <v>45594</v>
      </c>
      <c r="E8561" s="142">
        <f>YEAR(DATA[[#This Row],[Fecha]])</f>
        <v>2024</v>
      </c>
      <c r="F8561" s="143" t="s">
        <v>398</v>
      </c>
      <c r="G8561" s="32" t="s">
        <v>52</v>
      </c>
      <c r="H8561" s="144" t="s">
        <v>174</v>
      </c>
      <c r="I8561" s="32" t="s">
        <v>166</v>
      </c>
      <c r="J8561" s="19">
        <v>4.92</v>
      </c>
      <c r="K8561" s="126"/>
    </row>
    <row r="8562" spans="1:11">
      <c r="A8562" s="121" t="s">
        <v>19</v>
      </c>
      <c r="B8562" s="5" t="str">
        <f>TEXT(DATA[[#This Row],[Fecha]],"mmm")</f>
        <v>oct</v>
      </c>
      <c r="C8562" s="16">
        <f>(WEEKNUM(DATA[[#This Row],[Fecha]],2))</f>
        <v>44</v>
      </c>
      <c r="D8562" s="141">
        <v>45594</v>
      </c>
      <c r="E8562" s="142">
        <f>YEAR(DATA[[#This Row],[Fecha]])</f>
        <v>2024</v>
      </c>
      <c r="F8562" s="143" t="s">
        <v>58</v>
      </c>
      <c r="G8562" s="32" t="s">
        <v>77</v>
      </c>
      <c r="H8562" s="144" t="s">
        <v>320</v>
      </c>
      <c r="I8562" s="32" t="s">
        <v>57</v>
      </c>
      <c r="J8562" s="19">
        <v>15.68</v>
      </c>
      <c r="K8562" s="126" t="s">
        <v>1291</v>
      </c>
    </row>
    <row r="8563" spans="1:11">
      <c r="A8563" s="121" t="s">
        <v>19</v>
      </c>
      <c r="B8563" s="5" t="str">
        <f>TEXT(DATA[[#This Row],[Fecha]],"mmm")</f>
        <v>oct</v>
      </c>
      <c r="C8563" s="16">
        <f>(WEEKNUM(DATA[[#This Row],[Fecha]],2))</f>
        <v>44</v>
      </c>
      <c r="D8563" s="141">
        <v>45594</v>
      </c>
      <c r="E8563" s="142">
        <f>YEAR(DATA[[#This Row],[Fecha]])</f>
        <v>2024</v>
      </c>
      <c r="F8563" s="143" t="s">
        <v>398</v>
      </c>
      <c r="G8563" s="32" t="s">
        <v>77</v>
      </c>
      <c r="H8563" s="144" t="s">
        <v>320</v>
      </c>
      <c r="I8563" s="32" t="s">
        <v>57</v>
      </c>
      <c r="J8563" s="19">
        <v>14.63</v>
      </c>
      <c r="K8563" s="126" t="s">
        <v>1291</v>
      </c>
    </row>
    <row r="8564" spans="1:11">
      <c r="A8564" s="121" t="s">
        <v>19</v>
      </c>
      <c r="B8564" s="5" t="str">
        <f>TEXT(DATA[[#This Row],[Fecha]],"mmm")</f>
        <v>oct</v>
      </c>
      <c r="C8564" s="16">
        <f>(WEEKNUM(DATA[[#This Row],[Fecha]],2))</f>
        <v>44</v>
      </c>
      <c r="D8564" s="141">
        <v>45594</v>
      </c>
      <c r="E8564" s="142">
        <f>YEAR(DATA[[#This Row],[Fecha]])</f>
        <v>2024</v>
      </c>
      <c r="F8564" s="143" t="s">
        <v>398</v>
      </c>
      <c r="G8564" s="32" t="s">
        <v>77</v>
      </c>
      <c r="H8564" s="144" t="s">
        <v>320</v>
      </c>
      <c r="I8564" s="32" t="s">
        <v>57</v>
      </c>
      <c r="J8564" s="19">
        <v>9.49</v>
      </c>
      <c r="K8564" s="126" t="s">
        <v>1291</v>
      </c>
    </row>
    <row r="8565" spans="1:11">
      <c r="A8565" s="121" t="s">
        <v>19</v>
      </c>
      <c r="B8565" s="5" t="str">
        <f>TEXT(DATA[[#This Row],[Fecha]],"mmm")</f>
        <v>oct</v>
      </c>
      <c r="C8565" s="16">
        <f>(WEEKNUM(DATA[[#This Row],[Fecha]],2))</f>
        <v>44</v>
      </c>
      <c r="D8565" s="141">
        <v>45594</v>
      </c>
      <c r="E8565" s="142">
        <f>YEAR(DATA[[#This Row],[Fecha]])</f>
        <v>2024</v>
      </c>
      <c r="F8565" s="143" t="s">
        <v>58</v>
      </c>
      <c r="G8565" s="32" t="s">
        <v>77</v>
      </c>
      <c r="H8565" s="144" t="s">
        <v>320</v>
      </c>
      <c r="I8565" s="32" t="s">
        <v>57</v>
      </c>
      <c r="J8565" s="19">
        <v>5.92</v>
      </c>
      <c r="K8565" s="126" t="s">
        <v>1291</v>
      </c>
    </row>
    <row r="8566" spans="1:11">
      <c r="A8566" s="121" t="s">
        <v>19</v>
      </c>
      <c r="B8566" s="5" t="str">
        <f>TEXT(DATA[[#This Row],[Fecha]],"mmm")</f>
        <v>oct</v>
      </c>
      <c r="C8566" s="16">
        <f>(WEEKNUM(DATA[[#This Row],[Fecha]],2))</f>
        <v>44</v>
      </c>
      <c r="D8566" s="141">
        <v>45594</v>
      </c>
      <c r="E8566" s="142">
        <f>YEAR(DATA[[#This Row],[Fecha]])</f>
        <v>2024</v>
      </c>
      <c r="F8566" s="143" t="s">
        <v>58</v>
      </c>
      <c r="G8566" s="32" t="s">
        <v>77</v>
      </c>
      <c r="H8566" s="144" t="s">
        <v>320</v>
      </c>
      <c r="I8566" s="32" t="s">
        <v>57</v>
      </c>
      <c r="J8566" s="19">
        <v>5.22</v>
      </c>
      <c r="K8566" s="126" t="s">
        <v>1291</v>
      </c>
    </row>
    <row r="8567" spans="1:11">
      <c r="A8567" s="121" t="s">
        <v>19</v>
      </c>
      <c r="B8567" s="5" t="str">
        <f>TEXT(DATA[[#This Row],[Fecha]],"mmm")</f>
        <v>oct</v>
      </c>
      <c r="C8567" s="16">
        <f>(WEEKNUM(DATA[[#This Row],[Fecha]],2))</f>
        <v>44</v>
      </c>
      <c r="D8567" s="141">
        <v>45595</v>
      </c>
      <c r="E8567" s="142">
        <f>YEAR(DATA[[#This Row],[Fecha]])</f>
        <v>2024</v>
      </c>
      <c r="F8567" s="143" t="s">
        <v>58</v>
      </c>
      <c r="G8567" s="32" t="s">
        <v>65</v>
      </c>
      <c r="H8567" s="144" t="s">
        <v>435</v>
      </c>
      <c r="I8567" s="32" t="s">
        <v>166</v>
      </c>
      <c r="J8567" s="19">
        <v>4.59</v>
      </c>
      <c r="K8567" s="126"/>
    </row>
    <row r="8568" spans="1:11">
      <c r="A8568" s="121" t="s">
        <v>19</v>
      </c>
      <c r="B8568" s="5" t="str">
        <f>TEXT(DATA[[#This Row],[Fecha]],"mmm")</f>
        <v>oct</v>
      </c>
      <c r="C8568" s="16">
        <f>(WEEKNUM(DATA[[#This Row],[Fecha]],2))</f>
        <v>44</v>
      </c>
      <c r="D8568" s="141">
        <v>45595</v>
      </c>
      <c r="E8568" s="142">
        <f>YEAR(DATA[[#This Row],[Fecha]])</f>
        <v>2024</v>
      </c>
      <c r="F8568" s="143" t="s">
        <v>58</v>
      </c>
      <c r="G8568" s="32" t="s">
        <v>179</v>
      </c>
      <c r="H8568" s="144" t="s">
        <v>185</v>
      </c>
      <c r="I8568" s="32" t="s">
        <v>166</v>
      </c>
      <c r="J8568" s="19">
        <v>4.59</v>
      </c>
      <c r="K8568" s="126"/>
    </row>
    <row r="8569" spans="1:11">
      <c r="A8569" s="121" t="s">
        <v>19</v>
      </c>
      <c r="B8569" s="5" t="str">
        <f>TEXT(DATA[[#This Row],[Fecha]],"mmm")</f>
        <v>oct</v>
      </c>
      <c r="C8569" s="16">
        <f>(WEEKNUM(DATA[[#This Row],[Fecha]],2))</f>
        <v>44</v>
      </c>
      <c r="D8569" s="141">
        <v>45595</v>
      </c>
      <c r="E8569" s="142">
        <f>YEAR(DATA[[#This Row],[Fecha]])</f>
        <v>2024</v>
      </c>
      <c r="F8569" s="143" t="s">
        <v>398</v>
      </c>
      <c r="G8569" s="32" t="s">
        <v>64</v>
      </c>
      <c r="H8569" s="144" t="s">
        <v>478</v>
      </c>
      <c r="I8569" s="32" t="s">
        <v>166</v>
      </c>
      <c r="J8569" s="19">
        <v>4.47</v>
      </c>
      <c r="K8569" s="126"/>
    </row>
    <row r="8570" spans="1:11">
      <c r="A8570" s="121" t="s">
        <v>19</v>
      </c>
      <c r="B8570" s="5" t="str">
        <f>TEXT(DATA[[#This Row],[Fecha]],"mmm")</f>
        <v>oct</v>
      </c>
      <c r="C8570" s="16">
        <f>(WEEKNUM(DATA[[#This Row],[Fecha]],2))</f>
        <v>44</v>
      </c>
      <c r="D8570" s="141">
        <v>45595</v>
      </c>
      <c r="E8570" s="142">
        <f>YEAR(DATA[[#This Row],[Fecha]])</f>
        <v>2024</v>
      </c>
      <c r="F8570" s="143" t="s">
        <v>398</v>
      </c>
      <c r="G8570" s="32" t="s">
        <v>65</v>
      </c>
      <c r="H8570" s="144" t="s">
        <v>89</v>
      </c>
      <c r="I8570" s="32" t="s">
        <v>166</v>
      </c>
      <c r="J8570" s="19">
        <v>4.13</v>
      </c>
      <c r="K8570" s="126"/>
    </row>
    <row r="8571" spans="1:11">
      <c r="A8571" s="121" t="s">
        <v>19</v>
      </c>
      <c r="B8571" s="5" t="str">
        <f>TEXT(DATA[[#This Row],[Fecha]],"mmm")</f>
        <v>oct</v>
      </c>
      <c r="C8571" s="16">
        <f>(WEEKNUM(DATA[[#This Row],[Fecha]],2))</f>
        <v>44</v>
      </c>
      <c r="D8571" s="141">
        <v>45594</v>
      </c>
      <c r="E8571" s="142">
        <f>YEAR(DATA[[#This Row],[Fecha]])</f>
        <v>2024</v>
      </c>
      <c r="F8571" s="143" t="s">
        <v>398</v>
      </c>
      <c r="G8571" s="32" t="s">
        <v>77</v>
      </c>
      <c r="H8571" s="144" t="s">
        <v>320</v>
      </c>
      <c r="I8571" s="32" t="s">
        <v>166</v>
      </c>
      <c r="J8571" s="19">
        <v>3.81</v>
      </c>
      <c r="K8571" s="126"/>
    </row>
    <row r="8572" spans="1:11">
      <c r="A8572" s="121" t="s">
        <v>19</v>
      </c>
      <c r="B8572" s="5" t="str">
        <f>TEXT(DATA[[#This Row],[Fecha]],"mmm")</f>
        <v>oct</v>
      </c>
      <c r="C8572" s="16">
        <f>(WEEKNUM(DATA[[#This Row],[Fecha]],2))</f>
        <v>44</v>
      </c>
      <c r="D8572" s="141">
        <v>45595</v>
      </c>
      <c r="E8572" s="142">
        <f>YEAR(DATA[[#This Row],[Fecha]])</f>
        <v>2024</v>
      </c>
      <c r="F8572" s="143" t="s">
        <v>58</v>
      </c>
      <c r="G8572" s="32" t="s">
        <v>179</v>
      </c>
      <c r="H8572" s="144" t="s">
        <v>426</v>
      </c>
      <c r="I8572" s="32" t="s">
        <v>166</v>
      </c>
      <c r="J8572" s="19">
        <v>3.64</v>
      </c>
      <c r="K8572" s="126"/>
    </row>
    <row r="8573" spans="1:11">
      <c r="A8573" s="121" t="s">
        <v>20</v>
      </c>
      <c r="B8573" s="5" t="str">
        <f>TEXT(DATA[[#This Row],[Fecha]],"mmm")</f>
        <v>oct</v>
      </c>
      <c r="C8573" s="16">
        <f>(WEEKNUM(DATA[[#This Row],[Fecha]],2))</f>
        <v>44</v>
      </c>
      <c r="D8573" s="141">
        <v>45595</v>
      </c>
      <c r="E8573" s="142">
        <f>YEAR(DATA[[#This Row],[Fecha]])</f>
        <v>2024</v>
      </c>
      <c r="F8573" s="143" t="s">
        <v>58</v>
      </c>
      <c r="G8573" s="32" t="s">
        <v>76</v>
      </c>
      <c r="H8573" s="144" t="s">
        <v>263</v>
      </c>
      <c r="I8573" s="32" t="s">
        <v>56</v>
      </c>
      <c r="J8573" s="19">
        <v>60</v>
      </c>
      <c r="K8573" s="126" t="s">
        <v>1296</v>
      </c>
    </row>
    <row r="8574" spans="1:11">
      <c r="A8574" s="121" t="s">
        <v>19</v>
      </c>
      <c r="B8574" s="5" t="str">
        <f>TEXT(DATA[[#This Row],[Fecha]],"mmm")</f>
        <v>oct</v>
      </c>
      <c r="C8574" s="16">
        <f>(WEEKNUM(DATA[[#This Row],[Fecha]],2))</f>
        <v>44</v>
      </c>
      <c r="D8574" s="141">
        <v>45594</v>
      </c>
      <c r="E8574" s="142">
        <f>YEAR(DATA[[#This Row],[Fecha]])</f>
        <v>2024</v>
      </c>
      <c r="F8574" s="143" t="s">
        <v>398</v>
      </c>
      <c r="G8574" s="32" t="s">
        <v>77</v>
      </c>
      <c r="H8574" s="144" t="s">
        <v>320</v>
      </c>
      <c r="I8574" s="32" t="s">
        <v>166</v>
      </c>
      <c r="J8574" s="19">
        <v>2.94</v>
      </c>
      <c r="K8574" s="126"/>
    </row>
    <row r="8575" spans="1:11">
      <c r="A8575" s="121" t="s">
        <v>20</v>
      </c>
      <c r="B8575" s="5" t="str">
        <f>TEXT(DATA[[#This Row],[Fecha]],"mmm")</f>
        <v>oct</v>
      </c>
      <c r="C8575" s="16">
        <f>(WEEKNUM(DATA[[#This Row],[Fecha]],2))</f>
        <v>44</v>
      </c>
      <c r="D8575" s="141">
        <v>45595</v>
      </c>
      <c r="E8575" s="142">
        <f>YEAR(DATA[[#This Row],[Fecha]])</f>
        <v>2024</v>
      </c>
      <c r="F8575" s="143" t="s">
        <v>58</v>
      </c>
      <c r="G8575" s="32" t="s">
        <v>76</v>
      </c>
      <c r="H8575" s="144" t="s">
        <v>263</v>
      </c>
      <c r="I8575" s="32" t="s">
        <v>56</v>
      </c>
      <c r="J8575" s="19">
        <v>60</v>
      </c>
      <c r="K8575" s="126" t="s">
        <v>1296</v>
      </c>
    </row>
    <row r="8576" spans="1:11">
      <c r="A8576" s="121" t="s">
        <v>20</v>
      </c>
      <c r="B8576" s="5" t="str">
        <f>TEXT(DATA[[#This Row],[Fecha]],"mmm")</f>
        <v>oct</v>
      </c>
      <c r="C8576" s="16">
        <f>(WEEKNUM(DATA[[#This Row],[Fecha]],2))</f>
        <v>44</v>
      </c>
      <c r="D8576" s="141">
        <v>45595</v>
      </c>
      <c r="E8576" s="142">
        <f>YEAR(DATA[[#This Row],[Fecha]])</f>
        <v>2024</v>
      </c>
      <c r="F8576" s="143" t="s">
        <v>58</v>
      </c>
      <c r="G8576" s="32" t="s">
        <v>76</v>
      </c>
      <c r="H8576" s="144" t="s">
        <v>263</v>
      </c>
      <c r="I8576" s="32" t="s">
        <v>56</v>
      </c>
      <c r="J8576" s="19">
        <v>39.51</v>
      </c>
      <c r="K8576" s="126" t="s">
        <v>1296</v>
      </c>
    </row>
    <row r="8577" spans="1:11">
      <c r="A8577" s="121" t="s">
        <v>19</v>
      </c>
      <c r="B8577" s="5" t="str">
        <f>TEXT(DATA[[#This Row],[Fecha]],"mmm")</f>
        <v>oct</v>
      </c>
      <c r="C8577" s="16">
        <f>(WEEKNUM(DATA[[#This Row],[Fecha]],2))</f>
        <v>44</v>
      </c>
      <c r="D8577" s="141">
        <v>45595</v>
      </c>
      <c r="E8577" s="142">
        <f>YEAR(DATA[[#This Row],[Fecha]])</f>
        <v>2024</v>
      </c>
      <c r="F8577" s="143" t="s">
        <v>398</v>
      </c>
      <c r="G8577" s="32" t="s">
        <v>65</v>
      </c>
      <c r="H8577" s="144" t="s">
        <v>89</v>
      </c>
      <c r="I8577" s="32" t="s">
        <v>166</v>
      </c>
      <c r="J8577" s="19">
        <v>2.5</v>
      </c>
      <c r="K8577" s="126"/>
    </row>
    <row r="8578" spans="1:11">
      <c r="A8578" s="121" t="s">
        <v>19</v>
      </c>
      <c r="B8578" s="5" t="str">
        <f>TEXT(DATA[[#This Row],[Fecha]],"mmm")</f>
        <v>oct</v>
      </c>
      <c r="C8578" s="16">
        <f>(WEEKNUM(DATA[[#This Row],[Fecha]],2))</f>
        <v>44</v>
      </c>
      <c r="D8578" s="141">
        <v>45594</v>
      </c>
      <c r="E8578" s="142">
        <f>YEAR(DATA[[#This Row],[Fecha]])</f>
        <v>2024</v>
      </c>
      <c r="F8578" s="143" t="s">
        <v>398</v>
      </c>
      <c r="G8578" s="32" t="s">
        <v>77</v>
      </c>
      <c r="H8578" s="144" t="s">
        <v>320</v>
      </c>
      <c r="I8578" s="32" t="s">
        <v>166</v>
      </c>
      <c r="J8578" s="19">
        <v>2.39</v>
      </c>
      <c r="K8578" s="126"/>
    </row>
    <row r="8579" spans="1:11">
      <c r="A8579" s="121" t="s">
        <v>19</v>
      </c>
      <c r="B8579" s="5" t="str">
        <f>TEXT(DATA[[#This Row],[Fecha]],"mmm")</f>
        <v>oct</v>
      </c>
      <c r="C8579" s="16">
        <f>(WEEKNUM(DATA[[#This Row],[Fecha]],2))</f>
        <v>44</v>
      </c>
      <c r="D8579" s="141">
        <v>45593</v>
      </c>
      <c r="E8579" s="142">
        <f>YEAR(DATA[[#This Row],[Fecha]])</f>
        <v>2024</v>
      </c>
      <c r="F8579" s="143" t="s">
        <v>398</v>
      </c>
      <c r="G8579" s="32" t="s">
        <v>77</v>
      </c>
      <c r="H8579" s="144" t="s">
        <v>320</v>
      </c>
      <c r="I8579" s="32" t="s">
        <v>166</v>
      </c>
      <c r="J8579" s="19">
        <v>2.38</v>
      </c>
      <c r="K8579" s="126"/>
    </row>
    <row r="8580" spans="1:11">
      <c r="A8580" s="121" t="s">
        <v>19</v>
      </c>
      <c r="B8580" s="5" t="str">
        <f>TEXT(DATA[[#This Row],[Fecha]],"mmm")</f>
        <v>oct</v>
      </c>
      <c r="C8580" s="16">
        <f>(WEEKNUM(DATA[[#This Row],[Fecha]],2))</f>
        <v>44</v>
      </c>
      <c r="D8580" s="141">
        <v>45594</v>
      </c>
      <c r="E8580" s="142">
        <f>YEAR(DATA[[#This Row],[Fecha]])</f>
        <v>2024</v>
      </c>
      <c r="F8580" s="143" t="s">
        <v>58</v>
      </c>
      <c r="G8580" s="32" t="s">
        <v>77</v>
      </c>
      <c r="H8580" s="144" t="s">
        <v>124</v>
      </c>
      <c r="I8580" s="32" t="s">
        <v>166</v>
      </c>
      <c r="J8580" s="19">
        <v>2.2999999999999998</v>
      </c>
      <c r="K8580" s="126"/>
    </row>
    <row r="8581" spans="1:11">
      <c r="A8581" s="121" t="s">
        <v>19</v>
      </c>
      <c r="B8581" s="5" t="str">
        <f>TEXT(DATA[[#This Row],[Fecha]],"mmm")</f>
        <v>oct</v>
      </c>
      <c r="C8581" s="16">
        <f>(WEEKNUM(DATA[[#This Row],[Fecha]],2))</f>
        <v>44</v>
      </c>
      <c r="D8581" s="141">
        <v>45594</v>
      </c>
      <c r="E8581" s="142">
        <f>YEAR(DATA[[#This Row],[Fecha]])</f>
        <v>2024</v>
      </c>
      <c r="F8581" s="143" t="s">
        <v>398</v>
      </c>
      <c r="G8581" s="32" t="s">
        <v>77</v>
      </c>
      <c r="H8581" s="144" t="s">
        <v>320</v>
      </c>
      <c r="I8581" s="32" t="s">
        <v>166</v>
      </c>
      <c r="J8581" s="19">
        <v>2.15</v>
      </c>
      <c r="K8581" s="126"/>
    </row>
    <row r="8582" spans="1:11">
      <c r="A8582" s="121" t="s">
        <v>19</v>
      </c>
      <c r="B8582" s="5" t="str">
        <f>TEXT(DATA[[#This Row],[Fecha]],"mmm")</f>
        <v>oct</v>
      </c>
      <c r="C8582" s="16">
        <f>(WEEKNUM(DATA[[#This Row],[Fecha]],2))</f>
        <v>44</v>
      </c>
      <c r="D8582" s="141">
        <v>45593</v>
      </c>
      <c r="E8582" s="142">
        <f>YEAR(DATA[[#This Row],[Fecha]])</f>
        <v>2024</v>
      </c>
      <c r="F8582" s="143" t="s">
        <v>398</v>
      </c>
      <c r="G8582" s="32" t="s">
        <v>77</v>
      </c>
      <c r="H8582" s="144" t="s">
        <v>320</v>
      </c>
      <c r="I8582" s="32" t="s">
        <v>166</v>
      </c>
      <c r="J8582" s="19">
        <v>2.09</v>
      </c>
      <c r="K8582" s="126"/>
    </row>
    <row r="8583" spans="1:11">
      <c r="A8583" s="121" t="s">
        <v>19</v>
      </c>
      <c r="B8583" s="5" t="str">
        <f>TEXT(DATA[[#This Row],[Fecha]],"mmm")</f>
        <v>oct</v>
      </c>
      <c r="C8583" s="16">
        <f>(WEEKNUM(DATA[[#This Row],[Fecha]],2))</f>
        <v>44</v>
      </c>
      <c r="D8583" s="141">
        <v>45595</v>
      </c>
      <c r="E8583" s="142">
        <f>YEAR(DATA[[#This Row],[Fecha]])</f>
        <v>2024</v>
      </c>
      <c r="F8583" s="143" t="s">
        <v>58</v>
      </c>
      <c r="G8583" s="32" t="s">
        <v>65</v>
      </c>
      <c r="H8583" s="144" t="s">
        <v>435</v>
      </c>
      <c r="I8583" s="32" t="s">
        <v>166</v>
      </c>
      <c r="J8583" s="19">
        <v>2.04</v>
      </c>
      <c r="K8583" s="126"/>
    </row>
    <row r="8584" spans="1:11">
      <c r="A8584" s="121" t="s">
        <v>20</v>
      </c>
      <c r="B8584" s="5" t="str">
        <f>TEXT(DATA[[#This Row],[Fecha]],"mmm")</f>
        <v>oct</v>
      </c>
      <c r="C8584" s="16">
        <f>(WEEKNUM(DATA[[#This Row],[Fecha]],2))</f>
        <v>44</v>
      </c>
      <c r="D8584" s="141">
        <v>45595</v>
      </c>
      <c r="E8584" s="142">
        <f>YEAR(DATA[[#This Row],[Fecha]])</f>
        <v>2024</v>
      </c>
      <c r="F8584" s="143" t="s">
        <v>58</v>
      </c>
      <c r="G8584" s="32" t="s">
        <v>76</v>
      </c>
      <c r="H8584" s="144" t="s">
        <v>263</v>
      </c>
      <c r="I8584" s="32" t="s">
        <v>56</v>
      </c>
      <c r="J8584" s="19">
        <v>30</v>
      </c>
      <c r="K8584" s="126" t="s">
        <v>1296</v>
      </c>
    </row>
    <row r="8585" spans="1:11">
      <c r="A8585" s="121" t="s">
        <v>19</v>
      </c>
      <c r="B8585" s="5" t="str">
        <f>TEXT(DATA[[#This Row],[Fecha]],"mmm")</f>
        <v>oct</v>
      </c>
      <c r="C8585" s="16">
        <f>(WEEKNUM(DATA[[#This Row],[Fecha]],2))</f>
        <v>44</v>
      </c>
      <c r="D8585" s="141">
        <v>45595</v>
      </c>
      <c r="E8585" s="142">
        <f>YEAR(DATA[[#This Row],[Fecha]])</f>
        <v>2024</v>
      </c>
      <c r="F8585" s="143" t="s">
        <v>398</v>
      </c>
      <c r="G8585" s="32" t="s">
        <v>65</v>
      </c>
      <c r="H8585" s="144" t="s">
        <v>89</v>
      </c>
      <c r="I8585" s="32" t="s">
        <v>166</v>
      </c>
      <c r="J8585" s="19">
        <v>1.97</v>
      </c>
      <c r="K8585" s="126"/>
    </row>
    <row r="8586" spans="1:11">
      <c r="A8586" s="121" t="s">
        <v>19</v>
      </c>
      <c r="B8586" s="5" t="str">
        <f>TEXT(DATA[[#This Row],[Fecha]],"mmm")</f>
        <v>oct</v>
      </c>
      <c r="C8586" s="16">
        <f>(WEEKNUM(DATA[[#This Row],[Fecha]],2))</f>
        <v>44</v>
      </c>
      <c r="D8586" s="141">
        <v>45594</v>
      </c>
      <c r="E8586" s="142">
        <f>YEAR(DATA[[#This Row],[Fecha]])</f>
        <v>2024</v>
      </c>
      <c r="F8586" s="143" t="s">
        <v>398</v>
      </c>
      <c r="G8586" s="32" t="s">
        <v>77</v>
      </c>
      <c r="H8586" s="144" t="s">
        <v>320</v>
      </c>
      <c r="I8586" s="32" t="s">
        <v>166</v>
      </c>
      <c r="J8586" s="19">
        <v>1.96</v>
      </c>
      <c r="K8586" s="126"/>
    </row>
    <row r="8587" spans="1:11">
      <c r="A8587" s="121" t="s">
        <v>19</v>
      </c>
      <c r="B8587" s="5" t="str">
        <f>TEXT(DATA[[#This Row],[Fecha]],"mmm")</f>
        <v>oct</v>
      </c>
      <c r="C8587" s="16">
        <f>(WEEKNUM(DATA[[#This Row],[Fecha]],2))</f>
        <v>44</v>
      </c>
      <c r="D8587" s="141">
        <v>45595</v>
      </c>
      <c r="E8587" s="142">
        <f>YEAR(DATA[[#This Row],[Fecha]])</f>
        <v>2024</v>
      </c>
      <c r="F8587" s="143" t="s">
        <v>58</v>
      </c>
      <c r="G8587" s="32" t="s">
        <v>65</v>
      </c>
      <c r="H8587" s="144" t="s">
        <v>435</v>
      </c>
      <c r="I8587" s="32" t="s">
        <v>166</v>
      </c>
      <c r="J8587" s="19">
        <v>1.91</v>
      </c>
      <c r="K8587" s="126"/>
    </row>
    <row r="8588" spans="1:11">
      <c r="A8588" s="121" t="s">
        <v>19</v>
      </c>
      <c r="B8588" s="5" t="str">
        <f>TEXT(DATA[[#This Row],[Fecha]],"mmm")</f>
        <v>oct</v>
      </c>
      <c r="C8588" s="16">
        <f>(WEEKNUM(DATA[[#This Row],[Fecha]],2))</f>
        <v>44</v>
      </c>
      <c r="D8588" s="141">
        <v>45594</v>
      </c>
      <c r="E8588" s="142">
        <f>YEAR(DATA[[#This Row],[Fecha]])</f>
        <v>2024</v>
      </c>
      <c r="F8588" s="143" t="s">
        <v>58</v>
      </c>
      <c r="G8588" s="32" t="s">
        <v>77</v>
      </c>
      <c r="H8588" s="144" t="s">
        <v>302</v>
      </c>
      <c r="I8588" s="32" t="s">
        <v>166</v>
      </c>
      <c r="J8588" s="19">
        <v>1.88</v>
      </c>
      <c r="K8588" s="126"/>
    </row>
    <row r="8589" spans="1:11">
      <c r="A8589" s="121" t="s">
        <v>19</v>
      </c>
      <c r="B8589" s="5" t="str">
        <f>TEXT(DATA[[#This Row],[Fecha]],"mmm")</f>
        <v>oct</v>
      </c>
      <c r="C8589" s="16">
        <f>(WEEKNUM(DATA[[#This Row],[Fecha]],2))</f>
        <v>44</v>
      </c>
      <c r="D8589" s="141">
        <v>45595</v>
      </c>
      <c r="E8589" s="142">
        <f>YEAR(DATA[[#This Row],[Fecha]])</f>
        <v>2024</v>
      </c>
      <c r="F8589" s="143" t="s">
        <v>58</v>
      </c>
      <c r="G8589" s="32" t="s">
        <v>65</v>
      </c>
      <c r="H8589" s="144" t="s">
        <v>435</v>
      </c>
      <c r="I8589" s="32" t="s">
        <v>166</v>
      </c>
      <c r="J8589" s="19">
        <v>1.86</v>
      </c>
      <c r="K8589" s="126"/>
    </row>
    <row r="8590" spans="1:11">
      <c r="A8590" s="121" t="s">
        <v>20</v>
      </c>
      <c r="B8590" s="5" t="str">
        <f>TEXT(DATA[[#This Row],[Fecha]],"mmm")</f>
        <v>oct</v>
      </c>
      <c r="C8590" s="16">
        <f>(WEEKNUM(DATA[[#This Row],[Fecha]],2))</f>
        <v>44</v>
      </c>
      <c r="D8590" s="141">
        <v>45594</v>
      </c>
      <c r="E8590" s="142">
        <f>YEAR(DATA[[#This Row],[Fecha]])</f>
        <v>2024</v>
      </c>
      <c r="F8590" s="143" t="s">
        <v>335</v>
      </c>
      <c r="G8590" s="32" t="s">
        <v>52</v>
      </c>
      <c r="H8590" s="144" t="s">
        <v>162</v>
      </c>
      <c r="I8590" s="32" t="s">
        <v>166</v>
      </c>
      <c r="J8590" s="19">
        <v>1.42</v>
      </c>
      <c r="K8590" s="126"/>
    </row>
    <row r="8591" spans="1:11">
      <c r="A8591" s="121" t="s">
        <v>19</v>
      </c>
      <c r="B8591" s="5" t="str">
        <f>TEXT(DATA[[#This Row],[Fecha]],"mmm")</f>
        <v>oct</v>
      </c>
      <c r="C8591" s="16">
        <f>(WEEKNUM(DATA[[#This Row],[Fecha]],2))</f>
        <v>44</v>
      </c>
      <c r="D8591" s="141">
        <v>45593</v>
      </c>
      <c r="E8591" s="142">
        <f>YEAR(DATA[[#This Row],[Fecha]])</f>
        <v>2024</v>
      </c>
      <c r="F8591" s="143" t="s">
        <v>398</v>
      </c>
      <c r="G8591" s="32" t="s">
        <v>77</v>
      </c>
      <c r="H8591" s="144" t="s">
        <v>320</v>
      </c>
      <c r="I8591" s="32" t="s">
        <v>166</v>
      </c>
      <c r="J8591" s="19">
        <v>1.41</v>
      </c>
      <c r="K8591" s="126"/>
    </row>
    <row r="8592" spans="1:11">
      <c r="A8592" s="121" t="s">
        <v>19</v>
      </c>
      <c r="B8592" s="5" t="str">
        <f>TEXT(DATA[[#This Row],[Fecha]],"mmm")</f>
        <v>oct</v>
      </c>
      <c r="C8592" s="16">
        <f>(WEEKNUM(DATA[[#This Row],[Fecha]],2))</f>
        <v>44</v>
      </c>
      <c r="D8592" s="141">
        <v>45595</v>
      </c>
      <c r="E8592" s="142">
        <f>YEAR(DATA[[#This Row],[Fecha]])</f>
        <v>2024</v>
      </c>
      <c r="F8592" s="143" t="s">
        <v>398</v>
      </c>
      <c r="G8592" s="32" t="s">
        <v>65</v>
      </c>
      <c r="H8592" s="144" t="s">
        <v>89</v>
      </c>
      <c r="I8592" s="32" t="s">
        <v>166</v>
      </c>
      <c r="J8592" s="19">
        <v>1.29</v>
      </c>
      <c r="K8592" s="126"/>
    </row>
    <row r="8593" spans="1:11">
      <c r="A8593" s="121" t="s">
        <v>19</v>
      </c>
      <c r="B8593" s="5" t="str">
        <f>TEXT(DATA[[#This Row],[Fecha]],"mmm")</f>
        <v>oct</v>
      </c>
      <c r="C8593" s="16">
        <f>(WEEKNUM(DATA[[#This Row],[Fecha]],2))</f>
        <v>44</v>
      </c>
      <c r="D8593" s="141">
        <v>45594</v>
      </c>
      <c r="E8593" s="142">
        <f>YEAR(DATA[[#This Row],[Fecha]])</f>
        <v>2024</v>
      </c>
      <c r="F8593" s="143" t="s">
        <v>58</v>
      </c>
      <c r="G8593" s="32" t="s">
        <v>65</v>
      </c>
      <c r="H8593" s="144" t="s">
        <v>435</v>
      </c>
      <c r="I8593" s="32" t="s">
        <v>166</v>
      </c>
      <c r="J8593" s="19">
        <v>1.18</v>
      </c>
      <c r="K8593" s="126"/>
    </row>
    <row r="8594" spans="1:11">
      <c r="A8594" s="121" t="s">
        <v>19</v>
      </c>
      <c r="B8594" s="5" t="str">
        <f>TEXT(DATA[[#This Row],[Fecha]],"mmm")</f>
        <v>oct</v>
      </c>
      <c r="C8594" s="16">
        <f>(WEEKNUM(DATA[[#This Row],[Fecha]],2))</f>
        <v>44</v>
      </c>
      <c r="D8594" s="141">
        <v>45594</v>
      </c>
      <c r="E8594" s="142">
        <f>YEAR(DATA[[#This Row],[Fecha]])</f>
        <v>2024</v>
      </c>
      <c r="F8594" s="143" t="s">
        <v>58</v>
      </c>
      <c r="G8594" s="32" t="s">
        <v>65</v>
      </c>
      <c r="H8594" s="144" t="s">
        <v>435</v>
      </c>
      <c r="I8594" s="32" t="s">
        <v>166</v>
      </c>
      <c r="J8594" s="19">
        <v>1.17</v>
      </c>
      <c r="K8594" s="126"/>
    </row>
    <row r="8595" spans="1:11">
      <c r="A8595" s="121" t="s">
        <v>20</v>
      </c>
      <c r="B8595" s="5" t="str">
        <f>TEXT(DATA[[#This Row],[Fecha]],"mmm")</f>
        <v>oct</v>
      </c>
      <c r="C8595" s="16">
        <f>(WEEKNUM(DATA[[#This Row],[Fecha]],2))</f>
        <v>44</v>
      </c>
      <c r="D8595" s="141">
        <v>45593</v>
      </c>
      <c r="E8595" s="142">
        <f>YEAR(DATA[[#This Row],[Fecha]])</f>
        <v>2024</v>
      </c>
      <c r="F8595" s="143" t="s">
        <v>398</v>
      </c>
      <c r="G8595" s="32" t="s">
        <v>53</v>
      </c>
      <c r="H8595" s="144" t="s">
        <v>601</v>
      </c>
      <c r="I8595" s="32" t="s">
        <v>166</v>
      </c>
      <c r="J8595" s="19">
        <v>1.1200000000000001</v>
      </c>
      <c r="K8595" s="126"/>
    </row>
    <row r="8596" spans="1:11">
      <c r="A8596" s="121" t="s">
        <v>19</v>
      </c>
      <c r="B8596" s="5" t="str">
        <f>TEXT(DATA[[#This Row],[Fecha]],"mmm")</f>
        <v>oct</v>
      </c>
      <c r="C8596" s="16">
        <f>(WEEKNUM(DATA[[#This Row],[Fecha]],2))</f>
        <v>44</v>
      </c>
      <c r="D8596" s="141">
        <v>45594</v>
      </c>
      <c r="E8596" s="142">
        <f>YEAR(DATA[[#This Row],[Fecha]])</f>
        <v>2024</v>
      </c>
      <c r="F8596" s="143" t="s">
        <v>58</v>
      </c>
      <c r="G8596" s="32" t="s">
        <v>77</v>
      </c>
      <c r="H8596" s="144" t="s">
        <v>124</v>
      </c>
      <c r="I8596" s="32" t="s">
        <v>166</v>
      </c>
      <c r="J8596" s="19">
        <v>0.93</v>
      </c>
      <c r="K8596" s="126"/>
    </row>
    <row r="8597" spans="1:11">
      <c r="A8597" s="121" t="s">
        <v>19</v>
      </c>
      <c r="B8597" s="5" t="str">
        <f>TEXT(DATA[[#This Row],[Fecha]],"mmm")</f>
        <v>oct</v>
      </c>
      <c r="C8597" s="16">
        <f>(WEEKNUM(DATA[[#This Row],[Fecha]],2))</f>
        <v>44</v>
      </c>
      <c r="D8597" s="141">
        <v>45594</v>
      </c>
      <c r="E8597" s="142">
        <f>YEAR(DATA[[#This Row],[Fecha]])</f>
        <v>2024</v>
      </c>
      <c r="F8597" s="143" t="s">
        <v>58</v>
      </c>
      <c r="G8597" s="32" t="s">
        <v>65</v>
      </c>
      <c r="H8597" s="144" t="s">
        <v>435</v>
      </c>
      <c r="I8597" s="32" t="s">
        <v>166</v>
      </c>
      <c r="J8597" s="19">
        <v>0.89</v>
      </c>
      <c r="K8597" s="126"/>
    </row>
    <row r="8598" spans="1:11">
      <c r="A8598" s="121" t="s">
        <v>19</v>
      </c>
      <c r="B8598" s="5" t="str">
        <f>TEXT(DATA[[#This Row],[Fecha]],"mmm")</f>
        <v>oct</v>
      </c>
      <c r="C8598" s="16">
        <f>(WEEKNUM(DATA[[#This Row],[Fecha]],2))</f>
        <v>44</v>
      </c>
      <c r="D8598" s="141">
        <v>45593</v>
      </c>
      <c r="E8598" s="142">
        <f>YEAR(DATA[[#This Row],[Fecha]])</f>
        <v>2024</v>
      </c>
      <c r="F8598" s="143" t="s">
        <v>398</v>
      </c>
      <c r="G8598" s="32" t="s">
        <v>77</v>
      </c>
      <c r="H8598" s="144" t="s">
        <v>320</v>
      </c>
      <c r="I8598" s="32" t="s">
        <v>166</v>
      </c>
      <c r="J8598" s="19">
        <v>0.85</v>
      </c>
      <c r="K8598" s="126"/>
    </row>
    <row r="8599" spans="1:11">
      <c r="A8599" s="121" t="s">
        <v>19</v>
      </c>
      <c r="B8599" s="5" t="str">
        <f>TEXT(DATA[[#This Row],[Fecha]],"mmm")</f>
        <v>oct</v>
      </c>
      <c r="C8599" s="16">
        <f>(WEEKNUM(DATA[[#This Row],[Fecha]],2))</f>
        <v>44</v>
      </c>
      <c r="D8599" s="141">
        <v>45595</v>
      </c>
      <c r="E8599" s="142">
        <f>YEAR(DATA[[#This Row],[Fecha]])</f>
        <v>2024</v>
      </c>
      <c r="F8599" s="143" t="s">
        <v>398</v>
      </c>
      <c r="G8599" s="32" t="s">
        <v>65</v>
      </c>
      <c r="H8599" s="144" t="s">
        <v>89</v>
      </c>
      <c r="I8599" s="32" t="s">
        <v>166</v>
      </c>
      <c r="J8599" s="19">
        <v>0.83</v>
      </c>
      <c r="K8599" s="126"/>
    </row>
    <row r="8600" spans="1:11">
      <c r="A8600" s="121" t="s">
        <v>19</v>
      </c>
      <c r="B8600" s="5" t="str">
        <f>TEXT(DATA[[#This Row],[Fecha]],"mmm")</f>
        <v>oct</v>
      </c>
      <c r="C8600" s="16">
        <f>(WEEKNUM(DATA[[#This Row],[Fecha]],2))</f>
        <v>44</v>
      </c>
      <c r="D8600" s="141">
        <v>45594</v>
      </c>
      <c r="E8600" s="142">
        <f>YEAR(DATA[[#This Row],[Fecha]])</f>
        <v>2024</v>
      </c>
      <c r="F8600" s="143" t="s">
        <v>398</v>
      </c>
      <c r="G8600" s="32" t="s">
        <v>77</v>
      </c>
      <c r="H8600" s="144" t="s">
        <v>320</v>
      </c>
      <c r="I8600" s="32" t="s">
        <v>166</v>
      </c>
      <c r="J8600" s="19">
        <v>0.65</v>
      </c>
      <c r="K8600" s="126"/>
    </row>
    <row r="8601" spans="1:11">
      <c r="A8601" s="121" t="s">
        <v>19</v>
      </c>
      <c r="B8601" s="5" t="str">
        <f>TEXT(DATA[[#This Row],[Fecha]],"mmm")</f>
        <v>oct</v>
      </c>
      <c r="C8601" s="16">
        <f>(WEEKNUM(DATA[[#This Row],[Fecha]],2))</f>
        <v>44</v>
      </c>
      <c r="D8601" s="141">
        <v>45595</v>
      </c>
      <c r="E8601" s="142">
        <f>YEAR(DATA[[#This Row],[Fecha]])</f>
        <v>2024</v>
      </c>
      <c r="F8601" s="143" t="s">
        <v>398</v>
      </c>
      <c r="G8601" s="32" t="s">
        <v>65</v>
      </c>
      <c r="H8601" s="144" t="s">
        <v>89</v>
      </c>
      <c r="I8601" s="32" t="s">
        <v>166</v>
      </c>
      <c r="J8601" s="19">
        <v>0.59</v>
      </c>
      <c r="K8601" s="126"/>
    </row>
    <row r="8602" spans="1:11">
      <c r="A8602" s="121" t="s">
        <v>19</v>
      </c>
      <c r="B8602" s="5" t="str">
        <f>TEXT(DATA[[#This Row],[Fecha]],"mmm")</f>
        <v>oct</v>
      </c>
      <c r="C8602" s="16">
        <f>(WEEKNUM(DATA[[#This Row],[Fecha]],2))</f>
        <v>44</v>
      </c>
      <c r="D8602" s="141">
        <v>45593</v>
      </c>
      <c r="E8602" s="142">
        <f>YEAR(DATA[[#This Row],[Fecha]])</f>
        <v>2024</v>
      </c>
      <c r="F8602" s="143" t="s">
        <v>398</v>
      </c>
      <c r="G8602" s="32" t="s">
        <v>77</v>
      </c>
      <c r="H8602" s="144" t="s">
        <v>320</v>
      </c>
      <c r="I8602" s="32" t="s">
        <v>166</v>
      </c>
      <c r="J8602" s="19">
        <v>0.3</v>
      </c>
      <c r="K8602" s="126"/>
    </row>
    <row r="8603" spans="1:11">
      <c r="A8603" s="121" t="s">
        <v>19</v>
      </c>
      <c r="B8603" s="5" t="str">
        <f>TEXT(DATA[[#This Row],[Fecha]],"mmm")</f>
        <v>oct</v>
      </c>
      <c r="C8603" s="16">
        <f>(WEEKNUM(DATA[[#This Row],[Fecha]],2))</f>
        <v>44</v>
      </c>
      <c r="D8603" s="141">
        <v>45593</v>
      </c>
      <c r="E8603" s="142">
        <f>YEAR(DATA[[#This Row],[Fecha]])</f>
        <v>2024</v>
      </c>
      <c r="F8603" s="143" t="s">
        <v>398</v>
      </c>
      <c r="G8603" s="32" t="s">
        <v>77</v>
      </c>
      <c r="H8603" s="144" t="s">
        <v>320</v>
      </c>
      <c r="I8603" s="32" t="s">
        <v>166</v>
      </c>
      <c r="J8603" s="19">
        <v>0.28999999999999998</v>
      </c>
      <c r="K8603" s="126"/>
    </row>
    <row r="8604" spans="1:11">
      <c r="A8604" s="121" t="s">
        <v>19</v>
      </c>
      <c r="B8604" s="5" t="str">
        <f>TEXT(DATA[[#This Row],[Fecha]],"mmm")</f>
        <v>oct</v>
      </c>
      <c r="C8604" s="16">
        <f>(WEEKNUM(DATA[[#This Row],[Fecha]],2))</f>
        <v>44</v>
      </c>
      <c r="D8604" s="141">
        <v>45593</v>
      </c>
      <c r="E8604" s="142">
        <f>YEAR(DATA[[#This Row],[Fecha]])</f>
        <v>2024</v>
      </c>
      <c r="F8604" s="143" t="s">
        <v>398</v>
      </c>
      <c r="G8604" s="32" t="s">
        <v>77</v>
      </c>
      <c r="H8604" s="144" t="s">
        <v>320</v>
      </c>
      <c r="I8604" s="32" t="s">
        <v>166</v>
      </c>
      <c r="J8604" s="19">
        <v>0.19</v>
      </c>
      <c r="K8604" s="126"/>
    </row>
    <row r="8605" spans="1:11">
      <c r="A8605" s="121" t="s">
        <v>20</v>
      </c>
      <c r="B8605" s="5" t="str">
        <f>TEXT(DATA[[#This Row],[Fecha]],"mmm")</f>
        <v>oct</v>
      </c>
      <c r="C8605" s="16">
        <f>(WEEKNUM(DATA[[#This Row],[Fecha]],2))</f>
        <v>44</v>
      </c>
      <c r="D8605" s="141">
        <v>45594</v>
      </c>
      <c r="E8605" s="142">
        <f>YEAR(DATA[[#This Row],[Fecha]])</f>
        <v>2024</v>
      </c>
      <c r="F8605" s="143" t="s">
        <v>398</v>
      </c>
      <c r="G8605" s="32" t="s">
        <v>59</v>
      </c>
      <c r="H8605" s="144" t="s">
        <v>1111</v>
      </c>
      <c r="I8605" s="32" t="s">
        <v>166</v>
      </c>
      <c r="J8605" s="19">
        <v>2.96</v>
      </c>
      <c r="K8605" s="126"/>
    </row>
    <row r="8606" spans="1:11">
      <c r="A8606" s="127" t="s">
        <v>19</v>
      </c>
      <c r="B8606" s="128" t="str">
        <f>TEXT(DATA[[#This Row],[Fecha]],"mmm")</f>
        <v>oct</v>
      </c>
      <c r="C8606" s="129">
        <f>(WEEKNUM(DATA[[#This Row],[Fecha]],2))</f>
        <v>44</v>
      </c>
      <c r="D8606" s="145">
        <v>45594</v>
      </c>
      <c r="E8606" s="146">
        <f>YEAR(DATA[[#This Row],[Fecha]])</f>
        <v>2024</v>
      </c>
      <c r="F8606" s="147" t="s">
        <v>58</v>
      </c>
      <c r="G8606" s="133" t="s">
        <v>77</v>
      </c>
      <c r="H8606" s="148" t="s">
        <v>302</v>
      </c>
      <c r="I8606" s="133" t="s">
        <v>166</v>
      </c>
      <c r="J8606" s="135">
        <v>0.03</v>
      </c>
      <c r="K8606" s="136"/>
    </row>
    <row r="8607" spans="1:11">
      <c r="A8607" s="121" t="s">
        <v>19</v>
      </c>
      <c r="B8607" s="5" t="str">
        <f>TEXT(DATA[[#This Row],[Fecha]],"mmm")</f>
        <v>nov</v>
      </c>
      <c r="C8607" s="16">
        <f>(WEEKNUM(DATA[[#This Row],[Fecha]],2))</f>
        <v>45</v>
      </c>
      <c r="D8607" s="141">
        <v>45600</v>
      </c>
      <c r="E8607" s="142">
        <f>YEAR(DATA[[#This Row],[Fecha]])</f>
        <v>2024</v>
      </c>
      <c r="F8607" s="143" t="s">
        <v>398</v>
      </c>
      <c r="G8607" s="32" t="s">
        <v>65</v>
      </c>
      <c r="H8607" s="144" t="s">
        <v>510</v>
      </c>
      <c r="I8607" s="32" t="s">
        <v>57</v>
      </c>
      <c r="J8607" s="19">
        <v>20.43</v>
      </c>
      <c r="K8607" s="126" t="s">
        <v>1298</v>
      </c>
    </row>
    <row r="8608" spans="1:11">
      <c r="A8608" s="121" t="s">
        <v>19</v>
      </c>
      <c r="B8608" s="5" t="str">
        <f>TEXT(DATA[[#This Row],[Fecha]],"mmm")</f>
        <v>nov</v>
      </c>
      <c r="C8608" s="16">
        <f>(WEEKNUM(DATA[[#This Row],[Fecha]],2))</f>
        <v>45</v>
      </c>
      <c r="D8608" s="141">
        <v>45600</v>
      </c>
      <c r="E8608" s="142">
        <f>YEAR(DATA[[#This Row],[Fecha]])</f>
        <v>2024</v>
      </c>
      <c r="F8608" s="143" t="s">
        <v>398</v>
      </c>
      <c r="G8608" s="32" t="s">
        <v>65</v>
      </c>
      <c r="H8608" s="144" t="s">
        <v>435</v>
      </c>
      <c r="I8608" s="32" t="s">
        <v>166</v>
      </c>
      <c r="J8608" s="19">
        <v>3.49</v>
      </c>
      <c r="K8608" s="126"/>
    </row>
    <row r="8609" spans="1:11">
      <c r="A8609" s="121" t="s">
        <v>19</v>
      </c>
      <c r="B8609" s="5" t="str">
        <f>TEXT(DATA[[#This Row],[Fecha]],"mmm")</f>
        <v>nov</v>
      </c>
      <c r="C8609" s="16">
        <f>(WEEKNUM(DATA[[#This Row],[Fecha]],2))</f>
        <v>45</v>
      </c>
      <c r="D8609" s="141">
        <v>45600</v>
      </c>
      <c r="E8609" s="142">
        <f>YEAR(DATA[[#This Row],[Fecha]])</f>
        <v>2024</v>
      </c>
      <c r="F8609" s="143" t="s">
        <v>398</v>
      </c>
      <c r="G8609" s="32" t="s">
        <v>65</v>
      </c>
      <c r="H8609" s="144" t="s">
        <v>435</v>
      </c>
      <c r="I8609" s="32" t="s">
        <v>166</v>
      </c>
      <c r="J8609" s="19">
        <v>3.37</v>
      </c>
      <c r="K8609" s="126"/>
    </row>
    <row r="8610" spans="1:11">
      <c r="A8610" s="121" t="s">
        <v>19</v>
      </c>
      <c r="B8610" s="5" t="str">
        <f>TEXT(DATA[[#This Row],[Fecha]],"mmm")</f>
        <v>nov</v>
      </c>
      <c r="C8610" s="16">
        <f>(WEEKNUM(DATA[[#This Row],[Fecha]],2))</f>
        <v>45</v>
      </c>
      <c r="D8610" s="141">
        <v>45600</v>
      </c>
      <c r="E8610" s="142">
        <f>YEAR(DATA[[#This Row],[Fecha]])</f>
        <v>2024</v>
      </c>
      <c r="F8610" s="143" t="s">
        <v>398</v>
      </c>
      <c r="G8610" s="32" t="s">
        <v>65</v>
      </c>
      <c r="H8610" s="144" t="s">
        <v>435</v>
      </c>
      <c r="I8610" s="32" t="s">
        <v>166</v>
      </c>
      <c r="J8610" s="19">
        <v>2.83</v>
      </c>
      <c r="K8610" s="126"/>
    </row>
    <row r="8611" spans="1:11">
      <c r="A8611" s="121" t="s">
        <v>19</v>
      </c>
      <c r="B8611" s="5" t="str">
        <f>TEXT(DATA[[#This Row],[Fecha]],"mmm")</f>
        <v>nov</v>
      </c>
      <c r="C8611" s="16">
        <f>(WEEKNUM(DATA[[#This Row],[Fecha]],2))</f>
        <v>45</v>
      </c>
      <c r="D8611" s="141">
        <v>45600</v>
      </c>
      <c r="E8611" s="142">
        <f>YEAR(DATA[[#This Row],[Fecha]])</f>
        <v>2024</v>
      </c>
      <c r="F8611" s="143" t="s">
        <v>58</v>
      </c>
      <c r="G8611" s="32" t="s">
        <v>65</v>
      </c>
      <c r="H8611" s="144" t="s">
        <v>435</v>
      </c>
      <c r="I8611" s="32" t="s">
        <v>166</v>
      </c>
      <c r="J8611" s="19">
        <v>2.36</v>
      </c>
      <c r="K8611" s="126"/>
    </row>
    <row r="8612" spans="1:11">
      <c r="A8612" s="121" t="s">
        <v>19</v>
      </c>
      <c r="B8612" s="5" t="str">
        <f>TEXT(DATA[[#This Row],[Fecha]],"mmm")</f>
        <v>nov</v>
      </c>
      <c r="C8612" s="16">
        <f>(WEEKNUM(DATA[[#This Row],[Fecha]],2))</f>
        <v>45</v>
      </c>
      <c r="D8612" s="141">
        <v>45600</v>
      </c>
      <c r="E8612" s="142">
        <f>YEAR(DATA[[#This Row],[Fecha]])</f>
        <v>2024</v>
      </c>
      <c r="F8612" s="143" t="s">
        <v>398</v>
      </c>
      <c r="G8612" s="32" t="s">
        <v>65</v>
      </c>
      <c r="H8612" s="144" t="s">
        <v>435</v>
      </c>
      <c r="I8612" s="32" t="s">
        <v>166</v>
      </c>
      <c r="J8612" s="19">
        <v>1.27</v>
      </c>
      <c r="K8612" s="126"/>
    </row>
    <row r="8613" spans="1:11">
      <c r="A8613" s="121" t="s">
        <v>19</v>
      </c>
      <c r="B8613" s="5" t="str">
        <f>TEXT(DATA[[#This Row],[Fecha]],"mmm")</f>
        <v>nov</v>
      </c>
      <c r="C8613" s="16">
        <f>(WEEKNUM(DATA[[#This Row],[Fecha]],2))</f>
        <v>45</v>
      </c>
      <c r="D8613" s="141">
        <v>45600</v>
      </c>
      <c r="E8613" s="142">
        <f>YEAR(DATA[[#This Row],[Fecha]])</f>
        <v>2024</v>
      </c>
      <c r="F8613" s="143" t="s">
        <v>398</v>
      </c>
      <c r="G8613" s="32" t="s">
        <v>65</v>
      </c>
      <c r="H8613" s="144" t="s">
        <v>435</v>
      </c>
      <c r="I8613" s="32" t="s">
        <v>166</v>
      </c>
      <c r="J8613" s="19">
        <v>1.2</v>
      </c>
      <c r="K8613" s="126"/>
    </row>
    <row r="8614" spans="1:11">
      <c r="A8614" s="121" t="s">
        <v>19</v>
      </c>
      <c r="B8614" s="5" t="str">
        <f>TEXT(DATA[[#This Row],[Fecha]],"mmm")</f>
        <v>nov</v>
      </c>
      <c r="C8614" s="16">
        <f>(WEEKNUM(DATA[[#This Row],[Fecha]],2))</f>
        <v>45</v>
      </c>
      <c r="D8614" s="141">
        <v>45600</v>
      </c>
      <c r="E8614" s="142">
        <f>YEAR(DATA[[#This Row],[Fecha]])</f>
        <v>2024</v>
      </c>
      <c r="F8614" s="143" t="s">
        <v>398</v>
      </c>
      <c r="G8614" s="32" t="s">
        <v>65</v>
      </c>
      <c r="H8614" s="144" t="s">
        <v>435</v>
      </c>
      <c r="I8614" s="32" t="s">
        <v>166</v>
      </c>
      <c r="J8614" s="19">
        <v>0.59</v>
      </c>
      <c r="K8614" s="126"/>
    </row>
    <row r="8615" spans="1:11">
      <c r="A8615" s="121" t="s">
        <v>19</v>
      </c>
      <c r="B8615" s="5" t="str">
        <f>TEXT(DATA[[#This Row],[Fecha]],"mmm")</f>
        <v>nov</v>
      </c>
      <c r="C8615" s="16">
        <f>(WEEKNUM(DATA[[#This Row],[Fecha]],2))</f>
        <v>45</v>
      </c>
      <c r="D8615" s="141">
        <v>45600</v>
      </c>
      <c r="E8615" s="142">
        <f>YEAR(DATA[[#This Row],[Fecha]])</f>
        <v>2024</v>
      </c>
      <c r="F8615" s="143" t="s">
        <v>398</v>
      </c>
      <c r="G8615" s="32" t="s">
        <v>65</v>
      </c>
      <c r="H8615" s="144" t="s">
        <v>435</v>
      </c>
      <c r="I8615" s="32" t="s">
        <v>166</v>
      </c>
      <c r="J8615" s="19">
        <v>0.36</v>
      </c>
      <c r="K8615" s="126"/>
    </row>
    <row r="8616" spans="1:11">
      <c r="A8616" s="121" t="s">
        <v>19</v>
      </c>
      <c r="B8616" s="5" t="str">
        <f>TEXT(DATA[[#This Row],[Fecha]],"mmm")</f>
        <v>nov</v>
      </c>
      <c r="C8616" s="16">
        <f>(WEEKNUM(DATA[[#This Row],[Fecha]],2))</f>
        <v>45</v>
      </c>
      <c r="D8616" s="141">
        <v>45600</v>
      </c>
      <c r="E8616" s="142">
        <f>YEAR(DATA[[#This Row],[Fecha]])</f>
        <v>2024</v>
      </c>
      <c r="F8616" s="143" t="s">
        <v>398</v>
      </c>
      <c r="G8616" s="32" t="s">
        <v>65</v>
      </c>
      <c r="H8616" s="144" t="s">
        <v>435</v>
      </c>
      <c r="I8616" s="32" t="s">
        <v>166</v>
      </c>
      <c r="J8616" s="19">
        <v>0.27</v>
      </c>
      <c r="K8616" s="126"/>
    </row>
    <row r="8617" spans="1:11">
      <c r="A8617" s="121" t="s">
        <v>19</v>
      </c>
      <c r="B8617" s="5" t="str">
        <f>TEXT(DATA[[#This Row],[Fecha]],"mmm")</f>
        <v>nov</v>
      </c>
      <c r="C8617" s="16">
        <f>(WEEKNUM(DATA[[#This Row],[Fecha]],2))</f>
        <v>45</v>
      </c>
      <c r="D8617" s="141">
        <v>45600</v>
      </c>
      <c r="E8617" s="142">
        <f>YEAR(DATA[[#This Row],[Fecha]])</f>
        <v>2024</v>
      </c>
      <c r="F8617" s="143" t="s">
        <v>398</v>
      </c>
      <c r="G8617" s="32" t="s">
        <v>65</v>
      </c>
      <c r="H8617" s="144" t="s">
        <v>435</v>
      </c>
      <c r="I8617" s="32" t="s">
        <v>166</v>
      </c>
      <c r="J8617" s="19">
        <v>0.15</v>
      </c>
      <c r="K8617" s="126"/>
    </row>
    <row r="8618" spans="1:11">
      <c r="A8618" s="121" t="s">
        <v>19</v>
      </c>
      <c r="B8618" s="5" t="str">
        <f>TEXT(DATA[[#This Row],[Fecha]],"mmm")</f>
        <v>nov</v>
      </c>
      <c r="C8618" s="16">
        <f>(WEEKNUM(DATA[[#This Row],[Fecha]],2))</f>
        <v>45</v>
      </c>
      <c r="D8618" s="141">
        <v>45600</v>
      </c>
      <c r="E8618" s="142">
        <f>YEAR(DATA[[#This Row],[Fecha]])</f>
        <v>2024</v>
      </c>
      <c r="F8618" s="143" t="s">
        <v>58</v>
      </c>
      <c r="G8618" s="32" t="s">
        <v>65</v>
      </c>
      <c r="H8618" s="144" t="s">
        <v>435</v>
      </c>
      <c r="I8618" s="32" t="s">
        <v>166</v>
      </c>
      <c r="J8618" s="19">
        <v>0.01</v>
      </c>
      <c r="K8618" s="126"/>
    </row>
    <row r="8619" spans="1:11">
      <c r="A8619" s="121" t="s">
        <v>19</v>
      </c>
      <c r="B8619" s="5" t="str">
        <f>TEXT(DATA[[#This Row],[Fecha]],"mmm")</f>
        <v>nov</v>
      </c>
      <c r="C8619" s="16">
        <f>(WEEKNUM(DATA[[#This Row],[Fecha]],2))</f>
        <v>45</v>
      </c>
      <c r="D8619" s="141">
        <v>45600</v>
      </c>
      <c r="E8619" s="142">
        <f>YEAR(DATA[[#This Row],[Fecha]])</f>
        <v>2024</v>
      </c>
      <c r="F8619" s="143" t="s">
        <v>58</v>
      </c>
      <c r="G8619" s="32" t="s">
        <v>53</v>
      </c>
      <c r="H8619" s="144" t="s">
        <v>1297</v>
      </c>
      <c r="I8619" s="32" t="s">
        <v>166</v>
      </c>
      <c r="J8619" s="19">
        <v>2.11</v>
      </c>
      <c r="K8619" s="126"/>
    </row>
    <row r="8620" spans="1:11">
      <c r="A8620" s="121" t="s">
        <v>19</v>
      </c>
      <c r="B8620" s="5" t="str">
        <f>TEXT(DATA[[#This Row],[Fecha]],"mmm")</f>
        <v>nov</v>
      </c>
      <c r="C8620" s="16">
        <f>(WEEKNUM(DATA[[#This Row],[Fecha]],2))</f>
        <v>45</v>
      </c>
      <c r="D8620" s="141">
        <v>45600</v>
      </c>
      <c r="E8620" s="142">
        <f>YEAR(DATA[[#This Row],[Fecha]])</f>
        <v>2024</v>
      </c>
      <c r="F8620" s="143" t="s">
        <v>398</v>
      </c>
      <c r="G8620" s="32" t="s">
        <v>70</v>
      </c>
      <c r="H8620" s="144" t="s">
        <v>84</v>
      </c>
      <c r="I8620" s="32" t="s">
        <v>57</v>
      </c>
      <c r="J8620" s="19">
        <v>11.41</v>
      </c>
      <c r="K8620" s="126" t="s">
        <v>1299</v>
      </c>
    </row>
    <row r="8621" spans="1:11">
      <c r="A8621" s="121" t="s">
        <v>19</v>
      </c>
      <c r="B8621" s="5" t="str">
        <f>TEXT(DATA[[#This Row],[Fecha]],"mmm")</f>
        <v>nov</v>
      </c>
      <c r="C8621" s="16">
        <f>(WEEKNUM(DATA[[#This Row],[Fecha]],2))</f>
        <v>45</v>
      </c>
      <c r="D8621" s="141">
        <v>45600</v>
      </c>
      <c r="E8621" s="142">
        <f>YEAR(DATA[[#This Row],[Fecha]])</f>
        <v>2024</v>
      </c>
      <c r="F8621" s="143" t="s">
        <v>398</v>
      </c>
      <c r="G8621" s="32" t="s">
        <v>70</v>
      </c>
      <c r="H8621" s="144" t="s">
        <v>84</v>
      </c>
      <c r="I8621" s="32" t="s">
        <v>166</v>
      </c>
      <c r="J8621" s="19">
        <v>0.15</v>
      </c>
      <c r="K8621" s="126"/>
    </row>
    <row r="8622" spans="1:11">
      <c r="A8622" s="121" t="s">
        <v>22</v>
      </c>
      <c r="B8622" s="5" t="str">
        <f>TEXT(DATA[[#This Row],[Fecha]],"mmm")</f>
        <v>nov</v>
      </c>
      <c r="C8622" s="16">
        <f>(WEEKNUM(DATA[[#This Row],[Fecha]],2))</f>
        <v>45</v>
      </c>
      <c r="D8622" s="141">
        <v>45600</v>
      </c>
      <c r="E8622" s="142">
        <f>YEAR(DATA[[#This Row],[Fecha]])</f>
        <v>2024</v>
      </c>
      <c r="F8622" s="143" t="s">
        <v>398</v>
      </c>
      <c r="G8622" s="32" t="s">
        <v>77</v>
      </c>
      <c r="H8622" s="144" t="s">
        <v>320</v>
      </c>
      <c r="I8622" s="32" t="s">
        <v>57</v>
      </c>
      <c r="J8622" s="19">
        <v>34.01</v>
      </c>
      <c r="K8622" s="126" t="s">
        <v>1300</v>
      </c>
    </row>
    <row r="8623" spans="1:11">
      <c r="A8623" s="121" t="s">
        <v>22</v>
      </c>
      <c r="B8623" s="5" t="str">
        <f>TEXT(DATA[[#This Row],[Fecha]],"mmm")</f>
        <v>nov</v>
      </c>
      <c r="C8623" s="16">
        <f>(WEEKNUM(DATA[[#This Row],[Fecha]],2))</f>
        <v>45</v>
      </c>
      <c r="D8623" s="141">
        <v>45600</v>
      </c>
      <c r="E8623" s="142">
        <f>YEAR(DATA[[#This Row],[Fecha]])</f>
        <v>2024</v>
      </c>
      <c r="F8623" s="143" t="s">
        <v>398</v>
      </c>
      <c r="G8623" s="32" t="s">
        <v>77</v>
      </c>
      <c r="H8623" s="144" t="s">
        <v>320</v>
      </c>
      <c r="I8623" s="32" t="s">
        <v>166</v>
      </c>
      <c r="J8623" s="19">
        <v>0.85</v>
      </c>
      <c r="K8623" s="126"/>
    </row>
    <row r="8624" spans="1:11">
      <c r="A8624" s="121" t="s">
        <v>22</v>
      </c>
      <c r="B8624" s="5" t="str">
        <f>TEXT(DATA[[#This Row],[Fecha]],"mmm")</f>
        <v>nov</v>
      </c>
      <c r="C8624" s="16">
        <f>(WEEKNUM(DATA[[#This Row],[Fecha]],2))</f>
        <v>45</v>
      </c>
      <c r="D8624" s="141">
        <v>45600</v>
      </c>
      <c r="E8624" s="142">
        <f>YEAR(DATA[[#This Row],[Fecha]])</f>
        <v>2024</v>
      </c>
      <c r="F8624" s="143" t="s">
        <v>398</v>
      </c>
      <c r="G8624" s="32" t="s">
        <v>79</v>
      </c>
      <c r="H8624" s="144" t="s">
        <v>110</v>
      </c>
      <c r="I8624" s="32" t="s">
        <v>166</v>
      </c>
      <c r="J8624" s="19">
        <v>1.8</v>
      </c>
      <c r="K8624" s="126"/>
    </row>
    <row r="8625" spans="1:11">
      <c r="A8625" s="121" t="s">
        <v>22</v>
      </c>
      <c r="B8625" s="5" t="str">
        <f>TEXT(DATA[[#This Row],[Fecha]],"mmm")</f>
        <v>nov</v>
      </c>
      <c r="C8625" s="16">
        <f>(WEEKNUM(DATA[[#This Row],[Fecha]],2))</f>
        <v>45</v>
      </c>
      <c r="D8625" s="141">
        <v>45600</v>
      </c>
      <c r="E8625" s="142">
        <f>YEAR(DATA[[#This Row],[Fecha]])</f>
        <v>2024</v>
      </c>
      <c r="F8625" s="143" t="s">
        <v>398</v>
      </c>
      <c r="G8625" s="32" t="s">
        <v>79</v>
      </c>
      <c r="H8625" s="144" t="s">
        <v>110</v>
      </c>
      <c r="I8625" s="32" t="s">
        <v>166</v>
      </c>
      <c r="J8625" s="19">
        <v>1</v>
      </c>
      <c r="K8625" s="126"/>
    </row>
    <row r="8626" spans="1:11">
      <c r="A8626" s="121" t="s">
        <v>22</v>
      </c>
      <c r="B8626" s="5" t="str">
        <f>TEXT(DATA[[#This Row],[Fecha]],"mmm")</f>
        <v>nov</v>
      </c>
      <c r="C8626" s="16">
        <f>(WEEKNUM(DATA[[#This Row],[Fecha]],2))</f>
        <v>45</v>
      </c>
      <c r="D8626" s="141">
        <v>45600</v>
      </c>
      <c r="E8626" s="142">
        <f>YEAR(DATA[[#This Row],[Fecha]])</f>
        <v>2024</v>
      </c>
      <c r="F8626" s="143" t="s">
        <v>398</v>
      </c>
      <c r="G8626" s="32" t="s">
        <v>65</v>
      </c>
      <c r="H8626" s="144" t="s">
        <v>89</v>
      </c>
      <c r="I8626" s="32" t="s">
        <v>166</v>
      </c>
      <c r="J8626" s="19">
        <v>2.95</v>
      </c>
      <c r="K8626" s="126"/>
    </row>
    <row r="8627" spans="1:11">
      <c r="A8627" s="121" t="s">
        <v>22</v>
      </c>
      <c r="B8627" s="5" t="str">
        <f>TEXT(DATA[[#This Row],[Fecha]],"mmm")</f>
        <v>nov</v>
      </c>
      <c r="C8627" s="16">
        <f>(WEEKNUM(DATA[[#This Row],[Fecha]],2))</f>
        <v>45</v>
      </c>
      <c r="D8627" s="141">
        <v>45600</v>
      </c>
      <c r="E8627" s="142">
        <f>YEAR(DATA[[#This Row],[Fecha]])</f>
        <v>2024</v>
      </c>
      <c r="F8627" s="143" t="s">
        <v>398</v>
      </c>
      <c r="G8627" s="32" t="s">
        <v>65</v>
      </c>
      <c r="H8627" s="144" t="s">
        <v>89</v>
      </c>
      <c r="I8627" s="32" t="s">
        <v>166</v>
      </c>
      <c r="J8627" s="19">
        <v>0.75</v>
      </c>
      <c r="K8627" s="126"/>
    </row>
    <row r="8628" spans="1:11">
      <c r="A8628" s="121" t="s">
        <v>19</v>
      </c>
      <c r="B8628" s="5" t="str">
        <f>TEXT(DATA[[#This Row],[Fecha]],"mmm")</f>
        <v>nov</v>
      </c>
      <c r="C8628" s="16">
        <f>(WEEKNUM(DATA[[#This Row],[Fecha]],2))</f>
        <v>45</v>
      </c>
      <c r="D8628" s="141">
        <v>45601</v>
      </c>
      <c r="E8628" s="142">
        <f>YEAR(DATA[[#This Row],[Fecha]])</f>
        <v>2024</v>
      </c>
      <c r="F8628" s="143" t="s">
        <v>398</v>
      </c>
      <c r="G8628" s="32" t="s">
        <v>65</v>
      </c>
      <c r="H8628" s="144" t="s">
        <v>435</v>
      </c>
      <c r="I8628" s="32" t="s">
        <v>56</v>
      </c>
      <c r="J8628" s="19">
        <v>7.13</v>
      </c>
      <c r="K8628" s="126"/>
    </row>
    <row r="8629" spans="1:11">
      <c r="A8629" s="121" t="s">
        <v>19</v>
      </c>
      <c r="B8629" s="5" t="str">
        <f>TEXT(DATA[[#This Row],[Fecha]],"mmm")</f>
        <v>nov</v>
      </c>
      <c r="C8629" s="16">
        <f>(WEEKNUM(DATA[[#This Row],[Fecha]],2))</f>
        <v>45</v>
      </c>
      <c r="D8629" s="141">
        <v>45601</v>
      </c>
      <c r="E8629" s="142">
        <f>YEAR(DATA[[#This Row],[Fecha]])</f>
        <v>2024</v>
      </c>
      <c r="F8629" s="143" t="s">
        <v>398</v>
      </c>
      <c r="G8629" s="32" t="s">
        <v>65</v>
      </c>
      <c r="H8629" s="144" t="s">
        <v>435</v>
      </c>
      <c r="I8629" s="32" t="s">
        <v>166</v>
      </c>
      <c r="J8629" s="19">
        <v>2.39</v>
      </c>
      <c r="K8629" s="126"/>
    </row>
    <row r="8630" spans="1:11">
      <c r="A8630" s="121" t="s">
        <v>19</v>
      </c>
      <c r="B8630" s="5" t="str">
        <f>TEXT(DATA[[#This Row],[Fecha]],"mmm")</f>
        <v>nov</v>
      </c>
      <c r="C8630" s="16">
        <f>(WEEKNUM(DATA[[#This Row],[Fecha]],2))</f>
        <v>45</v>
      </c>
      <c r="D8630" s="141">
        <v>45601</v>
      </c>
      <c r="E8630" s="142">
        <f>YEAR(DATA[[#This Row],[Fecha]])</f>
        <v>2024</v>
      </c>
      <c r="F8630" s="143" t="s">
        <v>398</v>
      </c>
      <c r="G8630" s="32" t="s">
        <v>65</v>
      </c>
      <c r="H8630" s="144" t="s">
        <v>435</v>
      </c>
      <c r="I8630" s="32" t="s">
        <v>166</v>
      </c>
      <c r="J8630" s="19">
        <v>2.3199999999999998</v>
      </c>
      <c r="K8630" s="126"/>
    </row>
    <row r="8631" spans="1:11">
      <c r="A8631" s="121" t="s">
        <v>19</v>
      </c>
      <c r="B8631" s="5" t="str">
        <f>TEXT(DATA[[#This Row],[Fecha]],"mmm")</f>
        <v>nov</v>
      </c>
      <c r="C8631" s="16">
        <f>(WEEKNUM(DATA[[#This Row],[Fecha]],2))</f>
        <v>45</v>
      </c>
      <c r="D8631" s="141">
        <v>45601</v>
      </c>
      <c r="E8631" s="142">
        <f>YEAR(DATA[[#This Row],[Fecha]])</f>
        <v>2024</v>
      </c>
      <c r="F8631" s="143" t="s">
        <v>398</v>
      </c>
      <c r="G8631" s="32" t="s">
        <v>65</v>
      </c>
      <c r="H8631" s="144" t="s">
        <v>435</v>
      </c>
      <c r="I8631" s="32" t="s">
        <v>166</v>
      </c>
      <c r="J8631" s="19">
        <v>1.23</v>
      </c>
      <c r="K8631" s="126"/>
    </row>
    <row r="8632" spans="1:11">
      <c r="A8632" s="121" t="s">
        <v>19</v>
      </c>
      <c r="B8632" s="5" t="str">
        <f>TEXT(DATA[[#This Row],[Fecha]],"mmm")</f>
        <v>nov</v>
      </c>
      <c r="C8632" s="16">
        <f>(WEEKNUM(DATA[[#This Row],[Fecha]],2))</f>
        <v>45</v>
      </c>
      <c r="D8632" s="141">
        <v>45601</v>
      </c>
      <c r="E8632" s="142">
        <f>YEAR(DATA[[#This Row],[Fecha]])</f>
        <v>2024</v>
      </c>
      <c r="F8632" s="143" t="s">
        <v>398</v>
      </c>
      <c r="G8632" s="32" t="s">
        <v>65</v>
      </c>
      <c r="H8632" s="144" t="s">
        <v>435</v>
      </c>
      <c r="I8632" s="32" t="s">
        <v>166</v>
      </c>
      <c r="J8632" s="19">
        <v>1.02</v>
      </c>
      <c r="K8632" s="126"/>
    </row>
    <row r="8633" spans="1:11">
      <c r="A8633" s="121" t="s">
        <v>19</v>
      </c>
      <c r="B8633" s="5" t="str">
        <f>TEXT(DATA[[#This Row],[Fecha]],"mmm")</f>
        <v>nov</v>
      </c>
      <c r="C8633" s="16">
        <f>(WEEKNUM(DATA[[#This Row],[Fecha]],2))</f>
        <v>45</v>
      </c>
      <c r="D8633" s="141">
        <v>45601</v>
      </c>
      <c r="E8633" s="142">
        <f>YEAR(DATA[[#This Row],[Fecha]])</f>
        <v>2024</v>
      </c>
      <c r="F8633" s="143" t="s">
        <v>398</v>
      </c>
      <c r="G8633" s="32" t="s">
        <v>65</v>
      </c>
      <c r="H8633" s="144" t="s">
        <v>435</v>
      </c>
      <c r="I8633" s="32" t="s">
        <v>166</v>
      </c>
      <c r="J8633" s="19">
        <v>0.97</v>
      </c>
      <c r="K8633" s="126"/>
    </row>
    <row r="8634" spans="1:11">
      <c r="A8634" s="121" t="s">
        <v>22</v>
      </c>
      <c r="B8634" s="5" t="str">
        <f>TEXT(DATA[[#This Row],[Fecha]],"mmm")</f>
        <v>nov</v>
      </c>
      <c r="C8634" s="16">
        <f>(WEEKNUM(DATA[[#This Row],[Fecha]],2))</f>
        <v>45</v>
      </c>
      <c r="D8634" s="141">
        <v>45601</v>
      </c>
      <c r="E8634" s="142">
        <f>YEAR(DATA[[#This Row],[Fecha]])</f>
        <v>2024</v>
      </c>
      <c r="F8634" s="143" t="s">
        <v>398</v>
      </c>
      <c r="G8634" s="32" t="s">
        <v>79</v>
      </c>
      <c r="H8634" s="144" t="s">
        <v>961</v>
      </c>
      <c r="I8634" s="32" t="s">
        <v>57</v>
      </c>
      <c r="J8634" s="19">
        <v>9.34</v>
      </c>
      <c r="K8634" s="126" t="s">
        <v>1301</v>
      </c>
    </row>
    <row r="8635" spans="1:11">
      <c r="A8635" s="121" t="s">
        <v>22</v>
      </c>
      <c r="B8635" s="5" t="str">
        <f>TEXT(DATA[[#This Row],[Fecha]],"mmm")</f>
        <v>nov</v>
      </c>
      <c r="C8635" s="16">
        <f>(WEEKNUM(DATA[[#This Row],[Fecha]],2))</f>
        <v>45</v>
      </c>
      <c r="D8635" s="141">
        <v>45601</v>
      </c>
      <c r="E8635" s="142">
        <f>YEAR(DATA[[#This Row],[Fecha]])</f>
        <v>2024</v>
      </c>
      <c r="F8635" s="143" t="s">
        <v>398</v>
      </c>
      <c r="G8635" s="32" t="s">
        <v>79</v>
      </c>
      <c r="H8635" s="144" t="s">
        <v>961</v>
      </c>
      <c r="I8635" s="32" t="s">
        <v>166</v>
      </c>
      <c r="J8635" s="19">
        <v>3.86</v>
      </c>
      <c r="K8635" s="126"/>
    </row>
    <row r="8636" spans="1:11">
      <c r="A8636" s="121" t="s">
        <v>19</v>
      </c>
      <c r="B8636" s="5" t="str">
        <f>TEXT(DATA[[#This Row],[Fecha]],"mmm")</f>
        <v>nov</v>
      </c>
      <c r="C8636" s="16">
        <f>(WEEKNUM(DATA[[#This Row],[Fecha]],2))</f>
        <v>45</v>
      </c>
      <c r="D8636" s="141">
        <v>45601</v>
      </c>
      <c r="E8636" s="142">
        <f>YEAR(DATA[[#This Row],[Fecha]])</f>
        <v>2024</v>
      </c>
      <c r="F8636" s="143" t="s">
        <v>398</v>
      </c>
      <c r="G8636" s="32" t="s">
        <v>59</v>
      </c>
      <c r="H8636" s="144" t="s">
        <v>487</v>
      </c>
      <c r="I8636" s="32" t="s">
        <v>166</v>
      </c>
      <c r="J8636" s="19">
        <v>2.02</v>
      </c>
      <c r="K8636" s="126"/>
    </row>
    <row r="8637" spans="1:11">
      <c r="A8637" s="121" t="s">
        <v>19</v>
      </c>
      <c r="B8637" s="5" t="str">
        <f>TEXT(DATA[[#This Row],[Fecha]],"mmm")</f>
        <v>nov</v>
      </c>
      <c r="C8637" s="16">
        <f>(WEEKNUM(DATA[[#This Row],[Fecha]],2))</f>
        <v>45</v>
      </c>
      <c r="D8637" s="141">
        <v>45601</v>
      </c>
      <c r="E8637" s="142">
        <f>YEAR(DATA[[#This Row],[Fecha]])</f>
        <v>2024</v>
      </c>
      <c r="F8637" s="143" t="s">
        <v>398</v>
      </c>
      <c r="G8637" s="32" t="s">
        <v>59</v>
      </c>
      <c r="H8637" s="144" t="s">
        <v>487</v>
      </c>
      <c r="I8637" s="32" t="s">
        <v>166</v>
      </c>
      <c r="J8637" s="19">
        <v>1.18</v>
      </c>
      <c r="K8637" s="126"/>
    </row>
    <row r="8638" spans="1:11">
      <c r="A8638" s="121" t="s">
        <v>22</v>
      </c>
      <c r="B8638" s="5" t="str">
        <f>TEXT(DATA[[#This Row],[Fecha]],"mmm")</f>
        <v>nov</v>
      </c>
      <c r="C8638" s="16">
        <f>(WEEKNUM(DATA[[#This Row],[Fecha]],2))</f>
        <v>45</v>
      </c>
      <c r="D8638" s="141">
        <v>45602</v>
      </c>
      <c r="E8638" s="142">
        <f>YEAR(DATA[[#This Row],[Fecha]])</f>
        <v>2024</v>
      </c>
      <c r="F8638" s="143" t="s">
        <v>398</v>
      </c>
      <c r="G8638" s="32" t="s">
        <v>80</v>
      </c>
      <c r="H8638" s="144" t="s">
        <v>527</v>
      </c>
      <c r="I8638" s="32" t="s">
        <v>166</v>
      </c>
      <c r="J8638" s="19">
        <v>3.05</v>
      </c>
      <c r="K8638" s="126"/>
    </row>
    <row r="8639" spans="1:11">
      <c r="A8639" s="121" t="s">
        <v>19</v>
      </c>
      <c r="B8639" s="5" t="str">
        <f>TEXT(DATA[[#This Row],[Fecha]],"mmm")</f>
        <v>nov</v>
      </c>
      <c r="C8639" s="16">
        <f>(WEEKNUM(DATA[[#This Row],[Fecha]],2))</f>
        <v>45</v>
      </c>
      <c r="D8639" s="141">
        <v>45602</v>
      </c>
      <c r="E8639" s="142">
        <f>YEAR(DATA[[#This Row],[Fecha]])</f>
        <v>2024</v>
      </c>
      <c r="F8639" s="143" t="s">
        <v>398</v>
      </c>
      <c r="G8639" s="32" t="s">
        <v>70</v>
      </c>
      <c r="H8639" s="144" t="s">
        <v>134</v>
      </c>
      <c r="I8639" s="32" t="s">
        <v>57</v>
      </c>
      <c r="J8639" s="19">
        <v>27.9</v>
      </c>
      <c r="K8639" s="126" t="s">
        <v>1302</v>
      </c>
    </row>
    <row r="8640" spans="1:11">
      <c r="A8640" s="121" t="s">
        <v>19</v>
      </c>
      <c r="B8640" s="5" t="str">
        <f>TEXT(DATA[[#This Row],[Fecha]],"mmm")</f>
        <v>nov</v>
      </c>
      <c r="C8640" s="16">
        <f>(WEEKNUM(DATA[[#This Row],[Fecha]],2))</f>
        <v>45</v>
      </c>
      <c r="D8640" s="141">
        <v>45602</v>
      </c>
      <c r="E8640" s="142">
        <f>YEAR(DATA[[#This Row],[Fecha]])</f>
        <v>2024</v>
      </c>
      <c r="F8640" s="143" t="s">
        <v>398</v>
      </c>
      <c r="G8640" s="32" t="s">
        <v>70</v>
      </c>
      <c r="H8640" s="144" t="s">
        <v>134</v>
      </c>
      <c r="I8640" s="32" t="s">
        <v>166</v>
      </c>
      <c r="J8640" s="19">
        <v>2.88</v>
      </c>
      <c r="K8640" s="126"/>
    </row>
    <row r="8641" spans="1:11">
      <c r="A8641" s="121" t="s">
        <v>19</v>
      </c>
      <c r="B8641" s="5" t="str">
        <f>TEXT(DATA[[#This Row],[Fecha]],"mmm")</f>
        <v>nov</v>
      </c>
      <c r="C8641" s="16">
        <f>(WEEKNUM(DATA[[#This Row],[Fecha]],2))</f>
        <v>45</v>
      </c>
      <c r="D8641" s="141">
        <v>45602</v>
      </c>
      <c r="E8641" s="142">
        <f>YEAR(DATA[[#This Row],[Fecha]])</f>
        <v>2024</v>
      </c>
      <c r="F8641" s="143" t="s">
        <v>398</v>
      </c>
      <c r="G8641" s="32" t="s">
        <v>70</v>
      </c>
      <c r="H8641" s="144" t="s">
        <v>134</v>
      </c>
      <c r="I8641" s="32" t="s">
        <v>166</v>
      </c>
      <c r="J8641" s="19">
        <v>1.02</v>
      </c>
      <c r="K8641" s="126"/>
    </row>
    <row r="8642" spans="1:11">
      <c r="A8642" s="121" t="s">
        <v>22</v>
      </c>
      <c r="B8642" s="5" t="str">
        <f>TEXT(DATA[[#This Row],[Fecha]],"mmm")</f>
        <v>nov</v>
      </c>
      <c r="C8642" s="16">
        <f>(WEEKNUM(DATA[[#This Row],[Fecha]],2))</f>
        <v>45</v>
      </c>
      <c r="D8642" s="141">
        <v>45602</v>
      </c>
      <c r="E8642" s="142">
        <f>YEAR(DATA[[#This Row],[Fecha]])</f>
        <v>2024</v>
      </c>
      <c r="F8642" s="143" t="s">
        <v>58</v>
      </c>
      <c r="G8642" s="32" t="s">
        <v>77</v>
      </c>
      <c r="H8642" s="144" t="s">
        <v>245</v>
      </c>
      <c r="I8642" s="32" t="s">
        <v>56</v>
      </c>
      <c r="J8642" s="19">
        <v>47.83</v>
      </c>
      <c r="K8642" s="126" t="s">
        <v>1303</v>
      </c>
    </row>
    <row r="8643" spans="1:11">
      <c r="A8643" s="121" t="s">
        <v>22</v>
      </c>
      <c r="B8643" s="5" t="str">
        <f>TEXT(DATA[[#This Row],[Fecha]],"mmm")</f>
        <v>nov</v>
      </c>
      <c r="C8643" s="16">
        <f>(WEEKNUM(DATA[[#This Row],[Fecha]],2))</f>
        <v>45</v>
      </c>
      <c r="D8643" s="141">
        <v>45602</v>
      </c>
      <c r="E8643" s="142">
        <f>YEAR(DATA[[#This Row],[Fecha]])</f>
        <v>2024</v>
      </c>
      <c r="F8643" s="143" t="s">
        <v>58</v>
      </c>
      <c r="G8643" s="32" t="s">
        <v>77</v>
      </c>
      <c r="H8643" s="144" t="s">
        <v>245</v>
      </c>
      <c r="I8643" s="32" t="s">
        <v>56</v>
      </c>
      <c r="J8643" s="19">
        <v>20.440000000000001</v>
      </c>
      <c r="K8643" s="126" t="s">
        <v>1303</v>
      </c>
    </row>
    <row r="8644" spans="1:11">
      <c r="A8644" s="121" t="s">
        <v>19</v>
      </c>
      <c r="B8644" s="5" t="str">
        <f>TEXT(DATA[[#This Row],[Fecha]],"mmm")</f>
        <v>nov</v>
      </c>
      <c r="C8644" s="16">
        <f>(WEEKNUM(DATA[[#This Row],[Fecha]],2))</f>
        <v>45</v>
      </c>
      <c r="D8644" s="141">
        <v>45602</v>
      </c>
      <c r="E8644" s="142">
        <f>YEAR(DATA[[#This Row],[Fecha]])</f>
        <v>2024</v>
      </c>
      <c r="F8644" s="143" t="s">
        <v>398</v>
      </c>
      <c r="G8644" s="32" t="s">
        <v>59</v>
      </c>
      <c r="H8644" s="144" t="s">
        <v>66</v>
      </c>
      <c r="I8644" s="32" t="s">
        <v>57</v>
      </c>
      <c r="J8644" s="19">
        <v>7.96</v>
      </c>
      <c r="K8644" s="126" t="s">
        <v>1304</v>
      </c>
    </row>
    <row r="8645" spans="1:11">
      <c r="A8645" s="121" t="s">
        <v>19</v>
      </c>
      <c r="B8645" s="5" t="str">
        <f>TEXT(DATA[[#This Row],[Fecha]],"mmm")</f>
        <v>nov</v>
      </c>
      <c r="C8645" s="16">
        <f>(WEEKNUM(DATA[[#This Row],[Fecha]],2))</f>
        <v>45</v>
      </c>
      <c r="D8645" s="141">
        <v>45602</v>
      </c>
      <c r="E8645" s="142">
        <f>YEAR(DATA[[#This Row],[Fecha]])</f>
        <v>2024</v>
      </c>
      <c r="F8645" s="143" t="s">
        <v>398</v>
      </c>
      <c r="G8645" s="32" t="s">
        <v>59</v>
      </c>
      <c r="H8645" s="144" t="s">
        <v>66</v>
      </c>
      <c r="I8645" s="32" t="s">
        <v>166</v>
      </c>
      <c r="J8645" s="19">
        <v>1.51</v>
      </c>
      <c r="K8645" s="126"/>
    </row>
    <row r="8646" spans="1:11">
      <c r="A8646" s="121" t="s">
        <v>22</v>
      </c>
      <c r="B8646" s="5" t="str">
        <f>TEXT(DATA[[#This Row],[Fecha]],"mmm")</f>
        <v>nov</v>
      </c>
      <c r="C8646" s="16">
        <f>(WEEKNUM(DATA[[#This Row],[Fecha]],2))</f>
        <v>45</v>
      </c>
      <c r="D8646" s="141">
        <v>45602</v>
      </c>
      <c r="E8646" s="142">
        <f>YEAR(DATA[[#This Row],[Fecha]])</f>
        <v>2024</v>
      </c>
      <c r="F8646" s="143" t="s">
        <v>398</v>
      </c>
      <c r="G8646" s="32" t="s">
        <v>79</v>
      </c>
      <c r="H8646" s="144" t="s">
        <v>110</v>
      </c>
      <c r="I8646" s="32" t="s">
        <v>166</v>
      </c>
      <c r="J8646" s="19">
        <v>1.4</v>
      </c>
      <c r="K8646" s="126"/>
    </row>
    <row r="8647" spans="1:11">
      <c r="A8647" s="121" t="s">
        <v>22</v>
      </c>
      <c r="B8647" s="5" t="str">
        <f>TEXT(DATA[[#This Row],[Fecha]],"mmm")</f>
        <v>nov</v>
      </c>
      <c r="C8647" s="16">
        <f>(WEEKNUM(DATA[[#This Row],[Fecha]],2))</f>
        <v>45</v>
      </c>
      <c r="D8647" s="141">
        <v>45602</v>
      </c>
      <c r="E8647" s="142">
        <f>YEAR(DATA[[#This Row],[Fecha]])</f>
        <v>2024</v>
      </c>
      <c r="F8647" s="143" t="s">
        <v>398</v>
      </c>
      <c r="G8647" s="32" t="s">
        <v>79</v>
      </c>
      <c r="H8647" s="144" t="s">
        <v>110</v>
      </c>
      <c r="I8647" s="32" t="s">
        <v>166</v>
      </c>
      <c r="J8647" s="19">
        <v>0.15</v>
      </c>
      <c r="K8647" s="126"/>
    </row>
    <row r="8648" spans="1:11">
      <c r="A8648" s="121" t="s">
        <v>22</v>
      </c>
      <c r="B8648" s="5" t="str">
        <f>TEXT(DATA[[#This Row],[Fecha]],"mmm")</f>
        <v>nov</v>
      </c>
      <c r="C8648" s="16">
        <f>(WEEKNUM(DATA[[#This Row],[Fecha]],2))</f>
        <v>45</v>
      </c>
      <c r="D8648" s="141">
        <v>45602</v>
      </c>
      <c r="E8648" s="142">
        <f>YEAR(DATA[[#This Row],[Fecha]])</f>
        <v>2024</v>
      </c>
      <c r="F8648" s="143" t="s">
        <v>398</v>
      </c>
      <c r="G8648" s="32" t="s">
        <v>65</v>
      </c>
      <c r="H8648" s="144" t="s">
        <v>89</v>
      </c>
      <c r="I8648" s="32" t="s">
        <v>166</v>
      </c>
      <c r="J8648" s="19">
        <v>1.55</v>
      </c>
      <c r="K8648" s="126"/>
    </row>
    <row r="8649" spans="1:11">
      <c r="A8649" s="121" t="s">
        <v>22</v>
      </c>
      <c r="B8649" s="5" t="str">
        <f>TEXT(DATA[[#This Row],[Fecha]],"mmm")</f>
        <v>nov</v>
      </c>
      <c r="C8649" s="16">
        <f>(WEEKNUM(DATA[[#This Row],[Fecha]],2))</f>
        <v>45</v>
      </c>
      <c r="D8649" s="141">
        <v>45603</v>
      </c>
      <c r="E8649" s="142">
        <f>YEAR(DATA[[#This Row],[Fecha]])</f>
        <v>2024</v>
      </c>
      <c r="F8649" s="143" t="s">
        <v>398</v>
      </c>
      <c r="G8649" s="32" t="s">
        <v>80</v>
      </c>
      <c r="H8649" s="144" t="s">
        <v>527</v>
      </c>
      <c r="I8649" s="32" t="s">
        <v>166</v>
      </c>
      <c r="J8649" s="19">
        <v>2.95</v>
      </c>
      <c r="K8649" s="126"/>
    </row>
    <row r="8650" spans="1:11">
      <c r="A8650" s="121" t="s">
        <v>19</v>
      </c>
      <c r="B8650" s="5" t="str">
        <f>TEXT(DATA[[#This Row],[Fecha]],"mmm")</f>
        <v>nov</v>
      </c>
      <c r="C8650" s="16">
        <f>(WEEKNUM(DATA[[#This Row],[Fecha]],2))</f>
        <v>45</v>
      </c>
      <c r="D8650" s="141">
        <v>45603</v>
      </c>
      <c r="E8650" s="142">
        <f>YEAR(DATA[[#This Row],[Fecha]])</f>
        <v>2024</v>
      </c>
      <c r="F8650" s="143" t="s">
        <v>58</v>
      </c>
      <c r="G8650" s="32" t="s">
        <v>65</v>
      </c>
      <c r="H8650" s="144" t="s">
        <v>435</v>
      </c>
      <c r="I8650" s="32" t="s">
        <v>166</v>
      </c>
      <c r="J8650" s="19">
        <v>1.41</v>
      </c>
      <c r="K8650" s="126"/>
    </row>
    <row r="8651" spans="1:11">
      <c r="A8651" s="121" t="s">
        <v>19</v>
      </c>
      <c r="B8651" s="5" t="str">
        <f>TEXT(DATA[[#This Row],[Fecha]],"mmm")</f>
        <v>nov</v>
      </c>
      <c r="C8651" s="16">
        <f>(WEEKNUM(DATA[[#This Row],[Fecha]],2))</f>
        <v>45</v>
      </c>
      <c r="D8651" s="141">
        <v>45603</v>
      </c>
      <c r="E8651" s="142">
        <f>YEAR(DATA[[#This Row],[Fecha]])</f>
        <v>2024</v>
      </c>
      <c r="F8651" s="143" t="s">
        <v>58</v>
      </c>
      <c r="G8651" s="32" t="s">
        <v>65</v>
      </c>
      <c r="H8651" s="144" t="s">
        <v>435</v>
      </c>
      <c r="I8651" s="32" t="s">
        <v>166</v>
      </c>
      <c r="J8651" s="19">
        <v>1.25</v>
      </c>
      <c r="K8651" s="126"/>
    </row>
    <row r="8652" spans="1:11">
      <c r="A8652" s="121" t="s">
        <v>22</v>
      </c>
      <c r="B8652" s="5" t="str">
        <f>TEXT(DATA[[#This Row],[Fecha]],"mmm")</f>
        <v>nov</v>
      </c>
      <c r="C8652" s="16">
        <f>(WEEKNUM(DATA[[#This Row],[Fecha]],2))</f>
        <v>45</v>
      </c>
      <c r="D8652" s="141">
        <v>45603</v>
      </c>
      <c r="E8652" s="142">
        <f>YEAR(DATA[[#This Row],[Fecha]])</f>
        <v>2024</v>
      </c>
      <c r="F8652" s="143" t="s">
        <v>398</v>
      </c>
      <c r="G8652" s="32" t="s">
        <v>76</v>
      </c>
      <c r="H8652" s="144" t="s">
        <v>288</v>
      </c>
      <c r="I8652" s="32" t="s">
        <v>57</v>
      </c>
      <c r="J8652" s="19">
        <v>58.92</v>
      </c>
      <c r="K8652" s="126" t="s">
        <v>1305</v>
      </c>
    </row>
    <row r="8653" spans="1:11">
      <c r="A8653" s="121" t="s">
        <v>22</v>
      </c>
      <c r="B8653" s="5" t="str">
        <f>TEXT(DATA[[#This Row],[Fecha]],"mmm")</f>
        <v>nov</v>
      </c>
      <c r="C8653" s="16">
        <f>(WEEKNUM(DATA[[#This Row],[Fecha]],2))</f>
        <v>45</v>
      </c>
      <c r="D8653" s="141">
        <v>45603</v>
      </c>
      <c r="E8653" s="142">
        <f>YEAR(DATA[[#This Row],[Fecha]])</f>
        <v>2024</v>
      </c>
      <c r="F8653" s="143" t="s">
        <v>398</v>
      </c>
      <c r="G8653" s="32" t="s">
        <v>76</v>
      </c>
      <c r="H8653" s="144" t="s">
        <v>288</v>
      </c>
      <c r="I8653" s="32" t="s">
        <v>57</v>
      </c>
      <c r="J8653" s="19">
        <v>11.7</v>
      </c>
      <c r="K8653" s="126" t="s">
        <v>1305</v>
      </c>
    </row>
    <row r="8654" spans="1:11">
      <c r="A8654" s="121" t="s">
        <v>22</v>
      </c>
      <c r="B8654" s="5" t="str">
        <f>TEXT(DATA[[#This Row],[Fecha]],"mmm")</f>
        <v>nov</v>
      </c>
      <c r="C8654" s="16">
        <f>(WEEKNUM(DATA[[#This Row],[Fecha]],2))</f>
        <v>45</v>
      </c>
      <c r="D8654" s="141">
        <v>45603</v>
      </c>
      <c r="E8654" s="142">
        <f>YEAR(DATA[[#This Row],[Fecha]])</f>
        <v>2024</v>
      </c>
      <c r="F8654" s="143" t="s">
        <v>398</v>
      </c>
      <c r="G8654" s="32" t="s">
        <v>76</v>
      </c>
      <c r="H8654" s="144" t="s">
        <v>288</v>
      </c>
      <c r="I8654" s="32" t="s">
        <v>57</v>
      </c>
      <c r="J8654" s="19">
        <v>6.99</v>
      </c>
      <c r="K8654" s="126" t="s">
        <v>1305</v>
      </c>
    </row>
    <row r="8655" spans="1:11">
      <c r="A8655" s="121" t="s">
        <v>22</v>
      </c>
      <c r="B8655" s="5" t="str">
        <f>TEXT(DATA[[#This Row],[Fecha]],"mmm")</f>
        <v>nov</v>
      </c>
      <c r="C8655" s="16">
        <f>(WEEKNUM(DATA[[#This Row],[Fecha]],2))</f>
        <v>45</v>
      </c>
      <c r="D8655" s="141">
        <v>45603</v>
      </c>
      <c r="E8655" s="142">
        <f>YEAR(DATA[[#This Row],[Fecha]])</f>
        <v>2024</v>
      </c>
      <c r="F8655" s="143" t="s">
        <v>398</v>
      </c>
      <c r="G8655" s="32" t="s">
        <v>76</v>
      </c>
      <c r="H8655" s="144" t="s">
        <v>288</v>
      </c>
      <c r="I8655" s="32" t="s">
        <v>166</v>
      </c>
      <c r="J8655" s="19">
        <v>0.68</v>
      </c>
      <c r="K8655" s="126"/>
    </row>
    <row r="8656" spans="1:11">
      <c r="A8656" s="121" t="s">
        <v>22</v>
      </c>
      <c r="B8656" s="5" t="str">
        <f>TEXT(DATA[[#This Row],[Fecha]],"mmm")</f>
        <v>nov</v>
      </c>
      <c r="C8656" s="16">
        <f>(WEEKNUM(DATA[[#This Row],[Fecha]],2))</f>
        <v>45</v>
      </c>
      <c r="D8656" s="141">
        <v>45603</v>
      </c>
      <c r="E8656" s="142">
        <f>YEAR(DATA[[#This Row],[Fecha]])</f>
        <v>2024</v>
      </c>
      <c r="F8656" s="143" t="s">
        <v>398</v>
      </c>
      <c r="G8656" s="32" t="s">
        <v>76</v>
      </c>
      <c r="H8656" s="144" t="s">
        <v>288</v>
      </c>
      <c r="I8656" s="32" t="s">
        <v>166</v>
      </c>
      <c r="J8656" s="19">
        <v>0.13</v>
      </c>
      <c r="K8656" s="126"/>
    </row>
    <row r="8657" spans="1:11">
      <c r="A8657" s="121" t="s">
        <v>19</v>
      </c>
      <c r="B8657" s="5" t="str">
        <f>TEXT(DATA[[#This Row],[Fecha]],"mmm")</f>
        <v>nov</v>
      </c>
      <c r="C8657" s="16">
        <f>(WEEKNUM(DATA[[#This Row],[Fecha]],2))</f>
        <v>45</v>
      </c>
      <c r="D8657" s="141">
        <v>45603</v>
      </c>
      <c r="E8657" s="142">
        <f>YEAR(DATA[[#This Row],[Fecha]])</f>
        <v>2024</v>
      </c>
      <c r="F8657" s="143" t="s">
        <v>58</v>
      </c>
      <c r="G8657" s="32" t="s">
        <v>80</v>
      </c>
      <c r="H8657" s="144" t="s">
        <v>728</v>
      </c>
      <c r="I8657" s="32" t="s">
        <v>57</v>
      </c>
      <c r="J8657" s="19">
        <v>9.84</v>
      </c>
      <c r="K8657" s="126" t="s">
        <v>1306</v>
      </c>
    </row>
    <row r="8658" spans="1:11">
      <c r="A8658" s="121" t="s">
        <v>22</v>
      </c>
      <c r="B8658" s="5" t="str">
        <f>TEXT(DATA[[#This Row],[Fecha]],"mmm")</f>
        <v>nov</v>
      </c>
      <c r="C8658" s="16">
        <f>(WEEKNUM(DATA[[#This Row],[Fecha]],2))</f>
        <v>45</v>
      </c>
      <c r="D8658" s="141">
        <v>45603</v>
      </c>
      <c r="E8658" s="142">
        <f>YEAR(DATA[[#This Row],[Fecha]])</f>
        <v>2024</v>
      </c>
      <c r="F8658" s="143" t="s">
        <v>398</v>
      </c>
      <c r="G8658" s="32" t="s">
        <v>65</v>
      </c>
      <c r="H8658" s="144" t="s">
        <v>69</v>
      </c>
      <c r="I8658" s="32" t="s">
        <v>166</v>
      </c>
      <c r="J8658" s="19">
        <v>1.68</v>
      </c>
      <c r="K8658" s="126"/>
    </row>
    <row r="8659" spans="1:11">
      <c r="A8659" s="121" t="s">
        <v>22</v>
      </c>
      <c r="B8659" s="5" t="str">
        <f>TEXT(DATA[[#This Row],[Fecha]],"mmm")</f>
        <v>nov</v>
      </c>
      <c r="C8659" s="16">
        <f>(WEEKNUM(DATA[[#This Row],[Fecha]],2))</f>
        <v>45</v>
      </c>
      <c r="D8659" s="141">
        <v>45603</v>
      </c>
      <c r="E8659" s="142">
        <f>YEAR(DATA[[#This Row],[Fecha]])</f>
        <v>2024</v>
      </c>
      <c r="F8659" s="143" t="s">
        <v>398</v>
      </c>
      <c r="G8659" s="32" t="s">
        <v>65</v>
      </c>
      <c r="H8659" s="144" t="s">
        <v>89</v>
      </c>
      <c r="I8659" s="32" t="s">
        <v>166</v>
      </c>
      <c r="J8659" s="19">
        <v>1.88</v>
      </c>
      <c r="K8659" s="126"/>
    </row>
    <row r="8660" spans="1:11">
      <c r="A8660" s="121" t="s">
        <v>22</v>
      </c>
      <c r="B8660" s="5" t="str">
        <f>TEXT(DATA[[#This Row],[Fecha]],"mmm")</f>
        <v>nov</v>
      </c>
      <c r="C8660" s="16">
        <f>(WEEKNUM(DATA[[#This Row],[Fecha]],2))</f>
        <v>45</v>
      </c>
      <c r="D8660" s="141">
        <v>45603</v>
      </c>
      <c r="E8660" s="142">
        <f>YEAR(DATA[[#This Row],[Fecha]])</f>
        <v>2024</v>
      </c>
      <c r="F8660" s="143" t="s">
        <v>398</v>
      </c>
      <c r="G8660" s="32" t="s">
        <v>78</v>
      </c>
      <c r="H8660" s="144" t="s">
        <v>296</v>
      </c>
      <c r="I8660" s="32" t="s">
        <v>166</v>
      </c>
      <c r="J8660" s="19">
        <v>1.65</v>
      </c>
      <c r="K8660" s="126"/>
    </row>
    <row r="8661" spans="1:11">
      <c r="A8661" s="121" t="s">
        <v>22</v>
      </c>
      <c r="B8661" s="5" t="str">
        <f>TEXT(DATA[[#This Row],[Fecha]],"mmm")</f>
        <v>nov</v>
      </c>
      <c r="C8661" s="16">
        <f>(WEEKNUM(DATA[[#This Row],[Fecha]],2))</f>
        <v>45</v>
      </c>
      <c r="D8661" s="141">
        <v>45603</v>
      </c>
      <c r="E8661" s="142">
        <f>YEAR(DATA[[#This Row],[Fecha]])</f>
        <v>2024</v>
      </c>
      <c r="F8661" s="143" t="s">
        <v>398</v>
      </c>
      <c r="G8661" s="32" t="s">
        <v>78</v>
      </c>
      <c r="H8661" s="144" t="s">
        <v>296</v>
      </c>
      <c r="I8661" s="32" t="s">
        <v>166</v>
      </c>
      <c r="J8661" s="19">
        <v>1.53</v>
      </c>
      <c r="K8661" s="126"/>
    </row>
    <row r="8662" spans="1:11">
      <c r="A8662" s="121" t="s">
        <v>22</v>
      </c>
      <c r="B8662" s="5" t="str">
        <f>TEXT(DATA[[#This Row],[Fecha]],"mmm")</f>
        <v>nov</v>
      </c>
      <c r="C8662" s="16">
        <f>(WEEKNUM(DATA[[#This Row],[Fecha]],2))</f>
        <v>45</v>
      </c>
      <c r="D8662" s="141">
        <v>45603</v>
      </c>
      <c r="E8662" s="142">
        <f>YEAR(DATA[[#This Row],[Fecha]])</f>
        <v>2024</v>
      </c>
      <c r="F8662" s="143" t="s">
        <v>398</v>
      </c>
      <c r="G8662" s="32" t="s">
        <v>78</v>
      </c>
      <c r="H8662" s="144" t="s">
        <v>296</v>
      </c>
      <c r="I8662" s="32" t="s">
        <v>166</v>
      </c>
      <c r="J8662" s="19">
        <v>0.2</v>
      </c>
      <c r="K8662" s="126"/>
    </row>
    <row r="8663" spans="1:11">
      <c r="A8663" s="121" t="s">
        <v>22</v>
      </c>
      <c r="B8663" s="5" t="str">
        <f>TEXT(DATA[[#This Row],[Fecha]],"mmm")</f>
        <v>nov</v>
      </c>
      <c r="C8663" s="16">
        <f>(WEEKNUM(DATA[[#This Row],[Fecha]],2))</f>
        <v>45</v>
      </c>
      <c r="D8663" s="141">
        <v>45604</v>
      </c>
      <c r="E8663" s="142">
        <f>YEAR(DATA[[#This Row],[Fecha]])</f>
        <v>2024</v>
      </c>
      <c r="F8663" s="143" t="s">
        <v>398</v>
      </c>
      <c r="G8663" s="32" t="s">
        <v>65</v>
      </c>
      <c r="H8663" s="144" t="s">
        <v>279</v>
      </c>
      <c r="I8663" s="32" t="s">
        <v>56</v>
      </c>
      <c r="J8663" s="19">
        <v>13.64</v>
      </c>
      <c r="K8663" s="126" t="s">
        <v>1307</v>
      </c>
    </row>
    <row r="8664" spans="1:11">
      <c r="A8664" s="121" t="s">
        <v>22</v>
      </c>
      <c r="B8664" s="5" t="str">
        <f>TEXT(DATA[[#This Row],[Fecha]],"mmm")</f>
        <v>nov</v>
      </c>
      <c r="C8664" s="16">
        <f>(WEEKNUM(DATA[[#This Row],[Fecha]],2))</f>
        <v>45</v>
      </c>
      <c r="D8664" s="141">
        <v>45604</v>
      </c>
      <c r="E8664" s="142">
        <f>YEAR(DATA[[#This Row],[Fecha]])</f>
        <v>2024</v>
      </c>
      <c r="F8664" s="143" t="s">
        <v>398</v>
      </c>
      <c r="G8664" s="32" t="s">
        <v>65</v>
      </c>
      <c r="H8664" s="144" t="s">
        <v>279</v>
      </c>
      <c r="I8664" s="32" t="s">
        <v>166</v>
      </c>
      <c r="J8664" s="19">
        <v>2.5499999999999998</v>
      </c>
      <c r="K8664" s="126"/>
    </row>
    <row r="8665" spans="1:11">
      <c r="A8665" s="121" t="s">
        <v>22</v>
      </c>
      <c r="B8665" s="5" t="str">
        <f>TEXT(DATA[[#This Row],[Fecha]],"mmm")</f>
        <v>nov</v>
      </c>
      <c r="C8665" s="16">
        <f>(WEEKNUM(DATA[[#This Row],[Fecha]],2))</f>
        <v>45</v>
      </c>
      <c r="D8665" s="141">
        <v>45604</v>
      </c>
      <c r="E8665" s="142">
        <f>YEAR(DATA[[#This Row],[Fecha]])</f>
        <v>2024</v>
      </c>
      <c r="F8665" s="143" t="s">
        <v>58</v>
      </c>
      <c r="G8665" s="32" t="s">
        <v>65</v>
      </c>
      <c r="H8665" s="144" t="s">
        <v>279</v>
      </c>
      <c r="I8665" s="32" t="s">
        <v>166</v>
      </c>
      <c r="J8665" s="19">
        <v>2.48</v>
      </c>
      <c r="K8665" s="126"/>
    </row>
    <row r="8666" spans="1:11">
      <c r="A8666" s="121" t="s">
        <v>22</v>
      </c>
      <c r="B8666" s="5" t="str">
        <f>TEXT(DATA[[#This Row],[Fecha]],"mmm")</f>
        <v>nov</v>
      </c>
      <c r="C8666" s="16">
        <f>(WEEKNUM(DATA[[#This Row],[Fecha]],2))</f>
        <v>45</v>
      </c>
      <c r="D8666" s="141">
        <v>45604</v>
      </c>
      <c r="E8666" s="142">
        <f>YEAR(DATA[[#This Row],[Fecha]])</f>
        <v>2024</v>
      </c>
      <c r="F8666" s="143" t="s">
        <v>58</v>
      </c>
      <c r="G8666" s="32" t="s">
        <v>65</v>
      </c>
      <c r="H8666" s="144" t="s">
        <v>279</v>
      </c>
      <c r="I8666" s="32" t="s">
        <v>166</v>
      </c>
      <c r="J8666" s="19">
        <v>1.25</v>
      </c>
      <c r="K8666" s="126"/>
    </row>
    <row r="8667" spans="1:11">
      <c r="A8667" s="121" t="s">
        <v>22</v>
      </c>
      <c r="B8667" s="5" t="str">
        <f>TEXT(DATA[[#This Row],[Fecha]],"mmm")</f>
        <v>nov</v>
      </c>
      <c r="C8667" s="16">
        <f>(WEEKNUM(DATA[[#This Row],[Fecha]],2))</f>
        <v>45</v>
      </c>
      <c r="D8667" s="141">
        <v>45604</v>
      </c>
      <c r="E8667" s="142">
        <f>YEAR(DATA[[#This Row],[Fecha]])</f>
        <v>2024</v>
      </c>
      <c r="F8667" s="143" t="s">
        <v>398</v>
      </c>
      <c r="G8667" s="32" t="s">
        <v>65</v>
      </c>
      <c r="H8667" s="144" t="s">
        <v>279</v>
      </c>
      <c r="I8667" s="32" t="s">
        <v>166</v>
      </c>
      <c r="J8667" s="19">
        <v>0.73</v>
      </c>
      <c r="K8667" s="126"/>
    </row>
    <row r="8668" spans="1:11">
      <c r="A8668" s="121" t="s">
        <v>22</v>
      </c>
      <c r="B8668" s="5" t="str">
        <f>TEXT(DATA[[#This Row],[Fecha]],"mmm")</f>
        <v>nov</v>
      </c>
      <c r="C8668" s="16">
        <f>(WEEKNUM(DATA[[#This Row],[Fecha]],2))</f>
        <v>45</v>
      </c>
      <c r="D8668" s="141">
        <v>45604</v>
      </c>
      <c r="E8668" s="142">
        <f>YEAR(DATA[[#This Row],[Fecha]])</f>
        <v>2024</v>
      </c>
      <c r="F8668" s="143" t="s">
        <v>398</v>
      </c>
      <c r="G8668" s="32" t="s">
        <v>60</v>
      </c>
      <c r="H8668" s="144" t="s">
        <v>880</v>
      </c>
      <c r="I8668" s="32" t="s">
        <v>166</v>
      </c>
      <c r="J8668" s="19">
        <v>1.18</v>
      </c>
      <c r="K8668" s="126"/>
    </row>
    <row r="8669" spans="1:11">
      <c r="A8669" s="121" t="s">
        <v>20</v>
      </c>
      <c r="B8669" s="5" t="str">
        <f>TEXT(DATA[[#This Row],[Fecha]],"mmm")</f>
        <v>nov</v>
      </c>
      <c r="C8669" s="16">
        <f>(WEEKNUM(DATA[[#This Row],[Fecha]],2))</f>
        <v>45</v>
      </c>
      <c r="D8669" s="141">
        <v>45601</v>
      </c>
      <c r="E8669" s="142">
        <f>YEAR(DATA[[#This Row],[Fecha]])</f>
        <v>2024</v>
      </c>
      <c r="F8669" s="143" t="s">
        <v>58</v>
      </c>
      <c r="G8669" s="32" t="s">
        <v>76</v>
      </c>
      <c r="H8669" s="144" t="s">
        <v>303</v>
      </c>
      <c r="I8669" s="32" t="s">
        <v>56</v>
      </c>
      <c r="J8669" s="19">
        <v>60</v>
      </c>
      <c r="K8669" s="126" t="s">
        <v>1308</v>
      </c>
    </row>
    <row r="8670" spans="1:11">
      <c r="A8670" s="121" t="s">
        <v>20</v>
      </c>
      <c r="B8670" s="5" t="str">
        <f>TEXT(DATA[[#This Row],[Fecha]],"mmm")</f>
        <v>nov</v>
      </c>
      <c r="C8670" s="16">
        <f>(WEEKNUM(DATA[[#This Row],[Fecha]],2))</f>
        <v>45</v>
      </c>
      <c r="D8670" s="141">
        <v>45601</v>
      </c>
      <c r="E8670" s="142">
        <f>YEAR(DATA[[#This Row],[Fecha]])</f>
        <v>2024</v>
      </c>
      <c r="F8670" s="143" t="s">
        <v>58</v>
      </c>
      <c r="G8670" s="32" t="s">
        <v>76</v>
      </c>
      <c r="H8670" s="144" t="s">
        <v>303</v>
      </c>
      <c r="I8670" s="32" t="s">
        <v>56</v>
      </c>
      <c r="J8670" s="19">
        <v>60</v>
      </c>
      <c r="K8670" s="126" t="s">
        <v>1308</v>
      </c>
    </row>
    <row r="8671" spans="1:11">
      <c r="A8671" s="121" t="s">
        <v>20</v>
      </c>
      <c r="B8671" s="5" t="str">
        <f>TEXT(DATA[[#This Row],[Fecha]],"mmm")</f>
        <v>nov</v>
      </c>
      <c r="C8671" s="16">
        <f>(WEEKNUM(DATA[[#This Row],[Fecha]],2))</f>
        <v>45</v>
      </c>
      <c r="D8671" s="141">
        <v>45601</v>
      </c>
      <c r="E8671" s="142">
        <f>YEAR(DATA[[#This Row],[Fecha]])</f>
        <v>2024</v>
      </c>
      <c r="F8671" s="143" t="s">
        <v>58</v>
      </c>
      <c r="G8671" s="32" t="s">
        <v>76</v>
      </c>
      <c r="H8671" s="144" t="s">
        <v>303</v>
      </c>
      <c r="I8671" s="32" t="s">
        <v>56</v>
      </c>
      <c r="J8671" s="19">
        <v>60</v>
      </c>
      <c r="K8671" s="126" t="s">
        <v>1308</v>
      </c>
    </row>
    <row r="8672" spans="1:11">
      <c r="A8672" s="121" t="s">
        <v>20</v>
      </c>
      <c r="B8672" s="5" t="str">
        <f>TEXT(DATA[[#This Row],[Fecha]],"mmm")</f>
        <v>nov</v>
      </c>
      <c r="C8672" s="16">
        <f>(WEEKNUM(DATA[[#This Row],[Fecha]],2))</f>
        <v>45</v>
      </c>
      <c r="D8672" s="141">
        <v>45601</v>
      </c>
      <c r="E8672" s="142">
        <f>YEAR(DATA[[#This Row],[Fecha]])</f>
        <v>2024</v>
      </c>
      <c r="F8672" s="143" t="s">
        <v>58</v>
      </c>
      <c r="G8672" s="32" t="s">
        <v>76</v>
      </c>
      <c r="H8672" s="144" t="s">
        <v>303</v>
      </c>
      <c r="I8672" s="32" t="s">
        <v>56</v>
      </c>
      <c r="J8672" s="19">
        <v>60</v>
      </c>
      <c r="K8672" s="126" t="s">
        <v>1308</v>
      </c>
    </row>
    <row r="8673" spans="1:11">
      <c r="A8673" s="121" t="s">
        <v>20</v>
      </c>
      <c r="B8673" s="5" t="str">
        <f>TEXT(DATA[[#This Row],[Fecha]],"mmm")</f>
        <v>nov</v>
      </c>
      <c r="C8673" s="16">
        <f>(WEEKNUM(DATA[[#This Row],[Fecha]],2))</f>
        <v>45</v>
      </c>
      <c r="D8673" s="141">
        <v>45601</v>
      </c>
      <c r="E8673" s="142">
        <f>YEAR(DATA[[#This Row],[Fecha]])</f>
        <v>2024</v>
      </c>
      <c r="F8673" s="143" t="s">
        <v>58</v>
      </c>
      <c r="G8673" s="32" t="s">
        <v>76</v>
      </c>
      <c r="H8673" s="144" t="s">
        <v>303</v>
      </c>
      <c r="I8673" s="32" t="s">
        <v>56</v>
      </c>
      <c r="J8673" s="19">
        <v>60</v>
      </c>
      <c r="K8673" s="126" t="s">
        <v>1308</v>
      </c>
    </row>
    <row r="8674" spans="1:11">
      <c r="A8674" s="121" t="s">
        <v>20</v>
      </c>
      <c r="B8674" s="5" t="str">
        <f>TEXT(DATA[[#This Row],[Fecha]],"mmm")</f>
        <v>nov</v>
      </c>
      <c r="C8674" s="16">
        <f>(WEEKNUM(DATA[[#This Row],[Fecha]],2))</f>
        <v>45</v>
      </c>
      <c r="D8674" s="141">
        <v>45601</v>
      </c>
      <c r="E8674" s="142">
        <f>YEAR(DATA[[#This Row],[Fecha]])</f>
        <v>2024</v>
      </c>
      <c r="F8674" s="143" t="s">
        <v>58</v>
      </c>
      <c r="G8674" s="32" t="s">
        <v>76</v>
      </c>
      <c r="H8674" s="144" t="s">
        <v>303</v>
      </c>
      <c r="I8674" s="32" t="s">
        <v>56</v>
      </c>
      <c r="J8674" s="19">
        <v>60</v>
      </c>
      <c r="K8674" s="126" t="s">
        <v>1308</v>
      </c>
    </row>
    <row r="8675" spans="1:11">
      <c r="A8675" s="121" t="s">
        <v>20</v>
      </c>
      <c r="B8675" s="5" t="str">
        <f>TEXT(DATA[[#This Row],[Fecha]],"mmm")</f>
        <v>nov</v>
      </c>
      <c r="C8675" s="16">
        <f>(WEEKNUM(DATA[[#This Row],[Fecha]],2))</f>
        <v>45</v>
      </c>
      <c r="D8675" s="141">
        <v>45602</v>
      </c>
      <c r="E8675" s="142">
        <f>YEAR(DATA[[#This Row],[Fecha]])</f>
        <v>2024</v>
      </c>
      <c r="F8675" s="143" t="s">
        <v>398</v>
      </c>
      <c r="G8675" s="32" t="s">
        <v>59</v>
      </c>
      <c r="H8675" s="144" t="s">
        <v>829</v>
      </c>
      <c r="I8675" s="32" t="s">
        <v>56</v>
      </c>
      <c r="J8675" s="19">
        <v>60</v>
      </c>
      <c r="K8675" s="126" t="s">
        <v>1309</v>
      </c>
    </row>
    <row r="8676" spans="1:11">
      <c r="A8676" s="121" t="s">
        <v>20</v>
      </c>
      <c r="B8676" s="5" t="str">
        <f>TEXT(DATA[[#This Row],[Fecha]],"mmm")</f>
        <v>nov</v>
      </c>
      <c r="C8676" s="16">
        <f>(WEEKNUM(DATA[[#This Row],[Fecha]],2))</f>
        <v>45</v>
      </c>
      <c r="D8676" s="141">
        <v>45602</v>
      </c>
      <c r="E8676" s="142">
        <f>YEAR(DATA[[#This Row],[Fecha]])</f>
        <v>2024</v>
      </c>
      <c r="F8676" s="143" t="s">
        <v>398</v>
      </c>
      <c r="G8676" s="32" t="s">
        <v>59</v>
      </c>
      <c r="H8676" s="144" t="s">
        <v>829</v>
      </c>
      <c r="I8676" s="32" t="s">
        <v>56</v>
      </c>
      <c r="J8676" s="19">
        <v>60</v>
      </c>
      <c r="K8676" s="126" t="s">
        <v>1309</v>
      </c>
    </row>
    <row r="8677" spans="1:11">
      <c r="A8677" s="121" t="s">
        <v>20</v>
      </c>
      <c r="B8677" s="5" t="str">
        <f>TEXT(DATA[[#This Row],[Fecha]],"mmm")</f>
        <v>nov</v>
      </c>
      <c r="C8677" s="16">
        <f>(WEEKNUM(DATA[[#This Row],[Fecha]],2))</f>
        <v>45</v>
      </c>
      <c r="D8677" s="141">
        <v>45602</v>
      </c>
      <c r="E8677" s="142">
        <f>YEAR(DATA[[#This Row],[Fecha]])</f>
        <v>2024</v>
      </c>
      <c r="F8677" s="143" t="s">
        <v>398</v>
      </c>
      <c r="G8677" s="32" t="s">
        <v>59</v>
      </c>
      <c r="H8677" s="144" t="s">
        <v>829</v>
      </c>
      <c r="I8677" s="32" t="s">
        <v>56</v>
      </c>
      <c r="J8677" s="19">
        <v>60</v>
      </c>
      <c r="K8677" s="126" t="s">
        <v>1309</v>
      </c>
    </row>
    <row r="8678" spans="1:11">
      <c r="A8678" s="121" t="s">
        <v>20</v>
      </c>
      <c r="B8678" s="5" t="str">
        <f>TEXT(DATA[[#This Row],[Fecha]],"mmm")</f>
        <v>nov</v>
      </c>
      <c r="C8678" s="16">
        <f>(WEEKNUM(DATA[[#This Row],[Fecha]],2))</f>
        <v>45</v>
      </c>
      <c r="D8678" s="141">
        <v>45602</v>
      </c>
      <c r="E8678" s="142">
        <f>YEAR(DATA[[#This Row],[Fecha]])</f>
        <v>2024</v>
      </c>
      <c r="F8678" s="143" t="s">
        <v>398</v>
      </c>
      <c r="G8678" s="32" t="s">
        <v>59</v>
      </c>
      <c r="H8678" s="144" t="s">
        <v>829</v>
      </c>
      <c r="I8678" s="32" t="s">
        <v>56</v>
      </c>
      <c r="J8678" s="19">
        <v>60</v>
      </c>
      <c r="K8678" s="126" t="s">
        <v>1309</v>
      </c>
    </row>
    <row r="8679" spans="1:11">
      <c r="A8679" s="121" t="s">
        <v>20</v>
      </c>
      <c r="B8679" s="5" t="str">
        <f>TEXT(DATA[[#This Row],[Fecha]],"mmm")</f>
        <v>nov</v>
      </c>
      <c r="C8679" s="16">
        <f>(WEEKNUM(DATA[[#This Row],[Fecha]],2))</f>
        <v>45</v>
      </c>
      <c r="D8679" s="141">
        <v>45602</v>
      </c>
      <c r="E8679" s="142">
        <f>YEAR(DATA[[#This Row],[Fecha]])</f>
        <v>2024</v>
      </c>
      <c r="F8679" s="143" t="s">
        <v>398</v>
      </c>
      <c r="G8679" s="32" t="s">
        <v>59</v>
      </c>
      <c r="H8679" s="144" t="s">
        <v>829</v>
      </c>
      <c r="I8679" s="32" t="s">
        <v>56</v>
      </c>
      <c r="J8679" s="19">
        <v>55.07</v>
      </c>
      <c r="K8679" s="126" t="s">
        <v>1309</v>
      </c>
    </row>
    <row r="8680" spans="1:11">
      <c r="A8680" s="121" t="s">
        <v>20</v>
      </c>
      <c r="B8680" s="5" t="str">
        <f>TEXT(DATA[[#This Row],[Fecha]],"mmm")</f>
        <v>nov</v>
      </c>
      <c r="C8680" s="16">
        <f>(WEEKNUM(DATA[[#This Row],[Fecha]],2))</f>
        <v>45</v>
      </c>
      <c r="D8680" s="141">
        <v>45601</v>
      </c>
      <c r="E8680" s="142">
        <f>YEAR(DATA[[#This Row],[Fecha]])</f>
        <v>2024</v>
      </c>
      <c r="F8680" s="143" t="s">
        <v>335</v>
      </c>
      <c r="G8680" s="32" t="s">
        <v>59</v>
      </c>
      <c r="H8680" s="144" t="s">
        <v>829</v>
      </c>
      <c r="I8680" s="32" t="s">
        <v>56</v>
      </c>
      <c r="J8680" s="19">
        <v>43.61</v>
      </c>
      <c r="K8680" s="126" t="s">
        <v>1309</v>
      </c>
    </row>
    <row r="8681" spans="1:11">
      <c r="A8681" s="121" t="s">
        <v>20</v>
      </c>
      <c r="B8681" s="5" t="str">
        <f>TEXT(DATA[[#This Row],[Fecha]],"mmm")</f>
        <v>nov</v>
      </c>
      <c r="C8681" s="16">
        <f>(WEEKNUM(DATA[[#This Row],[Fecha]],2))</f>
        <v>45</v>
      </c>
      <c r="D8681" s="141">
        <v>45602</v>
      </c>
      <c r="E8681" s="142">
        <f>YEAR(DATA[[#This Row],[Fecha]])</f>
        <v>2024</v>
      </c>
      <c r="F8681" s="143" t="s">
        <v>398</v>
      </c>
      <c r="G8681" s="32" t="s">
        <v>59</v>
      </c>
      <c r="H8681" s="144" t="s">
        <v>829</v>
      </c>
      <c r="I8681" s="32" t="s">
        <v>56</v>
      </c>
      <c r="J8681" s="19">
        <v>37.53</v>
      </c>
      <c r="K8681" s="126" t="s">
        <v>1309</v>
      </c>
    </row>
    <row r="8682" spans="1:11">
      <c r="A8682" s="121" t="s">
        <v>20</v>
      </c>
      <c r="B8682" s="5" t="str">
        <f>TEXT(DATA[[#This Row],[Fecha]],"mmm")</f>
        <v>nov</v>
      </c>
      <c r="C8682" s="16">
        <f>(WEEKNUM(DATA[[#This Row],[Fecha]],2))</f>
        <v>45</v>
      </c>
      <c r="D8682" s="141">
        <v>45601</v>
      </c>
      <c r="E8682" s="142">
        <f>YEAR(DATA[[#This Row],[Fecha]])</f>
        <v>2024</v>
      </c>
      <c r="F8682" s="143" t="s">
        <v>335</v>
      </c>
      <c r="G8682" s="32" t="s">
        <v>59</v>
      </c>
      <c r="H8682" s="144" t="s">
        <v>829</v>
      </c>
      <c r="I8682" s="32" t="s">
        <v>56</v>
      </c>
      <c r="J8682" s="19">
        <v>10</v>
      </c>
      <c r="K8682" s="126" t="s">
        <v>1309</v>
      </c>
    </row>
    <row r="8683" spans="1:11">
      <c r="A8683" s="121" t="s">
        <v>20</v>
      </c>
      <c r="B8683" s="5" t="str">
        <f>TEXT(DATA[[#This Row],[Fecha]],"mmm")</f>
        <v>nov</v>
      </c>
      <c r="C8683" s="16">
        <f>(WEEKNUM(DATA[[#This Row],[Fecha]],2))</f>
        <v>45</v>
      </c>
      <c r="D8683" s="141">
        <v>45603</v>
      </c>
      <c r="E8683" s="142">
        <f>YEAR(DATA[[#This Row],[Fecha]])</f>
        <v>2024</v>
      </c>
      <c r="F8683" s="143" t="s">
        <v>58</v>
      </c>
      <c r="G8683" s="32" t="s">
        <v>59</v>
      </c>
      <c r="H8683" s="144" t="s">
        <v>829</v>
      </c>
      <c r="I8683" s="32" t="s">
        <v>56</v>
      </c>
      <c r="J8683" s="19">
        <v>9.5</v>
      </c>
      <c r="K8683" s="126" t="s">
        <v>1309</v>
      </c>
    </row>
    <row r="8684" spans="1:11">
      <c r="A8684" s="121" t="s">
        <v>20</v>
      </c>
      <c r="B8684" s="5" t="str">
        <f>TEXT(DATA[[#This Row],[Fecha]],"mmm")</f>
        <v>nov</v>
      </c>
      <c r="C8684" s="16">
        <f>(WEEKNUM(DATA[[#This Row],[Fecha]],2))</f>
        <v>45</v>
      </c>
      <c r="D8684" s="141">
        <v>45603</v>
      </c>
      <c r="E8684" s="142">
        <f>YEAR(DATA[[#This Row],[Fecha]])</f>
        <v>2024</v>
      </c>
      <c r="F8684" s="143" t="s">
        <v>335</v>
      </c>
      <c r="G8684" s="32" t="s">
        <v>64</v>
      </c>
      <c r="H8684" s="144" t="s">
        <v>142</v>
      </c>
      <c r="I8684" s="32" t="s">
        <v>57</v>
      </c>
      <c r="J8684" s="19">
        <v>8.91</v>
      </c>
      <c r="K8684" s="126" t="s">
        <v>1310</v>
      </c>
    </row>
    <row r="8685" spans="1:11">
      <c r="A8685" s="121" t="s">
        <v>20</v>
      </c>
      <c r="B8685" s="5" t="str">
        <f>TEXT(DATA[[#This Row],[Fecha]],"mmm")</f>
        <v>nov</v>
      </c>
      <c r="C8685" s="16">
        <f>(WEEKNUM(DATA[[#This Row],[Fecha]],2))</f>
        <v>45</v>
      </c>
      <c r="D8685" s="141">
        <v>45601</v>
      </c>
      <c r="E8685" s="142">
        <f>YEAR(DATA[[#This Row],[Fecha]])</f>
        <v>2024</v>
      </c>
      <c r="F8685" s="143" t="s">
        <v>58</v>
      </c>
      <c r="G8685" s="32" t="s">
        <v>76</v>
      </c>
      <c r="H8685" s="144" t="s">
        <v>303</v>
      </c>
      <c r="I8685" s="32" t="s">
        <v>56</v>
      </c>
      <c r="J8685" s="19">
        <v>8.6300000000000008</v>
      </c>
      <c r="K8685" s="126"/>
    </row>
    <row r="8686" spans="1:11">
      <c r="A8686" s="121" t="s">
        <v>20</v>
      </c>
      <c r="B8686" s="5" t="str">
        <f>TEXT(DATA[[#This Row],[Fecha]],"mmm")</f>
        <v>nov</v>
      </c>
      <c r="C8686" s="16">
        <f>(WEEKNUM(DATA[[#This Row],[Fecha]],2))</f>
        <v>45</v>
      </c>
      <c r="D8686" s="141">
        <v>45603</v>
      </c>
      <c r="E8686" s="142">
        <f>YEAR(DATA[[#This Row],[Fecha]])</f>
        <v>2024</v>
      </c>
      <c r="F8686" s="143" t="s">
        <v>335</v>
      </c>
      <c r="G8686" s="32" t="s">
        <v>76</v>
      </c>
      <c r="H8686" s="144" t="s">
        <v>586</v>
      </c>
      <c r="I8686" s="32" t="s">
        <v>56</v>
      </c>
      <c r="J8686" s="19">
        <v>8.2899999999999991</v>
      </c>
      <c r="K8686" s="126"/>
    </row>
    <row r="8687" spans="1:11">
      <c r="A8687" s="121" t="s">
        <v>20</v>
      </c>
      <c r="B8687" s="5" t="str">
        <f>TEXT(DATA[[#This Row],[Fecha]],"mmm")</f>
        <v>nov</v>
      </c>
      <c r="C8687" s="16">
        <f>(WEEKNUM(DATA[[#This Row],[Fecha]],2))</f>
        <v>45</v>
      </c>
      <c r="D8687" s="141">
        <v>45603</v>
      </c>
      <c r="E8687" s="142">
        <f>YEAR(DATA[[#This Row],[Fecha]])</f>
        <v>2024</v>
      </c>
      <c r="F8687" s="143" t="s">
        <v>335</v>
      </c>
      <c r="G8687" s="32" t="s">
        <v>76</v>
      </c>
      <c r="H8687" s="144" t="s">
        <v>586</v>
      </c>
      <c r="I8687" s="32" t="s">
        <v>56</v>
      </c>
      <c r="J8687" s="19">
        <v>6.72</v>
      </c>
      <c r="K8687" s="126"/>
    </row>
    <row r="8688" spans="1:11">
      <c r="A8688" s="121" t="s">
        <v>20</v>
      </c>
      <c r="B8688" s="5" t="str">
        <f>TEXT(DATA[[#This Row],[Fecha]],"mmm")</f>
        <v>nov</v>
      </c>
      <c r="C8688" s="16">
        <f>(WEEKNUM(DATA[[#This Row],[Fecha]],2))</f>
        <v>45</v>
      </c>
      <c r="D8688" s="141">
        <v>45602</v>
      </c>
      <c r="E8688" s="142">
        <f>YEAR(DATA[[#This Row],[Fecha]])</f>
        <v>2024</v>
      </c>
      <c r="F8688" s="143" t="s">
        <v>335</v>
      </c>
      <c r="G8688" s="32" t="s">
        <v>76</v>
      </c>
      <c r="H8688" s="144" t="s">
        <v>586</v>
      </c>
      <c r="I8688" s="32" t="s">
        <v>56</v>
      </c>
      <c r="J8688" s="19">
        <v>6.24</v>
      </c>
      <c r="K8688" s="126"/>
    </row>
    <row r="8689" spans="1:11">
      <c r="A8689" s="121" t="s">
        <v>20</v>
      </c>
      <c r="B8689" s="5" t="str">
        <f>TEXT(DATA[[#This Row],[Fecha]],"mmm")</f>
        <v>nov</v>
      </c>
      <c r="C8689" s="16">
        <f>(WEEKNUM(DATA[[#This Row],[Fecha]],2))</f>
        <v>45</v>
      </c>
      <c r="D8689" s="141">
        <v>45603</v>
      </c>
      <c r="E8689" s="142">
        <f>YEAR(DATA[[#This Row],[Fecha]])</f>
        <v>2024</v>
      </c>
      <c r="F8689" s="143" t="s">
        <v>335</v>
      </c>
      <c r="G8689" s="32" t="s">
        <v>482</v>
      </c>
      <c r="H8689" s="144" t="s">
        <v>150</v>
      </c>
      <c r="I8689" s="32" t="s">
        <v>166</v>
      </c>
      <c r="J8689" s="19">
        <v>4.8499999999999996</v>
      </c>
      <c r="K8689" s="126"/>
    </row>
    <row r="8690" spans="1:11">
      <c r="A8690" s="121" t="s">
        <v>20</v>
      </c>
      <c r="B8690" s="5" t="str">
        <f>TEXT(DATA[[#This Row],[Fecha]],"mmm")</f>
        <v>nov</v>
      </c>
      <c r="C8690" s="16">
        <f>(WEEKNUM(DATA[[#This Row],[Fecha]],2))</f>
        <v>45</v>
      </c>
      <c r="D8690" s="141">
        <v>45601</v>
      </c>
      <c r="E8690" s="142">
        <f>YEAR(DATA[[#This Row],[Fecha]])</f>
        <v>2024</v>
      </c>
      <c r="F8690" s="143" t="s">
        <v>335</v>
      </c>
      <c r="G8690" s="32" t="s">
        <v>77</v>
      </c>
      <c r="H8690" s="144" t="s">
        <v>311</v>
      </c>
      <c r="I8690" s="32" t="s">
        <v>166</v>
      </c>
      <c r="J8690" s="19">
        <v>4.6399999999999997</v>
      </c>
      <c r="K8690" s="126"/>
    </row>
    <row r="8691" spans="1:11">
      <c r="A8691" s="121" t="s">
        <v>20</v>
      </c>
      <c r="B8691" s="5" t="str">
        <f>TEXT(DATA[[#This Row],[Fecha]],"mmm")</f>
        <v>nov</v>
      </c>
      <c r="C8691" s="16">
        <f>(WEEKNUM(DATA[[#This Row],[Fecha]],2))</f>
        <v>45</v>
      </c>
      <c r="D8691" s="141">
        <v>45602</v>
      </c>
      <c r="E8691" s="142">
        <f>YEAR(DATA[[#This Row],[Fecha]])</f>
        <v>2024</v>
      </c>
      <c r="F8691" s="143" t="s">
        <v>58</v>
      </c>
      <c r="G8691" s="32" t="s">
        <v>59</v>
      </c>
      <c r="H8691" s="144" t="s">
        <v>598</v>
      </c>
      <c r="I8691" s="32" t="s">
        <v>166</v>
      </c>
      <c r="J8691" s="19">
        <v>4.33</v>
      </c>
      <c r="K8691" s="126"/>
    </row>
    <row r="8692" spans="1:11">
      <c r="A8692" s="121" t="s">
        <v>20</v>
      </c>
      <c r="B8692" s="5" t="str">
        <f>TEXT(DATA[[#This Row],[Fecha]],"mmm")</f>
        <v>nov</v>
      </c>
      <c r="C8692" s="16">
        <f>(WEEKNUM(DATA[[#This Row],[Fecha]],2))</f>
        <v>45</v>
      </c>
      <c r="D8692" s="141">
        <v>45603</v>
      </c>
      <c r="E8692" s="142">
        <f>YEAR(DATA[[#This Row],[Fecha]])</f>
        <v>2024</v>
      </c>
      <c r="F8692" s="143" t="s">
        <v>335</v>
      </c>
      <c r="G8692" s="32" t="s">
        <v>76</v>
      </c>
      <c r="H8692" s="144" t="s">
        <v>586</v>
      </c>
      <c r="I8692" s="32" t="s">
        <v>166</v>
      </c>
      <c r="J8692" s="19">
        <v>4.18</v>
      </c>
      <c r="K8692" s="126"/>
    </row>
    <row r="8693" spans="1:11">
      <c r="A8693" s="121" t="s">
        <v>20</v>
      </c>
      <c r="B8693" s="5" t="str">
        <f>TEXT(DATA[[#This Row],[Fecha]],"mmm")</f>
        <v>nov</v>
      </c>
      <c r="C8693" s="16">
        <f>(WEEKNUM(DATA[[#This Row],[Fecha]],2))</f>
        <v>45</v>
      </c>
      <c r="D8693" s="141">
        <v>45603</v>
      </c>
      <c r="E8693" s="142">
        <f>YEAR(DATA[[#This Row],[Fecha]])</f>
        <v>2024</v>
      </c>
      <c r="F8693" s="143" t="s">
        <v>398</v>
      </c>
      <c r="G8693" s="32" t="s">
        <v>70</v>
      </c>
      <c r="H8693" s="144" t="s">
        <v>134</v>
      </c>
      <c r="I8693" s="32" t="s">
        <v>166</v>
      </c>
      <c r="J8693" s="19">
        <v>3.4</v>
      </c>
      <c r="K8693" s="126"/>
    </row>
    <row r="8694" spans="1:11">
      <c r="A8694" s="121" t="s">
        <v>20</v>
      </c>
      <c r="B8694" s="5" t="str">
        <f>TEXT(DATA[[#This Row],[Fecha]],"mmm")</f>
        <v>nov</v>
      </c>
      <c r="C8694" s="16">
        <f>(WEEKNUM(DATA[[#This Row],[Fecha]],2))</f>
        <v>45</v>
      </c>
      <c r="D8694" s="141">
        <v>45603</v>
      </c>
      <c r="E8694" s="142">
        <f>YEAR(DATA[[#This Row],[Fecha]])</f>
        <v>2024</v>
      </c>
      <c r="F8694" s="143" t="s">
        <v>58</v>
      </c>
      <c r="G8694" s="32" t="s">
        <v>59</v>
      </c>
      <c r="H8694" s="144" t="s">
        <v>556</v>
      </c>
      <c r="I8694" s="32" t="s">
        <v>166</v>
      </c>
      <c r="J8694" s="19">
        <v>3.25</v>
      </c>
      <c r="K8694" s="126"/>
    </row>
    <row r="8695" spans="1:11">
      <c r="A8695" s="121" t="s">
        <v>20</v>
      </c>
      <c r="B8695" s="5" t="str">
        <f>TEXT(DATA[[#This Row],[Fecha]],"mmm")</f>
        <v>nov</v>
      </c>
      <c r="C8695" s="16">
        <f>(WEEKNUM(DATA[[#This Row],[Fecha]],2))</f>
        <v>45</v>
      </c>
      <c r="D8695" s="141">
        <v>45602</v>
      </c>
      <c r="E8695" s="142">
        <f>YEAR(DATA[[#This Row],[Fecha]])</f>
        <v>2024</v>
      </c>
      <c r="F8695" s="143" t="s">
        <v>58</v>
      </c>
      <c r="G8695" s="32" t="s">
        <v>59</v>
      </c>
      <c r="H8695" s="144" t="s">
        <v>656</v>
      </c>
      <c r="I8695" s="32" t="s">
        <v>166</v>
      </c>
      <c r="J8695" s="19">
        <v>2.97</v>
      </c>
      <c r="K8695" s="126"/>
    </row>
    <row r="8696" spans="1:11">
      <c r="A8696" s="121" t="s">
        <v>20</v>
      </c>
      <c r="B8696" s="5" t="str">
        <f>TEXT(DATA[[#This Row],[Fecha]],"mmm")</f>
        <v>nov</v>
      </c>
      <c r="C8696" s="16">
        <f>(WEEKNUM(DATA[[#This Row],[Fecha]],2))</f>
        <v>45</v>
      </c>
      <c r="D8696" s="141">
        <v>45603</v>
      </c>
      <c r="E8696" s="142">
        <f>YEAR(DATA[[#This Row],[Fecha]])</f>
        <v>2024</v>
      </c>
      <c r="F8696" s="143" t="s">
        <v>398</v>
      </c>
      <c r="G8696" s="32" t="s">
        <v>76</v>
      </c>
      <c r="H8696" s="144" t="s">
        <v>865</v>
      </c>
      <c r="I8696" s="32" t="s">
        <v>166</v>
      </c>
      <c r="J8696" s="19">
        <v>2.89</v>
      </c>
      <c r="K8696" s="126"/>
    </row>
    <row r="8697" spans="1:11">
      <c r="A8697" s="121" t="s">
        <v>20</v>
      </c>
      <c r="B8697" s="5" t="str">
        <f>TEXT(DATA[[#This Row],[Fecha]],"mmm")</f>
        <v>nov</v>
      </c>
      <c r="C8697" s="16">
        <f>(WEEKNUM(DATA[[#This Row],[Fecha]],2))</f>
        <v>45</v>
      </c>
      <c r="D8697" s="141">
        <v>45603</v>
      </c>
      <c r="E8697" s="142">
        <f>YEAR(DATA[[#This Row],[Fecha]])</f>
        <v>2024</v>
      </c>
      <c r="F8697" s="143" t="s">
        <v>58</v>
      </c>
      <c r="G8697" s="32" t="s">
        <v>59</v>
      </c>
      <c r="H8697" s="144" t="s">
        <v>656</v>
      </c>
      <c r="I8697" s="32" t="s">
        <v>166</v>
      </c>
      <c r="J8697" s="19">
        <v>2.83</v>
      </c>
      <c r="K8697" s="126"/>
    </row>
    <row r="8698" spans="1:11">
      <c r="A8698" s="121" t="s">
        <v>20</v>
      </c>
      <c r="B8698" s="5" t="str">
        <f>TEXT(DATA[[#This Row],[Fecha]],"mmm")</f>
        <v>nov</v>
      </c>
      <c r="C8698" s="16">
        <f>(WEEKNUM(DATA[[#This Row],[Fecha]],2))</f>
        <v>45</v>
      </c>
      <c r="D8698" s="141">
        <v>45603</v>
      </c>
      <c r="E8698" s="142">
        <f>YEAR(DATA[[#This Row],[Fecha]])</f>
        <v>2024</v>
      </c>
      <c r="F8698" s="143" t="s">
        <v>58</v>
      </c>
      <c r="G8698" s="32" t="s">
        <v>53</v>
      </c>
      <c r="H8698" s="144" t="s">
        <v>387</v>
      </c>
      <c r="I8698" s="32" t="s">
        <v>166</v>
      </c>
      <c r="J8698" s="19">
        <v>2.69</v>
      </c>
      <c r="K8698" s="126"/>
    </row>
    <row r="8699" spans="1:11">
      <c r="A8699" s="121" t="s">
        <v>20</v>
      </c>
      <c r="B8699" s="5" t="str">
        <f>TEXT(DATA[[#This Row],[Fecha]],"mmm")</f>
        <v>nov</v>
      </c>
      <c r="C8699" s="16">
        <f>(WEEKNUM(DATA[[#This Row],[Fecha]],2))</f>
        <v>45</v>
      </c>
      <c r="D8699" s="141">
        <v>45602</v>
      </c>
      <c r="E8699" s="142">
        <f>YEAR(DATA[[#This Row],[Fecha]])</f>
        <v>2024</v>
      </c>
      <c r="F8699" s="143" t="s">
        <v>335</v>
      </c>
      <c r="G8699" s="32" t="s">
        <v>59</v>
      </c>
      <c r="H8699" s="144" t="s">
        <v>829</v>
      </c>
      <c r="I8699" s="32" t="s">
        <v>166</v>
      </c>
      <c r="J8699" s="19">
        <v>2.57</v>
      </c>
      <c r="K8699" s="126"/>
    </row>
    <row r="8700" spans="1:11">
      <c r="A8700" s="121" t="s">
        <v>20</v>
      </c>
      <c r="B8700" s="5" t="str">
        <f>TEXT(DATA[[#This Row],[Fecha]],"mmm")</f>
        <v>nov</v>
      </c>
      <c r="C8700" s="16">
        <f>(WEEKNUM(DATA[[#This Row],[Fecha]],2))</f>
        <v>45</v>
      </c>
      <c r="D8700" s="141">
        <v>45602</v>
      </c>
      <c r="E8700" s="142">
        <f>YEAR(DATA[[#This Row],[Fecha]])</f>
        <v>2024</v>
      </c>
      <c r="F8700" s="143" t="s">
        <v>398</v>
      </c>
      <c r="G8700" s="32" t="s">
        <v>52</v>
      </c>
      <c r="H8700" s="144" t="s">
        <v>162</v>
      </c>
      <c r="I8700" s="32" t="s">
        <v>166</v>
      </c>
      <c r="J8700" s="19">
        <v>2.5499999999999998</v>
      </c>
      <c r="K8700" s="126"/>
    </row>
    <row r="8701" spans="1:11">
      <c r="A8701" s="121" t="s">
        <v>20</v>
      </c>
      <c r="B8701" s="5" t="str">
        <f>TEXT(DATA[[#This Row],[Fecha]],"mmm")</f>
        <v>nov</v>
      </c>
      <c r="C8701" s="16">
        <f>(WEEKNUM(DATA[[#This Row],[Fecha]],2))</f>
        <v>45</v>
      </c>
      <c r="D8701" s="141">
        <v>45603</v>
      </c>
      <c r="E8701" s="142">
        <f>YEAR(DATA[[#This Row],[Fecha]])</f>
        <v>2024</v>
      </c>
      <c r="F8701" s="143" t="s">
        <v>398</v>
      </c>
      <c r="G8701" s="32" t="s">
        <v>76</v>
      </c>
      <c r="H8701" s="144" t="s">
        <v>865</v>
      </c>
      <c r="I8701" s="32" t="s">
        <v>166</v>
      </c>
      <c r="J8701" s="19">
        <v>2.44</v>
      </c>
      <c r="K8701" s="126"/>
    </row>
    <row r="8702" spans="1:11">
      <c r="A8702" s="121" t="s">
        <v>20</v>
      </c>
      <c r="B8702" s="5" t="str">
        <f>TEXT(DATA[[#This Row],[Fecha]],"mmm")</f>
        <v>nov</v>
      </c>
      <c r="C8702" s="16">
        <f>(WEEKNUM(DATA[[#This Row],[Fecha]],2))</f>
        <v>45</v>
      </c>
      <c r="D8702" s="141">
        <v>45602</v>
      </c>
      <c r="E8702" s="142">
        <f>YEAR(DATA[[#This Row],[Fecha]])</f>
        <v>2024</v>
      </c>
      <c r="F8702" s="143" t="s">
        <v>335</v>
      </c>
      <c r="G8702" s="32" t="s">
        <v>76</v>
      </c>
      <c r="H8702" s="144" t="s">
        <v>529</v>
      </c>
      <c r="I8702" s="32" t="s">
        <v>166</v>
      </c>
      <c r="J8702" s="19">
        <v>2.3199999999999998</v>
      </c>
      <c r="K8702" s="126"/>
    </row>
    <row r="8703" spans="1:11">
      <c r="A8703" s="121" t="s">
        <v>20</v>
      </c>
      <c r="B8703" s="5" t="str">
        <f>TEXT(DATA[[#This Row],[Fecha]],"mmm")</f>
        <v>nov</v>
      </c>
      <c r="C8703" s="16">
        <f>(WEEKNUM(DATA[[#This Row],[Fecha]],2))</f>
        <v>45</v>
      </c>
      <c r="D8703" s="141">
        <v>45603</v>
      </c>
      <c r="E8703" s="142">
        <f>YEAR(DATA[[#This Row],[Fecha]])</f>
        <v>2024</v>
      </c>
      <c r="F8703" s="143" t="s">
        <v>335</v>
      </c>
      <c r="G8703" s="32" t="s">
        <v>64</v>
      </c>
      <c r="H8703" s="144" t="s">
        <v>142</v>
      </c>
      <c r="I8703" s="32" t="s">
        <v>166</v>
      </c>
      <c r="J8703" s="19">
        <v>2.21</v>
      </c>
      <c r="K8703" s="126"/>
    </row>
    <row r="8704" spans="1:11">
      <c r="A8704" s="121" t="s">
        <v>20</v>
      </c>
      <c r="B8704" s="5" t="str">
        <f>TEXT(DATA[[#This Row],[Fecha]],"mmm")</f>
        <v>nov</v>
      </c>
      <c r="C8704" s="16">
        <f>(WEEKNUM(DATA[[#This Row],[Fecha]],2))</f>
        <v>45</v>
      </c>
      <c r="D8704" s="141">
        <v>45602</v>
      </c>
      <c r="E8704" s="142">
        <f>YEAR(DATA[[#This Row],[Fecha]])</f>
        <v>2024</v>
      </c>
      <c r="F8704" s="143" t="s">
        <v>335</v>
      </c>
      <c r="G8704" s="32" t="s">
        <v>76</v>
      </c>
      <c r="H8704" s="144" t="s">
        <v>586</v>
      </c>
      <c r="I8704" s="32" t="s">
        <v>166</v>
      </c>
      <c r="J8704" s="19">
        <v>2.2000000000000002</v>
      </c>
      <c r="K8704" s="126"/>
    </row>
    <row r="8705" spans="1:11">
      <c r="A8705" s="121" t="s">
        <v>20</v>
      </c>
      <c r="B8705" s="5" t="str">
        <f>TEXT(DATA[[#This Row],[Fecha]],"mmm")</f>
        <v>nov</v>
      </c>
      <c r="C8705" s="16">
        <f>(WEEKNUM(DATA[[#This Row],[Fecha]],2))</f>
        <v>45</v>
      </c>
      <c r="D8705" s="141">
        <v>45601</v>
      </c>
      <c r="E8705" s="142">
        <f>YEAR(DATA[[#This Row],[Fecha]])</f>
        <v>2024</v>
      </c>
      <c r="F8705" s="143" t="s">
        <v>335</v>
      </c>
      <c r="G8705" s="32" t="s">
        <v>62</v>
      </c>
      <c r="H8705" s="144" t="s">
        <v>63</v>
      </c>
      <c r="I8705" s="32" t="s">
        <v>166</v>
      </c>
      <c r="J8705" s="19">
        <v>1.94</v>
      </c>
      <c r="K8705" s="126"/>
    </row>
    <row r="8706" spans="1:11">
      <c r="A8706" s="121" t="s">
        <v>20</v>
      </c>
      <c r="B8706" s="5" t="str">
        <f>TEXT(DATA[[#This Row],[Fecha]],"mmm")</f>
        <v>nov</v>
      </c>
      <c r="C8706" s="16">
        <f>(WEEKNUM(DATA[[#This Row],[Fecha]],2))</f>
        <v>45</v>
      </c>
      <c r="D8706" s="141">
        <v>45603</v>
      </c>
      <c r="E8706" s="142">
        <f>YEAR(DATA[[#This Row],[Fecha]])</f>
        <v>2024</v>
      </c>
      <c r="F8706" s="143" t="s">
        <v>58</v>
      </c>
      <c r="G8706" s="32" t="s">
        <v>59</v>
      </c>
      <c r="H8706" s="144" t="s">
        <v>487</v>
      </c>
      <c r="I8706" s="32" t="s">
        <v>166</v>
      </c>
      <c r="J8706" s="19">
        <v>1.88</v>
      </c>
      <c r="K8706" s="126"/>
    </row>
    <row r="8707" spans="1:11">
      <c r="A8707" s="121" t="s">
        <v>20</v>
      </c>
      <c r="B8707" s="5" t="str">
        <f>TEXT(DATA[[#This Row],[Fecha]],"mmm")</f>
        <v>nov</v>
      </c>
      <c r="C8707" s="16">
        <f>(WEEKNUM(DATA[[#This Row],[Fecha]],2))</f>
        <v>45</v>
      </c>
      <c r="D8707" s="141">
        <v>45603</v>
      </c>
      <c r="E8707" s="142">
        <f>YEAR(DATA[[#This Row],[Fecha]])</f>
        <v>2024</v>
      </c>
      <c r="F8707" s="143" t="s">
        <v>398</v>
      </c>
      <c r="G8707" s="32" t="s">
        <v>52</v>
      </c>
      <c r="H8707" s="144" t="s">
        <v>162</v>
      </c>
      <c r="I8707" s="32" t="s">
        <v>166</v>
      </c>
      <c r="J8707" s="19">
        <v>1.58</v>
      </c>
      <c r="K8707" s="126"/>
    </row>
    <row r="8708" spans="1:11">
      <c r="A8708" s="121" t="s">
        <v>20</v>
      </c>
      <c r="B8708" s="5" t="str">
        <f>TEXT(DATA[[#This Row],[Fecha]],"mmm")</f>
        <v>nov</v>
      </c>
      <c r="C8708" s="16">
        <f>(WEEKNUM(DATA[[#This Row],[Fecha]],2))</f>
        <v>45</v>
      </c>
      <c r="D8708" s="141">
        <v>45603</v>
      </c>
      <c r="E8708" s="142">
        <f>YEAR(DATA[[#This Row],[Fecha]])</f>
        <v>2024</v>
      </c>
      <c r="F8708" s="143" t="s">
        <v>58</v>
      </c>
      <c r="G8708" s="32" t="s">
        <v>59</v>
      </c>
      <c r="H8708" s="144" t="s">
        <v>692</v>
      </c>
      <c r="I8708" s="32" t="s">
        <v>166</v>
      </c>
      <c r="J8708" s="19">
        <v>1.52</v>
      </c>
      <c r="K8708" s="126"/>
    </row>
    <row r="8709" spans="1:11">
      <c r="A8709" s="121" t="s">
        <v>20</v>
      </c>
      <c r="B8709" s="5" t="str">
        <f>TEXT(DATA[[#This Row],[Fecha]],"mmm")</f>
        <v>nov</v>
      </c>
      <c r="C8709" s="16">
        <f>(WEEKNUM(DATA[[#This Row],[Fecha]],2))</f>
        <v>45</v>
      </c>
      <c r="D8709" s="141">
        <v>45603</v>
      </c>
      <c r="E8709" s="142">
        <f>YEAR(DATA[[#This Row],[Fecha]])</f>
        <v>2024</v>
      </c>
      <c r="F8709" s="143" t="s">
        <v>335</v>
      </c>
      <c r="G8709" s="32" t="s">
        <v>76</v>
      </c>
      <c r="H8709" s="144" t="s">
        <v>108</v>
      </c>
      <c r="I8709" s="32" t="s">
        <v>166</v>
      </c>
      <c r="J8709" s="19">
        <v>1.0900000000000001</v>
      </c>
      <c r="K8709" s="126"/>
    </row>
    <row r="8710" spans="1:11">
      <c r="A8710" s="121" t="s">
        <v>20</v>
      </c>
      <c r="B8710" s="5" t="str">
        <f>TEXT(DATA[[#This Row],[Fecha]],"mmm")</f>
        <v>nov</v>
      </c>
      <c r="C8710" s="16">
        <f>(WEEKNUM(DATA[[#This Row],[Fecha]],2))</f>
        <v>45</v>
      </c>
      <c r="D8710" s="141">
        <v>45603</v>
      </c>
      <c r="E8710" s="142">
        <f>YEAR(DATA[[#This Row],[Fecha]])</f>
        <v>2024</v>
      </c>
      <c r="F8710" s="143" t="s">
        <v>58</v>
      </c>
      <c r="G8710" s="32" t="s">
        <v>59</v>
      </c>
      <c r="H8710" s="144" t="s">
        <v>487</v>
      </c>
      <c r="I8710" s="32" t="s">
        <v>166</v>
      </c>
      <c r="J8710" s="19">
        <v>0.62</v>
      </c>
      <c r="K8710" s="126"/>
    </row>
    <row r="8711" spans="1:11">
      <c r="A8711" s="121" t="s">
        <v>20</v>
      </c>
      <c r="B8711" s="5" t="str">
        <f>TEXT(DATA[[#This Row],[Fecha]],"mmm")</f>
        <v>nov</v>
      </c>
      <c r="C8711" s="16">
        <f>(WEEKNUM(DATA[[#This Row],[Fecha]],2))</f>
        <v>45</v>
      </c>
      <c r="D8711" s="141">
        <v>45602</v>
      </c>
      <c r="E8711" s="142">
        <f>YEAR(DATA[[#This Row],[Fecha]])</f>
        <v>2024</v>
      </c>
      <c r="F8711" s="143" t="s">
        <v>398</v>
      </c>
      <c r="G8711" s="32" t="s">
        <v>52</v>
      </c>
      <c r="H8711" s="144" t="s">
        <v>162</v>
      </c>
      <c r="I8711" s="32" t="s">
        <v>166</v>
      </c>
      <c r="J8711" s="19">
        <v>0.23</v>
      </c>
      <c r="K8711" s="126"/>
    </row>
    <row r="8712" spans="1:11">
      <c r="A8712" s="121" t="s">
        <v>20</v>
      </c>
      <c r="B8712" s="5" t="str">
        <f>TEXT(DATA[[#This Row],[Fecha]],"mmm")</f>
        <v>nov</v>
      </c>
      <c r="C8712" s="16">
        <f>(WEEKNUM(DATA[[#This Row],[Fecha]],2))</f>
        <v>45</v>
      </c>
      <c r="D8712" s="141">
        <v>45603</v>
      </c>
      <c r="E8712" s="142">
        <f>YEAR(DATA[[#This Row],[Fecha]])</f>
        <v>2024</v>
      </c>
      <c r="F8712" s="143" t="s">
        <v>58</v>
      </c>
      <c r="G8712" s="32" t="s">
        <v>59</v>
      </c>
      <c r="H8712" s="144" t="s">
        <v>656</v>
      </c>
      <c r="I8712" s="32" t="s">
        <v>166</v>
      </c>
      <c r="J8712" s="19">
        <v>0.22</v>
      </c>
      <c r="K8712" s="126"/>
    </row>
    <row r="8713" spans="1:11">
      <c r="A8713" s="127" t="s">
        <v>20</v>
      </c>
      <c r="B8713" s="128" t="str">
        <f>TEXT(DATA[[#This Row],[Fecha]],"mmm")</f>
        <v>nov</v>
      </c>
      <c r="C8713" s="129">
        <f>(WEEKNUM(DATA[[#This Row],[Fecha]],2))</f>
        <v>45</v>
      </c>
      <c r="D8713" s="145">
        <v>45601</v>
      </c>
      <c r="E8713" s="146">
        <f>YEAR(DATA[[#This Row],[Fecha]])</f>
        <v>2024</v>
      </c>
      <c r="F8713" s="147" t="s">
        <v>335</v>
      </c>
      <c r="G8713" s="133" t="s">
        <v>59</v>
      </c>
      <c r="H8713" s="148" t="s">
        <v>103</v>
      </c>
      <c r="I8713" s="133" t="s">
        <v>166</v>
      </c>
      <c r="J8713" s="135">
        <v>0.08</v>
      </c>
      <c r="K8713" s="136"/>
    </row>
    <row r="8714" spans="1:11">
      <c r="A8714" s="121" t="s">
        <v>19</v>
      </c>
      <c r="B8714" s="128" t="str">
        <f>TEXT(DATA[[#This Row],[Fecha]],"mmm")</f>
        <v>nov</v>
      </c>
      <c r="C8714" s="129">
        <f>(WEEKNUM(DATA[[#This Row],[Fecha]],2))</f>
        <v>46</v>
      </c>
      <c r="D8714" s="30">
        <v>45611</v>
      </c>
      <c r="E8714" s="102">
        <f>YEAR(DATA[[#This Row],[Fecha]])</f>
        <v>2024</v>
      </c>
      <c r="F8714" s="31" t="s">
        <v>398</v>
      </c>
      <c r="G8714" s="32" t="s">
        <v>53</v>
      </c>
      <c r="H8714" s="35" t="s">
        <v>519</v>
      </c>
      <c r="I8714" s="32" t="s">
        <v>56</v>
      </c>
      <c r="J8714" s="19">
        <v>20.74</v>
      </c>
      <c r="K8714" s="126" t="s">
        <v>1311</v>
      </c>
    </row>
    <row r="8715" spans="1:11">
      <c r="A8715" s="121" t="s">
        <v>19</v>
      </c>
      <c r="B8715" s="128" t="str">
        <f>TEXT(DATA[[#This Row],[Fecha]],"mmm")</f>
        <v>nov</v>
      </c>
      <c r="C8715" s="129">
        <f>(WEEKNUM(DATA[[#This Row],[Fecha]],2))</f>
        <v>46</v>
      </c>
      <c r="D8715" s="30">
        <v>45611</v>
      </c>
      <c r="E8715" s="102">
        <f>YEAR(DATA[[#This Row],[Fecha]])</f>
        <v>2024</v>
      </c>
      <c r="F8715" s="31" t="s">
        <v>58</v>
      </c>
      <c r="G8715" s="32" t="s">
        <v>65</v>
      </c>
      <c r="H8715" s="35" t="s">
        <v>415</v>
      </c>
      <c r="I8715" s="32" t="s">
        <v>57</v>
      </c>
      <c r="J8715" s="19">
        <v>14.93</v>
      </c>
      <c r="K8715" s="126" t="s">
        <v>1312</v>
      </c>
    </row>
    <row r="8716" spans="1:11">
      <c r="A8716" s="121" t="s">
        <v>19</v>
      </c>
      <c r="B8716" s="128" t="str">
        <f>TEXT(DATA[[#This Row],[Fecha]],"mmm")</f>
        <v>nov</v>
      </c>
      <c r="C8716" s="129">
        <f>(WEEKNUM(DATA[[#This Row],[Fecha]],2))</f>
        <v>46</v>
      </c>
      <c r="D8716" s="30">
        <v>45611</v>
      </c>
      <c r="E8716" s="102">
        <f>YEAR(DATA[[#This Row],[Fecha]])</f>
        <v>2024</v>
      </c>
      <c r="F8716" s="31" t="s">
        <v>58</v>
      </c>
      <c r="G8716" s="32" t="s">
        <v>65</v>
      </c>
      <c r="H8716" s="35" t="s">
        <v>415</v>
      </c>
      <c r="I8716" s="32" t="s">
        <v>57</v>
      </c>
      <c r="J8716" s="19">
        <v>11.86</v>
      </c>
      <c r="K8716" s="126" t="s">
        <v>1312</v>
      </c>
    </row>
    <row r="8717" spans="1:11">
      <c r="A8717" s="121" t="s">
        <v>19</v>
      </c>
      <c r="B8717" s="128" t="str">
        <f>TEXT(DATA[[#This Row],[Fecha]],"mmm")</f>
        <v>nov</v>
      </c>
      <c r="C8717" s="129">
        <f>(WEEKNUM(DATA[[#This Row],[Fecha]],2))</f>
        <v>46</v>
      </c>
      <c r="D8717" s="30">
        <v>45612</v>
      </c>
      <c r="E8717" s="102">
        <f>YEAR(DATA[[#This Row],[Fecha]])</f>
        <v>2024</v>
      </c>
      <c r="F8717" s="31" t="s">
        <v>398</v>
      </c>
      <c r="G8717" s="32" t="s">
        <v>64</v>
      </c>
      <c r="H8717" s="35" t="s">
        <v>340</v>
      </c>
      <c r="I8717" s="32" t="s">
        <v>56</v>
      </c>
      <c r="J8717" s="19">
        <v>27.48</v>
      </c>
      <c r="K8717" s="126" t="s">
        <v>1313</v>
      </c>
    </row>
    <row r="8718" spans="1:11">
      <c r="A8718" s="121" t="s">
        <v>19</v>
      </c>
      <c r="B8718" s="128" t="str">
        <f>TEXT(DATA[[#This Row],[Fecha]],"mmm")</f>
        <v>nov</v>
      </c>
      <c r="C8718" s="129">
        <f>(WEEKNUM(DATA[[#This Row],[Fecha]],2))</f>
        <v>46</v>
      </c>
      <c r="D8718" s="30">
        <v>45612</v>
      </c>
      <c r="E8718" s="102">
        <f>YEAR(DATA[[#This Row],[Fecha]])</f>
        <v>2024</v>
      </c>
      <c r="F8718" s="31" t="s">
        <v>398</v>
      </c>
      <c r="G8718" s="32" t="s">
        <v>64</v>
      </c>
      <c r="H8718" s="35" t="s">
        <v>340</v>
      </c>
      <c r="I8718" s="32" t="s">
        <v>56</v>
      </c>
      <c r="J8718" s="19">
        <v>22.51</v>
      </c>
      <c r="K8718" s="126" t="s">
        <v>1313</v>
      </c>
    </row>
    <row r="8719" spans="1:11">
      <c r="A8719" s="121" t="s">
        <v>19</v>
      </c>
      <c r="B8719" s="128" t="str">
        <f>TEXT(DATA[[#This Row],[Fecha]],"mmm")</f>
        <v>nov</v>
      </c>
      <c r="C8719" s="129">
        <f>(WEEKNUM(DATA[[#This Row],[Fecha]],2))</f>
        <v>46</v>
      </c>
      <c r="D8719" s="30">
        <v>45612</v>
      </c>
      <c r="E8719" s="102">
        <f>YEAR(DATA[[#This Row],[Fecha]])</f>
        <v>2024</v>
      </c>
      <c r="F8719" s="31" t="s">
        <v>58</v>
      </c>
      <c r="G8719" s="32" t="s">
        <v>179</v>
      </c>
      <c r="H8719" s="35" t="s">
        <v>709</v>
      </c>
      <c r="I8719" s="32" t="s">
        <v>56</v>
      </c>
      <c r="J8719" s="19">
        <v>60</v>
      </c>
      <c r="K8719" s="126" t="s">
        <v>1314</v>
      </c>
    </row>
    <row r="8720" spans="1:11">
      <c r="A8720" s="121" t="s">
        <v>19</v>
      </c>
      <c r="B8720" s="128" t="str">
        <f>TEXT(DATA[[#This Row],[Fecha]],"mmm")</f>
        <v>nov</v>
      </c>
      <c r="C8720" s="129">
        <f>(WEEKNUM(DATA[[#This Row],[Fecha]],2))</f>
        <v>46</v>
      </c>
      <c r="D8720" s="30">
        <v>45612</v>
      </c>
      <c r="E8720" s="102">
        <f>YEAR(DATA[[#This Row],[Fecha]])</f>
        <v>2024</v>
      </c>
      <c r="F8720" s="31" t="s">
        <v>58</v>
      </c>
      <c r="G8720" s="32" t="s">
        <v>179</v>
      </c>
      <c r="H8720" s="35" t="s">
        <v>709</v>
      </c>
      <c r="I8720" s="32" t="s">
        <v>56</v>
      </c>
      <c r="J8720" s="19">
        <v>58.85</v>
      </c>
      <c r="K8720" s="126" t="s">
        <v>1314</v>
      </c>
    </row>
    <row r="8721" spans="1:11">
      <c r="A8721" s="121" t="s">
        <v>19</v>
      </c>
      <c r="B8721" s="128" t="str">
        <f>TEXT(DATA[[#This Row],[Fecha]],"mmm")</f>
        <v>nov</v>
      </c>
      <c r="C8721" s="129">
        <f>(WEEKNUM(DATA[[#This Row],[Fecha]],2))</f>
        <v>46</v>
      </c>
      <c r="D8721" s="30">
        <v>45612</v>
      </c>
      <c r="E8721" s="102">
        <f>YEAR(DATA[[#This Row],[Fecha]])</f>
        <v>2024</v>
      </c>
      <c r="F8721" s="31" t="s">
        <v>398</v>
      </c>
      <c r="G8721" s="32" t="s">
        <v>77</v>
      </c>
      <c r="H8721" s="35" t="s">
        <v>124</v>
      </c>
      <c r="I8721" s="32" t="s">
        <v>57</v>
      </c>
      <c r="J8721" s="19">
        <v>31.41</v>
      </c>
      <c r="K8721" s="126" t="s">
        <v>641</v>
      </c>
    </row>
    <row r="8722" spans="1:11">
      <c r="A8722" s="121" t="s">
        <v>19</v>
      </c>
      <c r="B8722" s="128" t="str">
        <f>TEXT(DATA[[#This Row],[Fecha]],"mmm")</f>
        <v>nov</v>
      </c>
      <c r="C8722" s="129">
        <f>(WEEKNUM(DATA[[#This Row],[Fecha]],2))</f>
        <v>46</v>
      </c>
      <c r="D8722" s="30">
        <v>45612</v>
      </c>
      <c r="E8722" s="102">
        <f>YEAR(DATA[[#This Row],[Fecha]])</f>
        <v>2024</v>
      </c>
      <c r="F8722" s="31" t="s">
        <v>58</v>
      </c>
      <c r="G8722" s="32" t="s">
        <v>64</v>
      </c>
      <c r="H8722" s="35" t="s">
        <v>340</v>
      </c>
      <c r="I8722" s="32" t="s">
        <v>56</v>
      </c>
      <c r="J8722" s="19">
        <v>60</v>
      </c>
      <c r="K8722" s="126" t="s">
        <v>1313</v>
      </c>
    </row>
    <row r="8723" spans="1:11">
      <c r="A8723" s="121" t="s">
        <v>19</v>
      </c>
      <c r="B8723" s="128" t="str">
        <f>TEXT(DATA[[#This Row],[Fecha]],"mmm")</f>
        <v>nov</v>
      </c>
      <c r="C8723" s="129">
        <f>(WEEKNUM(DATA[[#This Row],[Fecha]],2))</f>
        <v>46</v>
      </c>
      <c r="D8723" s="30">
        <v>45612</v>
      </c>
      <c r="E8723" s="102">
        <f>YEAR(DATA[[#This Row],[Fecha]])</f>
        <v>2024</v>
      </c>
      <c r="F8723" s="31" t="s">
        <v>58</v>
      </c>
      <c r="G8723" s="32" t="s">
        <v>64</v>
      </c>
      <c r="H8723" s="35" t="s">
        <v>340</v>
      </c>
      <c r="I8723" s="32" t="s">
        <v>56</v>
      </c>
      <c r="J8723" s="19">
        <v>60</v>
      </c>
      <c r="K8723" s="126" t="s">
        <v>1313</v>
      </c>
    </row>
    <row r="8724" spans="1:11">
      <c r="A8724" s="121" t="s">
        <v>20</v>
      </c>
      <c r="B8724" s="128" t="str">
        <f>TEXT(DATA[[#This Row],[Fecha]],"mmm")</f>
        <v>nov</v>
      </c>
      <c r="C8724" s="129">
        <f>(WEEKNUM(DATA[[#This Row],[Fecha]],2))</f>
        <v>46</v>
      </c>
      <c r="D8724" s="30">
        <v>45610</v>
      </c>
      <c r="E8724" s="102">
        <f>YEAR(DATA[[#This Row],[Fecha]])</f>
        <v>2024</v>
      </c>
      <c r="F8724" s="31" t="s">
        <v>335</v>
      </c>
      <c r="G8724" s="32" t="s">
        <v>482</v>
      </c>
      <c r="H8724" s="35" t="s">
        <v>491</v>
      </c>
      <c r="I8724" s="32" t="s">
        <v>57</v>
      </c>
      <c r="J8724" s="19">
        <v>11.45</v>
      </c>
      <c r="K8724" s="126" t="s">
        <v>1315</v>
      </c>
    </row>
    <row r="8725" spans="1:11">
      <c r="A8725" s="121" t="s">
        <v>19</v>
      </c>
      <c r="B8725" s="128" t="str">
        <f>TEXT(DATA[[#This Row],[Fecha]],"mmm")</f>
        <v>nov</v>
      </c>
      <c r="C8725" s="129">
        <f>(WEEKNUM(DATA[[#This Row],[Fecha]],2))</f>
        <v>46</v>
      </c>
      <c r="D8725" s="30">
        <v>45612</v>
      </c>
      <c r="E8725" s="102">
        <f>YEAR(DATA[[#This Row],[Fecha]])</f>
        <v>2024</v>
      </c>
      <c r="F8725" s="31" t="s">
        <v>58</v>
      </c>
      <c r="G8725" s="32" t="s">
        <v>64</v>
      </c>
      <c r="H8725" s="35" t="s">
        <v>340</v>
      </c>
      <c r="I8725" s="32" t="s">
        <v>56</v>
      </c>
      <c r="J8725" s="19">
        <v>60</v>
      </c>
      <c r="K8725" s="126" t="s">
        <v>1313</v>
      </c>
    </row>
    <row r="8726" spans="1:11">
      <c r="A8726" s="121" t="s">
        <v>20</v>
      </c>
      <c r="B8726" s="128" t="str">
        <f>TEXT(DATA[[#This Row],[Fecha]],"mmm")</f>
        <v>nov</v>
      </c>
      <c r="C8726" s="129">
        <f>(WEEKNUM(DATA[[#This Row],[Fecha]],2))</f>
        <v>46</v>
      </c>
      <c r="D8726" s="30">
        <v>45610</v>
      </c>
      <c r="E8726" s="102">
        <f>YEAR(DATA[[#This Row],[Fecha]])</f>
        <v>2024</v>
      </c>
      <c r="F8726" s="31" t="s">
        <v>335</v>
      </c>
      <c r="G8726" s="32" t="s">
        <v>482</v>
      </c>
      <c r="H8726" s="35" t="s">
        <v>491</v>
      </c>
      <c r="I8726" s="32" t="s">
        <v>56</v>
      </c>
      <c r="J8726" s="19">
        <v>10.039999999999999</v>
      </c>
      <c r="K8726" s="126" t="s">
        <v>1316</v>
      </c>
    </row>
    <row r="8727" spans="1:11">
      <c r="A8727" s="121" t="s">
        <v>22</v>
      </c>
      <c r="B8727" s="128" t="str">
        <f>TEXT(DATA[[#This Row],[Fecha]],"mmm")</f>
        <v>nov</v>
      </c>
      <c r="C8727" s="129">
        <f>(WEEKNUM(DATA[[#This Row],[Fecha]],2))</f>
        <v>46</v>
      </c>
      <c r="D8727" s="30">
        <v>45611</v>
      </c>
      <c r="E8727" s="102">
        <f>YEAR(DATA[[#This Row],[Fecha]])</f>
        <v>2024</v>
      </c>
      <c r="F8727" s="31" t="s">
        <v>398</v>
      </c>
      <c r="G8727" s="32" t="s">
        <v>71</v>
      </c>
      <c r="H8727" s="35" t="s">
        <v>147</v>
      </c>
      <c r="I8727" s="32" t="s">
        <v>57</v>
      </c>
      <c r="J8727" s="19">
        <v>17.18</v>
      </c>
      <c r="K8727" s="126" t="s">
        <v>641</v>
      </c>
    </row>
    <row r="8728" spans="1:11">
      <c r="A8728" s="121" t="s">
        <v>22</v>
      </c>
      <c r="B8728" s="128" t="str">
        <f>TEXT(DATA[[#This Row],[Fecha]],"mmm")</f>
        <v>nov</v>
      </c>
      <c r="C8728" s="129">
        <f>(WEEKNUM(DATA[[#This Row],[Fecha]],2))</f>
        <v>46</v>
      </c>
      <c r="D8728" s="30">
        <v>45612</v>
      </c>
      <c r="E8728" s="102">
        <f>YEAR(DATA[[#This Row],[Fecha]])</f>
        <v>2024</v>
      </c>
      <c r="F8728" s="31" t="s">
        <v>398</v>
      </c>
      <c r="G8728" s="32" t="s">
        <v>79</v>
      </c>
      <c r="H8728" s="35" t="s">
        <v>961</v>
      </c>
      <c r="I8728" s="32" t="s">
        <v>57</v>
      </c>
      <c r="J8728" s="19">
        <v>17.21</v>
      </c>
      <c r="K8728" s="126" t="s">
        <v>1317</v>
      </c>
    </row>
    <row r="8729" spans="1:11">
      <c r="A8729" s="121" t="s">
        <v>22</v>
      </c>
      <c r="B8729" s="128" t="str">
        <f>TEXT(DATA[[#This Row],[Fecha]],"mmm")</f>
        <v>nov</v>
      </c>
      <c r="C8729" s="129">
        <f>(WEEKNUM(DATA[[#This Row],[Fecha]],2))</f>
        <v>46</v>
      </c>
      <c r="D8729" s="30">
        <v>45612</v>
      </c>
      <c r="E8729" s="102">
        <f>YEAR(DATA[[#This Row],[Fecha]])</f>
        <v>2024</v>
      </c>
      <c r="F8729" s="31" t="s">
        <v>398</v>
      </c>
      <c r="G8729" s="32" t="s">
        <v>59</v>
      </c>
      <c r="H8729" s="35" t="s">
        <v>1248</v>
      </c>
      <c r="I8729" s="32" t="s">
        <v>57</v>
      </c>
      <c r="J8729" s="19">
        <v>11.7</v>
      </c>
      <c r="K8729" s="126" t="s">
        <v>1318</v>
      </c>
    </row>
    <row r="8730" spans="1:11">
      <c r="A8730" s="121" t="s">
        <v>19</v>
      </c>
      <c r="B8730" s="128" t="str">
        <f>TEXT(DATA[[#This Row],[Fecha]],"mmm")</f>
        <v>nov</v>
      </c>
      <c r="C8730" s="129">
        <f>(WEEKNUM(DATA[[#This Row],[Fecha]],2))</f>
        <v>46</v>
      </c>
      <c r="D8730" s="30">
        <v>45612</v>
      </c>
      <c r="E8730" s="102">
        <f>YEAR(DATA[[#This Row],[Fecha]])</f>
        <v>2024</v>
      </c>
      <c r="F8730" s="31" t="s">
        <v>58</v>
      </c>
      <c r="G8730" s="32" t="s">
        <v>64</v>
      </c>
      <c r="H8730" s="35" t="s">
        <v>340</v>
      </c>
      <c r="I8730" s="32" t="s">
        <v>56</v>
      </c>
      <c r="J8730" s="19">
        <v>52.28</v>
      </c>
      <c r="K8730" s="126" t="s">
        <v>1313</v>
      </c>
    </row>
    <row r="8731" spans="1:11">
      <c r="A8731" s="121" t="s">
        <v>22</v>
      </c>
      <c r="B8731" s="128" t="str">
        <f>TEXT(DATA[[#This Row],[Fecha]],"mmm")</f>
        <v>nov</v>
      </c>
      <c r="C8731" s="129">
        <f>(WEEKNUM(DATA[[#This Row],[Fecha]],2))</f>
        <v>46</v>
      </c>
      <c r="D8731" s="30">
        <v>45612</v>
      </c>
      <c r="E8731" s="102">
        <f>YEAR(DATA[[#This Row],[Fecha]])</f>
        <v>2024</v>
      </c>
      <c r="F8731" s="31" t="s">
        <v>398</v>
      </c>
      <c r="G8731" s="32" t="s">
        <v>53</v>
      </c>
      <c r="H8731" s="35" t="s">
        <v>170</v>
      </c>
      <c r="I8731" s="32" t="s">
        <v>57</v>
      </c>
      <c r="J8731" s="19">
        <v>12.35</v>
      </c>
      <c r="K8731" s="126" t="s">
        <v>1319</v>
      </c>
    </row>
    <row r="8732" spans="1:11">
      <c r="A8732" s="121" t="s">
        <v>19</v>
      </c>
      <c r="B8732" s="128" t="str">
        <f>TEXT(DATA[[#This Row],[Fecha]],"mmm")</f>
        <v>nov</v>
      </c>
      <c r="C8732" s="129">
        <f>(WEEKNUM(DATA[[#This Row],[Fecha]],2))</f>
        <v>46</v>
      </c>
      <c r="D8732" s="30">
        <v>45612</v>
      </c>
      <c r="E8732" s="102">
        <f>YEAR(DATA[[#This Row],[Fecha]])</f>
        <v>2024</v>
      </c>
      <c r="F8732" s="31" t="s">
        <v>58</v>
      </c>
      <c r="G8732" s="32" t="s">
        <v>64</v>
      </c>
      <c r="H8732" s="35" t="s">
        <v>340</v>
      </c>
      <c r="I8732" s="32" t="s">
        <v>56</v>
      </c>
      <c r="J8732" s="19">
        <v>30</v>
      </c>
      <c r="K8732" s="126" t="s">
        <v>1313</v>
      </c>
    </row>
    <row r="8733" spans="1:11">
      <c r="A8733" s="121" t="s">
        <v>20</v>
      </c>
      <c r="B8733" s="128" t="str">
        <f>TEXT(DATA[[#This Row],[Fecha]],"mmm")</f>
        <v>nov</v>
      </c>
      <c r="C8733" s="129">
        <f>(WEEKNUM(DATA[[#This Row],[Fecha]],2))</f>
        <v>46</v>
      </c>
      <c r="D8733" s="30">
        <v>45612</v>
      </c>
      <c r="E8733" s="102">
        <f>YEAR(DATA[[#This Row],[Fecha]])</f>
        <v>2024</v>
      </c>
      <c r="F8733" s="31" t="s">
        <v>58</v>
      </c>
      <c r="G8733" s="32" t="s">
        <v>76</v>
      </c>
      <c r="H8733" s="35" t="s">
        <v>90</v>
      </c>
      <c r="I8733" s="32"/>
      <c r="J8733" s="19">
        <v>7.44</v>
      </c>
      <c r="K8733" s="126"/>
    </row>
    <row r="8734" spans="1:11">
      <c r="A8734" s="121" t="s">
        <v>20</v>
      </c>
      <c r="B8734" s="128" t="str">
        <f>TEXT(DATA[[#This Row],[Fecha]],"mmm")</f>
        <v>nov</v>
      </c>
      <c r="C8734" s="129">
        <f>(WEEKNUM(DATA[[#This Row],[Fecha]],2))</f>
        <v>46</v>
      </c>
      <c r="D8734" s="30">
        <v>45613</v>
      </c>
      <c r="E8734" s="102">
        <f>YEAR(DATA[[#This Row],[Fecha]])</f>
        <v>2024</v>
      </c>
      <c r="F8734" s="31" t="s">
        <v>398</v>
      </c>
      <c r="G8734" s="32" t="s">
        <v>52</v>
      </c>
      <c r="H8734" s="35" t="s">
        <v>256</v>
      </c>
      <c r="I8734" s="32" t="s">
        <v>57</v>
      </c>
      <c r="J8734" s="19">
        <v>7.22</v>
      </c>
      <c r="K8734" s="126" t="s">
        <v>1320</v>
      </c>
    </row>
    <row r="8735" spans="1:11">
      <c r="A8735" s="121" t="s">
        <v>20</v>
      </c>
      <c r="B8735" s="128" t="str">
        <f>TEXT(DATA[[#This Row],[Fecha]],"mmm")</f>
        <v>nov</v>
      </c>
      <c r="C8735" s="129">
        <f>(WEEKNUM(DATA[[#This Row],[Fecha]],2))</f>
        <v>46</v>
      </c>
      <c r="D8735" s="30">
        <v>45613</v>
      </c>
      <c r="E8735" s="102">
        <f>YEAR(DATA[[#This Row],[Fecha]])</f>
        <v>2024</v>
      </c>
      <c r="F8735" s="31" t="s">
        <v>58</v>
      </c>
      <c r="G8735" s="32" t="s">
        <v>75</v>
      </c>
      <c r="H8735" s="35" t="s">
        <v>155</v>
      </c>
      <c r="I8735" s="32" t="s">
        <v>57</v>
      </c>
      <c r="J8735" s="19">
        <v>7.07</v>
      </c>
      <c r="K8735" s="126"/>
    </row>
    <row r="8736" spans="1:11">
      <c r="A8736" s="121" t="s">
        <v>20</v>
      </c>
      <c r="B8736" s="128" t="str">
        <f>TEXT(DATA[[#This Row],[Fecha]],"mmm")</f>
        <v>nov</v>
      </c>
      <c r="C8736" s="129">
        <f>(WEEKNUM(DATA[[#This Row],[Fecha]],2))</f>
        <v>46</v>
      </c>
      <c r="D8736" s="30">
        <v>45613</v>
      </c>
      <c r="E8736" s="102">
        <f>YEAR(DATA[[#This Row],[Fecha]])</f>
        <v>2024</v>
      </c>
      <c r="F8736" s="31" t="s">
        <v>398</v>
      </c>
      <c r="G8736" s="32" t="s">
        <v>75</v>
      </c>
      <c r="H8736" s="35" t="s">
        <v>786</v>
      </c>
      <c r="I8736" s="32" t="s">
        <v>57</v>
      </c>
      <c r="J8736" s="19">
        <v>21.11</v>
      </c>
      <c r="K8736" s="126" t="s">
        <v>1321</v>
      </c>
    </row>
    <row r="8737" spans="1:11">
      <c r="A8737" s="121" t="s">
        <v>20</v>
      </c>
      <c r="B8737" s="128" t="str">
        <f>TEXT(DATA[[#This Row],[Fecha]],"mmm")</f>
        <v>nov</v>
      </c>
      <c r="C8737" s="129">
        <f>(WEEKNUM(DATA[[#This Row],[Fecha]],2))</f>
        <v>46</v>
      </c>
      <c r="D8737" s="30">
        <v>45613</v>
      </c>
      <c r="E8737" s="102">
        <f>YEAR(DATA[[#This Row],[Fecha]])</f>
        <v>2024</v>
      </c>
      <c r="F8737" s="31" t="s">
        <v>398</v>
      </c>
      <c r="G8737" s="32" t="s">
        <v>75</v>
      </c>
      <c r="H8737" s="35" t="s">
        <v>786</v>
      </c>
      <c r="I8737" s="32" t="s">
        <v>57</v>
      </c>
      <c r="J8737" s="19">
        <v>20.41</v>
      </c>
      <c r="K8737" s="126" t="s">
        <v>1321</v>
      </c>
    </row>
    <row r="8738" spans="1:11">
      <c r="A8738" s="121" t="s">
        <v>20</v>
      </c>
      <c r="B8738" s="128" t="str">
        <f>TEXT(DATA[[#This Row],[Fecha]],"mmm")</f>
        <v>nov</v>
      </c>
      <c r="C8738" s="129">
        <f>(WEEKNUM(DATA[[#This Row],[Fecha]],2))</f>
        <v>46</v>
      </c>
      <c r="D8738" s="30">
        <v>45613</v>
      </c>
      <c r="E8738" s="102">
        <f>YEAR(DATA[[#This Row],[Fecha]])</f>
        <v>2024</v>
      </c>
      <c r="F8738" s="31" t="s">
        <v>398</v>
      </c>
      <c r="G8738" s="32" t="s">
        <v>75</v>
      </c>
      <c r="H8738" s="35" t="s">
        <v>786</v>
      </c>
      <c r="I8738" s="32" t="s">
        <v>57</v>
      </c>
      <c r="J8738" s="19">
        <v>7.96</v>
      </c>
      <c r="K8738" s="126" t="s">
        <v>1321</v>
      </c>
    </row>
    <row r="8739" spans="1:11">
      <c r="A8739" s="121" t="s">
        <v>20</v>
      </c>
      <c r="B8739" s="128" t="str">
        <f>TEXT(DATA[[#This Row],[Fecha]],"mmm")</f>
        <v>nov</v>
      </c>
      <c r="C8739" s="129">
        <f>(WEEKNUM(DATA[[#This Row],[Fecha]],2))</f>
        <v>46</v>
      </c>
      <c r="D8739" s="30">
        <v>45611</v>
      </c>
      <c r="E8739" s="102">
        <f>YEAR(DATA[[#This Row],[Fecha]])</f>
        <v>2024</v>
      </c>
      <c r="F8739" s="31" t="s">
        <v>335</v>
      </c>
      <c r="G8739" s="32" t="s">
        <v>71</v>
      </c>
      <c r="H8739" s="35" t="s">
        <v>752</v>
      </c>
      <c r="I8739" s="32" t="s">
        <v>57</v>
      </c>
      <c r="J8739" s="19">
        <v>7.35</v>
      </c>
      <c r="K8739" s="126"/>
    </row>
    <row r="8740" spans="1:11">
      <c r="A8740" s="121" t="s">
        <v>20</v>
      </c>
      <c r="B8740" s="128" t="str">
        <f>TEXT(DATA[[#This Row],[Fecha]],"mmm")</f>
        <v>nov</v>
      </c>
      <c r="C8740" s="129">
        <f>(WEEKNUM(DATA[[#This Row],[Fecha]],2))</f>
        <v>46</v>
      </c>
      <c r="D8740" s="30">
        <v>45611</v>
      </c>
      <c r="E8740" s="102">
        <f>YEAR(DATA[[#This Row],[Fecha]])</f>
        <v>2024</v>
      </c>
      <c r="F8740" s="31" t="s">
        <v>335</v>
      </c>
      <c r="G8740" s="32" t="s">
        <v>59</v>
      </c>
      <c r="H8740" s="35" t="s">
        <v>656</v>
      </c>
      <c r="I8740" s="32" t="s">
        <v>56</v>
      </c>
      <c r="J8740" s="19">
        <v>5.89</v>
      </c>
      <c r="K8740" s="126"/>
    </row>
    <row r="8741" spans="1:11">
      <c r="A8741" s="121" t="s">
        <v>20</v>
      </c>
      <c r="B8741" s="128" t="str">
        <f>TEXT(DATA[[#This Row],[Fecha]],"mmm")</f>
        <v>nov</v>
      </c>
      <c r="C8741" s="129">
        <f>(WEEKNUM(DATA[[#This Row],[Fecha]],2))</f>
        <v>46</v>
      </c>
      <c r="D8741" s="30">
        <v>45611</v>
      </c>
      <c r="E8741" s="102">
        <f>YEAR(DATA[[#This Row],[Fecha]])</f>
        <v>2024</v>
      </c>
      <c r="F8741" s="31" t="s">
        <v>58</v>
      </c>
      <c r="G8741" s="32" t="s">
        <v>59</v>
      </c>
      <c r="H8741" s="35" t="s">
        <v>692</v>
      </c>
      <c r="I8741" s="32" t="s">
        <v>56</v>
      </c>
      <c r="J8741" s="19">
        <v>16.55</v>
      </c>
      <c r="K8741" s="126" t="s">
        <v>641</v>
      </c>
    </row>
    <row r="8742" spans="1:11">
      <c r="A8742" s="121" t="s">
        <v>20</v>
      </c>
      <c r="B8742" s="128" t="str">
        <f>TEXT(DATA[[#This Row],[Fecha]],"mmm")</f>
        <v>nov</v>
      </c>
      <c r="C8742" s="129">
        <f>(WEEKNUM(DATA[[#This Row],[Fecha]],2))</f>
        <v>46</v>
      </c>
      <c r="D8742" s="30">
        <v>45613</v>
      </c>
      <c r="E8742" s="102">
        <f>YEAR(DATA[[#This Row],[Fecha]])</f>
        <v>2024</v>
      </c>
      <c r="F8742" s="31" t="s">
        <v>58</v>
      </c>
      <c r="G8742" s="32" t="s">
        <v>59</v>
      </c>
      <c r="H8742" s="35" t="s">
        <v>692</v>
      </c>
      <c r="I8742" s="32" t="s">
        <v>56</v>
      </c>
      <c r="J8742" s="19">
        <v>7.48</v>
      </c>
      <c r="K8742" s="126"/>
    </row>
    <row r="8743" spans="1:11">
      <c r="A8743" s="121" t="s">
        <v>20</v>
      </c>
      <c r="B8743" s="128" t="str">
        <f>TEXT(DATA[[#This Row],[Fecha]],"mmm")</f>
        <v>nov</v>
      </c>
      <c r="C8743" s="129">
        <f>(WEEKNUM(DATA[[#This Row],[Fecha]],2))</f>
        <v>46</v>
      </c>
      <c r="D8743" s="30">
        <v>45610</v>
      </c>
      <c r="E8743" s="102">
        <f>YEAR(DATA[[#This Row],[Fecha]])</f>
        <v>2024</v>
      </c>
      <c r="F8743" s="31" t="s">
        <v>335</v>
      </c>
      <c r="G8743" s="32" t="s">
        <v>52</v>
      </c>
      <c r="H8743" s="35" t="s">
        <v>1247</v>
      </c>
      <c r="I8743" s="32" t="s">
        <v>57</v>
      </c>
      <c r="J8743" s="19">
        <v>7.22</v>
      </c>
      <c r="K8743" s="126" t="s">
        <v>1322</v>
      </c>
    </row>
    <row r="8744" spans="1:11">
      <c r="A8744" s="121" t="s">
        <v>20</v>
      </c>
      <c r="B8744" s="128" t="str">
        <f>TEXT(DATA[[#This Row],[Fecha]],"mmm")</f>
        <v>nov</v>
      </c>
      <c r="C8744" s="129">
        <f>(WEEKNUM(DATA[[#This Row],[Fecha]],2))</f>
        <v>46</v>
      </c>
      <c r="D8744" s="30">
        <v>45611</v>
      </c>
      <c r="E8744" s="102">
        <f>YEAR(DATA[[#This Row],[Fecha]])</f>
        <v>2024</v>
      </c>
      <c r="F8744" s="31" t="s">
        <v>398</v>
      </c>
      <c r="G8744" s="32" t="s">
        <v>76</v>
      </c>
      <c r="H8744" s="35" t="s">
        <v>108</v>
      </c>
      <c r="I8744" s="32" t="s">
        <v>166</v>
      </c>
      <c r="J8744" s="19">
        <v>4.74</v>
      </c>
      <c r="K8744" s="126"/>
    </row>
    <row r="8745" spans="1:11">
      <c r="A8745" s="121" t="s">
        <v>22</v>
      </c>
      <c r="B8745" s="128" t="str">
        <f>TEXT(DATA[[#This Row],[Fecha]],"mmm")</f>
        <v>nov</v>
      </c>
      <c r="C8745" s="129">
        <f>(WEEKNUM(DATA[[#This Row],[Fecha]],2))</f>
        <v>46</v>
      </c>
      <c r="D8745" s="30">
        <v>45612</v>
      </c>
      <c r="E8745" s="102">
        <f>YEAR(DATA[[#This Row],[Fecha]])</f>
        <v>2024</v>
      </c>
      <c r="F8745" s="31" t="s">
        <v>398</v>
      </c>
      <c r="G8745" s="32" t="s">
        <v>59</v>
      </c>
      <c r="H8745" s="35" t="s">
        <v>1248</v>
      </c>
      <c r="I8745" s="32" t="s">
        <v>166</v>
      </c>
      <c r="J8745" s="19">
        <v>4.51</v>
      </c>
      <c r="K8745" s="126"/>
    </row>
    <row r="8746" spans="1:11">
      <c r="A8746" s="121" t="s">
        <v>20</v>
      </c>
      <c r="B8746" s="128" t="str">
        <f>TEXT(DATA[[#This Row],[Fecha]],"mmm")</f>
        <v>nov</v>
      </c>
      <c r="C8746" s="129">
        <f>(WEEKNUM(DATA[[#This Row],[Fecha]],2))</f>
        <v>46</v>
      </c>
      <c r="D8746" s="30">
        <v>45610</v>
      </c>
      <c r="E8746" s="102">
        <f>YEAR(DATA[[#This Row],[Fecha]])</f>
        <v>2024</v>
      </c>
      <c r="F8746" s="31" t="s">
        <v>335</v>
      </c>
      <c r="G8746" s="32" t="s">
        <v>52</v>
      </c>
      <c r="H8746" s="35" t="s">
        <v>1323</v>
      </c>
      <c r="I8746" s="32" t="s">
        <v>166</v>
      </c>
      <c r="J8746" s="19">
        <v>4.3499999999999996</v>
      </c>
      <c r="K8746" s="126"/>
    </row>
    <row r="8747" spans="1:11">
      <c r="A8747" s="121" t="s">
        <v>20</v>
      </c>
      <c r="B8747" s="128" t="str">
        <f>TEXT(DATA[[#This Row],[Fecha]],"mmm")</f>
        <v>nov</v>
      </c>
      <c r="C8747" s="129">
        <f>(WEEKNUM(DATA[[#This Row],[Fecha]],2))</f>
        <v>46</v>
      </c>
      <c r="D8747" s="30">
        <v>45612</v>
      </c>
      <c r="E8747" s="102">
        <f>YEAR(DATA[[#This Row],[Fecha]])</f>
        <v>2024</v>
      </c>
      <c r="F8747" s="31" t="s">
        <v>58</v>
      </c>
      <c r="G8747" s="32" t="s">
        <v>76</v>
      </c>
      <c r="H8747" s="35" t="s">
        <v>303</v>
      </c>
      <c r="I8747" s="32" t="s">
        <v>166</v>
      </c>
      <c r="J8747" s="19">
        <v>3.84</v>
      </c>
      <c r="K8747" s="126"/>
    </row>
    <row r="8748" spans="1:11">
      <c r="A8748" s="121" t="s">
        <v>20</v>
      </c>
      <c r="B8748" s="128" t="str">
        <f>TEXT(DATA[[#This Row],[Fecha]],"mmm")</f>
        <v>nov</v>
      </c>
      <c r="C8748" s="129">
        <f>(WEEKNUM(DATA[[#This Row],[Fecha]],2))</f>
        <v>46</v>
      </c>
      <c r="D8748" s="30">
        <v>45612</v>
      </c>
      <c r="E8748" s="102">
        <f>YEAR(DATA[[#This Row],[Fecha]])</f>
        <v>2024</v>
      </c>
      <c r="F8748" s="31" t="s">
        <v>58</v>
      </c>
      <c r="G8748" s="32" t="s">
        <v>59</v>
      </c>
      <c r="H8748" s="35" t="s">
        <v>487</v>
      </c>
      <c r="I8748" s="32" t="s">
        <v>166</v>
      </c>
      <c r="J8748" s="19">
        <v>3.73</v>
      </c>
      <c r="K8748" s="126"/>
    </row>
    <row r="8749" spans="1:11">
      <c r="A8749" s="121" t="s">
        <v>22</v>
      </c>
      <c r="B8749" s="128" t="str">
        <f>TEXT(DATA[[#This Row],[Fecha]],"mmm")</f>
        <v>nov</v>
      </c>
      <c r="C8749" s="129">
        <f>(WEEKNUM(DATA[[#This Row],[Fecha]],2))</f>
        <v>46</v>
      </c>
      <c r="D8749" s="30">
        <v>45612</v>
      </c>
      <c r="E8749" s="102">
        <f>YEAR(DATA[[#This Row],[Fecha]])</f>
        <v>2024</v>
      </c>
      <c r="F8749" s="31" t="s">
        <v>398</v>
      </c>
      <c r="G8749" s="32" t="s">
        <v>79</v>
      </c>
      <c r="H8749" s="35" t="s">
        <v>961</v>
      </c>
      <c r="I8749" s="32" t="s">
        <v>166</v>
      </c>
      <c r="J8749" s="19">
        <v>3.7</v>
      </c>
      <c r="K8749" s="126"/>
    </row>
    <row r="8750" spans="1:11">
      <c r="A8750" s="121" t="s">
        <v>20</v>
      </c>
      <c r="B8750" s="128" t="str">
        <f>TEXT(DATA[[#This Row],[Fecha]],"mmm")</f>
        <v>nov</v>
      </c>
      <c r="C8750" s="129">
        <f>(WEEKNUM(DATA[[#This Row],[Fecha]],2))</f>
        <v>46</v>
      </c>
      <c r="D8750" s="30">
        <v>45610</v>
      </c>
      <c r="E8750" s="102">
        <f>YEAR(DATA[[#This Row],[Fecha]])</f>
        <v>2024</v>
      </c>
      <c r="F8750" s="31" t="s">
        <v>335</v>
      </c>
      <c r="G8750" s="32" t="s">
        <v>59</v>
      </c>
      <c r="H8750" s="35" t="s">
        <v>655</v>
      </c>
      <c r="I8750" s="32" t="s">
        <v>166</v>
      </c>
      <c r="J8750" s="19">
        <v>3.55</v>
      </c>
      <c r="K8750" s="126"/>
    </row>
    <row r="8751" spans="1:11">
      <c r="A8751" s="121" t="s">
        <v>19</v>
      </c>
      <c r="B8751" s="128" t="str">
        <f>TEXT(DATA[[#This Row],[Fecha]],"mmm")</f>
        <v>nov</v>
      </c>
      <c r="C8751" s="129">
        <f>(WEEKNUM(DATA[[#This Row],[Fecha]],2))</f>
        <v>46</v>
      </c>
      <c r="D8751" s="30">
        <v>45611</v>
      </c>
      <c r="E8751" s="102">
        <f>YEAR(DATA[[#This Row],[Fecha]])</f>
        <v>2024</v>
      </c>
      <c r="F8751" s="31" t="s">
        <v>58</v>
      </c>
      <c r="G8751" s="32" t="s">
        <v>65</v>
      </c>
      <c r="H8751" s="35" t="s">
        <v>435</v>
      </c>
      <c r="I8751" s="32" t="s">
        <v>166</v>
      </c>
      <c r="J8751" s="19">
        <v>3.48</v>
      </c>
      <c r="K8751" s="126"/>
    </row>
    <row r="8752" spans="1:11">
      <c r="A8752" s="121" t="s">
        <v>20</v>
      </c>
      <c r="B8752" s="128" t="str">
        <f>TEXT(DATA[[#This Row],[Fecha]],"mmm")</f>
        <v>nov</v>
      </c>
      <c r="C8752" s="129">
        <f>(WEEKNUM(DATA[[#This Row],[Fecha]],2))</f>
        <v>46</v>
      </c>
      <c r="D8752" s="30">
        <v>45612</v>
      </c>
      <c r="E8752" s="102">
        <f>YEAR(DATA[[#This Row],[Fecha]])</f>
        <v>2024</v>
      </c>
      <c r="F8752" s="31" t="s">
        <v>58</v>
      </c>
      <c r="G8752" s="32" t="s">
        <v>59</v>
      </c>
      <c r="H8752" s="35" t="s">
        <v>487</v>
      </c>
      <c r="I8752" s="32" t="s">
        <v>166</v>
      </c>
      <c r="J8752" s="19">
        <v>3.33</v>
      </c>
      <c r="K8752" s="126"/>
    </row>
    <row r="8753" spans="1:11">
      <c r="A8753" s="121" t="s">
        <v>20</v>
      </c>
      <c r="B8753" s="128" t="str">
        <f>TEXT(DATA[[#This Row],[Fecha]],"mmm")</f>
        <v>nov</v>
      </c>
      <c r="C8753" s="129">
        <f>(WEEKNUM(DATA[[#This Row],[Fecha]],2))</f>
        <v>46</v>
      </c>
      <c r="D8753" s="30">
        <v>45611</v>
      </c>
      <c r="E8753" s="102">
        <f>YEAR(DATA[[#This Row],[Fecha]])</f>
        <v>2024</v>
      </c>
      <c r="F8753" s="31" t="s">
        <v>398</v>
      </c>
      <c r="G8753" s="32" t="s">
        <v>76</v>
      </c>
      <c r="H8753" s="35" t="s">
        <v>586</v>
      </c>
      <c r="I8753" s="32" t="s">
        <v>166</v>
      </c>
      <c r="J8753" s="19">
        <v>3.07</v>
      </c>
      <c r="K8753" s="126"/>
    </row>
    <row r="8754" spans="1:11">
      <c r="A8754" s="121" t="s">
        <v>20</v>
      </c>
      <c r="B8754" s="128" t="str">
        <f>TEXT(DATA[[#This Row],[Fecha]],"mmm")</f>
        <v>nov</v>
      </c>
      <c r="C8754" s="129">
        <f>(WEEKNUM(DATA[[#This Row],[Fecha]],2))</f>
        <v>46</v>
      </c>
      <c r="D8754" s="30">
        <v>45610</v>
      </c>
      <c r="E8754" s="102">
        <f>YEAR(DATA[[#This Row],[Fecha]])</f>
        <v>2024</v>
      </c>
      <c r="F8754" s="31" t="s">
        <v>335</v>
      </c>
      <c r="G8754" s="32" t="s">
        <v>59</v>
      </c>
      <c r="H8754" s="35" t="s">
        <v>556</v>
      </c>
      <c r="I8754" s="32" t="s">
        <v>166</v>
      </c>
      <c r="J8754" s="19">
        <v>2.93</v>
      </c>
      <c r="K8754" s="126"/>
    </row>
    <row r="8755" spans="1:11">
      <c r="A8755" s="121" t="s">
        <v>20</v>
      </c>
      <c r="B8755" s="128" t="str">
        <f>TEXT(DATA[[#This Row],[Fecha]],"mmm")</f>
        <v>nov</v>
      </c>
      <c r="C8755" s="129">
        <f>(WEEKNUM(DATA[[#This Row],[Fecha]],2))</f>
        <v>46</v>
      </c>
      <c r="D8755" s="30">
        <v>45610</v>
      </c>
      <c r="E8755" s="102">
        <f>YEAR(DATA[[#This Row],[Fecha]])</f>
        <v>2024</v>
      </c>
      <c r="F8755" s="31" t="s">
        <v>335</v>
      </c>
      <c r="G8755" s="32" t="s">
        <v>59</v>
      </c>
      <c r="H8755" s="35" t="s">
        <v>556</v>
      </c>
      <c r="I8755" s="32" t="s">
        <v>166</v>
      </c>
      <c r="J8755" s="19">
        <v>2.81</v>
      </c>
      <c r="K8755" s="126"/>
    </row>
    <row r="8756" spans="1:11">
      <c r="A8756" s="121" t="s">
        <v>19</v>
      </c>
      <c r="B8756" s="128" t="str">
        <f>TEXT(DATA[[#This Row],[Fecha]],"mmm")</f>
        <v>nov</v>
      </c>
      <c r="C8756" s="129">
        <f>(WEEKNUM(DATA[[#This Row],[Fecha]],2))</f>
        <v>46</v>
      </c>
      <c r="D8756" s="30">
        <v>45612</v>
      </c>
      <c r="E8756" s="102">
        <f>YEAR(DATA[[#This Row],[Fecha]])</f>
        <v>2024</v>
      </c>
      <c r="F8756" s="31" t="s">
        <v>398</v>
      </c>
      <c r="G8756" s="32" t="s">
        <v>64</v>
      </c>
      <c r="H8756" s="35" t="s">
        <v>340</v>
      </c>
      <c r="I8756" s="32" t="s">
        <v>166</v>
      </c>
      <c r="J8756" s="19">
        <v>2.4300000000000002</v>
      </c>
      <c r="K8756" s="126"/>
    </row>
    <row r="8757" spans="1:11">
      <c r="A8757" s="121" t="s">
        <v>20</v>
      </c>
      <c r="B8757" s="128" t="str">
        <f>TEXT(DATA[[#This Row],[Fecha]],"mmm")</f>
        <v>nov</v>
      </c>
      <c r="C8757" s="129">
        <f>(WEEKNUM(DATA[[#This Row],[Fecha]],2))</f>
        <v>46</v>
      </c>
      <c r="D8757" s="30">
        <v>45610</v>
      </c>
      <c r="E8757" s="102">
        <f>YEAR(DATA[[#This Row],[Fecha]])</f>
        <v>2024</v>
      </c>
      <c r="F8757" s="31" t="s">
        <v>58</v>
      </c>
      <c r="G8757" s="32" t="s">
        <v>52</v>
      </c>
      <c r="H8757" s="35" t="s">
        <v>162</v>
      </c>
      <c r="I8757" s="32" t="s">
        <v>166</v>
      </c>
      <c r="J8757" s="19">
        <v>2.3199999999999998</v>
      </c>
      <c r="K8757" s="126"/>
    </row>
    <row r="8758" spans="1:11">
      <c r="A8758" s="121" t="s">
        <v>20</v>
      </c>
      <c r="B8758" s="128" t="str">
        <f>TEXT(DATA[[#This Row],[Fecha]],"mmm")</f>
        <v>nov</v>
      </c>
      <c r="C8758" s="129">
        <f>(WEEKNUM(DATA[[#This Row],[Fecha]],2))</f>
        <v>46</v>
      </c>
      <c r="D8758" s="30">
        <v>45610</v>
      </c>
      <c r="E8758" s="102">
        <f>YEAR(DATA[[#This Row],[Fecha]])</f>
        <v>2024</v>
      </c>
      <c r="F8758" s="31" t="s">
        <v>58</v>
      </c>
      <c r="G8758" s="32" t="s">
        <v>52</v>
      </c>
      <c r="H8758" s="35" t="s">
        <v>162</v>
      </c>
      <c r="I8758" s="32" t="s">
        <v>166</v>
      </c>
      <c r="J8758" s="19">
        <v>2.29</v>
      </c>
      <c r="K8758" s="126"/>
    </row>
    <row r="8759" spans="1:11">
      <c r="A8759" s="121" t="s">
        <v>20</v>
      </c>
      <c r="B8759" s="128" t="str">
        <f>TEXT(DATA[[#This Row],[Fecha]],"mmm")</f>
        <v>nov</v>
      </c>
      <c r="C8759" s="129">
        <f>(WEEKNUM(DATA[[#This Row],[Fecha]],2))</f>
        <v>46</v>
      </c>
      <c r="D8759" s="30">
        <v>45611</v>
      </c>
      <c r="E8759" s="102">
        <f>YEAR(DATA[[#This Row],[Fecha]])</f>
        <v>2024</v>
      </c>
      <c r="F8759" s="31" t="s">
        <v>58</v>
      </c>
      <c r="G8759" s="32" t="s">
        <v>52</v>
      </c>
      <c r="H8759" s="35" t="s">
        <v>431</v>
      </c>
      <c r="I8759" s="32" t="s">
        <v>166</v>
      </c>
      <c r="J8759" s="19">
        <v>2.1</v>
      </c>
      <c r="K8759" s="126"/>
    </row>
    <row r="8760" spans="1:11">
      <c r="A8760" s="121" t="s">
        <v>22</v>
      </c>
      <c r="B8760" s="128" t="str">
        <f>TEXT(DATA[[#This Row],[Fecha]],"mmm")</f>
        <v>nov</v>
      </c>
      <c r="C8760" s="129">
        <f>(WEEKNUM(DATA[[#This Row],[Fecha]],2))</f>
        <v>46</v>
      </c>
      <c r="D8760" s="30">
        <v>45612</v>
      </c>
      <c r="E8760" s="102">
        <f>YEAR(DATA[[#This Row],[Fecha]])</f>
        <v>2024</v>
      </c>
      <c r="F8760" s="31" t="s">
        <v>398</v>
      </c>
      <c r="G8760" s="32" t="s">
        <v>79</v>
      </c>
      <c r="H8760" s="35" t="s">
        <v>961</v>
      </c>
      <c r="I8760" s="32" t="s">
        <v>166</v>
      </c>
      <c r="J8760" s="19">
        <v>1.68</v>
      </c>
      <c r="K8760" s="126"/>
    </row>
    <row r="8761" spans="1:11">
      <c r="A8761" s="121" t="s">
        <v>20</v>
      </c>
      <c r="B8761" s="128" t="str">
        <f>TEXT(DATA[[#This Row],[Fecha]],"mmm")</f>
        <v>nov</v>
      </c>
      <c r="C8761" s="129">
        <f>(WEEKNUM(DATA[[#This Row],[Fecha]],2))</f>
        <v>46</v>
      </c>
      <c r="D8761" s="30">
        <v>45611</v>
      </c>
      <c r="E8761" s="102">
        <f>YEAR(DATA[[#This Row],[Fecha]])</f>
        <v>2024</v>
      </c>
      <c r="F8761" s="31" t="s">
        <v>335</v>
      </c>
      <c r="G8761" s="32" t="s">
        <v>59</v>
      </c>
      <c r="H8761" s="35" t="s">
        <v>556</v>
      </c>
      <c r="I8761" s="32" t="s">
        <v>166</v>
      </c>
      <c r="J8761" s="19">
        <v>1.67</v>
      </c>
      <c r="K8761" s="126"/>
    </row>
    <row r="8762" spans="1:11">
      <c r="A8762" s="121" t="s">
        <v>20</v>
      </c>
      <c r="B8762" s="128" t="str">
        <f>TEXT(DATA[[#This Row],[Fecha]],"mmm")</f>
        <v>nov</v>
      </c>
      <c r="C8762" s="129">
        <f>(WEEKNUM(DATA[[#This Row],[Fecha]],2))</f>
        <v>46</v>
      </c>
      <c r="D8762" s="30">
        <v>45613</v>
      </c>
      <c r="E8762" s="102">
        <f>YEAR(DATA[[#This Row],[Fecha]])</f>
        <v>2024</v>
      </c>
      <c r="F8762" s="31" t="s">
        <v>335</v>
      </c>
      <c r="G8762" s="32" t="s">
        <v>53</v>
      </c>
      <c r="H8762" s="35" t="s">
        <v>637</v>
      </c>
      <c r="I8762" s="32" t="s">
        <v>166</v>
      </c>
      <c r="J8762" s="19">
        <v>1.5</v>
      </c>
      <c r="K8762" s="126"/>
    </row>
    <row r="8763" spans="1:11">
      <c r="A8763" s="121" t="s">
        <v>20</v>
      </c>
      <c r="B8763" s="128" t="str">
        <f>TEXT(DATA[[#This Row],[Fecha]],"mmm")</f>
        <v>nov</v>
      </c>
      <c r="C8763" s="129">
        <f>(WEEKNUM(DATA[[#This Row],[Fecha]],2))</f>
        <v>46</v>
      </c>
      <c r="D8763" s="30">
        <v>45612</v>
      </c>
      <c r="E8763" s="102">
        <f>YEAR(DATA[[#This Row],[Fecha]])</f>
        <v>2024</v>
      </c>
      <c r="F8763" s="31" t="s">
        <v>58</v>
      </c>
      <c r="G8763" s="32" t="s">
        <v>52</v>
      </c>
      <c r="H8763" s="35" t="s">
        <v>162</v>
      </c>
      <c r="I8763" s="32" t="s">
        <v>166</v>
      </c>
      <c r="J8763" s="19">
        <v>1.33</v>
      </c>
      <c r="K8763" s="126"/>
    </row>
    <row r="8764" spans="1:11">
      <c r="A8764" s="121" t="s">
        <v>22</v>
      </c>
      <c r="B8764" s="128" t="str">
        <f>TEXT(DATA[[#This Row],[Fecha]],"mmm")</f>
        <v>nov</v>
      </c>
      <c r="C8764" s="129">
        <f>(WEEKNUM(DATA[[#This Row],[Fecha]],2))</f>
        <v>46</v>
      </c>
      <c r="D8764" s="30">
        <v>45612</v>
      </c>
      <c r="E8764" s="102">
        <f>YEAR(DATA[[#This Row],[Fecha]])</f>
        <v>2024</v>
      </c>
      <c r="F8764" s="31" t="s">
        <v>398</v>
      </c>
      <c r="G8764" s="32" t="s">
        <v>59</v>
      </c>
      <c r="H8764" s="35" t="s">
        <v>1248</v>
      </c>
      <c r="I8764" s="32" t="s">
        <v>166</v>
      </c>
      <c r="J8764" s="19">
        <v>1.25</v>
      </c>
      <c r="K8764" s="126"/>
    </row>
    <row r="8765" spans="1:11">
      <c r="A8765" s="121" t="s">
        <v>20</v>
      </c>
      <c r="B8765" s="128" t="str">
        <f>TEXT(DATA[[#This Row],[Fecha]],"mmm")</f>
        <v>nov</v>
      </c>
      <c r="C8765" s="129">
        <f>(WEEKNUM(DATA[[#This Row],[Fecha]],2))</f>
        <v>46</v>
      </c>
      <c r="D8765" s="30">
        <v>45610</v>
      </c>
      <c r="E8765" s="102">
        <f>YEAR(DATA[[#This Row],[Fecha]])</f>
        <v>2024</v>
      </c>
      <c r="F8765" s="31" t="s">
        <v>58</v>
      </c>
      <c r="G8765" s="32" t="s">
        <v>75</v>
      </c>
      <c r="H8765" s="35" t="s">
        <v>177</v>
      </c>
      <c r="I8765" s="32" t="s">
        <v>166</v>
      </c>
      <c r="J8765" s="19">
        <v>1.17</v>
      </c>
      <c r="K8765" s="126"/>
    </row>
    <row r="8766" spans="1:11">
      <c r="A8766" s="121" t="s">
        <v>19</v>
      </c>
      <c r="B8766" s="128" t="str">
        <f>TEXT(DATA[[#This Row],[Fecha]],"mmm")</f>
        <v>nov</v>
      </c>
      <c r="C8766" s="129">
        <f>(WEEKNUM(DATA[[#This Row],[Fecha]],2))</f>
        <v>46</v>
      </c>
      <c r="D8766" s="30">
        <v>45612</v>
      </c>
      <c r="E8766" s="102">
        <f>YEAR(DATA[[#This Row],[Fecha]])</f>
        <v>2024</v>
      </c>
      <c r="F8766" s="31" t="s">
        <v>58</v>
      </c>
      <c r="G8766" s="32" t="s">
        <v>64</v>
      </c>
      <c r="H8766" s="35" t="s">
        <v>562</v>
      </c>
      <c r="I8766" s="32" t="s">
        <v>166</v>
      </c>
      <c r="J8766" s="19">
        <v>1.1599999999999999</v>
      </c>
      <c r="K8766" s="126"/>
    </row>
    <row r="8767" spans="1:11">
      <c r="A8767" s="121" t="s">
        <v>19</v>
      </c>
      <c r="B8767" s="128" t="str">
        <f>TEXT(DATA[[#This Row],[Fecha]],"mmm")</f>
        <v>nov</v>
      </c>
      <c r="C8767" s="129">
        <f>(WEEKNUM(DATA[[#This Row],[Fecha]],2))</f>
        <v>46</v>
      </c>
      <c r="D8767" s="30">
        <v>45611</v>
      </c>
      <c r="E8767" s="102">
        <f>YEAR(DATA[[#This Row],[Fecha]])</f>
        <v>2024</v>
      </c>
      <c r="F8767" s="31" t="s">
        <v>58</v>
      </c>
      <c r="G8767" s="32" t="s">
        <v>65</v>
      </c>
      <c r="H8767" s="35" t="s">
        <v>435</v>
      </c>
      <c r="I8767" s="32" t="s">
        <v>166</v>
      </c>
      <c r="J8767" s="19">
        <v>1.1200000000000001</v>
      </c>
      <c r="K8767" s="126"/>
    </row>
    <row r="8768" spans="1:11">
      <c r="A8768" s="121" t="s">
        <v>20</v>
      </c>
      <c r="B8768" s="128" t="str">
        <f>TEXT(DATA[[#This Row],[Fecha]],"mmm")</f>
        <v>nov</v>
      </c>
      <c r="C8768" s="129">
        <f>(WEEKNUM(DATA[[#This Row],[Fecha]],2))</f>
        <v>46</v>
      </c>
      <c r="D8768" s="30">
        <v>45610</v>
      </c>
      <c r="E8768" s="102">
        <f>YEAR(DATA[[#This Row],[Fecha]])</f>
        <v>2024</v>
      </c>
      <c r="F8768" s="31" t="s">
        <v>58</v>
      </c>
      <c r="G8768" s="32" t="s">
        <v>52</v>
      </c>
      <c r="H8768" s="35" t="s">
        <v>162</v>
      </c>
      <c r="I8768" s="32" t="s">
        <v>166</v>
      </c>
      <c r="J8768" s="19">
        <v>1.04</v>
      </c>
      <c r="K8768" s="126"/>
    </row>
    <row r="8769" spans="1:11">
      <c r="A8769" s="121" t="s">
        <v>19</v>
      </c>
      <c r="B8769" s="128" t="str">
        <f>TEXT(DATA[[#This Row],[Fecha]],"mmm")</f>
        <v>nov</v>
      </c>
      <c r="C8769" s="129">
        <f>(WEEKNUM(DATA[[#This Row],[Fecha]],2))</f>
        <v>46</v>
      </c>
      <c r="D8769" s="30">
        <v>45611</v>
      </c>
      <c r="E8769" s="102">
        <f>YEAR(DATA[[#This Row],[Fecha]])</f>
        <v>2024</v>
      </c>
      <c r="F8769" s="31" t="s">
        <v>398</v>
      </c>
      <c r="G8769" s="32" t="s">
        <v>53</v>
      </c>
      <c r="H8769" s="35" t="s">
        <v>519</v>
      </c>
      <c r="I8769" s="32" t="s">
        <v>166</v>
      </c>
      <c r="J8769" s="19">
        <v>0.99</v>
      </c>
      <c r="K8769" s="126"/>
    </row>
    <row r="8770" spans="1:11">
      <c r="A8770" s="121" t="s">
        <v>22</v>
      </c>
      <c r="B8770" s="128" t="str">
        <f>TEXT(DATA[[#This Row],[Fecha]],"mmm")</f>
        <v>nov</v>
      </c>
      <c r="C8770" s="129">
        <f>(WEEKNUM(DATA[[#This Row],[Fecha]],2))</f>
        <v>46</v>
      </c>
      <c r="D8770" s="30">
        <v>45612</v>
      </c>
      <c r="E8770" s="102">
        <f>YEAR(DATA[[#This Row],[Fecha]])</f>
        <v>2024</v>
      </c>
      <c r="F8770" s="31" t="s">
        <v>398</v>
      </c>
      <c r="G8770" s="32" t="s">
        <v>79</v>
      </c>
      <c r="H8770" s="35" t="s">
        <v>961</v>
      </c>
      <c r="I8770" s="32" t="s">
        <v>166</v>
      </c>
      <c r="J8770" s="19">
        <v>0.8</v>
      </c>
      <c r="K8770" s="126"/>
    </row>
    <row r="8771" spans="1:11">
      <c r="A8771" s="121" t="s">
        <v>20</v>
      </c>
      <c r="B8771" s="128" t="str">
        <f>TEXT(DATA[[#This Row],[Fecha]],"mmm")</f>
        <v>nov</v>
      </c>
      <c r="C8771" s="129">
        <f>(WEEKNUM(DATA[[#This Row],[Fecha]],2))</f>
        <v>46</v>
      </c>
      <c r="D8771" s="30">
        <v>45610</v>
      </c>
      <c r="E8771" s="102">
        <f>YEAR(DATA[[#This Row],[Fecha]])</f>
        <v>2024</v>
      </c>
      <c r="F8771" s="31" t="s">
        <v>335</v>
      </c>
      <c r="G8771" s="32" t="s">
        <v>59</v>
      </c>
      <c r="H8771" s="35" t="s">
        <v>487</v>
      </c>
      <c r="I8771" s="32" t="s">
        <v>166</v>
      </c>
      <c r="J8771" s="19">
        <v>0.77</v>
      </c>
      <c r="K8771" s="126"/>
    </row>
    <row r="8772" spans="1:11">
      <c r="A8772" s="121" t="s">
        <v>20</v>
      </c>
      <c r="B8772" s="128" t="str">
        <f>TEXT(DATA[[#This Row],[Fecha]],"mmm")</f>
        <v>nov</v>
      </c>
      <c r="C8772" s="129">
        <f>(WEEKNUM(DATA[[#This Row],[Fecha]],2))</f>
        <v>46</v>
      </c>
      <c r="D8772" s="30">
        <v>45612</v>
      </c>
      <c r="E8772" s="102">
        <f>YEAR(DATA[[#This Row],[Fecha]])</f>
        <v>2024</v>
      </c>
      <c r="F8772" s="31" t="s">
        <v>58</v>
      </c>
      <c r="G8772" s="32" t="s">
        <v>52</v>
      </c>
      <c r="H8772" s="35" t="s">
        <v>162</v>
      </c>
      <c r="I8772" s="32" t="s">
        <v>166</v>
      </c>
      <c r="J8772" s="19">
        <v>0.61</v>
      </c>
      <c r="K8772" s="126"/>
    </row>
    <row r="8773" spans="1:11">
      <c r="A8773" s="121" t="s">
        <v>20</v>
      </c>
      <c r="B8773" s="128" t="str">
        <f>TEXT(DATA[[#This Row],[Fecha]],"mmm")</f>
        <v>nov</v>
      </c>
      <c r="C8773" s="129">
        <f>(WEEKNUM(DATA[[#This Row],[Fecha]],2))</f>
        <v>46</v>
      </c>
      <c r="D8773" s="30">
        <v>45613</v>
      </c>
      <c r="E8773" s="102">
        <f>YEAR(DATA[[#This Row],[Fecha]])</f>
        <v>2024</v>
      </c>
      <c r="F8773" s="31" t="s">
        <v>335</v>
      </c>
      <c r="G8773" s="32" t="s">
        <v>59</v>
      </c>
      <c r="H8773" s="35" t="s">
        <v>487</v>
      </c>
      <c r="I8773" s="32" t="s">
        <v>166</v>
      </c>
      <c r="J8773" s="19">
        <v>0.51</v>
      </c>
      <c r="K8773" s="126"/>
    </row>
    <row r="8774" spans="1:11">
      <c r="A8774" s="121" t="s">
        <v>20</v>
      </c>
      <c r="B8774" s="128" t="str">
        <f>TEXT(DATA[[#This Row],[Fecha]],"mmm")</f>
        <v>nov</v>
      </c>
      <c r="C8774" s="129">
        <f>(WEEKNUM(DATA[[#This Row],[Fecha]],2))</f>
        <v>46</v>
      </c>
      <c r="D8774" s="30">
        <v>45613</v>
      </c>
      <c r="E8774" s="102">
        <f>YEAR(DATA[[#This Row],[Fecha]])</f>
        <v>2024</v>
      </c>
      <c r="F8774" s="31" t="s">
        <v>58</v>
      </c>
      <c r="G8774" s="32" t="s">
        <v>59</v>
      </c>
      <c r="H8774" s="35" t="s">
        <v>487</v>
      </c>
      <c r="I8774" s="32" t="s">
        <v>166</v>
      </c>
      <c r="J8774" s="19">
        <v>0.45</v>
      </c>
      <c r="K8774" s="126"/>
    </row>
    <row r="8775" spans="1:11">
      <c r="A8775" s="121" t="s">
        <v>20</v>
      </c>
      <c r="B8775" s="128" t="str">
        <f>TEXT(DATA[[#This Row],[Fecha]],"mmm")</f>
        <v>nov</v>
      </c>
      <c r="C8775" s="129">
        <f>(WEEKNUM(DATA[[#This Row],[Fecha]],2))</f>
        <v>46</v>
      </c>
      <c r="D8775" s="30">
        <v>45610</v>
      </c>
      <c r="E8775" s="102">
        <f>YEAR(DATA[[#This Row],[Fecha]])</f>
        <v>2024</v>
      </c>
      <c r="F8775" s="31" t="s">
        <v>335</v>
      </c>
      <c r="G8775" s="32" t="s">
        <v>59</v>
      </c>
      <c r="H8775" s="35" t="s">
        <v>487</v>
      </c>
      <c r="I8775" s="32" t="s">
        <v>166</v>
      </c>
      <c r="J8775" s="19">
        <v>0.28000000000000003</v>
      </c>
      <c r="K8775" s="126"/>
    </row>
    <row r="8776" spans="1:11">
      <c r="A8776" s="121" t="s">
        <v>20</v>
      </c>
      <c r="B8776" s="128" t="str">
        <f>TEXT(DATA[[#This Row],[Fecha]],"mmm")</f>
        <v>nov</v>
      </c>
      <c r="C8776" s="129">
        <f>(WEEKNUM(DATA[[#This Row],[Fecha]],2))</f>
        <v>46</v>
      </c>
      <c r="D8776" s="30">
        <v>45611</v>
      </c>
      <c r="E8776" s="102">
        <f>YEAR(DATA[[#This Row],[Fecha]])</f>
        <v>2024</v>
      </c>
      <c r="F8776" s="31" t="s">
        <v>58</v>
      </c>
      <c r="G8776" s="32" t="s">
        <v>59</v>
      </c>
      <c r="H8776" s="35" t="s">
        <v>487</v>
      </c>
      <c r="I8776" s="32" t="s">
        <v>166</v>
      </c>
      <c r="J8776" s="19">
        <v>0.22</v>
      </c>
      <c r="K8776" s="126"/>
    </row>
    <row r="8777" spans="1:11">
      <c r="A8777" s="127" t="s">
        <v>22</v>
      </c>
      <c r="B8777" s="128" t="str">
        <f>TEXT(DATA[[#This Row],[Fecha]],"mmm")</f>
        <v>nov</v>
      </c>
      <c r="C8777" s="129">
        <f>(WEEKNUM(DATA[[#This Row],[Fecha]],2))</f>
        <v>46</v>
      </c>
      <c r="D8777" s="137">
        <v>45612</v>
      </c>
      <c r="E8777" s="138">
        <f>YEAR(DATA[[#This Row],[Fecha]])</f>
        <v>2024</v>
      </c>
      <c r="F8777" s="139" t="s">
        <v>398</v>
      </c>
      <c r="G8777" s="133" t="s">
        <v>79</v>
      </c>
      <c r="H8777" s="140" t="s">
        <v>961</v>
      </c>
      <c r="I8777" s="133" t="s">
        <v>166</v>
      </c>
      <c r="J8777" s="135">
        <v>0.12</v>
      </c>
      <c r="K8777" s="136"/>
    </row>
    <row r="8778" spans="1:11">
      <c r="A8778" s="121" t="s">
        <v>22</v>
      </c>
      <c r="B8778" s="128" t="str">
        <f>TEXT(DATA[[#This Row],[Fecha]],"mmm")</f>
        <v>nov</v>
      </c>
      <c r="C8778" s="129">
        <f>(WEEKNUM(DATA[[#This Row],[Fecha]],2))</f>
        <v>47</v>
      </c>
      <c r="D8778" s="149">
        <v>45614</v>
      </c>
      <c r="E8778" s="138">
        <f>YEAR(DATA[[#This Row],[Fecha]])</f>
        <v>2024</v>
      </c>
      <c r="F8778" s="149" t="s">
        <v>398</v>
      </c>
      <c r="G8778" s="150" t="s">
        <v>60</v>
      </c>
      <c r="H8778" s="151" t="s">
        <v>299</v>
      </c>
      <c r="I8778" s="155" t="s">
        <v>57</v>
      </c>
      <c r="J8778" s="19">
        <v>27.96</v>
      </c>
      <c r="K8778" s="114" t="s">
        <v>1325</v>
      </c>
    </row>
    <row r="8779" spans="1:11">
      <c r="A8779" s="121" t="s">
        <v>20</v>
      </c>
      <c r="B8779" s="128" t="str">
        <f>TEXT(DATA[[#This Row],[Fecha]],"mmm")</f>
        <v>nov</v>
      </c>
      <c r="C8779" s="129">
        <f>(WEEKNUM(DATA[[#This Row],[Fecha]],2))</f>
        <v>47</v>
      </c>
      <c r="D8779" s="149">
        <v>45614</v>
      </c>
      <c r="E8779" s="138">
        <f>YEAR(DATA[[#This Row],[Fecha]])</f>
        <v>2024</v>
      </c>
      <c r="F8779" s="149" t="s">
        <v>398</v>
      </c>
      <c r="G8779" s="150" t="s">
        <v>76</v>
      </c>
      <c r="H8779" s="151" t="s">
        <v>596</v>
      </c>
      <c r="I8779" s="155" t="s">
        <v>56</v>
      </c>
      <c r="J8779" s="19">
        <v>8.01</v>
      </c>
      <c r="K8779" s="114" t="s">
        <v>1326</v>
      </c>
    </row>
    <row r="8780" spans="1:11">
      <c r="A8780" s="121" t="s">
        <v>20</v>
      </c>
      <c r="B8780" s="128" t="str">
        <f>TEXT(DATA[[#This Row],[Fecha]],"mmm")</f>
        <v>nov</v>
      </c>
      <c r="C8780" s="129">
        <f>(WEEKNUM(DATA[[#This Row],[Fecha]],2))</f>
        <v>47</v>
      </c>
      <c r="D8780" s="149">
        <v>45615</v>
      </c>
      <c r="E8780" s="138">
        <f>YEAR(DATA[[#This Row],[Fecha]])</f>
        <v>2024</v>
      </c>
      <c r="F8780" s="149" t="s">
        <v>398</v>
      </c>
      <c r="G8780" s="150" t="s">
        <v>76</v>
      </c>
      <c r="H8780" s="151" t="s">
        <v>303</v>
      </c>
      <c r="I8780" s="155" t="s">
        <v>56</v>
      </c>
      <c r="J8780" s="19">
        <v>15.37</v>
      </c>
      <c r="K8780" s="114" t="s">
        <v>1327</v>
      </c>
    </row>
    <row r="8781" spans="1:11">
      <c r="A8781" s="121" t="s">
        <v>20</v>
      </c>
      <c r="B8781" s="128" t="str">
        <f>TEXT(DATA[[#This Row],[Fecha]],"mmm")</f>
        <v>nov</v>
      </c>
      <c r="C8781" s="129">
        <f>(WEEKNUM(DATA[[#This Row],[Fecha]],2))</f>
        <v>47</v>
      </c>
      <c r="D8781" s="149">
        <v>45615</v>
      </c>
      <c r="E8781" s="138">
        <f>YEAR(DATA[[#This Row],[Fecha]])</f>
        <v>2024</v>
      </c>
      <c r="F8781" s="149" t="s">
        <v>398</v>
      </c>
      <c r="G8781" s="150" t="s">
        <v>76</v>
      </c>
      <c r="H8781" s="151" t="s">
        <v>596</v>
      </c>
      <c r="I8781" s="155" t="s">
        <v>56</v>
      </c>
      <c r="J8781" s="19">
        <v>10.82</v>
      </c>
      <c r="K8781" s="114" t="s">
        <v>1326</v>
      </c>
    </row>
    <row r="8782" spans="1:11">
      <c r="A8782" s="121" t="s">
        <v>20</v>
      </c>
      <c r="B8782" s="128" t="str">
        <f>TEXT(DATA[[#This Row],[Fecha]],"mmm")</f>
        <v>nov</v>
      </c>
      <c r="C8782" s="129">
        <f>(WEEKNUM(DATA[[#This Row],[Fecha]],2))</f>
        <v>47</v>
      </c>
      <c r="D8782" s="149">
        <v>45615</v>
      </c>
      <c r="E8782" s="138">
        <f>YEAR(DATA[[#This Row],[Fecha]])</f>
        <v>2024</v>
      </c>
      <c r="F8782" s="149" t="s">
        <v>335</v>
      </c>
      <c r="G8782" s="150" t="s">
        <v>77</v>
      </c>
      <c r="H8782" s="151" t="s">
        <v>374</v>
      </c>
      <c r="I8782" s="155" t="s">
        <v>57</v>
      </c>
      <c r="J8782" s="19">
        <v>8.69</v>
      </c>
      <c r="K8782" s="114" t="s">
        <v>641</v>
      </c>
    </row>
    <row r="8783" spans="1:11">
      <c r="A8783" s="121" t="s">
        <v>20</v>
      </c>
      <c r="B8783" s="128" t="str">
        <f>TEXT(DATA[[#This Row],[Fecha]],"mmm")</f>
        <v>nov</v>
      </c>
      <c r="C8783" s="129">
        <f>(WEEKNUM(DATA[[#This Row],[Fecha]],2))</f>
        <v>47</v>
      </c>
      <c r="D8783" s="149">
        <v>45615</v>
      </c>
      <c r="E8783" s="138">
        <f>YEAR(DATA[[#This Row],[Fecha]])</f>
        <v>2024</v>
      </c>
      <c r="F8783" s="149" t="s">
        <v>58</v>
      </c>
      <c r="G8783" s="150" t="s">
        <v>482</v>
      </c>
      <c r="H8783" s="151" t="s">
        <v>150</v>
      </c>
      <c r="I8783" s="155" t="s">
        <v>57</v>
      </c>
      <c r="J8783" s="19">
        <v>8.24</v>
      </c>
      <c r="K8783" s="114" t="s">
        <v>1328</v>
      </c>
    </row>
    <row r="8784" spans="1:11">
      <c r="A8784" s="121" t="s">
        <v>19</v>
      </c>
      <c r="B8784" s="128" t="str">
        <f>TEXT(DATA[[#This Row],[Fecha]],"mmm")</f>
        <v>nov</v>
      </c>
      <c r="C8784" s="129">
        <f>(WEEKNUM(DATA[[#This Row],[Fecha]],2))</f>
        <v>47</v>
      </c>
      <c r="D8784" s="149">
        <v>45614</v>
      </c>
      <c r="E8784" s="138">
        <f>YEAR(DATA[[#This Row],[Fecha]])</f>
        <v>2024</v>
      </c>
      <c r="F8784" s="149" t="s">
        <v>398</v>
      </c>
      <c r="G8784" s="150" t="s">
        <v>80</v>
      </c>
      <c r="H8784" s="151" t="s">
        <v>728</v>
      </c>
      <c r="I8784" s="155" t="s">
        <v>56</v>
      </c>
      <c r="J8784" s="19">
        <v>8.43</v>
      </c>
      <c r="K8784" s="114" t="s">
        <v>1329</v>
      </c>
    </row>
    <row r="8785" spans="1:11">
      <c r="A8785" s="121" t="s">
        <v>20</v>
      </c>
      <c r="B8785" s="128" t="str">
        <f>TEXT(DATA[[#This Row],[Fecha]],"mmm")</f>
        <v>nov</v>
      </c>
      <c r="C8785" s="129">
        <f>(WEEKNUM(DATA[[#This Row],[Fecha]],2))</f>
        <v>47</v>
      </c>
      <c r="D8785" s="149">
        <v>45616</v>
      </c>
      <c r="E8785" s="138">
        <f>YEAR(DATA[[#This Row],[Fecha]])</f>
        <v>2024</v>
      </c>
      <c r="F8785" s="149" t="s">
        <v>335</v>
      </c>
      <c r="G8785" s="150" t="s">
        <v>482</v>
      </c>
      <c r="H8785" s="151" t="s">
        <v>104</v>
      </c>
      <c r="I8785" s="155" t="s">
        <v>56</v>
      </c>
      <c r="J8785" s="19">
        <v>13.36</v>
      </c>
      <c r="K8785" s="114" t="s">
        <v>1330</v>
      </c>
    </row>
    <row r="8786" spans="1:11">
      <c r="A8786" s="121" t="s">
        <v>20</v>
      </c>
      <c r="B8786" s="128" t="str">
        <f>TEXT(DATA[[#This Row],[Fecha]],"mmm")</f>
        <v>nov</v>
      </c>
      <c r="C8786" s="129">
        <f>(WEEKNUM(DATA[[#This Row],[Fecha]],2))</f>
        <v>47</v>
      </c>
      <c r="D8786" s="149">
        <v>45616</v>
      </c>
      <c r="E8786" s="138">
        <f>YEAR(DATA[[#This Row],[Fecha]])</f>
        <v>2024</v>
      </c>
      <c r="F8786" s="149" t="s">
        <v>335</v>
      </c>
      <c r="G8786" s="150" t="s">
        <v>76</v>
      </c>
      <c r="H8786" s="151" t="s">
        <v>303</v>
      </c>
      <c r="I8786" s="155" t="s">
        <v>56</v>
      </c>
      <c r="J8786" s="19">
        <v>7.23</v>
      </c>
      <c r="K8786" s="114" t="s">
        <v>1331</v>
      </c>
    </row>
    <row r="8787" spans="1:11">
      <c r="A8787" s="121" t="s">
        <v>20</v>
      </c>
      <c r="B8787" s="128" t="str">
        <f>TEXT(DATA[[#This Row],[Fecha]],"mmm")</f>
        <v>nov</v>
      </c>
      <c r="C8787" s="129">
        <f>(WEEKNUM(DATA[[#This Row],[Fecha]],2))</f>
        <v>47</v>
      </c>
      <c r="D8787" s="149">
        <v>45616</v>
      </c>
      <c r="E8787" s="138">
        <f>YEAR(DATA[[#This Row],[Fecha]])</f>
        <v>2024</v>
      </c>
      <c r="F8787" s="149" t="s">
        <v>335</v>
      </c>
      <c r="G8787" s="150" t="s">
        <v>76</v>
      </c>
      <c r="H8787" s="151" t="s">
        <v>303</v>
      </c>
      <c r="I8787" s="155" t="s">
        <v>56</v>
      </c>
      <c r="J8787" s="19">
        <v>5.01</v>
      </c>
      <c r="K8787" s="114" t="s">
        <v>1331</v>
      </c>
    </row>
    <row r="8788" spans="1:11">
      <c r="A8788" s="121" t="s">
        <v>20</v>
      </c>
      <c r="B8788" s="128" t="str">
        <f>TEXT(DATA[[#This Row],[Fecha]],"mmm")</f>
        <v>nov</v>
      </c>
      <c r="C8788" s="129">
        <f>(WEEKNUM(DATA[[#This Row],[Fecha]],2))</f>
        <v>47</v>
      </c>
      <c r="D8788" s="149">
        <v>45617</v>
      </c>
      <c r="E8788" s="138">
        <f>YEAR(DATA[[#This Row],[Fecha]])</f>
        <v>2024</v>
      </c>
      <c r="F8788" s="149" t="s">
        <v>335</v>
      </c>
      <c r="G8788" s="150" t="s">
        <v>76</v>
      </c>
      <c r="H8788" s="151" t="s">
        <v>303</v>
      </c>
      <c r="I8788" s="155" t="s">
        <v>56</v>
      </c>
      <c r="J8788" s="19">
        <v>12.6</v>
      </c>
      <c r="K8788" s="114" t="s">
        <v>1332</v>
      </c>
    </row>
    <row r="8789" spans="1:11">
      <c r="A8789" s="121" t="s">
        <v>22</v>
      </c>
      <c r="B8789" s="128" t="str">
        <f>TEXT(DATA[[#This Row],[Fecha]],"mmm")</f>
        <v>nov</v>
      </c>
      <c r="C8789" s="129">
        <f>(WEEKNUM(DATA[[#This Row],[Fecha]],2))</f>
        <v>47</v>
      </c>
      <c r="D8789" s="149">
        <v>45614</v>
      </c>
      <c r="E8789" s="138">
        <f>YEAR(DATA[[#This Row],[Fecha]])</f>
        <v>2024</v>
      </c>
      <c r="F8789" s="149" t="s">
        <v>398</v>
      </c>
      <c r="G8789" s="150" t="s">
        <v>77</v>
      </c>
      <c r="H8789" s="151" t="s">
        <v>245</v>
      </c>
      <c r="I8789" s="155" t="s">
        <v>56</v>
      </c>
      <c r="J8789" s="19">
        <v>6.9</v>
      </c>
      <c r="K8789" s="114" t="s">
        <v>1333</v>
      </c>
    </row>
    <row r="8790" spans="1:11">
      <c r="A8790" s="121" t="s">
        <v>20</v>
      </c>
      <c r="B8790" s="128" t="str">
        <f>TEXT(DATA[[#This Row],[Fecha]],"mmm")</f>
        <v>nov</v>
      </c>
      <c r="C8790" s="129">
        <f>(WEEKNUM(DATA[[#This Row],[Fecha]],2))</f>
        <v>47</v>
      </c>
      <c r="D8790" s="149">
        <v>45617</v>
      </c>
      <c r="E8790" s="138">
        <f>YEAR(DATA[[#This Row],[Fecha]])</f>
        <v>2024</v>
      </c>
      <c r="F8790" s="149" t="s">
        <v>335</v>
      </c>
      <c r="G8790" s="150" t="s">
        <v>76</v>
      </c>
      <c r="H8790" s="151" t="s">
        <v>303</v>
      </c>
      <c r="I8790" s="155" t="s">
        <v>56</v>
      </c>
      <c r="J8790" s="19">
        <v>5.39</v>
      </c>
      <c r="K8790" s="114" t="s">
        <v>1332</v>
      </c>
    </row>
    <row r="8791" spans="1:11">
      <c r="A8791" s="121" t="s">
        <v>22</v>
      </c>
      <c r="B8791" s="128" t="str">
        <f>TEXT(DATA[[#This Row],[Fecha]],"mmm")</f>
        <v>nov</v>
      </c>
      <c r="C8791" s="129">
        <f>(WEEKNUM(DATA[[#This Row],[Fecha]],2))</f>
        <v>47</v>
      </c>
      <c r="D8791" s="149">
        <v>45614</v>
      </c>
      <c r="E8791" s="138">
        <f>YEAR(DATA[[#This Row],[Fecha]])</f>
        <v>2024</v>
      </c>
      <c r="F8791" s="149" t="s">
        <v>398</v>
      </c>
      <c r="G8791" s="150" t="s">
        <v>77</v>
      </c>
      <c r="H8791" s="151" t="s">
        <v>245</v>
      </c>
      <c r="I8791" s="155" t="s">
        <v>56</v>
      </c>
      <c r="J8791" s="19">
        <v>5.35</v>
      </c>
      <c r="K8791" s="114" t="s">
        <v>1333</v>
      </c>
    </row>
    <row r="8792" spans="1:11">
      <c r="A8792" s="121" t="s">
        <v>20</v>
      </c>
      <c r="B8792" s="128" t="str">
        <f>TEXT(DATA[[#This Row],[Fecha]],"mmm")</f>
        <v>nov</v>
      </c>
      <c r="C8792" s="129">
        <f>(WEEKNUM(DATA[[#This Row],[Fecha]],2))</f>
        <v>47</v>
      </c>
      <c r="D8792" s="149">
        <v>45618</v>
      </c>
      <c r="E8792" s="138">
        <f>YEAR(DATA[[#This Row],[Fecha]])</f>
        <v>2024</v>
      </c>
      <c r="F8792" s="149" t="s">
        <v>58</v>
      </c>
      <c r="G8792" s="150" t="s">
        <v>76</v>
      </c>
      <c r="H8792" s="151" t="s">
        <v>595</v>
      </c>
      <c r="I8792" s="155" t="s">
        <v>56</v>
      </c>
      <c r="J8792" s="19">
        <v>8.4</v>
      </c>
      <c r="K8792" s="114" t="s">
        <v>1334</v>
      </c>
    </row>
    <row r="8793" spans="1:11">
      <c r="A8793" s="121" t="s">
        <v>22</v>
      </c>
      <c r="B8793" s="128" t="str">
        <f>TEXT(DATA[[#This Row],[Fecha]],"mmm")</f>
        <v>nov</v>
      </c>
      <c r="C8793" s="129">
        <f>(WEEKNUM(DATA[[#This Row],[Fecha]],2))</f>
        <v>47</v>
      </c>
      <c r="D8793" s="149">
        <v>45619</v>
      </c>
      <c r="E8793" s="138">
        <f>YEAR(DATA[[#This Row],[Fecha]])</f>
        <v>2024</v>
      </c>
      <c r="F8793" s="149" t="s">
        <v>58</v>
      </c>
      <c r="G8793" s="150" t="s">
        <v>65</v>
      </c>
      <c r="H8793" s="151" t="s">
        <v>592</v>
      </c>
      <c r="I8793" s="155" t="s">
        <v>57</v>
      </c>
      <c r="J8793" s="19">
        <v>5.2</v>
      </c>
      <c r="K8793" s="114"/>
    </row>
    <row r="8794" spans="1:11">
      <c r="A8794" s="121" t="s">
        <v>20</v>
      </c>
      <c r="B8794" s="128" t="str">
        <f>TEXT(DATA[[#This Row],[Fecha]],"mmm")</f>
        <v>nov</v>
      </c>
      <c r="C8794" s="129">
        <f>(WEEKNUM(DATA[[#This Row],[Fecha]],2))</f>
        <v>47</v>
      </c>
      <c r="D8794" s="149">
        <v>45614</v>
      </c>
      <c r="E8794" s="138">
        <f>YEAR(DATA[[#This Row],[Fecha]])</f>
        <v>2024</v>
      </c>
      <c r="F8794" s="149" t="s">
        <v>398</v>
      </c>
      <c r="G8794" s="150" t="s">
        <v>59</v>
      </c>
      <c r="H8794" s="151" t="s">
        <v>597</v>
      </c>
      <c r="I8794" s="155" t="s">
        <v>166</v>
      </c>
      <c r="J8794" s="19">
        <v>4.9800000000000004</v>
      </c>
      <c r="K8794" s="114"/>
    </row>
    <row r="8795" spans="1:11">
      <c r="A8795" s="121" t="s">
        <v>20</v>
      </c>
      <c r="B8795" s="128" t="str">
        <f>TEXT(DATA[[#This Row],[Fecha]],"mmm")</f>
        <v>nov</v>
      </c>
      <c r="C8795" s="129">
        <f>(WEEKNUM(DATA[[#This Row],[Fecha]],2))</f>
        <v>47</v>
      </c>
      <c r="D8795" s="149">
        <v>45616</v>
      </c>
      <c r="E8795" s="138">
        <f>YEAR(DATA[[#This Row],[Fecha]])</f>
        <v>2024</v>
      </c>
      <c r="F8795" s="149" t="s">
        <v>335</v>
      </c>
      <c r="G8795" s="150" t="s">
        <v>75</v>
      </c>
      <c r="H8795" s="151" t="s">
        <v>177</v>
      </c>
      <c r="I8795" s="155" t="s">
        <v>166</v>
      </c>
      <c r="J8795" s="19">
        <v>4.83</v>
      </c>
      <c r="K8795" s="114"/>
    </row>
    <row r="8796" spans="1:11">
      <c r="A8796" s="121" t="s">
        <v>20</v>
      </c>
      <c r="B8796" s="128" t="str">
        <f>TEXT(DATA[[#This Row],[Fecha]],"mmm")</f>
        <v>nov</v>
      </c>
      <c r="C8796" s="129">
        <f>(WEEKNUM(DATA[[#This Row],[Fecha]],2))</f>
        <v>47</v>
      </c>
      <c r="D8796" s="149">
        <v>45614</v>
      </c>
      <c r="E8796" s="138">
        <f>YEAR(DATA[[#This Row],[Fecha]])</f>
        <v>2024</v>
      </c>
      <c r="F8796" s="149" t="s">
        <v>335</v>
      </c>
      <c r="G8796" s="150" t="s">
        <v>53</v>
      </c>
      <c r="H8796" s="151" t="s">
        <v>360</v>
      </c>
      <c r="I8796" s="155" t="s">
        <v>166</v>
      </c>
      <c r="J8796" s="19">
        <v>4.78</v>
      </c>
      <c r="K8796" s="114"/>
    </row>
    <row r="8797" spans="1:11">
      <c r="A8797" s="121" t="s">
        <v>19</v>
      </c>
      <c r="B8797" s="128" t="str">
        <f>TEXT(DATA[[#This Row],[Fecha]],"mmm")</f>
        <v>nov</v>
      </c>
      <c r="C8797" s="129">
        <f>(WEEKNUM(DATA[[#This Row],[Fecha]],2))</f>
        <v>47</v>
      </c>
      <c r="D8797" s="149">
        <v>45618</v>
      </c>
      <c r="E8797" s="138">
        <f>YEAR(DATA[[#This Row],[Fecha]])</f>
        <v>2024</v>
      </c>
      <c r="F8797" s="149" t="s">
        <v>398</v>
      </c>
      <c r="G8797" s="150" t="s">
        <v>65</v>
      </c>
      <c r="H8797" s="151" t="s">
        <v>435</v>
      </c>
      <c r="I8797" s="155" t="s">
        <v>166</v>
      </c>
      <c r="J8797" s="19">
        <v>3.93</v>
      </c>
      <c r="K8797" s="114"/>
    </row>
    <row r="8798" spans="1:11">
      <c r="A8798" s="121" t="s">
        <v>22</v>
      </c>
      <c r="B8798" s="128" t="str">
        <f>TEXT(DATA[[#This Row],[Fecha]],"mmm")</f>
        <v>nov</v>
      </c>
      <c r="C8798" s="129">
        <f>(WEEKNUM(DATA[[#This Row],[Fecha]],2))</f>
        <v>47</v>
      </c>
      <c r="D8798" s="149">
        <v>45614</v>
      </c>
      <c r="E8798" s="138">
        <f>YEAR(DATA[[#This Row],[Fecha]])</f>
        <v>2024</v>
      </c>
      <c r="F8798" s="149" t="s">
        <v>398</v>
      </c>
      <c r="G8798" s="150" t="s">
        <v>53</v>
      </c>
      <c r="H8798" s="151" t="s">
        <v>1335</v>
      </c>
      <c r="I8798" s="155" t="s">
        <v>166</v>
      </c>
      <c r="J8798" s="19">
        <v>3.9</v>
      </c>
      <c r="K8798" s="114"/>
    </row>
    <row r="8799" spans="1:11">
      <c r="A8799" s="121" t="s">
        <v>20</v>
      </c>
      <c r="B8799" s="128" t="str">
        <f>TEXT(DATA[[#This Row],[Fecha]],"mmm")</f>
        <v>nov</v>
      </c>
      <c r="C8799" s="129">
        <f>(WEEKNUM(DATA[[#This Row],[Fecha]],2))</f>
        <v>47</v>
      </c>
      <c r="D8799" s="149">
        <v>45615</v>
      </c>
      <c r="E8799" s="138">
        <f>YEAR(DATA[[#This Row],[Fecha]])</f>
        <v>2024</v>
      </c>
      <c r="F8799" s="149" t="s">
        <v>398</v>
      </c>
      <c r="G8799" s="150" t="s">
        <v>76</v>
      </c>
      <c r="H8799" s="151" t="s">
        <v>586</v>
      </c>
      <c r="I8799" s="155" t="s">
        <v>166</v>
      </c>
      <c r="J8799" s="19">
        <v>3.73</v>
      </c>
      <c r="K8799" s="114"/>
    </row>
    <row r="8800" spans="1:11">
      <c r="A8800" s="121" t="s">
        <v>20</v>
      </c>
      <c r="B8800" s="128" t="str">
        <f>TEXT(DATA[[#This Row],[Fecha]],"mmm")</f>
        <v>nov</v>
      </c>
      <c r="C8800" s="129">
        <f>(WEEKNUM(DATA[[#This Row],[Fecha]],2))</f>
        <v>47</v>
      </c>
      <c r="D8800" s="149">
        <v>45616</v>
      </c>
      <c r="E8800" s="138">
        <f>YEAR(DATA[[#This Row],[Fecha]])</f>
        <v>2024</v>
      </c>
      <c r="F8800" s="149" t="s">
        <v>58</v>
      </c>
      <c r="G8800" s="150" t="s">
        <v>76</v>
      </c>
      <c r="H8800" s="151" t="s">
        <v>108</v>
      </c>
      <c r="I8800" s="155" t="s">
        <v>166</v>
      </c>
      <c r="J8800" s="19">
        <v>2.79</v>
      </c>
      <c r="K8800" s="114"/>
    </row>
    <row r="8801" spans="1:11">
      <c r="A8801" s="121" t="s">
        <v>19</v>
      </c>
      <c r="B8801" s="128" t="str">
        <f>TEXT(DATA[[#This Row],[Fecha]],"mmm")</f>
        <v>nov</v>
      </c>
      <c r="C8801" s="129">
        <f>(WEEKNUM(DATA[[#This Row],[Fecha]],2))</f>
        <v>47</v>
      </c>
      <c r="D8801" s="149">
        <v>45614</v>
      </c>
      <c r="E8801" s="138">
        <f>YEAR(DATA[[#This Row],[Fecha]])</f>
        <v>2024</v>
      </c>
      <c r="F8801" s="149" t="s">
        <v>398</v>
      </c>
      <c r="G8801" s="150" t="s">
        <v>65</v>
      </c>
      <c r="H8801" s="151" t="s">
        <v>435</v>
      </c>
      <c r="I8801" s="155" t="s">
        <v>166</v>
      </c>
      <c r="J8801" s="19">
        <v>2.66</v>
      </c>
      <c r="K8801" s="114"/>
    </row>
    <row r="8802" spans="1:11">
      <c r="A8802" s="121" t="s">
        <v>19</v>
      </c>
      <c r="B8802" s="128" t="str">
        <f>TEXT(DATA[[#This Row],[Fecha]],"mmm")</f>
        <v>nov</v>
      </c>
      <c r="C8802" s="129">
        <f>(WEEKNUM(DATA[[#This Row],[Fecha]],2))</f>
        <v>47</v>
      </c>
      <c r="D8802" s="149">
        <v>45614</v>
      </c>
      <c r="E8802" s="138">
        <f>YEAR(DATA[[#This Row],[Fecha]])</f>
        <v>2024</v>
      </c>
      <c r="F8802" s="149" t="s">
        <v>398</v>
      </c>
      <c r="G8802" s="150" t="s">
        <v>65</v>
      </c>
      <c r="H8802" s="151" t="s">
        <v>435</v>
      </c>
      <c r="I8802" s="155" t="s">
        <v>166</v>
      </c>
      <c r="J8802" s="19">
        <v>2.59</v>
      </c>
      <c r="K8802" s="114"/>
    </row>
    <row r="8803" spans="1:11">
      <c r="A8803" s="121" t="s">
        <v>20</v>
      </c>
      <c r="B8803" s="128" t="str">
        <f>TEXT(DATA[[#This Row],[Fecha]],"mmm")</f>
        <v>nov</v>
      </c>
      <c r="C8803" s="129">
        <f>(WEEKNUM(DATA[[#This Row],[Fecha]],2))</f>
        <v>47</v>
      </c>
      <c r="D8803" s="149">
        <v>45618</v>
      </c>
      <c r="E8803" s="138">
        <f>YEAR(DATA[[#This Row],[Fecha]])</f>
        <v>2024</v>
      </c>
      <c r="F8803" s="149" t="s">
        <v>58</v>
      </c>
      <c r="G8803" s="150" t="s">
        <v>76</v>
      </c>
      <c r="H8803" s="151" t="s">
        <v>108</v>
      </c>
      <c r="I8803" s="155" t="s">
        <v>166</v>
      </c>
      <c r="J8803" s="19">
        <v>2.57</v>
      </c>
      <c r="K8803" s="114"/>
    </row>
    <row r="8804" spans="1:11">
      <c r="A8804" s="121" t="s">
        <v>20</v>
      </c>
      <c r="B8804" s="128" t="str">
        <f>TEXT(DATA[[#This Row],[Fecha]],"mmm")</f>
        <v>nov</v>
      </c>
      <c r="C8804" s="129">
        <f>(WEEKNUM(DATA[[#This Row],[Fecha]],2))</f>
        <v>47</v>
      </c>
      <c r="D8804" s="149">
        <v>45614</v>
      </c>
      <c r="E8804" s="138">
        <f>YEAR(DATA[[#This Row],[Fecha]])</f>
        <v>2024</v>
      </c>
      <c r="F8804" s="149" t="s">
        <v>335</v>
      </c>
      <c r="G8804" s="150" t="s">
        <v>75</v>
      </c>
      <c r="H8804" s="151" t="s">
        <v>177</v>
      </c>
      <c r="I8804" s="155" t="s">
        <v>166</v>
      </c>
      <c r="J8804" s="19">
        <v>2.5</v>
      </c>
      <c r="K8804" s="114"/>
    </row>
    <row r="8805" spans="1:11">
      <c r="A8805" s="121" t="s">
        <v>22</v>
      </c>
      <c r="B8805" s="128" t="str">
        <f>TEXT(DATA[[#This Row],[Fecha]],"mmm")</f>
        <v>nov</v>
      </c>
      <c r="C8805" s="129">
        <f>(WEEKNUM(DATA[[#This Row],[Fecha]],2))</f>
        <v>47</v>
      </c>
      <c r="D8805" s="149">
        <v>45614</v>
      </c>
      <c r="E8805" s="138">
        <f>YEAR(DATA[[#This Row],[Fecha]])</f>
        <v>2024</v>
      </c>
      <c r="F8805" s="149" t="s">
        <v>398</v>
      </c>
      <c r="G8805" s="150" t="s">
        <v>64</v>
      </c>
      <c r="H8805" s="151" t="s">
        <v>477</v>
      </c>
      <c r="I8805" s="155" t="s">
        <v>166</v>
      </c>
      <c r="J8805" s="19">
        <v>2.35</v>
      </c>
      <c r="K8805" s="114"/>
    </row>
    <row r="8806" spans="1:11">
      <c r="A8806" s="121" t="s">
        <v>20</v>
      </c>
      <c r="B8806" s="128" t="str">
        <f>TEXT(DATA[[#This Row],[Fecha]],"mmm")</f>
        <v>nov</v>
      </c>
      <c r="C8806" s="129">
        <f>(WEEKNUM(DATA[[#This Row],[Fecha]],2))</f>
        <v>47</v>
      </c>
      <c r="D8806" s="149">
        <v>45614</v>
      </c>
      <c r="E8806" s="138">
        <f>YEAR(DATA[[#This Row],[Fecha]])</f>
        <v>2024</v>
      </c>
      <c r="F8806" s="149" t="s">
        <v>335</v>
      </c>
      <c r="G8806" s="150" t="s">
        <v>59</v>
      </c>
      <c r="H8806" s="151" t="s">
        <v>524</v>
      </c>
      <c r="I8806" s="155" t="s">
        <v>166</v>
      </c>
      <c r="J8806" s="19">
        <v>1.97</v>
      </c>
      <c r="K8806" s="114"/>
    </row>
    <row r="8807" spans="1:11">
      <c r="A8807" s="121" t="s">
        <v>20</v>
      </c>
      <c r="B8807" s="128" t="str">
        <f>TEXT(DATA[[#This Row],[Fecha]],"mmm")</f>
        <v>nov</v>
      </c>
      <c r="C8807" s="129">
        <f>(WEEKNUM(DATA[[#This Row],[Fecha]],2))</f>
        <v>47</v>
      </c>
      <c r="D8807" s="149">
        <v>45616</v>
      </c>
      <c r="E8807" s="138">
        <f>YEAR(DATA[[#This Row],[Fecha]])</f>
        <v>2024</v>
      </c>
      <c r="F8807" s="149" t="s">
        <v>335</v>
      </c>
      <c r="G8807" s="150" t="s">
        <v>52</v>
      </c>
      <c r="H8807" s="151" t="s">
        <v>162</v>
      </c>
      <c r="I8807" s="155" t="s">
        <v>166</v>
      </c>
      <c r="J8807" s="19">
        <v>1.74</v>
      </c>
      <c r="K8807" s="114"/>
    </row>
    <row r="8808" spans="1:11">
      <c r="A8808" s="121" t="s">
        <v>19</v>
      </c>
      <c r="B8808" s="128" t="str">
        <f>TEXT(DATA[[#This Row],[Fecha]],"mmm")</f>
        <v>nov</v>
      </c>
      <c r="C8808" s="129">
        <f>(WEEKNUM(DATA[[#This Row],[Fecha]],2))</f>
        <v>47</v>
      </c>
      <c r="D8808" s="149">
        <v>45614</v>
      </c>
      <c r="E8808" s="138">
        <f>YEAR(DATA[[#This Row],[Fecha]])</f>
        <v>2024</v>
      </c>
      <c r="F8808" s="149" t="s">
        <v>398</v>
      </c>
      <c r="G8808" s="150" t="s">
        <v>65</v>
      </c>
      <c r="H8808" s="151" t="s">
        <v>435</v>
      </c>
      <c r="I8808" s="155" t="s">
        <v>166</v>
      </c>
      <c r="J8808" s="19">
        <v>1.66</v>
      </c>
      <c r="K8808" s="114"/>
    </row>
    <row r="8809" spans="1:11">
      <c r="A8809" s="121" t="s">
        <v>20</v>
      </c>
      <c r="B8809" s="128" t="str">
        <f>TEXT(DATA[[#This Row],[Fecha]],"mmm")</f>
        <v>nov</v>
      </c>
      <c r="C8809" s="129">
        <f>(WEEKNUM(DATA[[#This Row],[Fecha]],2))</f>
        <v>47</v>
      </c>
      <c r="D8809" s="149">
        <v>45618</v>
      </c>
      <c r="E8809" s="138">
        <f>YEAR(DATA[[#This Row],[Fecha]])</f>
        <v>2024</v>
      </c>
      <c r="F8809" s="149" t="s">
        <v>335</v>
      </c>
      <c r="G8809" s="150" t="s">
        <v>52</v>
      </c>
      <c r="H8809" s="151" t="s">
        <v>162</v>
      </c>
      <c r="I8809" s="155" t="s">
        <v>166</v>
      </c>
      <c r="J8809" s="19">
        <v>1.61</v>
      </c>
      <c r="K8809" s="114"/>
    </row>
    <row r="8810" spans="1:11">
      <c r="A8810" s="121" t="s">
        <v>22</v>
      </c>
      <c r="B8810" s="128" t="str">
        <f>TEXT(DATA[[#This Row],[Fecha]],"mmm")</f>
        <v>nov</v>
      </c>
      <c r="C8810" s="129">
        <f>(WEEKNUM(DATA[[#This Row],[Fecha]],2))</f>
        <v>47</v>
      </c>
      <c r="D8810" s="149">
        <v>45619</v>
      </c>
      <c r="E8810" s="138">
        <f>YEAR(DATA[[#This Row],[Fecha]])</f>
        <v>2024</v>
      </c>
      <c r="F8810" s="149" t="s">
        <v>398</v>
      </c>
      <c r="G8810" s="150" t="s">
        <v>78</v>
      </c>
      <c r="H8810" s="151" t="s">
        <v>296</v>
      </c>
      <c r="I8810" s="155" t="s">
        <v>166</v>
      </c>
      <c r="J8810" s="19">
        <v>1.25</v>
      </c>
      <c r="K8810" s="114"/>
    </row>
    <row r="8811" spans="1:11">
      <c r="A8811" s="121" t="s">
        <v>19</v>
      </c>
      <c r="B8811" s="128" t="str">
        <f>TEXT(DATA[[#This Row],[Fecha]],"mmm")</f>
        <v>nov</v>
      </c>
      <c r="C8811" s="129">
        <f>(WEEKNUM(DATA[[#This Row],[Fecha]],2))</f>
        <v>47</v>
      </c>
      <c r="D8811" s="149">
        <v>45618</v>
      </c>
      <c r="E8811" s="138">
        <f>YEAR(DATA[[#This Row],[Fecha]])</f>
        <v>2024</v>
      </c>
      <c r="F8811" s="149" t="s">
        <v>398</v>
      </c>
      <c r="G8811" s="150" t="s">
        <v>65</v>
      </c>
      <c r="H8811" s="151" t="s">
        <v>435</v>
      </c>
      <c r="I8811" s="155" t="s">
        <v>166</v>
      </c>
      <c r="J8811" s="19">
        <v>1.23</v>
      </c>
      <c r="K8811" s="114"/>
    </row>
    <row r="8812" spans="1:11">
      <c r="A8812" s="121" t="s">
        <v>19</v>
      </c>
      <c r="B8812" s="128" t="str">
        <f>TEXT(DATA[[#This Row],[Fecha]],"mmm")</f>
        <v>nov</v>
      </c>
      <c r="C8812" s="129">
        <f>(WEEKNUM(DATA[[#This Row],[Fecha]],2))</f>
        <v>47</v>
      </c>
      <c r="D8812" s="149">
        <v>45614</v>
      </c>
      <c r="E8812" s="138">
        <f>YEAR(DATA[[#This Row],[Fecha]])</f>
        <v>2024</v>
      </c>
      <c r="F8812" s="149" t="s">
        <v>398</v>
      </c>
      <c r="G8812" s="150" t="s">
        <v>65</v>
      </c>
      <c r="H8812" s="151" t="s">
        <v>435</v>
      </c>
      <c r="I8812" s="155" t="s">
        <v>166</v>
      </c>
      <c r="J8812" s="19">
        <v>1.23</v>
      </c>
      <c r="K8812" s="114"/>
    </row>
    <row r="8813" spans="1:11">
      <c r="A8813" s="121" t="s">
        <v>22</v>
      </c>
      <c r="B8813" s="128" t="str">
        <f>TEXT(DATA[[#This Row],[Fecha]],"mmm")</f>
        <v>nov</v>
      </c>
      <c r="C8813" s="129">
        <f>(WEEKNUM(DATA[[#This Row],[Fecha]],2))</f>
        <v>47</v>
      </c>
      <c r="D8813" s="149">
        <v>45618</v>
      </c>
      <c r="E8813" s="138">
        <f>YEAR(DATA[[#This Row],[Fecha]])</f>
        <v>2024</v>
      </c>
      <c r="F8813" s="149" t="s">
        <v>398</v>
      </c>
      <c r="G8813" s="150" t="s">
        <v>76</v>
      </c>
      <c r="H8813" s="151" t="s">
        <v>304</v>
      </c>
      <c r="I8813" s="155" t="s">
        <v>166</v>
      </c>
      <c r="J8813" s="19">
        <v>1.23</v>
      </c>
      <c r="K8813" s="114"/>
    </row>
    <row r="8814" spans="1:11">
      <c r="A8814" s="121" t="s">
        <v>22</v>
      </c>
      <c r="B8814" s="128" t="str">
        <f>TEXT(DATA[[#This Row],[Fecha]],"mmm")</f>
        <v>nov</v>
      </c>
      <c r="C8814" s="129">
        <f>(WEEKNUM(DATA[[#This Row],[Fecha]],2))</f>
        <v>47</v>
      </c>
      <c r="D8814" s="149">
        <v>45619</v>
      </c>
      <c r="E8814" s="138">
        <f>YEAR(DATA[[#This Row],[Fecha]])</f>
        <v>2024</v>
      </c>
      <c r="F8814" s="149" t="s">
        <v>58</v>
      </c>
      <c r="G8814" s="150" t="s">
        <v>78</v>
      </c>
      <c r="H8814" s="151" t="s">
        <v>296</v>
      </c>
      <c r="I8814" s="155" t="s">
        <v>166</v>
      </c>
      <c r="J8814" s="19">
        <v>1.23</v>
      </c>
      <c r="K8814" s="114"/>
    </row>
    <row r="8815" spans="1:11">
      <c r="A8815" s="121" t="s">
        <v>20</v>
      </c>
      <c r="B8815" s="128" t="str">
        <f>TEXT(DATA[[#This Row],[Fecha]],"mmm")</f>
        <v>nov</v>
      </c>
      <c r="C8815" s="129">
        <f>(WEEKNUM(DATA[[#This Row],[Fecha]],2))</f>
        <v>47</v>
      </c>
      <c r="D8815" s="149">
        <v>45615</v>
      </c>
      <c r="E8815" s="138">
        <f>YEAR(DATA[[#This Row],[Fecha]])</f>
        <v>2024</v>
      </c>
      <c r="F8815" s="149" t="s">
        <v>398</v>
      </c>
      <c r="G8815" s="150" t="s">
        <v>64</v>
      </c>
      <c r="H8815" s="151" t="s">
        <v>156</v>
      </c>
      <c r="I8815" s="155" t="s">
        <v>166</v>
      </c>
      <c r="J8815" s="19">
        <v>1.22</v>
      </c>
      <c r="K8815" s="114"/>
    </row>
    <row r="8816" spans="1:11">
      <c r="A8816" s="121" t="s">
        <v>20</v>
      </c>
      <c r="B8816" s="128" t="str">
        <f>TEXT(DATA[[#This Row],[Fecha]],"mmm")</f>
        <v>nov</v>
      </c>
      <c r="C8816" s="129">
        <f>(WEEKNUM(DATA[[#This Row],[Fecha]],2))</f>
        <v>47</v>
      </c>
      <c r="D8816" s="149">
        <v>45614</v>
      </c>
      <c r="E8816" s="138">
        <f>YEAR(DATA[[#This Row],[Fecha]])</f>
        <v>2024</v>
      </c>
      <c r="F8816" s="149" t="s">
        <v>335</v>
      </c>
      <c r="G8816" s="150" t="s">
        <v>59</v>
      </c>
      <c r="H8816" s="151" t="s">
        <v>487</v>
      </c>
      <c r="I8816" s="155" t="s">
        <v>166</v>
      </c>
      <c r="J8816" s="19">
        <v>1.1599999999999999</v>
      </c>
      <c r="K8816" s="114"/>
    </row>
    <row r="8817" spans="1:11">
      <c r="A8817" s="121" t="s">
        <v>22</v>
      </c>
      <c r="B8817" s="128" t="str">
        <f>TEXT(DATA[[#This Row],[Fecha]],"mmm")</f>
        <v>nov</v>
      </c>
      <c r="C8817" s="129">
        <f>(WEEKNUM(DATA[[#This Row],[Fecha]],2))</f>
        <v>47</v>
      </c>
      <c r="D8817" s="149">
        <v>45619</v>
      </c>
      <c r="E8817" s="138">
        <f>YEAR(DATA[[#This Row],[Fecha]])</f>
        <v>2024</v>
      </c>
      <c r="F8817" s="149" t="s">
        <v>398</v>
      </c>
      <c r="G8817" s="150" t="s">
        <v>78</v>
      </c>
      <c r="H8817" s="151" t="s">
        <v>296</v>
      </c>
      <c r="I8817" s="155" t="s">
        <v>166</v>
      </c>
      <c r="J8817" s="19">
        <v>1.1499999999999999</v>
      </c>
      <c r="K8817" s="114"/>
    </row>
    <row r="8818" spans="1:11">
      <c r="A8818" s="121" t="s">
        <v>22</v>
      </c>
      <c r="B8818" s="128" t="str">
        <f>TEXT(DATA[[#This Row],[Fecha]],"mmm")</f>
        <v>nov</v>
      </c>
      <c r="C8818" s="129">
        <f>(WEEKNUM(DATA[[#This Row],[Fecha]],2))</f>
        <v>47</v>
      </c>
      <c r="D8818" s="149">
        <v>45614</v>
      </c>
      <c r="E8818" s="138">
        <f>YEAR(DATA[[#This Row],[Fecha]])</f>
        <v>2024</v>
      </c>
      <c r="F8818" s="149" t="s">
        <v>398</v>
      </c>
      <c r="G8818" s="150" t="s">
        <v>79</v>
      </c>
      <c r="H8818" s="151" t="s">
        <v>110</v>
      </c>
      <c r="I8818" s="155" t="s">
        <v>166</v>
      </c>
      <c r="J8818" s="19">
        <v>1.1499999999999999</v>
      </c>
      <c r="K8818" s="114"/>
    </row>
    <row r="8819" spans="1:11">
      <c r="A8819" s="121" t="s">
        <v>19</v>
      </c>
      <c r="B8819" s="128" t="str">
        <f>TEXT(DATA[[#This Row],[Fecha]],"mmm")</f>
        <v>nov</v>
      </c>
      <c r="C8819" s="129">
        <f>(WEEKNUM(DATA[[#This Row],[Fecha]],2))</f>
        <v>47</v>
      </c>
      <c r="D8819" s="149">
        <v>45618</v>
      </c>
      <c r="E8819" s="138">
        <f>YEAR(DATA[[#This Row],[Fecha]])</f>
        <v>2024</v>
      </c>
      <c r="F8819" s="149" t="s">
        <v>398</v>
      </c>
      <c r="G8819" s="150" t="s">
        <v>65</v>
      </c>
      <c r="H8819" s="151" t="s">
        <v>435</v>
      </c>
      <c r="I8819" s="155" t="s">
        <v>166</v>
      </c>
      <c r="J8819" s="19">
        <v>0.86</v>
      </c>
      <c r="K8819" s="114"/>
    </row>
    <row r="8820" spans="1:11">
      <c r="A8820" s="121" t="s">
        <v>20</v>
      </c>
      <c r="B8820" s="128" t="str">
        <f>TEXT(DATA[[#This Row],[Fecha]],"mmm")</f>
        <v>nov</v>
      </c>
      <c r="C8820" s="129">
        <f>(WEEKNUM(DATA[[#This Row],[Fecha]],2))</f>
        <v>47</v>
      </c>
      <c r="D8820" s="149">
        <v>45618</v>
      </c>
      <c r="E8820" s="138">
        <f>YEAR(DATA[[#This Row],[Fecha]])</f>
        <v>2024</v>
      </c>
      <c r="F8820" s="149" t="s">
        <v>335</v>
      </c>
      <c r="G8820" s="150" t="s">
        <v>52</v>
      </c>
      <c r="H8820" s="151" t="s">
        <v>162</v>
      </c>
      <c r="I8820" s="155" t="s">
        <v>166</v>
      </c>
      <c r="J8820" s="19">
        <v>0.81</v>
      </c>
      <c r="K8820" s="114"/>
    </row>
    <row r="8821" spans="1:11">
      <c r="A8821" s="121" t="s">
        <v>20</v>
      </c>
      <c r="B8821" s="128" t="str">
        <f>TEXT(DATA[[#This Row],[Fecha]],"mmm")</f>
        <v>nov</v>
      </c>
      <c r="C8821" s="129">
        <f>(WEEKNUM(DATA[[#This Row],[Fecha]],2))</f>
        <v>47</v>
      </c>
      <c r="D8821" s="149">
        <v>45616</v>
      </c>
      <c r="E8821" s="138">
        <f>YEAR(DATA[[#This Row],[Fecha]])</f>
        <v>2024</v>
      </c>
      <c r="F8821" s="149" t="s">
        <v>335</v>
      </c>
      <c r="G8821" s="150" t="s">
        <v>52</v>
      </c>
      <c r="H8821" s="151" t="s">
        <v>162</v>
      </c>
      <c r="I8821" s="155" t="s">
        <v>166</v>
      </c>
      <c r="J8821" s="19">
        <v>0.76</v>
      </c>
      <c r="K8821" s="114"/>
    </row>
    <row r="8822" spans="1:11">
      <c r="A8822" s="121" t="s">
        <v>20</v>
      </c>
      <c r="B8822" s="128" t="str">
        <f>TEXT(DATA[[#This Row],[Fecha]],"mmm")</f>
        <v>nov</v>
      </c>
      <c r="C8822" s="129">
        <f>(WEEKNUM(DATA[[#This Row],[Fecha]],2))</f>
        <v>47</v>
      </c>
      <c r="D8822" s="149">
        <v>45615</v>
      </c>
      <c r="E8822" s="138">
        <f>YEAR(DATA[[#This Row],[Fecha]])</f>
        <v>2024</v>
      </c>
      <c r="F8822" s="149" t="s">
        <v>335</v>
      </c>
      <c r="G8822" s="150" t="s">
        <v>52</v>
      </c>
      <c r="H8822" s="151" t="s">
        <v>162</v>
      </c>
      <c r="I8822" s="155" t="s">
        <v>166</v>
      </c>
      <c r="J8822" s="19">
        <v>0.75</v>
      </c>
      <c r="K8822" s="114"/>
    </row>
    <row r="8823" spans="1:11">
      <c r="A8823" s="121" t="s">
        <v>20</v>
      </c>
      <c r="B8823" s="128" t="str">
        <f>TEXT(DATA[[#This Row],[Fecha]],"mmm")</f>
        <v>nov</v>
      </c>
      <c r="C8823" s="129">
        <f>(WEEKNUM(DATA[[#This Row],[Fecha]],2))</f>
        <v>47</v>
      </c>
      <c r="D8823" s="149">
        <v>45616</v>
      </c>
      <c r="E8823" s="138">
        <f>YEAR(DATA[[#This Row],[Fecha]])</f>
        <v>2024</v>
      </c>
      <c r="F8823" s="149" t="s">
        <v>335</v>
      </c>
      <c r="G8823" s="150" t="s">
        <v>52</v>
      </c>
      <c r="H8823" s="151" t="s">
        <v>162</v>
      </c>
      <c r="I8823" s="155" t="s">
        <v>166</v>
      </c>
      <c r="J8823" s="19">
        <v>0.74</v>
      </c>
      <c r="K8823" s="114"/>
    </row>
    <row r="8824" spans="1:11">
      <c r="A8824" s="121" t="s">
        <v>22</v>
      </c>
      <c r="B8824" s="128" t="str">
        <f>TEXT(DATA[[#This Row],[Fecha]],"mmm")</f>
        <v>nov</v>
      </c>
      <c r="C8824" s="129">
        <f>(WEEKNUM(DATA[[#This Row],[Fecha]],2))</f>
        <v>47</v>
      </c>
      <c r="D8824" s="149">
        <v>45618</v>
      </c>
      <c r="E8824" s="138">
        <f>YEAR(DATA[[#This Row],[Fecha]])</f>
        <v>2024</v>
      </c>
      <c r="F8824" s="149" t="s">
        <v>398</v>
      </c>
      <c r="G8824" s="150" t="s">
        <v>78</v>
      </c>
      <c r="H8824" s="151" t="s">
        <v>296</v>
      </c>
      <c r="I8824" s="155" t="s">
        <v>166</v>
      </c>
      <c r="J8824" s="19">
        <v>0.65</v>
      </c>
      <c r="K8824" s="114"/>
    </row>
    <row r="8825" spans="1:11">
      <c r="A8825" s="121" t="s">
        <v>20</v>
      </c>
      <c r="B8825" s="128" t="str">
        <f>TEXT(DATA[[#This Row],[Fecha]],"mmm")</f>
        <v>nov</v>
      </c>
      <c r="C8825" s="129">
        <f>(WEEKNUM(DATA[[#This Row],[Fecha]],2))</f>
        <v>47</v>
      </c>
      <c r="D8825" s="149">
        <v>45614</v>
      </c>
      <c r="E8825" s="138">
        <f>YEAR(DATA[[#This Row],[Fecha]])</f>
        <v>2024</v>
      </c>
      <c r="F8825" s="149" t="s">
        <v>335</v>
      </c>
      <c r="G8825" s="150" t="s">
        <v>52</v>
      </c>
      <c r="H8825" s="151" t="s">
        <v>162</v>
      </c>
      <c r="I8825" s="155" t="s">
        <v>166</v>
      </c>
      <c r="J8825" s="19">
        <v>0.55000000000000004</v>
      </c>
      <c r="K8825" s="114"/>
    </row>
    <row r="8826" spans="1:11">
      <c r="A8826" s="121" t="s">
        <v>20</v>
      </c>
      <c r="B8826" s="128" t="str">
        <f>TEXT(DATA[[#This Row],[Fecha]],"mmm")</f>
        <v>nov</v>
      </c>
      <c r="C8826" s="129">
        <f>(WEEKNUM(DATA[[#This Row],[Fecha]],2))</f>
        <v>47</v>
      </c>
      <c r="D8826" s="149">
        <v>45615</v>
      </c>
      <c r="E8826" s="138">
        <f>YEAR(DATA[[#This Row],[Fecha]])</f>
        <v>2024</v>
      </c>
      <c r="F8826" s="149" t="s">
        <v>398</v>
      </c>
      <c r="G8826" s="150" t="s">
        <v>59</v>
      </c>
      <c r="H8826" s="151" t="s">
        <v>487</v>
      </c>
      <c r="I8826" s="155" t="s">
        <v>166</v>
      </c>
      <c r="J8826" s="19">
        <v>0.5</v>
      </c>
      <c r="K8826" s="114"/>
    </row>
    <row r="8827" spans="1:11">
      <c r="A8827" s="121" t="s">
        <v>22</v>
      </c>
      <c r="B8827" s="128" t="str">
        <f>TEXT(DATA[[#This Row],[Fecha]],"mmm")</f>
        <v>nov</v>
      </c>
      <c r="C8827" s="129">
        <f>(WEEKNUM(DATA[[#This Row],[Fecha]],2))</f>
        <v>47</v>
      </c>
      <c r="D8827" s="149">
        <v>45619</v>
      </c>
      <c r="E8827" s="138">
        <f>YEAR(DATA[[#This Row],[Fecha]])</f>
        <v>2024</v>
      </c>
      <c r="F8827" s="149" t="s">
        <v>398</v>
      </c>
      <c r="G8827" s="150" t="s">
        <v>78</v>
      </c>
      <c r="H8827" s="151" t="s">
        <v>296</v>
      </c>
      <c r="I8827" s="155" t="s">
        <v>166</v>
      </c>
      <c r="J8827" s="19">
        <v>0.43</v>
      </c>
      <c r="K8827" s="114"/>
    </row>
    <row r="8828" spans="1:11">
      <c r="A8828" s="121" t="s">
        <v>22</v>
      </c>
      <c r="B8828" s="128" t="str">
        <f>TEXT(DATA[[#This Row],[Fecha]],"mmm")</f>
        <v>nov</v>
      </c>
      <c r="C8828" s="129">
        <f>(WEEKNUM(DATA[[#This Row],[Fecha]],2))</f>
        <v>47</v>
      </c>
      <c r="D8828" s="149">
        <v>45618</v>
      </c>
      <c r="E8828" s="138">
        <f>YEAR(DATA[[#This Row],[Fecha]])</f>
        <v>2024</v>
      </c>
      <c r="F8828" s="149" t="s">
        <v>398</v>
      </c>
      <c r="G8828" s="150" t="s">
        <v>78</v>
      </c>
      <c r="H8828" s="151" t="s">
        <v>296</v>
      </c>
      <c r="I8828" s="155" t="s">
        <v>166</v>
      </c>
      <c r="J8828" s="19">
        <v>0.43</v>
      </c>
      <c r="K8828" s="114"/>
    </row>
    <row r="8829" spans="1:11">
      <c r="A8829" s="121" t="s">
        <v>20</v>
      </c>
      <c r="B8829" s="128" t="str">
        <f>TEXT(DATA[[#This Row],[Fecha]],"mmm")</f>
        <v>nov</v>
      </c>
      <c r="C8829" s="129">
        <f>(WEEKNUM(DATA[[#This Row],[Fecha]],2))</f>
        <v>47</v>
      </c>
      <c r="D8829" s="149">
        <v>45614</v>
      </c>
      <c r="E8829" s="138">
        <f>YEAR(DATA[[#This Row],[Fecha]])</f>
        <v>2024</v>
      </c>
      <c r="F8829" s="149" t="s">
        <v>335</v>
      </c>
      <c r="G8829" s="150" t="s">
        <v>52</v>
      </c>
      <c r="H8829" s="151" t="s">
        <v>162</v>
      </c>
      <c r="I8829" s="155" t="s">
        <v>166</v>
      </c>
      <c r="J8829" s="19">
        <v>0.41</v>
      </c>
      <c r="K8829" s="114"/>
    </row>
    <row r="8830" spans="1:11">
      <c r="A8830" s="121" t="s">
        <v>22</v>
      </c>
      <c r="B8830" s="128" t="str">
        <f>TEXT(DATA[[#This Row],[Fecha]],"mmm")</f>
        <v>nov</v>
      </c>
      <c r="C8830" s="129">
        <f>(WEEKNUM(DATA[[#This Row],[Fecha]],2))</f>
        <v>47</v>
      </c>
      <c r="D8830" s="149">
        <v>45618</v>
      </c>
      <c r="E8830" s="138">
        <f>YEAR(DATA[[#This Row],[Fecha]])</f>
        <v>2024</v>
      </c>
      <c r="F8830" s="149" t="s">
        <v>398</v>
      </c>
      <c r="G8830" s="150" t="s">
        <v>78</v>
      </c>
      <c r="H8830" s="151" t="s">
        <v>296</v>
      </c>
      <c r="I8830" s="155" t="s">
        <v>166</v>
      </c>
      <c r="J8830" s="19">
        <v>0.35</v>
      </c>
      <c r="K8830" s="114"/>
    </row>
    <row r="8831" spans="1:11">
      <c r="A8831" s="121" t="s">
        <v>20</v>
      </c>
      <c r="B8831" s="128" t="str">
        <f>TEXT(DATA[[#This Row],[Fecha]],"mmm")</f>
        <v>nov</v>
      </c>
      <c r="C8831" s="129">
        <f>(WEEKNUM(DATA[[#This Row],[Fecha]],2))</f>
        <v>47</v>
      </c>
      <c r="D8831" s="149">
        <v>45615</v>
      </c>
      <c r="E8831" s="138">
        <f>YEAR(DATA[[#This Row],[Fecha]])</f>
        <v>2024</v>
      </c>
      <c r="F8831" s="149" t="s">
        <v>398</v>
      </c>
      <c r="G8831" s="150" t="s">
        <v>59</v>
      </c>
      <c r="H8831" s="151" t="s">
        <v>487</v>
      </c>
      <c r="I8831" s="155" t="s">
        <v>166</v>
      </c>
      <c r="J8831" s="19">
        <v>0.35</v>
      </c>
      <c r="K8831" s="114"/>
    </row>
    <row r="8832" spans="1:11">
      <c r="A8832" s="121" t="s">
        <v>20</v>
      </c>
      <c r="B8832" s="128" t="str">
        <f>TEXT(DATA[[#This Row],[Fecha]],"mmm")</f>
        <v>nov</v>
      </c>
      <c r="C8832" s="129">
        <f>(WEEKNUM(DATA[[#This Row],[Fecha]],2))</f>
        <v>47</v>
      </c>
      <c r="D8832" s="149">
        <v>45615</v>
      </c>
      <c r="E8832" s="138">
        <f>YEAR(DATA[[#This Row],[Fecha]])</f>
        <v>2024</v>
      </c>
      <c r="F8832" s="149" t="s">
        <v>398</v>
      </c>
      <c r="G8832" s="150" t="s">
        <v>59</v>
      </c>
      <c r="H8832" s="151" t="s">
        <v>487</v>
      </c>
      <c r="I8832" s="155" t="s">
        <v>166</v>
      </c>
      <c r="J8832" s="19">
        <v>0.25</v>
      </c>
      <c r="K8832" s="114"/>
    </row>
    <row r="8833" spans="1:11">
      <c r="A8833" s="121" t="s">
        <v>22</v>
      </c>
      <c r="B8833" s="128" t="str">
        <f>TEXT(DATA[[#This Row],[Fecha]],"mmm")</f>
        <v>nov</v>
      </c>
      <c r="C8833" s="129">
        <f>(WEEKNUM(DATA[[#This Row],[Fecha]],2))</f>
        <v>47</v>
      </c>
      <c r="D8833" s="149">
        <v>45619</v>
      </c>
      <c r="E8833" s="138">
        <f>YEAR(DATA[[#This Row],[Fecha]])</f>
        <v>2024</v>
      </c>
      <c r="F8833" s="149" t="s">
        <v>398</v>
      </c>
      <c r="G8833" s="150" t="s">
        <v>78</v>
      </c>
      <c r="H8833" s="151" t="s">
        <v>296</v>
      </c>
      <c r="I8833" s="155" t="s">
        <v>166</v>
      </c>
      <c r="J8833" s="19">
        <v>0.2</v>
      </c>
      <c r="K8833" s="114"/>
    </row>
    <row r="8834" spans="1:11">
      <c r="A8834" s="121" t="s">
        <v>22</v>
      </c>
      <c r="B8834" s="128" t="str">
        <f>TEXT(DATA[[#This Row],[Fecha]],"mmm")</f>
        <v>nov</v>
      </c>
      <c r="C8834" s="129">
        <f>(WEEKNUM(DATA[[#This Row],[Fecha]],2))</f>
        <v>47</v>
      </c>
      <c r="D8834" s="149">
        <v>45619</v>
      </c>
      <c r="E8834" s="138">
        <f>YEAR(DATA[[#This Row],[Fecha]])</f>
        <v>2024</v>
      </c>
      <c r="F8834" s="149" t="s">
        <v>398</v>
      </c>
      <c r="G8834" s="150" t="s">
        <v>78</v>
      </c>
      <c r="H8834" s="151" t="s">
        <v>296</v>
      </c>
      <c r="I8834" s="155" t="s">
        <v>166</v>
      </c>
      <c r="J8834" s="19">
        <v>0.2</v>
      </c>
      <c r="K8834" s="114"/>
    </row>
    <row r="8835" spans="1:11">
      <c r="A8835" s="121" t="s">
        <v>20</v>
      </c>
      <c r="B8835" s="128" t="str">
        <f>TEXT(DATA[[#This Row],[Fecha]],"mmm")</f>
        <v>nov</v>
      </c>
      <c r="C8835" s="129">
        <f>(WEEKNUM(DATA[[#This Row],[Fecha]],2))</f>
        <v>47</v>
      </c>
      <c r="D8835" s="149">
        <v>45615</v>
      </c>
      <c r="E8835" s="138">
        <f>YEAR(DATA[[#This Row],[Fecha]])</f>
        <v>2024</v>
      </c>
      <c r="F8835" s="149" t="s">
        <v>58</v>
      </c>
      <c r="G8835" s="150" t="s">
        <v>59</v>
      </c>
      <c r="H8835" s="151" t="s">
        <v>487</v>
      </c>
      <c r="I8835" s="155" t="s">
        <v>166</v>
      </c>
      <c r="J8835" s="19">
        <v>0.18</v>
      </c>
      <c r="K8835" s="114"/>
    </row>
    <row r="8836" spans="1:11">
      <c r="A8836" s="127" t="s">
        <v>22</v>
      </c>
      <c r="B8836" s="128" t="str">
        <f>TEXT(DATA[[#This Row],[Fecha]],"mmm")</f>
        <v>nov</v>
      </c>
      <c r="C8836" s="129">
        <f>(WEEKNUM(DATA[[#This Row],[Fecha]],2))</f>
        <v>47</v>
      </c>
      <c r="D8836" s="152">
        <v>45619</v>
      </c>
      <c r="E8836" s="138">
        <f>YEAR(DATA[[#This Row],[Fecha]])</f>
        <v>2024</v>
      </c>
      <c r="F8836" s="152" t="s">
        <v>398</v>
      </c>
      <c r="G8836" s="153" t="s">
        <v>78</v>
      </c>
      <c r="H8836" s="154" t="s">
        <v>296</v>
      </c>
      <c r="I8836" s="156" t="s">
        <v>166</v>
      </c>
      <c r="J8836" s="135">
        <v>0.08</v>
      </c>
      <c r="K8836" s="157"/>
    </row>
    <row r="8837" spans="1:11">
      <c r="A8837" s="121" t="s">
        <v>20</v>
      </c>
      <c r="B8837" s="5" t="str">
        <f>TEXT(DATA[[#This Row],[Fecha]],"mmm")</f>
        <v>nov</v>
      </c>
      <c r="C8837" s="16">
        <f>(WEEKNUM(DATA[[#This Row],[Fecha]],2))</f>
        <v>48</v>
      </c>
      <c r="D8837" s="30">
        <v>45626</v>
      </c>
      <c r="E8837" s="158">
        <f>YEAR(DATA[[#This Row],[Fecha]])</f>
        <v>2024</v>
      </c>
      <c r="F8837" s="150" t="s">
        <v>58</v>
      </c>
      <c r="G8837" s="32" t="s">
        <v>53</v>
      </c>
      <c r="H8837" s="151" t="s">
        <v>387</v>
      </c>
      <c r="I8837" s="32" t="s">
        <v>166</v>
      </c>
      <c r="J8837" s="19">
        <v>4.2699999999999996</v>
      </c>
      <c r="K8837" s="126"/>
    </row>
    <row r="8838" spans="1:11">
      <c r="A8838" s="121" t="s">
        <v>19</v>
      </c>
      <c r="B8838" s="5" t="str">
        <f>TEXT(DATA[[#This Row],[Fecha]],"mmm")</f>
        <v>nov</v>
      </c>
      <c r="C8838" s="16">
        <f>(WEEKNUM(DATA[[#This Row],[Fecha]],2))</f>
        <v>48</v>
      </c>
      <c r="D8838" s="30">
        <v>45623</v>
      </c>
      <c r="E8838" s="158">
        <f>YEAR(DATA[[#This Row],[Fecha]])</f>
        <v>2024</v>
      </c>
      <c r="F8838" s="150" t="s">
        <v>398</v>
      </c>
      <c r="G8838" s="32" t="s">
        <v>1336</v>
      </c>
      <c r="H8838" s="151" t="s">
        <v>1337</v>
      </c>
      <c r="I8838" s="32" t="s">
        <v>57</v>
      </c>
      <c r="J8838" s="19">
        <v>10.61</v>
      </c>
      <c r="K8838" s="126" t="s">
        <v>641</v>
      </c>
    </row>
    <row r="8839" spans="1:11">
      <c r="A8839" s="121" t="s">
        <v>20</v>
      </c>
      <c r="B8839" s="5" t="str">
        <f>TEXT(DATA[[#This Row],[Fecha]],"mmm")</f>
        <v>nov</v>
      </c>
      <c r="C8839" s="16">
        <f>(WEEKNUM(DATA[[#This Row],[Fecha]],2))</f>
        <v>48</v>
      </c>
      <c r="D8839" s="30">
        <v>45626</v>
      </c>
      <c r="E8839" s="158">
        <f>YEAR(DATA[[#This Row],[Fecha]])</f>
        <v>2024</v>
      </c>
      <c r="F8839" s="150" t="s">
        <v>58</v>
      </c>
      <c r="G8839" s="32" t="s">
        <v>53</v>
      </c>
      <c r="H8839" s="151" t="s">
        <v>387</v>
      </c>
      <c r="I8839" s="32" t="s">
        <v>166</v>
      </c>
      <c r="J8839" s="19">
        <v>1.97</v>
      </c>
      <c r="K8839" s="126"/>
    </row>
    <row r="8840" spans="1:11">
      <c r="A8840" s="121" t="s">
        <v>19</v>
      </c>
      <c r="B8840" s="5" t="str">
        <f>TEXT(DATA[[#This Row],[Fecha]],"mmm")</f>
        <v>nov</v>
      </c>
      <c r="C8840" s="16">
        <f>(WEEKNUM(DATA[[#This Row],[Fecha]],2))</f>
        <v>48</v>
      </c>
      <c r="D8840" s="30">
        <v>45623</v>
      </c>
      <c r="E8840" s="158">
        <f>YEAR(DATA[[#This Row],[Fecha]])</f>
        <v>2024</v>
      </c>
      <c r="F8840" s="150" t="s">
        <v>398</v>
      </c>
      <c r="G8840" s="32" t="s">
        <v>1336</v>
      </c>
      <c r="H8840" s="151" t="s">
        <v>1337</v>
      </c>
      <c r="I8840" s="32" t="s">
        <v>57</v>
      </c>
      <c r="J8840" s="19">
        <v>3.68</v>
      </c>
      <c r="K8840" s="126" t="s">
        <v>641</v>
      </c>
    </row>
    <row r="8841" spans="1:11">
      <c r="A8841" s="121" t="s">
        <v>22</v>
      </c>
      <c r="B8841" s="5" t="str">
        <f>TEXT(DATA[[#This Row],[Fecha]],"mmm")</f>
        <v>nov</v>
      </c>
      <c r="C8841" s="16">
        <f>(WEEKNUM(DATA[[#This Row],[Fecha]],2))</f>
        <v>48</v>
      </c>
      <c r="D8841" s="30">
        <v>45625</v>
      </c>
      <c r="E8841" s="158">
        <f>YEAR(DATA[[#This Row],[Fecha]])</f>
        <v>2024</v>
      </c>
      <c r="F8841" s="150" t="s">
        <v>398</v>
      </c>
      <c r="G8841" s="32" t="s">
        <v>80</v>
      </c>
      <c r="H8841" s="151" t="s">
        <v>728</v>
      </c>
      <c r="I8841" s="32" t="s">
        <v>57</v>
      </c>
      <c r="J8841" s="19">
        <v>7.03</v>
      </c>
      <c r="K8841" s="126" t="s">
        <v>1339</v>
      </c>
    </row>
    <row r="8842" spans="1:11">
      <c r="A8842" s="121" t="s">
        <v>19</v>
      </c>
      <c r="B8842" s="5" t="str">
        <f>TEXT(DATA[[#This Row],[Fecha]],"mmm")</f>
        <v>nov</v>
      </c>
      <c r="C8842" s="16">
        <f>(WEEKNUM(DATA[[#This Row],[Fecha]],2))</f>
        <v>48</v>
      </c>
      <c r="D8842" s="30">
        <v>45623</v>
      </c>
      <c r="E8842" s="158">
        <f>YEAR(DATA[[#This Row],[Fecha]])</f>
        <v>2024</v>
      </c>
      <c r="F8842" s="150" t="s">
        <v>398</v>
      </c>
      <c r="G8842" s="32" t="s">
        <v>1336</v>
      </c>
      <c r="H8842" s="151" t="s">
        <v>1337</v>
      </c>
      <c r="I8842" s="32" t="s">
        <v>57</v>
      </c>
      <c r="J8842" s="19">
        <v>2.4900000000000002</v>
      </c>
      <c r="K8842" s="126" t="s">
        <v>641</v>
      </c>
    </row>
    <row r="8843" spans="1:11">
      <c r="A8843" s="121" t="s">
        <v>19</v>
      </c>
      <c r="B8843" s="5" t="str">
        <f>TEXT(DATA[[#This Row],[Fecha]],"mmm")</f>
        <v>nov</v>
      </c>
      <c r="C8843" s="16">
        <f>(WEEKNUM(DATA[[#This Row],[Fecha]],2))</f>
        <v>48</v>
      </c>
      <c r="D8843" s="30">
        <v>45623</v>
      </c>
      <c r="E8843" s="158">
        <f>YEAR(DATA[[#This Row],[Fecha]])</f>
        <v>2024</v>
      </c>
      <c r="F8843" s="150" t="s">
        <v>398</v>
      </c>
      <c r="G8843" s="32" t="s">
        <v>1336</v>
      </c>
      <c r="H8843" s="151" t="s">
        <v>1337</v>
      </c>
      <c r="I8843" s="32" t="s">
        <v>57</v>
      </c>
      <c r="J8843" s="19">
        <v>0.04</v>
      </c>
      <c r="K8843" s="126" t="s">
        <v>641</v>
      </c>
    </row>
    <row r="8844" spans="1:11">
      <c r="A8844" s="121" t="s">
        <v>22</v>
      </c>
      <c r="B8844" s="5" t="str">
        <f>TEXT(DATA[[#This Row],[Fecha]],"mmm")</f>
        <v>nov</v>
      </c>
      <c r="C8844" s="16">
        <f>(WEEKNUM(DATA[[#This Row],[Fecha]],2))</f>
        <v>48</v>
      </c>
      <c r="D8844" s="30">
        <v>45625</v>
      </c>
      <c r="E8844" s="158">
        <f>YEAR(DATA[[#This Row],[Fecha]])</f>
        <v>2024</v>
      </c>
      <c r="F8844" s="150" t="s">
        <v>58</v>
      </c>
      <c r="G8844" s="32" t="s">
        <v>65</v>
      </c>
      <c r="H8844" s="151" t="s">
        <v>435</v>
      </c>
      <c r="I8844" s="32" t="s">
        <v>166</v>
      </c>
      <c r="J8844" s="19">
        <v>4.3499999999999996</v>
      </c>
      <c r="K8844" s="126"/>
    </row>
    <row r="8845" spans="1:11">
      <c r="A8845" s="121" t="s">
        <v>20</v>
      </c>
      <c r="B8845" s="5" t="str">
        <f>TEXT(DATA[[#This Row],[Fecha]],"mmm")</f>
        <v>nov</v>
      </c>
      <c r="C8845" s="16">
        <f>(WEEKNUM(DATA[[#This Row],[Fecha]],2))</f>
        <v>48</v>
      </c>
      <c r="D8845" s="30">
        <v>45626</v>
      </c>
      <c r="E8845" s="158">
        <f>YEAR(DATA[[#This Row],[Fecha]])</f>
        <v>2024</v>
      </c>
      <c r="F8845" s="150" t="s">
        <v>58</v>
      </c>
      <c r="G8845" s="32" t="s">
        <v>53</v>
      </c>
      <c r="H8845" s="151" t="s">
        <v>387</v>
      </c>
      <c r="I8845" s="32" t="s">
        <v>166</v>
      </c>
      <c r="J8845" s="19">
        <v>0.74</v>
      </c>
      <c r="K8845" s="126"/>
    </row>
    <row r="8846" spans="1:11">
      <c r="A8846" s="121" t="s">
        <v>20</v>
      </c>
      <c r="B8846" s="5" t="str">
        <f>TEXT(DATA[[#This Row],[Fecha]],"mmm")</f>
        <v>nov</v>
      </c>
      <c r="C8846" s="16">
        <f>(WEEKNUM(DATA[[#This Row],[Fecha]],2))</f>
        <v>48</v>
      </c>
      <c r="D8846" s="30">
        <v>45623</v>
      </c>
      <c r="E8846" s="158">
        <f>YEAR(DATA[[#This Row],[Fecha]])</f>
        <v>2024</v>
      </c>
      <c r="F8846" s="150" t="s">
        <v>398</v>
      </c>
      <c r="G8846" s="32" t="s">
        <v>70</v>
      </c>
      <c r="H8846" s="151" t="s">
        <v>134</v>
      </c>
      <c r="I8846" s="32" t="s">
        <v>166</v>
      </c>
      <c r="J8846" s="19">
        <v>1.55</v>
      </c>
      <c r="K8846" s="126"/>
    </row>
    <row r="8847" spans="1:11">
      <c r="A8847" s="121" t="s">
        <v>19</v>
      </c>
      <c r="B8847" s="5" t="str">
        <f>TEXT(DATA[[#This Row],[Fecha]],"mmm")</f>
        <v>nov</v>
      </c>
      <c r="C8847" s="16">
        <f>(WEEKNUM(DATA[[#This Row],[Fecha]],2))</f>
        <v>48</v>
      </c>
      <c r="D8847" s="30">
        <v>45624</v>
      </c>
      <c r="E8847" s="158">
        <f>YEAR(DATA[[#This Row],[Fecha]])</f>
        <v>2024</v>
      </c>
      <c r="F8847" s="150" t="s">
        <v>58</v>
      </c>
      <c r="G8847" s="32" t="s">
        <v>64</v>
      </c>
      <c r="H8847" s="151" t="s">
        <v>142</v>
      </c>
      <c r="I8847" s="32" t="s">
        <v>56</v>
      </c>
      <c r="J8847" s="19">
        <v>5.59</v>
      </c>
      <c r="K8847" s="126" t="s">
        <v>1340</v>
      </c>
    </row>
    <row r="8848" spans="1:11">
      <c r="A8848" s="121" t="s">
        <v>19</v>
      </c>
      <c r="B8848" s="5" t="str">
        <f>TEXT(DATA[[#This Row],[Fecha]],"mmm")</f>
        <v>nov</v>
      </c>
      <c r="C8848" s="16">
        <f>(WEEKNUM(DATA[[#This Row],[Fecha]],2))</f>
        <v>48</v>
      </c>
      <c r="D8848" s="30">
        <v>45625</v>
      </c>
      <c r="E8848" s="158">
        <f>YEAR(DATA[[#This Row],[Fecha]])</f>
        <v>2024</v>
      </c>
      <c r="F8848" s="150" t="s">
        <v>58</v>
      </c>
      <c r="G8848" s="32" t="s">
        <v>65</v>
      </c>
      <c r="H8848" s="151" t="s">
        <v>89</v>
      </c>
      <c r="I8848" s="32" t="s">
        <v>166</v>
      </c>
      <c r="J8848" s="19">
        <v>4.0999999999999996</v>
      </c>
      <c r="K8848" s="126"/>
    </row>
    <row r="8849" spans="1:11">
      <c r="A8849" s="121" t="s">
        <v>20</v>
      </c>
      <c r="B8849" s="5" t="str">
        <f>TEXT(DATA[[#This Row],[Fecha]],"mmm")</f>
        <v>nov</v>
      </c>
      <c r="C8849" s="16">
        <f>(WEEKNUM(DATA[[#This Row],[Fecha]],2))</f>
        <v>48</v>
      </c>
      <c r="D8849" s="30">
        <v>45626</v>
      </c>
      <c r="E8849" s="158">
        <f>YEAR(DATA[[#This Row],[Fecha]])</f>
        <v>2024</v>
      </c>
      <c r="F8849" s="150" t="s">
        <v>58</v>
      </c>
      <c r="G8849" s="32" t="s">
        <v>77</v>
      </c>
      <c r="H8849" s="151" t="s">
        <v>481</v>
      </c>
      <c r="I8849" s="32" t="s">
        <v>166</v>
      </c>
      <c r="J8849" s="19">
        <v>3.07</v>
      </c>
      <c r="K8849" s="126"/>
    </row>
    <row r="8850" spans="1:11">
      <c r="A8850" s="121" t="s">
        <v>19</v>
      </c>
      <c r="B8850" s="5" t="str">
        <f>TEXT(DATA[[#This Row],[Fecha]],"mmm")</f>
        <v>nov</v>
      </c>
      <c r="C8850" s="16">
        <f>(WEEKNUM(DATA[[#This Row],[Fecha]],2))</f>
        <v>48</v>
      </c>
      <c r="D8850" s="30">
        <v>45625</v>
      </c>
      <c r="E8850" s="158">
        <f>YEAR(DATA[[#This Row],[Fecha]])</f>
        <v>2024</v>
      </c>
      <c r="F8850" s="150" t="s">
        <v>58</v>
      </c>
      <c r="G8850" s="32" t="s">
        <v>65</v>
      </c>
      <c r="H8850" s="151" t="s">
        <v>435</v>
      </c>
      <c r="I8850" s="32" t="s">
        <v>166</v>
      </c>
      <c r="J8850" s="19">
        <v>3.95</v>
      </c>
      <c r="K8850" s="126"/>
    </row>
    <row r="8851" spans="1:11">
      <c r="A8851" s="121" t="s">
        <v>19</v>
      </c>
      <c r="B8851" s="5" t="str">
        <f>TEXT(DATA[[#This Row],[Fecha]],"mmm")</f>
        <v>nov</v>
      </c>
      <c r="C8851" s="16">
        <f>(WEEKNUM(DATA[[#This Row],[Fecha]],2))</f>
        <v>48</v>
      </c>
      <c r="D8851" s="30">
        <v>45625</v>
      </c>
      <c r="E8851" s="158">
        <f>YEAR(DATA[[#This Row],[Fecha]])</f>
        <v>2024</v>
      </c>
      <c r="F8851" s="150" t="s">
        <v>58</v>
      </c>
      <c r="G8851" s="32" t="s">
        <v>65</v>
      </c>
      <c r="H8851" s="151" t="s">
        <v>435</v>
      </c>
      <c r="I8851" s="32" t="s">
        <v>166</v>
      </c>
      <c r="J8851" s="19">
        <v>2.57</v>
      </c>
      <c r="K8851" s="126"/>
    </row>
    <row r="8852" spans="1:11">
      <c r="A8852" s="121" t="s">
        <v>20</v>
      </c>
      <c r="B8852" s="5" t="str">
        <f>TEXT(DATA[[#This Row],[Fecha]],"mmm")</f>
        <v>nov</v>
      </c>
      <c r="C8852" s="16">
        <f>(WEEKNUM(DATA[[#This Row],[Fecha]],2))</f>
        <v>48</v>
      </c>
      <c r="D8852" s="30">
        <v>45625</v>
      </c>
      <c r="E8852" s="158">
        <f>YEAR(DATA[[#This Row],[Fecha]])</f>
        <v>2024</v>
      </c>
      <c r="F8852" s="150" t="s">
        <v>58</v>
      </c>
      <c r="G8852" s="32" t="s">
        <v>53</v>
      </c>
      <c r="H8852" s="151" t="s">
        <v>1338</v>
      </c>
      <c r="I8852" s="32" t="s">
        <v>57</v>
      </c>
      <c r="J8852" s="19">
        <v>10.99</v>
      </c>
      <c r="K8852" s="126" t="s">
        <v>1341</v>
      </c>
    </row>
    <row r="8853" spans="1:11">
      <c r="A8853" s="121" t="s">
        <v>20</v>
      </c>
      <c r="B8853" s="5" t="str">
        <f>TEXT(DATA[[#This Row],[Fecha]],"mmm")</f>
        <v>nov</v>
      </c>
      <c r="C8853" s="16">
        <f>(WEEKNUM(DATA[[#This Row],[Fecha]],2))</f>
        <v>48</v>
      </c>
      <c r="D8853" s="30">
        <v>45626</v>
      </c>
      <c r="E8853" s="158">
        <f>YEAR(DATA[[#This Row],[Fecha]])</f>
        <v>2024</v>
      </c>
      <c r="F8853" s="150" t="s">
        <v>58</v>
      </c>
      <c r="G8853" s="32" t="s">
        <v>77</v>
      </c>
      <c r="H8853" s="151" t="s">
        <v>320</v>
      </c>
      <c r="I8853" s="32" t="s">
        <v>166</v>
      </c>
      <c r="J8853" s="19">
        <v>3.11</v>
      </c>
      <c r="K8853" s="126"/>
    </row>
    <row r="8854" spans="1:11">
      <c r="A8854" s="121" t="s">
        <v>20</v>
      </c>
      <c r="B8854" s="5" t="str">
        <f>TEXT(DATA[[#This Row],[Fecha]],"mmm")</f>
        <v>nov</v>
      </c>
      <c r="C8854" s="16">
        <f>(WEEKNUM(DATA[[#This Row],[Fecha]],2))</f>
        <v>48</v>
      </c>
      <c r="D8854" s="30">
        <v>45625</v>
      </c>
      <c r="E8854" s="158">
        <f>YEAR(DATA[[#This Row],[Fecha]])</f>
        <v>2024</v>
      </c>
      <c r="F8854" s="150" t="s">
        <v>335</v>
      </c>
      <c r="G8854" s="32" t="s">
        <v>52</v>
      </c>
      <c r="H8854" s="151" t="s">
        <v>174</v>
      </c>
      <c r="I8854" s="32" t="s">
        <v>57</v>
      </c>
      <c r="J8854" s="19">
        <v>19.72</v>
      </c>
      <c r="K8854" s="126" t="s">
        <v>1342</v>
      </c>
    </row>
    <row r="8855" spans="1:11">
      <c r="A8855" s="121" t="s">
        <v>19</v>
      </c>
      <c r="B8855" s="5" t="str">
        <f>TEXT(DATA[[#This Row],[Fecha]],"mmm")</f>
        <v>nov</v>
      </c>
      <c r="C8855" s="16">
        <f>(WEEKNUM(DATA[[#This Row],[Fecha]],2))</f>
        <v>48</v>
      </c>
      <c r="D8855" s="30">
        <v>45625</v>
      </c>
      <c r="E8855" s="158">
        <f>YEAR(DATA[[#This Row],[Fecha]])</f>
        <v>2024</v>
      </c>
      <c r="F8855" s="150" t="s">
        <v>58</v>
      </c>
      <c r="G8855" s="32" t="s">
        <v>65</v>
      </c>
      <c r="H8855" s="151" t="s">
        <v>435</v>
      </c>
      <c r="I8855" s="32" t="s">
        <v>166</v>
      </c>
      <c r="J8855" s="19">
        <v>2.0299999999999998</v>
      </c>
      <c r="K8855" s="126"/>
    </row>
    <row r="8856" spans="1:11">
      <c r="A8856" s="121" t="s">
        <v>22</v>
      </c>
      <c r="B8856" s="5" t="str">
        <f>TEXT(DATA[[#This Row],[Fecha]],"mmm")</f>
        <v>nov</v>
      </c>
      <c r="C8856" s="16">
        <f>(WEEKNUM(DATA[[#This Row],[Fecha]],2))</f>
        <v>48</v>
      </c>
      <c r="D8856" s="30">
        <v>45625</v>
      </c>
      <c r="E8856" s="158">
        <f>YEAR(DATA[[#This Row],[Fecha]])</f>
        <v>2024</v>
      </c>
      <c r="F8856" s="150" t="s">
        <v>58</v>
      </c>
      <c r="G8856" s="32" t="s">
        <v>78</v>
      </c>
      <c r="H8856" s="151" t="s">
        <v>296</v>
      </c>
      <c r="I8856" s="32" t="s">
        <v>166</v>
      </c>
      <c r="J8856" s="19">
        <v>2.63</v>
      </c>
      <c r="K8856" s="126"/>
    </row>
    <row r="8857" spans="1:11">
      <c r="A8857" s="121" t="s">
        <v>19</v>
      </c>
      <c r="B8857" s="5" t="str">
        <f>TEXT(DATA[[#This Row],[Fecha]],"mmm")</f>
        <v>nov</v>
      </c>
      <c r="C8857" s="16">
        <f>(WEEKNUM(DATA[[#This Row],[Fecha]],2))</f>
        <v>48</v>
      </c>
      <c r="D8857" s="30">
        <v>45625</v>
      </c>
      <c r="E8857" s="158">
        <f>YEAR(DATA[[#This Row],[Fecha]])</f>
        <v>2024</v>
      </c>
      <c r="F8857" s="150" t="s">
        <v>58</v>
      </c>
      <c r="G8857" s="32" t="s">
        <v>65</v>
      </c>
      <c r="H8857" s="151" t="s">
        <v>435</v>
      </c>
      <c r="I8857" s="32" t="s">
        <v>166</v>
      </c>
      <c r="J8857" s="19">
        <v>0.15</v>
      </c>
      <c r="K8857" s="126"/>
    </row>
    <row r="8858" spans="1:11">
      <c r="A8858" s="121" t="s">
        <v>19</v>
      </c>
      <c r="B8858" s="5" t="str">
        <f>TEXT(DATA[[#This Row],[Fecha]],"mmm")</f>
        <v>nov</v>
      </c>
      <c r="C8858" s="16">
        <f>(WEEKNUM(DATA[[#This Row],[Fecha]],2))</f>
        <v>48</v>
      </c>
      <c r="D8858" s="30">
        <v>45626</v>
      </c>
      <c r="E8858" s="158">
        <f>YEAR(DATA[[#This Row],[Fecha]])</f>
        <v>2024</v>
      </c>
      <c r="F8858" s="150" t="s">
        <v>398</v>
      </c>
      <c r="G8858" s="32" t="s">
        <v>53</v>
      </c>
      <c r="H8858" s="151" t="s">
        <v>519</v>
      </c>
      <c r="I8858" s="32" t="s">
        <v>56</v>
      </c>
      <c r="J8858" s="19">
        <v>15.46</v>
      </c>
      <c r="K8858" s="126" t="s">
        <v>1343</v>
      </c>
    </row>
    <row r="8859" spans="1:11">
      <c r="A8859" s="121" t="s">
        <v>19</v>
      </c>
      <c r="B8859" s="5" t="str">
        <f>TEXT(DATA[[#This Row],[Fecha]],"mmm")</f>
        <v>nov</v>
      </c>
      <c r="C8859" s="16">
        <f>(WEEKNUM(DATA[[#This Row],[Fecha]],2))</f>
        <v>48</v>
      </c>
      <c r="D8859" s="30">
        <v>45626</v>
      </c>
      <c r="E8859" s="158">
        <f>YEAR(DATA[[#This Row],[Fecha]])</f>
        <v>2024</v>
      </c>
      <c r="F8859" s="150" t="s">
        <v>398</v>
      </c>
      <c r="G8859" s="32" t="s">
        <v>53</v>
      </c>
      <c r="H8859" s="151" t="s">
        <v>519</v>
      </c>
      <c r="I8859" s="32" t="s">
        <v>56</v>
      </c>
      <c r="J8859" s="19">
        <v>6.32</v>
      </c>
      <c r="K8859" s="126" t="s">
        <v>1343</v>
      </c>
    </row>
    <row r="8860" spans="1:11">
      <c r="A8860" s="121" t="s">
        <v>22</v>
      </c>
      <c r="B8860" s="5" t="str">
        <f>TEXT(DATA[[#This Row],[Fecha]],"mmm")</f>
        <v>nov</v>
      </c>
      <c r="C8860" s="16">
        <f>(WEEKNUM(DATA[[#This Row],[Fecha]],2))</f>
        <v>48</v>
      </c>
      <c r="D8860" s="30">
        <v>45625</v>
      </c>
      <c r="E8860" s="158">
        <f>YEAR(DATA[[#This Row],[Fecha]])</f>
        <v>2024</v>
      </c>
      <c r="F8860" s="150" t="s">
        <v>398</v>
      </c>
      <c r="G8860" s="32" t="s">
        <v>65</v>
      </c>
      <c r="H8860" s="151" t="s">
        <v>89</v>
      </c>
      <c r="I8860" s="32" t="s">
        <v>166</v>
      </c>
      <c r="J8860" s="19">
        <v>2.0299999999999998</v>
      </c>
      <c r="K8860" s="126"/>
    </row>
    <row r="8861" spans="1:11">
      <c r="A8861" s="121" t="s">
        <v>20</v>
      </c>
      <c r="B8861" s="5" t="str">
        <f>TEXT(DATA[[#This Row],[Fecha]],"mmm")</f>
        <v>nov</v>
      </c>
      <c r="C8861" s="16">
        <f>(WEEKNUM(DATA[[#This Row],[Fecha]],2))</f>
        <v>48</v>
      </c>
      <c r="D8861" s="30">
        <v>45626</v>
      </c>
      <c r="E8861" s="158">
        <f>YEAR(DATA[[#This Row],[Fecha]])</f>
        <v>2024</v>
      </c>
      <c r="F8861" s="150" t="s">
        <v>58</v>
      </c>
      <c r="G8861" s="32" t="s">
        <v>76</v>
      </c>
      <c r="H8861" s="151" t="s">
        <v>586</v>
      </c>
      <c r="I8861" s="32" t="s">
        <v>166</v>
      </c>
      <c r="J8861" s="19">
        <v>4.17</v>
      </c>
      <c r="K8861" s="126"/>
    </row>
    <row r="8862" spans="1:11">
      <c r="A8862" s="121" t="s">
        <v>22</v>
      </c>
      <c r="B8862" s="5" t="str">
        <f>TEXT(DATA[[#This Row],[Fecha]],"mmm")</f>
        <v>nov</v>
      </c>
      <c r="C8862" s="16">
        <f>(WEEKNUM(DATA[[#This Row],[Fecha]],2))</f>
        <v>48</v>
      </c>
      <c r="D8862" s="30">
        <v>45624</v>
      </c>
      <c r="E8862" s="158">
        <f>YEAR(DATA[[#This Row],[Fecha]])</f>
        <v>2024</v>
      </c>
      <c r="F8862" s="150" t="s">
        <v>398</v>
      </c>
      <c r="G8862" s="32" t="s">
        <v>78</v>
      </c>
      <c r="H8862" s="151" t="s">
        <v>296</v>
      </c>
      <c r="I8862" s="32" t="s">
        <v>166</v>
      </c>
      <c r="J8862" s="19">
        <v>1.88</v>
      </c>
      <c r="K8862" s="126"/>
    </row>
    <row r="8863" spans="1:11">
      <c r="A8863" s="121" t="s">
        <v>22</v>
      </c>
      <c r="B8863" s="5" t="str">
        <f>TEXT(DATA[[#This Row],[Fecha]],"mmm")</f>
        <v>nov</v>
      </c>
      <c r="C8863" s="16">
        <f>(WEEKNUM(DATA[[#This Row],[Fecha]],2))</f>
        <v>48</v>
      </c>
      <c r="D8863" s="30">
        <v>45624</v>
      </c>
      <c r="E8863" s="158">
        <f>YEAR(DATA[[#This Row],[Fecha]])</f>
        <v>2024</v>
      </c>
      <c r="F8863" s="150" t="s">
        <v>398</v>
      </c>
      <c r="G8863" s="32" t="s">
        <v>78</v>
      </c>
      <c r="H8863" s="151" t="s">
        <v>296</v>
      </c>
      <c r="I8863" s="32" t="s">
        <v>166</v>
      </c>
      <c r="J8863" s="19">
        <v>1.68</v>
      </c>
      <c r="K8863" s="126"/>
    </row>
    <row r="8864" spans="1:11">
      <c r="A8864" s="121" t="s">
        <v>20</v>
      </c>
      <c r="B8864" s="5" t="str">
        <f>TEXT(DATA[[#This Row],[Fecha]],"mmm")</f>
        <v>nov</v>
      </c>
      <c r="C8864" s="16">
        <f>(WEEKNUM(DATA[[#This Row],[Fecha]],2))</f>
        <v>48</v>
      </c>
      <c r="D8864" s="30">
        <v>45625</v>
      </c>
      <c r="E8864" s="158">
        <f>YEAR(DATA[[#This Row],[Fecha]])</f>
        <v>2024</v>
      </c>
      <c r="F8864" s="150" t="s">
        <v>58</v>
      </c>
      <c r="G8864" s="32" t="s">
        <v>76</v>
      </c>
      <c r="H8864" s="151" t="s">
        <v>586</v>
      </c>
      <c r="I8864" s="32" t="s">
        <v>166</v>
      </c>
      <c r="J8864" s="19">
        <v>3.56</v>
      </c>
      <c r="K8864" s="126"/>
    </row>
    <row r="8865" spans="1:11">
      <c r="A8865" s="121" t="s">
        <v>19</v>
      </c>
      <c r="B8865" s="5" t="str">
        <f>TEXT(DATA[[#This Row],[Fecha]],"mmm")</f>
        <v>nov</v>
      </c>
      <c r="C8865" s="16">
        <f>(WEEKNUM(DATA[[#This Row],[Fecha]],2))</f>
        <v>48</v>
      </c>
      <c r="D8865" s="30">
        <v>45626</v>
      </c>
      <c r="E8865" s="158">
        <f>YEAR(DATA[[#This Row],[Fecha]])</f>
        <v>2024</v>
      </c>
      <c r="F8865" s="150" t="s">
        <v>58</v>
      </c>
      <c r="G8865" s="32" t="s">
        <v>65</v>
      </c>
      <c r="H8865" s="151" t="s">
        <v>435</v>
      </c>
      <c r="I8865" s="32" t="s">
        <v>166</v>
      </c>
      <c r="J8865" s="19">
        <v>3.65</v>
      </c>
      <c r="K8865" s="126"/>
    </row>
    <row r="8866" spans="1:11">
      <c r="A8866" s="121" t="s">
        <v>22</v>
      </c>
      <c r="B8866" s="5" t="str">
        <f>TEXT(DATA[[#This Row],[Fecha]],"mmm")</f>
        <v>nov</v>
      </c>
      <c r="C8866" s="16">
        <f>(WEEKNUM(DATA[[#This Row],[Fecha]],2))</f>
        <v>48</v>
      </c>
      <c r="D8866" s="30">
        <v>45625</v>
      </c>
      <c r="E8866" s="158">
        <f>YEAR(DATA[[#This Row],[Fecha]])</f>
        <v>2024</v>
      </c>
      <c r="F8866" s="150" t="s">
        <v>398</v>
      </c>
      <c r="G8866" s="32" t="s">
        <v>78</v>
      </c>
      <c r="H8866" s="151" t="s">
        <v>296</v>
      </c>
      <c r="I8866" s="32" t="s">
        <v>166</v>
      </c>
      <c r="J8866" s="19">
        <v>1.58</v>
      </c>
      <c r="K8866" s="126"/>
    </row>
    <row r="8867" spans="1:11">
      <c r="A8867" s="121" t="s">
        <v>20</v>
      </c>
      <c r="B8867" s="5" t="str">
        <f>TEXT(DATA[[#This Row],[Fecha]],"mmm")</f>
        <v>nov</v>
      </c>
      <c r="C8867" s="16">
        <f>(WEEKNUM(DATA[[#This Row],[Fecha]],2))</f>
        <v>48</v>
      </c>
      <c r="D8867" s="30">
        <v>45626</v>
      </c>
      <c r="E8867" s="158">
        <f>YEAR(DATA[[#This Row],[Fecha]])</f>
        <v>2024</v>
      </c>
      <c r="F8867" s="150" t="s">
        <v>58</v>
      </c>
      <c r="G8867" s="32" t="s">
        <v>59</v>
      </c>
      <c r="H8867" s="151" t="s">
        <v>532</v>
      </c>
      <c r="I8867" s="32" t="s">
        <v>166</v>
      </c>
      <c r="J8867" s="19">
        <v>3.77</v>
      </c>
      <c r="K8867" s="126"/>
    </row>
    <row r="8868" spans="1:11">
      <c r="A8868" s="121" t="s">
        <v>22</v>
      </c>
      <c r="B8868" s="5" t="str">
        <f>TEXT(DATA[[#This Row],[Fecha]],"mmm")</f>
        <v>nov</v>
      </c>
      <c r="C8868" s="16">
        <f>(WEEKNUM(DATA[[#This Row],[Fecha]],2))</f>
        <v>48</v>
      </c>
      <c r="D8868" s="30">
        <v>45624</v>
      </c>
      <c r="E8868" s="158">
        <f>YEAR(DATA[[#This Row],[Fecha]])</f>
        <v>2024</v>
      </c>
      <c r="F8868" s="150" t="s">
        <v>398</v>
      </c>
      <c r="G8868" s="32" t="s">
        <v>78</v>
      </c>
      <c r="H8868" s="151" t="s">
        <v>296</v>
      </c>
      <c r="I8868" s="32" t="s">
        <v>166</v>
      </c>
      <c r="J8868" s="19">
        <v>1.48</v>
      </c>
      <c r="K8868" s="126"/>
    </row>
    <row r="8869" spans="1:11">
      <c r="A8869" s="121" t="s">
        <v>22</v>
      </c>
      <c r="B8869" s="5" t="str">
        <f>TEXT(DATA[[#This Row],[Fecha]],"mmm")</f>
        <v>nov</v>
      </c>
      <c r="C8869" s="16">
        <f>(WEEKNUM(DATA[[#This Row],[Fecha]],2))</f>
        <v>48</v>
      </c>
      <c r="D8869" s="30">
        <v>45625</v>
      </c>
      <c r="E8869" s="158">
        <f>YEAR(DATA[[#This Row],[Fecha]])</f>
        <v>2024</v>
      </c>
      <c r="F8869" s="150" t="s">
        <v>58</v>
      </c>
      <c r="G8869" s="32" t="s">
        <v>78</v>
      </c>
      <c r="H8869" s="151" t="s">
        <v>296</v>
      </c>
      <c r="I8869" s="32" t="s">
        <v>166</v>
      </c>
      <c r="J8869" s="19">
        <v>1.48</v>
      </c>
      <c r="K8869" s="126"/>
    </row>
    <row r="8870" spans="1:11">
      <c r="A8870" s="121" t="s">
        <v>19</v>
      </c>
      <c r="B8870" s="5" t="str">
        <f>TEXT(DATA[[#This Row],[Fecha]],"mmm")</f>
        <v>nov</v>
      </c>
      <c r="C8870" s="16">
        <f>(WEEKNUM(DATA[[#This Row],[Fecha]],2))</f>
        <v>48</v>
      </c>
      <c r="D8870" s="30">
        <v>45626</v>
      </c>
      <c r="E8870" s="158">
        <f>YEAR(DATA[[#This Row],[Fecha]])</f>
        <v>2024</v>
      </c>
      <c r="F8870" s="150" t="s">
        <v>398</v>
      </c>
      <c r="G8870" s="32" t="s">
        <v>53</v>
      </c>
      <c r="H8870" s="151" t="s">
        <v>519</v>
      </c>
      <c r="I8870" s="32" t="s">
        <v>56</v>
      </c>
      <c r="J8870" s="19">
        <v>3.07</v>
      </c>
      <c r="K8870" s="126" t="s">
        <v>1343</v>
      </c>
    </row>
    <row r="8871" spans="1:11">
      <c r="A8871" s="121" t="s">
        <v>22</v>
      </c>
      <c r="B8871" s="5" t="str">
        <f>TEXT(DATA[[#This Row],[Fecha]],"mmm")</f>
        <v>nov</v>
      </c>
      <c r="C8871" s="16">
        <f>(WEEKNUM(DATA[[#This Row],[Fecha]],2))</f>
        <v>48</v>
      </c>
      <c r="D8871" s="30">
        <v>45624</v>
      </c>
      <c r="E8871" s="158">
        <f>YEAR(DATA[[#This Row],[Fecha]])</f>
        <v>2024</v>
      </c>
      <c r="F8871" s="150" t="s">
        <v>398</v>
      </c>
      <c r="G8871" s="32" t="s">
        <v>78</v>
      </c>
      <c r="H8871" s="151" t="s">
        <v>296</v>
      </c>
      <c r="I8871" s="32" t="s">
        <v>166</v>
      </c>
      <c r="J8871" s="19">
        <v>1.35</v>
      </c>
      <c r="K8871" s="126"/>
    </row>
    <row r="8872" spans="1:11">
      <c r="A8872" s="121" t="s">
        <v>22</v>
      </c>
      <c r="B8872" s="5" t="str">
        <f>TEXT(DATA[[#This Row],[Fecha]],"mmm")</f>
        <v>nov</v>
      </c>
      <c r="C8872" s="16">
        <f>(WEEKNUM(DATA[[#This Row],[Fecha]],2))</f>
        <v>48</v>
      </c>
      <c r="D8872" s="30">
        <v>45625</v>
      </c>
      <c r="E8872" s="158">
        <f>YEAR(DATA[[#This Row],[Fecha]])</f>
        <v>2024</v>
      </c>
      <c r="F8872" s="150" t="s">
        <v>398</v>
      </c>
      <c r="G8872" s="32" t="s">
        <v>78</v>
      </c>
      <c r="H8872" s="151" t="s">
        <v>296</v>
      </c>
      <c r="I8872" s="32" t="s">
        <v>166</v>
      </c>
      <c r="J8872" s="19">
        <v>1.28</v>
      </c>
      <c r="K8872" s="126"/>
    </row>
    <row r="8873" spans="1:11">
      <c r="A8873" s="121" t="s">
        <v>22</v>
      </c>
      <c r="B8873" s="5" t="str">
        <f>TEXT(DATA[[#This Row],[Fecha]],"mmm")</f>
        <v>nov</v>
      </c>
      <c r="C8873" s="16">
        <f>(WEEKNUM(DATA[[#This Row],[Fecha]],2))</f>
        <v>48</v>
      </c>
      <c r="D8873" s="30">
        <v>45625</v>
      </c>
      <c r="E8873" s="158">
        <f>YEAR(DATA[[#This Row],[Fecha]])</f>
        <v>2024</v>
      </c>
      <c r="F8873" s="150" t="s">
        <v>58</v>
      </c>
      <c r="G8873" s="32" t="s">
        <v>65</v>
      </c>
      <c r="H8873" s="151" t="s">
        <v>435</v>
      </c>
      <c r="I8873" s="32" t="s">
        <v>166</v>
      </c>
      <c r="J8873" s="19">
        <v>1.2</v>
      </c>
      <c r="K8873" s="126"/>
    </row>
    <row r="8874" spans="1:11">
      <c r="A8874" s="121" t="s">
        <v>22</v>
      </c>
      <c r="B8874" s="5" t="str">
        <f>TEXT(DATA[[#This Row],[Fecha]],"mmm")</f>
        <v>nov</v>
      </c>
      <c r="C8874" s="16">
        <f>(WEEKNUM(DATA[[#This Row],[Fecha]],2))</f>
        <v>48</v>
      </c>
      <c r="D8874" s="30">
        <v>45625</v>
      </c>
      <c r="E8874" s="158">
        <f>YEAR(DATA[[#This Row],[Fecha]])</f>
        <v>2024</v>
      </c>
      <c r="F8874" s="150" t="s">
        <v>398</v>
      </c>
      <c r="G8874" s="32" t="s">
        <v>80</v>
      </c>
      <c r="H8874" s="151" t="s">
        <v>728</v>
      </c>
      <c r="I8874" s="32" t="s">
        <v>166</v>
      </c>
      <c r="J8874" s="19">
        <v>1.18</v>
      </c>
      <c r="K8874" s="126"/>
    </row>
    <row r="8875" spans="1:11">
      <c r="A8875" s="121" t="s">
        <v>22</v>
      </c>
      <c r="B8875" s="5" t="str">
        <f>TEXT(DATA[[#This Row],[Fecha]],"mmm")</f>
        <v>nov</v>
      </c>
      <c r="C8875" s="16">
        <f>(WEEKNUM(DATA[[#This Row],[Fecha]],2))</f>
        <v>48</v>
      </c>
      <c r="D8875" s="30">
        <v>45625</v>
      </c>
      <c r="E8875" s="158">
        <f>YEAR(DATA[[#This Row],[Fecha]])</f>
        <v>2024</v>
      </c>
      <c r="F8875" s="150" t="s">
        <v>398</v>
      </c>
      <c r="G8875" s="32" t="s">
        <v>78</v>
      </c>
      <c r="H8875" s="151" t="s">
        <v>296</v>
      </c>
      <c r="I8875" s="32" t="s">
        <v>166</v>
      </c>
      <c r="J8875" s="19">
        <v>1.18</v>
      </c>
      <c r="K8875" s="126"/>
    </row>
    <row r="8876" spans="1:11">
      <c r="A8876" s="121" t="s">
        <v>22</v>
      </c>
      <c r="B8876" s="5" t="str">
        <f>TEXT(DATA[[#This Row],[Fecha]],"mmm")</f>
        <v>nov</v>
      </c>
      <c r="C8876" s="16">
        <f>(WEEKNUM(DATA[[#This Row],[Fecha]],2))</f>
        <v>48</v>
      </c>
      <c r="D8876" s="30">
        <v>45624</v>
      </c>
      <c r="E8876" s="158">
        <f>YEAR(DATA[[#This Row],[Fecha]])</f>
        <v>2024</v>
      </c>
      <c r="F8876" s="150" t="s">
        <v>398</v>
      </c>
      <c r="G8876" s="32" t="s">
        <v>78</v>
      </c>
      <c r="H8876" s="151" t="s">
        <v>296</v>
      </c>
      <c r="I8876" s="32" t="s">
        <v>166</v>
      </c>
      <c r="J8876" s="19">
        <v>1.18</v>
      </c>
      <c r="K8876" s="126"/>
    </row>
    <row r="8877" spans="1:11">
      <c r="A8877" s="121" t="s">
        <v>20</v>
      </c>
      <c r="B8877" s="5" t="str">
        <f>TEXT(DATA[[#This Row],[Fecha]],"mmm")</f>
        <v>nov</v>
      </c>
      <c r="C8877" s="16">
        <f>(WEEKNUM(DATA[[#This Row],[Fecha]],2))</f>
        <v>48</v>
      </c>
      <c r="D8877" s="30">
        <v>45625</v>
      </c>
      <c r="E8877" s="158">
        <f>YEAR(DATA[[#This Row],[Fecha]])</f>
        <v>2024</v>
      </c>
      <c r="F8877" s="150" t="s">
        <v>398</v>
      </c>
      <c r="G8877" s="32" t="s">
        <v>52</v>
      </c>
      <c r="H8877" s="151" t="s">
        <v>162</v>
      </c>
      <c r="I8877" s="32" t="s">
        <v>166</v>
      </c>
      <c r="J8877" s="19">
        <v>0.81</v>
      </c>
      <c r="K8877" s="126"/>
    </row>
    <row r="8878" spans="1:11">
      <c r="A8878" s="121" t="s">
        <v>22</v>
      </c>
      <c r="B8878" s="5" t="str">
        <f>TEXT(DATA[[#This Row],[Fecha]],"mmm")</f>
        <v>nov</v>
      </c>
      <c r="C8878" s="16">
        <f>(WEEKNUM(DATA[[#This Row],[Fecha]],2))</f>
        <v>48</v>
      </c>
      <c r="D8878" s="30">
        <v>45624</v>
      </c>
      <c r="E8878" s="158">
        <f>YEAR(DATA[[#This Row],[Fecha]])</f>
        <v>2024</v>
      </c>
      <c r="F8878" s="150" t="s">
        <v>398</v>
      </c>
      <c r="G8878" s="32" t="s">
        <v>78</v>
      </c>
      <c r="H8878" s="151" t="s">
        <v>296</v>
      </c>
      <c r="I8878" s="32" t="s">
        <v>166</v>
      </c>
      <c r="J8878" s="19">
        <v>0.83</v>
      </c>
      <c r="K8878" s="126"/>
    </row>
    <row r="8879" spans="1:11">
      <c r="A8879" s="121" t="s">
        <v>20</v>
      </c>
      <c r="B8879" s="5" t="str">
        <f>TEXT(DATA[[#This Row],[Fecha]],"mmm")</f>
        <v>nov</v>
      </c>
      <c r="C8879" s="16">
        <f>(WEEKNUM(DATA[[#This Row],[Fecha]],2))</f>
        <v>48</v>
      </c>
      <c r="D8879" s="30">
        <v>45623</v>
      </c>
      <c r="E8879" s="158">
        <f>YEAR(DATA[[#This Row],[Fecha]])</f>
        <v>2024</v>
      </c>
      <c r="F8879" s="150" t="s">
        <v>398</v>
      </c>
      <c r="G8879" s="32" t="s">
        <v>52</v>
      </c>
      <c r="H8879" s="151" t="s">
        <v>162</v>
      </c>
      <c r="I8879" s="32" t="s">
        <v>166</v>
      </c>
      <c r="J8879" s="19">
        <v>0.38</v>
      </c>
      <c r="K8879" s="126"/>
    </row>
    <row r="8880" spans="1:11">
      <c r="A8880" s="121" t="s">
        <v>22</v>
      </c>
      <c r="B8880" s="5" t="str">
        <f>TEXT(DATA[[#This Row],[Fecha]],"mmm")</f>
        <v>nov</v>
      </c>
      <c r="C8880" s="16">
        <f>(WEEKNUM(DATA[[#This Row],[Fecha]],2))</f>
        <v>48</v>
      </c>
      <c r="D8880" s="30">
        <v>45626</v>
      </c>
      <c r="E8880" s="158">
        <f>YEAR(DATA[[#This Row],[Fecha]])</f>
        <v>2024</v>
      </c>
      <c r="F8880" s="150" t="s">
        <v>398</v>
      </c>
      <c r="G8880" s="32" t="s">
        <v>65</v>
      </c>
      <c r="H8880" s="151" t="s">
        <v>89</v>
      </c>
      <c r="I8880" s="32" t="s">
        <v>166</v>
      </c>
      <c r="J8880" s="19">
        <v>0.8</v>
      </c>
      <c r="K8880" s="126"/>
    </row>
    <row r="8881" spans="1:11">
      <c r="A8881" s="121" t="s">
        <v>20</v>
      </c>
      <c r="B8881" s="5" t="str">
        <f>TEXT(DATA[[#This Row],[Fecha]],"mmm")</f>
        <v>nov</v>
      </c>
      <c r="C8881" s="16">
        <f>(WEEKNUM(DATA[[#This Row],[Fecha]],2))</f>
        <v>48</v>
      </c>
      <c r="D8881" s="30">
        <v>45623</v>
      </c>
      <c r="E8881" s="158">
        <f>YEAR(DATA[[#This Row],[Fecha]])</f>
        <v>2024</v>
      </c>
      <c r="F8881" s="150" t="s">
        <v>398</v>
      </c>
      <c r="G8881" s="32" t="s">
        <v>52</v>
      </c>
      <c r="H8881" s="151" t="s">
        <v>162</v>
      </c>
      <c r="I8881" s="32" t="s">
        <v>166</v>
      </c>
      <c r="J8881" s="19">
        <v>0.24</v>
      </c>
      <c r="K8881" s="126"/>
    </row>
    <row r="8882" spans="1:11">
      <c r="A8882" s="121" t="s">
        <v>22</v>
      </c>
      <c r="B8882" s="5" t="str">
        <f>TEXT(DATA[[#This Row],[Fecha]],"mmm")</f>
        <v>nov</v>
      </c>
      <c r="C8882" s="16">
        <f>(WEEKNUM(DATA[[#This Row],[Fecha]],2))</f>
        <v>48</v>
      </c>
      <c r="D8882" s="30">
        <v>45624</v>
      </c>
      <c r="E8882" s="158">
        <f>YEAR(DATA[[#This Row],[Fecha]])</f>
        <v>2024</v>
      </c>
      <c r="F8882" s="150" t="s">
        <v>398</v>
      </c>
      <c r="G8882" s="32" t="s">
        <v>78</v>
      </c>
      <c r="H8882" s="151" t="s">
        <v>296</v>
      </c>
      <c r="I8882" s="32" t="s">
        <v>166</v>
      </c>
      <c r="J8882" s="19">
        <v>0.73</v>
      </c>
      <c r="K8882" s="126"/>
    </row>
    <row r="8883" spans="1:11">
      <c r="A8883" s="121" t="s">
        <v>22</v>
      </c>
      <c r="B8883" s="5" t="str">
        <f>TEXT(DATA[[#This Row],[Fecha]],"mmm")</f>
        <v>nov</v>
      </c>
      <c r="C8883" s="16">
        <f>(WEEKNUM(DATA[[#This Row],[Fecha]],2))</f>
        <v>48</v>
      </c>
      <c r="D8883" s="30">
        <v>45625</v>
      </c>
      <c r="E8883" s="158">
        <f>YEAR(DATA[[#This Row],[Fecha]])</f>
        <v>2024</v>
      </c>
      <c r="F8883" s="150" t="s">
        <v>398</v>
      </c>
      <c r="G8883" s="32" t="s">
        <v>78</v>
      </c>
      <c r="H8883" s="151" t="s">
        <v>296</v>
      </c>
      <c r="I8883" s="32" t="s">
        <v>166</v>
      </c>
      <c r="J8883" s="19">
        <v>0.6</v>
      </c>
      <c r="K8883" s="126"/>
    </row>
    <row r="8884" spans="1:11">
      <c r="A8884" s="121" t="s">
        <v>22</v>
      </c>
      <c r="B8884" s="5" t="str">
        <f>TEXT(DATA[[#This Row],[Fecha]],"mmm")</f>
        <v>nov</v>
      </c>
      <c r="C8884" s="16">
        <f>(WEEKNUM(DATA[[#This Row],[Fecha]],2))</f>
        <v>48</v>
      </c>
      <c r="D8884" s="30">
        <v>45625</v>
      </c>
      <c r="E8884" s="158">
        <f>YEAR(DATA[[#This Row],[Fecha]])</f>
        <v>2024</v>
      </c>
      <c r="F8884" s="150" t="s">
        <v>58</v>
      </c>
      <c r="G8884" s="32" t="s">
        <v>78</v>
      </c>
      <c r="H8884" s="151" t="s">
        <v>296</v>
      </c>
      <c r="I8884" s="32" t="s">
        <v>166</v>
      </c>
      <c r="J8884" s="19">
        <v>0.6</v>
      </c>
      <c r="K8884" s="126"/>
    </row>
    <row r="8885" spans="1:11">
      <c r="A8885" s="121" t="s">
        <v>22</v>
      </c>
      <c r="B8885" s="5" t="str">
        <f>TEXT(DATA[[#This Row],[Fecha]],"mmm")</f>
        <v>nov</v>
      </c>
      <c r="C8885" s="16">
        <f>(WEEKNUM(DATA[[#This Row],[Fecha]],2))</f>
        <v>48</v>
      </c>
      <c r="D8885" s="30">
        <v>45625</v>
      </c>
      <c r="E8885" s="158">
        <f>YEAR(DATA[[#This Row],[Fecha]])</f>
        <v>2024</v>
      </c>
      <c r="F8885" s="150" t="s">
        <v>398</v>
      </c>
      <c r="G8885" s="32" t="s">
        <v>65</v>
      </c>
      <c r="H8885" s="151" t="s">
        <v>89</v>
      </c>
      <c r="I8885" s="32" t="s">
        <v>166</v>
      </c>
      <c r="J8885" s="19">
        <v>0.57999999999999996</v>
      </c>
      <c r="K8885" s="126"/>
    </row>
    <row r="8886" spans="1:11">
      <c r="A8886" s="121" t="s">
        <v>22</v>
      </c>
      <c r="B8886" s="5" t="str">
        <f>TEXT(DATA[[#This Row],[Fecha]],"mmm")</f>
        <v>nov</v>
      </c>
      <c r="C8886" s="16">
        <f>(WEEKNUM(DATA[[#This Row],[Fecha]],2))</f>
        <v>48</v>
      </c>
      <c r="D8886" s="30">
        <v>45626</v>
      </c>
      <c r="E8886" s="158">
        <f>YEAR(DATA[[#This Row],[Fecha]])</f>
        <v>2024</v>
      </c>
      <c r="F8886" s="150" t="s">
        <v>398</v>
      </c>
      <c r="G8886" s="32" t="s">
        <v>78</v>
      </c>
      <c r="H8886" s="151" t="s">
        <v>296</v>
      </c>
      <c r="I8886" s="32" t="s">
        <v>166</v>
      </c>
      <c r="J8886" s="19">
        <v>0.5</v>
      </c>
      <c r="K8886" s="126"/>
    </row>
    <row r="8887" spans="1:11">
      <c r="A8887" s="121" t="s">
        <v>22</v>
      </c>
      <c r="B8887" s="5" t="str">
        <f>TEXT(DATA[[#This Row],[Fecha]],"mmm")</f>
        <v>nov</v>
      </c>
      <c r="C8887" s="16">
        <f>(WEEKNUM(DATA[[#This Row],[Fecha]],2))</f>
        <v>48</v>
      </c>
      <c r="D8887" s="30">
        <v>45625</v>
      </c>
      <c r="E8887" s="158">
        <f>YEAR(DATA[[#This Row],[Fecha]])</f>
        <v>2024</v>
      </c>
      <c r="F8887" s="150" t="s">
        <v>398</v>
      </c>
      <c r="G8887" s="32" t="s">
        <v>78</v>
      </c>
      <c r="H8887" s="151" t="s">
        <v>296</v>
      </c>
      <c r="I8887" s="32" t="s">
        <v>166</v>
      </c>
      <c r="J8887" s="19">
        <v>0.43</v>
      </c>
      <c r="K8887" s="126"/>
    </row>
    <row r="8888" spans="1:11">
      <c r="A8888" s="121" t="s">
        <v>20</v>
      </c>
      <c r="B8888" s="5" t="str">
        <f>TEXT(DATA[[#This Row],[Fecha]],"mmm")</f>
        <v>nov</v>
      </c>
      <c r="C8888" s="16">
        <f>(WEEKNUM(DATA[[#This Row],[Fecha]],2))</f>
        <v>48</v>
      </c>
      <c r="D8888" s="30">
        <v>45625</v>
      </c>
      <c r="E8888" s="158">
        <f>YEAR(DATA[[#This Row],[Fecha]])</f>
        <v>2024</v>
      </c>
      <c r="F8888" s="150" t="s">
        <v>58</v>
      </c>
      <c r="G8888" s="32" t="s">
        <v>59</v>
      </c>
      <c r="H8888" s="151" t="s">
        <v>487</v>
      </c>
      <c r="I8888" s="32" t="s">
        <v>166</v>
      </c>
      <c r="J8888" s="19">
        <v>1.63</v>
      </c>
      <c r="K8888" s="126"/>
    </row>
    <row r="8889" spans="1:11">
      <c r="A8889" s="121" t="s">
        <v>22</v>
      </c>
      <c r="B8889" s="5" t="str">
        <f>TEXT(DATA[[#This Row],[Fecha]],"mmm")</f>
        <v>nov</v>
      </c>
      <c r="C8889" s="16">
        <f>(WEEKNUM(DATA[[#This Row],[Fecha]],2))</f>
        <v>48</v>
      </c>
      <c r="D8889" s="30">
        <v>45626</v>
      </c>
      <c r="E8889" s="158">
        <f>YEAR(DATA[[#This Row],[Fecha]])</f>
        <v>2024</v>
      </c>
      <c r="F8889" s="150" t="s">
        <v>398</v>
      </c>
      <c r="G8889" s="32" t="s">
        <v>78</v>
      </c>
      <c r="H8889" s="151" t="s">
        <v>296</v>
      </c>
      <c r="I8889" s="32" t="s">
        <v>166</v>
      </c>
      <c r="J8889" s="19">
        <v>0.38</v>
      </c>
      <c r="K8889" s="126"/>
    </row>
    <row r="8890" spans="1:11">
      <c r="A8890" s="121" t="s">
        <v>22</v>
      </c>
      <c r="B8890" s="5" t="str">
        <f>TEXT(DATA[[#This Row],[Fecha]],"mmm")</f>
        <v>nov</v>
      </c>
      <c r="C8890" s="16">
        <f>(WEEKNUM(DATA[[#This Row],[Fecha]],2))</f>
        <v>48</v>
      </c>
      <c r="D8890" s="30">
        <v>45626</v>
      </c>
      <c r="E8890" s="158">
        <f>YEAR(DATA[[#This Row],[Fecha]])</f>
        <v>2024</v>
      </c>
      <c r="F8890" s="150" t="s">
        <v>398</v>
      </c>
      <c r="G8890" s="32" t="s">
        <v>78</v>
      </c>
      <c r="H8890" s="151" t="s">
        <v>296</v>
      </c>
      <c r="I8890" s="32" t="s">
        <v>166</v>
      </c>
      <c r="J8890" s="19">
        <v>0.35</v>
      </c>
      <c r="K8890" s="126"/>
    </row>
    <row r="8891" spans="1:11">
      <c r="A8891" s="121" t="s">
        <v>20</v>
      </c>
      <c r="B8891" s="5" t="str">
        <f>TEXT(DATA[[#This Row],[Fecha]],"mmm")</f>
        <v>nov</v>
      </c>
      <c r="C8891" s="16">
        <f>(WEEKNUM(DATA[[#This Row],[Fecha]],2))</f>
        <v>48</v>
      </c>
      <c r="D8891" s="30">
        <v>45625</v>
      </c>
      <c r="E8891" s="158">
        <f>YEAR(DATA[[#This Row],[Fecha]])</f>
        <v>2024</v>
      </c>
      <c r="F8891" s="150" t="s">
        <v>58</v>
      </c>
      <c r="G8891" s="32" t="s">
        <v>59</v>
      </c>
      <c r="H8891" s="151" t="s">
        <v>487</v>
      </c>
      <c r="I8891" s="32" t="s">
        <v>166</v>
      </c>
      <c r="J8891" s="19">
        <v>0.96</v>
      </c>
      <c r="K8891" s="126"/>
    </row>
    <row r="8892" spans="1:11">
      <c r="A8892" s="121" t="s">
        <v>20</v>
      </c>
      <c r="B8892" s="5" t="str">
        <f>TEXT(DATA[[#This Row],[Fecha]],"mmm")</f>
        <v>nov</v>
      </c>
      <c r="C8892" s="16">
        <f>(WEEKNUM(DATA[[#This Row],[Fecha]],2))</f>
        <v>48</v>
      </c>
      <c r="D8892" s="30">
        <v>45626</v>
      </c>
      <c r="E8892" s="158">
        <f>YEAR(DATA[[#This Row],[Fecha]])</f>
        <v>2024</v>
      </c>
      <c r="F8892" s="150" t="s">
        <v>58</v>
      </c>
      <c r="G8892" s="32" t="s">
        <v>59</v>
      </c>
      <c r="H8892" s="151" t="s">
        <v>487</v>
      </c>
      <c r="I8892" s="32" t="s">
        <v>166</v>
      </c>
      <c r="J8892" s="19">
        <v>0.22</v>
      </c>
      <c r="K8892" s="126"/>
    </row>
    <row r="8893" spans="1:11">
      <c r="A8893" s="121" t="s">
        <v>22</v>
      </c>
      <c r="B8893" s="5" t="str">
        <f>TEXT(DATA[[#This Row],[Fecha]],"mmm")</f>
        <v>nov</v>
      </c>
      <c r="C8893" s="16">
        <f>(WEEKNUM(DATA[[#This Row],[Fecha]],2))</f>
        <v>48</v>
      </c>
      <c r="D8893" s="30">
        <v>45625</v>
      </c>
      <c r="E8893" s="158">
        <f>YEAR(DATA[[#This Row],[Fecha]])</f>
        <v>2024</v>
      </c>
      <c r="F8893" s="150" t="s">
        <v>398</v>
      </c>
      <c r="G8893" s="32" t="s">
        <v>78</v>
      </c>
      <c r="H8893" s="151" t="s">
        <v>296</v>
      </c>
      <c r="I8893" s="32" t="s">
        <v>166</v>
      </c>
      <c r="J8893" s="19">
        <v>0.22</v>
      </c>
      <c r="K8893" s="126"/>
    </row>
    <row r="8894" spans="1:11">
      <c r="A8894" s="121" t="s">
        <v>20</v>
      </c>
      <c r="B8894" s="5" t="str">
        <f>TEXT(DATA[[#This Row],[Fecha]],"mmm")</f>
        <v>nov</v>
      </c>
      <c r="C8894" s="16">
        <f>(WEEKNUM(DATA[[#This Row],[Fecha]],2))</f>
        <v>48</v>
      </c>
      <c r="D8894" s="30">
        <v>45626</v>
      </c>
      <c r="E8894" s="158">
        <f>YEAR(DATA[[#This Row],[Fecha]])</f>
        <v>2024</v>
      </c>
      <c r="F8894" s="150" t="s">
        <v>58</v>
      </c>
      <c r="G8894" s="32" t="s">
        <v>59</v>
      </c>
      <c r="H8894" s="151" t="s">
        <v>487</v>
      </c>
      <c r="I8894" s="32" t="s">
        <v>166</v>
      </c>
      <c r="J8894" s="19">
        <v>0.16</v>
      </c>
      <c r="K8894" s="126"/>
    </row>
    <row r="8895" spans="1:11">
      <c r="A8895" s="121" t="s">
        <v>19</v>
      </c>
      <c r="B8895" s="5" t="str">
        <f>TEXT(DATA[[#This Row],[Fecha]],"mmm")</f>
        <v>nov</v>
      </c>
      <c r="C8895" s="16">
        <f>(WEEKNUM(DATA[[#This Row],[Fecha]],2))</f>
        <v>48</v>
      </c>
      <c r="D8895" s="30">
        <v>45626</v>
      </c>
      <c r="E8895" s="158">
        <f>YEAR(DATA[[#This Row],[Fecha]])</f>
        <v>2024</v>
      </c>
      <c r="F8895" s="150" t="s">
        <v>58</v>
      </c>
      <c r="G8895" s="32" t="s">
        <v>65</v>
      </c>
      <c r="H8895" s="151" t="s">
        <v>435</v>
      </c>
      <c r="I8895" s="32" t="s">
        <v>166</v>
      </c>
      <c r="J8895" s="19">
        <v>1.59</v>
      </c>
      <c r="K8895" s="126"/>
    </row>
    <row r="8896" spans="1:11">
      <c r="A8896" s="121" t="s">
        <v>22</v>
      </c>
      <c r="B8896" s="5" t="str">
        <f>TEXT(DATA[[#This Row],[Fecha]],"mmm")</f>
        <v>nov</v>
      </c>
      <c r="C8896" s="16">
        <f>(WEEKNUM(DATA[[#This Row],[Fecha]],2))</f>
        <v>48</v>
      </c>
      <c r="D8896" s="30">
        <v>45625</v>
      </c>
      <c r="E8896" s="158">
        <f>YEAR(DATA[[#This Row],[Fecha]])</f>
        <v>2024</v>
      </c>
      <c r="F8896" s="150" t="s">
        <v>398</v>
      </c>
      <c r="G8896" s="32" t="s">
        <v>80</v>
      </c>
      <c r="H8896" s="151" t="s">
        <v>728</v>
      </c>
      <c r="I8896" s="32" t="s">
        <v>166</v>
      </c>
      <c r="J8896" s="19">
        <v>0.13</v>
      </c>
      <c r="K8896" s="126"/>
    </row>
    <row r="8897" spans="1:11">
      <c r="A8897" s="121" t="s">
        <v>20</v>
      </c>
      <c r="B8897" s="5" t="str">
        <f>TEXT(DATA[[#This Row],[Fecha]],"mmm")</f>
        <v>nov</v>
      </c>
      <c r="C8897" s="16">
        <f>(WEEKNUM(DATA[[#This Row],[Fecha]],2))</f>
        <v>48</v>
      </c>
      <c r="D8897" s="30">
        <v>45626</v>
      </c>
      <c r="E8897" s="158">
        <f>YEAR(DATA[[#This Row],[Fecha]])</f>
        <v>2024</v>
      </c>
      <c r="F8897" s="150" t="s">
        <v>58</v>
      </c>
      <c r="G8897" s="32" t="s">
        <v>59</v>
      </c>
      <c r="H8897" s="151" t="s">
        <v>487</v>
      </c>
      <c r="I8897" s="32" t="s">
        <v>166</v>
      </c>
      <c r="J8897" s="19">
        <v>0.11</v>
      </c>
      <c r="K8897" s="126"/>
    </row>
    <row r="8898" spans="1:11">
      <c r="A8898" s="121" t="s">
        <v>22</v>
      </c>
      <c r="B8898" s="5" t="str">
        <f>TEXT(DATA[[#This Row],[Fecha]],"mmm")</f>
        <v>nov</v>
      </c>
      <c r="C8898" s="16">
        <f>(WEEKNUM(DATA[[#This Row],[Fecha]],2))</f>
        <v>48</v>
      </c>
      <c r="D8898" s="30">
        <v>45625</v>
      </c>
      <c r="E8898" s="158">
        <f>YEAR(DATA[[#This Row],[Fecha]])</f>
        <v>2024</v>
      </c>
      <c r="F8898" s="150" t="s">
        <v>58</v>
      </c>
      <c r="G8898" s="32" t="s">
        <v>78</v>
      </c>
      <c r="H8898" s="151" t="s">
        <v>296</v>
      </c>
      <c r="I8898" s="32" t="s">
        <v>166</v>
      </c>
      <c r="J8898" s="19">
        <v>0.1</v>
      </c>
      <c r="K8898" s="126"/>
    </row>
    <row r="8899" spans="1:11">
      <c r="A8899" s="127" t="s">
        <v>19</v>
      </c>
      <c r="B8899" s="128" t="str">
        <f>TEXT(DATA[[#This Row],[Fecha]],"mmm")</f>
        <v>nov</v>
      </c>
      <c r="C8899" s="129">
        <f>(WEEKNUM(DATA[[#This Row],[Fecha]],2))</f>
        <v>48</v>
      </c>
      <c r="D8899" s="137">
        <v>45626</v>
      </c>
      <c r="E8899" s="159">
        <f>YEAR(DATA[[#This Row],[Fecha]])</f>
        <v>2024</v>
      </c>
      <c r="F8899" s="153" t="s">
        <v>58</v>
      </c>
      <c r="G8899" s="133" t="s">
        <v>65</v>
      </c>
      <c r="H8899" s="154" t="s">
        <v>435</v>
      </c>
      <c r="I8899" s="133" t="s">
        <v>166</v>
      </c>
      <c r="J8899" s="135">
        <v>1.43</v>
      </c>
      <c r="K8899" s="136"/>
    </row>
    <row r="8900" spans="1:11">
      <c r="A8900" s="121" t="s">
        <v>20</v>
      </c>
      <c r="B8900" s="5" t="str">
        <f>TEXT(DATA[[#This Row],[Fecha]],"mmm")</f>
        <v>dic</v>
      </c>
      <c r="C8900" s="16">
        <f>(WEEKNUM(DATA[[#This Row],[Fecha]],2))</f>
        <v>49</v>
      </c>
      <c r="D8900" s="149">
        <v>45629</v>
      </c>
      <c r="E8900" s="158">
        <f>YEAR(DATA[[#This Row],[Fecha]])</f>
        <v>2024</v>
      </c>
      <c r="F8900" s="150" t="s">
        <v>398</v>
      </c>
      <c r="G8900" s="32" t="s">
        <v>76</v>
      </c>
      <c r="H8900" s="151" t="s">
        <v>595</v>
      </c>
      <c r="I8900" s="32" t="s">
        <v>56</v>
      </c>
      <c r="J8900" s="19">
        <v>60</v>
      </c>
      <c r="K8900" s="126" t="s">
        <v>1344</v>
      </c>
    </row>
    <row r="8901" spans="1:11">
      <c r="A8901" s="121" t="s">
        <v>20</v>
      </c>
      <c r="B8901" s="5" t="str">
        <f>TEXT(DATA[[#This Row],[Fecha]],"mmm")</f>
        <v>dic</v>
      </c>
      <c r="C8901" s="16">
        <f>(WEEKNUM(DATA[[#This Row],[Fecha]],2))</f>
        <v>49</v>
      </c>
      <c r="D8901" s="149">
        <v>45629</v>
      </c>
      <c r="E8901" s="158">
        <f>YEAR(DATA[[#This Row],[Fecha]])</f>
        <v>2024</v>
      </c>
      <c r="F8901" s="150" t="s">
        <v>335</v>
      </c>
      <c r="G8901" s="32" t="s">
        <v>76</v>
      </c>
      <c r="H8901" s="151" t="s">
        <v>352</v>
      </c>
      <c r="I8901" s="32" t="s">
        <v>56</v>
      </c>
      <c r="J8901" s="19">
        <v>51.36</v>
      </c>
      <c r="K8901" s="126" t="s">
        <v>1345</v>
      </c>
    </row>
    <row r="8902" spans="1:11">
      <c r="A8902" s="121" t="s">
        <v>19</v>
      </c>
      <c r="B8902" s="5" t="str">
        <f>TEXT(DATA[[#This Row],[Fecha]],"mmm")</f>
        <v>dic</v>
      </c>
      <c r="C8902" s="16">
        <f>(WEEKNUM(DATA[[#This Row],[Fecha]],2))</f>
        <v>49</v>
      </c>
      <c r="D8902" s="149">
        <v>45630</v>
      </c>
      <c r="E8902" s="158">
        <f>YEAR(DATA[[#This Row],[Fecha]])</f>
        <v>2024</v>
      </c>
      <c r="F8902" s="150" t="s">
        <v>398</v>
      </c>
      <c r="G8902" s="32" t="s">
        <v>53</v>
      </c>
      <c r="H8902" s="151" t="s">
        <v>606</v>
      </c>
      <c r="I8902" s="32" t="s">
        <v>56</v>
      </c>
      <c r="J8902" s="19">
        <v>41.48</v>
      </c>
      <c r="K8902" s="126" t="s">
        <v>1346</v>
      </c>
    </row>
    <row r="8903" spans="1:11">
      <c r="A8903" s="121" t="s">
        <v>20</v>
      </c>
      <c r="B8903" s="5" t="str">
        <f>TEXT(DATA[[#This Row],[Fecha]],"mmm")</f>
        <v>dic</v>
      </c>
      <c r="C8903" s="16">
        <f>(WEEKNUM(DATA[[#This Row],[Fecha]],2))</f>
        <v>49</v>
      </c>
      <c r="D8903" s="149">
        <v>45630</v>
      </c>
      <c r="E8903" s="158">
        <f>YEAR(DATA[[#This Row],[Fecha]])</f>
        <v>2024</v>
      </c>
      <c r="F8903" s="150" t="s">
        <v>398</v>
      </c>
      <c r="G8903" s="32" t="s">
        <v>52</v>
      </c>
      <c r="H8903" s="151" t="s">
        <v>543</v>
      </c>
      <c r="I8903" s="32" t="s">
        <v>56</v>
      </c>
      <c r="J8903" s="19">
        <v>32.340000000000003</v>
      </c>
      <c r="K8903" s="126" t="s">
        <v>1347</v>
      </c>
    </row>
    <row r="8904" spans="1:11">
      <c r="A8904" s="121" t="s">
        <v>20</v>
      </c>
      <c r="B8904" s="5" t="str">
        <f>TEXT(DATA[[#This Row],[Fecha]],"mmm")</f>
        <v>dic</v>
      </c>
      <c r="C8904" s="16">
        <f>(WEEKNUM(DATA[[#This Row],[Fecha]],2))</f>
        <v>49</v>
      </c>
      <c r="D8904" s="149">
        <v>45629</v>
      </c>
      <c r="E8904" s="158">
        <f>YEAR(DATA[[#This Row],[Fecha]])</f>
        <v>2024</v>
      </c>
      <c r="F8904" s="150" t="s">
        <v>335</v>
      </c>
      <c r="G8904" s="32" t="s">
        <v>76</v>
      </c>
      <c r="H8904" s="151" t="s">
        <v>352</v>
      </c>
      <c r="I8904" s="32" t="s">
        <v>56</v>
      </c>
      <c r="J8904" s="19">
        <v>30.87</v>
      </c>
      <c r="K8904" s="126" t="s">
        <v>1345</v>
      </c>
    </row>
    <row r="8905" spans="1:11">
      <c r="A8905" s="121" t="s">
        <v>20</v>
      </c>
      <c r="B8905" s="5" t="str">
        <f>TEXT(DATA[[#This Row],[Fecha]],"mmm")</f>
        <v>dic</v>
      </c>
      <c r="C8905" s="16">
        <f>(WEEKNUM(DATA[[#This Row],[Fecha]],2))</f>
        <v>49</v>
      </c>
      <c r="D8905" s="149">
        <v>45629</v>
      </c>
      <c r="E8905" s="158">
        <f>YEAR(DATA[[#This Row],[Fecha]])</f>
        <v>2024</v>
      </c>
      <c r="F8905" s="150" t="s">
        <v>335</v>
      </c>
      <c r="G8905" s="32" t="s">
        <v>76</v>
      </c>
      <c r="H8905" s="151" t="s">
        <v>352</v>
      </c>
      <c r="I8905" s="32" t="s">
        <v>56</v>
      </c>
      <c r="J8905" s="19">
        <v>26.43</v>
      </c>
      <c r="K8905" s="126" t="s">
        <v>1345</v>
      </c>
    </row>
    <row r="8906" spans="1:11">
      <c r="A8906" s="121" t="s">
        <v>20</v>
      </c>
      <c r="B8906" s="5" t="str">
        <f>TEXT(DATA[[#This Row],[Fecha]],"mmm")</f>
        <v>dic</v>
      </c>
      <c r="C8906" s="16">
        <f>(WEEKNUM(DATA[[#This Row],[Fecha]],2))</f>
        <v>49</v>
      </c>
      <c r="D8906" s="149">
        <v>45629</v>
      </c>
      <c r="E8906" s="158">
        <f>YEAR(DATA[[#This Row],[Fecha]])</f>
        <v>2024</v>
      </c>
      <c r="F8906" s="150" t="s">
        <v>335</v>
      </c>
      <c r="G8906" s="32" t="s">
        <v>76</v>
      </c>
      <c r="H8906" s="151" t="s">
        <v>352</v>
      </c>
      <c r="I8906" s="32" t="s">
        <v>56</v>
      </c>
      <c r="J8906" s="19">
        <v>23.41</v>
      </c>
      <c r="K8906" s="126" t="s">
        <v>1345</v>
      </c>
    </row>
    <row r="8907" spans="1:11">
      <c r="A8907" s="121" t="s">
        <v>19</v>
      </c>
      <c r="B8907" s="5" t="str">
        <f>TEXT(DATA[[#This Row],[Fecha]],"mmm")</f>
        <v>dic</v>
      </c>
      <c r="C8907" s="16">
        <f>(WEEKNUM(DATA[[#This Row],[Fecha]],2))</f>
        <v>49</v>
      </c>
      <c r="D8907" s="149">
        <v>45630</v>
      </c>
      <c r="E8907" s="158">
        <f>YEAR(DATA[[#This Row],[Fecha]])</f>
        <v>2024</v>
      </c>
      <c r="F8907" s="150" t="s">
        <v>398</v>
      </c>
      <c r="G8907" s="32" t="s">
        <v>53</v>
      </c>
      <c r="H8907" s="151" t="s">
        <v>606</v>
      </c>
      <c r="I8907" s="32" t="s">
        <v>56</v>
      </c>
      <c r="J8907" s="19">
        <v>21.31</v>
      </c>
      <c r="K8907" s="126" t="s">
        <v>1346</v>
      </c>
    </row>
    <row r="8908" spans="1:11">
      <c r="A8908" s="121" t="s">
        <v>19</v>
      </c>
      <c r="B8908" s="5" t="str">
        <f>TEXT(DATA[[#This Row],[Fecha]],"mmm")</f>
        <v>dic</v>
      </c>
      <c r="C8908" s="16">
        <f>(WEEKNUM(DATA[[#This Row],[Fecha]],2))</f>
        <v>49</v>
      </c>
      <c r="D8908" s="149">
        <v>45630</v>
      </c>
      <c r="E8908" s="158">
        <f>YEAR(DATA[[#This Row],[Fecha]])</f>
        <v>2024</v>
      </c>
      <c r="F8908" s="150" t="s">
        <v>58</v>
      </c>
      <c r="G8908" s="32" t="s">
        <v>53</v>
      </c>
      <c r="H8908" s="151" t="s">
        <v>606</v>
      </c>
      <c r="I8908" s="32" t="s">
        <v>56</v>
      </c>
      <c r="J8908" s="19">
        <v>20.02</v>
      </c>
      <c r="K8908" s="126" t="s">
        <v>1348</v>
      </c>
    </row>
    <row r="8909" spans="1:11">
      <c r="A8909" s="121" t="s">
        <v>20</v>
      </c>
      <c r="B8909" s="5" t="str">
        <f>TEXT(DATA[[#This Row],[Fecha]],"mmm")</f>
        <v>dic</v>
      </c>
      <c r="C8909" s="16">
        <f>(WEEKNUM(DATA[[#This Row],[Fecha]],2))</f>
        <v>49</v>
      </c>
      <c r="D8909" s="149">
        <v>45633</v>
      </c>
      <c r="E8909" s="158">
        <f>YEAR(DATA[[#This Row],[Fecha]])</f>
        <v>2024</v>
      </c>
      <c r="F8909" s="150" t="s">
        <v>58</v>
      </c>
      <c r="G8909" s="32" t="s">
        <v>70</v>
      </c>
      <c r="H8909" s="151" t="s">
        <v>84</v>
      </c>
      <c r="I8909" s="32" t="s">
        <v>56</v>
      </c>
      <c r="J8909" s="19">
        <v>19.920000000000002</v>
      </c>
      <c r="K8909" s="126" t="s">
        <v>1349</v>
      </c>
    </row>
    <row r="8910" spans="1:11">
      <c r="A8910" s="121" t="s">
        <v>20</v>
      </c>
      <c r="B8910" s="5" t="str">
        <f>TEXT(DATA[[#This Row],[Fecha]],"mmm")</f>
        <v>dic</v>
      </c>
      <c r="C8910" s="16">
        <f>(WEEKNUM(DATA[[#This Row],[Fecha]],2))</f>
        <v>49</v>
      </c>
      <c r="D8910" s="149">
        <v>45629</v>
      </c>
      <c r="E8910" s="158">
        <f>YEAR(DATA[[#This Row],[Fecha]])</f>
        <v>2024</v>
      </c>
      <c r="F8910" s="150" t="s">
        <v>335</v>
      </c>
      <c r="G8910" s="32" t="s">
        <v>76</v>
      </c>
      <c r="H8910" s="151" t="s">
        <v>352</v>
      </c>
      <c r="I8910" s="32" t="s">
        <v>56</v>
      </c>
      <c r="J8910" s="19">
        <v>18.940000000000001</v>
      </c>
      <c r="K8910" s="126" t="s">
        <v>1345</v>
      </c>
    </row>
    <row r="8911" spans="1:11">
      <c r="A8911" s="121" t="s">
        <v>20</v>
      </c>
      <c r="B8911" s="5" t="str">
        <f>TEXT(DATA[[#This Row],[Fecha]],"mmm")</f>
        <v>dic</v>
      </c>
      <c r="C8911" s="16">
        <f>(WEEKNUM(DATA[[#This Row],[Fecha]],2))</f>
        <v>49</v>
      </c>
      <c r="D8911" s="149">
        <v>45629</v>
      </c>
      <c r="E8911" s="158">
        <f>YEAR(DATA[[#This Row],[Fecha]])</f>
        <v>2024</v>
      </c>
      <c r="F8911" s="150" t="s">
        <v>335</v>
      </c>
      <c r="G8911" s="32" t="s">
        <v>76</v>
      </c>
      <c r="H8911" s="151" t="s">
        <v>352</v>
      </c>
      <c r="I8911" s="32" t="s">
        <v>56</v>
      </c>
      <c r="J8911" s="19">
        <v>18.579999999999998</v>
      </c>
      <c r="K8911" s="126" t="s">
        <v>1345</v>
      </c>
    </row>
    <row r="8912" spans="1:11">
      <c r="A8912" s="121" t="s">
        <v>19</v>
      </c>
      <c r="B8912" s="5" t="str">
        <f>TEXT(DATA[[#This Row],[Fecha]],"mmm")</f>
        <v>dic</v>
      </c>
      <c r="C8912" s="16">
        <f>(WEEKNUM(DATA[[#This Row],[Fecha]],2))</f>
        <v>49</v>
      </c>
      <c r="D8912" s="149">
        <v>45630</v>
      </c>
      <c r="E8912" s="158">
        <f>YEAR(DATA[[#This Row],[Fecha]])</f>
        <v>2024</v>
      </c>
      <c r="F8912" s="150" t="s">
        <v>58</v>
      </c>
      <c r="G8912" s="32" t="s">
        <v>53</v>
      </c>
      <c r="H8912" s="151" t="s">
        <v>606</v>
      </c>
      <c r="I8912" s="32" t="s">
        <v>56</v>
      </c>
      <c r="J8912" s="19">
        <v>16.95</v>
      </c>
      <c r="K8912" s="126" t="s">
        <v>1348</v>
      </c>
    </row>
    <row r="8913" spans="1:11">
      <c r="A8913" s="121" t="s">
        <v>20</v>
      </c>
      <c r="B8913" s="5" t="str">
        <f>TEXT(DATA[[#This Row],[Fecha]],"mmm")</f>
        <v>dic</v>
      </c>
      <c r="C8913" s="16">
        <f>(WEEKNUM(DATA[[#This Row],[Fecha]],2))</f>
        <v>49</v>
      </c>
      <c r="D8913" s="149">
        <v>45629</v>
      </c>
      <c r="E8913" s="158">
        <f>YEAR(DATA[[#This Row],[Fecha]])</f>
        <v>2024</v>
      </c>
      <c r="F8913" s="150" t="s">
        <v>398</v>
      </c>
      <c r="G8913" s="32" t="s">
        <v>76</v>
      </c>
      <c r="H8913" s="151" t="s">
        <v>595</v>
      </c>
      <c r="I8913" s="32" t="s">
        <v>56</v>
      </c>
      <c r="J8913" s="19">
        <v>15.84</v>
      </c>
      <c r="K8913" s="126" t="s">
        <v>1344</v>
      </c>
    </row>
    <row r="8914" spans="1:11">
      <c r="A8914" s="121" t="s">
        <v>20</v>
      </c>
      <c r="B8914" s="5" t="str">
        <f>TEXT(DATA[[#This Row],[Fecha]],"mmm")</f>
        <v>dic</v>
      </c>
      <c r="C8914" s="16">
        <f>(WEEKNUM(DATA[[#This Row],[Fecha]],2))</f>
        <v>49</v>
      </c>
      <c r="D8914" s="149">
        <v>45630</v>
      </c>
      <c r="E8914" s="158">
        <f>YEAR(DATA[[#This Row],[Fecha]])</f>
        <v>2024</v>
      </c>
      <c r="F8914" s="150" t="s">
        <v>58</v>
      </c>
      <c r="G8914" s="32" t="s">
        <v>76</v>
      </c>
      <c r="H8914" s="151" t="s">
        <v>303</v>
      </c>
      <c r="I8914" s="32" t="s">
        <v>56</v>
      </c>
      <c r="J8914" s="19">
        <v>15.4</v>
      </c>
      <c r="K8914" s="126" t="s">
        <v>1350</v>
      </c>
    </row>
    <row r="8915" spans="1:11">
      <c r="A8915" s="121" t="s">
        <v>22</v>
      </c>
      <c r="B8915" s="5" t="str">
        <f>TEXT(DATA[[#This Row],[Fecha]],"mmm")</f>
        <v>dic</v>
      </c>
      <c r="C8915" s="16">
        <f>(WEEKNUM(DATA[[#This Row],[Fecha]],2))</f>
        <v>49</v>
      </c>
      <c r="D8915" s="149">
        <v>45631</v>
      </c>
      <c r="E8915" s="158">
        <f>YEAR(DATA[[#This Row],[Fecha]])</f>
        <v>2024</v>
      </c>
      <c r="F8915" s="150" t="s">
        <v>58</v>
      </c>
      <c r="G8915" s="32" t="s">
        <v>70</v>
      </c>
      <c r="H8915" s="151" t="s">
        <v>84</v>
      </c>
      <c r="I8915" s="32" t="s">
        <v>56</v>
      </c>
      <c r="J8915" s="19">
        <v>13.7</v>
      </c>
      <c r="K8915" s="126" t="s">
        <v>1351</v>
      </c>
    </row>
    <row r="8916" spans="1:11">
      <c r="A8916" s="121" t="s">
        <v>19</v>
      </c>
      <c r="B8916" s="5" t="str">
        <f>TEXT(DATA[[#This Row],[Fecha]],"mmm")</f>
        <v>dic</v>
      </c>
      <c r="C8916" s="16">
        <f>(WEEKNUM(DATA[[#This Row],[Fecha]],2))</f>
        <v>49</v>
      </c>
      <c r="D8916" s="149">
        <v>45630</v>
      </c>
      <c r="E8916" s="158">
        <f>YEAR(DATA[[#This Row],[Fecha]])</f>
        <v>2024</v>
      </c>
      <c r="F8916" s="150" t="s">
        <v>398</v>
      </c>
      <c r="G8916" s="32" t="s">
        <v>80</v>
      </c>
      <c r="H8916" s="151" t="s">
        <v>117</v>
      </c>
      <c r="I8916" s="32" t="s">
        <v>57</v>
      </c>
      <c r="J8916" s="19">
        <v>13.16</v>
      </c>
      <c r="K8916" s="126" t="s">
        <v>1352</v>
      </c>
    </row>
    <row r="8917" spans="1:11">
      <c r="A8917" s="121" t="s">
        <v>20</v>
      </c>
      <c r="B8917" s="5" t="str">
        <f>TEXT(DATA[[#This Row],[Fecha]],"mmm")</f>
        <v>dic</v>
      </c>
      <c r="C8917" s="16">
        <f>(WEEKNUM(DATA[[#This Row],[Fecha]],2))</f>
        <v>49</v>
      </c>
      <c r="D8917" s="149">
        <v>45628</v>
      </c>
      <c r="E8917" s="158">
        <f>YEAR(DATA[[#This Row],[Fecha]])</f>
        <v>2024</v>
      </c>
      <c r="F8917" s="150" t="s">
        <v>335</v>
      </c>
      <c r="G8917" s="32" t="s">
        <v>76</v>
      </c>
      <c r="H8917" s="151" t="s">
        <v>586</v>
      </c>
      <c r="I8917" s="32" t="s">
        <v>56</v>
      </c>
      <c r="J8917" s="19">
        <v>10.89</v>
      </c>
      <c r="K8917" s="126" t="s">
        <v>1353</v>
      </c>
    </row>
    <row r="8918" spans="1:11">
      <c r="A8918" s="121" t="s">
        <v>20</v>
      </c>
      <c r="B8918" s="5" t="str">
        <f>TEXT(DATA[[#This Row],[Fecha]],"mmm")</f>
        <v>dic</v>
      </c>
      <c r="C8918" s="16">
        <f>(WEEKNUM(DATA[[#This Row],[Fecha]],2))</f>
        <v>49</v>
      </c>
      <c r="D8918" s="149">
        <v>45630</v>
      </c>
      <c r="E8918" s="158">
        <f>YEAR(DATA[[#This Row],[Fecha]])</f>
        <v>2024</v>
      </c>
      <c r="F8918" s="150" t="s">
        <v>398</v>
      </c>
      <c r="G8918" s="32" t="s">
        <v>52</v>
      </c>
      <c r="H8918" s="151" t="s">
        <v>543</v>
      </c>
      <c r="I8918" s="32" t="s">
        <v>56</v>
      </c>
      <c r="J8918" s="19">
        <v>10.72</v>
      </c>
      <c r="K8918" s="126" t="s">
        <v>1347</v>
      </c>
    </row>
    <row r="8919" spans="1:11">
      <c r="A8919" s="121" t="s">
        <v>20</v>
      </c>
      <c r="B8919" s="5" t="str">
        <f>TEXT(DATA[[#This Row],[Fecha]],"mmm")</f>
        <v>dic</v>
      </c>
      <c r="C8919" s="16">
        <f>(WEEKNUM(DATA[[#This Row],[Fecha]],2))</f>
        <v>49</v>
      </c>
      <c r="D8919" s="149">
        <v>45628</v>
      </c>
      <c r="E8919" s="158">
        <f>YEAR(DATA[[#This Row],[Fecha]])</f>
        <v>2024</v>
      </c>
      <c r="F8919" s="150" t="s">
        <v>398</v>
      </c>
      <c r="G8919" s="32" t="s">
        <v>59</v>
      </c>
      <c r="H8919" s="151" t="s">
        <v>487</v>
      </c>
      <c r="I8919" s="32" t="s">
        <v>56</v>
      </c>
      <c r="J8919" s="19">
        <v>10.34</v>
      </c>
      <c r="K8919" s="126" t="s">
        <v>1354</v>
      </c>
    </row>
    <row r="8920" spans="1:11">
      <c r="A8920" s="121" t="s">
        <v>20</v>
      </c>
      <c r="B8920" s="5" t="str">
        <f>TEXT(DATA[[#This Row],[Fecha]],"mmm")</f>
        <v>dic</v>
      </c>
      <c r="C8920" s="16">
        <f>(WEEKNUM(DATA[[#This Row],[Fecha]],2))</f>
        <v>49</v>
      </c>
      <c r="D8920" s="149">
        <v>45628</v>
      </c>
      <c r="E8920" s="158">
        <f>YEAR(DATA[[#This Row],[Fecha]])</f>
        <v>2024</v>
      </c>
      <c r="F8920" s="150" t="s">
        <v>335</v>
      </c>
      <c r="G8920" s="32" t="s">
        <v>76</v>
      </c>
      <c r="H8920" s="151" t="s">
        <v>586</v>
      </c>
      <c r="I8920" s="32" t="s">
        <v>56</v>
      </c>
      <c r="J8920" s="19">
        <v>9.7200000000000006</v>
      </c>
      <c r="K8920" s="126" t="s">
        <v>1353</v>
      </c>
    </row>
    <row r="8921" spans="1:11">
      <c r="A8921" s="121" t="s">
        <v>20</v>
      </c>
      <c r="B8921" s="5" t="str">
        <f>TEXT(DATA[[#This Row],[Fecha]],"mmm")</f>
        <v>dic</v>
      </c>
      <c r="C8921" s="16">
        <f>(WEEKNUM(DATA[[#This Row],[Fecha]],2))</f>
        <v>49</v>
      </c>
      <c r="D8921" s="149">
        <v>45628</v>
      </c>
      <c r="E8921" s="158">
        <f>YEAR(DATA[[#This Row],[Fecha]])</f>
        <v>2024</v>
      </c>
      <c r="F8921" s="150" t="s">
        <v>335</v>
      </c>
      <c r="G8921" s="32" t="s">
        <v>76</v>
      </c>
      <c r="H8921" s="151" t="s">
        <v>586</v>
      </c>
      <c r="I8921" s="32" t="s">
        <v>56</v>
      </c>
      <c r="J8921" s="19">
        <v>7.73</v>
      </c>
      <c r="K8921" s="126" t="s">
        <v>1353</v>
      </c>
    </row>
    <row r="8922" spans="1:11">
      <c r="A8922" s="121" t="s">
        <v>20</v>
      </c>
      <c r="B8922" s="5" t="str">
        <f>TEXT(DATA[[#This Row],[Fecha]],"mmm")</f>
        <v>dic</v>
      </c>
      <c r="C8922" s="16">
        <f>(WEEKNUM(DATA[[#This Row],[Fecha]],2))</f>
        <v>49</v>
      </c>
      <c r="D8922" s="149">
        <v>45629</v>
      </c>
      <c r="E8922" s="158">
        <f>YEAR(DATA[[#This Row],[Fecha]])</f>
        <v>2024</v>
      </c>
      <c r="F8922" s="150" t="s">
        <v>335</v>
      </c>
      <c r="G8922" s="32" t="s">
        <v>76</v>
      </c>
      <c r="H8922" s="151" t="s">
        <v>352</v>
      </c>
      <c r="I8922" s="32" t="s">
        <v>56</v>
      </c>
      <c r="J8922" s="19">
        <v>7.35</v>
      </c>
      <c r="K8922" s="126" t="s">
        <v>1345</v>
      </c>
    </row>
    <row r="8923" spans="1:11">
      <c r="A8923" s="121" t="s">
        <v>20</v>
      </c>
      <c r="B8923" s="5" t="str">
        <f>TEXT(DATA[[#This Row],[Fecha]],"mmm")</f>
        <v>dic</v>
      </c>
      <c r="C8923" s="16">
        <f>(WEEKNUM(DATA[[#This Row],[Fecha]],2))</f>
        <v>49</v>
      </c>
      <c r="D8923" s="149">
        <v>45630</v>
      </c>
      <c r="E8923" s="158">
        <f>YEAR(DATA[[#This Row],[Fecha]])</f>
        <v>2024</v>
      </c>
      <c r="F8923" s="150" t="s">
        <v>335</v>
      </c>
      <c r="G8923" s="32" t="s">
        <v>75</v>
      </c>
      <c r="H8923" s="151" t="s">
        <v>786</v>
      </c>
      <c r="I8923" s="32" t="s">
        <v>57</v>
      </c>
      <c r="J8923" s="19">
        <v>6.97</v>
      </c>
      <c r="K8923" s="126" t="s">
        <v>641</v>
      </c>
    </row>
    <row r="8924" spans="1:11">
      <c r="A8924" s="121" t="s">
        <v>20</v>
      </c>
      <c r="B8924" s="5" t="str">
        <f>TEXT(DATA[[#This Row],[Fecha]],"mmm")</f>
        <v>dic</v>
      </c>
      <c r="C8924" s="16">
        <f>(WEEKNUM(DATA[[#This Row],[Fecha]],2))</f>
        <v>49</v>
      </c>
      <c r="D8924" s="149">
        <v>45633</v>
      </c>
      <c r="E8924" s="158">
        <f>YEAR(DATA[[#This Row],[Fecha]])</f>
        <v>2024</v>
      </c>
      <c r="F8924" s="150" t="s">
        <v>58</v>
      </c>
      <c r="G8924" s="32" t="s">
        <v>52</v>
      </c>
      <c r="H8924" s="151" t="s">
        <v>591</v>
      </c>
      <c r="I8924" s="32" t="s">
        <v>57</v>
      </c>
      <c r="J8924" s="19">
        <v>6.59</v>
      </c>
      <c r="K8924" s="126" t="s">
        <v>1355</v>
      </c>
    </row>
    <row r="8925" spans="1:11">
      <c r="A8925" s="121" t="s">
        <v>19</v>
      </c>
      <c r="B8925" s="5" t="str">
        <f>TEXT(DATA[[#This Row],[Fecha]],"mmm")</f>
        <v>dic</v>
      </c>
      <c r="C8925" s="16">
        <f>(WEEKNUM(DATA[[#This Row],[Fecha]],2))</f>
        <v>49</v>
      </c>
      <c r="D8925" s="149">
        <v>45632</v>
      </c>
      <c r="E8925" s="158">
        <f>YEAR(DATA[[#This Row],[Fecha]])</f>
        <v>2024</v>
      </c>
      <c r="F8925" s="150" t="s">
        <v>335</v>
      </c>
      <c r="G8925" s="32" t="s">
        <v>65</v>
      </c>
      <c r="H8925" s="151" t="s">
        <v>435</v>
      </c>
      <c r="I8925" s="32" t="s">
        <v>56</v>
      </c>
      <c r="J8925" s="19">
        <v>6.34</v>
      </c>
      <c r="K8925" s="126"/>
    </row>
    <row r="8926" spans="1:11">
      <c r="A8926" s="121" t="s">
        <v>20</v>
      </c>
      <c r="B8926" s="5" t="str">
        <f>TEXT(DATA[[#This Row],[Fecha]],"mmm")</f>
        <v>dic</v>
      </c>
      <c r="C8926" s="16">
        <f>(WEEKNUM(DATA[[#This Row],[Fecha]],2))</f>
        <v>49</v>
      </c>
      <c r="D8926" s="149">
        <v>45629</v>
      </c>
      <c r="E8926" s="158">
        <f>YEAR(DATA[[#This Row],[Fecha]])</f>
        <v>2024</v>
      </c>
      <c r="F8926" s="150" t="s">
        <v>335</v>
      </c>
      <c r="G8926" s="32" t="s">
        <v>76</v>
      </c>
      <c r="H8926" s="151" t="s">
        <v>352</v>
      </c>
      <c r="I8926" s="32" t="s">
        <v>56</v>
      </c>
      <c r="J8926" s="19">
        <v>5.8</v>
      </c>
      <c r="K8926" s="126" t="s">
        <v>1345</v>
      </c>
    </row>
    <row r="8927" spans="1:11">
      <c r="A8927" s="121" t="s">
        <v>20</v>
      </c>
      <c r="B8927" s="5" t="str">
        <f>TEXT(DATA[[#This Row],[Fecha]],"mmm")</f>
        <v>dic</v>
      </c>
      <c r="C8927" s="16">
        <f>(WEEKNUM(DATA[[#This Row],[Fecha]],2))</f>
        <v>49</v>
      </c>
      <c r="D8927" s="149">
        <v>45630</v>
      </c>
      <c r="E8927" s="158">
        <f>YEAR(DATA[[#This Row],[Fecha]])</f>
        <v>2024</v>
      </c>
      <c r="F8927" s="150" t="s">
        <v>58</v>
      </c>
      <c r="G8927" s="32" t="s">
        <v>76</v>
      </c>
      <c r="H8927" s="151" t="s">
        <v>303</v>
      </c>
      <c r="I8927" s="32" t="s">
        <v>56</v>
      </c>
      <c r="J8927" s="19">
        <v>5.72</v>
      </c>
      <c r="K8927" s="126" t="s">
        <v>1350</v>
      </c>
    </row>
    <row r="8928" spans="1:11">
      <c r="A8928" s="121" t="s">
        <v>20</v>
      </c>
      <c r="B8928" s="5" t="str">
        <f>TEXT(DATA[[#This Row],[Fecha]],"mmm")</f>
        <v>dic</v>
      </c>
      <c r="C8928" s="16">
        <f>(WEEKNUM(DATA[[#This Row],[Fecha]],2))</f>
        <v>49</v>
      </c>
      <c r="D8928" s="149">
        <v>45629</v>
      </c>
      <c r="E8928" s="158">
        <f>YEAR(DATA[[#This Row],[Fecha]])</f>
        <v>2024</v>
      </c>
      <c r="F8928" s="150" t="s">
        <v>335</v>
      </c>
      <c r="G8928" s="32" t="s">
        <v>76</v>
      </c>
      <c r="H8928" s="151" t="s">
        <v>352</v>
      </c>
      <c r="I8928" s="32" t="s">
        <v>56</v>
      </c>
      <c r="J8928" s="19">
        <v>5.67</v>
      </c>
      <c r="K8928" s="126" t="s">
        <v>1345</v>
      </c>
    </row>
    <row r="8929" spans="1:11">
      <c r="A8929" s="121" t="s">
        <v>20</v>
      </c>
      <c r="B8929" s="5" t="str">
        <f>TEXT(DATA[[#This Row],[Fecha]],"mmm")</f>
        <v>dic</v>
      </c>
      <c r="C8929" s="16">
        <f>(WEEKNUM(DATA[[#This Row],[Fecha]],2))</f>
        <v>49</v>
      </c>
      <c r="D8929" s="149">
        <v>45629</v>
      </c>
      <c r="E8929" s="158">
        <f>YEAR(DATA[[#This Row],[Fecha]])</f>
        <v>2024</v>
      </c>
      <c r="F8929" s="150" t="s">
        <v>335</v>
      </c>
      <c r="G8929" s="32" t="s">
        <v>76</v>
      </c>
      <c r="H8929" s="151" t="s">
        <v>352</v>
      </c>
      <c r="I8929" s="32" t="s">
        <v>56</v>
      </c>
      <c r="J8929" s="19">
        <v>5.63</v>
      </c>
      <c r="K8929" s="126" t="s">
        <v>1345</v>
      </c>
    </row>
    <row r="8930" spans="1:11">
      <c r="A8930" s="121" t="s">
        <v>20</v>
      </c>
      <c r="B8930" s="5" t="str">
        <f>TEXT(DATA[[#This Row],[Fecha]],"mmm")</f>
        <v>dic</v>
      </c>
      <c r="C8930" s="16">
        <f>(WEEKNUM(DATA[[#This Row],[Fecha]],2))</f>
        <v>49</v>
      </c>
      <c r="D8930" s="149">
        <v>45629</v>
      </c>
      <c r="E8930" s="158">
        <f>YEAR(DATA[[#This Row],[Fecha]])</f>
        <v>2024</v>
      </c>
      <c r="F8930" s="150" t="s">
        <v>335</v>
      </c>
      <c r="G8930" s="32" t="s">
        <v>76</v>
      </c>
      <c r="H8930" s="151" t="s">
        <v>352</v>
      </c>
      <c r="I8930" s="32" t="s">
        <v>56</v>
      </c>
      <c r="J8930" s="19">
        <v>5.52</v>
      </c>
      <c r="K8930" s="126" t="s">
        <v>1345</v>
      </c>
    </row>
    <row r="8931" spans="1:11">
      <c r="A8931" s="121" t="s">
        <v>20</v>
      </c>
      <c r="B8931" s="5" t="str">
        <f>TEXT(DATA[[#This Row],[Fecha]],"mmm")</f>
        <v>dic</v>
      </c>
      <c r="C8931" s="16">
        <f>(WEEKNUM(DATA[[#This Row],[Fecha]],2))</f>
        <v>49</v>
      </c>
      <c r="D8931" s="149">
        <v>45629</v>
      </c>
      <c r="E8931" s="158">
        <f>YEAR(DATA[[#This Row],[Fecha]])</f>
        <v>2024</v>
      </c>
      <c r="F8931" s="150" t="s">
        <v>335</v>
      </c>
      <c r="G8931" s="32" t="s">
        <v>76</v>
      </c>
      <c r="H8931" s="151" t="s">
        <v>352</v>
      </c>
      <c r="I8931" s="32" t="s">
        <v>56</v>
      </c>
      <c r="J8931" s="19">
        <v>5.52</v>
      </c>
      <c r="K8931" s="126" t="s">
        <v>1345</v>
      </c>
    </row>
    <row r="8932" spans="1:11">
      <c r="A8932" s="121" t="s">
        <v>20</v>
      </c>
      <c r="B8932" s="5" t="str">
        <f>TEXT(DATA[[#This Row],[Fecha]],"mmm")</f>
        <v>dic</v>
      </c>
      <c r="C8932" s="16">
        <f>(WEEKNUM(DATA[[#This Row],[Fecha]],2))</f>
        <v>49</v>
      </c>
      <c r="D8932" s="149">
        <v>45629</v>
      </c>
      <c r="E8932" s="158">
        <f>YEAR(DATA[[#This Row],[Fecha]])</f>
        <v>2024</v>
      </c>
      <c r="F8932" s="150" t="s">
        <v>335</v>
      </c>
      <c r="G8932" s="32" t="s">
        <v>76</v>
      </c>
      <c r="H8932" s="151" t="s">
        <v>352</v>
      </c>
      <c r="I8932" s="32" t="s">
        <v>56</v>
      </c>
      <c r="J8932" s="19">
        <v>5.36</v>
      </c>
      <c r="K8932" s="126" t="s">
        <v>1345</v>
      </c>
    </row>
    <row r="8933" spans="1:11">
      <c r="A8933" s="121" t="s">
        <v>20</v>
      </c>
      <c r="B8933" s="5" t="str">
        <f>TEXT(DATA[[#This Row],[Fecha]],"mmm")</f>
        <v>dic</v>
      </c>
      <c r="C8933" s="16">
        <f>(WEEKNUM(DATA[[#This Row],[Fecha]],2))</f>
        <v>49</v>
      </c>
      <c r="D8933" s="149">
        <v>45628</v>
      </c>
      <c r="E8933" s="158">
        <f>YEAR(DATA[[#This Row],[Fecha]])</f>
        <v>2024</v>
      </c>
      <c r="F8933" s="150" t="s">
        <v>335</v>
      </c>
      <c r="G8933" s="32" t="s">
        <v>76</v>
      </c>
      <c r="H8933" s="151" t="s">
        <v>586</v>
      </c>
      <c r="I8933" s="32" t="s">
        <v>56</v>
      </c>
      <c r="J8933" s="19">
        <v>5.23</v>
      </c>
      <c r="K8933" s="126" t="s">
        <v>1353</v>
      </c>
    </row>
    <row r="8934" spans="1:11">
      <c r="A8934" s="121" t="s">
        <v>20</v>
      </c>
      <c r="B8934" s="5" t="str">
        <f>TEXT(DATA[[#This Row],[Fecha]],"mmm")</f>
        <v>dic</v>
      </c>
      <c r="C8934" s="16">
        <f>(WEEKNUM(DATA[[#This Row],[Fecha]],2))</f>
        <v>49</v>
      </c>
      <c r="D8934" s="149">
        <v>45633</v>
      </c>
      <c r="E8934" s="158">
        <f>YEAR(DATA[[#This Row],[Fecha]])</f>
        <v>2024</v>
      </c>
      <c r="F8934" s="150" t="s">
        <v>398</v>
      </c>
      <c r="G8934" s="32" t="s">
        <v>76</v>
      </c>
      <c r="H8934" s="151" t="s">
        <v>596</v>
      </c>
      <c r="I8934" s="32" t="s">
        <v>56</v>
      </c>
      <c r="J8934" s="19">
        <v>5.1100000000000003</v>
      </c>
      <c r="K8934" s="126"/>
    </row>
    <row r="8935" spans="1:11">
      <c r="A8935" s="121" t="s">
        <v>22</v>
      </c>
      <c r="B8935" s="5" t="str">
        <f>TEXT(DATA[[#This Row],[Fecha]],"mmm")</f>
        <v>dic</v>
      </c>
      <c r="C8935" s="16">
        <f>(WEEKNUM(DATA[[#This Row],[Fecha]],2))</f>
        <v>49</v>
      </c>
      <c r="D8935" s="149">
        <v>45631</v>
      </c>
      <c r="E8935" s="158">
        <f>YEAR(DATA[[#This Row],[Fecha]])</f>
        <v>2024</v>
      </c>
      <c r="F8935" s="150" t="s">
        <v>58</v>
      </c>
      <c r="G8935" s="32" t="s">
        <v>53</v>
      </c>
      <c r="H8935" s="151" t="s">
        <v>360</v>
      </c>
      <c r="I8935" s="32" t="s">
        <v>166</v>
      </c>
      <c r="J8935" s="19">
        <v>4.13</v>
      </c>
      <c r="K8935" s="126"/>
    </row>
    <row r="8936" spans="1:11">
      <c r="A8936" s="121" t="s">
        <v>19</v>
      </c>
      <c r="B8936" s="5" t="str">
        <f>TEXT(DATA[[#This Row],[Fecha]],"mmm")</f>
        <v>dic</v>
      </c>
      <c r="C8936" s="16">
        <f>(WEEKNUM(DATA[[#This Row],[Fecha]],2))</f>
        <v>49</v>
      </c>
      <c r="D8936" s="149">
        <v>45628</v>
      </c>
      <c r="E8936" s="158">
        <f>YEAR(DATA[[#This Row],[Fecha]])</f>
        <v>2024</v>
      </c>
      <c r="F8936" s="150" t="s">
        <v>335</v>
      </c>
      <c r="G8936" s="32" t="s">
        <v>65</v>
      </c>
      <c r="H8936" s="151" t="s">
        <v>435</v>
      </c>
      <c r="I8936" s="32" t="s">
        <v>166</v>
      </c>
      <c r="J8936" s="19">
        <v>4</v>
      </c>
      <c r="K8936" s="126"/>
    </row>
    <row r="8937" spans="1:11">
      <c r="A8937" s="121" t="s">
        <v>20</v>
      </c>
      <c r="B8937" s="5" t="str">
        <f>TEXT(DATA[[#This Row],[Fecha]],"mmm")</f>
        <v>dic</v>
      </c>
      <c r="C8937" s="16">
        <f>(WEEKNUM(DATA[[#This Row],[Fecha]],2))</f>
        <v>49</v>
      </c>
      <c r="D8937" s="149">
        <v>45628</v>
      </c>
      <c r="E8937" s="158">
        <f>YEAR(DATA[[#This Row],[Fecha]])</f>
        <v>2024</v>
      </c>
      <c r="F8937" s="150" t="s">
        <v>335</v>
      </c>
      <c r="G8937" s="32" t="s">
        <v>76</v>
      </c>
      <c r="H8937" s="151" t="s">
        <v>865</v>
      </c>
      <c r="I8937" s="32" t="s">
        <v>166</v>
      </c>
      <c r="J8937" s="19">
        <v>3.92</v>
      </c>
      <c r="K8937" s="126"/>
    </row>
    <row r="8938" spans="1:11">
      <c r="A8938" s="121" t="s">
        <v>20</v>
      </c>
      <c r="B8938" s="5" t="str">
        <f>TEXT(DATA[[#This Row],[Fecha]],"mmm")</f>
        <v>dic</v>
      </c>
      <c r="C8938" s="16">
        <f>(WEEKNUM(DATA[[#This Row],[Fecha]],2))</f>
        <v>49</v>
      </c>
      <c r="D8938" s="149">
        <v>45629</v>
      </c>
      <c r="E8938" s="158">
        <f>YEAR(DATA[[#This Row],[Fecha]])</f>
        <v>2024</v>
      </c>
      <c r="F8938" s="150" t="s">
        <v>335</v>
      </c>
      <c r="G8938" s="32" t="s">
        <v>76</v>
      </c>
      <c r="H8938" s="151" t="s">
        <v>610</v>
      </c>
      <c r="I8938" s="32" t="s">
        <v>166</v>
      </c>
      <c r="J8938" s="19">
        <v>3.84</v>
      </c>
      <c r="K8938" s="126"/>
    </row>
    <row r="8939" spans="1:11">
      <c r="A8939" s="121" t="s">
        <v>20</v>
      </c>
      <c r="B8939" s="5" t="str">
        <f>TEXT(DATA[[#This Row],[Fecha]],"mmm")</f>
        <v>dic</v>
      </c>
      <c r="C8939" s="16">
        <f>(WEEKNUM(DATA[[#This Row],[Fecha]],2))</f>
        <v>49</v>
      </c>
      <c r="D8939" s="149">
        <v>45629</v>
      </c>
      <c r="E8939" s="158">
        <f>YEAR(DATA[[#This Row],[Fecha]])</f>
        <v>2024</v>
      </c>
      <c r="F8939" s="150" t="s">
        <v>335</v>
      </c>
      <c r="G8939" s="32" t="s">
        <v>59</v>
      </c>
      <c r="H8939" s="151" t="s">
        <v>655</v>
      </c>
      <c r="I8939" s="32" t="s">
        <v>166</v>
      </c>
      <c r="J8939" s="19">
        <v>3.52</v>
      </c>
      <c r="K8939" s="126"/>
    </row>
    <row r="8940" spans="1:11">
      <c r="A8940" s="121" t="s">
        <v>22</v>
      </c>
      <c r="B8940" s="5" t="str">
        <f>TEXT(DATA[[#This Row],[Fecha]],"mmm")</f>
        <v>dic</v>
      </c>
      <c r="C8940" s="16">
        <f>(WEEKNUM(DATA[[#This Row],[Fecha]],2))</f>
        <v>49</v>
      </c>
      <c r="D8940" s="149">
        <v>45633</v>
      </c>
      <c r="E8940" s="158">
        <f>YEAR(DATA[[#This Row],[Fecha]])</f>
        <v>2024</v>
      </c>
      <c r="F8940" s="150" t="s">
        <v>58</v>
      </c>
      <c r="G8940" s="32" t="s">
        <v>79</v>
      </c>
      <c r="H8940" s="151" t="s">
        <v>110</v>
      </c>
      <c r="I8940" s="32" t="s">
        <v>166</v>
      </c>
      <c r="J8940" s="19">
        <v>3.43</v>
      </c>
      <c r="K8940" s="126"/>
    </row>
    <row r="8941" spans="1:11">
      <c r="A8941" s="121" t="s">
        <v>20</v>
      </c>
      <c r="B8941" s="5" t="str">
        <f>TEXT(DATA[[#This Row],[Fecha]],"mmm")</f>
        <v>dic</v>
      </c>
      <c r="C8941" s="16">
        <f>(WEEKNUM(DATA[[#This Row],[Fecha]],2))</f>
        <v>49</v>
      </c>
      <c r="D8941" s="149">
        <v>45630</v>
      </c>
      <c r="E8941" s="158">
        <f>YEAR(DATA[[#This Row],[Fecha]])</f>
        <v>2024</v>
      </c>
      <c r="F8941" s="150" t="s">
        <v>398</v>
      </c>
      <c r="G8941" s="32" t="s">
        <v>62</v>
      </c>
      <c r="H8941" s="151" t="s">
        <v>242</v>
      </c>
      <c r="I8941" s="32" t="s">
        <v>166</v>
      </c>
      <c r="J8941" s="19">
        <v>3.27</v>
      </c>
      <c r="K8941" s="126"/>
    </row>
    <row r="8942" spans="1:11">
      <c r="A8942" s="121" t="s">
        <v>20</v>
      </c>
      <c r="B8942" s="5" t="str">
        <f>TEXT(DATA[[#This Row],[Fecha]],"mmm")</f>
        <v>dic</v>
      </c>
      <c r="C8942" s="16">
        <f>(WEEKNUM(DATA[[#This Row],[Fecha]],2))</f>
        <v>49</v>
      </c>
      <c r="D8942" s="149">
        <v>45628</v>
      </c>
      <c r="E8942" s="158">
        <f>YEAR(DATA[[#This Row],[Fecha]])</f>
        <v>2024</v>
      </c>
      <c r="F8942" s="150" t="s">
        <v>335</v>
      </c>
      <c r="G8942" s="32" t="s">
        <v>62</v>
      </c>
      <c r="H8942" s="151" t="s">
        <v>63</v>
      </c>
      <c r="I8942" s="32" t="s">
        <v>166</v>
      </c>
      <c r="J8942" s="19">
        <v>3.17</v>
      </c>
      <c r="K8942" s="126"/>
    </row>
    <row r="8943" spans="1:11">
      <c r="A8943" s="121" t="s">
        <v>19</v>
      </c>
      <c r="B8943" s="5" t="str">
        <f>TEXT(DATA[[#This Row],[Fecha]],"mmm")</f>
        <v>dic</v>
      </c>
      <c r="C8943" s="16">
        <f>(WEEKNUM(DATA[[#This Row],[Fecha]],2))</f>
        <v>49</v>
      </c>
      <c r="D8943" s="149">
        <v>45630</v>
      </c>
      <c r="E8943" s="158">
        <f>YEAR(DATA[[#This Row],[Fecha]])</f>
        <v>2024</v>
      </c>
      <c r="F8943" s="150" t="s">
        <v>398</v>
      </c>
      <c r="G8943" s="32" t="s">
        <v>65</v>
      </c>
      <c r="H8943" s="151" t="s">
        <v>435</v>
      </c>
      <c r="I8943" s="32" t="s">
        <v>166</v>
      </c>
      <c r="J8943" s="19">
        <v>3.11</v>
      </c>
      <c r="K8943" s="126"/>
    </row>
    <row r="8944" spans="1:11">
      <c r="A8944" s="121" t="s">
        <v>20</v>
      </c>
      <c r="B8944" s="5" t="str">
        <f>TEXT(DATA[[#This Row],[Fecha]],"mmm")</f>
        <v>dic</v>
      </c>
      <c r="C8944" s="16">
        <f>(WEEKNUM(DATA[[#This Row],[Fecha]],2))</f>
        <v>49</v>
      </c>
      <c r="D8944" s="149">
        <v>45628</v>
      </c>
      <c r="E8944" s="158">
        <f>YEAR(DATA[[#This Row],[Fecha]])</f>
        <v>2024</v>
      </c>
      <c r="F8944" s="150" t="s">
        <v>398</v>
      </c>
      <c r="G8944" s="32" t="s">
        <v>76</v>
      </c>
      <c r="H8944" s="151" t="s">
        <v>586</v>
      </c>
      <c r="I8944" s="32" t="s">
        <v>166</v>
      </c>
      <c r="J8944" s="19">
        <v>3.07</v>
      </c>
      <c r="K8944" s="126"/>
    </row>
    <row r="8945" spans="1:11">
      <c r="A8945" s="121" t="s">
        <v>20</v>
      </c>
      <c r="B8945" s="5" t="str">
        <f>TEXT(DATA[[#This Row],[Fecha]],"mmm")</f>
        <v>dic</v>
      </c>
      <c r="C8945" s="16">
        <f>(WEEKNUM(DATA[[#This Row],[Fecha]],2))</f>
        <v>49</v>
      </c>
      <c r="D8945" s="149">
        <v>45628</v>
      </c>
      <c r="E8945" s="158">
        <f>YEAR(DATA[[#This Row],[Fecha]])</f>
        <v>2024</v>
      </c>
      <c r="F8945" s="150" t="s">
        <v>335</v>
      </c>
      <c r="G8945" s="32" t="s">
        <v>76</v>
      </c>
      <c r="H8945" s="151" t="s">
        <v>865</v>
      </c>
      <c r="I8945" s="32" t="s">
        <v>166</v>
      </c>
      <c r="J8945" s="19">
        <v>3.01</v>
      </c>
      <c r="K8945" s="126"/>
    </row>
    <row r="8946" spans="1:11">
      <c r="A8946" s="121" t="s">
        <v>19</v>
      </c>
      <c r="B8946" s="5" t="str">
        <f>TEXT(DATA[[#This Row],[Fecha]],"mmm")</f>
        <v>dic</v>
      </c>
      <c r="C8946" s="16">
        <f>(WEEKNUM(DATA[[#This Row],[Fecha]],2))</f>
        <v>49</v>
      </c>
      <c r="D8946" s="149">
        <v>45628</v>
      </c>
      <c r="E8946" s="158">
        <f>YEAR(DATA[[#This Row],[Fecha]])</f>
        <v>2024</v>
      </c>
      <c r="F8946" s="150" t="s">
        <v>335</v>
      </c>
      <c r="G8946" s="32" t="s">
        <v>65</v>
      </c>
      <c r="H8946" s="151" t="s">
        <v>435</v>
      </c>
      <c r="I8946" s="32" t="s">
        <v>166</v>
      </c>
      <c r="J8946" s="19">
        <v>2.86</v>
      </c>
      <c r="K8946" s="126"/>
    </row>
    <row r="8947" spans="1:11">
      <c r="A8947" s="121" t="s">
        <v>19</v>
      </c>
      <c r="B8947" s="5" t="str">
        <f>TEXT(DATA[[#This Row],[Fecha]],"mmm")</f>
        <v>dic</v>
      </c>
      <c r="C8947" s="16">
        <f>(WEEKNUM(DATA[[#This Row],[Fecha]],2))</f>
        <v>49</v>
      </c>
      <c r="D8947" s="149">
        <v>45628</v>
      </c>
      <c r="E8947" s="158">
        <f>YEAR(DATA[[#This Row],[Fecha]])</f>
        <v>2024</v>
      </c>
      <c r="F8947" s="150" t="s">
        <v>335</v>
      </c>
      <c r="G8947" s="32" t="s">
        <v>65</v>
      </c>
      <c r="H8947" s="151" t="s">
        <v>435</v>
      </c>
      <c r="I8947" s="32" t="s">
        <v>166</v>
      </c>
      <c r="J8947" s="19">
        <v>2.84</v>
      </c>
      <c r="K8947" s="126"/>
    </row>
    <row r="8948" spans="1:11">
      <c r="A8948" s="121" t="s">
        <v>22</v>
      </c>
      <c r="B8948" s="5" t="str">
        <f>TEXT(DATA[[#This Row],[Fecha]],"mmm")</f>
        <v>dic</v>
      </c>
      <c r="C8948" s="16">
        <f>(WEEKNUM(DATA[[#This Row],[Fecha]],2))</f>
        <v>49</v>
      </c>
      <c r="D8948" s="149">
        <v>45631</v>
      </c>
      <c r="E8948" s="158">
        <f>YEAR(DATA[[#This Row],[Fecha]])</f>
        <v>2024</v>
      </c>
      <c r="F8948" s="150" t="s">
        <v>58</v>
      </c>
      <c r="G8948" s="32" t="s">
        <v>53</v>
      </c>
      <c r="H8948" s="151" t="s">
        <v>360</v>
      </c>
      <c r="I8948" s="32" t="s">
        <v>166</v>
      </c>
      <c r="J8948" s="19">
        <v>2.8</v>
      </c>
      <c r="K8948" s="126"/>
    </row>
    <row r="8949" spans="1:11">
      <c r="A8949" s="121" t="s">
        <v>19</v>
      </c>
      <c r="B8949" s="5" t="str">
        <f>TEXT(DATA[[#This Row],[Fecha]],"mmm")</f>
        <v>dic</v>
      </c>
      <c r="C8949" s="16">
        <f>(WEEKNUM(DATA[[#This Row],[Fecha]],2))</f>
        <v>49</v>
      </c>
      <c r="D8949" s="149">
        <v>45628</v>
      </c>
      <c r="E8949" s="158">
        <f>YEAR(DATA[[#This Row],[Fecha]])</f>
        <v>2024</v>
      </c>
      <c r="F8949" s="150" t="s">
        <v>335</v>
      </c>
      <c r="G8949" s="32" t="s">
        <v>65</v>
      </c>
      <c r="H8949" s="151" t="s">
        <v>435</v>
      </c>
      <c r="I8949" s="32" t="s">
        <v>166</v>
      </c>
      <c r="J8949" s="19">
        <v>2.39</v>
      </c>
      <c r="K8949" s="126"/>
    </row>
    <row r="8950" spans="1:11">
      <c r="A8950" s="121" t="s">
        <v>20</v>
      </c>
      <c r="B8950" s="5" t="str">
        <f>TEXT(DATA[[#This Row],[Fecha]],"mmm")</f>
        <v>dic</v>
      </c>
      <c r="C8950" s="16">
        <f>(WEEKNUM(DATA[[#This Row],[Fecha]],2))</f>
        <v>49</v>
      </c>
      <c r="D8950" s="149">
        <v>45628</v>
      </c>
      <c r="E8950" s="158">
        <f>YEAR(DATA[[#This Row],[Fecha]])</f>
        <v>2024</v>
      </c>
      <c r="F8950" s="150" t="s">
        <v>335</v>
      </c>
      <c r="G8950" s="32" t="s">
        <v>59</v>
      </c>
      <c r="H8950" s="151" t="s">
        <v>487</v>
      </c>
      <c r="I8950" s="32" t="s">
        <v>166</v>
      </c>
      <c r="J8950" s="19">
        <v>2.38</v>
      </c>
      <c r="K8950" s="126"/>
    </row>
    <row r="8951" spans="1:11">
      <c r="A8951" s="121" t="s">
        <v>19</v>
      </c>
      <c r="B8951" s="5" t="str">
        <f>TEXT(DATA[[#This Row],[Fecha]],"mmm")</f>
        <v>dic</v>
      </c>
      <c r="C8951" s="16">
        <f>(WEEKNUM(DATA[[#This Row],[Fecha]],2))</f>
        <v>49</v>
      </c>
      <c r="D8951" s="149">
        <v>45630</v>
      </c>
      <c r="E8951" s="158">
        <f>YEAR(DATA[[#This Row],[Fecha]])</f>
        <v>2024</v>
      </c>
      <c r="F8951" s="150" t="s">
        <v>58</v>
      </c>
      <c r="G8951" s="32" t="s">
        <v>53</v>
      </c>
      <c r="H8951" s="151" t="s">
        <v>606</v>
      </c>
      <c r="I8951" s="32" t="s">
        <v>166</v>
      </c>
      <c r="J8951" s="19">
        <v>2.38</v>
      </c>
      <c r="K8951" s="126"/>
    </row>
    <row r="8952" spans="1:11">
      <c r="A8952" s="121" t="s">
        <v>22</v>
      </c>
      <c r="B8952" s="5" t="str">
        <f>TEXT(DATA[[#This Row],[Fecha]],"mmm")</f>
        <v>dic</v>
      </c>
      <c r="C8952" s="16">
        <f>(WEEKNUM(DATA[[#This Row],[Fecha]],2))</f>
        <v>49</v>
      </c>
      <c r="D8952" s="149">
        <v>45631</v>
      </c>
      <c r="E8952" s="158">
        <f>YEAR(DATA[[#This Row],[Fecha]])</f>
        <v>2024</v>
      </c>
      <c r="F8952" s="150" t="s">
        <v>58</v>
      </c>
      <c r="G8952" s="32" t="s">
        <v>53</v>
      </c>
      <c r="H8952" s="151" t="s">
        <v>360</v>
      </c>
      <c r="I8952" s="32" t="s">
        <v>166</v>
      </c>
      <c r="J8952" s="19">
        <v>2.33</v>
      </c>
      <c r="K8952" s="126"/>
    </row>
    <row r="8953" spans="1:11">
      <c r="A8953" s="121" t="s">
        <v>19</v>
      </c>
      <c r="B8953" s="5" t="str">
        <f>TEXT(DATA[[#This Row],[Fecha]],"mmm")</f>
        <v>dic</v>
      </c>
      <c r="C8953" s="16">
        <f>(WEEKNUM(DATA[[#This Row],[Fecha]],2))</f>
        <v>49</v>
      </c>
      <c r="D8953" s="149">
        <v>45628</v>
      </c>
      <c r="E8953" s="158">
        <f>YEAR(DATA[[#This Row],[Fecha]])</f>
        <v>2024</v>
      </c>
      <c r="F8953" s="150" t="s">
        <v>335</v>
      </c>
      <c r="G8953" s="32" t="s">
        <v>59</v>
      </c>
      <c r="H8953" s="151" t="s">
        <v>487</v>
      </c>
      <c r="I8953" s="32" t="s">
        <v>166</v>
      </c>
      <c r="J8953" s="19">
        <v>2.29</v>
      </c>
      <c r="K8953" s="126"/>
    </row>
    <row r="8954" spans="1:11">
      <c r="A8954" s="121" t="s">
        <v>19</v>
      </c>
      <c r="B8954" s="5" t="str">
        <f>TEXT(DATA[[#This Row],[Fecha]],"mmm")</f>
        <v>dic</v>
      </c>
      <c r="C8954" s="16">
        <f>(WEEKNUM(DATA[[#This Row],[Fecha]],2))</f>
        <v>49</v>
      </c>
      <c r="D8954" s="149">
        <v>45630</v>
      </c>
      <c r="E8954" s="158">
        <f>YEAR(DATA[[#This Row],[Fecha]])</f>
        <v>2024</v>
      </c>
      <c r="F8954" s="150" t="s">
        <v>398</v>
      </c>
      <c r="G8954" s="32" t="s">
        <v>53</v>
      </c>
      <c r="H8954" s="151" t="s">
        <v>606</v>
      </c>
      <c r="I8954" s="32" t="s">
        <v>166</v>
      </c>
      <c r="J8954" s="19">
        <v>2.2599999999999998</v>
      </c>
      <c r="K8954" s="126"/>
    </row>
    <row r="8955" spans="1:11">
      <c r="A8955" s="121" t="s">
        <v>22</v>
      </c>
      <c r="B8955" s="5" t="str">
        <f>TEXT(DATA[[#This Row],[Fecha]],"mmm")</f>
        <v>dic</v>
      </c>
      <c r="C8955" s="16">
        <f>(WEEKNUM(DATA[[#This Row],[Fecha]],2))</f>
        <v>49</v>
      </c>
      <c r="D8955" s="149">
        <v>45629</v>
      </c>
      <c r="E8955" s="158">
        <f>YEAR(DATA[[#This Row],[Fecha]])</f>
        <v>2024</v>
      </c>
      <c r="F8955" s="150" t="s">
        <v>58</v>
      </c>
      <c r="G8955" s="32" t="s">
        <v>78</v>
      </c>
      <c r="H8955" s="151" t="s">
        <v>296</v>
      </c>
      <c r="I8955" s="32" t="s">
        <v>166</v>
      </c>
      <c r="J8955" s="19">
        <v>2.2000000000000002</v>
      </c>
      <c r="K8955" s="126"/>
    </row>
    <row r="8956" spans="1:11">
      <c r="A8956" s="121" t="s">
        <v>20</v>
      </c>
      <c r="B8956" s="5" t="str">
        <f>TEXT(DATA[[#This Row],[Fecha]],"mmm")</f>
        <v>dic</v>
      </c>
      <c r="C8956" s="16">
        <f>(WEEKNUM(DATA[[#This Row],[Fecha]],2))</f>
        <v>49</v>
      </c>
      <c r="D8956" s="149">
        <v>45630</v>
      </c>
      <c r="E8956" s="158">
        <f>YEAR(DATA[[#This Row],[Fecha]])</f>
        <v>2024</v>
      </c>
      <c r="F8956" s="150" t="s">
        <v>398</v>
      </c>
      <c r="G8956" s="32" t="s">
        <v>76</v>
      </c>
      <c r="H8956" s="151" t="s">
        <v>108</v>
      </c>
      <c r="I8956" s="32" t="s">
        <v>166</v>
      </c>
      <c r="J8956" s="19">
        <v>2.17</v>
      </c>
      <c r="K8956" s="126"/>
    </row>
    <row r="8957" spans="1:11">
      <c r="A8957" s="121" t="s">
        <v>19</v>
      </c>
      <c r="B8957" s="5" t="str">
        <f>TEXT(DATA[[#This Row],[Fecha]],"mmm")</f>
        <v>dic</v>
      </c>
      <c r="C8957" s="16">
        <f>(WEEKNUM(DATA[[#This Row],[Fecha]],2))</f>
        <v>49</v>
      </c>
      <c r="D8957" s="149">
        <v>45628</v>
      </c>
      <c r="E8957" s="158">
        <f>YEAR(DATA[[#This Row],[Fecha]])</f>
        <v>2024</v>
      </c>
      <c r="F8957" s="150" t="s">
        <v>335</v>
      </c>
      <c r="G8957" s="32" t="s">
        <v>65</v>
      </c>
      <c r="H8957" s="151" t="s">
        <v>435</v>
      </c>
      <c r="I8957" s="32" t="s">
        <v>166</v>
      </c>
      <c r="J8957" s="19">
        <v>2.04</v>
      </c>
      <c r="K8957" s="126"/>
    </row>
    <row r="8958" spans="1:11">
      <c r="A8958" s="121" t="s">
        <v>22</v>
      </c>
      <c r="B8958" s="5" t="str">
        <f>TEXT(DATA[[#This Row],[Fecha]],"mmm")</f>
        <v>dic</v>
      </c>
      <c r="C8958" s="16">
        <f>(WEEKNUM(DATA[[#This Row],[Fecha]],2))</f>
        <v>49</v>
      </c>
      <c r="D8958" s="149">
        <v>45629</v>
      </c>
      <c r="E8958" s="158">
        <f>YEAR(DATA[[#This Row],[Fecha]])</f>
        <v>2024</v>
      </c>
      <c r="F8958" s="150" t="s">
        <v>58</v>
      </c>
      <c r="G8958" s="32" t="s">
        <v>65</v>
      </c>
      <c r="H8958" s="151" t="s">
        <v>89</v>
      </c>
      <c r="I8958" s="32" t="s">
        <v>166</v>
      </c>
      <c r="J8958" s="19">
        <v>1.9</v>
      </c>
      <c r="K8958" s="126"/>
    </row>
    <row r="8959" spans="1:11">
      <c r="A8959" s="121" t="s">
        <v>22</v>
      </c>
      <c r="B8959" s="5" t="str">
        <f>TEXT(DATA[[#This Row],[Fecha]],"mmm")</f>
        <v>dic</v>
      </c>
      <c r="C8959" s="16">
        <f>(WEEKNUM(DATA[[#This Row],[Fecha]],2))</f>
        <v>49</v>
      </c>
      <c r="D8959" s="149">
        <v>45629</v>
      </c>
      <c r="E8959" s="158">
        <f>YEAR(DATA[[#This Row],[Fecha]])</f>
        <v>2024</v>
      </c>
      <c r="F8959" s="150" t="s">
        <v>58</v>
      </c>
      <c r="G8959" s="32" t="s">
        <v>78</v>
      </c>
      <c r="H8959" s="151" t="s">
        <v>296</v>
      </c>
      <c r="I8959" s="32" t="s">
        <v>166</v>
      </c>
      <c r="J8959" s="19">
        <v>1.83</v>
      </c>
      <c r="K8959" s="126"/>
    </row>
    <row r="8960" spans="1:11">
      <c r="A8960" s="121" t="s">
        <v>19</v>
      </c>
      <c r="B8960" s="5" t="str">
        <f>TEXT(DATA[[#This Row],[Fecha]],"mmm")</f>
        <v>dic</v>
      </c>
      <c r="C8960" s="16">
        <f>(WEEKNUM(DATA[[#This Row],[Fecha]],2))</f>
        <v>49</v>
      </c>
      <c r="D8960" s="149">
        <v>45628</v>
      </c>
      <c r="E8960" s="158">
        <f>YEAR(DATA[[#This Row],[Fecha]])</f>
        <v>2024</v>
      </c>
      <c r="F8960" s="150" t="s">
        <v>335</v>
      </c>
      <c r="G8960" s="32" t="s">
        <v>64</v>
      </c>
      <c r="H8960" s="151" t="s">
        <v>142</v>
      </c>
      <c r="I8960" s="32" t="s">
        <v>166</v>
      </c>
      <c r="J8960" s="19">
        <v>1.75</v>
      </c>
      <c r="K8960" s="126"/>
    </row>
    <row r="8961" spans="1:11">
      <c r="A8961" s="121" t="s">
        <v>22</v>
      </c>
      <c r="B8961" s="5" t="str">
        <f>TEXT(DATA[[#This Row],[Fecha]],"mmm")</f>
        <v>dic</v>
      </c>
      <c r="C8961" s="16">
        <f>(WEEKNUM(DATA[[#This Row],[Fecha]],2))</f>
        <v>49</v>
      </c>
      <c r="D8961" s="149">
        <v>45633</v>
      </c>
      <c r="E8961" s="158">
        <f>YEAR(DATA[[#This Row],[Fecha]])</f>
        <v>2024</v>
      </c>
      <c r="F8961" s="150" t="s">
        <v>58</v>
      </c>
      <c r="G8961" s="32" t="s">
        <v>79</v>
      </c>
      <c r="H8961" s="151" t="s">
        <v>110</v>
      </c>
      <c r="I8961" s="32" t="s">
        <v>166</v>
      </c>
      <c r="J8961" s="19">
        <v>1.65</v>
      </c>
      <c r="K8961" s="126"/>
    </row>
    <row r="8962" spans="1:11">
      <c r="A8962" s="121" t="s">
        <v>22</v>
      </c>
      <c r="B8962" s="5" t="str">
        <f>TEXT(DATA[[#This Row],[Fecha]],"mmm")</f>
        <v>dic</v>
      </c>
      <c r="C8962" s="16">
        <f>(WEEKNUM(DATA[[#This Row],[Fecha]],2))</f>
        <v>49</v>
      </c>
      <c r="D8962" s="149">
        <v>45633</v>
      </c>
      <c r="E8962" s="158">
        <f>YEAR(DATA[[#This Row],[Fecha]])</f>
        <v>2024</v>
      </c>
      <c r="F8962" s="150" t="s">
        <v>398</v>
      </c>
      <c r="G8962" s="32" t="s">
        <v>78</v>
      </c>
      <c r="H8962" s="151" t="s">
        <v>296</v>
      </c>
      <c r="I8962" s="32" t="s">
        <v>166</v>
      </c>
      <c r="J8962" s="19">
        <v>1.6</v>
      </c>
      <c r="K8962" s="126"/>
    </row>
    <row r="8963" spans="1:11">
      <c r="A8963" s="121" t="s">
        <v>19</v>
      </c>
      <c r="B8963" s="5" t="str">
        <f>TEXT(DATA[[#This Row],[Fecha]],"mmm")</f>
        <v>dic</v>
      </c>
      <c r="C8963" s="16">
        <f>(WEEKNUM(DATA[[#This Row],[Fecha]],2))</f>
        <v>49</v>
      </c>
      <c r="D8963" s="149">
        <v>45629</v>
      </c>
      <c r="E8963" s="158">
        <f>YEAR(DATA[[#This Row],[Fecha]])</f>
        <v>2024</v>
      </c>
      <c r="F8963" s="150" t="s">
        <v>335</v>
      </c>
      <c r="G8963" s="32" t="s">
        <v>74</v>
      </c>
      <c r="H8963" s="151" t="s">
        <v>149</v>
      </c>
      <c r="I8963" s="32" t="s">
        <v>166</v>
      </c>
      <c r="J8963" s="19">
        <v>1.58</v>
      </c>
      <c r="K8963" s="126"/>
    </row>
    <row r="8964" spans="1:11">
      <c r="A8964" s="121" t="s">
        <v>22</v>
      </c>
      <c r="B8964" s="5" t="str">
        <f>TEXT(DATA[[#This Row],[Fecha]],"mmm")</f>
        <v>dic</v>
      </c>
      <c r="C8964" s="16">
        <f>(WEEKNUM(DATA[[#This Row],[Fecha]],2))</f>
        <v>49</v>
      </c>
      <c r="D8964" s="149">
        <v>45633</v>
      </c>
      <c r="E8964" s="158">
        <f>YEAR(DATA[[#This Row],[Fecha]])</f>
        <v>2024</v>
      </c>
      <c r="F8964" s="150" t="s">
        <v>398</v>
      </c>
      <c r="G8964" s="32" t="s">
        <v>78</v>
      </c>
      <c r="H8964" s="151" t="s">
        <v>296</v>
      </c>
      <c r="I8964" s="32" t="s">
        <v>166</v>
      </c>
      <c r="J8964" s="19">
        <v>1.55</v>
      </c>
      <c r="K8964" s="126"/>
    </row>
    <row r="8965" spans="1:11">
      <c r="A8965" s="121" t="s">
        <v>22</v>
      </c>
      <c r="B8965" s="5" t="str">
        <f>TEXT(DATA[[#This Row],[Fecha]],"mmm")</f>
        <v>dic</v>
      </c>
      <c r="C8965" s="16">
        <f>(WEEKNUM(DATA[[#This Row],[Fecha]],2))</f>
        <v>49</v>
      </c>
      <c r="D8965" s="149">
        <v>45633</v>
      </c>
      <c r="E8965" s="158">
        <f>YEAR(DATA[[#This Row],[Fecha]])</f>
        <v>2024</v>
      </c>
      <c r="F8965" s="150" t="s">
        <v>398</v>
      </c>
      <c r="G8965" s="32" t="s">
        <v>78</v>
      </c>
      <c r="H8965" s="151" t="s">
        <v>296</v>
      </c>
      <c r="I8965" s="32" t="s">
        <v>166</v>
      </c>
      <c r="J8965" s="19">
        <v>1.55</v>
      </c>
      <c r="K8965" s="126"/>
    </row>
    <row r="8966" spans="1:11">
      <c r="A8966" s="121" t="s">
        <v>19</v>
      </c>
      <c r="B8966" s="5" t="str">
        <f>TEXT(DATA[[#This Row],[Fecha]],"mmm")</f>
        <v>dic</v>
      </c>
      <c r="C8966" s="16">
        <f>(WEEKNUM(DATA[[#This Row],[Fecha]],2))</f>
        <v>49</v>
      </c>
      <c r="D8966" s="149">
        <v>45632</v>
      </c>
      <c r="E8966" s="158">
        <f>YEAR(DATA[[#This Row],[Fecha]])</f>
        <v>2024</v>
      </c>
      <c r="F8966" s="150" t="s">
        <v>335</v>
      </c>
      <c r="G8966" s="32" t="s">
        <v>65</v>
      </c>
      <c r="H8966" s="151" t="s">
        <v>435</v>
      </c>
      <c r="I8966" s="32" t="s">
        <v>166</v>
      </c>
      <c r="J8966" s="19">
        <v>1.54</v>
      </c>
      <c r="K8966" s="126"/>
    </row>
    <row r="8967" spans="1:11">
      <c r="A8967" s="121" t="s">
        <v>20</v>
      </c>
      <c r="B8967" s="5" t="str">
        <f>TEXT(DATA[[#This Row],[Fecha]],"mmm")</f>
        <v>dic</v>
      </c>
      <c r="C8967" s="16">
        <f>(WEEKNUM(DATA[[#This Row],[Fecha]],2))</f>
        <v>49</v>
      </c>
      <c r="D8967" s="149">
        <v>45628</v>
      </c>
      <c r="E8967" s="158">
        <f>YEAR(DATA[[#This Row],[Fecha]])</f>
        <v>2024</v>
      </c>
      <c r="F8967" s="150" t="s">
        <v>398</v>
      </c>
      <c r="G8967" s="32" t="s">
        <v>76</v>
      </c>
      <c r="H8967" s="151" t="s">
        <v>586</v>
      </c>
      <c r="I8967" s="32" t="s">
        <v>166</v>
      </c>
      <c r="J8967" s="19">
        <v>1.52</v>
      </c>
      <c r="K8967" s="126"/>
    </row>
    <row r="8968" spans="1:11">
      <c r="A8968" s="121" t="s">
        <v>20</v>
      </c>
      <c r="B8968" s="5" t="str">
        <f>TEXT(DATA[[#This Row],[Fecha]],"mmm")</f>
        <v>dic</v>
      </c>
      <c r="C8968" s="16">
        <f>(WEEKNUM(DATA[[#This Row],[Fecha]],2))</f>
        <v>49</v>
      </c>
      <c r="D8968" s="149">
        <v>45628</v>
      </c>
      <c r="E8968" s="158">
        <f>YEAR(DATA[[#This Row],[Fecha]])</f>
        <v>2024</v>
      </c>
      <c r="F8968" s="150" t="s">
        <v>58</v>
      </c>
      <c r="G8968" s="32" t="s">
        <v>52</v>
      </c>
      <c r="H8968" s="151" t="s">
        <v>162</v>
      </c>
      <c r="I8968" s="32" t="s">
        <v>166</v>
      </c>
      <c r="J8968" s="19">
        <v>1.47</v>
      </c>
      <c r="K8968" s="126"/>
    </row>
    <row r="8969" spans="1:11">
      <c r="A8969" s="121" t="s">
        <v>19</v>
      </c>
      <c r="B8969" s="5" t="str">
        <f>TEXT(DATA[[#This Row],[Fecha]],"mmm")</f>
        <v>dic</v>
      </c>
      <c r="C8969" s="16">
        <f>(WEEKNUM(DATA[[#This Row],[Fecha]],2))</f>
        <v>49</v>
      </c>
      <c r="D8969" s="149">
        <v>45630</v>
      </c>
      <c r="E8969" s="158">
        <f>YEAR(DATA[[#This Row],[Fecha]])</f>
        <v>2024</v>
      </c>
      <c r="F8969" s="150" t="s">
        <v>398</v>
      </c>
      <c r="G8969" s="32" t="s">
        <v>80</v>
      </c>
      <c r="H8969" s="151" t="s">
        <v>117</v>
      </c>
      <c r="I8969" s="32" t="s">
        <v>166</v>
      </c>
      <c r="J8969" s="19">
        <v>1.46</v>
      </c>
      <c r="K8969" s="126"/>
    </row>
    <row r="8970" spans="1:11">
      <c r="A8970" s="121" t="s">
        <v>22</v>
      </c>
      <c r="B8970" s="5" t="str">
        <f>TEXT(DATA[[#This Row],[Fecha]],"mmm")</f>
        <v>dic</v>
      </c>
      <c r="C8970" s="16">
        <f>(WEEKNUM(DATA[[#This Row],[Fecha]],2))</f>
        <v>49</v>
      </c>
      <c r="D8970" s="149">
        <v>45633</v>
      </c>
      <c r="E8970" s="158">
        <f>YEAR(DATA[[#This Row],[Fecha]])</f>
        <v>2024</v>
      </c>
      <c r="F8970" s="150" t="s">
        <v>58</v>
      </c>
      <c r="G8970" s="32" t="s">
        <v>79</v>
      </c>
      <c r="H8970" s="151" t="s">
        <v>110</v>
      </c>
      <c r="I8970" s="32" t="s">
        <v>166</v>
      </c>
      <c r="J8970" s="19">
        <v>1.38</v>
      </c>
      <c r="K8970" s="126"/>
    </row>
    <row r="8971" spans="1:11">
      <c r="A8971" s="121" t="s">
        <v>22</v>
      </c>
      <c r="B8971" s="5" t="str">
        <f>TEXT(DATA[[#This Row],[Fecha]],"mmm")</f>
        <v>dic</v>
      </c>
      <c r="C8971" s="16">
        <f>(WEEKNUM(DATA[[#This Row],[Fecha]],2))</f>
        <v>49</v>
      </c>
      <c r="D8971" s="149">
        <v>45633</v>
      </c>
      <c r="E8971" s="158">
        <f>YEAR(DATA[[#This Row],[Fecha]])</f>
        <v>2024</v>
      </c>
      <c r="F8971" s="150" t="s">
        <v>58</v>
      </c>
      <c r="G8971" s="32" t="s">
        <v>79</v>
      </c>
      <c r="H8971" s="151" t="s">
        <v>110</v>
      </c>
      <c r="I8971" s="32" t="s">
        <v>166</v>
      </c>
      <c r="J8971" s="19">
        <v>1.3</v>
      </c>
      <c r="K8971" s="126"/>
    </row>
    <row r="8972" spans="1:11">
      <c r="A8972" s="121" t="s">
        <v>22</v>
      </c>
      <c r="B8972" s="5" t="str">
        <f>TEXT(DATA[[#This Row],[Fecha]],"mmm")</f>
        <v>dic</v>
      </c>
      <c r="C8972" s="16">
        <f>(WEEKNUM(DATA[[#This Row],[Fecha]],2))</f>
        <v>49</v>
      </c>
      <c r="D8972" s="149">
        <v>45631</v>
      </c>
      <c r="E8972" s="158">
        <f>YEAR(DATA[[#This Row],[Fecha]])</f>
        <v>2024</v>
      </c>
      <c r="F8972" s="150" t="s">
        <v>58</v>
      </c>
      <c r="G8972" s="32" t="s">
        <v>53</v>
      </c>
      <c r="H8972" s="151" t="s">
        <v>360</v>
      </c>
      <c r="I8972" s="32" t="s">
        <v>166</v>
      </c>
      <c r="J8972" s="19">
        <v>1.3</v>
      </c>
      <c r="K8972" s="126"/>
    </row>
    <row r="8973" spans="1:11">
      <c r="A8973" s="121" t="s">
        <v>22</v>
      </c>
      <c r="B8973" s="5" t="str">
        <f>TEXT(DATA[[#This Row],[Fecha]],"mmm")</f>
        <v>dic</v>
      </c>
      <c r="C8973" s="16">
        <f>(WEEKNUM(DATA[[#This Row],[Fecha]],2))</f>
        <v>49</v>
      </c>
      <c r="D8973" s="149">
        <v>45631</v>
      </c>
      <c r="E8973" s="158">
        <f>YEAR(DATA[[#This Row],[Fecha]])</f>
        <v>2024</v>
      </c>
      <c r="F8973" s="150" t="s">
        <v>58</v>
      </c>
      <c r="G8973" s="32" t="s">
        <v>53</v>
      </c>
      <c r="H8973" s="151" t="s">
        <v>360</v>
      </c>
      <c r="I8973" s="32" t="s">
        <v>166</v>
      </c>
      <c r="J8973" s="19">
        <v>1.28</v>
      </c>
      <c r="K8973" s="126"/>
    </row>
    <row r="8974" spans="1:11">
      <c r="A8974" s="121" t="s">
        <v>22</v>
      </c>
      <c r="B8974" s="5" t="str">
        <f>TEXT(DATA[[#This Row],[Fecha]],"mmm")</f>
        <v>dic</v>
      </c>
      <c r="C8974" s="16">
        <f>(WEEKNUM(DATA[[#This Row],[Fecha]],2))</f>
        <v>49</v>
      </c>
      <c r="D8974" s="149">
        <v>45630</v>
      </c>
      <c r="E8974" s="158">
        <f>YEAR(DATA[[#This Row],[Fecha]])</f>
        <v>2024</v>
      </c>
      <c r="F8974" s="150" t="s">
        <v>398</v>
      </c>
      <c r="G8974" s="32" t="s">
        <v>78</v>
      </c>
      <c r="H8974" s="151" t="s">
        <v>296</v>
      </c>
      <c r="I8974" s="32" t="s">
        <v>166</v>
      </c>
      <c r="J8974" s="19">
        <v>1.25</v>
      </c>
      <c r="K8974" s="126"/>
    </row>
    <row r="8975" spans="1:11">
      <c r="A8975" s="121" t="s">
        <v>19</v>
      </c>
      <c r="B8975" s="5" t="str">
        <f>TEXT(DATA[[#This Row],[Fecha]],"mmm")</f>
        <v>dic</v>
      </c>
      <c r="C8975" s="16">
        <f>(WEEKNUM(DATA[[#This Row],[Fecha]],2))</f>
        <v>49</v>
      </c>
      <c r="D8975" s="149">
        <v>45628</v>
      </c>
      <c r="E8975" s="158">
        <f>YEAR(DATA[[#This Row],[Fecha]])</f>
        <v>2024</v>
      </c>
      <c r="F8975" s="150" t="s">
        <v>335</v>
      </c>
      <c r="G8975" s="32" t="s">
        <v>65</v>
      </c>
      <c r="H8975" s="151" t="s">
        <v>435</v>
      </c>
      <c r="I8975" s="32" t="s">
        <v>166</v>
      </c>
      <c r="J8975" s="19">
        <v>1.25</v>
      </c>
      <c r="K8975" s="126"/>
    </row>
    <row r="8976" spans="1:11">
      <c r="A8976" s="121" t="s">
        <v>19</v>
      </c>
      <c r="B8976" s="5" t="str">
        <f>TEXT(DATA[[#This Row],[Fecha]],"mmm")</f>
        <v>dic</v>
      </c>
      <c r="C8976" s="16">
        <f>(WEEKNUM(DATA[[#This Row],[Fecha]],2))</f>
        <v>49</v>
      </c>
      <c r="D8976" s="149">
        <v>45630</v>
      </c>
      <c r="E8976" s="158">
        <f>YEAR(DATA[[#This Row],[Fecha]])</f>
        <v>2024</v>
      </c>
      <c r="F8976" s="150" t="s">
        <v>398</v>
      </c>
      <c r="G8976" s="32" t="s">
        <v>65</v>
      </c>
      <c r="H8976" s="151" t="s">
        <v>435</v>
      </c>
      <c r="I8976" s="32" t="s">
        <v>166</v>
      </c>
      <c r="J8976" s="19">
        <v>1.22</v>
      </c>
      <c r="K8976" s="126"/>
    </row>
    <row r="8977" spans="1:11">
      <c r="A8977" s="121" t="s">
        <v>22</v>
      </c>
      <c r="B8977" s="5" t="str">
        <f>TEXT(DATA[[#This Row],[Fecha]],"mmm")</f>
        <v>dic</v>
      </c>
      <c r="C8977" s="16">
        <f>(WEEKNUM(DATA[[#This Row],[Fecha]],2))</f>
        <v>49</v>
      </c>
      <c r="D8977" s="149">
        <v>45630</v>
      </c>
      <c r="E8977" s="158">
        <f>YEAR(DATA[[#This Row],[Fecha]])</f>
        <v>2024</v>
      </c>
      <c r="F8977" s="150" t="s">
        <v>398</v>
      </c>
      <c r="G8977" s="32" t="s">
        <v>78</v>
      </c>
      <c r="H8977" s="151" t="s">
        <v>296</v>
      </c>
      <c r="I8977" s="32" t="s">
        <v>166</v>
      </c>
      <c r="J8977" s="19">
        <v>1.2</v>
      </c>
      <c r="K8977" s="126"/>
    </row>
    <row r="8978" spans="1:11">
      <c r="A8978" s="121" t="s">
        <v>22</v>
      </c>
      <c r="B8978" s="5" t="str">
        <f>TEXT(DATA[[#This Row],[Fecha]],"mmm")</f>
        <v>dic</v>
      </c>
      <c r="C8978" s="16">
        <f>(WEEKNUM(DATA[[#This Row],[Fecha]],2))</f>
        <v>49</v>
      </c>
      <c r="D8978" s="149">
        <v>45629</v>
      </c>
      <c r="E8978" s="158">
        <f>YEAR(DATA[[#This Row],[Fecha]])</f>
        <v>2024</v>
      </c>
      <c r="F8978" s="150" t="s">
        <v>58</v>
      </c>
      <c r="G8978" s="32" t="s">
        <v>78</v>
      </c>
      <c r="H8978" s="151" t="s">
        <v>296</v>
      </c>
      <c r="I8978" s="32" t="s">
        <v>166</v>
      </c>
      <c r="J8978" s="19">
        <v>1.18</v>
      </c>
      <c r="K8978" s="126"/>
    </row>
    <row r="8979" spans="1:11">
      <c r="A8979" s="121" t="s">
        <v>22</v>
      </c>
      <c r="B8979" s="5" t="str">
        <f>TEXT(DATA[[#This Row],[Fecha]],"mmm")</f>
        <v>dic</v>
      </c>
      <c r="C8979" s="16">
        <f>(WEEKNUM(DATA[[#This Row],[Fecha]],2))</f>
        <v>49</v>
      </c>
      <c r="D8979" s="149">
        <v>45633</v>
      </c>
      <c r="E8979" s="158">
        <f>YEAR(DATA[[#This Row],[Fecha]])</f>
        <v>2024</v>
      </c>
      <c r="F8979" s="150" t="s">
        <v>398</v>
      </c>
      <c r="G8979" s="32" t="s">
        <v>78</v>
      </c>
      <c r="H8979" s="151" t="s">
        <v>296</v>
      </c>
      <c r="I8979" s="32" t="s">
        <v>166</v>
      </c>
      <c r="J8979" s="19">
        <v>1.1000000000000001</v>
      </c>
      <c r="K8979" s="126"/>
    </row>
    <row r="8980" spans="1:11">
      <c r="A8980" s="121" t="s">
        <v>22</v>
      </c>
      <c r="B8980" s="5" t="str">
        <f>TEXT(DATA[[#This Row],[Fecha]],"mmm")</f>
        <v>dic</v>
      </c>
      <c r="C8980" s="16">
        <f>(WEEKNUM(DATA[[#This Row],[Fecha]],2))</f>
        <v>49</v>
      </c>
      <c r="D8980" s="149">
        <v>45630</v>
      </c>
      <c r="E8980" s="158">
        <f>YEAR(DATA[[#This Row],[Fecha]])</f>
        <v>2024</v>
      </c>
      <c r="F8980" s="150" t="s">
        <v>58</v>
      </c>
      <c r="G8980" s="32" t="s">
        <v>65</v>
      </c>
      <c r="H8980" s="151" t="s">
        <v>69</v>
      </c>
      <c r="I8980" s="32" t="s">
        <v>166</v>
      </c>
      <c r="J8980" s="19">
        <v>1.1000000000000001</v>
      </c>
      <c r="K8980" s="126"/>
    </row>
    <row r="8981" spans="1:11">
      <c r="A8981" s="121" t="s">
        <v>22</v>
      </c>
      <c r="B8981" s="5" t="str">
        <f>TEXT(DATA[[#This Row],[Fecha]],"mmm")</f>
        <v>dic</v>
      </c>
      <c r="C8981" s="16">
        <f>(WEEKNUM(DATA[[#This Row],[Fecha]],2))</f>
        <v>49</v>
      </c>
      <c r="D8981" s="149">
        <v>45630</v>
      </c>
      <c r="E8981" s="158">
        <f>YEAR(DATA[[#This Row],[Fecha]])</f>
        <v>2024</v>
      </c>
      <c r="F8981" s="150" t="s">
        <v>58</v>
      </c>
      <c r="G8981" s="32" t="s">
        <v>80</v>
      </c>
      <c r="H8981" s="151" t="s">
        <v>527</v>
      </c>
      <c r="I8981" s="32" t="s">
        <v>166</v>
      </c>
      <c r="J8981" s="19">
        <v>1.08</v>
      </c>
      <c r="K8981" s="126"/>
    </row>
    <row r="8982" spans="1:11">
      <c r="A8982" s="121" t="s">
        <v>22</v>
      </c>
      <c r="B8982" s="5" t="str">
        <f>TEXT(DATA[[#This Row],[Fecha]],"mmm")</f>
        <v>dic</v>
      </c>
      <c r="C8982" s="16">
        <f>(WEEKNUM(DATA[[#This Row],[Fecha]],2))</f>
        <v>49</v>
      </c>
      <c r="D8982" s="149">
        <v>45630</v>
      </c>
      <c r="E8982" s="158">
        <f>YEAR(DATA[[#This Row],[Fecha]])</f>
        <v>2024</v>
      </c>
      <c r="F8982" s="150" t="s">
        <v>398</v>
      </c>
      <c r="G8982" s="32" t="s">
        <v>78</v>
      </c>
      <c r="H8982" s="151" t="s">
        <v>296</v>
      </c>
      <c r="I8982" s="32" t="s">
        <v>166</v>
      </c>
      <c r="J8982" s="19">
        <v>0.98</v>
      </c>
      <c r="K8982" s="126"/>
    </row>
    <row r="8983" spans="1:11">
      <c r="A8983" s="121" t="s">
        <v>22</v>
      </c>
      <c r="B8983" s="5" t="str">
        <f>TEXT(DATA[[#This Row],[Fecha]],"mmm")</f>
        <v>dic</v>
      </c>
      <c r="C8983" s="16">
        <f>(WEEKNUM(DATA[[#This Row],[Fecha]],2))</f>
        <v>49</v>
      </c>
      <c r="D8983" s="149">
        <v>45633</v>
      </c>
      <c r="E8983" s="158">
        <f>YEAR(DATA[[#This Row],[Fecha]])</f>
        <v>2024</v>
      </c>
      <c r="F8983" s="150" t="s">
        <v>58</v>
      </c>
      <c r="G8983" s="32" t="s">
        <v>78</v>
      </c>
      <c r="H8983" s="151" t="s">
        <v>296</v>
      </c>
      <c r="I8983" s="32" t="s">
        <v>166</v>
      </c>
      <c r="J8983" s="19">
        <v>0.95</v>
      </c>
      <c r="K8983" s="126"/>
    </row>
    <row r="8984" spans="1:11">
      <c r="A8984" s="121" t="s">
        <v>22</v>
      </c>
      <c r="B8984" s="5" t="str">
        <f>TEXT(DATA[[#This Row],[Fecha]],"mmm")</f>
        <v>dic</v>
      </c>
      <c r="C8984" s="16">
        <f>(WEEKNUM(DATA[[#This Row],[Fecha]],2))</f>
        <v>49</v>
      </c>
      <c r="D8984" s="149">
        <v>45633</v>
      </c>
      <c r="E8984" s="158">
        <f>YEAR(DATA[[#This Row],[Fecha]])</f>
        <v>2024</v>
      </c>
      <c r="F8984" s="150" t="s">
        <v>58</v>
      </c>
      <c r="G8984" s="32" t="s">
        <v>79</v>
      </c>
      <c r="H8984" s="151" t="s">
        <v>110</v>
      </c>
      <c r="I8984" s="32" t="s">
        <v>166</v>
      </c>
      <c r="J8984" s="19">
        <v>0.95</v>
      </c>
      <c r="K8984" s="126"/>
    </row>
    <row r="8985" spans="1:11">
      <c r="A8985" s="121" t="s">
        <v>22</v>
      </c>
      <c r="B8985" s="5" t="str">
        <f>TEXT(DATA[[#This Row],[Fecha]],"mmm")</f>
        <v>dic</v>
      </c>
      <c r="C8985" s="16">
        <f>(WEEKNUM(DATA[[#This Row],[Fecha]],2))</f>
        <v>49</v>
      </c>
      <c r="D8985" s="149">
        <v>45631</v>
      </c>
      <c r="E8985" s="158">
        <f>YEAR(DATA[[#This Row],[Fecha]])</f>
        <v>2024</v>
      </c>
      <c r="F8985" s="150" t="s">
        <v>58</v>
      </c>
      <c r="G8985" s="32" t="s">
        <v>65</v>
      </c>
      <c r="H8985" s="151" t="s">
        <v>89</v>
      </c>
      <c r="I8985" s="32" t="s">
        <v>166</v>
      </c>
      <c r="J8985" s="19">
        <v>0.93</v>
      </c>
      <c r="K8985" s="126"/>
    </row>
    <row r="8986" spans="1:11">
      <c r="A8986" s="121" t="s">
        <v>20</v>
      </c>
      <c r="B8986" s="5" t="str">
        <f>TEXT(DATA[[#This Row],[Fecha]],"mmm")</f>
        <v>dic</v>
      </c>
      <c r="C8986" s="16">
        <f>(WEEKNUM(DATA[[#This Row],[Fecha]],2))</f>
        <v>49</v>
      </c>
      <c r="D8986" s="149">
        <v>45630</v>
      </c>
      <c r="E8986" s="158">
        <f>YEAR(DATA[[#This Row],[Fecha]])</f>
        <v>2024</v>
      </c>
      <c r="F8986" s="150" t="s">
        <v>58</v>
      </c>
      <c r="G8986" s="32" t="s">
        <v>52</v>
      </c>
      <c r="H8986" s="151" t="s">
        <v>162</v>
      </c>
      <c r="I8986" s="32" t="s">
        <v>166</v>
      </c>
      <c r="J8986" s="19">
        <v>0.9</v>
      </c>
      <c r="K8986" s="126"/>
    </row>
    <row r="8987" spans="1:11">
      <c r="A8987" s="121" t="s">
        <v>22</v>
      </c>
      <c r="B8987" s="5" t="str">
        <f>TEXT(DATA[[#This Row],[Fecha]],"mmm")</f>
        <v>dic</v>
      </c>
      <c r="C8987" s="16">
        <f>(WEEKNUM(DATA[[#This Row],[Fecha]],2))</f>
        <v>49</v>
      </c>
      <c r="D8987" s="149">
        <v>45630</v>
      </c>
      <c r="E8987" s="158">
        <f>YEAR(DATA[[#This Row],[Fecha]])</f>
        <v>2024</v>
      </c>
      <c r="F8987" s="150" t="s">
        <v>398</v>
      </c>
      <c r="G8987" s="32" t="s">
        <v>78</v>
      </c>
      <c r="H8987" s="151" t="s">
        <v>296</v>
      </c>
      <c r="I8987" s="32" t="s">
        <v>166</v>
      </c>
      <c r="J8987" s="19">
        <v>0.88</v>
      </c>
      <c r="K8987" s="126"/>
    </row>
    <row r="8988" spans="1:11">
      <c r="A8988" s="121" t="s">
        <v>22</v>
      </c>
      <c r="B8988" s="5" t="str">
        <f>TEXT(DATA[[#This Row],[Fecha]],"mmm")</f>
        <v>dic</v>
      </c>
      <c r="C8988" s="16">
        <f>(WEEKNUM(DATA[[#This Row],[Fecha]],2))</f>
        <v>49</v>
      </c>
      <c r="D8988" s="149">
        <v>45628</v>
      </c>
      <c r="E8988" s="158">
        <f>YEAR(DATA[[#This Row],[Fecha]])</f>
        <v>2024</v>
      </c>
      <c r="F8988" s="150" t="s">
        <v>398</v>
      </c>
      <c r="G8988" s="32" t="s">
        <v>59</v>
      </c>
      <c r="H8988" s="151" t="s">
        <v>487</v>
      </c>
      <c r="I8988" s="32" t="s">
        <v>166</v>
      </c>
      <c r="J8988" s="19">
        <v>0.85</v>
      </c>
      <c r="K8988" s="126"/>
    </row>
    <row r="8989" spans="1:11">
      <c r="A8989" s="121" t="s">
        <v>22</v>
      </c>
      <c r="B8989" s="5" t="str">
        <f>TEXT(DATA[[#This Row],[Fecha]],"mmm")</f>
        <v>dic</v>
      </c>
      <c r="C8989" s="16">
        <f>(WEEKNUM(DATA[[#This Row],[Fecha]],2))</f>
        <v>49</v>
      </c>
      <c r="D8989" s="149">
        <v>45633</v>
      </c>
      <c r="E8989" s="158">
        <f>YEAR(DATA[[#This Row],[Fecha]])</f>
        <v>2024</v>
      </c>
      <c r="F8989" s="150" t="s">
        <v>58</v>
      </c>
      <c r="G8989" s="32" t="s">
        <v>79</v>
      </c>
      <c r="H8989" s="151" t="s">
        <v>110</v>
      </c>
      <c r="I8989" s="32" t="s">
        <v>166</v>
      </c>
      <c r="J8989" s="19">
        <v>0.83</v>
      </c>
      <c r="K8989" s="126"/>
    </row>
    <row r="8990" spans="1:11">
      <c r="A8990" s="121" t="s">
        <v>22</v>
      </c>
      <c r="B8990" s="5" t="str">
        <f>TEXT(DATA[[#This Row],[Fecha]],"mmm")</f>
        <v>dic</v>
      </c>
      <c r="C8990" s="16">
        <f>(WEEKNUM(DATA[[#This Row],[Fecha]],2))</f>
        <v>49</v>
      </c>
      <c r="D8990" s="149">
        <v>45630</v>
      </c>
      <c r="E8990" s="158">
        <f>YEAR(DATA[[#This Row],[Fecha]])</f>
        <v>2024</v>
      </c>
      <c r="F8990" s="150" t="s">
        <v>58</v>
      </c>
      <c r="G8990" s="32" t="s">
        <v>65</v>
      </c>
      <c r="H8990" s="151" t="s">
        <v>69</v>
      </c>
      <c r="I8990" s="32" t="s">
        <v>166</v>
      </c>
      <c r="J8990" s="19">
        <v>0.83</v>
      </c>
      <c r="K8990" s="126"/>
    </row>
    <row r="8991" spans="1:11">
      <c r="A8991" s="121" t="s">
        <v>19</v>
      </c>
      <c r="B8991" s="5" t="str">
        <f>TEXT(DATA[[#This Row],[Fecha]],"mmm")</f>
        <v>dic</v>
      </c>
      <c r="C8991" s="16">
        <f>(WEEKNUM(DATA[[#This Row],[Fecha]],2))</f>
        <v>49</v>
      </c>
      <c r="D8991" s="149">
        <v>45630</v>
      </c>
      <c r="E8991" s="158">
        <f>YEAR(DATA[[#This Row],[Fecha]])</f>
        <v>2024</v>
      </c>
      <c r="F8991" s="150" t="s">
        <v>398</v>
      </c>
      <c r="G8991" s="32" t="s">
        <v>65</v>
      </c>
      <c r="H8991" s="151" t="s">
        <v>435</v>
      </c>
      <c r="I8991" s="32" t="s">
        <v>166</v>
      </c>
      <c r="J8991" s="19">
        <v>0.79</v>
      </c>
      <c r="K8991" s="126"/>
    </row>
    <row r="8992" spans="1:11">
      <c r="A8992" s="121" t="s">
        <v>22</v>
      </c>
      <c r="B8992" s="5" t="str">
        <f>TEXT(DATA[[#This Row],[Fecha]],"mmm")</f>
        <v>dic</v>
      </c>
      <c r="C8992" s="16">
        <f>(WEEKNUM(DATA[[#This Row],[Fecha]],2))</f>
        <v>49</v>
      </c>
      <c r="D8992" s="149">
        <v>45633</v>
      </c>
      <c r="E8992" s="158">
        <f>YEAR(DATA[[#This Row],[Fecha]])</f>
        <v>2024</v>
      </c>
      <c r="F8992" s="150" t="s">
        <v>58</v>
      </c>
      <c r="G8992" s="32" t="s">
        <v>78</v>
      </c>
      <c r="H8992" s="151" t="s">
        <v>296</v>
      </c>
      <c r="I8992" s="32" t="s">
        <v>166</v>
      </c>
      <c r="J8992" s="19">
        <v>0.78</v>
      </c>
      <c r="K8992" s="126"/>
    </row>
    <row r="8993" spans="1:11">
      <c r="A8993" s="121" t="s">
        <v>22</v>
      </c>
      <c r="B8993" s="5" t="str">
        <f>TEXT(DATA[[#This Row],[Fecha]],"mmm")</f>
        <v>dic</v>
      </c>
      <c r="C8993" s="16">
        <f>(WEEKNUM(DATA[[#This Row],[Fecha]],2))</f>
        <v>49</v>
      </c>
      <c r="D8993" s="149">
        <v>45629</v>
      </c>
      <c r="E8993" s="158">
        <f>YEAR(DATA[[#This Row],[Fecha]])</f>
        <v>2024</v>
      </c>
      <c r="F8993" s="150" t="s">
        <v>58</v>
      </c>
      <c r="G8993" s="32" t="s">
        <v>78</v>
      </c>
      <c r="H8993" s="151" t="s">
        <v>296</v>
      </c>
      <c r="I8993" s="32" t="s">
        <v>166</v>
      </c>
      <c r="J8993" s="19">
        <v>0.78</v>
      </c>
      <c r="K8993" s="126"/>
    </row>
    <row r="8994" spans="1:11">
      <c r="A8994" s="121" t="s">
        <v>22</v>
      </c>
      <c r="B8994" s="5" t="str">
        <f>TEXT(DATA[[#This Row],[Fecha]],"mmm")</f>
        <v>dic</v>
      </c>
      <c r="C8994" s="16">
        <f>(WEEKNUM(DATA[[#This Row],[Fecha]],2))</f>
        <v>49</v>
      </c>
      <c r="D8994" s="149">
        <v>45631</v>
      </c>
      <c r="E8994" s="158">
        <f>YEAR(DATA[[#This Row],[Fecha]])</f>
        <v>2024</v>
      </c>
      <c r="F8994" s="150" t="s">
        <v>58</v>
      </c>
      <c r="G8994" s="32" t="s">
        <v>70</v>
      </c>
      <c r="H8994" s="151" t="s">
        <v>84</v>
      </c>
      <c r="I8994" s="32" t="s">
        <v>166</v>
      </c>
      <c r="J8994" s="19">
        <v>0.78</v>
      </c>
      <c r="K8994" s="126"/>
    </row>
    <row r="8995" spans="1:11">
      <c r="A8995" s="121" t="s">
        <v>22</v>
      </c>
      <c r="B8995" s="5" t="str">
        <f>TEXT(DATA[[#This Row],[Fecha]],"mmm")</f>
        <v>dic</v>
      </c>
      <c r="C8995" s="16">
        <f>(WEEKNUM(DATA[[#This Row],[Fecha]],2))</f>
        <v>49</v>
      </c>
      <c r="D8995" s="149">
        <v>45629</v>
      </c>
      <c r="E8995" s="158">
        <f>YEAR(DATA[[#This Row],[Fecha]])</f>
        <v>2024</v>
      </c>
      <c r="F8995" s="150" t="s">
        <v>58</v>
      </c>
      <c r="G8995" s="32" t="s">
        <v>65</v>
      </c>
      <c r="H8995" s="151" t="s">
        <v>89</v>
      </c>
      <c r="I8995" s="32" t="s">
        <v>166</v>
      </c>
      <c r="J8995" s="19">
        <v>0.78</v>
      </c>
      <c r="K8995" s="126"/>
    </row>
    <row r="8996" spans="1:11">
      <c r="A8996" s="121" t="s">
        <v>22</v>
      </c>
      <c r="B8996" s="5" t="str">
        <f>TEXT(DATA[[#This Row],[Fecha]],"mmm")</f>
        <v>dic</v>
      </c>
      <c r="C8996" s="16">
        <f>(WEEKNUM(DATA[[#This Row],[Fecha]],2))</f>
        <v>49</v>
      </c>
      <c r="D8996" s="149">
        <v>45629</v>
      </c>
      <c r="E8996" s="158">
        <f>YEAR(DATA[[#This Row],[Fecha]])</f>
        <v>2024</v>
      </c>
      <c r="F8996" s="150" t="s">
        <v>398</v>
      </c>
      <c r="G8996" s="32" t="s">
        <v>78</v>
      </c>
      <c r="H8996" s="151" t="s">
        <v>296</v>
      </c>
      <c r="I8996" s="32" t="s">
        <v>166</v>
      </c>
      <c r="J8996" s="19">
        <v>0.75</v>
      </c>
      <c r="K8996" s="126"/>
    </row>
    <row r="8997" spans="1:11">
      <c r="A8997" s="121" t="s">
        <v>22</v>
      </c>
      <c r="B8997" s="5" t="str">
        <f>TEXT(DATA[[#This Row],[Fecha]],"mmm")</f>
        <v>dic</v>
      </c>
      <c r="C8997" s="16">
        <f>(WEEKNUM(DATA[[#This Row],[Fecha]],2))</f>
        <v>49</v>
      </c>
      <c r="D8997" s="149">
        <v>45633</v>
      </c>
      <c r="E8997" s="158">
        <f>YEAR(DATA[[#This Row],[Fecha]])</f>
        <v>2024</v>
      </c>
      <c r="F8997" s="150" t="s">
        <v>398</v>
      </c>
      <c r="G8997" s="32" t="s">
        <v>78</v>
      </c>
      <c r="H8997" s="151" t="s">
        <v>296</v>
      </c>
      <c r="I8997" s="32" t="s">
        <v>166</v>
      </c>
      <c r="J8997" s="19">
        <v>0.68</v>
      </c>
      <c r="K8997" s="126"/>
    </row>
    <row r="8998" spans="1:11">
      <c r="A8998" s="121" t="s">
        <v>22</v>
      </c>
      <c r="B8998" s="5" t="str">
        <f>TEXT(DATA[[#This Row],[Fecha]],"mmm")</f>
        <v>dic</v>
      </c>
      <c r="C8998" s="16">
        <f>(WEEKNUM(DATA[[#This Row],[Fecha]],2))</f>
        <v>49</v>
      </c>
      <c r="D8998" s="149">
        <v>45629</v>
      </c>
      <c r="E8998" s="158">
        <f>YEAR(DATA[[#This Row],[Fecha]])</f>
        <v>2024</v>
      </c>
      <c r="F8998" s="150" t="s">
        <v>58</v>
      </c>
      <c r="G8998" s="32" t="s">
        <v>78</v>
      </c>
      <c r="H8998" s="151" t="s">
        <v>296</v>
      </c>
      <c r="I8998" s="32" t="s">
        <v>166</v>
      </c>
      <c r="J8998" s="19">
        <v>0.68</v>
      </c>
      <c r="K8998" s="126"/>
    </row>
    <row r="8999" spans="1:11">
      <c r="A8999" s="121" t="s">
        <v>22</v>
      </c>
      <c r="B8999" s="5" t="str">
        <f>TEXT(DATA[[#This Row],[Fecha]],"mmm")</f>
        <v>dic</v>
      </c>
      <c r="C8999" s="16">
        <f>(WEEKNUM(DATA[[#This Row],[Fecha]],2))</f>
        <v>49</v>
      </c>
      <c r="D8999" s="149">
        <v>45629</v>
      </c>
      <c r="E8999" s="158">
        <f>YEAR(DATA[[#This Row],[Fecha]])</f>
        <v>2024</v>
      </c>
      <c r="F8999" s="150" t="s">
        <v>398</v>
      </c>
      <c r="G8999" s="32" t="s">
        <v>78</v>
      </c>
      <c r="H8999" s="151" t="s">
        <v>296</v>
      </c>
      <c r="I8999" s="32" t="s">
        <v>166</v>
      </c>
      <c r="J8999" s="19">
        <v>0.68</v>
      </c>
      <c r="K8999" s="126"/>
    </row>
    <row r="9000" spans="1:11">
      <c r="A9000" s="121" t="s">
        <v>22</v>
      </c>
      <c r="B9000" s="5" t="str">
        <f>TEXT(DATA[[#This Row],[Fecha]],"mmm")</f>
        <v>dic</v>
      </c>
      <c r="C9000" s="16">
        <f>(WEEKNUM(DATA[[#This Row],[Fecha]],2))</f>
        <v>49</v>
      </c>
      <c r="D9000" s="149">
        <v>45628</v>
      </c>
      <c r="E9000" s="158">
        <f>YEAR(DATA[[#This Row],[Fecha]])</f>
        <v>2024</v>
      </c>
      <c r="F9000" s="150" t="s">
        <v>398</v>
      </c>
      <c r="G9000" s="32" t="s">
        <v>59</v>
      </c>
      <c r="H9000" s="151" t="s">
        <v>487</v>
      </c>
      <c r="I9000" s="32" t="s">
        <v>166</v>
      </c>
      <c r="J9000" s="19">
        <v>0.6</v>
      </c>
      <c r="K9000" s="126"/>
    </row>
    <row r="9001" spans="1:11">
      <c r="A9001" s="121" t="s">
        <v>22</v>
      </c>
      <c r="B9001" s="5" t="str">
        <f>TEXT(DATA[[#This Row],[Fecha]],"mmm")</f>
        <v>dic</v>
      </c>
      <c r="C9001" s="16">
        <f>(WEEKNUM(DATA[[#This Row],[Fecha]],2))</f>
        <v>49</v>
      </c>
      <c r="D9001" s="149">
        <v>45633</v>
      </c>
      <c r="E9001" s="158">
        <f>YEAR(DATA[[#This Row],[Fecha]])</f>
        <v>2024</v>
      </c>
      <c r="F9001" s="150" t="s">
        <v>398</v>
      </c>
      <c r="G9001" s="32" t="s">
        <v>78</v>
      </c>
      <c r="H9001" s="151" t="s">
        <v>296</v>
      </c>
      <c r="I9001" s="32" t="s">
        <v>166</v>
      </c>
      <c r="J9001" s="19">
        <v>0.6</v>
      </c>
      <c r="K9001" s="126"/>
    </row>
    <row r="9002" spans="1:11">
      <c r="A9002" s="121" t="s">
        <v>22</v>
      </c>
      <c r="B9002" s="5" t="str">
        <f>TEXT(DATA[[#This Row],[Fecha]],"mmm")</f>
        <v>dic</v>
      </c>
      <c r="C9002" s="16">
        <f>(WEEKNUM(DATA[[#This Row],[Fecha]],2))</f>
        <v>49</v>
      </c>
      <c r="D9002" s="149">
        <v>45631</v>
      </c>
      <c r="E9002" s="158">
        <f>YEAR(DATA[[#This Row],[Fecha]])</f>
        <v>2024</v>
      </c>
      <c r="F9002" s="150" t="s">
        <v>58</v>
      </c>
      <c r="G9002" s="32" t="s">
        <v>78</v>
      </c>
      <c r="H9002" s="151" t="s">
        <v>296</v>
      </c>
      <c r="I9002" s="32" t="s">
        <v>166</v>
      </c>
      <c r="J9002" s="19">
        <v>0.6</v>
      </c>
      <c r="K9002" s="126"/>
    </row>
    <row r="9003" spans="1:11">
      <c r="A9003" s="121" t="s">
        <v>22</v>
      </c>
      <c r="B9003" s="5" t="str">
        <f>TEXT(DATA[[#This Row],[Fecha]],"mmm")</f>
        <v>dic</v>
      </c>
      <c r="C9003" s="16">
        <f>(WEEKNUM(DATA[[#This Row],[Fecha]],2))</f>
        <v>49</v>
      </c>
      <c r="D9003" s="149">
        <v>45628</v>
      </c>
      <c r="E9003" s="158">
        <f>YEAR(DATA[[#This Row],[Fecha]])</f>
        <v>2024</v>
      </c>
      <c r="F9003" s="150" t="s">
        <v>58</v>
      </c>
      <c r="G9003" s="32" t="s">
        <v>59</v>
      </c>
      <c r="H9003" s="151" t="s">
        <v>487</v>
      </c>
      <c r="I9003" s="32" t="s">
        <v>166</v>
      </c>
      <c r="J9003" s="19">
        <v>0.55000000000000004</v>
      </c>
      <c r="K9003" s="126"/>
    </row>
    <row r="9004" spans="1:11">
      <c r="A9004" s="121" t="s">
        <v>22</v>
      </c>
      <c r="B9004" s="5" t="str">
        <f>TEXT(DATA[[#This Row],[Fecha]],"mmm")</f>
        <v>dic</v>
      </c>
      <c r="C9004" s="16">
        <f>(WEEKNUM(DATA[[#This Row],[Fecha]],2))</f>
        <v>49</v>
      </c>
      <c r="D9004" s="149">
        <v>45629</v>
      </c>
      <c r="E9004" s="158">
        <f>YEAR(DATA[[#This Row],[Fecha]])</f>
        <v>2024</v>
      </c>
      <c r="F9004" s="150" t="s">
        <v>398</v>
      </c>
      <c r="G9004" s="32" t="s">
        <v>78</v>
      </c>
      <c r="H9004" s="151" t="s">
        <v>296</v>
      </c>
      <c r="I9004" s="32" t="s">
        <v>166</v>
      </c>
      <c r="J9004" s="19">
        <v>0.55000000000000004</v>
      </c>
      <c r="K9004" s="126"/>
    </row>
    <row r="9005" spans="1:11">
      <c r="A9005" s="121" t="s">
        <v>22</v>
      </c>
      <c r="B9005" s="5" t="str">
        <f>TEXT(DATA[[#This Row],[Fecha]],"mmm")</f>
        <v>dic</v>
      </c>
      <c r="C9005" s="16">
        <f>(WEEKNUM(DATA[[#This Row],[Fecha]],2))</f>
        <v>49</v>
      </c>
      <c r="D9005" s="149">
        <v>45631</v>
      </c>
      <c r="E9005" s="158">
        <f>YEAR(DATA[[#This Row],[Fecha]])</f>
        <v>2024</v>
      </c>
      <c r="F9005" s="150" t="s">
        <v>58</v>
      </c>
      <c r="G9005" s="32" t="s">
        <v>78</v>
      </c>
      <c r="H9005" s="151" t="s">
        <v>296</v>
      </c>
      <c r="I9005" s="32" t="s">
        <v>166</v>
      </c>
      <c r="J9005" s="19">
        <v>0.5</v>
      </c>
      <c r="K9005" s="126"/>
    </row>
    <row r="9006" spans="1:11">
      <c r="A9006" s="121" t="s">
        <v>22</v>
      </c>
      <c r="B9006" s="5" t="str">
        <f>TEXT(DATA[[#This Row],[Fecha]],"mmm")</f>
        <v>dic</v>
      </c>
      <c r="C9006" s="16">
        <f>(WEEKNUM(DATA[[#This Row],[Fecha]],2))</f>
        <v>49</v>
      </c>
      <c r="D9006" s="149">
        <v>45630</v>
      </c>
      <c r="E9006" s="158">
        <f>YEAR(DATA[[#This Row],[Fecha]])</f>
        <v>2024</v>
      </c>
      <c r="F9006" s="150" t="s">
        <v>58</v>
      </c>
      <c r="G9006" s="32" t="s">
        <v>65</v>
      </c>
      <c r="H9006" s="151" t="s">
        <v>69</v>
      </c>
      <c r="I9006" s="32" t="s">
        <v>166</v>
      </c>
      <c r="J9006" s="19">
        <v>0.5</v>
      </c>
      <c r="K9006" s="126"/>
    </row>
    <row r="9007" spans="1:11">
      <c r="A9007" s="121" t="s">
        <v>19</v>
      </c>
      <c r="B9007" s="5" t="str">
        <f>TEXT(DATA[[#This Row],[Fecha]],"mmm")</f>
        <v>dic</v>
      </c>
      <c r="C9007" s="16">
        <f>(WEEKNUM(DATA[[#This Row],[Fecha]],2))</f>
        <v>49</v>
      </c>
      <c r="D9007" s="149">
        <v>45630</v>
      </c>
      <c r="E9007" s="158">
        <f>YEAR(DATA[[#This Row],[Fecha]])</f>
        <v>2024</v>
      </c>
      <c r="F9007" s="150" t="s">
        <v>398</v>
      </c>
      <c r="G9007" s="32" t="s">
        <v>53</v>
      </c>
      <c r="H9007" s="151" t="s">
        <v>606</v>
      </c>
      <c r="I9007" s="32" t="s">
        <v>166</v>
      </c>
      <c r="J9007" s="19">
        <v>0.47</v>
      </c>
      <c r="K9007" s="126"/>
    </row>
    <row r="9008" spans="1:11">
      <c r="A9008" s="121" t="s">
        <v>22</v>
      </c>
      <c r="B9008" s="5" t="str">
        <f>TEXT(DATA[[#This Row],[Fecha]],"mmm")</f>
        <v>dic</v>
      </c>
      <c r="C9008" s="16">
        <f>(WEEKNUM(DATA[[#This Row],[Fecha]],2))</f>
        <v>49</v>
      </c>
      <c r="D9008" s="149">
        <v>45629</v>
      </c>
      <c r="E9008" s="158">
        <f>YEAR(DATA[[#This Row],[Fecha]])</f>
        <v>2024</v>
      </c>
      <c r="F9008" s="150" t="s">
        <v>398</v>
      </c>
      <c r="G9008" s="32" t="s">
        <v>78</v>
      </c>
      <c r="H9008" s="151" t="s">
        <v>296</v>
      </c>
      <c r="I9008" s="32" t="s">
        <v>166</v>
      </c>
      <c r="J9008" s="19">
        <v>0.45</v>
      </c>
      <c r="K9008" s="126"/>
    </row>
    <row r="9009" spans="1:11">
      <c r="A9009" s="121" t="s">
        <v>20</v>
      </c>
      <c r="B9009" s="5" t="str">
        <f>TEXT(DATA[[#This Row],[Fecha]],"mmm")</f>
        <v>dic</v>
      </c>
      <c r="C9009" s="16">
        <f>(WEEKNUM(DATA[[#This Row],[Fecha]],2))</f>
        <v>49</v>
      </c>
      <c r="D9009" s="149">
        <v>45628</v>
      </c>
      <c r="E9009" s="158">
        <f>YEAR(DATA[[#This Row],[Fecha]])</f>
        <v>2024</v>
      </c>
      <c r="F9009" s="150" t="s">
        <v>335</v>
      </c>
      <c r="G9009" s="32" t="s">
        <v>76</v>
      </c>
      <c r="H9009" s="151" t="s">
        <v>596</v>
      </c>
      <c r="I9009" s="32" t="s">
        <v>166</v>
      </c>
      <c r="J9009" s="19">
        <v>0.43</v>
      </c>
      <c r="K9009" s="126"/>
    </row>
    <row r="9010" spans="1:11">
      <c r="A9010" s="121" t="s">
        <v>19</v>
      </c>
      <c r="B9010" s="5" t="str">
        <f>TEXT(DATA[[#This Row],[Fecha]],"mmm")</f>
        <v>dic</v>
      </c>
      <c r="C9010" s="16">
        <f>(WEEKNUM(DATA[[#This Row],[Fecha]],2))</f>
        <v>49</v>
      </c>
      <c r="D9010" s="149">
        <v>45630</v>
      </c>
      <c r="E9010" s="158">
        <f>YEAR(DATA[[#This Row],[Fecha]])</f>
        <v>2024</v>
      </c>
      <c r="F9010" s="150" t="s">
        <v>398</v>
      </c>
      <c r="G9010" s="32" t="s">
        <v>53</v>
      </c>
      <c r="H9010" s="151" t="s">
        <v>606</v>
      </c>
      <c r="I9010" s="32" t="s">
        <v>166</v>
      </c>
      <c r="J9010" s="19">
        <v>0.42</v>
      </c>
      <c r="K9010" s="126"/>
    </row>
    <row r="9011" spans="1:11">
      <c r="A9011" s="121" t="s">
        <v>22</v>
      </c>
      <c r="B9011" s="5" t="str">
        <f>TEXT(DATA[[#This Row],[Fecha]],"mmm")</f>
        <v>dic</v>
      </c>
      <c r="C9011" s="16">
        <f>(WEEKNUM(DATA[[#This Row],[Fecha]],2))</f>
        <v>49</v>
      </c>
      <c r="D9011" s="149">
        <v>45631</v>
      </c>
      <c r="E9011" s="158">
        <f>YEAR(DATA[[#This Row],[Fecha]])</f>
        <v>2024</v>
      </c>
      <c r="F9011" s="150" t="s">
        <v>58</v>
      </c>
      <c r="G9011" s="32" t="s">
        <v>78</v>
      </c>
      <c r="H9011" s="151" t="s">
        <v>296</v>
      </c>
      <c r="I9011" s="32" t="s">
        <v>166</v>
      </c>
      <c r="J9011" s="19">
        <v>0.4</v>
      </c>
      <c r="K9011" s="126"/>
    </row>
    <row r="9012" spans="1:11">
      <c r="A9012" s="121" t="s">
        <v>22</v>
      </c>
      <c r="B9012" s="5" t="str">
        <f>TEXT(DATA[[#This Row],[Fecha]],"mmm")</f>
        <v>dic</v>
      </c>
      <c r="C9012" s="16">
        <f>(WEEKNUM(DATA[[#This Row],[Fecha]],2))</f>
        <v>49</v>
      </c>
      <c r="D9012" s="149">
        <v>45630</v>
      </c>
      <c r="E9012" s="158">
        <f>YEAR(DATA[[#This Row],[Fecha]])</f>
        <v>2024</v>
      </c>
      <c r="F9012" s="150" t="s">
        <v>398</v>
      </c>
      <c r="G9012" s="32" t="s">
        <v>78</v>
      </c>
      <c r="H9012" s="151" t="s">
        <v>296</v>
      </c>
      <c r="I9012" s="32" t="s">
        <v>166</v>
      </c>
      <c r="J9012" s="19">
        <v>0.4</v>
      </c>
      <c r="K9012" s="126"/>
    </row>
    <row r="9013" spans="1:11">
      <c r="A9013" s="121" t="s">
        <v>22</v>
      </c>
      <c r="B9013" s="5" t="str">
        <f>TEXT(DATA[[#This Row],[Fecha]],"mmm")</f>
        <v>dic</v>
      </c>
      <c r="C9013" s="16">
        <f>(WEEKNUM(DATA[[#This Row],[Fecha]],2))</f>
        <v>49</v>
      </c>
      <c r="D9013" s="149">
        <v>45629</v>
      </c>
      <c r="E9013" s="158">
        <f>YEAR(DATA[[#This Row],[Fecha]])</f>
        <v>2024</v>
      </c>
      <c r="F9013" s="150" t="s">
        <v>398</v>
      </c>
      <c r="G9013" s="32" t="s">
        <v>78</v>
      </c>
      <c r="H9013" s="151" t="s">
        <v>296</v>
      </c>
      <c r="I9013" s="32" t="s">
        <v>166</v>
      </c>
      <c r="J9013" s="19">
        <v>0.38</v>
      </c>
      <c r="K9013" s="126"/>
    </row>
    <row r="9014" spans="1:11">
      <c r="A9014" s="121" t="s">
        <v>22</v>
      </c>
      <c r="B9014" s="5" t="str">
        <f>TEXT(DATA[[#This Row],[Fecha]],"mmm")</f>
        <v>dic</v>
      </c>
      <c r="C9014" s="16">
        <f>(WEEKNUM(DATA[[#This Row],[Fecha]],2))</f>
        <v>49</v>
      </c>
      <c r="D9014" s="149">
        <v>45630</v>
      </c>
      <c r="E9014" s="158">
        <f>YEAR(DATA[[#This Row],[Fecha]])</f>
        <v>2024</v>
      </c>
      <c r="F9014" s="150" t="s">
        <v>58</v>
      </c>
      <c r="G9014" s="32" t="s">
        <v>78</v>
      </c>
      <c r="H9014" s="151" t="s">
        <v>296</v>
      </c>
      <c r="I9014" s="32" t="s">
        <v>166</v>
      </c>
      <c r="J9014" s="19">
        <v>0.35</v>
      </c>
      <c r="K9014" s="126"/>
    </row>
    <row r="9015" spans="1:11">
      <c r="A9015" s="121" t="s">
        <v>22</v>
      </c>
      <c r="B9015" s="5" t="str">
        <f>TEXT(DATA[[#This Row],[Fecha]],"mmm")</f>
        <v>dic</v>
      </c>
      <c r="C9015" s="16">
        <f>(WEEKNUM(DATA[[#This Row],[Fecha]],2))</f>
        <v>49</v>
      </c>
      <c r="D9015" s="149">
        <v>45633</v>
      </c>
      <c r="E9015" s="158">
        <f>YEAR(DATA[[#This Row],[Fecha]])</f>
        <v>2024</v>
      </c>
      <c r="F9015" s="150" t="s">
        <v>398</v>
      </c>
      <c r="G9015" s="32" t="s">
        <v>78</v>
      </c>
      <c r="H9015" s="151" t="s">
        <v>296</v>
      </c>
      <c r="I9015" s="32" t="s">
        <v>166</v>
      </c>
      <c r="J9015" s="19">
        <v>0.32</v>
      </c>
      <c r="K9015" s="126"/>
    </row>
    <row r="9016" spans="1:11">
      <c r="A9016" s="121" t="s">
        <v>22</v>
      </c>
      <c r="B9016" s="5" t="str">
        <f>TEXT(DATA[[#This Row],[Fecha]],"mmm")</f>
        <v>dic</v>
      </c>
      <c r="C9016" s="16">
        <f>(WEEKNUM(DATA[[#This Row],[Fecha]],2))</f>
        <v>49</v>
      </c>
      <c r="D9016" s="149">
        <v>45628</v>
      </c>
      <c r="E9016" s="158">
        <f>YEAR(DATA[[#This Row],[Fecha]])</f>
        <v>2024</v>
      </c>
      <c r="F9016" s="150" t="s">
        <v>58</v>
      </c>
      <c r="G9016" s="32" t="s">
        <v>59</v>
      </c>
      <c r="H9016" s="151" t="s">
        <v>487</v>
      </c>
      <c r="I9016" s="32" t="s">
        <v>166</v>
      </c>
      <c r="J9016" s="19">
        <v>0.3</v>
      </c>
      <c r="K9016" s="126"/>
    </row>
    <row r="9017" spans="1:11">
      <c r="A9017" s="121" t="s">
        <v>22</v>
      </c>
      <c r="B9017" s="5" t="str">
        <f>TEXT(DATA[[#This Row],[Fecha]],"mmm")</f>
        <v>dic</v>
      </c>
      <c r="C9017" s="16">
        <f>(WEEKNUM(DATA[[#This Row],[Fecha]],2))</f>
        <v>49</v>
      </c>
      <c r="D9017" s="149">
        <v>45629</v>
      </c>
      <c r="E9017" s="158">
        <f>YEAR(DATA[[#This Row],[Fecha]])</f>
        <v>2024</v>
      </c>
      <c r="F9017" s="150" t="s">
        <v>398</v>
      </c>
      <c r="G9017" s="32" t="s">
        <v>78</v>
      </c>
      <c r="H9017" s="151" t="s">
        <v>296</v>
      </c>
      <c r="I9017" s="32" t="s">
        <v>166</v>
      </c>
      <c r="J9017" s="19">
        <v>0.3</v>
      </c>
      <c r="K9017" s="126"/>
    </row>
    <row r="9018" spans="1:11">
      <c r="A9018" s="121" t="s">
        <v>22</v>
      </c>
      <c r="B9018" s="5" t="str">
        <f>TEXT(DATA[[#This Row],[Fecha]],"mmm")</f>
        <v>dic</v>
      </c>
      <c r="C9018" s="16">
        <f>(WEEKNUM(DATA[[#This Row],[Fecha]],2))</f>
        <v>49</v>
      </c>
      <c r="D9018" s="149">
        <v>45633</v>
      </c>
      <c r="E9018" s="158">
        <f>YEAR(DATA[[#This Row],[Fecha]])</f>
        <v>2024</v>
      </c>
      <c r="F9018" s="150" t="s">
        <v>398</v>
      </c>
      <c r="G9018" s="32" t="s">
        <v>78</v>
      </c>
      <c r="H9018" s="151" t="s">
        <v>296</v>
      </c>
      <c r="I9018" s="32" t="s">
        <v>166</v>
      </c>
      <c r="J9018" s="19">
        <v>0.28000000000000003</v>
      </c>
      <c r="K9018" s="126"/>
    </row>
    <row r="9019" spans="1:11">
      <c r="A9019" s="121" t="s">
        <v>22</v>
      </c>
      <c r="B9019" s="5" t="str">
        <f>TEXT(DATA[[#This Row],[Fecha]],"mmm")</f>
        <v>dic</v>
      </c>
      <c r="C9019" s="16">
        <f>(WEEKNUM(DATA[[#This Row],[Fecha]],2))</f>
        <v>49</v>
      </c>
      <c r="D9019" s="149">
        <v>45633</v>
      </c>
      <c r="E9019" s="158">
        <f>YEAR(DATA[[#This Row],[Fecha]])</f>
        <v>2024</v>
      </c>
      <c r="F9019" s="150" t="s">
        <v>58</v>
      </c>
      <c r="G9019" s="32" t="s">
        <v>78</v>
      </c>
      <c r="H9019" s="151" t="s">
        <v>296</v>
      </c>
      <c r="I9019" s="32" t="s">
        <v>166</v>
      </c>
      <c r="J9019" s="19">
        <v>0.28000000000000003</v>
      </c>
      <c r="K9019" s="126"/>
    </row>
    <row r="9020" spans="1:11">
      <c r="A9020" s="121" t="s">
        <v>22</v>
      </c>
      <c r="B9020" s="5" t="str">
        <f>TEXT(DATA[[#This Row],[Fecha]],"mmm")</f>
        <v>dic</v>
      </c>
      <c r="C9020" s="16">
        <f>(WEEKNUM(DATA[[#This Row],[Fecha]],2))</f>
        <v>49</v>
      </c>
      <c r="D9020" s="149">
        <v>45630</v>
      </c>
      <c r="E9020" s="158">
        <f>YEAR(DATA[[#This Row],[Fecha]])</f>
        <v>2024</v>
      </c>
      <c r="F9020" s="150" t="s">
        <v>58</v>
      </c>
      <c r="G9020" s="32" t="s">
        <v>65</v>
      </c>
      <c r="H9020" s="151" t="s">
        <v>69</v>
      </c>
      <c r="I9020" s="32" t="s">
        <v>166</v>
      </c>
      <c r="J9020" s="19">
        <v>0.28000000000000003</v>
      </c>
      <c r="K9020" s="126"/>
    </row>
    <row r="9021" spans="1:11">
      <c r="A9021" s="121" t="s">
        <v>20</v>
      </c>
      <c r="B9021" s="5" t="str">
        <f>TEXT(DATA[[#This Row],[Fecha]],"mmm")</f>
        <v>dic</v>
      </c>
      <c r="C9021" s="16">
        <f>(WEEKNUM(DATA[[#This Row],[Fecha]],2))</f>
        <v>49</v>
      </c>
      <c r="D9021" s="149">
        <v>45629</v>
      </c>
      <c r="E9021" s="158">
        <f>YEAR(DATA[[#This Row],[Fecha]])</f>
        <v>2024</v>
      </c>
      <c r="F9021" s="150" t="s">
        <v>58</v>
      </c>
      <c r="G9021" s="32" t="s">
        <v>52</v>
      </c>
      <c r="H9021" s="151" t="s">
        <v>162</v>
      </c>
      <c r="I9021" s="32" t="s">
        <v>166</v>
      </c>
      <c r="J9021" s="19">
        <v>0.28000000000000003</v>
      </c>
      <c r="K9021" s="126"/>
    </row>
    <row r="9022" spans="1:11">
      <c r="A9022" s="121" t="s">
        <v>20</v>
      </c>
      <c r="B9022" s="5" t="str">
        <f>TEXT(DATA[[#This Row],[Fecha]],"mmm")</f>
        <v>dic</v>
      </c>
      <c r="C9022" s="16">
        <f>(WEEKNUM(DATA[[#This Row],[Fecha]],2))</f>
        <v>49</v>
      </c>
      <c r="D9022" s="149">
        <v>45628</v>
      </c>
      <c r="E9022" s="158">
        <f>YEAR(DATA[[#This Row],[Fecha]])</f>
        <v>2024</v>
      </c>
      <c r="F9022" s="150" t="s">
        <v>58</v>
      </c>
      <c r="G9022" s="32" t="s">
        <v>52</v>
      </c>
      <c r="H9022" s="151" t="s">
        <v>162</v>
      </c>
      <c r="I9022" s="32" t="s">
        <v>166</v>
      </c>
      <c r="J9022" s="19">
        <v>0.27</v>
      </c>
      <c r="K9022" s="126"/>
    </row>
    <row r="9023" spans="1:11">
      <c r="A9023" s="121" t="s">
        <v>22</v>
      </c>
      <c r="B9023" s="5" t="str">
        <f>TEXT(DATA[[#This Row],[Fecha]],"mmm")</f>
        <v>dic</v>
      </c>
      <c r="C9023" s="16">
        <f>(WEEKNUM(DATA[[#This Row],[Fecha]],2))</f>
        <v>49</v>
      </c>
      <c r="D9023" s="149">
        <v>45631</v>
      </c>
      <c r="E9023" s="158">
        <f>YEAR(DATA[[#This Row],[Fecha]])</f>
        <v>2024</v>
      </c>
      <c r="F9023" s="150" t="s">
        <v>58</v>
      </c>
      <c r="G9023" s="32" t="s">
        <v>53</v>
      </c>
      <c r="H9023" s="151" t="s">
        <v>360</v>
      </c>
      <c r="I9023" s="32" t="s">
        <v>166</v>
      </c>
      <c r="J9023" s="19">
        <v>0.25</v>
      </c>
      <c r="K9023" s="126"/>
    </row>
    <row r="9024" spans="1:11">
      <c r="A9024" s="121" t="s">
        <v>22</v>
      </c>
      <c r="B9024" s="5" t="str">
        <f>TEXT(DATA[[#This Row],[Fecha]],"mmm")</f>
        <v>dic</v>
      </c>
      <c r="C9024" s="16">
        <f>(WEEKNUM(DATA[[#This Row],[Fecha]],2))</f>
        <v>49</v>
      </c>
      <c r="D9024" s="149">
        <v>45630</v>
      </c>
      <c r="E9024" s="158">
        <f>YEAR(DATA[[#This Row],[Fecha]])</f>
        <v>2024</v>
      </c>
      <c r="F9024" s="150" t="s">
        <v>398</v>
      </c>
      <c r="G9024" s="32" t="s">
        <v>78</v>
      </c>
      <c r="H9024" s="151" t="s">
        <v>296</v>
      </c>
      <c r="I9024" s="32" t="s">
        <v>166</v>
      </c>
      <c r="J9024" s="19">
        <v>0.23</v>
      </c>
      <c r="K9024" s="126"/>
    </row>
    <row r="9025" spans="1:11">
      <c r="A9025" s="121" t="s">
        <v>22</v>
      </c>
      <c r="B9025" s="5" t="str">
        <f>TEXT(DATA[[#This Row],[Fecha]],"mmm")</f>
        <v>dic</v>
      </c>
      <c r="C9025" s="16">
        <f>(WEEKNUM(DATA[[#This Row],[Fecha]],2))</f>
        <v>49</v>
      </c>
      <c r="D9025" s="149">
        <v>45631</v>
      </c>
      <c r="E9025" s="158">
        <f>YEAR(DATA[[#This Row],[Fecha]])</f>
        <v>2024</v>
      </c>
      <c r="F9025" s="150" t="s">
        <v>58</v>
      </c>
      <c r="G9025" s="32" t="s">
        <v>78</v>
      </c>
      <c r="H9025" s="151" t="s">
        <v>296</v>
      </c>
      <c r="I9025" s="32" t="s">
        <v>166</v>
      </c>
      <c r="J9025" s="19">
        <v>0.22</v>
      </c>
      <c r="K9025" s="126"/>
    </row>
    <row r="9026" spans="1:11">
      <c r="A9026" s="121" t="s">
        <v>22</v>
      </c>
      <c r="B9026" s="5" t="str">
        <f>TEXT(DATA[[#This Row],[Fecha]],"mmm")</f>
        <v>dic</v>
      </c>
      <c r="C9026" s="16">
        <f>(WEEKNUM(DATA[[#This Row],[Fecha]],2))</f>
        <v>49</v>
      </c>
      <c r="D9026" s="149">
        <v>45630</v>
      </c>
      <c r="E9026" s="158">
        <f>YEAR(DATA[[#This Row],[Fecha]])</f>
        <v>2024</v>
      </c>
      <c r="F9026" s="150" t="s">
        <v>398</v>
      </c>
      <c r="G9026" s="32" t="s">
        <v>78</v>
      </c>
      <c r="H9026" s="151" t="s">
        <v>296</v>
      </c>
      <c r="I9026" s="32" t="s">
        <v>166</v>
      </c>
      <c r="J9026" s="19">
        <v>0.2</v>
      </c>
      <c r="K9026" s="126"/>
    </row>
    <row r="9027" spans="1:11">
      <c r="A9027" s="121" t="s">
        <v>22</v>
      </c>
      <c r="B9027" s="5" t="str">
        <f>TEXT(DATA[[#This Row],[Fecha]],"mmm")</f>
        <v>dic</v>
      </c>
      <c r="C9027" s="16">
        <f>(WEEKNUM(DATA[[#This Row],[Fecha]],2))</f>
        <v>49</v>
      </c>
      <c r="D9027" s="149">
        <v>45633</v>
      </c>
      <c r="E9027" s="158">
        <f>YEAR(DATA[[#This Row],[Fecha]])</f>
        <v>2024</v>
      </c>
      <c r="F9027" s="150" t="s">
        <v>58</v>
      </c>
      <c r="G9027" s="32" t="s">
        <v>78</v>
      </c>
      <c r="H9027" s="151" t="s">
        <v>296</v>
      </c>
      <c r="I9027" s="32" t="s">
        <v>166</v>
      </c>
      <c r="J9027" s="19">
        <v>0.2</v>
      </c>
      <c r="K9027" s="126"/>
    </row>
    <row r="9028" spans="1:11">
      <c r="A9028" s="121" t="s">
        <v>22</v>
      </c>
      <c r="B9028" s="5" t="str">
        <f>TEXT(DATA[[#This Row],[Fecha]],"mmm")</f>
        <v>dic</v>
      </c>
      <c r="C9028" s="16">
        <f>(WEEKNUM(DATA[[#This Row],[Fecha]],2))</f>
        <v>49</v>
      </c>
      <c r="D9028" s="149">
        <v>45630</v>
      </c>
      <c r="E9028" s="158">
        <f>YEAR(DATA[[#This Row],[Fecha]])</f>
        <v>2024</v>
      </c>
      <c r="F9028" s="150" t="s">
        <v>398</v>
      </c>
      <c r="G9028" s="32" t="s">
        <v>65</v>
      </c>
      <c r="H9028" s="151" t="s">
        <v>69</v>
      </c>
      <c r="I9028" s="32" t="s">
        <v>166</v>
      </c>
      <c r="J9028" s="19">
        <v>0.2</v>
      </c>
      <c r="K9028" s="126"/>
    </row>
    <row r="9029" spans="1:11">
      <c r="A9029" s="121" t="s">
        <v>20</v>
      </c>
      <c r="B9029" s="5" t="str">
        <f>TEXT(DATA[[#This Row],[Fecha]],"mmm")</f>
        <v>dic</v>
      </c>
      <c r="C9029" s="16">
        <f>(WEEKNUM(DATA[[#This Row],[Fecha]],2))</f>
        <v>49</v>
      </c>
      <c r="D9029" s="149">
        <v>45630</v>
      </c>
      <c r="E9029" s="158">
        <f>YEAR(DATA[[#This Row],[Fecha]])</f>
        <v>2024</v>
      </c>
      <c r="F9029" s="150" t="s">
        <v>335</v>
      </c>
      <c r="G9029" s="32" t="s">
        <v>59</v>
      </c>
      <c r="H9029" s="151" t="s">
        <v>487</v>
      </c>
      <c r="I9029" s="32" t="s">
        <v>166</v>
      </c>
      <c r="J9029" s="19">
        <v>0.19</v>
      </c>
      <c r="K9029" s="126"/>
    </row>
    <row r="9030" spans="1:11">
      <c r="A9030" s="121" t="s">
        <v>22</v>
      </c>
      <c r="B9030" s="5" t="str">
        <f>TEXT(DATA[[#This Row],[Fecha]],"mmm")</f>
        <v>dic</v>
      </c>
      <c r="C9030" s="16">
        <f>(WEEKNUM(DATA[[#This Row],[Fecha]],2))</f>
        <v>49</v>
      </c>
      <c r="D9030" s="149">
        <v>45630</v>
      </c>
      <c r="E9030" s="158">
        <f>YEAR(DATA[[#This Row],[Fecha]])</f>
        <v>2024</v>
      </c>
      <c r="F9030" s="150" t="s">
        <v>398</v>
      </c>
      <c r="G9030" s="32" t="s">
        <v>78</v>
      </c>
      <c r="H9030" s="151" t="s">
        <v>296</v>
      </c>
      <c r="I9030" s="32" t="s">
        <v>166</v>
      </c>
      <c r="J9030" s="19">
        <v>0.18</v>
      </c>
      <c r="K9030" s="126"/>
    </row>
    <row r="9031" spans="1:11">
      <c r="A9031" s="121" t="s">
        <v>22</v>
      </c>
      <c r="B9031" s="5" t="str">
        <f>TEXT(DATA[[#This Row],[Fecha]],"mmm")</f>
        <v>dic</v>
      </c>
      <c r="C9031" s="16">
        <f>(WEEKNUM(DATA[[#This Row],[Fecha]],2))</f>
        <v>49</v>
      </c>
      <c r="D9031" s="149">
        <v>45629</v>
      </c>
      <c r="E9031" s="158">
        <f>YEAR(DATA[[#This Row],[Fecha]])</f>
        <v>2024</v>
      </c>
      <c r="F9031" s="150" t="s">
        <v>398</v>
      </c>
      <c r="G9031" s="32" t="s">
        <v>78</v>
      </c>
      <c r="H9031" s="151" t="s">
        <v>296</v>
      </c>
      <c r="I9031" s="32" t="s">
        <v>166</v>
      </c>
      <c r="J9031" s="19">
        <v>0.18</v>
      </c>
      <c r="K9031" s="126"/>
    </row>
    <row r="9032" spans="1:11">
      <c r="A9032" s="121" t="s">
        <v>19</v>
      </c>
      <c r="B9032" s="5" t="str">
        <f>TEXT(DATA[[#This Row],[Fecha]],"mmm")</f>
        <v>dic</v>
      </c>
      <c r="C9032" s="16">
        <f>(WEEKNUM(DATA[[#This Row],[Fecha]],2))</f>
        <v>49</v>
      </c>
      <c r="D9032" s="149">
        <v>45628</v>
      </c>
      <c r="E9032" s="158">
        <f>YEAR(DATA[[#This Row],[Fecha]])</f>
        <v>2024</v>
      </c>
      <c r="F9032" s="150" t="s">
        <v>335</v>
      </c>
      <c r="G9032" s="32" t="s">
        <v>65</v>
      </c>
      <c r="H9032" s="151" t="s">
        <v>435</v>
      </c>
      <c r="I9032" s="32" t="s">
        <v>166</v>
      </c>
      <c r="J9032" s="19">
        <v>0.18</v>
      </c>
      <c r="K9032" s="126"/>
    </row>
    <row r="9033" spans="1:11">
      <c r="A9033" s="121" t="s">
        <v>20</v>
      </c>
      <c r="B9033" s="5" t="str">
        <f>TEXT(DATA[[#This Row],[Fecha]],"mmm")</f>
        <v>dic</v>
      </c>
      <c r="C9033" s="16">
        <f>(WEEKNUM(DATA[[#This Row],[Fecha]],2))</f>
        <v>49</v>
      </c>
      <c r="D9033" s="149">
        <v>45629</v>
      </c>
      <c r="E9033" s="158">
        <f>YEAR(DATA[[#This Row],[Fecha]])</f>
        <v>2024</v>
      </c>
      <c r="F9033" s="150" t="s">
        <v>58</v>
      </c>
      <c r="G9033" s="32" t="s">
        <v>52</v>
      </c>
      <c r="H9033" s="151" t="s">
        <v>162</v>
      </c>
      <c r="I9033" s="32" t="s">
        <v>166</v>
      </c>
      <c r="J9033" s="19">
        <v>0.17</v>
      </c>
      <c r="K9033" s="126"/>
    </row>
    <row r="9034" spans="1:11">
      <c r="A9034" s="121" t="s">
        <v>20</v>
      </c>
      <c r="B9034" s="5" t="str">
        <f>TEXT(DATA[[#This Row],[Fecha]],"mmm")</f>
        <v>dic</v>
      </c>
      <c r="C9034" s="16">
        <f>(WEEKNUM(DATA[[#This Row],[Fecha]],2))</f>
        <v>49</v>
      </c>
      <c r="D9034" s="149">
        <v>45629</v>
      </c>
      <c r="E9034" s="158">
        <f>YEAR(DATA[[#This Row],[Fecha]])</f>
        <v>2024</v>
      </c>
      <c r="F9034" s="150" t="s">
        <v>58</v>
      </c>
      <c r="G9034" s="32" t="s">
        <v>52</v>
      </c>
      <c r="H9034" s="151" t="s">
        <v>162</v>
      </c>
      <c r="I9034" s="32" t="s">
        <v>166</v>
      </c>
      <c r="J9034" s="19">
        <v>0.17</v>
      </c>
      <c r="K9034" s="126"/>
    </row>
    <row r="9035" spans="1:11">
      <c r="A9035" s="121" t="s">
        <v>22</v>
      </c>
      <c r="B9035" s="5" t="str">
        <f>TEXT(DATA[[#This Row],[Fecha]],"mmm")</f>
        <v>dic</v>
      </c>
      <c r="C9035" s="16">
        <f>(WEEKNUM(DATA[[#This Row],[Fecha]],2))</f>
        <v>49</v>
      </c>
      <c r="D9035" s="149">
        <v>45630</v>
      </c>
      <c r="E9035" s="158">
        <f>YEAR(DATA[[#This Row],[Fecha]])</f>
        <v>2024</v>
      </c>
      <c r="F9035" s="150" t="s">
        <v>58</v>
      </c>
      <c r="G9035" s="32" t="s">
        <v>78</v>
      </c>
      <c r="H9035" s="151" t="s">
        <v>296</v>
      </c>
      <c r="I9035" s="32" t="s">
        <v>166</v>
      </c>
      <c r="J9035" s="19">
        <v>0.15</v>
      </c>
      <c r="K9035" s="126"/>
    </row>
    <row r="9036" spans="1:11">
      <c r="A9036" s="121" t="s">
        <v>22</v>
      </c>
      <c r="B9036" s="5" t="str">
        <f>TEXT(DATA[[#This Row],[Fecha]],"mmm")</f>
        <v>dic</v>
      </c>
      <c r="C9036" s="16">
        <f>(WEEKNUM(DATA[[#This Row],[Fecha]],2))</f>
        <v>49</v>
      </c>
      <c r="D9036" s="149">
        <v>45633</v>
      </c>
      <c r="E9036" s="158">
        <f>YEAR(DATA[[#This Row],[Fecha]])</f>
        <v>2024</v>
      </c>
      <c r="F9036" s="150" t="s">
        <v>398</v>
      </c>
      <c r="G9036" s="32" t="s">
        <v>78</v>
      </c>
      <c r="H9036" s="151" t="s">
        <v>296</v>
      </c>
      <c r="I9036" s="32" t="s">
        <v>166</v>
      </c>
      <c r="J9036" s="19">
        <v>0.15</v>
      </c>
      <c r="K9036" s="126"/>
    </row>
    <row r="9037" spans="1:11">
      <c r="A9037" s="121" t="s">
        <v>22</v>
      </c>
      <c r="B9037" s="5" t="str">
        <f>TEXT(DATA[[#This Row],[Fecha]],"mmm")</f>
        <v>dic</v>
      </c>
      <c r="C9037" s="16">
        <f>(WEEKNUM(DATA[[#This Row],[Fecha]],2))</f>
        <v>49</v>
      </c>
      <c r="D9037" s="149">
        <v>45630</v>
      </c>
      <c r="E9037" s="158">
        <f>YEAR(DATA[[#This Row],[Fecha]])</f>
        <v>2024</v>
      </c>
      <c r="F9037" s="150" t="s">
        <v>58</v>
      </c>
      <c r="G9037" s="32" t="s">
        <v>78</v>
      </c>
      <c r="H9037" s="151" t="s">
        <v>296</v>
      </c>
      <c r="I9037" s="32" t="s">
        <v>166</v>
      </c>
      <c r="J9037" s="19">
        <v>0.15</v>
      </c>
      <c r="K9037" s="126"/>
    </row>
    <row r="9038" spans="1:11">
      <c r="A9038" s="121" t="s">
        <v>22</v>
      </c>
      <c r="B9038" s="5" t="str">
        <f>TEXT(DATA[[#This Row],[Fecha]],"mmm")</f>
        <v>dic</v>
      </c>
      <c r="C9038" s="16">
        <f>(WEEKNUM(DATA[[#This Row],[Fecha]],2))</f>
        <v>49</v>
      </c>
      <c r="D9038" s="149">
        <v>45628</v>
      </c>
      <c r="E9038" s="158">
        <f>YEAR(DATA[[#This Row],[Fecha]])</f>
        <v>2024</v>
      </c>
      <c r="F9038" s="150" t="s">
        <v>58</v>
      </c>
      <c r="G9038" s="32" t="s">
        <v>59</v>
      </c>
      <c r="H9038" s="151" t="s">
        <v>487</v>
      </c>
      <c r="I9038" s="32" t="s">
        <v>166</v>
      </c>
      <c r="J9038" s="19">
        <v>0.1</v>
      </c>
      <c r="K9038" s="126"/>
    </row>
    <row r="9039" spans="1:11">
      <c r="A9039" s="121" t="s">
        <v>22</v>
      </c>
      <c r="B9039" s="5" t="str">
        <f>TEXT(DATA[[#This Row],[Fecha]],"mmm")</f>
        <v>dic</v>
      </c>
      <c r="C9039" s="16">
        <f>(WEEKNUM(DATA[[#This Row],[Fecha]],2))</f>
        <v>49</v>
      </c>
      <c r="D9039" s="149">
        <v>45633</v>
      </c>
      <c r="E9039" s="158">
        <f>YEAR(DATA[[#This Row],[Fecha]])</f>
        <v>2024</v>
      </c>
      <c r="F9039" s="150" t="s">
        <v>58</v>
      </c>
      <c r="G9039" s="32" t="s">
        <v>79</v>
      </c>
      <c r="H9039" s="151" t="s">
        <v>110</v>
      </c>
      <c r="I9039" s="32" t="s">
        <v>166</v>
      </c>
      <c r="J9039" s="19">
        <v>0.1</v>
      </c>
      <c r="K9039" s="126"/>
    </row>
    <row r="9040" spans="1:11">
      <c r="A9040" s="121" t="s">
        <v>22</v>
      </c>
      <c r="B9040" s="5" t="str">
        <f>TEXT(DATA[[#This Row],[Fecha]],"mmm")</f>
        <v>dic</v>
      </c>
      <c r="C9040" s="16">
        <f>(WEEKNUM(DATA[[#This Row],[Fecha]],2))</f>
        <v>49</v>
      </c>
      <c r="D9040" s="149">
        <v>45630</v>
      </c>
      <c r="E9040" s="158">
        <f>YEAR(DATA[[#This Row],[Fecha]])</f>
        <v>2024</v>
      </c>
      <c r="F9040" s="150" t="s">
        <v>58</v>
      </c>
      <c r="G9040" s="32" t="s">
        <v>65</v>
      </c>
      <c r="H9040" s="151" t="s">
        <v>69</v>
      </c>
      <c r="I9040" s="32" t="s">
        <v>166</v>
      </c>
      <c r="J9040" s="19">
        <v>0.1</v>
      </c>
      <c r="K9040" s="126"/>
    </row>
    <row r="9041" spans="1:11">
      <c r="A9041" s="121" t="s">
        <v>22</v>
      </c>
      <c r="B9041" s="5" t="str">
        <f>TEXT(DATA[[#This Row],[Fecha]],"mmm")</f>
        <v>dic</v>
      </c>
      <c r="C9041" s="16">
        <f>(WEEKNUM(DATA[[#This Row],[Fecha]],2))</f>
        <v>49</v>
      </c>
      <c r="D9041" s="149">
        <v>45629</v>
      </c>
      <c r="E9041" s="158">
        <f>YEAR(DATA[[#This Row],[Fecha]])</f>
        <v>2024</v>
      </c>
      <c r="F9041" s="150" t="s">
        <v>58</v>
      </c>
      <c r="G9041" s="32" t="s">
        <v>78</v>
      </c>
      <c r="H9041" s="151" t="s">
        <v>296</v>
      </c>
      <c r="I9041" s="32" t="s">
        <v>166</v>
      </c>
      <c r="J9041" s="19">
        <v>7.0000000000000007E-2</v>
      </c>
      <c r="K9041" s="126"/>
    </row>
    <row r="9042" spans="1:11">
      <c r="A9042" s="121" t="s">
        <v>22</v>
      </c>
      <c r="B9042" s="5" t="str">
        <f>TEXT(DATA[[#This Row],[Fecha]],"mmm")</f>
        <v>dic</v>
      </c>
      <c r="C9042" s="16">
        <f>(WEEKNUM(DATA[[#This Row],[Fecha]],2))</f>
        <v>49</v>
      </c>
      <c r="D9042" s="149">
        <v>45633</v>
      </c>
      <c r="E9042" s="158">
        <f>YEAR(DATA[[#This Row],[Fecha]])</f>
        <v>2024</v>
      </c>
      <c r="F9042" s="150" t="s">
        <v>58</v>
      </c>
      <c r="G9042" s="32" t="s">
        <v>78</v>
      </c>
      <c r="H9042" s="151" t="s">
        <v>296</v>
      </c>
      <c r="I9042" s="32" t="s">
        <v>166</v>
      </c>
      <c r="J9042" s="19">
        <v>0.05</v>
      </c>
      <c r="K9042" s="126"/>
    </row>
    <row r="9043" spans="1:11">
      <c r="A9043" s="127" t="s">
        <v>22</v>
      </c>
      <c r="B9043" s="128" t="str">
        <f>TEXT(DATA[[#This Row],[Fecha]],"mmm")</f>
        <v>dic</v>
      </c>
      <c r="C9043" s="129">
        <f>(WEEKNUM(DATA[[#This Row],[Fecha]],2))</f>
        <v>49</v>
      </c>
      <c r="D9043" s="152">
        <v>45628</v>
      </c>
      <c r="E9043" s="159">
        <f>YEAR(DATA[[#This Row],[Fecha]])</f>
        <v>2024</v>
      </c>
      <c r="F9043" s="153" t="s">
        <v>398</v>
      </c>
      <c r="G9043" s="133" t="s">
        <v>76</v>
      </c>
      <c r="H9043" s="154" t="s">
        <v>796</v>
      </c>
      <c r="I9043" s="133" t="s">
        <v>166</v>
      </c>
      <c r="J9043" s="135">
        <v>0.05</v>
      </c>
      <c r="K9043" s="136"/>
    </row>
    <row r="9044" spans="1:11">
      <c r="A9044" s="121" t="s">
        <v>22</v>
      </c>
      <c r="B9044" s="5" t="str">
        <f>TEXT(DATA[[#This Row],[Fecha]],"mmm")</f>
        <v>dic</v>
      </c>
      <c r="C9044" s="16">
        <f>(WEEKNUM(DATA[[#This Row],[Fecha]],2))</f>
        <v>50</v>
      </c>
      <c r="D9044" s="149">
        <v>45635</v>
      </c>
      <c r="E9044" s="158">
        <f>YEAR(DATA[[#This Row],[Fecha]])</f>
        <v>2024</v>
      </c>
      <c r="F9044" s="150" t="s">
        <v>58</v>
      </c>
      <c r="G9044" s="32" t="s">
        <v>59</v>
      </c>
      <c r="H9044" s="151" t="s">
        <v>487</v>
      </c>
      <c r="I9044" s="32" t="s">
        <v>56</v>
      </c>
      <c r="J9044" s="19">
        <v>7.7</v>
      </c>
      <c r="K9044" s="126"/>
    </row>
    <row r="9045" spans="1:11">
      <c r="A9045" s="121" t="s">
        <v>20</v>
      </c>
      <c r="B9045" s="5" t="str">
        <f>TEXT(DATA[[#This Row],[Fecha]],"mmm")</f>
        <v>dic</v>
      </c>
      <c r="C9045" s="16">
        <f>(WEEKNUM(DATA[[#This Row],[Fecha]],2))</f>
        <v>50</v>
      </c>
      <c r="D9045" s="149">
        <v>45635</v>
      </c>
      <c r="E9045" s="158">
        <f>YEAR(DATA[[#This Row],[Fecha]])</f>
        <v>2024</v>
      </c>
      <c r="F9045" s="150" t="s">
        <v>335</v>
      </c>
      <c r="G9045" s="32" t="s">
        <v>59</v>
      </c>
      <c r="H9045" s="151" t="s">
        <v>484</v>
      </c>
      <c r="I9045" s="32" t="s">
        <v>56</v>
      </c>
      <c r="J9045" s="19">
        <v>22.69</v>
      </c>
      <c r="K9045" s="126" t="s">
        <v>1357</v>
      </c>
    </row>
    <row r="9046" spans="1:11">
      <c r="A9046" s="121" t="s">
        <v>20</v>
      </c>
      <c r="B9046" s="5" t="str">
        <f>TEXT(DATA[[#This Row],[Fecha]],"mmm")</f>
        <v>dic</v>
      </c>
      <c r="C9046" s="16">
        <f>(WEEKNUM(DATA[[#This Row],[Fecha]],2))</f>
        <v>50</v>
      </c>
      <c r="D9046" s="149">
        <v>45635</v>
      </c>
      <c r="E9046" s="158">
        <f>YEAR(DATA[[#This Row],[Fecha]])</f>
        <v>2024</v>
      </c>
      <c r="F9046" s="150" t="s">
        <v>335</v>
      </c>
      <c r="G9046" s="32" t="s">
        <v>59</v>
      </c>
      <c r="H9046" s="151" t="s">
        <v>484</v>
      </c>
      <c r="I9046" s="32" t="s">
        <v>56</v>
      </c>
      <c r="J9046" s="19">
        <v>0.11</v>
      </c>
      <c r="K9046" s="126" t="s">
        <v>1357</v>
      </c>
    </row>
    <row r="9047" spans="1:11">
      <c r="A9047" s="121" t="s">
        <v>22</v>
      </c>
      <c r="B9047" s="5" t="str">
        <f>TEXT(DATA[[#This Row],[Fecha]],"mmm")</f>
        <v>dic</v>
      </c>
      <c r="C9047" s="16">
        <f>(WEEKNUM(DATA[[#This Row],[Fecha]],2))</f>
        <v>50</v>
      </c>
      <c r="D9047" s="149">
        <v>45635</v>
      </c>
      <c r="E9047" s="158">
        <f>YEAR(DATA[[#This Row],[Fecha]])</f>
        <v>2024</v>
      </c>
      <c r="F9047" s="150" t="s">
        <v>58</v>
      </c>
      <c r="G9047" s="32" t="s">
        <v>59</v>
      </c>
      <c r="H9047" s="151" t="s">
        <v>487</v>
      </c>
      <c r="I9047" s="32" t="s">
        <v>166</v>
      </c>
      <c r="J9047" s="19">
        <v>1.51</v>
      </c>
      <c r="K9047" s="126"/>
    </row>
    <row r="9048" spans="1:11">
      <c r="A9048" s="121" t="s">
        <v>20</v>
      </c>
      <c r="B9048" s="5" t="str">
        <f>TEXT(DATA[[#This Row],[Fecha]],"mmm")</f>
        <v>dic</v>
      </c>
      <c r="C9048" s="16">
        <f>(WEEKNUM(DATA[[#This Row],[Fecha]],2))</f>
        <v>50</v>
      </c>
      <c r="D9048" s="149">
        <v>45635</v>
      </c>
      <c r="E9048" s="158">
        <f>YEAR(DATA[[#This Row],[Fecha]])</f>
        <v>2024</v>
      </c>
      <c r="F9048" s="150" t="s">
        <v>398</v>
      </c>
      <c r="G9048" s="32" t="s">
        <v>482</v>
      </c>
      <c r="H9048" s="151" t="s">
        <v>491</v>
      </c>
      <c r="I9048" s="32" t="s">
        <v>56</v>
      </c>
      <c r="J9048" s="19">
        <v>6.63</v>
      </c>
      <c r="K9048" s="126" t="s">
        <v>1358</v>
      </c>
    </row>
    <row r="9049" spans="1:11">
      <c r="A9049" s="121" t="s">
        <v>20</v>
      </c>
      <c r="B9049" s="5" t="str">
        <f>TEXT(DATA[[#This Row],[Fecha]],"mmm")</f>
        <v>dic</v>
      </c>
      <c r="C9049" s="16">
        <f>(WEEKNUM(DATA[[#This Row],[Fecha]],2))</f>
        <v>50</v>
      </c>
      <c r="D9049" s="149">
        <v>45635</v>
      </c>
      <c r="E9049" s="158">
        <f>YEAR(DATA[[#This Row],[Fecha]])</f>
        <v>2024</v>
      </c>
      <c r="F9049" s="150" t="s">
        <v>335</v>
      </c>
      <c r="G9049" s="32" t="s">
        <v>76</v>
      </c>
      <c r="H9049" s="151" t="s">
        <v>1356</v>
      </c>
      <c r="I9049" s="32" t="s">
        <v>56</v>
      </c>
      <c r="J9049" s="19">
        <v>4.8499999999999996</v>
      </c>
      <c r="K9049" s="126" t="s">
        <v>1359</v>
      </c>
    </row>
    <row r="9050" spans="1:11">
      <c r="A9050" s="121" t="s">
        <v>20</v>
      </c>
      <c r="B9050" s="5" t="str">
        <f>TEXT(DATA[[#This Row],[Fecha]],"mmm")</f>
        <v>dic</v>
      </c>
      <c r="C9050" s="16">
        <f>(WEEKNUM(DATA[[#This Row],[Fecha]],2))</f>
        <v>50</v>
      </c>
      <c r="D9050" s="149">
        <v>45635</v>
      </c>
      <c r="E9050" s="158">
        <f>YEAR(DATA[[#This Row],[Fecha]])</f>
        <v>2024</v>
      </c>
      <c r="F9050" s="150" t="s">
        <v>335</v>
      </c>
      <c r="G9050" s="32" t="s">
        <v>76</v>
      </c>
      <c r="H9050" s="151" t="s">
        <v>1356</v>
      </c>
      <c r="I9050" s="32" t="s">
        <v>56</v>
      </c>
      <c r="J9050" s="19">
        <v>4.78</v>
      </c>
      <c r="K9050" s="126" t="s">
        <v>1359</v>
      </c>
    </row>
    <row r="9051" spans="1:11">
      <c r="A9051" s="121" t="s">
        <v>20</v>
      </c>
      <c r="B9051" s="5" t="str">
        <f>TEXT(DATA[[#This Row],[Fecha]],"mmm")</f>
        <v>dic</v>
      </c>
      <c r="C9051" s="16">
        <f>(WEEKNUM(DATA[[#This Row],[Fecha]],2))</f>
        <v>50</v>
      </c>
      <c r="D9051" s="149">
        <v>45635</v>
      </c>
      <c r="E9051" s="158">
        <f>YEAR(DATA[[#This Row],[Fecha]])</f>
        <v>2024</v>
      </c>
      <c r="F9051" s="150" t="s">
        <v>398</v>
      </c>
      <c r="G9051" s="32" t="s">
        <v>53</v>
      </c>
      <c r="H9051" s="151" t="s">
        <v>387</v>
      </c>
      <c r="I9051" s="32" t="s">
        <v>166</v>
      </c>
      <c r="J9051" s="19">
        <v>0.59</v>
      </c>
      <c r="K9051" s="126"/>
    </row>
    <row r="9052" spans="1:11">
      <c r="A9052" s="121" t="s">
        <v>20</v>
      </c>
      <c r="B9052" s="5" t="str">
        <f>TEXT(DATA[[#This Row],[Fecha]],"mmm")</f>
        <v>dic</v>
      </c>
      <c r="C9052" s="16">
        <f>(WEEKNUM(DATA[[#This Row],[Fecha]],2))</f>
        <v>50</v>
      </c>
      <c r="D9052" s="149">
        <v>45635</v>
      </c>
      <c r="E9052" s="158">
        <f>YEAR(DATA[[#This Row],[Fecha]])</f>
        <v>2024</v>
      </c>
      <c r="F9052" s="150" t="s">
        <v>58</v>
      </c>
      <c r="G9052" s="32" t="s">
        <v>70</v>
      </c>
      <c r="H9052" s="151" t="s">
        <v>84</v>
      </c>
      <c r="I9052" s="32" t="s">
        <v>56</v>
      </c>
      <c r="J9052" s="19">
        <v>28.28</v>
      </c>
      <c r="K9052" s="126" t="s">
        <v>1360</v>
      </c>
    </row>
    <row r="9053" spans="1:11">
      <c r="A9053" s="121" t="s">
        <v>20</v>
      </c>
      <c r="B9053" s="5" t="str">
        <f>TEXT(DATA[[#This Row],[Fecha]],"mmm")</f>
        <v>dic</v>
      </c>
      <c r="C9053" s="16">
        <f>(WEEKNUM(DATA[[#This Row],[Fecha]],2))</f>
        <v>50</v>
      </c>
      <c r="D9053" s="149">
        <v>45635</v>
      </c>
      <c r="E9053" s="158">
        <f>YEAR(DATA[[#This Row],[Fecha]])</f>
        <v>2024</v>
      </c>
      <c r="F9053" s="150" t="s">
        <v>398</v>
      </c>
      <c r="G9053" s="32" t="s">
        <v>70</v>
      </c>
      <c r="H9053" s="151" t="s">
        <v>84</v>
      </c>
      <c r="I9053" s="32" t="s">
        <v>56</v>
      </c>
      <c r="J9053" s="19">
        <v>9.7100000000000009</v>
      </c>
      <c r="K9053" s="126" t="s">
        <v>1361</v>
      </c>
    </row>
    <row r="9054" spans="1:11">
      <c r="A9054" s="121" t="s">
        <v>20</v>
      </c>
      <c r="B9054" s="5" t="str">
        <f>TEXT(DATA[[#This Row],[Fecha]],"mmm")</f>
        <v>dic</v>
      </c>
      <c r="C9054" s="16">
        <f>(WEEKNUM(DATA[[#This Row],[Fecha]],2))</f>
        <v>50</v>
      </c>
      <c r="D9054" s="149">
        <v>45635</v>
      </c>
      <c r="E9054" s="158">
        <f>YEAR(DATA[[#This Row],[Fecha]])</f>
        <v>2024</v>
      </c>
      <c r="F9054" s="150" t="s">
        <v>398</v>
      </c>
      <c r="G9054" s="32" t="s">
        <v>70</v>
      </c>
      <c r="H9054" s="151" t="s">
        <v>84</v>
      </c>
      <c r="I9054" s="32" t="s">
        <v>56</v>
      </c>
      <c r="J9054" s="19">
        <v>7.65</v>
      </c>
      <c r="K9054" s="126" t="s">
        <v>1361</v>
      </c>
    </row>
    <row r="9055" spans="1:11">
      <c r="A9055" s="121" t="s">
        <v>20</v>
      </c>
      <c r="B9055" s="5" t="str">
        <f>TEXT(DATA[[#This Row],[Fecha]],"mmm")</f>
        <v>dic</v>
      </c>
      <c r="C9055" s="16">
        <f>(WEEKNUM(DATA[[#This Row],[Fecha]],2))</f>
        <v>50</v>
      </c>
      <c r="D9055" s="149">
        <v>45635</v>
      </c>
      <c r="E9055" s="158">
        <f>YEAR(DATA[[#This Row],[Fecha]])</f>
        <v>2024</v>
      </c>
      <c r="F9055" s="150" t="s">
        <v>58</v>
      </c>
      <c r="G9055" s="32" t="s">
        <v>70</v>
      </c>
      <c r="H9055" s="151" t="s">
        <v>84</v>
      </c>
      <c r="I9055" s="32" t="s">
        <v>56</v>
      </c>
      <c r="J9055" s="19">
        <v>4.45</v>
      </c>
      <c r="K9055" s="126" t="s">
        <v>1360</v>
      </c>
    </row>
    <row r="9056" spans="1:11">
      <c r="A9056" s="121" t="s">
        <v>20</v>
      </c>
      <c r="B9056" s="5" t="str">
        <f>TEXT(DATA[[#This Row],[Fecha]],"mmm")</f>
        <v>dic</v>
      </c>
      <c r="C9056" s="16">
        <f>(WEEKNUM(DATA[[#This Row],[Fecha]],2))</f>
        <v>50</v>
      </c>
      <c r="D9056" s="149">
        <v>45635</v>
      </c>
      <c r="E9056" s="158">
        <f>YEAR(DATA[[#This Row],[Fecha]])</f>
        <v>2024</v>
      </c>
      <c r="F9056" s="150" t="s">
        <v>58</v>
      </c>
      <c r="G9056" s="32" t="s">
        <v>70</v>
      </c>
      <c r="H9056" s="151" t="s">
        <v>84</v>
      </c>
      <c r="I9056" s="32" t="s">
        <v>56</v>
      </c>
      <c r="J9056" s="19">
        <v>2.46</v>
      </c>
      <c r="K9056" s="126" t="s">
        <v>1360</v>
      </c>
    </row>
    <row r="9057" spans="1:11">
      <c r="A9057" s="121" t="s">
        <v>22</v>
      </c>
      <c r="B9057" s="5" t="str">
        <f>TEXT(DATA[[#This Row],[Fecha]],"mmm")</f>
        <v>dic</v>
      </c>
      <c r="C9057" s="16">
        <f>(WEEKNUM(DATA[[#This Row],[Fecha]],2))</f>
        <v>50</v>
      </c>
      <c r="D9057" s="149">
        <v>45635</v>
      </c>
      <c r="E9057" s="158">
        <f>YEAR(DATA[[#This Row],[Fecha]])</f>
        <v>2024</v>
      </c>
      <c r="F9057" s="150" t="s">
        <v>58</v>
      </c>
      <c r="G9057" s="32" t="s">
        <v>59</v>
      </c>
      <c r="H9057" s="151" t="s">
        <v>487</v>
      </c>
      <c r="I9057" s="32" t="s">
        <v>166</v>
      </c>
      <c r="J9057" s="19">
        <v>1.1499999999999999</v>
      </c>
      <c r="K9057" s="126"/>
    </row>
    <row r="9058" spans="1:11">
      <c r="A9058" s="121" t="s">
        <v>20</v>
      </c>
      <c r="B9058" s="5" t="str">
        <f>TEXT(DATA[[#This Row],[Fecha]],"mmm")</f>
        <v>dic</v>
      </c>
      <c r="C9058" s="16">
        <f>(WEEKNUM(DATA[[#This Row],[Fecha]],2))</f>
        <v>50</v>
      </c>
      <c r="D9058" s="149">
        <v>45635</v>
      </c>
      <c r="E9058" s="158">
        <f>YEAR(DATA[[#This Row],[Fecha]])</f>
        <v>2024</v>
      </c>
      <c r="F9058" s="150" t="s">
        <v>398</v>
      </c>
      <c r="G9058" s="32" t="s">
        <v>64</v>
      </c>
      <c r="H9058" s="151" t="s">
        <v>156</v>
      </c>
      <c r="I9058" s="32" t="s">
        <v>166</v>
      </c>
      <c r="J9058" s="19">
        <v>2.9</v>
      </c>
      <c r="K9058" s="126"/>
    </row>
    <row r="9059" spans="1:11">
      <c r="A9059" s="121" t="s">
        <v>20</v>
      </c>
      <c r="B9059" s="5" t="str">
        <f>TEXT(DATA[[#This Row],[Fecha]],"mmm")</f>
        <v>dic</v>
      </c>
      <c r="C9059" s="16">
        <f>(WEEKNUM(DATA[[#This Row],[Fecha]],2))</f>
        <v>50</v>
      </c>
      <c r="D9059" s="149">
        <v>45635</v>
      </c>
      <c r="E9059" s="158">
        <f>YEAR(DATA[[#This Row],[Fecha]])</f>
        <v>2024</v>
      </c>
      <c r="F9059" s="150" t="s">
        <v>398</v>
      </c>
      <c r="G9059" s="32" t="s">
        <v>75</v>
      </c>
      <c r="H9059" s="151" t="s">
        <v>555</v>
      </c>
      <c r="I9059" s="32" t="s">
        <v>57</v>
      </c>
      <c r="J9059" s="19">
        <v>10.69</v>
      </c>
      <c r="K9059" s="126" t="s">
        <v>641</v>
      </c>
    </row>
    <row r="9060" spans="1:11">
      <c r="A9060" s="121" t="s">
        <v>19</v>
      </c>
      <c r="B9060" s="5" t="str">
        <f>TEXT(DATA[[#This Row],[Fecha]],"mmm")</f>
        <v>dic</v>
      </c>
      <c r="C9060" s="16">
        <f>(WEEKNUM(DATA[[#This Row],[Fecha]],2))</f>
        <v>50</v>
      </c>
      <c r="D9060" s="149">
        <v>45635</v>
      </c>
      <c r="E9060" s="158">
        <f>YEAR(DATA[[#This Row],[Fecha]])</f>
        <v>2024</v>
      </c>
      <c r="F9060" s="150" t="s">
        <v>58</v>
      </c>
      <c r="G9060" s="32" t="s">
        <v>65</v>
      </c>
      <c r="H9060" s="151" t="s">
        <v>435</v>
      </c>
      <c r="I9060" s="32" t="s">
        <v>166</v>
      </c>
      <c r="J9060" s="19">
        <v>1.34</v>
      </c>
      <c r="K9060" s="126"/>
    </row>
    <row r="9061" spans="1:11">
      <c r="A9061" s="121" t="s">
        <v>20</v>
      </c>
      <c r="B9061" s="5" t="str">
        <f>TEXT(DATA[[#This Row],[Fecha]],"mmm")</f>
        <v>dic</v>
      </c>
      <c r="C9061" s="16">
        <f>(WEEKNUM(DATA[[#This Row],[Fecha]],2))</f>
        <v>50</v>
      </c>
      <c r="D9061" s="149">
        <v>45635</v>
      </c>
      <c r="E9061" s="158">
        <f>YEAR(DATA[[#This Row],[Fecha]])</f>
        <v>2024</v>
      </c>
      <c r="F9061" s="150" t="s">
        <v>335</v>
      </c>
      <c r="G9061" s="32" t="s">
        <v>52</v>
      </c>
      <c r="H9061" s="151" t="s">
        <v>174</v>
      </c>
      <c r="I9061" s="32" t="s">
        <v>57</v>
      </c>
      <c r="J9061" s="19">
        <v>23.33</v>
      </c>
      <c r="K9061" s="126" t="s">
        <v>1362</v>
      </c>
    </row>
    <row r="9062" spans="1:11">
      <c r="A9062" s="121" t="s">
        <v>20</v>
      </c>
      <c r="B9062" s="5" t="str">
        <f>TEXT(DATA[[#This Row],[Fecha]],"mmm")</f>
        <v>dic</v>
      </c>
      <c r="C9062" s="16">
        <f>(WEEKNUM(DATA[[#This Row],[Fecha]],2))</f>
        <v>50</v>
      </c>
      <c r="D9062" s="149">
        <v>45635</v>
      </c>
      <c r="E9062" s="158">
        <f>YEAR(DATA[[#This Row],[Fecha]])</f>
        <v>2024</v>
      </c>
      <c r="F9062" s="150" t="s">
        <v>335</v>
      </c>
      <c r="G9062" s="32" t="s">
        <v>52</v>
      </c>
      <c r="H9062" s="151" t="s">
        <v>174</v>
      </c>
      <c r="I9062" s="32" t="s">
        <v>57</v>
      </c>
      <c r="J9062" s="19">
        <v>15.86</v>
      </c>
      <c r="K9062" s="126" t="s">
        <v>1362</v>
      </c>
    </row>
    <row r="9063" spans="1:11">
      <c r="A9063" s="121" t="s">
        <v>20</v>
      </c>
      <c r="B9063" s="5" t="str">
        <f>TEXT(DATA[[#This Row],[Fecha]],"mmm")</f>
        <v>dic</v>
      </c>
      <c r="C9063" s="16">
        <f>(WEEKNUM(DATA[[#This Row],[Fecha]],2))</f>
        <v>50</v>
      </c>
      <c r="D9063" s="149">
        <v>45635</v>
      </c>
      <c r="E9063" s="158">
        <f>YEAR(DATA[[#This Row],[Fecha]])</f>
        <v>2024</v>
      </c>
      <c r="F9063" s="150" t="s">
        <v>335</v>
      </c>
      <c r="G9063" s="32" t="s">
        <v>52</v>
      </c>
      <c r="H9063" s="151" t="s">
        <v>174</v>
      </c>
      <c r="I9063" s="32" t="s">
        <v>57</v>
      </c>
      <c r="J9063" s="19">
        <v>10.59</v>
      </c>
      <c r="K9063" s="126" t="s">
        <v>1362</v>
      </c>
    </row>
    <row r="9064" spans="1:11">
      <c r="A9064" s="121" t="s">
        <v>22</v>
      </c>
      <c r="B9064" s="5" t="str">
        <f>TEXT(DATA[[#This Row],[Fecha]],"mmm")</f>
        <v>dic</v>
      </c>
      <c r="C9064" s="16">
        <f>(WEEKNUM(DATA[[#This Row],[Fecha]],2))</f>
        <v>50</v>
      </c>
      <c r="D9064" s="149">
        <v>45635</v>
      </c>
      <c r="E9064" s="158">
        <f>YEAR(DATA[[#This Row],[Fecha]])</f>
        <v>2024</v>
      </c>
      <c r="F9064" s="150" t="s">
        <v>398</v>
      </c>
      <c r="G9064" s="32" t="s">
        <v>59</v>
      </c>
      <c r="H9064" s="151" t="s">
        <v>487</v>
      </c>
      <c r="I9064" s="32" t="s">
        <v>166</v>
      </c>
      <c r="J9064" s="19">
        <v>0.6</v>
      </c>
      <c r="K9064" s="126"/>
    </row>
    <row r="9065" spans="1:11">
      <c r="A9065" s="121" t="s">
        <v>20</v>
      </c>
      <c r="B9065" s="5" t="str">
        <f>TEXT(DATA[[#This Row],[Fecha]],"mmm")</f>
        <v>dic</v>
      </c>
      <c r="C9065" s="16">
        <f>(WEEKNUM(DATA[[#This Row],[Fecha]],2))</f>
        <v>50</v>
      </c>
      <c r="D9065" s="149">
        <v>45635</v>
      </c>
      <c r="E9065" s="158">
        <f>YEAR(DATA[[#This Row],[Fecha]])</f>
        <v>2024</v>
      </c>
      <c r="F9065" s="150" t="s">
        <v>335</v>
      </c>
      <c r="G9065" s="32" t="s">
        <v>52</v>
      </c>
      <c r="H9065" s="151" t="s">
        <v>174</v>
      </c>
      <c r="I9065" s="32" t="s">
        <v>57</v>
      </c>
      <c r="J9065" s="19">
        <v>1.84</v>
      </c>
      <c r="K9065" s="126" t="s">
        <v>1362</v>
      </c>
    </row>
    <row r="9066" spans="1:11">
      <c r="A9066" s="121" t="s">
        <v>20</v>
      </c>
      <c r="B9066" s="5" t="str">
        <f>TEXT(DATA[[#This Row],[Fecha]],"mmm")</f>
        <v>dic</v>
      </c>
      <c r="C9066" s="16">
        <f>(WEEKNUM(DATA[[#This Row],[Fecha]],2))</f>
        <v>50</v>
      </c>
      <c r="D9066" s="149">
        <v>45635</v>
      </c>
      <c r="E9066" s="158">
        <f>YEAR(DATA[[#This Row],[Fecha]])</f>
        <v>2024</v>
      </c>
      <c r="F9066" s="150" t="s">
        <v>398</v>
      </c>
      <c r="G9066" s="32" t="s">
        <v>76</v>
      </c>
      <c r="H9066" s="151" t="s">
        <v>586</v>
      </c>
      <c r="I9066" s="32" t="s">
        <v>56</v>
      </c>
      <c r="J9066" s="19">
        <v>8.4499999999999993</v>
      </c>
      <c r="K9066" s="126" t="s">
        <v>1363</v>
      </c>
    </row>
    <row r="9067" spans="1:11">
      <c r="A9067" s="121" t="s">
        <v>19</v>
      </c>
      <c r="B9067" s="5" t="str">
        <f>TEXT(DATA[[#This Row],[Fecha]],"mmm")</f>
        <v>dic</v>
      </c>
      <c r="C9067" s="16">
        <f>(WEEKNUM(DATA[[#This Row],[Fecha]],2))</f>
        <v>50</v>
      </c>
      <c r="D9067" s="149">
        <v>45635</v>
      </c>
      <c r="E9067" s="158">
        <f>YEAR(DATA[[#This Row],[Fecha]])</f>
        <v>2024</v>
      </c>
      <c r="F9067" s="150" t="s">
        <v>58</v>
      </c>
      <c r="G9067" s="32" t="s">
        <v>76</v>
      </c>
      <c r="H9067" s="151" t="s">
        <v>293</v>
      </c>
      <c r="I9067" s="32" t="s">
        <v>56</v>
      </c>
      <c r="J9067" s="19">
        <v>7.57</v>
      </c>
      <c r="K9067" s="126" t="s">
        <v>1364</v>
      </c>
    </row>
    <row r="9068" spans="1:11">
      <c r="A9068" s="121" t="s">
        <v>19</v>
      </c>
      <c r="B9068" s="5" t="str">
        <f>TEXT(DATA[[#This Row],[Fecha]],"mmm")</f>
        <v>dic</v>
      </c>
      <c r="C9068" s="16">
        <f>(WEEKNUM(DATA[[#This Row],[Fecha]],2))</f>
        <v>50</v>
      </c>
      <c r="D9068" s="149">
        <v>45635</v>
      </c>
      <c r="E9068" s="158">
        <f>YEAR(DATA[[#This Row],[Fecha]])</f>
        <v>2024</v>
      </c>
      <c r="F9068" s="150" t="s">
        <v>58</v>
      </c>
      <c r="G9068" s="32" t="s">
        <v>76</v>
      </c>
      <c r="H9068" s="151" t="s">
        <v>293</v>
      </c>
      <c r="I9068" s="32" t="s">
        <v>56</v>
      </c>
      <c r="J9068" s="19">
        <v>14.15</v>
      </c>
      <c r="K9068" s="126" t="s">
        <v>1364</v>
      </c>
    </row>
    <row r="9069" spans="1:11">
      <c r="A9069" s="121" t="s">
        <v>19</v>
      </c>
      <c r="B9069" s="5" t="str">
        <f>TEXT(DATA[[#This Row],[Fecha]],"mmm")</f>
        <v>dic</v>
      </c>
      <c r="C9069" s="16">
        <f>(WEEKNUM(DATA[[#This Row],[Fecha]],2))</f>
        <v>50</v>
      </c>
      <c r="D9069" s="149">
        <v>45635</v>
      </c>
      <c r="E9069" s="158">
        <f>YEAR(DATA[[#This Row],[Fecha]])</f>
        <v>2024</v>
      </c>
      <c r="F9069" s="150" t="s">
        <v>398</v>
      </c>
      <c r="G9069" s="32" t="s">
        <v>64</v>
      </c>
      <c r="H9069" s="151" t="s">
        <v>807</v>
      </c>
      <c r="I9069" s="32" t="s">
        <v>56</v>
      </c>
      <c r="J9069" s="19">
        <v>60</v>
      </c>
      <c r="K9069" s="126" t="s">
        <v>1365</v>
      </c>
    </row>
    <row r="9070" spans="1:11">
      <c r="A9070" s="121" t="s">
        <v>19</v>
      </c>
      <c r="B9070" s="5" t="str">
        <f>TEXT(DATA[[#This Row],[Fecha]],"mmm")</f>
        <v>dic</v>
      </c>
      <c r="C9070" s="16">
        <f>(WEEKNUM(DATA[[#This Row],[Fecha]],2))</f>
        <v>50</v>
      </c>
      <c r="D9070" s="149">
        <v>45635</v>
      </c>
      <c r="E9070" s="158">
        <f>YEAR(DATA[[#This Row],[Fecha]])</f>
        <v>2024</v>
      </c>
      <c r="F9070" s="150" t="s">
        <v>398</v>
      </c>
      <c r="G9070" s="32" t="s">
        <v>64</v>
      </c>
      <c r="H9070" s="151" t="s">
        <v>807</v>
      </c>
      <c r="I9070" s="32" t="s">
        <v>56</v>
      </c>
      <c r="J9070" s="19">
        <v>60</v>
      </c>
      <c r="K9070" s="126" t="s">
        <v>1365</v>
      </c>
    </row>
    <row r="9071" spans="1:11">
      <c r="A9071" s="121" t="s">
        <v>19</v>
      </c>
      <c r="B9071" s="5" t="str">
        <f>TEXT(DATA[[#This Row],[Fecha]],"mmm")</f>
        <v>dic</v>
      </c>
      <c r="C9071" s="16">
        <f>(WEEKNUM(DATA[[#This Row],[Fecha]],2))</f>
        <v>50</v>
      </c>
      <c r="D9071" s="149">
        <v>45635</v>
      </c>
      <c r="E9071" s="158">
        <f>YEAR(DATA[[#This Row],[Fecha]])</f>
        <v>2024</v>
      </c>
      <c r="F9071" s="150" t="s">
        <v>58</v>
      </c>
      <c r="G9071" s="32" t="s">
        <v>64</v>
      </c>
      <c r="H9071" s="151" t="s">
        <v>807</v>
      </c>
      <c r="I9071" s="32" t="s">
        <v>56</v>
      </c>
      <c r="J9071" s="19">
        <v>30</v>
      </c>
      <c r="K9071" s="126" t="s">
        <v>1365</v>
      </c>
    </row>
    <row r="9072" spans="1:11">
      <c r="A9072" s="121" t="s">
        <v>20</v>
      </c>
      <c r="B9072" s="5" t="str">
        <f>TEXT(DATA[[#This Row],[Fecha]],"mmm")</f>
        <v>dic</v>
      </c>
      <c r="C9072" s="16">
        <f>(WEEKNUM(DATA[[#This Row],[Fecha]],2))</f>
        <v>50</v>
      </c>
      <c r="D9072" s="149">
        <v>45635</v>
      </c>
      <c r="E9072" s="158">
        <f>YEAR(DATA[[#This Row],[Fecha]])</f>
        <v>2024</v>
      </c>
      <c r="F9072" s="150" t="s">
        <v>398</v>
      </c>
      <c r="G9072" s="32" t="s">
        <v>59</v>
      </c>
      <c r="H9072" s="151" t="s">
        <v>598</v>
      </c>
      <c r="I9072" s="32" t="s">
        <v>56</v>
      </c>
      <c r="J9072" s="19">
        <v>22.98</v>
      </c>
      <c r="K9072" s="126" t="s">
        <v>1366</v>
      </c>
    </row>
    <row r="9073" spans="1:11">
      <c r="A9073" s="121" t="s">
        <v>22</v>
      </c>
      <c r="B9073" s="5" t="str">
        <f>TEXT(DATA[[#This Row],[Fecha]],"mmm")</f>
        <v>dic</v>
      </c>
      <c r="C9073" s="16">
        <f>(WEEKNUM(DATA[[#This Row],[Fecha]],2))</f>
        <v>50</v>
      </c>
      <c r="D9073" s="149">
        <v>45635</v>
      </c>
      <c r="E9073" s="158">
        <f>YEAR(DATA[[#This Row],[Fecha]])</f>
        <v>2024</v>
      </c>
      <c r="F9073" s="150" t="s">
        <v>58</v>
      </c>
      <c r="G9073" s="32" t="s">
        <v>78</v>
      </c>
      <c r="H9073" s="151" t="s">
        <v>296</v>
      </c>
      <c r="I9073" s="32" t="s">
        <v>166</v>
      </c>
      <c r="J9073" s="19">
        <v>0.2</v>
      </c>
      <c r="K9073" s="126"/>
    </row>
    <row r="9074" spans="1:11">
      <c r="A9074" s="121" t="s">
        <v>19</v>
      </c>
      <c r="B9074" s="5" t="str">
        <f>TEXT(DATA[[#This Row],[Fecha]],"mmm")</f>
        <v>dic</v>
      </c>
      <c r="C9074" s="16">
        <f>(WEEKNUM(DATA[[#This Row],[Fecha]],2))</f>
        <v>50</v>
      </c>
      <c r="D9074" s="149">
        <v>45635</v>
      </c>
      <c r="E9074" s="158">
        <f>YEAR(DATA[[#This Row],[Fecha]])</f>
        <v>2024</v>
      </c>
      <c r="F9074" s="150" t="s">
        <v>398</v>
      </c>
      <c r="G9074" s="32" t="s">
        <v>64</v>
      </c>
      <c r="H9074" s="151" t="s">
        <v>807</v>
      </c>
      <c r="I9074" s="32" t="s">
        <v>56</v>
      </c>
      <c r="J9074" s="19">
        <v>29.68</v>
      </c>
      <c r="K9074" s="126" t="s">
        <v>1365</v>
      </c>
    </row>
    <row r="9075" spans="1:11">
      <c r="A9075" s="121" t="s">
        <v>19</v>
      </c>
      <c r="B9075" s="5" t="str">
        <f>TEXT(DATA[[#This Row],[Fecha]],"mmm")</f>
        <v>dic</v>
      </c>
      <c r="C9075" s="16">
        <f>(WEEKNUM(DATA[[#This Row],[Fecha]],2))</f>
        <v>50</v>
      </c>
      <c r="D9075" s="149">
        <v>45635</v>
      </c>
      <c r="E9075" s="158">
        <f>YEAR(DATA[[#This Row],[Fecha]])</f>
        <v>2024</v>
      </c>
      <c r="F9075" s="150" t="s">
        <v>58</v>
      </c>
      <c r="G9075" s="32" t="s">
        <v>64</v>
      </c>
      <c r="H9075" s="151" t="s">
        <v>807</v>
      </c>
      <c r="I9075" s="32" t="s">
        <v>56</v>
      </c>
      <c r="J9075" s="19">
        <v>23.55</v>
      </c>
      <c r="K9075" s="126" t="s">
        <v>1365</v>
      </c>
    </row>
    <row r="9076" spans="1:11">
      <c r="A9076" s="121" t="s">
        <v>19</v>
      </c>
      <c r="B9076" s="5" t="str">
        <f>TEXT(DATA[[#This Row],[Fecha]],"mmm")</f>
        <v>dic</v>
      </c>
      <c r="C9076" s="16">
        <f>(WEEKNUM(DATA[[#This Row],[Fecha]],2))</f>
        <v>50</v>
      </c>
      <c r="D9076" s="149">
        <v>45635</v>
      </c>
      <c r="E9076" s="158">
        <f>YEAR(DATA[[#This Row],[Fecha]])</f>
        <v>2024</v>
      </c>
      <c r="F9076" s="150" t="s">
        <v>398</v>
      </c>
      <c r="G9076" s="32" t="s">
        <v>64</v>
      </c>
      <c r="H9076" s="151" t="s">
        <v>807</v>
      </c>
      <c r="I9076" s="32" t="s">
        <v>56</v>
      </c>
      <c r="J9076" s="19">
        <v>9.48</v>
      </c>
      <c r="K9076" s="126" t="s">
        <v>1365</v>
      </c>
    </row>
    <row r="9077" spans="1:11">
      <c r="A9077" s="121" t="s">
        <v>22</v>
      </c>
      <c r="B9077" s="5" t="str">
        <f>TEXT(DATA[[#This Row],[Fecha]],"mmm")</f>
        <v>dic</v>
      </c>
      <c r="C9077" s="16">
        <f>(WEEKNUM(DATA[[#This Row],[Fecha]],2))</f>
        <v>50</v>
      </c>
      <c r="D9077" s="149">
        <v>45635</v>
      </c>
      <c r="E9077" s="158">
        <f>YEAR(DATA[[#This Row],[Fecha]])</f>
        <v>2024</v>
      </c>
      <c r="F9077" s="150" t="s">
        <v>398</v>
      </c>
      <c r="G9077" s="32" t="s">
        <v>79</v>
      </c>
      <c r="H9077" s="151" t="s">
        <v>110</v>
      </c>
      <c r="I9077" s="32" t="s">
        <v>166</v>
      </c>
      <c r="J9077" s="19">
        <v>2.85</v>
      </c>
      <c r="K9077" s="126"/>
    </row>
    <row r="9078" spans="1:11">
      <c r="A9078" s="121" t="s">
        <v>19</v>
      </c>
      <c r="B9078" s="5" t="str">
        <f>TEXT(DATA[[#This Row],[Fecha]],"mmm")</f>
        <v>dic</v>
      </c>
      <c r="C9078" s="16">
        <f>(WEEKNUM(DATA[[#This Row],[Fecha]],2))</f>
        <v>50</v>
      </c>
      <c r="D9078" s="149">
        <v>45635</v>
      </c>
      <c r="E9078" s="158">
        <f>YEAR(DATA[[#This Row],[Fecha]])</f>
        <v>2024</v>
      </c>
      <c r="F9078" s="150" t="s">
        <v>398</v>
      </c>
      <c r="G9078" s="32" t="s">
        <v>64</v>
      </c>
      <c r="H9078" s="151" t="s">
        <v>807</v>
      </c>
      <c r="I9078" s="32" t="s">
        <v>166</v>
      </c>
      <c r="J9078" s="19">
        <v>3.61</v>
      </c>
      <c r="K9078" s="126"/>
    </row>
    <row r="9079" spans="1:11">
      <c r="A9079" s="121" t="s">
        <v>22</v>
      </c>
      <c r="B9079" s="5" t="str">
        <f>TEXT(DATA[[#This Row],[Fecha]],"mmm")</f>
        <v>dic</v>
      </c>
      <c r="C9079" s="16">
        <f>(WEEKNUM(DATA[[#This Row],[Fecha]],2))</f>
        <v>50</v>
      </c>
      <c r="D9079" s="149">
        <v>45635</v>
      </c>
      <c r="E9079" s="158">
        <f>YEAR(DATA[[#This Row],[Fecha]])</f>
        <v>2024</v>
      </c>
      <c r="F9079" s="150" t="s">
        <v>398</v>
      </c>
      <c r="G9079" s="32" t="s">
        <v>79</v>
      </c>
      <c r="H9079" s="151" t="s">
        <v>110</v>
      </c>
      <c r="I9079" s="32" t="s">
        <v>166</v>
      </c>
      <c r="J9079" s="19">
        <v>0.35</v>
      </c>
      <c r="K9079" s="126"/>
    </row>
    <row r="9080" spans="1:11">
      <c r="A9080" s="121" t="s">
        <v>19</v>
      </c>
      <c r="B9080" s="5" t="str">
        <f>TEXT(DATA[[#This Row],[Fecha]],"mmm")</f>
        <v>dic</v>
      </c>
      <c r="C9080" s="16">
        <f>(WEEKNUM(DATA[[#This Row],[Fecha]],2))</f>
        <v>50</v>
      </c>
      <c r="D9080" s="149">
        <v>45635</v>
      </c>
      <c r="E9080" s="158">
        <f>YEAR(DATA[[#This Row],[Fecha]])</f>
        <v>2024</v>
      </c>
      <c r="F9080" s="150" t="s">
        <v>58</v>
      </c>
      <c r="G9080" s="32" t="s">
        <v>53</v>
      </c>
      <c r="H9080" s="151" t="s">
        <v>606</v>
      </c>
      <c r="I9080" s="32" t="s">
        <v>56</v>
      </c>
      <c r="J9080" s="19">
        <v>29.69</v>
      </c>
      <c r="K9080" s="126" t="s">
        <v>1367</v>
      </c>
    </row>
    <row r="9081" spans="1:11">
      <c r="A9081" s="121" t="s">
        <v>19</v>
      </c>
      <c r="B9081" s="5" t="str">
        <f>TEXT(DATA[[#This Row],[Fecha]],"mmm")</f>
        <v>dic</v>
      </c>
      <c r="C9081" s="16">
        <f>(WEEKNUM(DATA[[#This Row],[Fecha]],2))</f>
        <v>50</v>
      </c>
      <c r="D9081" s="149">
        <v>45635</v>
      </c>
      <c r="E9081" s="158">
        <f>YEAR(DATA[[#This Row],[Fecha]])</f>
        <v>2024</v>
      </c>
      <c r="F9081" s="150" t="s">
        <v>58</v>
      </c>
      <c r="G9081" s="32" t="s">
        <v>53</v>
      </c>
      <c r="H9081" s="151" t="s">
        <v>606</v>
      </c>
      <c r="I9081" s="32" t="s">
        <v>56</v>
      </c>
      <c r="J9081" s="19">
        <v>19.309999999999999</v>
      </c>
      <c r="K9081" s="126" t="s">
        <v>1367</v>
      </c>
    </row>
    <row r="9082" spans="1:11">
      <c r="A9082" s="121" t="s">
        <v>22</v>
      </c>
      <c r="B9082" s="5" t="str">
        <f>TEXT(DATA[[#This Row],[Fecha]],"mmm")</f>
        <v>dic</v>
      </c>
      <c r="C9082" s="16">
        <f>(WEEKNUM(DATA[[#This Row],[Fecha]],2))</f>
        <v>50</v>
      </c>
      <c r="D9082" s="149">
        <v>45635</v>
      </c>
      <c r="E9082" s="158">
        <f>YEAR(DATA[[#This Row],[Fecha]])</f>
        <v>2024</v>
      </c>
      <c r="F9082" s="150" t="s">
        <v>398</v>
      </c>
      <c r="G9082" s="32" t="s">
        <v>53</v>
      </c>
      <c r="H9082" s="151" t="s">
        <v>366</v>
      </c>
      <c r="I9082" s="32" t="s">
        <v>166</v>
      </c>
      <c r="J9082" s="19">
        <v>2.4</v>
      </c>
      <c r="K9082" s="126"/>
    </row>
    <row r="9083" spans="1:11">
      <c r="A9083" s="121" t="s">
        <v>22</v>
      </c>
      <c r="B9083" s="5" t="str">
        <f>TEXT(DATA[[#This Row],[Fecha]],"mmm")</f>
        <v>dic</v>
      </c>
      <c r="C9083" s="16">
        <f>(WEEKNUM(DATA[[#This Row],[Fecha]],2))</f>
        <v>50</v>
      </c>
      <c r="D9083" s="149">
        <v>45635</v>
      </c>
      <c r="E9083" s="158">
        <f>YEAR(DATA[[#This Row],[Fecha]])</f>
        <v>2024</v>
      </c>
      <c r="F9083" s="150" t="s">
        <v>58</v>
      </c>
      <c r="G9083" s="32" t="s">
        <v>53</v>
      </c>
      <c r="H9083" s="151" t="s">
        <v>480</v>
      </c>
      <c r="I9083" s="32" t="s">
        <v>166</v>
      </c>
      <c r="J9083" s="19">
        <v>1.8</v>
      </c>
      <c r="K9083" s="126"/>
    </row>
    <row r="9084" spans="1:11">
      <c r="A9084" s="121" t="s">
        <v>22</v>
      </c>
      <c r="B9084" s="5" t="str">
        <f>TEXT(DATA[[#This Row],[Fecha]],"mmm")</f>
        <v>dic</v>
      </c>
      <c r="C9084" s="16">
        <f>(WEEKNUM(DATA[[#This Row],[Fecha]],2))</f>
        <v>50</v>
      </c>
      <c r="D9084" s="149">
        <v>45635</v>
      </c>
      <c r="E9084" s="158">
        <f>YEAR(DATA[[#This Row],[Fecha]])</f>
        <v>2024</v>
      </c>
      <c r="F9084" s="150" t="s">
        <v>58</v>
      </c>
      <c r="G9084" s="32" t="s">
        <v>53</v>
      </c>
      <c r="H9084" s="151" t="s">
        <v>480</v>
      </c>
      <c r="I9084" s="32" t="s">
        <v>166</v>
      </c>
      <c r="J9084" s="19">
        <v>1.55</v>
      </c>
      <c r="K9084" s="126"/>
    </row>
    <row r="9085" spans="1:11">
      <c r="A9085" s="121" t="s">
        <v>22</v>
      </c>
      <c r="B9085" s="5" t="str">
        <f>TEXT(DATA[[#This Row],[Fecha]],"mmm")</f>
        <v>dic</v>
      </c>
      <c r="C9085" s="16">
        <f>(WEEKNUM(DATA[[#This Row],[Fecha]],2))</f>
        <v>50</v>
      </c>
      <c r="D9085" s="149">
        <v>45635</v>
      </c>
      <c r="E9085" s="158">
        <f>YEAR(DATA[[#This Row],[Fecha]])</f>
        <v>2024</v>
      </c>
      <c r="F9085" s="150" t="s">
        <v>398</v>
      </c>
      <c r="G9085" s="32" t="s">
        <v>53</v>
      </c>
      <c r="H9085" s="151" t="s">
        <v>366</v>
      </c>
      <c r="I9085" s="32" t="s">
        <v>166</v>
      </c>
      <c r="J9085" s="19">
        <v>1.35</v>
      </c>
      <c r="K9085" s="126"/>
    </row>
    <row r="9086" spans="1:11">
      <c r="A9086" s="121" t="s">
        <v>22</v>
      </c>
      <c r="B9086" s="5" t="str">
        <f>TEXT(DATA[[#This Row],[Fecha]],"mmm")</f>
        <v>dic</v>
      </c>
      <c r="C9086" s="16">
        <f>(WEEKNUM(DATA[[#This Row],[Fecha]],2))</f>
        <v>50</v>
      </c>
      <c r="D9086" s="149">
        <v>45635</v>
      </c>
      <c r="E9086" s="158">
        <f>YEAR(DATA[[#This Row],[Fecha]])</f>
        <v>2024</v>
      </c>
      <c r="F9086" s="150" t="s">
        <v>58</v>
      </c>
      <c r="G9086" s="32" t="s">
        <v>53</v>
      </c>
      <c r="H9086" s="151" t="s">
        <v>828</v>
      </c>
      <c r="I9086" s="32" t="s">
        <v>166</v>
      </c>
      <c r="J9086" s="19">
        <v>0.9</v>
      </c>
      <c r="K9086" s="126"/>
    </row>
    <row r="9087" spans="1:11">
      <c r="A9087" s="121" t="s">
        <v>22</v>
      </c>
      <c r="B9087" s="5" t="str">
        <f>TEXT(DATA[[#This Row],[Fecha]],"mmm")</f>
        <v>dic</v>
      </c>
      <c r="C9087" s="16">
        <f>(WEEKNUM(DATA[[#This Row],[Fecha]],2))</f>
        <v>50</v>
      </c>
      <c r="D9087" s="149">
        <v>45635</v>
      </c>
      <c r="E9087" s="158">
        <f>YEAR(DATA[[#This Row],[Fecha]])</f>
        <v>2024</v>
      </c>
      <c r="F9087" s="150" t="s">
        <v>58</v>
      </c>
      <c r="G9087" s="32" t="s">
        <v>53</v>
      </c>
      <c r="H9087" s="151" t="s">
        <v>828</v>
      </c>
      <c r="I9087" s="32" t="s">
        <v>166</v>
      </c>
      <c r="J9087" s="19">
        <v>0.75</v>
      </c>
      <c r="K9087" s="126"/>
    </row>
    <row r="9088" spans="1:11">
      <c r="A9088" s="121" t="s">
        <v>22</v>
      </c>
      <c r="B9088" s="5" t="str">
        <f>TEXT(DATA[[#This Row],[Fecha]],"mmm")</f>
        <v>dic</v>
      </c>
      <c r="C9088" s="16">
        <f>(WEEKNUM(DATA[[#This Row],[Fecha]],2))</f>
        <v>50</v>
      </c>
      <c r="D9088" s="149">
        <v>45635</v>
      </c>
      <c r="E9088" s="158">
        <f>YEAR(DATA[[#This Row],[Fecha]])</f>
        <v>2024</v>
      </c>
      <c r="F9088" s="150" t="s">
        <v>58</v>
      </c>
      <c r="G9088" s="32" t="s">
        <v>53</v>
      </c>
      <c r="H9088" s="151" t="s">
        <v>480</v>
      </c>
      <c r="I9088" s="32" t="s">
        <v>166</v>
      </c>
      <c r="J9088" s="19">
        <v>0.6</v>
      </c>
      <c r="K9088" s="126"/>
    </row>
    <row r="9089" spans="1:11">
      <c r="A9089" s="121" t="s">
        <v>22</v>
      </c>
      <c r="B9089" s="5" t="str">
        <f>TEXT(DATA[[#This Row],[Fecha]],"mmm")</f>
        <v>dic</v>
      </c>
      <c r="C9089" s="16">
        <f>(WEEKNUM(DATA[[#This Row],[Fecha]],2))</f>
        <v>50</v>
      </c>
      <c r="D9089" s="149">
        <v>45635</v>
      </c>
      <c r="E9089" s="158">
        <f>YEAR(DATA[[#This Row],[Fecha]])</f>
        <v>2024</v>
      </c>
      <c r="F9089" s="150" t="s">
        <v>398</v>
      </c>
      <c r="G9089" s="32" t="s">
        <v>53</v>
      </c>
      <c r="H9089" s="151" t="s">
        <v>366</v>
      </c>
      <c r="I9089" s="32" t="s">
        <v>166</v>
      </c>
      <c r="J9089" s="19">
        <v>0.5</v>
      </c>
      <c r="K9089" s="126"/>
    </row>
    <row r="9090" spans="1:11">
      <c r="A9090" s="121" t="s">
        <v>22</v>
      </c>
      <c r="B9090" s="5" t="str">
        <f>TEXT(DATA[[#This Row],[Fecha]],"mmm")</f>
        <v>dic</v>
      </c>
      <c r="C9090" s="16">
        <f>(WEEKNUM(DATA[[#This Row],[Fecha]],2))</f>
        <v>50</v>
      </c>
      <c r="D9090" s="149">
        <v>45635</v>
      </c>
      <c r="E9090" s="158">
        <f>YEAR(DATA[[#This Row],[Fecha]])</f>
        <v>2024</v>
      </c>
      <c r="F9090" s="150" t="s">
        <v>58</v>
      </c>
      <c r="G9090" s="32" t="s">
        <v>53</v>
      </c>
      <c r="H9090" s="151" t="s">
        <v>828</v>
      </c>
      <c r="I9090" s="32" t="s">
        <v>166</v>
      </c>
      <c r="J9090" s="19">
        <v>0.4</v>
      </c>
      <c r="K9090" s="126"/>
    </row>
    <row r="9091" spans="1:11">
      <c r="A9091" s="121" t="s">
        <v>20</v>
      </c>
      <c r="B9091" s="5" t="str">
        <f>TEXT(DATA[[#This Row],[Fecha]],"mmm")</f>
        <v>dic</v>
      </c>
      <c r="C9091" s="16">
        <f>(WEEKNUM(DATA[[#This Row],[Fecha]],2))</f>
        <v>50</v>
      </c>
      <c r="D9091" s="149">
        <v>45636</v>
      </c>
      <c r="E9091" s="158">
        <f>YEAR(DATA[[#This Row],[Fecha]])</f>
        <v>2024</v>
      </c>
      <c r="F9091" s="150" t="s">
        <v>335</v>
      </c>
      <c r="G9091" s="32" t="s">
        <v>482</v>
      </c>
      <c r="H9091" s="151" t="s">
        <v>491</v>
      </c>
      <c r="I9091" s="32" t="s">
        <v>56</v>
      </c>
      <c r="J9091" s="19">
        <v>13.92</v>
      </c>
      <c r="K9091" s="126" t="s">
        <v>1368</v>
      </c>
    </row>
    <row r="9092" spans="1:11">
      <c r="A9092" s="121" t="s">
        <v>20</v>
      </c>
      <c r="B9092" s="5" t="str">
        <f>TEXT(DATA[[#This Row],[Fecha]],"mmm")</f>
        <v>dic</v>
      </c>
      <c r="C9092" s="16">
        <f>(WEEKNUM(DATA[[#This Row],[Fecha]],2))</f>
        <v>50</v>
      </c>
      <c r="D9092" s="149">
        <v>45636</v>
      </c>
      <c r="E9092" s="158">
        <f>YEAR(DATA[[#This Row],[Fecha]])</f>
        <v>2024</v>
      </c>
      <c r="F9092" s="150" t="s">
        <v>58</v>
      </c>
      <c r="G9092" s="32" t="s">
        <v>76</v>
      </c>
      <c r="H9092" s="151" t="s">
        <v>596</v>
      </c>
      <c r="I9092" s="32" t="s">
        <v>166</v>
      </c>
      <c r="J9092" s="19">
        <v>1.9</v>
      </c>
      <c r="K9092" s="126"/>
    </row>
    <row r="9093" spans="1:11">
      <c r="A9093" s="121" t="s">
        <v>19</v>
      </c>
      <c r="B9093" s="5" t="str">
        <f>TEXT(DATA[[#This Row],[Fecha]],"mmm")</f>
        <v>dic</v>
      </c>
      <c r="C9093" s="16">
        <f>(WEEKNUM(DATA[[#This Row],[Fecha]],2))</f>
        <v>50</v>
      </c>
      <c r="D9093" s="149">
        <v>45636</v>
      </c>
      <c r="E9093" s="158">
        <f>YEAR(DATA[[#This Row],[Fecha]])</f>
        <v>2024</v>
      </c>
      <c r="F9093" s="150" t="s">
        <v>398</v>
      </c>
      <c r="G9093" s="32" t="s">
        <v>74</v>
      </c>
      <c r="H9093" s="151" t="s">
        <v>135</v>
      </c>
      <c r="I9093" s="32" t="s">
        <v>166</v>
      </c>
      <c r="J9093" s="19">
        <v>2.68</v>
      </c>
      <c r="K9093" s="126"/>
    </row>
    <row r="9094" spans="1:11">
      <c r="A9094" s="121" t="s">
        <v>20</v>
      </c>
      <c r="B9094" s="5" t="str">
        <f>TEXT(DATA[[#This Row],[Fecha]],"mmm")</f>
        <v>dic</v>
      </c>
      <c r="C9094" s="16">
        <f>(WEEKNUM(DATA[[#This Row],[Fecha]],2))</f>
        <v>50</v>
      </c>
      <c r="D9094" s="149">
        <v>45636</v>
      </c>
      <c r="E9094" s="158">
        <f>YEAR(DATA[[#This Row],[Fecha]])</f>
        <v>2024</v>
      </c>
      <c r="F9094" s="150" t="s">
        <v>398</v>
      </c>
      <c r="G9094" s="32" t="s">
        <v>76</v>
      </c>
      <c r="H9094" s="151" t="s">
        <v>596</v>
      </c>
      <c r="I9094" s="32" t="s">
        <v>166</v>
      </c>
      <c r="J9094" s="19">
        <v>0.75</v>
      </c>
      <c r="K9094" s="126"/>
    </row>
    <row r="9095" spans="1:11">
      <c r="A9095" s="121" t="s">
        <v>20</v>
      </c>
      <c r="B9095" s="5" t="str">
        <f>TEXT(DATA[[#This Row],[Fecha]],"mmm")</f>
        <v>dic</v>
      </c>
      <c r="C9095" s="16">
        <f>(WEEKNUM(DATA[[#This Row],[Fecha]],2))</f>
        <v>50</v>
      </c>
      <c r="D9095" s="149">
        <v>45636</v>
      </c>
      <c r="E9095" s="158">
        <f>YEAR(DATA[[#This Row],[Fecha]])</f>
        <v>2024</v>
      </c>
      <c r="F9095" s="150" t="s">
        <v>58</v>
      </c>
      <c r="G9095" s="32" t="s">
        <v>76</v>
      </c>
      <c r="H9095" s="151" t="s">
        <v>352</v>
      </c>
      <c r="I9095" s="32" t="s">
        <v>56</v>
      </c>
      <c r="J9095" s="19">
        <v>14.55</v>
      </c>
      <c r="K9095" s="126" t="s">
        <v>1369</v>
      </c>
    </row>
    <row r="9096" spans="1:11">
      <c r="A9096" s="121" t="s">
        <v>20</v>
      </c>
      <c r="B9096" s="5" t="str">
        <f>TEXT(DATA[[#This Row],[Fecha]],"mmm")</f>
        <v>dic</v>
      </c>
      <c r="C9096" s="16">
        <f>(WEEKNUM(DATA[[#This Row],[Fecha]],2))</f>
        <v>50</v>
      </c>
      <c r="D9096" s="149">
        <v>45636</v>
      </c>
      <c r="E9096" s="158">
        <f>YEAR(DATA[[#This Row],[Fecha]])</f>
        <v>2024</v>
      </c>
      <c r="F9096" s="150" t="s">
        <v>335</v>
      </c>
      <c r="G9096" s="32" t="s">
        <v>76</v>
      </c>
      <c r="H9096" s="151" t="s">
        <v>610</v>
      </c>
      <c r="I9096" s="32" t="s">
        <v>56</v>
      </c>
      <c r="J9096" s="19">
        <v>16.350000000000001</v>
      </c>
      <c r="K9096" s="126" t="s">
        <v>1370</v>
      </c>
    </row>
    <row r="9097" spans="1:11">
      <c r="A9097" s="121" t="s">
        <v>19</v>
      </c>
      <c r="B9097" s="5" t="str">
        <f>TEXT(DATA[[#This Row],[Fecha]],"mmm")</f>
        <v>dic</v>
      </c>
      <c r="C9097" s="16">
        <f>(WEEKNUM(DATA[[#This Row],[Fecha]],2))</f>
        <v>50</v>
      </c>
      <c r="D9097" s="149">
        <v>45636</v>
      </c>
      <c r="E9097" s="158">
        <f>YEAR(DATA[[#This Row],[Fecha]])</f>
        <v>2024</v>
      </c>
      <c r="F9097" s="150" t="s">
        <v>398</v>
      </c>
      <c r="G9097" s="32" t="s">
        <v>74</v>
      </c>
      <c r="H9097" s="151" t="s">
        <v>135</v>
      </c>
      <c r="I9097" s="32" t="s">
        <v>166</v>
      </c>
      <c r="J9097" s="19">
        <v>0.52</v>
      </c>
      <c r="K9097" s="126"/>
    </row>
    <row r="9098" spans="1:11">
      <c r="A9098" s="121" t="s">
        <v>20</v>
      </c>
      <c r="B9098" s="5" t="str">
        <f>TEXT(DATA[[#This Row],[Fecha]],"mmm")</f>
        <v>dic</v>
      </c>
      <c r="C9098" s="16">
        <f>(WEEKNUM(DATA[[#This Row],[Fecha]],2))</f>
        <v>50</v>
      </c>
      <c r="D9098" s="149">
        <v>45636</v>
      </c>
      <c r="E9098" s="158">
        <f>YEAR(DATA[[#This Row],[Fecha]])</f>
        <v>2024</v>
      </c>
      <c r="F9098" s="150" t="s">
        <v>335</v>
      </c>
      <c r="G9098" s="32" t="s">
        <v>76</v>
      </c>
      <c r="H9098" s="151" t="s">
        <v>610</v>
      </c>
      <c r="I9098" s="32" t="s">
        <v>56</v>
      </c>
      <c r="J9098" s="19">
        <v>13.05</v>
      </c>
      <c r="K9098" s="126" t="s">
        <v>1370</v>
      </c>
    </row>
    <row r="9099" spans="1:11">
      <c r="A9099" s="121" t="s">
        <v>20</v>
      </c>
      <c r="B9099" s="5" t="str">
        <f>TEXT(DATA[[#This Row],[Fecha]],"mmm")</f>
        <v>dic</v>
      </c>
      <c r="C9099" s="16">
        <f>(WEEKNUM(DATA[[#This Row],[Fecha]],2))</f>
        <v>50</v>
      </c>
      <c r="D9099" s="149">
        <v>45636</v>
      </c>
      <c r="E9099" s="158">
        <f>YEAR(DATA[[#This Row],[Fecha]])</f>
        <v>2024</v>
      </c>
      <c r="F9099" s="150" t="s">
        <v>58</v>
      </c>
      <c r="G9099" s="32" t="s">
        <v>76</v>
      </c>
      <c r="H9099" s="151" t="s">
        <v>610</v>
      </c>
      <c r="I9099" s="32" t="s">
        <v>56</v>
      </c>
      <c r="J9099" s="19">
        <v>12.52</v>
      </c>
      <c r="K9099" s="126" t="s">
        <v>1371</v>
      </c>
    </row>
    <row r="9100" spans="1:11">
      <c r="A9100" s="121" t="s">
        <v>20</v>
      </c>
      <c r="B9100" s="5" t="str">
        <f>TEXT(DATA[[#This Row],[Fecha]],"mmm")</f>
        <v>dic</v>
      </c>
      <c r="C9100" s="16">
        <f>(WEEKNUM(DATA[[#This Row],[Fecha]],2))</f>
        <v>50</v>
      </c>
      <c r="D9100" s="149">
        <v>45636</v>
      </c>
      <c r="E9100" s="158">
        <f>YEAR(DATA[[#This Row],[Fecha]])</f>
        <v>2024</v>
      </c>
      <c r="F9100" s="150" t="s">
        <v>58</v>
      </c>
      <c r="G9100" s="32" t="s">
        <v>76</v>
      </c>
      <c r="H9100" s="151" t="s">
        <v>90</v>
      </c>
      <c r="I9100" s="32" t="s">
        <v>57</v>
      </c>
      <c r="J9100" s="19">
        <v>7.12</v>
      </c>
      <c r="K9100" s="126" t="s">
        <v>1372</v>
      </c>
    </row>
    <row r="9101" spans="1:11">
      <c r="A9101" s="121" t="s">
        <v>20</v>
      </c>
      <c r="B9101" s="5" t="str">
        <f>TEXT(DATA[[#This Row],[Fecha]],"mmm")</f>
        <v>dic</v>
      </c>
      <c r="C9101" s="16">
        <f>(WEEKNUM(DATA[[#This Row],[Fecha]],2))</f>
        <v>50</v>
      </c>
      <c r="D9101" s="149">
        <v>45636</v>
      </c>
      <c r="E9101" s="158">
        <f>YEAR(DATA[[#This Row],[Fecha]])</f>
        <v>2024</v>
      </c>
      <c r="F9101" s="150" t="s">
        <v>335</v>
      </c>
      <c r="G9101" s="32" t="s">
        <v>76</v>
      </c>
      <c r="H9101" s="151" t="s">
        <v>90</v>
      </c>
      <c r="I9101" s="32" t="s">
        <v>57</v>
      </c>
      <c r="J9101" s="19">
        <v>5.43</v>
      </c>
      <c r="K9101" s="126" t="s">
        <v>1372</v>
      </c>
    </row>
    <row r="9102" spans="1:11">
      <c r="A9102" s="121" t="s">
        <v>19</v>
      </c>
      <c r="B9102" s="5" t="str">
        <f>TEXT(DATA[[#This Row],[Fecha]],"mmm")</f>
        <v>dic</v>
      </c>
      <c r="C9102" s="16">
        <f>(WEEKNUM(DATA[[#This Row],[Fecha]],2))</f>
        <v>50</v>
      </c>
      <c r="D9102" s="149">
        <v>45636</v>
      </c>
      <c r="E9102" s="158">
        <f>YEAR(DATA[[#This Row],[Fecha]])</f>
        <v>2024</v>
      </c>
      <c r="F9102" s="150" t="s">
        <v>58</v>
      </c>
      <c r="G9102" s="32" t="s">
        <v>65</v>
      </c>
      <c r="H9102" s="151" t="s">
        <v>435</v>
      </c>
      <c r="I9102" s="32" t="s">
        <v>166</v>
      </c>
      <c r="J9102" s="19">
        <v>1.74</v>
      </c>
      <c r="K9102" s="126"/>
    </row>
    <row r="9103" spans="1:11">
      <c r="A9103" s="121" t="s">
        <v>19</v>
      </c>
      <c r="B9103" s="5" t="str">
        <f>TEXT(DATA[[#This Row],[Fecha]],"mmm")</f>
        <v>dic</v>
      </c>
      <c r="C9103" s="16">
        <f>(WEEKNUM(DATA[[#This Row],[Fecha]],2))</f>
        <v>50</v>
      </c>
      <c r="D9103" s="149">
        <v>45636</v>
      </c>
      <c r="E9103" s="158">
        <f>YEAR(DATA[[#This Row],[Fecha]])</f>
        <v>2024</v>
      </c>
      <c r="F9103" s="150" t="s">
        <v>58</v>
      </c>
      <c r="G9103" s="32" t="s">
        <v>65</v>
      </c>
      <c r="H9103" s="151" t="s">
        <v>435</v>
      </c>
      <c r="I9103" s="32" t="s">
        <v>166</v>
      </c>
      <c r="J9103" s="19">
        <v>1.67</v>
      </c>
      <c r="K9103" s="126"/>
    </row>
    <row r="9104" spans="1:11">
      <c r="A9104" s="121" t="s">
        <v>20</v>
      </c>
      <c r="B9104" s="5" t="str">
        <f>TEXT(DATA[[#This Row],[Fecha]],"mmm")</f>
        <v>dic</v>
      </c>
      <c r="C9104" s="16">
        <f>(WEEKNUM(DATA[[#This Row],[Fecha]],2))</f>
        <v>50</v>
      </c>
      <c r="D9104" s="149">
        <v>45636</v>
      </c>
      <c r="E9104" s="158">
        <f>YEAR(DATA[[#This Row],[Fecha]])</f>
        <v>2024</v>
      </c>
      <c r="F9104" s="150" t="s">
        <v>58</v>
      </c>
      <c r="G9104" s="32" t="s">
        <v>75</v>
      </c>
      <c r="H9104" s="151" t="s">
        <v>555</v>
      </c>
      <c r="I9104" s="32" t="s">
        <v>166</v>
      </c>
      <c r="J9104" s="19">
        <v>2.44</v>
      </c>
      <c r="K9104" s="126"/>
    </row>
    <row r="9105" spans="1:11">
      <c r="A9105" s="121" t="s">
        <v>20</v>
      </c>
      <c r="B9105" s="5" t="str">
        <f>TEXT(DATA[[#This Row],[Fecha]],"mmm")</f>
        <v>dic</v>
      </c>
      <c r="C9105" s="16">
        <f>(WEEKNUM(DATA[[#This Row],[Fecha]],2))</f>
        <v>50</v>
      </c>
      <c r="D9105" s="149">
        <v>45636</v>
      </c>
      <c r="E9105" s="158">
        <f>YEAR(DATA[[#This Row],[Fecha]])</f>
        <v>2024</v>
      </c>
      <c r="F9105" s="150" t="s">
        <v>58</v>
      </c>
      <c r="G9105" s="32" t="s">
        <v>75</v>
      </c>
      <c r="H9105" s="151" t="s">
        <v>555</v>
      </c>
      <c r="I9105" s="32" t="s">
        <v>166</v>
      </c>
      <c r="J9105" s="19">
        <v>1.56</v>
      </c>
      <c r="K9105" s="126"/>
    </row>
    <row r="9106" spans="1:11">
      <c r="A9106" s="121" t="s">
        <v>20</v>
      </c>
      <c r="B9106" s="5" t="str">
        <f>TEXT(DATA[[#This Row],[Fecha]],"mmm")</f>
        <v>dic</v>
      </c>
      <c r="C9106" s="16">
        <f>(WEEKNUM(DATA[[#This Row],[Fecha]],2))</f>
        <v>50</v>
      </c>
      <c r="D9106" s="149">
        <v>45636</v>
      </c>
      <c r="E9106" s="158">
        <f>YEAR(DATA[[#This Row],[Fecha]])</f>
        <v>2024</v>
      </c>
      <c r="F9106" s="150" t="s">
        <v>335</v>
      </c>
      <c r="G9106" s="32" t="s">
        <v>52</v>
      </c>
      <c r="H9106" s="151" t="s">
        <v>174</v>
      </c>
      <c r="I9106" s="32" t="s">
        <v>57</v>
      </c>
      <c r="J9106" s="19">
        <v>25.08</v>
      </c>
      <c r="K9106" s="126" t="s">
        <v>1373</v>
      </c>
    </row>
    <row r="9107" spans="1:11">
      <c r="A9107" s="121" t="s">
        <v>20</v>
      </c>
      <c r="B9107" s="5" t="str">
        <f>TEXT(DATA[[#This Row],[Fecha]],"mmm")</f>
        <v>dic</v>
      </c>
      <c r="C9107" s="16">
        <f>(WEEKNUM(DATA[[#This Row],[Fecha]],2))</f>
        <v>50</v>
      </c>
      <c r="D9107" s="149">
        <v>45636</v>
      </c>
      <c r="E9107" s="158">
        <f>YEAR(DATA[[#This Row],[Fecha]])</f>
        <v>2024</v>
      </c>
      <c r="F9107" s="150" t="s">
        <v>335</v>
      </c>
      <c r="G9107" s="32" t="s">
        <v>52</v>
      </c>
      <c r="H9107" s="151" t="s">
        <v>174</v>
      </c>
      <c r="I9107" s="32" t="s">
        <v>57</v>
      </c>
      <c r="J9107" s="19">
        <v>10.34</v>
      </c>
      <c r="K9107" s="126" t="s">
        <v>1373</v>
      </c>
    </row>
    <row r="9108" spans="1:11">
      <c r="A9108" s="121" t="s">
        <v>20</v>
      </c>
      <c r="B9108" s="5" t="str">
        <f>TEXT(DATA[[#This Row],[Fecha]],"mmm")</f>
        <v>dic</v>
      </c>
      <c r="C9108" s="16">
        <f>(WEEKNUM(DATA[[#This Row],[Fecha]],2))</f>
        <v>50</v>
      </c>
      <c r="D9108" s="149">
        <v>45636</v>
      </c>
      <c r="E9108" s="158">
        <f>YEAR(DATA[[#This Row],[Fecha]])</f>
        <v>2024</v>
      </c>
      <c r="F9108" s="150" t="s">
        <v>335</v>
      </c>
      <c r="G9108" s="32" t="s">
        <v>76</v>
      </c>
      <c r="H9108" s="151" t="s">
        <v>303</v>
      </c>
      <c r="I9108" s="32" t="s">
        <v>56</v>
      </c>
      <c r="J9108" s="19">
        <v>33.36</v>
      </c>
      <c r="K9108" s="126" t="s">
        <v>1374</v>
      </c>
    </row>
    <row r="9109" spans="1:11">
      <c r="A9109" s="121" t="s">
        <v>20</v>
      </c>
      <c r="B9109" s="5" t="str">
        <f>TEXT(DATA[[#This Row],[Fecha]],"mmm")</f>
        <v>dic</v>
      </c>
      <c r="C9109" s="16">
        <f>(WEEKNUM(DATA[[#This Row],[Fecha]],2))</f>
        <v>50</v>
      </c>
      <c r="D9109" s="149">
        <v>45636</v>
      </c>
      <c r="E9109" s="158">
        <f>YEAR(DATA[[#This Row],[Fecha]])</f>
        <v>2024</v>
      </c>
      <c r="F9109" s="150" t="s">
        <v>398</v>
      </c>
      <c r="G9109" s="32" t="s">
        <v>76</v>
      </c>
      <c r="H9109" s="151" t="s">
        <v>595</v>
      </c>
      <c r="I9109" s="32" t="s">
        <v>56</v>
      </c>
      <c r="J9109" s="19">
        <v>30</v>
      </c>
      <c r="K9109" s="126" t="s">
        <v>1375</v>
      </c>
    </row>
    <row r="9110" spans="1:11">
      <c r="A9110" s="121" t="s">
        <v>22</v>
      </c>
      <c r="B9110" s="5" t="str">
        <f>TEXT(DATA[[#This Row],[Fecha]],"mmm")</f>
        <v>dic</v>
      </c>
      <c r="C9110" s="16">
        <f>(WEEKNUM(DATA[[#This Row],[Fecha]],2))</f>
        <v>50</v>
      </c>
      <c r="D9110" s="149">
        <v>45636</v>
      </c>
      <c r="E9110" s="158">
        <f>YEAR(DATA[[#This Row],[Fecha]])</f>
        <v>2024</v>
      </c>
      <c r="F9110" s="150" t="s">
        <v>58</v>
      </c>
      <c r="G9110" s="32" t="s">
        <v>59</v>
      </c>
      <c r="H9110" s="151" t="s">
        <v>487</v>
      </c>
      <c r="I9110" s="32" t="s">
        <v>166</v>
      </c>
      <c r="J9110" s="19">
        <v>0.15</v>
      </c>
      <c r="K9110" s="126"/>
    </row>
    <row r="9111" spans="1:11">
      <c r="A9111" s="121" t="s">
        <v>20</v>
      </c>
      <c r="B9111" s="5" t="str">
        <f>TEXT(DATA[[#This Row],[Fecha]],"mmm")</f>
        <v>dic</v>
      </c>
      <c r="C9111" s="16">
        <f>(WEEKNUM(DATA[[#This Row],[Fecha]],2))</f>
        <v>50</v>
      </c>
      <c r="D9111" s="149">
        <v>45636</v>
      </c>
      <c r="E9111" s="158">
        <f>YEAR(DATA[[#This Row],[Fecha]])</f>
        <v>2024</v>
      </c>
      <c r="F9111" s="150" t="s">
        <v>398</v>
      </c>
      <c r="G9111" s="32" t="s">
        <v>76</v>
      </c>
      <c r="H9111" s="151" t="s">
        <v>595</v>
      </c>
      <c r="I9111" s="32" t="s">
        <v>56</v>
      </c>
      <c r="J9111" s="19">
        <v>30</v>
      </c>
      <c r="K9111" s="126" t="s">
        <v>1375</v>
      </c>
    </row>
    <row r="9112" spans="1:11">
      <c r="A9112" s="121" t="s">
        <v>20</v>
      </c>
      <c r="B9112" s="5" t="str">
        <f>TEXT(DATA[[#This Row],[Fecha]],"mmm")</f>
        <v>dic</v>
      </c>
      <c r="C9112" s="16">
        <f>(WEEKNUM(DATA[[#This Row],[Fecha]],2))</f>
        <v>50</v>
      </c>
      <c r="D9112" s="149">
        <v>45636</v>
      </c>
      <c r="E9112" s="158">
        <f>YEAR(DATA[[#This Row],[Fecha]])</f>
        <v>2024</v>
      </c>
      <c r="F9112" s="150" t="s">
        <v>398</v>
      </c>
      <c r="G9112" s="32" t="s">
        <v>76</v>
      </c>
      <c r="H9112" s="151" t="s">
        <v>595</v>
      </c>
      <c r="I9112" s="32" t="s">
        <v>56</v>
      </c>
      <c r="J9112" s="19">
        <v>24.79</v>
      </c>
      <c r="K9112" s="126" t="s">
        <v>1375</v>
      </c>
    </row>
    <row r="9113" spans="1:11">
      <c r="A9113" s="121" t="s">
        <v>20</v>
      </c>
      <c r="B9113" s="5" t="str">
        <f>TEXT(DATA[[#This Row],[Fecha]],"mmm")</f>
        <v>dic</v>
      </c>
      <c r="C9113" s="16">
        <f>(WEEKNUM(DATA[[#This Row],[Fecha]],2))</f>
        <v>50</v>
      </c>
      <c r="D9113" s="149">
        <v>45636</v>
      </c>
      <c r="E9113" s="158">
        <f>YEAR(DATA[[#This Row],[Fecha]])</f>
        <v>2024</v>
      </c>
      <c r="F9113" s="150" t="s">
        <v>398</v>
      </c>
      <c r="G9113" s="32" t="s">
        <v>76</v>
      </c>
      <c r="H9113" s="151" t="s">
        <v>595</v>
      </c>
      <c r="I9113" s="32" t="s">
        <v>56</v>
      </c>
      <c r="J9113" s="19">
        <v>11.7</v>
      </c>
      <c r="K9113" s="126" t="s">
        <v>1375</v>
      </c>
    </row>
    <row r="9114" spans="1:11">
      <c r="A9114" s="121" t="s">
        <v>22</v>
      </c>
      <c r="B9114" s="5" t="str">
        <f>TEXT(DATA[[#This Row],[Fecha]],"mmm")</f>
        <v>dic</v>
      </c>
      <c r="C9114" s="16">
        <f>(WEEKNUM(DATA[[#This Row],[Fecha]],2))</f>
        <v>50</v>
      </c>
      <c r="D9114" s="149">
        <v>45636</v>
      </c>
      <c r="E9114" s="158">
        <f>YEAR(DATA[[#This Row],[Fecha]])</f>
        <v>2024</v>
      </c>
      <c r="F9114" s="150" t="s">
        <v>58</v>
      </c>
      <c r="G9114" s="32" t="s">
        <v>71</v>
      </c>
      <c r="H9114" s="151" t="s">
        <v>147</v>
      </c>
      <c r="I9114" s="32" t="s">
        <v>57</v>
      </c>
      <c r="J9114" s="19">
        <v>17.86</v>
      </c>
      <c r="K9114" s="126" t="s">
        <v>1376</v>
      </c>
    </row>
    <row r="9115" spans="1:11">
      <c r="A9115" s="121" t="s">
        <v>20</v>
      </c>
      <c r="B9115" s="5" t="str">
        <f>TEXT(DATA[[#This Row],[Fecha]],"mmm")</f>
        <v>dic</v>
      </c>
      <c r="C9115" s="16">
        <f>(WEEKNUM(DATA[[#This Row],[Fecha]],2))</f>
        <v>50</v>
      </c>
      <c r="D9115" s="149">
        <v>45636</v>
      </c>
      <c r="E9115" s="158">
        <f>YEAR(DATA[[#This Row],[Fecha]])</f>
        <v>2024</v>
      </c>
      <c r="F9115" s="150" t="s">
        <v>398</v>
      </c>
      <c r="G9115" s="32" t="s">
        <v>76</v>
      </c>
      <c r="H9115" s="151" t="s">
        <v>595</v>
      </c>
      <c r="I9115" s="32" t="s">
        <v>56</v>
      </c>
      <c r="J9115" s="19">
        <v>9.7200000000000006</v>
      </c>
      <c r="K9115" s="126" t="s">
        <v>1375</v>
      </c>
    </row>
    <row r="9116" spans="1:11">
      <c r="A9116" s="121" t="s">
        <v>20</v>
      </c>
      <c r="B9116" s="5" t="str">
        <f>TEXT(DATA[[#This Row],[Fecha]],"mmm")</f>
        <v>dic</v>
      </c>
      <c r="C9116" s="16">
        <f>(WEEKNUM(DATA[[#This Row],[Fecha]],2))</f>
        <v>50</v>
      </c>
      <c r="D9116" s="149">
        <v>45636</v>
      </c>
      <c r="E9116" s="158">
        <f>YEAR(DATA[[#This Row],[Fecha]])</f>
        <v>2024</v>
      </c>
      <c r="F9116" s="150" t="s">
        <v>58</v>
      </c>
      <c r="G9116" s="32" t="s">
        <v>76</v>
      </c>
      <c r="H9116" s="151" t="s">
        <v>595</v>
      </c>
      <c r="I9116" s="32" t="s">
        <v>56</v>
      </c>
      <c r="J9116" s="19">
        <v>7.5</v>
      </c>
      <c r="K9116" s="126" t="s">
        <v>1377</v>
      </c>
    </row>
    <row r="9117" spans="1:11">
      <c r="A9117" s="121" t="s">
        <v>20</v>
      </c>
      <c r="B9117" s="5" t="str">
        <f>TEXT(DATA[[#This Row],[Fecha]],"mmm")</f>
        <v>dic</v>
      </c>
      <c r="C9117" s="16">
        <f>(WEEKNUM(DATA[[#This Row],[Fecha]],2))</f>
        <v>50</v>
      </c>
      <c r="D9117" s="149">
        <v>45636</v>
      </c>
      <c r="E9117" s="158">
        <f>YEAR(DATA[[#This Row],[Fecha]])</f>
        <v>2024</v>
      </c>
      <c r="F9117" s="150" t="s">
        <v>58</v>
      </c>
      <c r="G9117" s="32" t="s">
        <v>76</v>
      </c>
      <c r="H9117" s="151" t="s">
        <v>595</v>
      </c>
      <c r="I9117" s="32" t="s">
        <v>56</v>
      </c>
      <c r="J9117" s="19">
        <v>7.24</v>
      </c>
      <c r="K9117" s="126" t="s">
        <v>1377</v>
      </c>
    </row>
    <row r="9118" spans="1:11">
      <c r="A9118" s="121" t="s">
        <v>20</v>
      </c>
      <c r="B9118" s="5" t="str">
        <f>TEXT(DATA[[#This Row],[Fecha]],"mmm")</f>
        <v>dic</v>
      </c>
      <c r="C9118" s="16">
        <f>(WEEKNUM(DATA[[#This Row],[Fecha]],2))</f>
        <v>50</v>
      </c>
      <c r="D9118" s="149">
        <v>45636</v>
      </c>
      <c r="E9118" s="158">
        <f>YEAR(DATA[[#This Row],[Fecha]])</f>
        <v>2024</v>
      </c>
      <c r="F9118" s="150" t="s">
        <v>398</v>
      </c>
      <c r="G9118" s="32" t="s">
        <v>76</v>
      </c>
      <c r="H9118" s="151" t="s">
        <v>595</v>
      </c>
      <c r="I9118" s="32" t="s">
        <v>56</v>
      </c>
      <c r="J9118" s="19">
        <v>6.91</v>
      </c>
      <c r="K9118" s="126" t="s">
        <v>1375</v>
      </c>
    </row>
    <row r="9119" spans="1:11">
      <c r="A9119" s="121" t="s">
        <v>20</v>
      </c>
      <c r="B9119" s="5" t="str">
        <f>TEXT(DATA[[#This Row],[Fecha]],"mmm")</f>
        <v>dic</v>
      </c>
      <c r="C9119" s="16">
        <f>(WEEKNUM(DATA[[#This Row],[Fecha]],2))</f>
        <v>50</v>
      </c>
      <c r="D9119" s="149">
        <v>45636</v>
      </c>
      <c r="E9119" s="158">
        <f>YEAR(DATA[[#This Row],[Fecha]])</f>
        <v>2024</v>
      </c>
      <c r="F9119" s="150" t="s">
        <v>398</v>
      </c>
      <c r="G9119" s="32" t="s">
        <v>76</v>
      </c>
      <c r="H9119" s="151" t="s">
        <v>595</v>
      </c>
      <c r="I9119" s="32" t="s">
        <v>56</v>
      </c>
      <c r="J9119" s="19">
        <v>5.51</v>
      </c>
      <c r="K9119" s="126" t="s">
        <v>1375</v>
      </c>
    </row>
    <row r="9120" spans="1:11">
      <c r="A9120" s="121" t="s">
        <v>20</v>
      </c>
      <c r="B9120" s="5" t="str">
        <f>TEXT(DATA[[#This Row],[Fecha]],"mmm")</f>
        <v>dic</v>
      </c>
      <c r="C9120" s="16">
        <f>(WEEKNUM(DATA[[#This Row],[Fecha]],2))</f>
        <v>50</v>
      </c>
      <c r="D9120" s="149">
        <v>45636</v>
      </c>
      <c r="E9120" s="158">
        <f>YEAR(DATA[[#This Row],[Fecha]])</f>
        <v>2024</v>
      </c>
      <c r="F9120" s="150" t="s">
        <v>58</v>
      </c>
      <c r="G9120" s="32" t="s">
        <v>76</v>
      </c>
      <c r="H9120" s="151" t="s">
        <v>595</v>
      </c>
      <c r="I9120" s="32" t="s">
        <v>56</v>
      </c>
      <c r="J9120" s="19">
        <v>5.2</v>
      </c>
      <c r="K9120" s="126" t="s">
        <v>1377</v>
      </c>
    </row>
    <row r="9121" spans="1:11">
      <c r="A9121" s="121" t="s">
        <v>20</v>
      </c>
      <c r="B9121" s="5" t="str">
        <f>TEXT(DATA[[#This Row],[Fecha]],"mmm")</f>
        <v>dic</v>
      </c>
      <c r="C9121" s="16">
        <f>(WEEKNUM(DATA[[#This Row],[Fecha]],2))</f>
        <v>50</v>
      </c>
      <c r="D9121" s="149">
        <v>45636</v>
      </c>
      <c r="E9121" s="158">
        <f>YEAR(DATA[[#This Row],[Fecha]])</f>
        <v>2024</v>
      </c>
      <c r="F9121" s="150" t="s">
        <v>58</v>
      </c>
      <c r="G9121" s="32" t="s">
        <v>76</v>
      </c>
      <c r="H9121" s="151" t="s">
        <v>865</v>
      </c>
      <c r="I9121" s="32" t="s">
        <v>166</v>
      </c>
      <c r="J9121" s="19">
        <v>1.29</v>
      </c>
      <c r="K9121" s="126"/>
    </row>
    <row r="9122" spans="1:11">
      <c r="A9122" s="121" t="s">
        <v>20</v>
      </c>
      <c r="B9122" s="5" t="str">
        <f>TEXT(DATA[[#This Row],[Fecha]],"mmm")</f>
        <v>dic</v>
      </c>
      <c r="C9122" s="16">
        <f>(WEEKNUM(DATA[[#This Row],[Fecha]],2))</f>
        <v>50</v>
      </c>
      <c r="D9122" s="149">
        <v>45636</v>
      </c>
      <c r="E9122" s="158">
        <f>YEAR(DATA[[#This Row],[Fecha]])</f>
        <v>2024</v>
      </c>
      <c r="F9122" s="150" t="s">
        <v>58</v>
      </c>
      <c r="G9122" s="32" t="s">
        <v>76</v>
      </c>
      <c r="H9122" s="151" t="s">
        <v>865</v>
      </c>
      <c r="I9122" s="32" t="s">
        <v>166</v>
      </c>
      <c r="J9122" s="19">
        <v>1.17</v>
      </c>
      <c r="K9122" s="126"/>
    </row>
    <row r="9123" spans="1:11">
      <c r="A9123" s="121" t="s">
        <v>20</v>
      </c>
      <c r="B9123" s="5" t="str">
        <f>TEXT(DATA[[#This Row],[Fecha]],"mmm")</f>
        <v>dic</v>
      </c>
      <c r="C9123" s="16">
        <f>(WEEKNUM(DATA[[#This Row],[Fecha]],2))</f>
        <v>50</v>
      </c>
      <c r="D9123" s="149">
        <v>45636</v>
      </c>
      <c r="E9123" s="158">
        <f>YEAR(DATA[[#This Row],[Fecha]])</f>
        <v>2024</v>
      </c>
      <c r="F9123" s="150" t="s">
        <v>398</v>
      </c>
      <c r="G9123" s="32" t="s">
        <v>59</v>
      </c>
      <c r="H9123" s="151" t="s">
        <v>656</v>
      </c>
      <c r="I9123" s="32" t="s">
        <v>166</v>
      </c>
      <c r="J9123" s="19">
        <v>4.2</v>
      </c>
      <c r="K9123" s="126"/>
    </row>
    <row r="9124" spans="1:11">
      <c r="A9124" s="121" t="s">
        <v>20</v>
      </c>
      <c r="B9124" s="5" t="str">
        <f>TEXT(DATA[[#This Row],[Fecha]],"mmm")</f>
        <v>dic</v>
      </c>
      <c r="C9124" s="16">
        <f>(WEEKNUM(DATA[[#This Row],[Fecha]],2))</f>
        <v>50</v>
      </c>
      <c r="D9124" s="149">
        <v>45636</v>
      </c>
      <c r="E9124" s="158">
        <f>YEAR(DATA[[#This Row],[Fecha]])</f>
        <v>2024</v>
      </c>
      <c r="F9124" s="150" t="s">
        <v>398</v>
      </c>
      <c r="G9124" s="32" t="s">
        <v>59</v>
      </c>
      <c r="H9124" s="151" t="s">
        <v>656</v>
      </c>
      <c r="I9124" s="32" t="s">
        <v>166</v>
      </c>
      <c r="J9124" s="19">
        <v>0.83</v>
      </c>
      <c r="K9124" s="126"/>
    </row>
    <row r="9125" spans="1:11">
      <c r="A9125" s="121" t="s">
        <v>22</v>
      </c>
      <c r="B9125" s="5" t="str">
        <f>TEXT(DATA[[#This Row],[Fecha]],"mmm")</f>
        <v>dic</v>
      </c>
      <c r="C9125" s="16">
        <f>(WEEKNUM(DATA[[#This Row],[Fecha]],2))</f>
        <v>50</v>
      </c>
      <c r="D9125" s="149">
        <v>45636</v>
      </c>
      <c r="E9125" s="158">
        <f>YEAR(DATA[[#This Row],[Fecha]])</f>
        <v>2024</v>
      </c>
      <c r="F9125" s="150" t="s">
        <v>58</v>
      </c>
      <c r="G9125" s="32" t="s">
        <v>78</v>
      </c>
      <c r="H9125" s="151" t="s">
        <v>296</v>
      </c>
      <c r="I9125" s="32" t="s">
        <v>166</v>
      </c>
      <c r="J9125" s="19">
        <v>0.05</v>
      </c>
      <c r="K9125" s="126"/>
    </row>
    <row r="9126" spans="1:11">
      <c r="A9126" s="121" t="s">
        <v>20</v>
      </c>
      <c r="B9126" s="5" t="str">
        <f>TEXT(DATA[[#This Row],[Fecha]],"mmm")</f>
        <v>dic</v>
      </c>
      <c r="C9126" s="16">
        <f>(WEEKNUM(DATA[[#This Row],[Fecha]],2))</f>
        <v>50</v>
      </c>
      <c r="D9126" s="149">
        <v>45636</v>
      </c>
      <c r="E9126" s="158">
        <f>YEAR(DATA[[#This Row],[Fecha]])</f>
        <v>2024</v>
      </c>
      <c r="F9126" s="150" t="s">
        <v>398</v>
      </c>
      <c r="G9126" s="32" t="s">
        <v>59</v>
      </c>
      <c r="H9126" s="151" t="s">
        <v>554</v>
      </c>
      <c r="I9126" s="32" t="s">
        <v>166</v>
      </c>
      <c r="J9126" s="19">
        <v>3.28</v>
      </c>
      <c r="K9126" s="126"/>
    </row>
    <row r="9127" spans="1:11">
      <c r="A9127" s="121" t="s">
        <v>20</v>
      </c>
      <c r="B9127" s="5" t="str">
        <f>TEXT(DATA[[#This Row],[Fecha]],"mmm")</f>
        <v>dic</v>
      </c>
      <c r="C9127" s="16">
        <f>(WEEKNUM(DATA[[#This Row],[Fecha]],2))</f>
        <v>50</v>
      </c>
      <c r="D9127" s="149">
        <v>45636</v>
      </c>
      <c r="E9127" s="158">
        <f>YEAR(DATA[[#This Row],[Fecha]])</f>
        <v>2024</v>
      </c>
      <c r="F9127" s="150" t="s">
        <v>398</v>
      </c>
      <c r="G9127" s="32" t="s">
        <v>62</v>
      </c>
      <c r="H9127" s="151" t="s">
        <v>63</v>
      </c>
      <c r="I9127" s="32" t="s">
        <v>166</v>
      </c>
      <c r="J9127" s="19">
        <v>3.54</v>
      </c>
      <c r="K9127" s="126"/>
    </row>
    <row r="9128" spans="1:11">
      <c r="A9128" s="121" t="s">
        <v>20</v>
      </c>
      <c r="B9128" s="5" t="str">
        <f>TEXT(DATA[[#This Row],[Fecha]],"mmm")</f>
        <v>dic</v>
      </c>
      <c r="C9128" s="16">
        <f>(WEEKNUM(DATA[[#This Row],[Fecha]],2))</f>
        <v>50</v>
      </c>
      <c r="D9128" s="149">
        <v>45637</v>
      </c>
      <c r="E9128" s="158">
        <f>YEAR(DATA[[#This Row],[Fecha]])</f>
        <v>2024</v>
      </c>
      <c r="F9128" s="150" t="s">
        <v>335</v>
      </c>
      <c r="G9128" s="32" t="s">
        <v>76</v>
      </c>
      <c r="H9128" s="151" t="s">
        <v>610</v>
      </c>
      <c r="I9128" s="32" t="s">
        <v>56</v>
      </c>
      <c r="J9128" s="19">
        <v>11.71</v>
      </c>
      <c r="K9128" s="126" t="s">
        <v>1378</v>
      </c>
    </row>
    <row r="9129" spans="1:11">
      <c r="A9129" s="121" t="s">
        <v>20</v>
      </c>
      <c r="B9129" s="5" t="str">
        <f>TEXT(DATA[[#This Row],[Fecha]],"mmm")</f>
        <v>dic</v>
      </c>
      <c r="C9129" s="16">
        <f>(WEEKNUM(DATA[[#This Row],[Fecha]],2))</f>
        <v>50</v>
      </c>
      <c r="D9129" s="149">
        <v>45637</v>
      </c>
      <c r="E9129" s="158">
        <f>YEAR(DATA[[#This Row],[Fecha]])</f>
        <v>2024</v>
      </c>
      <c r="F9129" s="150" t="s">
        <v>335</v>
      </c>
      <c r="G9129" s="32" t="s">
        <v>75</v>
      </c>
      <c r="H9129" s="151" t="s">
        <v>177</v>
      </c>
      <c r="I9129" s="32" t="s">
        <v>166</v>
      </c>
      <c r="J9129" s="19">
        <v>2.3199999999999998</v>
      </c>
      <c r="K9129" s="126"/>
    </row>
    <row r="9130" spans="1:11">
      <c r="A9130" s="121" t="s">
        <v>20</v>
      </c>
      <c r="B9130" s="5" t="str">
        <f>TEXT(DATA[[#This Row],[Fecha]],"mmm")</f>
        <v>dic</v>
      </c>
      <c r="C9130" s="16">
        <f>(WEEKNUM(DATA[[#This Row],[Fecha]],2))</f>
        <v>50</v>
      </c>
      <c r="D9130" s="149">
        <v>45637</v>
      </c>
      <c r="E9130" s="158">
        <f>YEAR(DATA[[#This Row],[Fecha]])</f>
        <v>2024</v>
      </c>
      <c r="F9130" s="150" t="s">
        <v>335</v>
      </c>
      <c r="G9130" s="32" t="s">
        <v>76</v>
      </c>
      <c r="H9130" s="151" t="s">
        <v>90</v>
      </c>
      <c r="I9130" s="32" t="s">
        <v>57</v>
      </c>
      <c r="J9130" s="19">
        <v>5.57</v>
      </c>
      <c r="K9130" s="126" t="s">
        <v>1372</v>
      </c>
    </row>
    <row r="9131" spans="1:11">
      <c r="A9131" s="121" t="s">
        <v>20</v>
      </c>
      <c r="B9131" s="5" t="str">
        <f>TEXT(DATA[[#This Row],[Fecha]],"mmm")</f>
        <v>dic</v>
      </c>
      <c r="C9131" s="16">
        <f>(WEEKNUM(DATA[[#This Row],[Fecha]],2))</f>
        <v>50</v>
      </c>
      <c r="D9131" s="149">
        <v>45637</v>
      </c>
      <c r="E9131" s="158">
        <f>YEAR(DATA[[#This Row],[Fecha]])</f>
        <v>2024</v>
      </c>
      <c r="F9131" s="150" t="s">
        <v>58</v>
      </c>
      <c r="G9131" s="32" t="s">
        <v>70</v>
      </c>
      <c r="H9131" s="151" t="s">
        <v>84</v>
      </c>
      <c r="I9131" s="32" t="s">
        <v>57</v>
      </c>
      <c r="J9131" s="19">
        <v>5.37</v>
      </c>
      <c r="K9131" s="126" t="s">
        <v>1379</v>
      </c>
    </row>
    <row r="9132" spans="1:11">
      <c r="A9132" s="121" t="s">
        <v>22</v>
      </c>
      <c r="B9132" s="5" t="str">
        <f>TEXT(DATA[[#This Row],[Fecha]],"mmm")</f>
        <v>dic</v>
      </c>
      <c r="C9132" s="16">
        <f>(WEEKNUM(DATA[[#This Row],[Fecha]],2))</f>
        <v>50</v>
      </c>
      <c r="D9132" s="149">
        <v>45637</v>
      </c>
      <c r="E9132" s="158">
        <f>YEAR(DATA[[#This Row],[Fecha]])</f>
        <v>2024</v>
      </c>
      <c r="F9132" s="150" t="s">
        <v>398</v>
      </c>
      <c r="G9132" s="32" t="s">
        <v>78</v>
      </c>
      <c r="H9132" s="151" t="s">
        <v>296</v>
      </c>
      <c r="I9132" s="32" t="s">
        <v>166</v>
      </c>
      <c r="J9132" s="19">
        <v>1.48</v>
      </c>
      <c r="K9132" s="126"/>
    </row>
    <row r="9133" spans="1:11">
      <c r="A9133" s="121" t="s">
        <v>22</v>
      </c>
      <c r="B9133" s="5" t="str">
        <f>TEXT(DATA[[#This Row],[Fecha]],"mmm")</f>
        <v>dic</v>
      </c>
      <c r="C9133" s="16">
        <f>(WEEKNUM(DATA[[#This Row],[Fecha]],2))</f>
        <v>50</v>
      </c>
      <c r="D9133" s="149">
        <v>45637</v>
      </c>
      <c r="E9133" s="158">
        <f>YEAR(DATA[[#This Row],[Fecha]])</f>
        <v>2024</v>
      </c>
      <c r="F9133" s="150" t="s">
        <v>398</v>
      </c>
      <c r="G9133" s="32" t="s">
        <v>78</v>
      </c>
      <c r="H9133" s="151" t="s">
        <v>296</v>
      </c>
      <c r="I9133" s="32" t="s">
        <v>166</v>
      </c>
      <c r="J9133" s="19">
        <v>1.33</v>
      </c>
      <c r="K9133" s="126"/>
    </row>
    <row r="9134" spans="1:11">
      <c r="A9134" s="121" t="s">
        <v>22</v>
      </c>
      <c r="B9134" s="5" t="str">
        <f>TEXT(DATA[[#This Row],[Fecha]],"mmm")</f>
        <v>dic</v>
      </c>
      <c r="C9134" s="16">
        <f>(WEEKNUM(DATA[[#This Row],[Fecha]],2))</f>
        <v>50</v>
      </c>
      <c r="D9134" s="149">
        <v>45637</v>
      </c>
      <c r="E9134" s="158">
        <f>YEAR(DATA[[#This Row],[Fecha]])</f>
        <v>2024</v>
      </c>
      <c r="F9134" s="150" t="s">
        <v>58</v>
      </c>
      <c r="G9134" s="32" t="s">
        <v>78</v>
      </c>
      <c r="H9134" s="151" t="s">
        <v>296</v>
      </c>
      <c r="I9134" s="32" t="s">
        <v>166</v>
      </c>
      <c r="J9134" s="19">
        <v>1.23</v>
      </c>
      <c r="K9134" s="126"/>
    </row>
    <row r="9135" spans="1:11">
      <c r="A9135" s="121" t="s">
        <v>20</v>
      </c>
      <c r="B9135" s="5" t="str">
        <f>TEXT(DATA[[#This Row],[Fecha]],"mmm")</f>
        <v>dic</v>
      </c>
      <c r="C9135" s="16">
        <f>(WEEKNUM(DATA[[#This Row],[Fecha]],2))</f>
        <v>50</v>
      </c>
      <c r="D9135" s="149">
        <v>45637</v>
      </c>
      <c r="E9135" s="158">
        <f>YEAR(DATA[[#This Row],[Fecha]])</f>
        <v>2024</v>
      </c>
      <c r="F9135" s="150" t="s">
        <v>335</v>
      </c>
      <c r="G9135" s="32" t="s">
        <v>76</v>
      </c>
      <c r="H9135" s="151" t="s">
        <v>865</v>
      </c>
      <c r="I9135" s="32" t="s">
        <v>166</v>
      </c>
      <c r="J9135" s="19">
        <v>4.1399999999999997</v>
      </c>
      <c r="K9135" s="126"/>
    </row>
    <row r="9136" spans="1:11">
      <c r="A9136" s="121" t="s">
        <v>22</v>
      </c>
      <c r="B9136" s="5" t="str">
        <f>TEXT(DATA[[#This Row],[Fecha]],"mmm")</f>
        <v>dic</v>
      </c>
      <c r="C9136" s="16">
        <f>(WEEKNUM(DATA[[#This Row],[Fecha]],2))</f>
        <v>50</v>
      </c>
      <c r="D9136" s="149">
        <v>45637</v>
      </c>
      <c r="E9136" s="158">
        <f>YEAR(DATA[[#This Row],[Fecha]])</f>
        <v>2024</v>
      </c>
      <c r="F9136" s="150" t="s">
        <v>398</v>
      </c>
      <c r="G9136" s="32" t="s">
        <v>78</v>
      </c>
      <c r="H9136" s="151" t="s">
        <v>296</v>
      </c>
      <c r="I9136" s="32" t="s">
        <v>166</v>
      </c>
      <c r="J9136" s="19">
        <v>0.73</v>
      </c>
      <c r="K9136" s="126"/>
    </row>
    <row r="9137" spans="1:11">
      <c r="A9137" s="121" t="s">
        <v>22</v>
      </c>
      <c r="B9137" s="5" t="str">
        <f>TEXT(DATA[[#This Row],[Fecha]],"mmm")</f>
        <v>dic</v>
      </c>
      <c r="C9137" s="16">
        <f>(WEEKNUM(DATA[[#This Row],[Fecha]],2))</f>
        <v>50</v>
      </c>
      <c r="D9137" s="149">
        <v>45637</v>
      </c>
      <c r="E9137" s="158">
        <f>YEAR(DATA[[#This Row],[Fecha]])</f>
        <v>2024</v>
      </c>
      <c r="F9137" s="150" t="s">
        <v>58</v>
      </c>
      <c r="G9137" s="32" t="s">
        <v>78</v>
      </c>
      <c r="H9137" s="151" t="s">
        <v>296</v>
      </c>
      <c r="I9137" s="32" t="s">
        <v>166</v>
      </c>
      <c r="J9137" s="19">
        <v>0.43</v>
      </c>
      <c r="K9137" s="126"/>
    </row>
    <row r="9138" spans="1:11">
      <c r="A9138" s="121" t="s">
        <v>22</v>
      </c>
      <c r="B9138" s="5" t="str">
        <f>TEXT(DATA[[#This Row],[Fecha]],"mmm")</f>
        <v>dic</v>
      </c>
      <c r="C9138" s="16">
        <f>(WEEKNUM(DATA[[#This Row],[Fecha]],2))</f>
        <v>50</v>
      </c>
      <c r="D9138" s="149">
        <v>45637</v>
      </c>
      <c r="E9138" s="158">
        <f>YEAR(DATA[[#This Row],[Fecha]])</f>
        <v>2024</v>
      </c>
      <c r="F9138" s="150" t="s">
        <v>58</v>
      </c>
      <c r="G9138" s="32" t="s">
        <v>78</v>
      </c>
      <c r="H9138" s="151" t="s">
        <v>296</v>
      </c>
      <c r="I9138" s="32" t="s">
        <v>166</v>
      </c>
      <c r="J9138" s="19">
        <v>0.32</v>
      </c>
      <c r="K9138" s="126"/>
    </row>
    <row r="9139" spans="1:11">
      <c r="A9139" s="121" t="s">
        <v>22</v>
      </c>
      <c r="B9139" s="5" t="str">
        <f>TEXT(DATA[[#This Row],[Fecha]],"mmm")</f>
        <v>dic</v>
      </c>
      <c r="C9139" s="16">
        <f>(WEEKNUM(DATA[[#This Row],[Fecha]],2))</f>
        <v>50</v>
      </c>
      <c r="D9139" s="149">
        <v>45637</v>
      </c>
      <c r="E9139" s="158">
        <f>YEAR(DATA[[#This Row],[Fecha]])</f>
        <v>2024</v>
      </c>
      <c r="F9139" s="150" t="s">
        <v>398</v>
      </c>
      <c r="G9139" s="32" t="s">
        <v>79</v>
      </c>
      <c r="H9139" s="151" t="s">
        <v>110</v>
      </c>
      <c r="I9139" s="32" t="s">
        <v>166</v>
      </c>
      <c r="J9139" s="19">
        <v>4.83</v>
      </c>
      <c r="K9139" s="126"/>
    </row>
    <row r="9140" spans="1:11">
      <c r="A9140" s="121" t="s">
        <v>22</v>
      </c>
      <c r="B9140" s="5" t="str">
        <f>TEXT(DATA[[#This Row],[Fecha]],"mmm")</f>
        <v>dic</v>
      </c>
      <c r="C9140" s="16">
        <f>(WEEKNUM(DATA[[#This Row],[Fecha]],2))</f>
        <v>50</v>
      </c>
      <c r="D9140" s="149">
        <v>45637</v>
      </c>
      <c r="E9140" s="158">
        <f>YEAR(DATA[[#This Row],[Fecha]])</f>
        <v>2024</v>
      </c>
      <c r="F9140" s="150" t="s">
        <v>398</v>
      </c>
      <c r="G9140" s="32" t="s">
        <v>79</v>
      </c>
      <c r="H9140" s="151" t="s">
        <v>110</v>
      </c>
      <c r="I9140" s="32" t="s">
        <v>166</v>
      </c>
      <c r="J9140" s="19">
        <v>3.23</v>
      </c>
      <c r="K9140" s="126"/>
    </row>
    <row r="9141" spans="1:11">
      <c r="A9141" s="121" t="s">
        <v>22</v>
      </c>
      <c r="B9141" s="5" t="str">
        <f>TEXT(DATA[[#This Row],[Fecha]],"mmm")</f>
        <v>dic</v>
      </c>
      <c r="C9141" s="16">
        <f>(WEEKNUM(DATA[[#This Row],[Fecha]],2))</f>
        <v>50</v>
      </c>
      <c r="D9141" s="149">
        <v>45637</v>
      </c>
      <c r="E9141" s="158">
        <f>YEAR(DATA[[#This Row],[Fecha]])</f>
        <v>2024</v>
      </c>
      <c r="F9141" s="150" t="s">
        <v>398</v>
      </c>
      <c r="G9141" s="32" t="s">
        <v>79</v>
      </c>
      <c r="H9141" s="151" t="s">
        <v>110</v>
      </c>
      <c r="I9141" s="32" t="s">
        <v>166</v>
      </c>
      <c r="J9141" s="19">
        <v>2.78</v>
      </c>
      <c r="K9141" s="126"/>
    </row>
    <row r="9142" spans="1:11">
      <c r="A9142" s="121" t="s">
        <v>19</v>
      </c>
      <c r="B9142" s="5" t="str">
        <f>TEXT(DATA[[#This Row],[Fecha]],"mmm")</f>
        <v>dic</v>
      </c>
      <c r="C9142" s="16">
        <f>(WEEKNUM(DATA[[#This Row],[Fecha]],2))</f>
        <v>50</v>
      </c>
      <c r="D9142" s="149">
        <v>45637</v>
      </c>
      <c r="E9142" s="158">
        <f>YEAR(DATA[[#This Row],[Fecha]])</f>
        <v>2024</v>
      </c>
      <c r="F9142" s="150" t="s">
        <v>58</v>
      </c>
      <c r="G9142" s="32" t="s">
        <v>53</v>
      </c>
      <c r="H9142" s="151" t="s">
        <v>519</v>
      </c>
      <c r="I9142" s="32" t="s">
        <v>56</v>
      </c>
      <c r="J9142" s="19">
        <v>15.11</v>
      </c>
      <c r="K9142" s="126" t="s">
        <v>1380</v>
      </c>
    </row>
    <row r="9143" spans="1:11">
      <c r="A9143" s="121" t="s">
        <v>19</v>
      </c>
      <c r="B9143" s="5" t="str">
        <f>TEXT(DATA[[#This Row],[Fecha]],"mmm")</f>
        <v>dic</v>
      </c>
      <c r="C9143" s="16">
        <f>(WEEKNUM(DATA[[#This Row],[Fecha]],2))</f>
        <v>50</v>
      </c>
      <c r="D9143" s="149">
        <v>45637</v>
      </c>
      <c r="E9143" s="158">
        <f>YEAR(DATA[[#This Row],[Fecha]])</f>
        <v>2024</v>
      </c>
      <c r="F9143" s="150" t="s">
        <v>58</v>
      </c>
      <c r="G9143" s="32" t="s">
        <v>53</v>
      </c>
      <c r="H9143" s="151" t="s">
        <v>519</v>
      </c>
      <c r="I9143" s="32" t="s">
        <v>56</v>
      </c>
      <c r="J9143" s="19">
        <v>6.54</v>
      </c>
      <c r="K9143" s="126" t="s">
        <v>1380</v>
      </c>
    </row>
    <row r="9144" spans="1:11">
      <c r="A9144" s="121" t="s">
        <v>20</v>
      </c>
      <c r="B9144" s="5" t="str">
        <f>TEXT(DATA[[#This Row],[Fecha]],"mmm")</f>
        <v>dic</v>
      </c>
      <c r="C9144" s="16">
        <f>(WEEKNUM(DATA[[#This Row],[Fecha]],2))</f>
        <v>50</v>
      </c>
      <c r="D9144" s="149">
        <v>45637</v>
      </c>
      <c r="E9144" s="158">
        <f>YEAR(DATA[[#This Row],[Fecha]])</f>
        <v>2024</v>
      </c>
      <c r="F9144" s="150" t="s">
        <v>335</v>
      </c>
      <c r="G9144" s="32" t="s">
        <v>52</v>
      </c>
      <c r="H9144" s="151" t="s">
        <v>162</v>
      </c>
      <c r="I9144" s="32" t="s">
        <v>166</v>
      </c>
      <c r="J9144" s="19">
        <v>1.67</v>
      </c>
      <c r="K9144" s="126"/>
    </row>
    <row r="9145" spans="1:11">
      <c r="A9145" s="121" t="s">
        <v>20</v>
      </c>
      <c r="B9145" s="5" t="str">
        <f>TEXT(DATA[[#This Row],[Fecha]],"mmm")</f>
        <v>dic</v>
      </c>
      <c r="C9145" s="16">
        <f>(WEEKNUM(DATA[[#This Row],[Fecha]],2))</f>
        <v>50</v>
      </c>
      <c r="D9145" s="149">
        <v>45637</v>
      </c>
      <c r="E9145" s="158">
        <f>YEAR(DATA[[#This Row],[Fecha]])</f>
        <v>2024</v>
      </c>
      <c r="F9145" s="150" t="s">
        <v>335</v>
      </c>
      <c r="G9145" s="32" t="s">
        <v>52</v>
      </c>
      <c r="H9145" s="151" t="s">
        <v>162</v>
      </c>
      <c r="I9145" s="32" t="s">
        <v>166</v>
      </c>
      <c r="J9145" s="19">
        <v>1.57</v>
      </c>
      <c r="K9145" s="126"/>
    </row>
    <row r="9146" spans="1:11">
      <c r="A9146" s="121" t="s">
        <v>20</v>
      </c>
      <c r="B9146" s="5" t="str">
        <f>TEXT(DATA[[#This Row],[Fecha]],"mmm")</f>
        <v>dic</v>
      </c>
      <c r="C9146" s="16">
        <f>(WEEKNUM(DATA[[#This Row],[Fecha]],2))</f>
        <v>50</v>
      </c>
      <c r="D9146" s="149">
        <v>45637</v>
      </c>
      <c r="E9146" s="158">
        <f>YEAR(DATA[[#This Row],[Fecha]])</f>
        <v>2024</v>
      </c>
      <c r="F9146" s="150" t="s">
        <v>335</v>
      </c>
      <c r="G9146" s="32" t="s">
        <v>52</v>
      </c>
      <c r="H9146" s="151" t="s">
        <v>162</v>
      </c>
      <c r="I9146" s="32" t="s">
        <v>166</v>
      </c>
      <c r="J9146" s="19">
        <v>0.95</v>
      </c>
      <c r="K9146" s="126"/>
    </row>
    <row r="9147" spans="1:11">
      <c r="A9147" s="121" t="s">
        <v>22</v>
      </c>
      <c r="B9147" s="5" t="str">
        <f>TEXT(DATA[[#This Row],[Fecha]],"mmm")</f>
        <v>dic</v>
      </c>
      <c r="C9147" s="16">
        <f>(WEEKNUM(DATA[[#This Row],[Fecha]],2))</f>
        <v>50</v>
      </c>
      <c r="D9147" s="149">
        <v>45637</v>
      </c>
      <c r="E9147" s="158">
        <f>YEAR(DATA[[#This Row],[Fecha]])</f>
        <v>2024</v>
      </c>
      <c r="F9147" s="150" t="s">
        <v>58</v>
      </c>
      <c r="G9147" s="32" t="s">
        <v>64</v>
      </c>
      <c r="H9147" s="151" t="s">
        <v>477</v>
      </c>
      <c r="I9147" s="32" t="s">
        <v>166</v>
      </c>
      <c r="J9147" s="19">
        <v>0.4</v>
      </c>
      <c r="K9147" s="126"/>
    </row>
    <row r="9148" spans="1:11">
      <c r="A9148" s="121" t="s">
        <v>19</v>
      </c>
      <c r="B9148" s="5" t="str">
        <f>TEXT(DATA[[#This Row],[Fecha]],"mmm")</f>
        <v>dic</v>
      </c>
      <c r="C9148" s="16">
        <f>(WEEKNUM(DATA[[#This Row],[Fecha]],2))</f>
        <v>50</v>
      </c>
      <c r="D9148" s="149">
        <v>45637</v>
      </c>
      <c r="E9148" s="158">
        <f>YEAR(DATA[[#This Row],[Fecha]])</f>
        <v>2024</v>
      </c>
      <c r="F9148" s="150" t="s">
        <v>335</v>
      </c>
      <c r="G9148" s="32" t="s">
        <v>53</v>
      </c>
      <c r="H9148" s="151" t="s">
        <v>729</v>
      </c>
      <c r="I9148" s="32" t="s">
        <v>56</v>
      </c>
      <c r="J9148" s="19">
        <v>10.36</v>
      </c>
      <c r="K9148" s="126" t="s">
        <v>1381</v>
      </c>
    </row>
    <row r="9149" spans="1:11">
      <c r="A9149" s="121" t="s">
        <v>19</v>
      </c>
      <c r="B9149" s="5" t="str">
        <f>TEXT(DATA[[#This Row],[Fecha]],"mmm")</f>
        <v>dic</v>
      </c>
      <c r="C9149" s="16">
        <f>(WEEKNUM(DATA[[#This Row],[Fecha]],2))</f>
        <v>50</v>
      </c>
      <c r="D9149" s="149">
        <v>45637</v>
      </c>
      <c r="E9149" s="158">
        <f>YEAR(DATA[[#This Row],[Fecha]])</f>
        <v>2024</v>
      </c>
      <c r="F9149" s="150" t="s">
        <v>335</v>
      </c>
      <c r="G9149" s="32" t="s">
        <v>53</v>
      </c>
      <c r="H9149" s="151" t="s">
        <v>729</v>
      </c>
      <c r="I9149" s="32" t="s">
        <v>166</v>
      </c>
      <c r="J9149" s="19">
        <v>2.96</v>
      </c>
      <c r="K9149" s="126"/>
    </row>
    <row r="9150" spans="1:11">
      <c r="A9150" s="121" t="s">
        <v>19</v>
      </c>
      <c r="B9150" s="5" t="str">
        <f>TEXT(DATA[[#This Row],[Fecha]],"mmm")</f>
        <v>dic</v>
      </c>
      <c r="C9150" s="16">
        <f>(WEEKNUM(DATA[[#This Row],[Fecha]],2))</f>
        <v>50</v>
      </c>
      <c r="D9150" s="149">
        <v>45637</v>
      </c>
      <c r="E9150" s="158">
        <f>YEAR(DATA[[#This Row],[Fecha]])</f>
        <v>2024</v>
      </c>
      <c r="F9150" s="150" t="s">
        <v>398</v>
      </c>
      <c r="G9150" s="32" t="s">
        <v>53</v>
      </c>
      <c r="H9150" s="151" t="s">
        <v>551</v>
      </c>
      <c r="I9150" s="32" t="s">
        <v>56</v>
      </c>
      <c r="J9150" s="19">
        <v>27.19</v>
      </c>
      <c r="K9150" s="126"/>
    </row>
    <row r="9151" spans="1:11">
      <c r="A9151" s="121" t="s">
        <v>22</v>
      </c>
      <c r="B9151" s="5" t="str">
        <f>TEXT(DATA[[#This Row],[Fecha]],"mmm")</f>
        <v>dic</v>
      </c>
      <c r="C9151" s="16">
        <f>(WEEKNUM(DATA[[#This Row],[Fecha]],2))</f>
        <v>50</v>
      </c>
      <c r="D9151" s="149">
        <v>45638</v>
      </c>
      <c r="E9151" s="158">
        <f>YEAR(DATA[[#This Row],[Fecha]])</f>
        <v>2024</v>
      </c>
      <c r="F9151" s="150" t="s">
        <v>58</v>
      </c>
      <c r="G9151" s="32" t="s">
        <v>59</v>
      </c>
      <c r="H9151" s="151" t="s">
        <v>487</v>
      </c>
      <c r="I9151" s="32" t="s">
        <v>166</v>
      </c>
      <c r="J9151" s="19">
        <v>1.9</v>
      </c>
      <c r="K9151" s="126"/>
    </row>
    <row r="9152" spans="1:11">
      <c r="A9152" s="121" t="s">
        <v>22</v>
      </c>
      <c r="B9152" s="5" t="str">
        <f>TEXT(DATA[[#This Row],[Fecha]],"mmm")</f>
        <v>dic</v>
      </c>
      <c r="C9152" s="16">
        <f>(WEEKNUM(DATA[[#This Row],[Fecha]],2))</f>
        <v>50</v>
      </c>
      <c r="D9152" s="149">
        <v>45638</v>
      </c>
      <c r="E9152" s="158">
        <f>YEAR(DATA[[#This Row],[Fecha]])</f>
        <v>2024</v>
      </c>
      <c r="F9152" s="150" t="s">
        <v>335</v>
      </c>
      <c r="G9152" s="32" t="s">
        <v>59</v>
      </c>
      <c r="H9152" s="151" t="s">
        <v>66</v>
      </c>
      <c r="I9152" s="32" t="s">
        <v>166</v>
      </c>
      <c r="J9152" s="19">
        <v>1.3</v>
      </c>
      <c r="K9152" s="126"/>
    </row>
    <row r="9153" spans="1:11">
      <c r="A9153" s="121" t="s">
        <v>20</v>
      </c>
      <c r="B9153" s="5" t="str">
        <f>TEXT(DATA[[#This Row],[Fecha]],"mmm")</f>
        <v>dic</v>
      </c>
      <c r="C9153" s="16">
        <f>(WEEKNUM(DATA[[#This Row],[Fecha]],2))</f>
        <v>50</v>
      </c>
      <c r="D9153" s="149">
        <v>45638</v>
      </c>
      <c r="E9153" s="158">
        <f>YEAR(DATA[[#This Row],[Fecha]])</f>
        <v>2024</v>
      </c>
      <c r="F9153" s="150" t="s">
        <v>335</v>
      </c>
      <c r="G9153" s="32" t="s">
        <v>75</v>
      </c>
      <c r="H9153" s="151" t="s">
        <v>177</v>
      </c>
      <c r="I9153" s="32" t="s">
        <v>57</v>
      </c>
      <c r="J9153" s="19">
        <v>6.37</v>
      </c>
      <c r="K9153" s="126"/>
    </row>
    <row r="9154" spans="1:11">
      <c r="A9154" s="121" t="s">
        <v>20</v>
      </c>
      <c r="B9154" s="5" t="str">
        <f>TEXT(DATA[[#This Row],[Fecha]],"mmm")</f>
        <v>dic</v>
      </c>
      <c r="C9154" s="16">
        <f>(WEEKNUM(DATA[[#This Row],[Fecha]],2))</f>
        <v>50</v>
      </c>
      <c r="D9154" s="149">
        <v>45638</v>
      </c>
      <c r="E9154" s="158">
        <f>YEAR(DATA[[#This Row],[Fecha]])</f>
        <v>2024</v>
      </c>
      <c r="F9154" s="150" t="s">
        <v>335</v>
      </c>
      <c r="G9154" s="32" t="s">
        <v>75</v>
      </c>
      <c r="H9154" s="151" t="s">
        <v>177</v>
      </c>
      <c r="I9154" s="32" t="s">
        <v>166</v>
      </c>
      <c r="J9154" s="19">
        <v>4.79</v>
      </c>
      <c r="K9154" s="126"/>
    </row>
    <row r="9155" spans="1:11">
      <c r="A9155" s="121" t="s">
        <v>22</v>
      </c>
      <c r="B9155" s="5" t="str">
        <f>TEXT(DATA[[#This Row],[Fecha]],"mmm")</f>
        <v>dic</v>
      </c>
      <c r="C9155" s="16">
        <f>(WEEKNUM(DATA[[#This Row],[Fecha]],2))</f>
        <v>50</v>
      </c>
      <c r="D9155" s="149">
        <v>45638</v>
      </c>
      <c r="E9155" s="158">
        <f>YEAR(DATA[[#This Row],[Fecha]])</f>
        <v>2024</v>
      </c>
      <c r="F9155" s="150" t="s">
        <v>335</v>
      </c>
      <c r="G9155" s="32" t="s">
        <v>59</v>
      </c>
      <c r="H9155" s="151" t="s">
        <v>66</v>
      </c>
      <c r="I9155" s="32" t="s">
        <v>166</v>
      </c>
      <c r="J9155" s="19">
        <v>1.25</v>
      </c>
      <c r="K9155" s="126"/>
    </row>
    <row r="9156" spans="1:11">
      <c r="A9156" s="121" t="s">
        <v>19</v>
      </c>
      <c r="B9156" s="5" t="str">
        <f>TEXT(DATA[[#This Row],[Fecha]],"mmm")</f>
        <v>dic</v>
      </c>
      <c r="C9156" s="16">
        <f>(WEEKNUM(DATA[[#This Row],[Fecha]],2))</f>
        <v>50</v>
      </c>
      <c r="D9156" s="149">
        <v>45638</v>
      </c>
      <c r="E9156" s="158">
        <f>YEAR(DATA[[#This Row],[Fecha]])</f>
        <v>2024</v>
      </c>
      <c r="F9156" s="150" t="s">
        <v>58</v>
      </c>
      <c r="G9156" s="32" t="s">
        <v>65</v>
      </c>
      <c r="H9156" s="151" t="s">
        <v>435</v>
      </c>
      <c r="I9156" s="32" t="s">
        <v>166</v>
      </c>
      <c r="J9156" s="19">
        <v>4.74</v>
      </c>
      <c r="K9156" s="126"/>
    </row>
    <row r="9157" spans="1:11">
      <c r="A9157" s="121" t="s">
        <v>19</v>
      </c>
      <c r="B9157" s="5" t="str">
        <f>TEXT(DATA[[#This Row],[Fecha]],"mmm")</f>
        <v>dic</v>
      </c>
      <c r="C9157" s="16">
        <f>(WEEKNUM(DATA[[#This Row],[Fecha]],2))</f>
        <v>50</v>
      </c>
      <c r="D9157" s="149">
        <v>45638</v>
      </c>
      <c r="E9157" s="158">
        <f>YEAR(DATA[[#This Row],[Fecha]])</f>
        <v>2024</v>
      </c>
      <c r="F9157" s="150" t="s">
        <v>58</v>
      </c>
      <c r="G9157" s="32" t="s">
        <v>65</v>
      </c>
      <c r="H9157" s="151" t="s">
        <v>435</v>
      </c>
      <c r="I9157" s="32" t="s">
        <v>166</v>
      </c>
      <c r="J9157" s="19">
        <v>2.82</v>
      </c>
      <c r="K9157" s="126"/>
    </row>
    <row r="9158" spans="1:11">
      <c r="A9158" s="121" t="s">
        <v>19</v>
      </c>
      <c r="B9158" s="5" t="str">
        <f>TEXT(DATA[[#This Row],[Fecha]],"mmm")</f>
        <v>dic</v>
      </c>
      <c r="C9158" s="16">
        <f>(WEEKNUM(DATA[[#This Row],[Fecha]],2))</f>
        <v>50</v>
      </c>
      <c r="D9158" s="149">
        <v>45638</v>
      </c>
      <c r="E9158" s="158">
        <f>YEAR(DATA[[#This Row],[Fecha]])</f>
        <v>2024</v>
      </c>
      <c r="F9158" s="150" t="s">
        <v>58</v>
      </c>
      <c r="G9158" s="32" t="s">
        <v>65</v>
      </c>
      <c r="H9158" s="151" t="s">
        <v>435</v>
      </c>
      <c r="I9158" s="32" t="s">
        <v>166</v>
      </c>
      <c r="J9158" s="19">
        <v>2.7</v>
      </c>
      <c r="K9158" s="126"/>
    </row>
    <row r="9159" spans="1:11">
      <c r="A9159" s="121" t="s">
        <v>19</v>
      </c>
      <c r="B9159" s="5" t="str">
        <f>TEXT(DATA[[#This Row],[Fecha]],"mmm")</f>
        <v>dic</v>
      </c>
      <c r="C9159" s="16">
        <f>(WEEKNUM(DATA[[#This Row],[Fecha]],2))</f>
        <v>50</v>
      </c>
      <c r="D9159" s="149">
        <v>45638</v>
      </c>
      <c r="E9159" s="158">
        <f>YEAR(DATA[[#This Row],[Fecha]])</f>
        <v>2024</v>
      </c>
      <c r="F9159" s="150" t="s">
        <v>58</v>
      </c>
      <c r="G9159" s="32" t="s">
        <v>65</v>
      </c>
      <c r="H9159" s="151" t="s">
        <v>435</v>
      </c>
      <c r="I9159" s="32" t="s">
        <v>166</v>
      </c>
      <c r="J9159" s="19">
        <v>2.27</v>
      </c>
      <c r="K9159" s="126"/>
    </row>
    <row r="9160" spans="1:11">
      <c r="A9160" s="121" t="s">
        <v>19</v>
      </c>
      <c r="B9160" s="5" t="str">
        <f>TEXT(DATA[[#This Row],[Fecha]],"mmm")</f>
        <v>dic</v>
      </c>
      <c r="C9160" s="16">
        <f>(WEEKNUM(DATA[[#This Row],[Fecha]],2))</f>
        <v>50</v>
      </c>
      <c r="D9160" s="149">
        <v>45638</v>
      </c>
      <c r="E9160" s="158">
        <f>YEAR(DATA[[#This Row],[Fecha]])</f>
        <v>2024</v>
      </c>
      <c r="F9160" s="150" t="s">
        <v>58</v>
      </c>
      <c r="G9160" s="32" t="s">
        <v>65</v>
      </c>
      <c r="H9160" s="151" t="s">
        <v>435</v>
      </c>
      <c r="I9160" s="32" t="s">
        <v>166</v>
      </c>
      <c r="J9160" s="19">
        <v>1.77</v>
      </c>
      <c r="K9160" s="126"/>
    </row>
    <row r="9161" spans="1:11">
      <c r="A9161" s="121" t="s">
        <v>19</v>
      </c>
      <c r="B9161" s="5" t="str">
        <f>TEXT(DATA[[#This Row],[Fecha]],"mmm")</f>
        <v>dic</v>
      </c>
      <c r="C9161" s="16">
        <f>(WEEKNUM(DATA[[#This Row],[Fecha]],2))</f>
        <v>50</v>
      </c>
      <c r="D9161" s="149">
        <v>45638</v>
      </c>
      <c r="E9161" s="158">
        <f>YEAR(DATA[[#This Row],[Fecha]])</f>
        <v>2024</v>
      </c>
      <c r="F9161" s="150" t="s">
        <v>58</v>
      </c>
      <c r="G9161" s="32" t="s">
        <v>65</v>
      </c>
      <c r="H9161" s="151" t="s">
        <v>435</v>
      </c>
      <c r="I9161" s="32" t="s">
        <v>166</v>
      </c>
      <c r="J9161" s="19">
        <v>1.71</v>
      </c>
      <c r="K9161" s="126"/>
    </row>
    <row r="9162" spans="1:11">
      <c r="A9162" s="121" t="s">
        <v>22</v>
      </c>
      <c r="B9162" s="5" t="str">
        <f>TEXT(DATA[[#This Row],[Fecha]],"mmm")</f>
        <v>dic</v>
      </c>
      <c r="C9162" s="16">
        <f>(WEEKNUM(DATA[[#This Row],[Fecha]],2))</f>
        <v>50</v>
      </c>
      <c r="D9162" s="149">
        <v>45638</v>
      </c>
      <c r="E9162" s="158">
        <f>YEAR(DATA[[#This Row],[Fecha]])</f>
        <v>2024</v>
      </c>
      <c r="F9162" s="150" t="s">
        <v>335</v>
      </c>
      <c r="G9162" s="32" t="s">
        <v>59</v>
      </c>
      <c r="H9162" s="151" t="s">
        <v>66</v>
      </c>
      <c r="I9162" s="32" t="s">
        <v>166</v>
      </c>
      <c r="J9162" s="19">
        <v>1.05</v>
      </c>
      <c r="K9162" s="126"/>
    </row>
    <row r="9163" spans="1:11">
      <c r="A9163" s="121" t="s">
        <v>20</v>
      </c>
      <c r="B9163" s="5" t="str">
        <f>TEXT(DATA[[#This Row],[Fecha]],"mmm")</f>
        <v>dic</v>
      </c>
      <c r="C9163" s="16">
        <f>(WEEKNUM(DATA[[#This Row],[Fecha]],2))</f>
        <v>50</v>
      </c>
      <c r="D9163" s="149">
        <v>45638</v>
      </c>
      <c r="E9163" s="158">
        <f>YEAR(DATA[[#This Row],[Fecha]])</f>
        <v>2024</v>
      </c>
      <c r="F9163" s="150" t="s">
        <v>398</v>
      </c>
      <c r="G9163" s="32" t="s">
        <v>75</v>
      </c>
      <c r="H9163" s="151" t="s">
        <v>555</v>
      </c>
      <c r="I9163" s="32" t="s">
        <v>57</v>
      </c>
      <c r="J9163" s="19">
        <v>13.53</v>
      </c>
      <c r="K9163" s="126" t="s">
        <v>1382</v>
      </c>
    </row>
    <row r="9164" spans="1:11">
      <c r="A9164" s="121" t="s">
        <v>20</v>
      </c>
      <c r="B9164" s="5" t="str">
        <f>TEXT(DATA[[#This Row],[Fecha]],"mmm")</f>
        <v>dic</v>
      </c>
      <c r="C9164" s="16">
        <f>(WEEKNUM(DATA[[#This Row],[Fecha]],2))</f>
        <v>50</v>
      </c>
      <c r="D9164" s="149">
        <v>45638</v>
      </c>
      <c r="E9164" s="158">
        <f>YEAR(DATA[[#This Row],[Fecha]])</f>
        <v>2024</v>
      </c>
      <c r="F9164" s="150" t="s">
        <v>58</v>
      </c>
      <c r="G9164" s="32" t="s">
        <v>75</v>
      </c>
      <c r="H9164" s="151" t="s">
        <v>555</v>
      </c>
      <c r="I9164" s="32" t="s">
        <v>57</v>
      </c>
      <c r="J9164" s="19">
        <v>5.67</v>
      </c>
      <c r="K9164" s="126" t="s">
        <v>1382</v>
      </c>
    </row>
    <row r="9165" spans="1:11">
      <c r="A9165" s="121" t="s">
        <v>20</v>
      </c>
      <c r="B9165" s="5" t="str">
        <f>TEXT(DATA[[#This Row],[Fecha]],"mmm")</f>
        <v>dic</v>
      </c>
      <c r="C9165" s="16">
        <f>(WEEKNUM(DATA[[#This Row],[Fecha]],2))</f>
        <v>50</v>
      </c>
      <c r="D9165" s="149">
        <v>45638</v>
      </c>
      <c r="E9165" s="158">
        <f>YEAR(DATA[[#This Row],[Fecha]])</f>
        <v>2024</v>
      </c>
      <c r="F9165" s="150" t="s">
        <v>58</v>
      </c>
      <c r="G9165" s="32" t="s">
        <v>75</v>
      </c>
      <c r="H9165" s="151" t="s">
        <v>555</v>
      </c>
      <c r="I9165" s="32" t="s">
        <v>166</v>
      </c>
      <c r="J9165" s="19">
        <v>3.7</v>
      </c>
      <c r="K9165" s="126"/>
    </row>
    <row r="9166" spans="1:11">
      <c r="A9166" s="121" t="s">
        <v>20</v>
      </c>
      <c r="B9166" s="5" t="str">
        <f>TEXT(DATA[[#This Row],[Fecha]],"mmm")</f>
        <v>dic</v>
      </c>
      <c r="C9166" s="16">
        <f>(WEEKNUM(DATA[[#This Row],[Fecha]],2))</f>
        <v>50</v>
      </c>
      <c r="D9166" s="149">
        <v>45638</v>
      </c>
      <c r="E9166" s="158">
        <f>YEAR(DATA[[#This Row],[Fecha]])</f>
        <v>2024</v>
      </c>
      <c r="F9166" s="150" t="s">
        <v>58</v>
      </c>
      <c r="G9166" s="32" t="s">
        <v>75</v>
      </c>
      <c r="H9166" s="151" t="s">
        <v>555</v>
      </c>
      <c r="I9166" s="32" t="s">
        <v>166</v>
      </c>
      <c r="J9166" s="19">
        <v>2.23</v>
      </c>
      <c r="K9166" s="126"/>
    </row>
    <row r="9167" spans="1:11">
      <c r="A9167" s="121" t="s">
        <v>22</v>
      </c>
      <c r="B9167" s="5" t="str">
        <f>TEXT(DATA[[#This Row],[Fecha]],"mmm")</f>
        <v>dic</v>
      </c>
      <c r="C9167" s="16">
        <f>(WEEKNUM(DATA[[#This Row],[Fecha]],2))</f>
        <v>50</v>
      </c>
      <c r="D9167" s="149">
        <v>45638</v>
      </c>
      <c r="E9167" s="158">
        <f>YEAR(DATA[[#This Row],[Fecha]])</f>
        <v>2024</v>
      </c>
      <c r="F9167" s="150" t="s">
        <v>398</v>
      </c>
      <c r="G9167" s="32" t="s">
        <v>59</v>
      </c>
      <c r="H9167" s="151" t="s">
        <v>487</v>
      </c>
      <c r="I9167" s="32" t="s">
        <v>166</v>
      </c>
      <c r="J9167" s="19">
        <v>1</v>
      </c>
      <c r="K9167" s="126"/>
    </row>
    <row r="9168" spans="1:11">
      <c r="A9168" s="121" t="s">
        <v>20</v>
      </c>
      <c r="B9168" s="5" t="str">
        <f>TEXT(DATA[[#This Row],[Fecha]],"mmm")</f>
        <v>dic</v>
      </c>
      <c r="C9168" s="16">
        <f>(WEEKNUM(DATA[[#This Row],[Fecha]],2))</f>
        <v>50</v>
      </c>
      <c r="D9168" s="149">
        <v>45638</v>
      </c>
      <c r="E9168" s="158">
        <f>YEAR(DATA[[#This Row],[Fecha]])</f>
        <v>2024</v>
      </c>
      <c r="F9168" s="150" t="s">
        <v>398</v>
      </c>
      <c r="G9168" s="32" t="s">
        <v>52</v>
      </c>
      <c r="H9168" s="151" t="s">
        <v>148</v>
      </c>
      <c r="I9168" s="32" t="s">
        <v>57</v>
      </c>
      <c r="J9168" s="19">
        <v>23.68</v>
      </c>
      <c r="K9168" s="126" t="s">
        <v>1383</v>
      </c>
    </row>
    <row r="9169" spans="1:11">
      <c r="A9169" s="121" t="s">
        <v>19</v>
      </c>
      <c r="B9169" s="5" t="str">
        <f>TEXT(DATA[[#This Row],[Fecha]],"mmm")</f>
        <v>dic</v>
      </c>
      <c r="C9169" s="16">
        <f>(WEEKNUM(DATA[[#This Row],[Fecha]],2))</f>
        <v>50</v>
      </c>
      <c r="D9169" s="149">
        <v>45638</v>
      </c>
      <c r="E9169" s="158">
        <f>YEAR(DATA[[#This Row],[Fecha]])</f>
        <v>2024</v>
      </c>
      <c r="F9169" s="150" t="s">
        <v>58</v>
      </c>
      <c r="G9169" s="32" t="s">
        <v>65</v>
      </c>
      <c r="H9169" s="151" t="s">
        <v>435</v>
      </c>
      <c r="I9169" s="32" t="s">
        <v>166</v>
      </c>
      <c r="J9169" s="19">
        <v>1.29</v>
      </c>
      <c r="K9169" s="126"/>
    </row>
    <row r="9170" spans="1:11">
      <c r="A9170" s="121" t="s">
        <v>19</v>
      </c>
      <c r="B9170" s="5" t="str">
        <f>TEXT(DATA[[#This Row],[Fecha]],"mmm")</f>
        <v>dic</v>
      </c>
      <c r="C9170" s="16">
        <f>(WEEKNUM(DATA[[#This Row],[Fecha]],2))</f>
        <v>50</v>
      </c>
      <c r="D9170" s="149">
        <v>45638</v>
      </c>
      <c r="E9170" s="158">
        <f>YEAR(DATA[[#This Row],[Fecha]])</f>
        <v>2024</v>
      </c>
      <c r="F9170" s="150" t="s">
        <v>58</v>
      </c>
      <c r="G9170" s="32" t="s">
        <v>65</v>
      </c>
      <c r="H9170" s="151" t="s">
        <v>435</v>
      </c>
      <c r="I9170" s="32" t="s">
        <v>166</v>
      </c>
      <c r="J9170" s="19">
        <v>1.2</v>
      </c>
      <c r="K9170" s="126"/>
    </row>
    <row r="9171" spans="1:11">
      <c r="A9171" s="121" t="s">
        <v>19</v>
      </c>
      <c r="B9171" s="5" t="str">
        <f>TEXT(DATA[[#This Row],[Fecha]],"mmm")</f>
        <v>dic</v>
      </c>
      <c r="C9171" s="16">
        <f>(WEEKNUM(DATA[[#This Row],[Fecha]],2))</f>
        <v>50</v>
      </c>
      <c r="D9171" s="149">
        <v>45638</v>
      </c>
      <c r="E9171" s="158">
        <f>YEAR(DATA[[#This Row],[Fecha]])</f>
        <v>2024</v>
      </c>
      <c r="F9171" s="150" t="s">
        <v>58</v>
      </c>
      <c r="G9171" s="32" t="s">
        <v>65</v>
      </c>
      <c r="H9171" s="151" t="s">
        <v>435</v>
      </c>
      <c r="I9171" s="32" t="s">
        <v>166</v>
      </c>
      <c r="J9171" s="19">
        <v>1.06</v>
      </c>
      <c r="K9171" s="126"/>
    </row>
    <row r="9172" spans="1:11">
      <c r="A9172" s="121" t="s">
        <v>19</v>
      </c>
      <c r="B9172" s="5" t="str">
        <f>TEXT(DATA[[#This Row],[Fecha]],"mmm")</f>
        <v>dic</v>
      </c>
      <c r="C9172" s="16">
        <f>(WEEKNUM(DATA[[#This Row],[Fecha]],2))</f>
        <v>50</v>
      </c>
      <c r="D9172" s="149">
        <v>45638</v>
      </c>
      <c r="E9172" s="158">
        <f>YEAR(DATA[[#This Row],[Fecha]])</f>
        <v>2024</v>
      </c>
      <c r="F9172" s="150" t="s">
        <v>58</v>
      </c>
      <c r="G9172" s="32" t="s">
        <v>65</v>
      </c>
      <c r="H9172" s="151" t="s">
        <v>435</v>
      </c>
      <c r="I9172" s="32" t="s">
        <v>166</v>
      </c>
      <c r="J9172" s="19">
        <v>0.77</v>
      </c>
      <c r="K9172" s="126"/>
    </row>
    <row r="9173" spans="1:11">
      <c r="A9173" s="121" t="s">
        <v>20</v>
      </c>
      <c r="B9173" s="5" t="str">
        <f>TEXT(DATA[[#This Row],[Fecha]],"mmm")</f>
        <v>dic</v>
      </c>
      <c r="C9173" s="16">
        <f>(WEEKNUM(DATA[[#This Row],[Fecha]],2))</f>
        <v>50</v>
      </c>
      <c r="D9173" s="149">
        <v>45638</v>
      </c>
      <c r="E9173" s="158">
        <f>YEAR(DATA[[#This Row],[Fecha]])</f>
        <v>2024</v>
      </c>
      <c r="F9173" s="150" t="s">
        <v>398</v>
      </c>
      <c r="G9173" s="32" t="s">
        <v>59</v>
      </c>
      <c r="H9173" s="151" t="s">
        <v>531</v>
      </c>
      <c r="I9173" s="32" t="s">
        <v>166</v>
      </c>
      <c r="J9173" s="19">
        <v>4.8</v>
      </c>
      <c r="K9173" s="126"/>
    </row>
    <row r="9174" spans="1:11">
      <c r="A9174" s="121" t="s">
        <v>22</v>
      </c>
      <c r="B9174" s="5" t="str">
        <f>TEXT(DATA[[#This Row],[Fecha]],"mmm")</f>
        <v>dic</v>
      </c>
      <c r="C9174" s="16">
        <f>(WEEKNUM(DATA[[#This Row],[Fecha]],2))</f>
        <v>50</v>
      </c>
      <c r="D9174" s="149">
        <v>45638</v>
      </c>
      <c r="E9174" s="158">
        <f>YEAR(DATA[[#This Row],[Fecha]])</f>
        <v>2024</v>
      </c>
      <c r="F9174" s="150" t="s">
        <v>398</v>
      </c>
      <c r="G9174" s="32" t="s">
        <v>79</v>
      </c>
      <c r="H9174" s="151" t="s">
        <v>110</v>
      </c>
      <c r="I9174" s="32" t="s">
        <v>166</v>
      </c>
      <c r="J9174" s="19">
        <v>0.75</v>
      </c>
      <c r="K9174" s="126"/>
    </row>
    <row r="9175" spans="1:11">
      <c r="A9175" s="121" t="s">
        <v>20</v>
      </c>
      <c r="B9175" s="5" t="str">
        <f>TEXT(DATA[[#This Row],[Fecha]],"mmm")</f>
        <v>dic</v>
      </c>
      <c r="C9175" s="16">
        <f>(WEEKNUM(DATA[[#This Row],[Fecha]],2))</f>
        <v>50</v>
      </c>
      <c r="D9175" s="149">
        <v>45638</v>
      </c>
      <c r="E9175" s="158">
        <f>YEAR(DATA[[#This Row],[Fecha]])</f>
        <v>2024</v>
      </c>
      <c r="F9175" s="150" t="s">
        <v>398</v>
      </c>
      <c r="G9175" s="32" t="s">
        <v>52</v>
      </c>
      <c r="H9175" s="151" t="s">
        <v>162</v>
      </c>
      <c r="I9175" s="32" t="s">
        <v>56</v>
      </c>
      <c r="J9175" s="19">
        <v>6.44</v>
      </c>
      <c r="K9175" s="126"/>
    </row>
    <row r="9176" spans="1:11">
      <c r="A9176" s="121" t="s">
        <v>20</v>
      </c>
      <c r="B9176" s="5" t="str">
        <f>TEXT(DATA[[#This Row],[Fecha]],"mmm")</f>
        <v>dic</v>
      </c>
      <c r="C9176" s="16">
        <f>(WEEKNUM(DATA[[#This Row],[Fecha]],2))</f>
        <v>50</v>
      </c>
      <c r="D9176" s="149">
        <v>45638</v>
      </c>
      <c r="E9176" s="158">
        <f>YEAR(DATA[[#This Row],[Fecha]])</f>
        <v>2024</v>
      </c>
      <c r="F9176" s="150" t="s">
        <v>335</v>
      </c>
      <c r="G9176" s="32" t="s">
        <v>52</v>
      </c>
      <c r="H9176" s="151" t="s">
        <v>162</v>
      </c>
      <c r="I9176" s="32" t="s">
        <v>166</v>
      </c>
      <c r="J9176" s="19">
        <v>3.82</v>
      </c>
      <c r="K9176" s="126"/>
    </row>
    <row r="9177" spans="1:11">
      <c r="A9177" s="121" t="s">
        <v>20</v>
      </c>
      <c r="B9177" s="5" t="str">
        <f>TEXT(DATA[[#This Row],[Fecha]],"mmm")</f>
        <v>dic</v>
      </c>
      <c r="C9177" s="16">
        <f>(WEEKNUM(DATA[[#This Row],[Fecha]],2))</f>
        <v>50</v>
      </c>
      <c r="D9177" s="149">
        <v>45638</v>
      </c>
      <c r="E9177" s="158">
        <f>YEAR(DATA[[#This Row],[Fecha]])</f>
        <v>2024</v>
      </c>
      <c r="F9177" s="150" t="s">
        <v>335</v>
      </c>
      <c r="G9177" s="32" t="s">
        <v>52</v>
      </c>
      <c r="H9177" s="151" t="s">
        <v>162</v>
      </c>
      <c r="I9177" s="32" t="s">
        <v>166</v>
      </c>
      <c r="J9177" s="19">
        <v>1.92</v>
      </c>
      <c r="K9177" s="126"/>
    </row>
    <row r="9178" spans="1:11">
      <c r="A9178" s="121" t="s">
        <v>22</v>
      </c>
      <c r="B9178" s="5" t="str">
        <f>TEXT(DATA[[#This Row],[Fecha]],"mmm")</f>
        <v>dic</v>
      </c>
      <c r="C9178" s="16">
        <f>(WEEKNUM(DATA[[#This Row],[Fecha]],2))</f>
        <v>50</v>
      </c>
      <c r="D9178" s="149">
        <v>45638</v>
      </c>
      <c r="E9178" s="158">
        <f>YEAR(DATA[[#This Row],[Fecha]])</f>
        <v>2024</v>
      </c>
      <c r="F9178" s="150" t="s">
        <v>398</v>
      </c>
      <c r="G9178" s="32" t="s">
        <v>79</v>
      </c>
      <c r="H9178" s="151" t="s">
        <v>110</v>
      </c>
      <c r="I9178" s="32" t="s">
        <v>166</v>
      </c>
      <c r="J9178" s="19">
        <v>0.2</v>
      </c>
      <c r="K9178" s="126"/>
    </row>
    <row r="9179" spans="1:11">
      <c r="A9179" s="121" t="s">
        <v>22</v>
      </c>
      <c r="B9179" s="5" t="str">
        <f>TEXT(DATA[[#This Row],[Fecha]],"mmm")</f>
        <v>dic</v>
      </c>
      <c r="C9179" s="16">
        <f>(WEEKNUM(DATA[[#This Row],[Fecha]],2))</f>
        <v>50</v>
      </c>
      <c r="D9179" s="149">
        <v>45638</v>
      </c>
      <c r="E9179" s="158">
        <f>YEAR(DATA[[#This Row],[Fecha]])</f>
        <v>2024</v>
      </c>
      <c r="F9179" s="150" t="s">
        <v>398</v>
      </c>
      <c r="G9179" s="32" t="s">
        <v>79</v>
      </c>
      <c r="H9179" s="151" t="s">
        <v>110</v>
      </c>
      <c r="I9179" s="32" t="s">
        <v>166</v>
      </c>
      <c r="J9179" s="19">
        <v>0.1</v>
      </c>
      <c r="K9179" s="126"/>
    </row>
    <row r="9180" spans="1:11">
      <c r="A9180" s="121" t="s">
        <v>20</v>
      </c>
      <c r="B9180" s="5" t="str">
        <f>TEXT(DATA[[#This Row],[Fecha]],"mmm")</f>
        <v>dic</v>
      </c>
      <c r="C9180" s="16">
        <f>(WEEKNUM(DATA[[#This Row],[Fecha]],2))</f>
        <v>50</v>
      </c>
      <c r="D9180" s="149">
        <v>45638</v>
      </c>
      <c r="E9180" s="158">
        <f>YEAR(DATA[[#This Row],[Fecha]])</f>
        <v>2024</v>
      </c>
      <c r="F9180" s="150" t="s">
        <v>335</v>
      </c>
      <c r="G9180" s="32" t="s">
        <v>52</v>
      </c>
      <c r="H9180" s="151" t="s">
        <v>162</v>
      </c>
      <c r="I9180" s="32" t="s">
        <v>166</v>
      </c>
      <c r="J9180" s="19">
        <v>0.84</v>
      </c>
      <c r="K9180" s="126"/>
    </row>
    <row r="9181" spans="1:11">
      <c r="A9181" s="121" t="s">
        <v>20</v>
      </c>
      <c r="B9181" s="5" t="str">
        <f>TEXT(DATA[[#This Row],[Fecha]],"mmm")</f>
        <v>dic</v>
      </c>
      <c r="C9181" s="16">
        <f>(WEEKNUM(DATA[[#This Row],[Fecha]],2))</f>
        <v>50</v>
      </c>
      <c r="D9181" s="149">
        <v>45638</v>
      </c>
      <c r="E9181" s="158">
        <f>YEAR(DATA[[#This Row],[Fecha]])</f>
        <v>2024</v>
      </c>
      <c r="F9181" s="150" t="s">
        <v>398</v>
      </c>
      <c r="G9181" s="32" t="s">
        <v>59</v>
      </c>
      <c r="H9181" s="151" t="s">
        <v>487</v>
      </c>
      <c r="I9181" s="32" t="s">
        <v>166</v>
      </c>
      <c r="J9181" s="19">
        <v>4.67</v>
      </c>
      <c r="K9181" s="126"/>
    </row>
    <row r="9182" spans="1:11">
      <c r="A9182" s="121" t="s">
        <v>20</v>
      </c>
      <c r="B9182" s="5" t="str">
        <f>TEXT(DATA[[#This Row],[Fecha]],"mmm")</f>
        <v>dic</v>
      </c>
      <c r="C9182" s="16">
        <f>(WEEKNUM(DATA[[#This Row],[Fecha]],2))</f>
        <v>50</v>
      </c>
      <c r="D9182" s="149">
        <v>45638</v>
      </c>
      <c r="E9182" s="158">
        <f>YEAR(DATA[[#This Row],[Fecha]])</f>
        <v>2024</v>
      </c>
      <c r="F9182" s="150" t="s">
        <v>398</v>
      </c>
      <c r="G9182" s="32" t="s">
        <v>59</v>
      </c>
      <c r="H9182" s="151" t="s">
        <v>487</v>
      </c>
      <c r="I9182" s="32" t="s">
        <v>166</v>
      </c>
      <c r="J9182" s="19">
        <v>0.57999999999999996</v>
      </c>
      <c r="K9182" s="126"/>
    </row>
    <row r="9183" spans="1:11">
      <c r="A9183" s="121" t="s">
        <v>22</v>
      </c>
      <c r="B9183" s="5" t="str">
        <f>TEXT(DATA[[#This Row],[Fecha]],"mmm")</f>
        <v>dic</v>
      </c>
      <c r="C9183" s="16">
        <f>(WEEKNUM(DATA[[#This Row],[Fecha]],2))</f>
        <v>50</v>
      </c>
      <c r="D9183" s="149">
        <v>45638</v>
      </c>
      <c r="E9183" s="158">
        <f>YEAR(DATA[[#This Row],[Fecha]])</f>
        <v>2024</v>
      </c>
      <c r="F9183" s="150" t="s">
        <v>398</v>
      </c>
      <c r="G9183" s="32" t="s">
        <v>53</v>
      </c>
      <c r="H9183" s="151" t="s">
        <v>132</v>
      </c>
      <c r="I9183" s="32" t="s">
        <v>57</v>
      </c>
      <c r="J9183" s="19">
        <v>53.95</v>
      </c>
      <c r="K9183" s="126" t="s">
        <v>1384</v>
      </c>
    </row>
    <row r="9184" spans="1:11">
      <c r="A9184" s="121" t="s">
        <v>22</v>
      </c>
      <c r="B9184" s="5" t="str">
        <f>TEXT(DATA[[#This Row],[Fecha]],"mmm")</f>
        <v>dic</v>
      </c>
      <c r="C9184" s="16">
        <f>(WEEKNUM(DATA[[#This Row],[Fecha]],2))</f>
        <v>50</v>
      </c>
      <c r="D9184" s="149">
        <v>45638</v>
      </c>
      <c r="E9184" s="158">
        <f>YEAR(DATA[[#This Row],[Fecha]])</f>
        <v>2024</v>
      </c>
      <c r="F9184" s="150" t="s">
        <v>398</v>
      </c>
      <c r="G9184" s="32" t="s">
        <v>53</v>
      </c>
      <c r="H9184" s="151" t="s">
        <v>132</v>
      </c>
      <c r="I9184" s="32" t="s">
        <v>57</v>
      </c>
      <c r="J9184" s="19">
        <v>20.2</v>
      </c>
      <c r="K9184" s="126" t="s">
        <v>1384</v>
      </c>
    </row>
    <row r="9185" spans="1:11">
      <c r="A9185" s="121" t="s">
        <v>22</v>
      </c>
      <c r="B9185" s="5" t="str">
        <f>TEXT(DATA[[#This Row],[Fecha]],"mmm")</f>
        <v>dic</v>
      </c>
      <c r="C9185" s="16">
        <f>(WEEKNUM(DATA[[#This Row],[Fecha]],2))</f>
        <v>50</v>
      </c>
      <c r="D9185" s="149">
        <v>45638</v>
      </c>
      <c r="E9185" s="158">
        <f>YEAR(DATA[[#This Row],[Fecha]])</f>
        <v>2024</v>
      </c>
      <c r="F9185" s="150" t="s">
        <v>398</v>
      </c>
      <c r="G9185" s="32" t="s">
        <v>53</v>
      </c>
      <c r="H9185" s="151" t="s">
        <v>132</v>
      </c>
      <c r="I9185" s="32" t="s">
        <v>166</v>
      </c>
      <c r="J9185" s="19">
        <v>0.43</v>
      </c>
      <c r="K9185" s="126"/>
    </row>
    <row r="9186" spans="1:11">
      <c r="A9186" s="121" t="s">
        <v>19</v>
      </c>
      <c r="B9186" s="5" t="str">
        <f>TEXT(DATA[[#This Row],[Fecha]],"mmm")</f>
        <v>dic</v>
      </c>
      <c r="C9186" s="16">
        <f>(WEEKNUM(DATA[[#This Row],[Fecha]],2))</f>
        <v>50</v>
      </c>
      <c r="D9186" s="149">
        <v>45639</v>
      </c>
      <c r="E9186" s="158">
        <f>YEAR(DATA[[#This Row],[Fecha]])</f>
        <v>2024</v>
      </c>
      <c r="F9186" s="150" t="s">
        <v>398</v>
      </c>
      <c r="G9186" s="32" t="s">
        <v>65</v>
      </c>
      <c r="H9186" s="151" t="s">
        <v>592</v>
      </c>
      <c r="I9186" s="32" t="s">
        <v>57</v>
      </c>
      <c r="J9186" s="19">
        <v>10.87</v>
      </c>
      <c r="K9186" s="126" t="s">
        <v>1385</v>
      </c>
    </row>
    <row r="9187" spans="1:11">
      <c r="A9187" s="121" t="s">
        <v>20</v>
      </c>
      <c r="B9187" s="5" t="str">
        <f>TEXT(DATA[[#This Row],[Fecha]],"mmm")</f>
        <v>dic</v>
      </c>
      <c r="C9187" s="16">
        <f>(WEEKNUM(DATA[[#This Row],[Fecha]],2))</f>
        <v>50</v>
      </c>
      <c r="D9187" s="149">
        <v>45639</v>
      </c>
      <c r="E9187" s="158">
        <f>YEAR(DATA[[#This Row],[Fecha]])</f>
        <v>2024</v>
      </c>
      <c r="F9187" s="150" t="s">
        <v>335</v>
      </c>
      <c r="G9187" s="32" t="s">
        <v>77</v>
      </c>
      <c r="H9187" s="151" t="s">
        <v>320</v>
      </c>
      <c r="I9187" s="32" t="s">
        <v>166</v>
      </c>
      <c r="J9187" s="19">
        <v>4.78</v>
      </c>
      <c r="K9187" s="126"/>
    </row>
    <row r="9188" spans="1:11">
      <c r="A9188" s="121" t="s">
        <v>20</v>
      </c>
      <c r="B9188" s="5" t="str">
        <f>TEXT(DATA[[#This Row],[Fecha]],"mmm")</f>
        <v>dic</v>
      </c>
      <c r="C9188" s="16">
        <f>(WEEKNUM(DATA[[#This Row],[Fecha]],2))</f>
        <v>50</v>
      </c>
      <c r="D9188" s="149">
        <v>45639</v>
      </c>
      <c r="E9188" s="158">
        <f>YEAR(DATA[[#This Row],[Fecha]])</f>
        <v>2024</v>
      </c>
      <c r="F9188" s="150" t="s">
        <v>398</v>
      </c>
      <c r="G9188" s="32" t="s">
        <v>52</v>
      </c>
      <c r="H9188" s="151" t="s">
        <v>431</v>
      </c>
      <c r="I9188" s="32" t="s">
        <v>166</v>
      </c>
      <c r="J9188" s="19">
        <v>4.09</v>
      </c>
      <c r="K9188" s="126"/>
    </row>
    <row r="9189" spans="1:11">
      <c r="A9189" s="121" t="s">
        <v>19</v>
      </c>
      <c r="B9189" s="5" t="str">
        <f>TEXT(DATA[[#This Row],[Fecha]],"mmm")</f>
        <v>dic</v>
      </c>
      <c r="C9189" s="16">
        <f>(WEEKNUM(DATA[[#This Row],[Fecha]],2))</f>
        <v>50</v>
      </c>
      <c r="D9189" s="149">
        <v>45639</v>
      </c>
      <c r="E9189" s="158">
        <f>YEAR(DATA[[#This Row],[Fecha]])</f>
        <v>2024</v>
      </c>
      <c r="F9189" s="150" t="s">
        <v>58</v>
      </c>
      <c r="G9189" s="32" t="s">
        <v>65</v>
      </c>
      <c r="H9189" s="151" t="s">
        <v>435</v>
      </c>
      <c r="I9189" s="32" t="s">
        <v>166</v>
      </c>
      <c r="J9189" s="19">
        <v>1.34</v>
      </c>
      <c r="K9189" s="126"/>
    </row>
    <row r="9190" spans="1:11">
      <c r="A9190" s="121" t="s">
        <v>19</v>
      </c>
      <c r="B9190" s="5" t="str">
        <f>TEXT(DATA[[#This Row],[Fecha]],"mmm")</f>
        <v>dic</v>
      </c>
      <c r="C9190" s="16">
        <f>(WEEKNUM(DATA[[#This Row],[Fecha]],2))</f>
        <v>50</v>
      </c>
      <c r="D9190" s="149">
        <v>45639</v>
      </c>
      <c r="E9190" s="158">
        <f>YEAR(DATA[[#This Row],[Fecha]])</f>
        <v>2024</v>
      </c>
      <c r="F9190" s="150" t="s">
        <v>58</v>
      </c>
      <c r="G9190" s="32" t="s">
        <v>65</v>
      </c>
      <c r="H9190" s="151" t="s">
        <v>435</v>
      </c>
      <c r="I9190" s="32" t="s">
        <v>166</v>
      </c>
      <c r="J9190" s="19">
        <v>1.32</v>
      </c>
      <c r="K9190" s="126"/>
    </row>
    <row r="9191" spans="1:11">
      <c r="A9191" s="121" t="s">
        <v>22</v>
      </c>
      <c r="B9191" s="5" t="str">
        <f>TEXT(DATA[[#This Row],[Fecha]],"mmm")</f>
        <v>dic</v>
      </c>
      <c r="C9191" s="16">
        <f>(WEEKNUM(DATA[[#This Row],[Fecha]],2))</f>
        <v>50</v>
      </c>
      <c r="D9191" s="149">
        <v>45639</v>
      </c>
      <c r="E9191" s="158">
        <f>YEAR(DATA[[#This Row],[Fecha]])</f>
        <v>2024</v>
      </c>
      <c r="F9191" s="150" t="s">
        <v>335</v>
      </c>
      <c r="G9191" s="32" t="s">
        <v>71</v>
      </c>
      <c r="H9191" s="151" t="s">
        <v>346</v>
      </c>
      <c r="I9191" s="32" t="s">
        <v>57</v>
      </c>
      <c r="J9191" s="19">
        <v>11.33</v>
      </c>
      <c r="K9191" s="126" t="s">
        <v>1386</v>
      </c>
    </row>
    <row r="9192" spans="1:11">
      <c r="A9192" s="121" t="s">
        <v>22</v>
      </c>
      <c r="B9192" s="5" t="str">
        <f>TEXT(DATA[[#This Row],[Fecha]],"mmm")</f>
        <v>dic</v>
      </c>
      <c r="C9192" s="16">
        <f>(WEEKNUM(DATA[[#This Row],[Fecha]],2))</f>
        <v>50</v>
      </c>
      <c r="D9192" s="149">
        <v>45639</v>
      </c>
      <c r="E9192" s="158">
        <f>YEAR(DATA[[#This Row],[Fecha]])</f>
        <v>2024</v>
      </c>
      <c r="F9192" s="150" t="s">
        <v>335</v>
      </c>
      <c r="G9192" s="32" t="s">
        <v>71</v>
      </c>
      <c r="H9192" s="151" t="s">
        <v>346</v>
      </c>
      <c r="I9192" s="32" t="s">
        <v>166</v>
      </c>
      <c r="J9192" s="19">
        <v>0.6</v>
      </c>
      <c r="K9192" s="126"/>
    </row>
    <row r="9193" spans="1:11">
      <c r="A9193" s="121" t="s">
        <v>22</v>
      </c>
      <c r="B9193" s="5" t="str">
        <f>TEXT(DATA[[#This Row],[Fecha]],"mmm")</f>
        <v>dic</v>
      </c>
      <c r="C9193" s="16">
        <f>(WEEKNUM(DATA[[#This Row],[Fecha]],2))</f>
        <v>50</v>
      </c>
      <c r="D9193" s="149">
        <v>45639</v>
      </c>
      <c r="E9193" s="158">
        <f>YEAR(DATA[[#This Row],[Fecha]])</f>
        <v>2024</v>
      </c>
      <c r="F9193" s="150" t="s">
        <v>398</v>
      </c>
      <c r="G9193" s="32" t="s">
        <v>78</v>
      </c>
      <c r="H9193" s="151" t="s">
        <v>296</v>
      </c>
      <c r="I9193" s="32" t="s">
        <v>166</v>
      </c>
      <c r="J9193" s="19">
        <v>1.4</v>
      </c>
      <c r="K9193" s="126"/>
    </row>
    <row r="9194" spans="1:11">
      <c r="A9194" s="121" t="s">
        <v>19</v>
      </c>
      <c r="B9194" s="5" t="str">
        <f>TEXT(DATA[[#This Row],[Fecha]],"mmm")</f>
        <v>dic</v>
      </c>
      <c r="C9194" s="16">
        <f>(WEEKNUM(DATA[[#This Row],[Fecha]],2))</f>
        <v>50</v>
      </c>
      <c r="D9194" s="149">
        <v>45639</v>
      </c>
      <c r="E9194" s="158">
        <f>YEAR(DATA[[#This Row],[Fecha]])</f>
        <v>2024</v>
      </c>
      <c r="F9194" s="150" t="s">
        <v>58</v>
      </c>
      <c r="G9194" s="32" t="s">
        <v>65</v>
      </c>
      <c r="H9194" s="151" t="s">
        <v>435</v>
      </c>
      <c r="I9194" s="32" t="s">
        <v>166</v>
      </c>
      <c r="J9194" s="19">
        <v>0.22</v>
      </c>
      <c r="K9194" s="126"/>
    </row>
    <row r="9195" spans="1:11">
      <c r="A9195" s="121" t="s">
        <v>19</v>
      </c>
      <c r="B9195" s="5" t="str">
        <f>TEXT(DATA[[#This Row],[Fecha]],"mmm")</f>
        <v>dic</v>
      </c>
      <c r="C9195" s="16">
        <f>(WEEKNUM(DATA[[#This Row],[Fecha]],2))</f>
        <v>50</v>
      </c>
      <c r="D9195" s="149">
        <v>45639</v>
      </c>
      <c r="E9195" s="158">
        <f>YEAR(DATA[[#This Row],[Fecha]])</f>
        <v>2024</v>
      </c>
      <c r="F9195" s="150" t="s">
        <v>58</v>
      </c>
      <c r="G9195" s="32" t="s">
        <v>65</v>
      </c>
      <c r="H9195" s="151" t="s">
        <v>435</v>
      </c>
      <c r="I9195" s="32" t="s">
        <v>166</v>
      </c>
      <c r="J9195" s="19">
        <v>0.18</v>
      </c>
      <c r="K9195" s="126"/>
    </row>
    <row r="9196" spans="1:11">
      <c r="A9196" s="121" t="s">
        <v>22</v>
      </c>
      <c r="B9196" s="5" t="str">
        <f>TEXT(DATA[[#This Row],[Fecha]],"mmm")</f>
        <v>dic</v>
      </c>
      <c r="C9196" s="16">
        <f>(WEEKNUM(DATA[[#This Row],[Fecha]],2))</f>
        <v>50</v>
      </c>
      <c r="D9196" s="149">
        <v>45639</v>
      </c>
      <c r="E9196" s="158">
        <f>YEAR(DATA[[#This Row],[Fecha]])</f>
        <v>2024</v>
      </c>
      <c r="F9196" s="150" t="s">
        <v>58</v>
      </c>
      <c r="G9196" s="32" t="s">
        <v>78</v>
      </c>
      <c r="H9196" s="151" t="s">
        <v>296</v>
      </c>
      <c r="I9196" s="32" t="s">
        <v>166</v>
      </c>
      <c r="J9196" s="19">
        <v>0.93</v>
      </c>
      <c r="K9196" s="126"/>
    </row>
    <row r="9197" spans="1:11">
      <c r="A9197" s="121" t="s">
        <v>22</v>
      </c>
      <c r="B9197" s="5" t="str">
        <f>TEXT(DATA[[#This Row],[Fecha]],"mmm")</f>
        <v>dic</v>
      </c>
      <c r="C9197" s="16">
        <f>(WEEKNUM(DATA[[#This Row],[Fecha]],2))</f>
        <v>50</v>
      </c>
      <c r="D9197" s="149">
        <v>45639</v>
      </c>
      <c r="E9197" s="158">
        <f>YEAR(DATA[[#This Row],[Fecha]])</f>
        <v>2024</v>
      </c>
      <c r="F9197" s="150" t="s">
        <v>58</v>
      </c>
      <c r="G9197" s="32" t="s">
        <v>78</v>
      </c>
      <c r="H9197" s="151" t="s">
        <v>296</v>
      </c>
      <c r="I9197" s="32" t="s">
        <v>166</v>
      </c>
      <c r="J9197" s="19">
        <v>0.54</v>
      </c>
      <c r="K9197" s="126"/>
    </row>
    <row r="9198" spans="1:11">
      <c r="A9198" s="121" t="s">
        <v>20</v>
      </c>
      <c r="B9198" s="5" t="str">
        <f>TEXT(DATA[[#This Row],[Fecha]],"mmm")</f>
        <v>dic</v>
      </c>
      <c r="C9198" s="16">
        <f>(WEEKNUM(DATA[[#This Row],[Fecha]],2))</f>
        <v>50</v>
      </c>
      <c r="D9198" s="149">
        <v>45639</v>
      </c>
      <c r="E9198" s="158">
        <f>YEAR(DATA[[#This Row],[Fecha]])</f>
        <v>2024</v>
      </c>
      <c r="F9198" s="150" t="s">
        <v>398</v>
      </c>
      <c r="G9198" s="32" t="s">
        <v>59</v>
      </c>
      <c r="H9198" s="151" t="s">
        <v>556</v>
      </c>
      <c r="I9198" s="32" t="s">
        <v>56</v>
      </c>
      <c r="J9198" s="19">
        <v>6.27</v>
      </c>
      <c r="K9198" s="126"/>
    </row>
    <row r="9199" spans="1:11">
      <c r="A9199" s="121" t="s">
        <v>22</v>
      </c>
      <c r="B9199" s="5" t="str">
        <f>TEXT(DATA[[#This Row],[Fecha]],"mmm")</f>
        <v>dic</v>
      </c>
      <c r="C9199" s="16">
        <f>(WEEKNUM(DATA[[#This Row],[Fecha]],2))</f>
        <v>50</v>
      </c>
      <c r="D9199" s="149">
        <v>45639</v>
      </c>
      <c r="E9199" s="158">
        <f>YEAR(DATA[[#This Row],[Fecha]])</f>
        <v>2024</v>
      </c>
      <c r="F9199" s="150" t="s">
        <v>58</v>
      </c>
      <c r="G9199" s="32" t="s">
        <v>78</v>
      </c>
      <c r="H9199" s="151" t="s">
        <v>296</v>
      </c>
      <c r="I9199" s="32" t="s">
        <v>166</v>
      </c>
      <c r="J9199" s="19">
        <v>0.3</v>
      </c>
      <c r="K9199" s="126"/>
    </row>
    <row r="9200" spans="1:11">
      <c r="A9200" s="121" t="s">
        <v>22</v>
      </c>
      <c r="B9200" s="5" t="str">
        <f>TEXT(DATA[[#This Row],[Fecha]],"mmm")</f>
        <v>dic</v>
      </c>
      <c r="C9200" s="16">
        <f>(WEEKNUM(DATA[[#This Row],[Fecha]],2))</f>
        <v>50</v>
      </c>
      <c r="D9200" s="149">
        <v>45639</v>
      </c>
      <c r="E9200" s="158">
        <f>YEAR(DATA[[#This Row],[Fecha]])</f>
        <v>2024</v>
      </c>
      <c r="F9200" s="150" t="s">
        <v>398</v>
      </c>
      <c r="G9200" s="32" t="s">
        <v>78</v>
      </c>
      <c r="H9200" s="151" t="s">
        <v>296</v>
      </c>
      <c r="I9200" s="32" t="s">
        <v>166</v>
      </c>
      <c r="J9200" s="19">
        <v>0.3</v>
      </c>
      <c r="K9200" s="126"/>
    </row>
    <row r="9201" spans="1:11">
      <c r="A9201" s="121" t="s">
        <v>22</v>
      </c>
      <c r="B9201" s="5" t="str">
        <f>TEXT(DATA[[#This Row],[Fecha]],"mmm")</f>
        <v>dic</v>
      </c>
      <c r="C9201" s="16">
        <f>(WEEKNUM(DATA[[#This Row],[Fecha]],2))</f>
        <v>50</v>
      </c>
      <c r="D9201" s="149">
        <v>45639</v>
      </c>
      <c r="E9201" s="158">
        <f>YEAR(DATA[[#This Row],[Fecha]])</f>
        <v>2024</v>
      </c>
      <c r="F9201" s="150" t="s">
        <v>58</v>
      </c>
      <c r="G9201" s="32" t="s">
        <v>78</v>
      </c>
      <c r="H9201" s="151" t="s">
        <v>296</v>
      </c>
      <c r="I9201" s="32" t="s">
        <v>166</v>
      </c>
      <c r="J9201" s="19">
        <v>0.16</v>
      </c>
      <c r="K9201" s="126"/>
    </row>
    <row r="9202" spans="1:11">
      <c r="A9202" s="121" t="s">
        <v>22</v>
      </c>
      <c r="B9202" s="5" t="str">
        <f>TEXT(DATA[[#This Row],[Fecha]],"mmm")</f>
        <v>dic</v>
      </c>
      <c r="C9202" s="16">
        <f>(WEEKNUM(DATA[[#This Row],[Fecha]],2))</f>
        <v>50</v>
      </c>
      <c r="D9202" s="149">
        <v>45639</v>
      </c>
      <c r="E9202" s="158">
        <f>YEAR(DATA[[#This Row],[Fecha]])</f>
        <v>2024</v>
      </c>
      <c r="F9202" s="150" t="s">
        <v>398</v>
      </c>
      <c r="G9202" s="32" t="s">
        <v>78</v>
      </c>
      <c r="H9202" s="151" t="s">
        <v>296</v>
      </c>
      <c r="I9202" s="32" t="s">
        <v>166</v>
      </c>
      <c r="J9202" s="19">
        <v>0.15</v>
      </c>
      <c r="K9202" s="126"/>
    </row>
    <row r="9203" spans="1:11">
      <c r="A9203" s="121" t="s">
        <v>22</v>
      </c>
      <c r="B9203" s="5" t="str">
        <f>TEXT(DATA[[#This Row],[Fecha]],"mmm")</f>
        <v>dic</v>
      </c>
      <c r="C9203" s="16">
        <f>(WEEKNUM(DATA[[#This Row],[Fecha]],2))</f>
        <v>50</v>
      </c>
      <c r="D9203" s="149">
        <v>45639</v>
      </c>
      <c r="E9203" s="158">
        <f>YEAR(DATA[[#This Row],[Fecha]])</f>
        <v>2024</v>
      </c>
      <c r="F9203" s="150" t="s">
        <v>398</v>
      </c>
      <c r="G9203" s="32" t="s">
        <v>78</v>
      </c>
      <c r="H9203" s="151" t="s">
        <v>296</v>
      </c>
      <c r="I9203" s="32" t="s">
        <v>166</v>
      </c>
      <c r="J9203" s="19">
        <v>0.13</v>
      </c>
      <c r="K9203" s="126"/>
    </row>
    <row r="9204" spans="1:11">
      <c r="A9204" s="121" t="s">
        <v>22</v>
      </c>
      <c r="B9204" s="5" t="str">
        <f>TEXT(DATA[[#This Row],[Fecha]],"mmm")</f>
        <v>dic</v>
      </c>
      <c r="C9204" s="16">
        <f>(WEEKNUM(DATA[[#This Row],[Fecha]],2))</f>
        <v>50</v>
      </c>
      <c r="D9204" s="149">
        <v>45639</v>
      </c>
      <c r="E9204" s="158">
        <f>YEAR(DATA[[#This Row],[Fecha]])</f>
        <v>2024</v>
      </c>
      <c r="F9204" s="150" t="s">
        <v>398</v>
      </c>
      <c r="G9204" s="32" t="s">
        <v>78</v>
      </c>
      <c r="H9204" s="151" t="s">
        <v>296</v>
      </c>
      <c r="I9204" s="32" t="s">
        <v>166</v>
      </c>
      <c r="J9204" s="19">
        <v>0.1</v>
      </c>
      <c r="K9204" s="126"/>
    </row>
    <row r="9205" spans="1:11">
      <c r="A9205" s="121" t="s">
        <v>22</v>
      </c>
      <c r="B9205" s="5" t="str">
        <f>TEXT(DATA[[#This Row],[Fecha]],"mmm")</f>
        <v>dic</v>
      </c>
      <c r="C9205" s="16">
        <f>(WEEKNUM(DATA[[#This Row],[Fecha]],2))</f>
        <v>50</v>
      </c>
      <c r="D9205" s="149">
        <v>45639</v>
      </c>
      <c r="E9205" s="158">
        <f>YEAR(DATA[[#This Row],[Fecha]])</f>
        <v>2024</v>
      </c>
      <c r="F9205" s="150" t="s">
        <v>398</v>
      </c>
      <c r="G9205" s="32" t="s">
        <v>65</v>
      </c>
      <c r="H9205" s="151" t="s">
        <v>89</v>
      </c>
      <c r="I9205" s="32" t="s">
        <v>166</v>
      </c>
      <c r="J9205" s="19">
        <v>4.9000000000000004</v>
      </c>
      <c r="K9205" s="126"/>
    </row>
    <row r="9206" spans="1:11">
      <c r="A9206" s="121" t="s">
        <v>22</v>
      </c>
      <c r="B9206" s="5" t="str">
        <f>TEXT(DATA[[#This Row],[Fecha]],"mmm")</f>
        <v>dic</v>
      </c>
      <c r="C9206" s="16">
        <f>(WEEKNUM(DATA[[#This Row],[Fecha]],2))</f>
        <v>50</v>
      </c>
      <c r="D9206" s="149">
        <v>45639</v>
      </c>
      <c r="E9206" s="158">
        <f>YEAR(DATA[[#This Row],[Fecha]])</f>
        <v>2024</v>
      </c>
      <c r="F9206" s="150" t="s">
        <v>58</v>
      </c>
      <c r="G9206" s="32" t="s">
        <v>65</v>
      </c>
      <c r="H9206" s="151" t="s">
        <v>69</v>
      </c>
      <c r="I9206" s="32" t="s">
        <v>166</v>
      </c>
      <c r="J9206" s="19">
        <v>4.05</v>
      </c>
      <c r="K9206" s="126"/>
    </row>
    <row r="9207" spans="1:11">
      <c r="A9207" s="121" t="s">
        <v>22</v>
      </c>
      <c r="B9207" s="5" t="str">
        <f>TEXT(DATA[[#This Row],[Fecha]],"mmm")</f>
        <v>dic</v>
      </c>
      <c r="C9207" s="16">
        <f>(WEEKNUM(DATA[[#This Row],[Fecha]],2))</f>
        <v>50</v>
      </c>
      <c r="D9207" s="149">
        <v>45639</v>
      </c>
      <c r="E9207" s="158">
        <f>YEAR(DATA[[#This Row],[Fecha]])</f>
        <v>2024</v>
      </c>
      <c r="F9207" s="150" t="s">
        <v>398</v>
      </c>
      <c r="G9207" s="32" t="s">
        <v>65</v>
      </c>
      <c r="H9207" s="151" t="s">
        <v>89</v>
      </c>
      <c r="I9207" s="32" t="s">
        <v>166</v>
      </c>
      <c r="J9207" s="19">
        <v>3.7</v>
      </c>
      <c r="K9207" s="126"/>
    </row>
    <row r="9208" spans="1:11">
      <c r="A9208" s="121" t="s">
        <v>20</v>
      </c>
      <c r="B9208" s="5" t="str">
        <f>TEXT(DATA[[#This Row],[Fecha]],"mmm")</f>
        <v>dic</v>
      </c>
      <c r="C9208" s="16">
        <f>(WEEKNUM(DATA[[#This Row],[Fecha]],2))</f>
        <v>50</v>
      </c>
      <c r="D9208" s="149">
        <v>45639</v>
      </c>
      <c r="E9208" s="158">
        <f>YEAR(DATA[[#This Row],[Fecha]])</f>
        <v>2024</v>
      </c>
      <c r="F9208" s="150" t="s">
        <v>335</v>
      </c>
      <c r="G9208" s="32" t="s">
        <v>52</v>
      </c>
      <c r="H9208" s="151" t="s">
        <v>162</v>
      </c>
      <c r="I9208" s="32" t="s">
        <v>166</v>
      </c>
      <c r="J9208" s="19">
        <v>1.77</v>
      </c>
      <c r="K9208" s="126"/>
    </row>
    <row r="9209" spans="1:11">
      <c r="A9209" s="121" t="s">
        <v>22</v>
      </c>
      <c r="B9209" s="5" t="str">
        <f>TEXT(DATA[[#This Row],[Fecha]],"mmm")</f>
        <v>dic</v>
      </c>
      <c r="C9209" s="16">
        <f>(WEEKNUM(DATA[[#This Row],[Fecha]],2))</f>
        <v>50</v>
      </c>
      <c r="D9209" s="149">
        <v>45639</v>
      </c>
      <c r="E9209" s="158">
        <f>YEAR(DATA[[#This Row],[Fecha]])</f>
        <v>2024</v>
      </c>
      <c r="F9209" s="150" t="s">
        <v>58</v>
      </c>
      <c r="G9209" s="32" t="s">
        <v>65</v>
      </c>
      <c r="H9209" s="151" t="s">
        <v>69</v>
      </c>
      <c r="I9209" s="32" t="s">
        <v>166</v>
      </c>
      <c r="J9209" s="19">
        <v>3.3</v>
      </c>
      <c r="K9209" s="126"/>
    </row>
    <row r="9210" spans="1:11">
      <c r="A9210" s="121" t="s">
        <v>22</v>
      </c>
      <c r="B9210" s="5" t="str">
        <f>TEXT(DATA[[#This Row],[Fecha]],"mmm")</f>
        <v>dic</v>
      </c>
      <c r="C9210" s="16">
        <f>(WEEKNUM(DATA[[#This Row],[Fecha]],2))</f>
        <v>50</v>
      </c>
      <c r="D9210" s="149">
        <v>45639</v>
      </c>
      <c r="E9210" s="158">
        <f>YEAR(DATA[[#This Row],[Fecha]])</f>
        <v>2024</v>
      </c>
      <c r="F9210" s="150" t="s">
        <v>398</v>
      </c>
      <c r="G9210" s="32" t="s">
        <v>65</v>
      </c>
      <c r="H9210" s="151" t="s">
        <v>89</v>
      </c>
      <c r="I9210" s="32" t="s">
        <v>166</v>
      </c>
      <c r="J9210" s="19">
        <v>0.48</v>
      </c>
      <c r="K9210" s="126"/>
    </row>
    <row r="9211" spans="1:11">
      <c r="A9211" s="121" t="s">
        <v>22</v>
      </c>
      <c r="B9211" s="5" t="str">
        <f>TEXT(DATA[[#This Row],[Fecha]],"mmm")</f>
        <v>dic</v>
      </c>
      <c r="C9211" s="16">
        <f>(WEEKNUM(DATA[[#This Row],[Fecha]],2))</f>
        <v>50</v>
      </c>
      <c r="D9211" s="149">
        <v>45639</v>
      </c>
      <c r="E9211" s="158">
        <f>YEAR(DATA[[#This Row],[Fecha]])</f>
        <v>2024</v>
      </c>
      <c r="F9211" s="150" t="s">
        <v>58</v>
      </c>
      <c r="G9211" s="32" t="s">
        <v>65</v>
      </c>
      <c r="H9211" s="151" t="s">
        <v>69</v>
      </c>
      <c r="I9211" s="32" t="s">
        <v>166</v>
      </c>
      <c r="J9211" s="19">
        <v>0.45</v>
      </c>
      <c r="K9211" s="126"/>
    </row>
    <row r="9212" spans="1:11">
      <c r="A9212" s="121" t="s">
        <v>22</v>
      </c>
      <c r="B9212" s="5" t="str">
        <f>TEXT(DATA[[#This Row],[Fecha]],"mmm")</f>
        <v>dic</v>
      </c>
      <c r="C9212" s="16">
        <f>(WEEKNUM(DATA[[#This Row],[Fecha]],2))</f>
        <v>50</v>
      </c>
      <c r="D9212" s="149">
        <v>45639</v>
      </c>
      <c r="E9212" s="158">
        <f>YEAR(DATA[[#This Row],[Fecha]])</f>
        <v>2024</v>
      </c>
      <c r="F9212" s="150" t="s">
        <v>398</v>
      </c>
      <c r="G9212" s="32" t="s">
        <v>65</v>
      </c>
      <c r="H9212" s="151" t="s">
        <v>89</v>
      </c>
      <c r="I9212" s="32" t="s">
        <v>166</v>
      </c>
      <c r="J9212" s="19">
        <v>0.45</v>
      </c>
      <c r="K9212" s="126"/>
    </row>
    <row r="9213" spans="1:11">
      <c r="A9213" s="121" t="s">
        <v>22</v>
      </c>
      <c r="B9213" s="5" t="str">
        <f>TEXT(DATA[[#This Row],[Fecha]],"mmm")</f>
        <v>dic</v>
      </c>
      <c r="C9213" s="16">
        <f>(WEEKNUM(DATA[[#This Row],[Fecha]],2))</f>
        <v>50</v>
      </c>
      <c r="D9213" s="149">
        <v>45639</v>
      </c>
      <c r="E9213" s="158">
        <f>YEAR(DATA[[#This Row],[Fecha]])</f>
        <v>2024</v>
      </c>
      <c r="F9213" s="150" t="s">
        <v>58</v>
      </c>
      <c r="G9213" s="32" t="s">
        <v>53</v>
      </c>
      <c r="H9213" s="151" t="s">
        <v>480</v>
      </c>
      <c r="I9213" s="32" t="s">
        <v>166</v>
      </c>
      <c r="J9213" s="19">
        <v>0.3</v>
      </c>
      <c r="K9213" s="126"/>
    </row>
    <row r="9214" spans="1:11">
      <c r="A9214" s="121" t="s">
        <v>19</v>
      </c>
      <c r="B9214" s="5" t="str">
        <f>TEXT(DATA[[#This Row],[Fecha]],"mmm")</f>
        <v>dic</v>
      </c>
      <c r="C9214" s="16">
        <f>(WEEKNUM(DATA[[#This Row],[Fecha]],2))</f>
        <v>50</v>
      </c>
      <c r="D9214" s="149">
        <v>45640</v>
      </c>
      <c r="E9214" s="158">
        <f>YEAR(DATA[[#This Row],[Fecha]])</f>
        <v>2024</v>
      </c>
      <c r="F9214" s="150" t="s">
        <v>398</v>
      </c>
      <c r="G9214" s="32" t="s">
        <v>255</v>
      </c>
      <c r="H9214" s="151" t="s">
        <v>421</v>
      </c>
      <c r="I9214" s="32" t="s">
        <v>57</v>
      </c>
      <c r="J9214" s="19">
        <v>7.65</v>
      </c>
      <c r="K9214" s="126" t="s">
        <v>1387</v>
      </c>
    </row>
    <row r="9215" spans="1:11">
      <c r="A9215" s="121" t="s">
        <v>19</v>
      </c>
      <c r="B9215" s="5" t="str">
        <f>TEXT(DATA[[#This Row],[Fecha]],"mmm")</f>
        <v>dic</v>
      </c>
      <c r="C9215" s="16">
        <f>(WEEKNUM(DATA[[#This Row],[Fecha]],2))</f>
        <v>50</v>
      </c>
      <c r="D9215" s="149">
        <v>45640</v>
      </c>
      <c r="E9215" s="158">
        <f>YEAR(DATA[[#This Row],[Fecha]])</f>
        <v>2024</v>
      </c>
      <c r="F9215" s="150" t="s">
        <v>398</v>
      </c>
      <c r="G9215" s="32" t="s">
        <v>255</v>
      </c>
      <c r="H9215" s="151" t="s">
        <v>421</v>
      </c>
      <c r="I9215" s="32" t="s">
        <v>166</v>
      </c>
      <c r="J9215" s="19">
        <v>2.44</v>
      </c>
      <c r="K9215" s="126"/>
    </row>
    <row r="9216" spans="1:11">
      <c r="A9216" s="121" t="s">
        <v>19</v>
      </c>
      <c r="B9216" s="5" t="str">
        <f>TEXT(DATA[[#This Row],[Fecha]],"mmm")</f>
        <v>dic</v>
      </c>
      <c r="C9216" s="16">
        <f>(WEEKNUM(DATA[[#This Row],[Fecha]],2))</f>
        <v>50</v>
      </c>
      <c r="D9216" s="149">
        <v>45640</v>
      </c>
      <c r="E9216" s="158">
        <f>YEAR(DATA[[#This Row],[Fecha]])</f>
        <v>2024</v>
      </c>
      <c r="F9216" s="150" t="s">
        <v>58</v>
      </c>
      <c r="G9216" s="32" t="s">
        <v>65</v>
      </c>
      <c r="H9216" s="151" t="s">
        <v>435</v>
      </c>
      <c r="I9216" s="32" t="s">
        <v>166</v>
      </c>
      <c r="J9216" s="19">
        <v>4.93</v>
      </c>
      <c r="K9216" s="126"/>
    </row>
    <row r="9217" spans="1:11">
      <c r="A9217" s="121" t="s">
        <v>20</v>
      </c>
      <c r="B9217" s="5" t="str">
        <f>TEXT(DATA[[#This Row],[Fecha]],"mmm")</f>
        <v>dic</v>
      </c>
      <c r="C9217" s="16">
        <f>(WEEKNUM(DATA[[#This Row],[Fecha]],2))</f>
        <v>50</v>
      </c>
      <c r="D9217" s="149">
        <v>45640</v>
      </c>
      <c r="E9217" s="158">
        <f>YEAR(DATA[[#This Row],[Fecha]])</f>
        <v>2024</v>
      </c>
      <c r="F9217" s="150" t="s">
        <v>58</v>
      </c>
      <c r="G9217" s="32" t="s">
        <v>53</v>
      </c>
      <c r="H9217" s="151" t="s">
        <v>387</v>
      </c>
      <c r="I9217" s="32" t="s">
        <v>166</v>
      </c>
      <c r="J9217" s="19">
        <v>3.42</v>
      </c>
      <c r="K9217" s="126"/>
    </row>
    <row r="9218" spans="1:11">
      <c r="A9218" s="121" t="s">
        <v>22</v>
      </c>
      <c r="B9218" s="5" t="str">
        <f>TEXT(DATA[[#This Row],[Fecha]],"mmm")</f>
        <v>dic</v>
      </c>
      <c r="C9218" s="16">
        <f>(WEEKNUM(DATA[[#This Row],[Fecha]],2))</f>
        <v>50</v>
      </c>
      <c r="D9218" s="149">
        <v>45640</v>
      </c>
      <c r="E9218" s="158">
        <f>YEAR(DATA[[#This Row],[Fecha]])</f>
        <v>2024</v>
      </c>
      <c r="F9218" s="150" t="s">
        <v>58</v>
      </c>
      <c r="G9218" s="32" t="s">
        <v>78</v>
      </c>
      <c r="H9218" s="151" t="s">
        <v>296</v>
      </c>
      <c r="I9218" s="32" t="s">
        <v>166</v>
      </c>
      <c r="J9218" s="19">
        <v>1.48</v>
      </c>
      <c r="K9218" s="126"/>
    </row>
    <row r="9219" spans="1:11">
      <c r="A9219" s="121" t="s">
        <v>22</v>
      </c>
      <c r="B9219" s="5" t="str">
        <f>TEXT(DATA[[#This Row],[Fecha]],"mmm")</f>
        <v>dic</v>
      </c>
      <c r="C9219" s="16">
        <f>(WEEKNUM(DATA[[#This Row],[Fecha]],2))</f>
        <v>50</v>
      </c>
      <c r="D9219" s="149">
        <v>45640</v>
      </c>
      <c r="E9219" s="158">
        <f>YEAR(DATA[[#This Row],[Fecha]])</f>
        <v>2024</v>
      </c>
      <c r="F9219" s="150" t="s">
        <v>58</v>
      </c>
      <c r="G9219" s="32" t="s">
        <v>78</v>
      </c>
      <c r="H9219" s="151" t="s">
        <v>296</v>
      </c>
      <c r="I9219" s="32" t="s">
        <v>166</v>
      </c>
      <c r="J9219" s="19">
        <v>1.43</v>
      </c>
      <c r="K9219" s="126"/>
    </row>
    <row r="9220" spans="1:11">
      <c r="A9220" s="121" t="s">
        <v>22</v>
      </c>
      <c r="B9220" s="5" t="str">
        <f>TEXT(DATA[[#This Row],[Fecha]],"mmm")</f>
        <v>dic</v>
      </c>
      <c r="C9220" s="16">
        <f>(WEEKNUM(DATA[[#This Row],[Fecha]],2))</f>
        <v>50</v>
      </c>
      <c r="D9220" s="149">
        <v>45640</v>
      </c>
      <c r="E9220" s="158">
        <f>YEAR(DATA[[#This Row],[Fecha]])</f>
        <v>2024</v>
      </c>
      <c r="F9220" s="150" t="s">
        <v>58</v>
      </c>
      <c r="G9220" s="32" t="s">
        <v>78</v>
      </c>
      <c r="H9220" s="151" t="s">
        <v>296</v>
      </c>
      <c r="I9220" s="32" t="s">
        <v>166</v>
      </c>
      <c r="J9220" s="19">
        <v>1.38</v>
      </c>
      <c r="K9220" s="126"/>
    </row>
    <row r="9221" spans="1:11">
      <c r="A9221" s="121" t="s">
        <v>20</v>
      </c>
      <c r="B9221" s="5" t="str">
        <f>TEXT(DATA[[#This Row],[Fecha]],"mmm")</f>
        <v>dic</v>
      </c>
      <c r="C9221" s="16">
        <f>(WEEKNUM(DATA[[#This Row],[Fecha]],2))</f>
        <v>50</v>
      </c>
      <c r="D9221" s="149">
        <v>45640</v>
      </c>
      <c r="E9221" s="158">
        <f>YEAR(DATA[[#This Row],[Fecha]])</f>
        <v>2024</v>
      </c>
      <c r="F9221" s="150" t="s">
        <v>398</v>
      </c>
      <c r="G9221" s="32" t="s">
        <v>76</v>
      </c>
      <c r="H9221" s="151" t="s">
        <v>586</v>
      </c>
      <c r="I9221" s="32" t="s">
        <v>166</v>
      </c>
      <c r="J9221" s="19">
        <v>4.8</v>
      </c>
      <c r="K9221" s="126"/>
    </row>
    <row r="9222" spans="1:11">
      <c r="A9222" s="121" t="s">
        <v>20</v>
      </c>
      <c r="B9222" s="5" t="str">
        <f>TEXT(DATA[[#This Row],[Fecha]],"mmm")</f>
        <v>dic</v>
      </c>
      <c r="C9222" s="16">
        <f>(WEEKNUM(DATA[[#This Row],[Fecha]],2))</f>
        <v>50</v>
      </c>
      <c r="D9222" s="149">
        <v>45640</v>
      </c>
      <c r="E9222" s="158">
        <f>YEAR(DATA[[#This Row],[Fecha]])</f>
        <v>2024</v>
      </c>
      <c r="F9222" s="150" t="s">
        <v>58</v>
      </c>
      <c r="G9222" s="32" t="s">
        <v>52</v>
      </c>
      <c r="H9222" s="151" t="s">
        <v>713</v>
      </c>
      <c r="I9222" s="32" t="s">
        <v>56</v>
      </c>
      <c r="J9222" s="19">
        <v>19.09</v>
      </c>
      <c r="K9222" s="126" t="s">
        <v>1388</v>
      </c>
    </row>
    <row r="9223" spans="1:11">
      <c r="A9223" s="121" t="s">
        <v>22</v>
      </c>
      <c r="B9223" s="5" t="str">
        <f>TEXT(DATA[[#This Row],[Fecha]],"mmm")</f>
        <v>dic</v>
      </c>
      <c r="C9223" s="16">
        <f>(WEEKNUM(DATA[[#This Row],[Fecha]],2))</f>
        <v>50</v>
      </c>
      <c r="D9223" s="149">
        <v>45640</v>
      </c>
      <c r="E9223" s="158">
        <f>YEAR(DATA[[#This Row],[Fecha]])</f>
        <v>2024</v>
      </c>
      <c r="F9223" s="150" t="s">
        <v>58</v>
      </c>
      <c r="G9223" s="32" t="s">
        <v>78</v>
      </c>
      <c r="H9223" s="151" t="s">
        <v>296</v>
      </c>
      <c r="I9223" s="32" t="s">
        <v>166</v>
      </c>
      <c r="J9223" s="19">
        <v>0.9</v>
      </c>
      <c r="K9223" s="126"/>
    </row>
    <row r="9224" spans="1:11">
      <c r="A9224" s="121" t="s">
        <v>22</v>
      </c>
      <c r="B9224" s="5" t="str">
        <f>TEXT(DATA[[#This Row],[Fecha]],"mmm")</f>
        <v>dic</v>
      </c>
      <c r="C9224" s="16">
        <f>(WEEKNUM(DATA[[#This Row],[Fecha]],2))</f>
        <v>50</v>
      </c>
      <c r="D9224" s="149">
        <v>45640</v>
      </c>
      <c r="E9224" s="158">
        <f>YEAR(DATA[[#This Row],[Fecha]])</f>
        <v>2024</v>
      </c>
      <c r="F9224" s="150" t="s">
        <v>398</v>
      </c>
      <c r="G9224" s="32" t="s">
        <v>78</v>
      </c>
      <c r="H9224" s="151" t="s">
        <v>296</v>
      </c>
      <c r="I9224" s="32" t="s">
        <v>166</v>
      </c>
      <c r="J9224" s="19">
        <v>0.35</v>
      </c>
      <c r="K9224" s="126"/>
    </row>
    <row r="9225" spans="1:11">
      <c r="A9225" s="121" t="s">
        <v>22</v>
      </c>
      <c r="B9225" s="5" t="str">
        <f>TEXT(DATA[[#This Row],[Fecha]],"mmm")</f>
        <v>dic</v>
      </c>
      <c r="C9225" s="16">
        <f>(WEEKNUM(DATA[[#This Row],[Fecha]],2))</f>
        <v>50</v>
      </c>
      <c r="D9225" s="149">
        <v>45640</v>
      </c>
      <c r="E9225" s="158">
        <f>YEAR(DATA[[#This Row],[Fecha]])</f>
        <v>2024</v>
      </c>
      <c r="F9225" s="150" t="s">
        <v>398</v>
      </c>
      <c r="G9225" s="32" t="s">
        <v>78</v>
      </c>
      <c r="H9225" s="151" t="s">
        <v>296</v>
      </c>
      <c r="I9225" s="32" t="s">
        <v>166</v>
      </c>
      <c r="J9225" s="19">
        <v>0.33</v>
      </c>
      <c r="K9225" s="126"/>
    </row>
    <row r="9226" spans="1:11">
      <c r="A9226" s="121" t="s">
        <v>22</v>
      </c>
      <c r="B9226" s="5" t="str">
        <f>TEXT(DATA[[#This Row],[Fecha]],"mmm")</f>
        <v>dic</v>
      </c>
      <c r="C9226" s="16">
        <f>(WEEKNUM(DATA[[#This Row],[Fecha]],2))</f>
        <v>50</v>
      </c>
      <c r="D9226" s="149">
        <v>45640</v>
      </c>
      <c r="E9226" s="158">
        <f>YEAR(DATA[[#This Row],[Fecha]])</f>
        <v>2024</v>
      </c>
      <c r="F9226" s="150" t="s">
        <v>58</v>
      </c>
      <c r="G9226" s="32" t="s">
        <v>78</v>
      </c>
      <c r="H9226" s="151" t="s">
        <v>296</v>
      </c>
      <c r="I9226" s="32" t="s">
        <v>166</v>
      </c>
      <c r="J9226" s="19">
        <v>0.3</v>
      </c>
      <c r="K9226" s="126"/>
    </row>
    <row r="9227" spans="1:11">
      <c r="A9227" s="121" t="s">
        <v>22</v>
      </c>
      <c r="B9227" s="5" t="str">
        <f>TEXT(DATA[[#This Row],[Fecha]],"mmm")</f>
        <v>dic</v>
      </c>
      <c r="C9227" s="16">
        <f>(WEEKNUM(DATA[[#This Row],[Fecha]],2))</f>
        <v>50</v>
      </c>
      <c r="D9227" s="149">
        <v>45640</v>
      </c>
      <c r="E9227" s="158">
        <f>YEAR(DATA[[#This Row],[Fecha]])</f>
        <v>2024</v>
      </c>
      <c r="F9227" s="150" t="s">
        <v>398</v>
      </c>
      <c r="G9227" s="32" t="s">
        <v>78</v>
      </c>
      <c r="H9227" s="151" t="s">
        <v>296</v>
      </c>
      <c r="I9227" s="32" t="s">
        <v>166</v>
      </c>
      <c r="J9227" s="19">
        <v>7.0000000000000007E-2</v>
      </c>
      <c r="K9227" s="126"/>
    </row>
    <row r="9228" spans="1:11">
      <c r="A9228" s="121" t="s">
        <v>22</v>
      </c>
      <c r="B9228" s="5" t="str">
        <f>TEXT(DATA[[#This Row],[Fecha]],"mmm")</f>
        <v>dic</v>
      </c>
      <c r="C9228" s="16">
        <f>(WEEKNUM(DATA[[#This Row],[Fecha]],2))</f>
        <v>50</v>
      </c>
      <c r="D9228" s="149">
        <v>45640</v>
      </c>
      <c r="E9228" s="158">
        <f>YEAR(DATA[[#This Row],[Fecha]])</f>
        <v>2024</v>
      </c>
      <c r="F9228" s="150" t="s">
        <v>58</v>
      </c>
      <c r="G9228" s="32" t="s">
        <v>65</v>
      </c>
      <c r="H9228" s="151" t="s">
        <v>69</v>
      </c>
      <c r="I9228" s="32" t="s">
        <v>166</v>
      </c>
      <c r="J9228" s="19">
        <v>3.23</v>
      </c>
      <c r="K9228" s="126"/>
    </row>
    <row r="9229" spans="1:11">
      <c r="A9229" s="121" t="s">
        <v>22</v>
      </c>
      <c r="B9229" s="5" t="str">
        <f>TEXT(DATA[[#This Row],[Fecha]],"mmm")</f>
        <v>dic</v>
      </c>
      <c r="C9229" s="16">
        <f>(WEEKNUM(DATA[[#This Row],[Fecha]],2))</f>
        <v>50</v>
      </c>
      <c r="D9229" s="149">
        <v>45640</v>
      </c>
      <c r="E9229" s="158">
        <f>YEAR(DATA[[#This Row],[Fecha]])</f>
        <v>2024</v>
      </c>
      <c r="F9229" s="150" t="s">
        <v>58</v>
      </c>
      <c r="G9229" s="32" t="s">
        <v>65</v>
      </c>
      <c r="H9229" s="151" t="s">
        <v>89</v>
      </c>
      <c r="I9229" s="32" t="s">
        <v>166</v>
      </c>
      <c r="J9229" s="19">
        <v>1.5</v>
      </c>
      <c r="K9229" s="126"/>
    </row>
    <row r="9230" spans="1:11">
      <c r="A9230" s="121" t="s">
        <v>22</v>
      </c>
      <c r="B9230" s="5" t="str">
        <f>TEXT(DATA[[#This Row],[Fecha]],"mmm")</f>
        <v>dic</v>
      </c>
      <c r="C9230" s="16">
        <f>(WEEKNUM(DATA[[#This Row],[Fecha]],2))</f>
        <v>50</v>
      </c>
      <c r="D9230" s="149">
        <v>45640</v>
      </c>
      <c r="E9230" s="158">
        <f>YEAR(DATA[[#This Row],[Fecha]])</f>
        <v>2024</v>
      </c>
      <c r="F9230" s="150" t="s">
        <v>58</v>
      </c>
      <c r="G9230" s="32" t="s">
        <v>65</v>
      </c>
      <c r="H9230" s="151" t="s">
        <v>69</v>
      </c>
      <c r="I9230" s="32" t="s">
        <v>166</v>
      </c>
      <c r="J9230" s="19">
        <v>1.1000000000000001</v>
      </c>
      <c r="K9230" s="126"/>
    </row>
    <row r="9231" spans="1:11">
      <c r="A9231" s="121" t="s">
        <v>22</v>
      </c>
      <c r="B9231" s="5" t="str">
        <f>TEXT(DATA[[#This Row],[Fecha]],"mmm")</f>
        <v>dic</v>
      </c>
      <c r="C9231" s="16">
        <f>(WEEKNUM(DATA[[#This Row],[Fecha]],2))</f>
        <v>50</v>
      </c>
      <c r="D9231" s="149">
        <v>45640</v>
      </c>
      <c r="E9231" s="158">
        <f>YEAR(DATA[[#This Row],[Fecha]])</f>
        <v>2024</v>
      </c>
      <c r="F9231" s="150" t="s">
        <v>58</v>
      </c>
      <c r="G9231" s="32" t="s">
        <v>65</v>
      </c>
      <c r="H9231" s="151" t="s">
        <v>89</v>
      </c>
      <c r="I9231" s="32" t="s">
        <v>166</v>
      </c>
      <c r="J9231" s="19">
        <v>0.83</v>
      </c>
      <c r="K9231" s="126"/>
    </row>
    <row r="9232" spans="1:11">
      <c r="A9232" s="121" t="s">
        <v>20</v>
      </c>
      <c r="B9232" s="5" t="str">
        <f>TEXT(DATA[[#This Row],[Fecha]],"mmm")</f>
        <v>dic</v>
      </c>
      <c r="C9232" s="16">
        <f>(WEEKNUM(DATA[[#This Row],[Fecha]],2))</f>
        <v>50</v>
      </c>
      <c r="D9232" s="149">
        <v>45640</v>
      </c>
      <c r="E9232" s="158">
        <f>YEAR(DATA[[#This Row],[Fecha]])</f>
        <v>2024</v>
      </c>
      <c r="F9232" s="150" t="s">
        <v>398</v>
      </c>
      <c r="G9232" s="32" t="s">
        <v>62</v>
      </c>
      <c r="H9232" s="151" t="s">
        <v>63</v>
      </c>
      <c r="I9232" s="32" t="s">
        <v>166</v>
      </c>
      <c r="J9232" s="19">
        <v>1.22</v>
      </c>
      <c r="K9232" s="126"/>
    </row>
    <row r="9233" spans="1:11">
      <c r="A9233" s="121" t="s">
        <v>22</v>
      </c>
      <c r="B9233" s="5" t="str">
        <f>TEXT(DATA[[#This Row],[Fecha]],"mmm")</f>
        <v>dic</v>
      </c>
      <c r="C9233" s="16">
        <f>(WEEKNUM(DATA[[#This Row],[Fecha]],2))</f>
        <v>50</v>
      </c>
      <c r="D9233" s="149">
        <v>45640</v>
      </c>
      <c r="E9233" s="158">
        <f>YEAR(DATA[[#This Row],[Fecha]])</f>
        <v>2024</v>
      </c>
      <c r="F9233" s="150" t="s">
        <v>58</v>
      </c>
      <c r="G9233" s="32" t="s">
        <v>65</v>
      </c>
      <c r="H9233" s="151" t="s">
        <v>89</v>
      </c>
      <c r="I9233" s="32" t="s">
        <v>166</v>
      </c>
      <c r="J9233" s="19">
        <v>0.35</v>
      </c>
      <c r="K9233" s="126"/>
    </row>
    <row r="9234" spans="1:11">
      <c r="A9234" s="121" t="s">
        <v>22</v>
      </c>
      <c r="B9234" s="5" t="str">
        <f>TEXT(DATA[[#This Row],[Fecha]],"mmm")</f>
        <v>dic</v>
      </c>
      <c r="C9234" s="16">
        <f>(WEEKNUM(DATA[[#This Row],[Fecha]],2))</f>
        <v>50</v>
      </c>
      <c r="D9234" s="149">
        <v>45640</v>
      </c>
      <c r="E9234" s="158">
        <f>YEAR(DATA[[#This Row],[Fecha]])</f>
        <v>2024</v>
      </c>
      <c r="F9234" s="150" t="s">
        <v>58</v>
      </c>
      <c r="G9234" s="32" t="s">
        <v>65</v>
      </c>
      <c r="H9234" s="151" t="s">
        <v>69</v>
      </c>
      <c r="I9234" s="32" t="s">
        <v>166</v>
      </c>
      <c r="J9234" s="19">
        <v>0.15</v>
      </c>
      <c r="K9234" s="126"/>
    </row>
    <row r="9235" spans="1:11">
      <c r="A9235" s="121" t="s">
        <v>22</v>
      </c>
      <c r="B9235" s="5" t="str">
        <f>TEXT(DATA[[#This Row],[Fecha]],"mmm")</f>
        <v>dic</v>
      </c>
      <c r="C9235" s="16">
        <f>(WEEKNUM(DATA[[#This Row],[Fecha]],2))</f>
        <v>50</v>
      </c>
      <c r="D9235" s="149">
        <v>45640</v>
      </c>
      <c r="E9235" s="158">
        <f>YEAR(DATA[[#This Row],[Fecha]])</f>
        <v>2024</v>
      </c>
      <c r="F9235" s="150" t="s">
        <v>58</v>
      </c>
      <c r="G9235" s="32" t="s">
        <v>77</v>
      </c>
      <c r="H9235" s="151" t="s">
        <v>245</v>
      </c>
      <c r="I9235" s="32" t="s">
        <v>56</v>
      </c>
      <c r="J9235" s="19">
        <v>40</v>
      </c>
      <c r="K9235" s="126" t="s">
        <v>1389</v>
      </c>
    </row>
    <row r="9236" spans="1:11">
      <c r="A9236" s="121" t="s">
        <v>22</v>
      </c>
      <c r="B9236" s="5" t="str">
        <f>TEXT(DATA[[#This Row],[Fecha]],"mmm")</f>
        <v>dic</v>
      </c>
      <c r="C9236" s="16">
        <f>(WEEKNUM(DATA[[#This Row],[Fecha]],2))</f>
        <v>50</v>
      </c>
      <c r="D9236" s="149">
        <v>45640</v>
      </c>
      <c r="E9236" s="158">
        <f>YEAR(DATA[[#This Row],[Fecha]])</f>
        <v>2024</v>
      </c>
      <c r="F9236" s="150" t="s">
        <v>58</v>
      </c>
      <c r="G9236" s="32" t="s">
        <v>77</v>
      </c>
      <c r="H9236" s="151" t="s">
        <v>245</v>
      </c>
      <c r="I9236" s="32" t="s">
        <v>56</v>
      </c>
      <c r="J9236" s="19">
        <v>7.77</v>
      </c>
      <c r="K9236" s="126" t="s">
        <v>1389</v>
      </c>
    </row>
    <row r="9237" spans="1:11">
      <c r="A9237" s="127" t="s">
        <v>22</v>
      </c>
      <c r="B9237" s="128" t="str">
        <f>TEXT(DATA[[#This Row],[Fecha]],"mmm")</f>
        <v>dic</v>
      </c>
      <c r="C9237" s="129">
        <f>(WEEKNUM(DATA[[#This Row],[Fecha]],2))</f>
        <v>50</v>
      </c>
      <c r="D9237" s="152">
        <v>45640</v>
      </c>
      <c r="E9237" s="159">
        <f>YEAR(DATA[[#This Row],[Fecha]])</f>
        <v>2024</v>
      </c>
      <c r="F9237" s="153" t="s">
        <v>398</v>
      </c>
      <c r="G9237" s="133" t="s">
        <v>64</v>
      </c>
      <c r="H9237" s="154" t="s">
        <v>477</v>
      </c>
      <c r="I9237" s="133" t="s">
        <v>166</v>
      </c>
      <c r="J9237" s="135">
        <v>1</v>
      </c>
      <c r="K9237" s="136"/>
    </row>
    <row r="9238" spans="1:11">
      <c r="A9238" s="121" t="s">
        <v>20</v>
      </c>
      <c r="B9238" s="5" t="str">
        <f>TEXT(DATA[[#This Row],[Fecha]],"mmm")</f>
        <v>dic</v>
      </c>
      <c r="C9238" s="16">
        <f>(WEEKNUM(DATA[[#This Row],[Fecha]],2))</f>
        <v>51</v>
      </c>
      <c r="D9238" s="30">
        <v>45642</v>
      </c>
      <c r="E9238" s="102">
        <f>YEAR(DATA[[#This Row],[Fecha]])</f>
        <v>2024</v>
      </c>
      <c r="F9238" s="31" t="s">
        <v>58</v>
      </c>
      <c r="G9238" s="32" t="s">
        <v>71</v>
      </c>
      <c r="H9238" s="35" t="s">
        <v>194</v>
      </c>
      <c r="I9238" s="32" t="s">
        <v>57</v>
      </c>
      <c r="J9238" s="19">
        <v>5.94</v>
      </c>
      <c r="K9238" s="126"/>
    </row>
    <row r="9239" spans="1:11">
      <c r="A9239" s="121" t="s">
        <v>20</v>
      </c>
      <c r="B9239" s="5" t="str">
        <f>TEXT(DATA[[#This Row],[Fecha]],"mmm")</f>
        <v>dic</v>
      </c>
      <c r="C9239" s="16">
        <f>(WEEKNUM(DATA[[#This Row],[Fecha]],2))</f>
        <v>51</v>
      </c>
      <c r="D9239" s="30">
        <v>45642</v>
      </c>
      <c r="E9239" s="102">
        <f>YEAR(DATA[[#This Row],[Fecha]])</f>
        <v>2024</v>
      </c>
      <c r="F9239" s="31" t="s">
        <v>58</v>
      </c>
      <c r="G9239" s="32" t="s">
        <v>75</v>
      </c>
      <c r="H9239" s="35" t="s">
        <v>177</v>
      </c>
      <c r="I9239" s="32" t="s">
        <v>166</v>
      </c>
      <c r="J9239" s="19">
        <v>3.72</v>
      </c>
      <c r="K9239" s="126"/>
    </row>
    <row r="9240" spans="1:11">
      <c r="A9240" s="121" t="s">
        <v>19</v>
      </c>
      <c r="B9240" s="5" t="str">
        <f>TEXT(DATA[[#This Row],[Fecha]],"mmm")</f>
        <v>dic</v>
      </c>
      <c r="C9240" s="16">
        <f>(WEEKNUM(DATA[[#This Row],[Fecha]],2))</f>
        <v>51</v>
      </c>
      <c r="D9240" s="30">
        <v>45642</v>
      </c>
      <c r="E9240" s="102">
        <f>YEAR(DATA[[#This Row],[Fecha]])</f>
        <v>2024</v>
      </c>
      <c r="F9240" s="31" t="s">
        <v>398</v>
      </c>
      <c r="G9240" s="32" t="s">
        <v>65</v>
      </c>
      <c r="H9240" s="35" t="s">
        <v>435</v>
      </c>
      <c r="I9240" s="32" t="s">
        <v>166</v>
      </c>
      <c r="J9240" s="19">
        <v>3.26</v>
      </c>
      <c r="K9240" s="126"/>
    </row>
    <row r="9241" spans="1:11">
      <c r="A9241" s="121" t="s">
        <v>20</v>
      </c>
      <c r="B9241" s="5" t="str">
        <f>TEXT(DATA[[#This Row],[Fecha]],"mmm")</f>
        <v>dic</v>
      </c>
      <c r="C9241" s="16">
        <f>(WEEKNUM(DATA[[#This Row],[Fecha]],2))</f>
        <v>51</v>
      </c>
      <c r="D9241" s="30">
        <v>45642</v>
      </c>
      <c r="E9241" s="102">
        <f>YEAR(DATA[[#This Row],[Fecha]])</f>
        <v>2024</v>
      </c>
      <c r="F9241" s="31" t="s">
        <v>58</v>
      </c>
      <c r="G9241" s="32" t="s">
        <v>75</v>
      </c>
      <c r="H9241" s="35" t="s">
        <v>177</v>
      </c>
      <c r="I9241" s="32" t="s">
        <v>166</v>
      </c>
      <c r="J9241" s="19">
        <v>0.94</v>
      </c>
      <c r="K9241" s="126"/>
    </row>
    <row r="9242" spans="1:11">
      <c r="A9242" s="121" t="s">
        <v>22</v>
      </c>
      <c r="B9242" s="5" t="str">
        <f>TEXT(DATA[[#This Row],[Fecha]],"mmm")</f>
        <v>dic</v>
      </c>
      <c r="C9242" s="16">
        <f>(WEEKNUM(DATA[[#This Row],[Fecha]],2))</f>
        <v>51</v>
      </c>
      <c r="D9242" s="30">
        <v>45642</v>
      </c>
      <c r="E9242" s="102">
        <f>YEAR(DATA[[#This Row],[Fecha]])</f>
        <v>2024</v>
      </c>
      <c r="F9242" s="31" t="s">
        <v>398</v>
      </c>
      <c r="G9242" s="32" t="s">
        <v>71</v>
      </c>
      <c r="H9242" s="35" t="s">
        <v>194</v>
      </c>
      <c r="I9242" s="32" t="s">
        <v>166</v>
      </c>
      <c r="J9242" s="19">
        <v>4.3</v>
      </c>
      <c r="K9242" s="126"/>
    </row>
    <row r="9243" spans="1:11">
      <c r="A9243" s="121" t="s">
        <v>22</v>
      </c>
      <c r="B9243" s="5" t="str">
        <f>TEXT(DATA[[#This Row],[Fecha]],"mmm")</f>
        <v>dic</v>
      </c>
      <c r="C9243" s="16">
        <f>(WEEKNUM(DATA[[#This Row],[Fecha]],2))</f>
        <v>51</v>
      </c>
      <c r="D9243" s="30">
        <v>45642</v>
      </c>
      <c r="E9243" s="102">
        <f>YEAR(DATA[[#This Row],[Fecha]])</f>
        <v>2024</v>
      </c>
      <c r="F9243" s="31" t="s">
        <v>58</v>
      </c>
      <c r="G9243" s="32" t="s">
        <v>74</v>
      </c>
      <c r="H9243" s="35" t="s">
        <v>149</v>
      </c>
      <c r="I9243" s="32" t="s">
        <v>56</v>
      </c>
      <c r="J9243" s="19">
        <v>51.41</v>
      </c>
      <c r="K9243" s="126" t="s">
        <v>1392</v>
      </c>
    </row>
    <row r="9244" spans="1:11">
      <c r="A9244" s="121" t="s">
        <v>22</v>
      </c>
      <c r="B9244" s="5" t="str">
        <f>TEXT(DATA[[#This Row],[Fecha]],"mmm")</f>
        <v>dic</v>
      </c>
      <c r="C9244" s="16">
        <f>(WEEKNUM(DATA[[#This Row],[Fecha]],2))</f>
        <v>51</v>
      </c>
      <c r="D9244" s="30">
        <v>45642</v>
      </c>
      <c r="E9244" s="102">
        <f>YEAR(DATA[[#This Row],[Fecha]])</f>
        <v>2024</v>
      </c>
      <c r="F9244" s="31" t="s">
        <v>398</v>
      </c>
      <c r="G9244" s="32" t="s">
        <v>74</v>
      </c>
      <c r="H9244" s="35" t="s">
        <v>149</v>
      </c>
      <c r="I9244" s="32" t="s">
        <v>56</v>
      </c>
      <c r="J9244" s="19">
        <v>38.54</v>
      </c>
      <c r="K9244" s="126" t="s">
        <v>1392</v>
      </c>
    </row>
    <row r="9245" spans="1:11">
      <c r="A9245" s="121" t="s">
        <v>20</v>
      </c>
      <c r="B9245" s="5" t="str">
        <f>TEXT(DATA[[#This Row],[Fecha]],"mmm")</f>
        <v>dic</v>
      </c>
      <c r="C9245" s="16">
        <f>(WEEKNUM(DATA[[#This Row],[Fecha]],2))</f>
        <v>51</v>
      </c>
      <c r="D9245" s="30">
        <v>45642</v>
      </c>
      <c r="E9245" s="102">
        <f>YEAR(DATA[[#This Row],[Fecha]])</f>
        <v>2024</v>
      </c>
      <c r="F9245" s="31" t="s">
        <v>58</v>
      </c>
      <c r="G9245" s="32" t="s">
        <v>77</v>
      </c>
      <c r="H9245" s="35" t="s">
        <v>320</v>
      </c>
      <c r="I9245" s="32" t="s">
        <v>166</v>
      </c>
      <c r="J9245" s="19">
        <v>1.36</v>
      </c>
      <c r="K9245" s="126"/>
    </row>
    <row r="9246" spans="1:11">
      <c r="A9246" s="121" t="s">
        <v>20</v>
      </c>
      <c r="B9246" s="5" t="str">
        <f>TEXT(DATA[[#This Row],[Fecha]],"mmm")</f>
        <v>dic</v>
      </c>
      <c r="C9246" s="16">
        <f>(WEEKNUM(DATA[[#This Row],[Fecha]],2))</f>
        <v>51</v>
      </c>
      <c r="D9246" s="30">
        <v>45642</v>
      </c>
      <c r="E9246" s="102">
        <f>YEAR(DATA[[#This Row],[Fecha]])</f>
        <v>2024</v>
      </c>
      <c r="F9246" s="31" t="s">
        <v>58</v>
      </c>
      <c r="G9246" s="32" t="s">
        <v>77</v>
      </c>
      <c r="H9246" s="35" t="s">
        <v>320</v>
      </c>
      <c r="I9246" s="32" t="s">
        <v>166</v>
      </c>
      <c r="J9246" s="19">
        <v>0.75</v>
      </c>
      <c r="K9246" s="126"/>
    </row>
    <row r="9247" spans="1:11">
      <c r="A9247" s="121" t="s">
        <v>22</v>
      </c>
      <c r="B9247" s="5" t="str">
        <f>TEXT(DATA[[#This Row],[Fecha]],"mmm")</f>
        <v>dic</v>
      </c>
      <c r="C9247" s="16">
        <f>(WEEKNUM(DATA[[#This Row],[Fecha]],2))</f>
        <v>51</v>
      </c>
      <c r="D9247" s="30">
        <v>45642</v>
      </c>
      <c r="E9247" s="102">
        <f>YEAR(DATA[[#This Row],[Fecha]])</f>
        <v>2024</v>
      </c>
      <c r="F9247" s="31" t="s">
        <v>398</v>
      </c>
      <c r="G9247" s="32" t="s">
        <v>74</v>
      </c>
      <c r="H9247" s="35" t="s">
        <v>149</v>
      </c>
      <c r="I9247" s="32" t="s">
        <v>56</v>
      </c>
      <c r="J9247" s="19">
        <v>30</v>
      </c>
      <c r="K9247" s="126" t="s">
        <v>1392</v>
      </c>
    </row>
    <row r="9248" spans="1:11">
      <c r="A9248" s="121" t="s">
        <v>22</v>
      </c>
      <c r="B9248" s="5" t="str">
        <f>TEXT(DATA[[#This Row],[Fecha]],"mmm")</f>
        <v>dic</v>
      </c>
      <c r="C9248" s="16">
        <f>(WEEKNUM(DATA[[#This Row],[Fecha]],2))</f>
        <v>51</v>
      </c>
      <c r="D9248" s="30">
        <v>45642</v>
      </c>
      <c r="E9248" s="102">
        <f>YEAR(DATA[[#This Row],[Fecha]])</f>
        <v>2024</v>
      </c>
      <c r="F9248" s="31" t="s">
        <v>58</v>
      </c>
      <c r="G9248" s="32" t="s">
        <v>74</v>
      </c>
      <c r="H9248" s="35" t="s">
        <v>149</v>
      </c>
      <c r="I9248" s="32" t="s">
        <v>56</v>
      </c>
      <c r="J9248" s="19">
        <v>30</v>
      </c>
      <c r="K9248" s="126" t="s">
        <v>1392</v>
      </c>
    </row>
    <row r="9249" spans="1:11">
      <c r="A9249" s="121" t="s">
        <v>20</v>
      </c>
      <c r="B9249" s="5" t="str">
        <f>TEXT(DATA[[#This Row],[Fecha]],"mmm")</f>
        <v>dic</v>
      </c>
      <c r="C9249" s="16">
        <f>(WEEKNUM(DATA[[#This Row],[Fecha]],2))</f>
        <v>51</v>
      </c>
      <c r="D9249" s="30">
        <v>45642</v>
      </c>
      <c r="E9249" s="102">
        <f>YEAR(DATA[[#This Row],[Fecha]])</f>
        <v>2024</v>
      </c>
      <c r="F9249" s="31" t="s">
        <v>58</v>
      </c>
      <c r="G9249" s="32" t="s">
        <v>64</v>
      </c>
      <c r="H9249" s="35" t="s">
        <v>142</v>
      </c>
      <c r="I9249" s="32" t="s">
        <v>56</v>
      </c>
      <c r="J9249" s="19">
        <v>38.86</v>
      </c>
      <c r="K9249" s="126" t="s">
        <v>1393</v>
      </c>
    </row>
    <row r="9250" spans="1:11">
      <c r="A9250" s="121" t="s">
        <v>20</v>
      </c>
      <c r="B9250" s="5" t="str">
        <f>TEXT(DATA[[#This Row],[Fecha]],"mmm")</f>
        <v>dic</v>
      </c>
      <c r="C9250" s="16">
        <f>(WEEKNUM(DATA[[#This Row],[Fecha]],2))</f>
        <v>51</v>
      </c>
      <c r="D9250" s="30">
        <v>45642</v>
      </c>
      <c r="E9250" s="102">
        <f>YEAR(DATA[[#This Row],[Fecha]])</f>
        <v>2024</v>
      </c>
      <c r="F9250" s="31" t="s">
        <v>58</v>
      </c>
      <c r="G9250" s="32" t="s">
        <v>64</v>
      </c>
      <c r="H9250" s="35" t="s">
        <v>142</v>
      </c>
      <c r="I9250" s="32" t="s">
        <v>56</v>
      </c>
      <c r="J9250" s="19">
        <v>0.39</v>
      </c>
      <c r="K9250" s="126" t="s">
        <v>1393</v>
      </c>
    </row>
    <row r="9251" spans="1:11">
      <c r="A9251" s="121" t="s">
        <v>20</v>
      </c>
      <c r="B9251" s="5" t="str">
        <f>TEXT(DATA[[#This Row],[Fecha]],"mmm")</f>
        <v>dic</v>
      </c>
      <c r="C9251" s="16">
        <f>(WEEKNUM(DATA[[#This Row],[Fecha]],2))</f>
        <v>51</v>
      </c>
      <c r="D9251" s="30">
        <v>45642</v>
      </c>
      <c r="E9251" s="102">
        <f>YEAR(DATA[[#This Row],[Fecha]])</f>
        <v>2024</v>
      </c>
      <c r="F9251" s="31" t="s">
        <v>58</v>
      </c>
      <c r="G9251" s="32" t="s">
        <v>75</v>
      </c>
      <c r="H9251" s="35" t="s">
        <v>1109</v>
      </c>
      <c r="I9251" s="32" t="s">
        <v>56</v>
      </c>
      <c r="J9251" s="19">
        <v>6.62</v>
      </c>
      <c r="K9251" s="126"/>
    </row>
    <row r="9252" spans="1:11">
      <c r="A9252" s="121" t="s">
        <v>19</v>
      </c>
      <c r="B9252" s="5" t="str">
        <f>TEXT(DATA[[#This Row],[Fecha]],"mmm")</f>
        <v>dic</v>
      </c>
      <c r="C9252" s="16">
        <f>(WEEKNUM(DATA[[#This Row],[Fecha]],2))</f>
        <v>51</v>
      </c>
      <c r="D9252" s="30">
        <v>45642</v>
      </c>
      <c r="E9252" s="102">
        <f>YEAR(DATA[[#This Row],[Fecha]])</f>
        <v>2024</v>
      </c>
      <c r="F9252" s="31" t="s">
        <v>398</v>
      </c>
      <c r="G9252" s="32" t="s">
        <v>65</v>
      </c>
      <c r="H9252" s="35" t="s">
        <v>435</v>
      </c>
      <c r="I9252" s="32" t="s">
        <v>166</v>
      </c>
      <c r="J9252" s="19">
        <v>1.91</v>
      </c>
      <c r="K9252" s="126"/>
    </row>
    <row r="9253" spans="1:11">
      <c r="A9253" s="121" t="s">
        <v>20</v>
      </c>
      <c r="B9253" s="5" t="str">
        <f>TEXT(DATA[[#This Row],[Fecha]],"mmm")</f>
        <v>dic</v>
      </c>
      <c r="C9253" s="16">
        <f>(WEEKNUM(DATA[[#This Row],[Fecha]],2))</f>
        <v>51</v>
      </c>
      <c r="D9253" s="30">
        <v>45642</v>
      </c>
      <c r="E9253" s="102">
        <f>YEAR(DATA[[#This Row],[Fecha]])</f>
        <v>2024</v>
      </c>
      <c r="F9253" s="31" t="s">
        <v>335</v>
      </c>
      <c r="G9253" s="32" t="s">
        <v>482</v>
      </c>
      <c r="H9253" s="35" t="s">
        <v>104</v>
      </c>
      <c r="I9253" s="32" t="s">
        <v>56</v>
      </c>
      <c r="J9253" s="19">
        <v>11.45</v>
      </c>
      <c r="K9253" s="126" t="s">
        <v>1394</v>
      </c>
    </row>
    <row r="9254" spans="1:11">
      <c r="A9254" s="121" t="s">
        <v>20</v>
      </c>
      <c r="B9254" s="5" t="str">
        <f>TEXT(DATA[[#This Row],[Fecha]],"mmm")</f>
        <v>dic</v>
      </c>
      <c r="C9254" s="16">
        <f>(WEEKNUM(DATA[[#This Row],[Fecha]],2))</f>
        <v>51</v>
      </c>
      <c r="D9254" s="30">
        <v>45642</v>
      </c>
      <c r="E9254" s="102">
        <f>YEAR(DATA[[#This Row],[Fecha]])</f>
        <v>2024</v>
      </c>
      <c r="F9254" s="31" t="s">
        <v>58</v>
      </c>
      <c r="G9254" s="32" t="s">
        <v>76</v>
      </c>
      <c r="H9254" s="35" t="s">
        <v>586</v>
      </c>
      <c r="I9254" s="32" t="s">
        <v>56</v>
      </c>
      <c r="J9254" s="19">
        <v>12.61</v>
      </c>
      <c r="K9254" s="126" t="s">
        <v>1395</v>
      </c>
    </row>
    <row r="9255" spans="1:11">
      <c r="A9255" s="121" t="s">
        <v>20</v>
      </c>
      <c r="B9255" s="5" t="str">
        <f>TEXT(DATA[[#This Row],[Fecha]],"mmm")</f>
        <v>dic</v>
      </c>
      <c r="C9255" s="16">
        <f>(WEEKNUM(DATA[[#This Row],[Fecha]],2))</f>
        <v>51</v>
      </c>
      <c r="D9255" s="30">
        <v>45642</v>
      </c>
      <c r="E9255" s="102">
        <f>YEAR(DATA[[#This Row],[Fecha]])</f>
        <v>2024</v>
      </c>
      <c r="F9255" s="31" t="s">
        <v>58</v>
      </c>
      <c r="G9255" s="32" t="s">
        <v>76</v>
      </c>
      <c r="H9255" s="35" t="s">
        <v>586</v>
      </c>
      <c r="I9255" s="32" t="s">
        <v>166</v>
      </c>
      <c r="J9255" s="19">
        <v>4.99</v>
      </c>
      <c r="K9255" s="126" t="s">
        <v>1395</v>
      </c>
    </row>
    <row r="9256" spans="1:11">
      <c r="A9256" s="121" t="s">
        <v>22</v>
      </c>
      <c r="B9256" s="5" t="str">
        <f>TEXT(DATA[[#This Row],[Fecha]],"mmm")</f>
        <v>dic</v>
      </c>
      <c r="C9256" s="16">
        <f>(WEEKNUM(DATA[[#This Row],[Fecha]],2))</f>
        <v>51</v>
      </c>
      <c r="D9256" s="30">
        <v>45642</v>
      </c>
      <c r="E9256" s="102">
        <f>YEAR(DATA[[#This Row],[Fecha]])</f>
        <v>2024</v>
      </c>
      <c r="F9256" s="31" t="s">
        <v>58</v>
      </c>
      <c r="G9256" s="32" t="s">
        <v>79</v>
      </c>
      <c r="H9256" s="35" t="s">
        <v>110</v>
      </c>
      <c r="I9256" s="32" t="s">
        <v>166</v>
      </c>
      <c r="J9256" s="19">
        <v>0.65</v>
      </c>
      <c r="K9256" s="126"/>
    </row>
    <row r="9257" spans="1:11">
      <c r="A9257" s="121" t="s">
        <v>22</v>
      </c>
      <c r="B9257" s="5" t="str">
        <f>TEXT(DATA[[#This Row],[Fecha]],"mmm")</f>
        <v>dic</v>
      </c>
      <c r="C9257" s="16">
        <f>(WEEKNUM(DATA[[#This Row],[Fecha]],2))</f>
        <v>51</v>
      </c>
      <c r="D9257" s="30">
        <v>45642</v>
      </c>
      <c r="E9257" s="102">
        <f>YEAR(DATA[[#This Row],[Fecha]])</f>
        <v>2024</v>
      </c>
      <c r="F9257" s="31" t="s">
        <v>58</v>
      </c>
      <c r="G9257" s="32" t="s">
        <v>79</v>
      </c>
      <c r="H9257" s="35" t="s">
        <v>110</v>
      </c>
      <c r="I9257" s="32" t="s">
        <v>166</v>
      </c>
      <c r="J9257" s="19">
        <v>0.2</v>
      </c>
      <c r="K9257" s="126"/>
    </row>
    <row r="9258" spans="1:11">
      <c r="A9258" s="121" t="s">
        <v>22</v>
      </c>
      <c r="B9258" s="5" t="str">
        <f>TEXT(DATA[[#This Row],[Fecha]],"mmm")</f>
        <v>dic</v>
      </c>
      <c r="C9258" s="16">
        <f>(WEEKNUM(DATA[[#This Row],[Fecha]],2))</f>
        <v>51</v>
      </c>
      <c r="D9258" s="30">
        <v>45642</v>
      </c>
      <c r="E9258" s="102">
        <f>YEAR(DATA[[#This Row],[Fecha]])</f>
        <v>2024</v>
      </c>
      <c r="F9258" s="31" t="s">
        <v>398</v>
      </c>
      <c r="G9258" s="32" t="s">
        <v>78</v>
      </c>
      <c r="H9258" s="35" t="s">
        <v>300</v>
      </c>
      <c r="I9258" s="32" t="s">
        <v>56</v>
      </c>
      <c r="J9258" s="19">
        <v>40.340000000000003</v>
      </c>
      <c r="K9258" s="126" t="s">
        <v>1396</v>
      </c>
    </row>
    <row r="9259" spans="1:11">
      <c r="A9259" s="121" t="s">
        <v>20</v>
      </c>
      <c r="B9259" s="5" t="str">
        <f>TEXT(DATA[[#This Row],[Fecha]],"mmm")</f>
        <v>dic</v>
      </c>
      <c r="C9259" s="16">
        <f>(WEEKNUM(DATA[[#This Row],[Fecha]],2))</f>
        <v>51</v>
      </c>
      <c r="D9259" s="30">
        <v>45642</v>
      </c>
      <c r="E9259" s="102">
        <f>YEAR(DATA[[#This Row],[Fecha]])</f>
        <v>2024</v>
      </c>
      <c r="F9259" s="31" t="s">
        <v>398</v>
      </c>
      <c r="G9259" s="32" t="s">
        <v>52</v>
      </c>
      <c r="H9259" s="35" t="s">
        <v>162</v>
      </c>
      <c r="I9259" s="32" t="s">
        <v>166</v>
      </c>
      <c r="J9259" s="19">
        <v>1.48</v>
      </c>
      <c r="K9259" s="126"/>
    </row>
    <row r="9260" spans="1:11">
      <c r="A9260" s="121" t="s">
        <v>20</v>
      </c>
      <c r="B9260" s="5" t="str">
        <f>TEXT(DATA[[#This Row],[Fecha]],"mmm")</f>
        <v>dic</v>
      </c>
      <c r="C9260" s="16">
        <f>(WEEKNUM(DATA[[#This Row],[Fecha]],2))</f>
        <v>51</v>
      </c>
      <c r="D9260" s="30">
        <v>45642</v>
      </c>
      <c r="E9260" s="102">
        <f>YEAR(DATA[[#This Row],[Fecha]])</f>
        <v>2024</v>
      </c>
      <c r="F9260" s="31" t="s">
        <v>398</v>
      </c>
      <c r="G9260" s="32" t="s">
        <v>52</v>
      </c>
      <c r="H9260" s="35" t="s">
        <v>162</v>
      </c>
      <c r="I9260" s="32" t="s">
        <v>166</v>
      </c>
      <c r="J9260" s="19">
        <v>0.82</v>
      </c>
      <c r="K9260" s="126"/>
    </row>
    <row r="9261" spans="1:11">
      <c r="A9261" s="121" t="s">
        <v>22</v>
      </c>
      <c r="B9261" s="5" t="str">
        <f>TEXT(DATA[[#This Row],[Fecha]],"mmm")</f>
        <v>dic</v>
      </c>
      <c r="C9261" s="16">
        <f>(WEEKNUM(DATA[[#This Row],[Fecha]],2))</f>
        <v>51</v>
      </c>
      <c r="D9261" s="30">
        <v>45642</v>
      </c>
      <c r="E9261" s="102">
        <f>YEAR(DATA[[#This Row],[Fecha]])</f>
        <v>2024</v>
      </c>
      <c r="F9261" s="31" t="s">
        <v>398</v>
      </c>
      <c r="G9261" s="32" t="s">
        <v>78</v>
      </c>
      <c r="H9261" s="35" t="s">
        <v>296</v>
      </c>
      <c r="I9261" s="32" t="s">
        <v>166</v>
      </c>
      <c r="J9261" s="19">
        <v>2.29</v>
      </c>
      <c r="K9261" s="126"/>
    </row>
    <row r="9262" spans="1:11">
      <c r="A9262" s="121" t="s">
        <v>22</v>
      </c>
      <c r="B9262" s="5" t="str">
        <f>TEXT(DATA[[#This Row],[Fecha]],"mmm")</f>
        <v>dic</v>
      </c>
      <c r="C9262" s="16">
        <f>(WEEKNUM(DATA[[#This Row],[Fecha]],2))</f>
        <v>51</v>
      </c>
      <c r="D9262" s="30">
        <v>45642</v>
      </c>
      <c r="E9262" s="102">
        <f>YEAR(DATA[[#This Row],[Fecha]])</f>
        <v>2024</v>
      </c>
      <c r="F9262" s="31" t="s">
        <v>398</v>
      </c>
      <c r="G9262" s="32" t="s">
        <v>78</v>
      </c>
      <c r="H9262" s="35" t="s">
        <v>296</v>
      </c>
      <c r="I9262" s="32" t="s">
        <v>166</v>
      </c>
      <c r="J9262" s="19">
        <v>1.75</v>
      </c>
      <c r="K9262" s="126"/>
    </row>
    <row r="9263" spans="1:11">
      <c r="A9263" s="121" t="s">
        <v>20</v>
      </c>
      <c r="B9263" s="5" t="str">
        <f>TEXT(DATA[[#This Row],[Fecha]],"mmm")</f>
        <v>dic</v>
      </c>
      <c r="C9263" s="16">
        <f>(WEEKNUM(DATA[[#This Row],[Fecha]],2))</f>
        <v>51</v>
      </c>
      <c r="D9263" s="30">
        <v>45642</v>
      </c>
      <c r="E9263" s="102">
        <f>YEAR(DATA[[#This Row],[Fecha]])</f>
        <v>2024</v>
      </c>
      <c r="F9263" s="31" t="s">
        <v>58</v>
      </c>
      <c r="G9263" s="32" t="s">
        <v>62</v>
      </c>
      <c r="H9263" s="35" t="s">
        <v>63</v>
      </c>
      <c r="I9263" s="32" t="s">
        <v>56</v>
      </c>
      <c r="J9263" s="19">
        <v>6.9</v>
      </c>
      <c r="K9263" s="126"/>
    </row>
    <row r="9264" spans="1:11">
      <c r="A9264" s="121" t="s">
        <v>22</v>
      </c>
      <c r="B9264" s="5" t="str">
        <f>TEXT(DATA[[#This Row],[Fecha]],"mmm")</f>
        <v>dic</v>
      </c>
      <c r="C9264" s="16">
        <f>(WEEKNUM(DATA[[#This Row],[Fecha]],2))</f>
        <v>51</v>
      </c>
      <c r="D9264" s="30">
        <v>45642</v>
      </c>
      <c r="E9264" s="102">
        <f>YEAR(DATA[[#This Row],[Fecha]])</f>
        <v>2024</v>
      </c>
      <c r="F9264" s="31" t="s">
        <v>398</v>
      </c>
      <c r="G9264" s="32" t="s">
        <v>78</v>
      </c>
      <c r="H9264" s="35" t="s">
        <v>296</v>
      </c>
      <c r="I9264" s="32" t="s">
        <v>166</v>
      </c>
      <c r="J9264" s="19">
        <v>1.1499999999999999</v>
      </c>
      <c r="K9264" s="126"/>
    </row>
    <row r="9265" spans="1:11">
      <c r="A9265" s="121" t="s">
        <v>22</v>
      </c>
      <c r="B9265" s="5" t="str">
        <f>TEXT(DATA[[#This Row],[Fecha]],"mmm")</f>
        <v>dic</v>
      </c>
      <c r="C9265" s="16">
        <f>(WEEKNUM(DATA[[#This Row],[Fecha]],2))</f>
        <v>51</v>
      </c>
      <c r="D9265" s="30">
        <v>45642</v>
      </c>
      <c r="E9265" s="102">
        <f>YEAR(DATA[[#This Row],[Fecha]])</f>
        <v>2024</v>
      </c>
      <c r="F9265" s="31" t="s">
        <v>398</v>
      </c>
      <c r="G9265" s="32" t="s">
        <v>78</v>
      </c>
      <c r="H9265" s="35" t="s">
        <v>296</v>
      </c>
      <c r="I9265" s="32" t="s">
        <v>166</v>
      </c>
      <c r="J9265" s="19">
        <v>1.01</v>
      </c>
      <c r="K9265" s="126"/>
    </row>
    <row r="9266" spans="1:11">
      <c r="A9266" s="121" t="s">
        <v>22</v>
      </c>
      <c r="B9266" s="5" t="str">
        <f>TEXT(DATA[[#This Row],[Fecha]],"mmm")</f>
        <v>dic</v>
      </c>
      <c r="C9266" s="16">
        <f>(WEEKNUM(DATA[[#This Row],[Fecha]],2))</f>
        <v>51</v>
      </c>
      <c r="D9266" s="30">
        <v>45642</v>
      </c>
      <c r="E9266" s="102">
        <f>YEAR(DATA[[#This Row],[Fecha]])</f>
        <v>2024</v>
      </c>
      <c r="F9266" s="31" t="s">
        <v>398</v>
      </c>
      <c r="G9266" s="32" t="s">
        <v>78</v>
      </c>
      <c r="H9266" s="35" t="s">
        <v>296</v>
      </c>
      <c r="I9266" s="32" t="s">
        <v>166</v>
      </c>
      <c r="J9266" s="19">
        <v>0.7</v>
      </c>
      <c r="K9266" s="126"/>
    </row>
    <row r="9267" spans="1:11">
      <c r="A9267" s="121" t="s">
        <v>19</v>
      </c>
      <c r="B9267" s="5" t="str">
        <f>TEXT(DATA[[#This Row],[Fecha]],"mmm")</f>
        <v>dic</v>
      </c>
      <c r="C9267" s="16">
        <f>(WEEKNUM(DATA[[#This Row],[Fecha]],2))</f>
        <v>51</v>
      </c>
      <c r="D9267" s="30">
        <v>45642</v>
      </c>
      <c r="E9267" s="102">
        <f>YEAR(DATA[[#This Row],[Fecha]])</f>
        <v>2024</v>
      </c>
      <c r="F9267" s="31" t="s">
        <v>58</v>
      </c>
      <c r="G9267" s="32" t="s">
        <v>59</v>
      </c>
      <c r="H9267" s="35" t="s">
        <v>66</v>
      </c>
      <c r="I9267" s="32" t="s">
        <v>166</v>
      </c>
      <c r="J9267" s="19">
        <v>3.26</v>
      </c>
      <c r="K9267" s="126"/>
    </row>
    <row r="9268" spans="1:11">
      <c r="A9268" s="121" t="s">
        <v>19</v>
      </c>
      <c r="B9268" s="5" t="str">
        <f>TEXT(DATA[[#This Row],[Fecha]],"mmm")</f>
        <v>dic</v>
      </c>
      <c r="C9268" s="16">
        <f>(WEEKNUM(DATA[[#This Row],[Fecha]],2))</f>
        <v>51</v>
      </c>
      <c r="D9268" s="30">
        <v>45642</v>
      </c>
      <c r="E9268" s="102">
        <f>YEAR(DATA[[#This Row],[Fecha]])</f>
        <v>2024</v>
      </c>
      <c r="F9268" s="31" t="s">
        <v>58</v>
      </c>
      <c r="G9268" s="32" t="s">
        <v>59</v>
      </c>
      <c r="H9268" s="35" t="s">
        <v>66</v>
      </c>
      <c r="I9268" s="32" t="s">
        <v>166</v>
      </c>
      <c r="J9268" s="19">
        <v>0.32</v>
      </c>
      <c r="K9268" s="126"/>
    </row>
    <row r="9269" spans="1:11">
      <c r="A9269" s="121" t="s">
        <v>20</v>
      </c>
      <c r="B9269" s="5" t="str">
        <f>TEXT(DATA[[#This Row],[Fecha]],"mmm")</f>
        <v>dic</v>
      </c>
      <c r="C9269" s="16">
        <f>(WEEKNUM(DATA[[#This Row],[Fecha]],2))</f>
        <v>51</v>
      </c>
      <c r="D9269" s="30">
        <v>45643</v>
      </c>
      <c r="E9269" s="102">
        <f>YEAR(DATA[[#This Row],[Fecha]])</f>
        <v>2024</v>
      </c>
      <c r="F9269" s="31" t="s">
        <v>58</v>
      </c>
      <c r="G9269" s="32" t="s">
        <v>52</v>
      </c>
      <c r="H9269" s="35" t="s">
        <v>406</v>
      </c>
      <c r="I9269" s="32" t="s">
        <v>56</v>
      </c>
      <c r="J9269" s="19">
        <v>17.329999999999998</v>
      </c>
      <c r="K9269" s="126" t="s">
        <v>641</v>
      </c>
    </row>
    <row r="9270" spans="1:11">
      <c r="A9270" s="121" t="s">
        <v>20</v>
      </c>
      <c r="B9270" s="5" t="str">
        <f>TEXT(DATA[[#This Row],[Fecha]],"mmm")</f>
        <v>dic</v>
      </c>
      <c r="C9270" s="16">
        <f>(WEEKNUM(DATA[[#This Row],[Fecha]],2))</f>
        <v>51</v>
      </c>
      <c r="D9270" s="30">
        <v>45643</v>
      </c>
      <c r="E9270" s="102">
        <f>YEAR(DATA[[#This Row],[Fecha]])</f>
        <v>2024</v>
      </c>
      <c r="F9270" s="31" t="s">
        <v>58</v>
      </c>
      <c r="G9270" s="32" t="s">
        <v>52</v>
      </c>
      <c r="H9270" s="35" t="s">
        <v>406</v>
      </c>
      <c r="I9270" s="32" t="s">
        <v>166</v>
      </c>
      <c r="J9270" s="19">
        <v>0.84</v>
      </c>
      <c r="K9270" s="126" t="s">
        <v>641</v>
      </c>
    </row>
    <row r="9271" spans="1:11">
      <c r="A9271" s="121" t="s">
        <v>19</v>
      </c>
      <c r="B9271" s="5" t="str">
        <f>TEXT(DATA[[#This Row],[Fecha]],"mmm")</f>
        <v>dic</v>
      </c>
      <c r="C9271" s="16">
        <f>(WEEKNUM(DATA[[#This Row],[Fecha]],2))</f>
        <v>51</v>
      </c>
      <c r="D9271" s="30">
        <v>45643</v>
      </c>
      <c r="E9271" s="102">
        <f>YEAR(DATA[[#This Row],[Fecha]])</f>
        <v>2024</v>
      </c>
      <c r="F9271" s="31" t="s">
        <v>398</v>
      </c>
      <c r="G9271" s="32" t="s">
        <v>65</v>
      </c>
      <c r="H9271" s="35" t="s">
        <v>435</v>
      </c>
      <c r="I9271" s="32" t="s">
        <v>166</v>
      </c>
      <c r="J9271" s="19">
        <v>3.96</v>
      </c>
      <c r="K9271" s="126"/>
    </row>
    <row r="9272" spans="1:11">
      <c r="A9272" s="121" t="s">
        <v>19</v>
      </c>
      <c r="B9272" s="5" t="str">
        <f>TEXT(DATA[[#This Row],[Fecha]],"mmm")</f>
        <v>dic</v>
      </c>
      <c r="C9272" s="16">
        <f>(WEEKNUM(DATA[[#This Row],[Fecha]],2))</f>
        <v>51</v>
      </c>
      <c r="D9272" s="30">
        <v>45643</v>
      </c>
      <c r="E9272" s="102">
        <f>YEAR(DATA[[#This Row],[Fecha]])</f>
        <v>2024</v>
      </c>
      <c r="F9272" s="31" t="s">
        <v>398</v>
      </c>
      <c r="G9272" s="32" t="s">
        <v>65</v>
      </c>
      <c r="H9272" s="35" t="s">
        <v>435</v>
      </c>
      <c r="I9272" s="32" t="s">
        <v>166</v>
      </c>
      <c r="J9272" s="19">
        <v>2.73</v>
      </c>
      <c r="K9272" s="126"/>
    </row>
    <row r="9273" spans="1:11">
      <c r="A9273" s="121" t="s">
        <v>22</v>
      </c>
      <c r="B9273" s="5" t="str">
        <f>TEXT(DATA[[#This Row],[Fecha]],"mmm")</f>
        <v>dic</v>
      </c>
      <c r="C9273" s="16">
        <f>(WEEKNUM(DATA[[#This Row],[Fecha]],2))</f>
        <v>51</v>
      </c>
      <c r="D9273" s="30">
        <v>45643</v>
      </c>
      <c r="E9273" s="102">
        <f>YEAR(DATA[[#This Row],[Fecha]])</f>
        <v>2024</v>
      </c>
      <c r="F9273" s="31" t="s">
        <v>58</v>
      </c>
      <c r="G9273" s="32" t="s">
        <v>53</v>
      </c>
      <c r="H9273" s="35" t="s">
        <v>606</v>
      </c>
      <c r="I9273" s="32" t="s">
        <v>57</v>
      </c>
      <c r="J9273" s="19">
        <v>9.6999999999999993</v>
      </c>
      <c r="K9273" s="126" t="s">
        <v>1397</v>
      </c>
    </row>
    <row r="9274" spans="1:11">
      <c r="A9274" s="121" t="s">
        <v>22</v>
      </c>
      <c r="B9274" s="5" t="str">
        <f>TEXT(DATA[[#This Row],[Fecha]],"mmm")</f>
        <v>dic</v>
      </c>
      <c r="C9274" s="16">
        <f>(WEEKNUM(DATA[[#This Row],[Fecha]],2))</f>
        <v>51</v>
      </c>
      <c r="D9274" s="30">
        <v>45643</v>
      </c>
      <c r="E9274" s="102">
        <f>YEAR(DATA[[#This Row],[Fecha]])</f>
        <v>2024</v>
      </c>
      <c r="F9274" s="31" t="s">
        <v>58</v>
      </c>
      <c r="G9274" s="32" t="s">
        <v>53</v>
      </c>
      <c r="H9274" s="35" t="s">
        <v>606</v>
      </c>
      <c r="I9274" s="32" t="s">
        <v>166</v>
      </c>
      <c r="J9274" s="19">
        <v>0.15</v>
      </c>
      <c r="K9274" s="126"/>
    </row>
    <row r="9275" spans="1:11">
      <c r="A9275" s="121" t="s">
        <v>19</v>
      </c>
      <c r="B9275" s="5" t="str">
        <f>TEXT(DATA[[#This Row],[Fecha]],"mmm")</f>
        <v>dic</v>
      </c>
      <c r="C9275" s="16">
        <f>(WEEKNUM(DATA[[#This Row],[Fecha]],2))</f>
        <v>51</v>
      </c>
      <c r="D9275" s="30">
        <v>45643</v>
      </c>
      <c r="E9275" s="102">
        <f>YEAR(DATA[[#This Row],[Fecha]])</f>
        <v>2024</v>
      </c>
      <c r="F9275" s="31" t="s">
        <v>398</v>
      </c>
      <c r="G9275" s="32" t="s">
        <v>65</v>
      </c>
      <c r="H9275" s="35" t="s">
        <v>435</v>
      </c>
      <c r="I9275" s="32" t="s">
        <v>166</v>
      </c>
      <c r="J9275" s="19">
        <v>1.1100000000000001</v>
      </c>
      <c r="K9275" s="126"/>
    </row>
    <row r="9276" spans="1:11">
      <c r="A9276" s="121" t="s">
        <v>20</v>
      </c>
      <c r="B9276" s="5" t="str">
        <f>TEXT(DATA[[#This Row],[Fecha]],"mmm")</f>
        <v>dic</v>
      </c>
      <c r="C9276" s="16">
        <f>(WEEKNUM(DATA[[#This Row],[Fecha]],2))</f>
        <v>51</v>
      </c>
      <c r="D9276" s="30">
        <v>45643</v>
      </c>
      <c r="E9276" s="102">
        <f>YEAR(DATA[[#This Row],[Fecha]])</f>
        <v>2024</v>
      </c>
      <c r="F9276" s="31" t="s">
        <v>58</v>
      </c>
      <c r="G9276" s="32" t="s">
        <v>53</v>
      </c>
      <c r="H9276" s="35" t="s">
        <v>366</v>
      </c>
      <c r="I9276" s="32" t="s">
        <v>57</v>
      </c>
      <c r="J9276" s="19">
        <v>7.33</v>
      </c>
      <c r="K9276" s="126"/>
    </row>
    <row r="9277" spans="1:11">
      <c r="A9277" s="121" t="s">
        <v>19</v>
      </c>
      <c r="B9277" s="5" t="str">
        <f>TEXT(DATA[[#This Row],[Fecha]],"mmm")</f>
        <v>dic</v>
      </c>
      <c r="C9277" s="16">
        <f>(WEEKNUM(DATA[[#This Row],[Fecha]],2))</f>
        <v>51</v>
      </c>
      <c r="D9277" s="30">
        <v>45643</v>
      </c>
      <c r="E9277" s="102">
        <f>YEAR(DATA[[#This Row],[Fecha]])</f>
        <v>2024</v>
      </c>
      <c r="F9277" s="31" t="s">
        <v>398</v>
      </c>
      <c r="G9277" s="32" t="s">
        <v>65</v>
      </c>
      <c r="H9277" s="35" t="s">
        <v>435</v>
      </c>
      <c r="I9277" s="32" t="s">
        <v>166</v>
      </c>
      <c r="J9277" s="19">
        <v>1.0900000000000001</v>
      </c>
      <c r="K9277" s="126"/>
    </row>
    <row r="9278" spans="1:11">
      <c r="A9278" s="121" t="s">
        <v>22</v>
      </c>
      <c r="B9278" s="5" t="str">
        <f>TEXT(DATA[[#This Row],[Fecha]],"mmm")</f>
        <v>dic</v>
      </c>
      <c r="C9278" s="16">
        <f>(WEEKNUM(DATA[[#This Row],[Fecha]],2))</f>
        <v>51</v>
      </c>
      <c r="D9278" s="30">
        <v>45643</v>
      </c>
      <c r="E9278" s="102">
        <f>YEAR(DATA[[#This Row],[Fecha]])</f>
        <v>2024</v>
      </c>
      <c r="F9278" s="31" t="s">
        <v>398</v>
      </c>
      <c r="G9278" s="32" t="s">
        <v>71</v>
      </c>
      <c r="H9278" s="35" t="s">
        <v>425</v>
      </c>
      <c r="I9278" s="32" t="s">
        <v>57</v>
      </c>
      <c r="J9278" s="19">
        <v>39.81</v>
      </c>
      <c r="K9278" s="126" t="s">
        <v>1398</v>
      </c>
    </row>
    <row r="9279" spans="1:11">
      <c r="A9279" s="121" t="s">
        <v>22</v>
      </c>
      <c r="B9279" s="5" t="str">
        <f>TEXT(DATA[[#This Row],[Fecha]],"mmm")</f>
        <v>dic</v>
      </c>
      <c r="C9279" s="16">
        <f>(WEEKNUM(DATA[[#This Row],[Fecha]],2))</f>
        <v>51</v>
      </c>
      <c r="D9279" s="30">
        <v>45643</v>
      </c>
      <c r="E9279" s="102">
        <f>YEAR(DATA[[#This Row],[Fecha]])</f>
        <v>2024</v>
      </c>
      <c r="F9279" s="31" t="s">
        <v>398</v>
      </c>
      <c r="G9279" s="32" t="s">
        <v>71</v>
      </c>
      <c r="H9279" s="35" t="s">
        <v>425</v>
      </c>
      <c r="I9279" s="32" t="s">
        <v>166</v>
      </c>
      <c r="J9279" s="19">
        <v>0.63</v>
      </c>
      <c r="K9279" s="126"/>
    </row>
    <row r="9280" spans="1:11">
      <c r="A9280" s="121" t="s">
        <v>20</v>
      </c>
      <c r="B9280" s="5" t="str">
        <f>TEXT(DATA[[#This Row],[Fecha]],"mmm")</f>
        <v>dic</v>
      </c>
      <c r="C9280" s="16">
        <f>(WEEKNUM(DATA[[#This Row],[Fecha]],2))</f>
        <v>51</v>
      </c>
      <c r="D9280" s="30">
        <v>45643</v>
      </c>
      <c r="E9280" s="102">
        <f>YEAR(DATA[[#This Row],[Fecha]])</f>
        <v>2024</v>
      </c>
      <c r="F9280" s="31" t="s">
        <v>58</v>
      </c>
      <c r="G9280" s="32" t="s">
        <v>53</v>
      </c>
      <c r="H9280" s="35" t="s">
        <v>366</v>
      </c>
      <c r="I9280" s="32" t="s">
        <v>166</v>
      </c>
      <c r="J9280" s="19">
        <v>0.08</v>
      </c>
      <c r="K9280" s="126"/>
    </row>
    <row r="9281" spans="1:11">
      <c r="A9281" s="121" t="s">
        <v>22</v>
      </c>
      <c r="B9281" s="5" t="str">
        <f>TEXT(DATA[[#This Row],[Fecha]],"mmm")</f>
        <v>dic</v>
      </c>
      <c r="C9281" s="16">
        <f>(WEEKNUM(DATA[[#This Row],[Fecha]],2))</f>
        <v>51</v>
      </c>
      <c r="D9281" s="30">
        <v>45643</v>
      </c>
      <c r="E9281" s="102">
        <f>YEAR(DATA[[#This Row],[Fecha]])</f>
        <v>2024</v>
      </c>
      <c r="F9281" s="31" t="s">
        <v>58</v>
      </c>
      <c r="G9281" s="32" t="s">
        <v>80</v>
      </c>
      <c r="H9281" s="35" t="s">
        <v>728</v>
      </c>
      <c r="I9281" s="32" t="s">
        <v>56</v>
      </c>
      <c r="J9281" s="19">
        <v>5.43</v>
      </c>
      <c r="K9281" s="126" t="s">
        <v>1399</v>
      </c>
    </row>
    <row r="9282" spans="1:11">
      <c r="A9282" s="121" t="s">
        <v>20</v>
      </c>
      <c r="B9282" s="5" t="str">
        <f>TEXT(DATA[[#This Row],[Fecha]],"mmm")</f>
        <v>dic</v>
      </c>
      <c r="C9282" s="16">
        <f>(WEEKNUM(DATA[[#This Row],[Fecha]],2))</f>
        <v>51</v>
      </c>
      <c r="D9282" s="30">
        <v>45643</v>
      </c>
      <c r="E9282" s="102">
        <f>YEAR(DATA[[#This Row],[Fecha]])</f>
        <v>2024</v>
      </c>
      <c r="F9282" s="31" t="s">
        <v>58</v>
      </c>
      <c r="G9282" s="32" t="s">
        <v>59</v>
      </c>
      <c r="H9282" s="35" t="s">
        <v>613</v>
      </c>
      <c r="I9282" s="32" t="s">
        <v>166</v>
      </c>
      <c r="J9282" s="19">
        <v>0.93</v>
      </c>
      <c r="K9282" s="126"/>
    </row>
    <row r="9283" spans="1:11">
      <c r="A9283" s="121" t="s">
        <v>22</v>
      </c>
      <c r="B9283" s="5" t="str">
        <f>TEXT(DATA[[#This Row],[Fecha]],"mmm")</f>
        <v>dic</v>
      </c>
      <c r="C9283" s="16">
        <f>(WEEKNUM(DATA[[#This Row],[Fecha]],2))</f>
        <v>51</v>
      </c>
      <c r="D9283" s="30">
        <v>45643</v>
      </c>
      <c r="E9283" s="102">
        <f>YEAR(DATA[[#This Row],[Fecha]])</f>
        <v>2024</v>
      </c>
      <c r="F9283" s="31" t="s">
        <v>58</v>
      </c>
      <c r="G9283" s="32" t="s">
        <v>80</v>
      </c>
      <c r="H9283" s="35" t="s">
        <v>728</v>
      </c>
      <c r="I9283" s="32" t="s">
        <v>166</v>
      </c>
      <c r="J9283" s="19">
        <v>0.23</v>
      </c>
      <c r="K9283" s="126"/>
    </row>
    <row r="9284" spans="1:11">
      <c r="A9284" s="121" t="s">
        <v>19</v>
      </c>
      <c r="B9284" s="5" t="str">
        <f>TEXT(DATA[[#This Row],[Fecha]],"mmm")</f>
        <v>dic</v>
      </c>
      <c r="C9284" s="16">
        <f>(WEEKNUM(DATA[[#This Row],[Fecha]],2))</f>
        <v>51</v>
      </c>
      <c r="D9284" s="30">
        <v>45643</v>
      </c>
      <c r="E9284" s="102">
        <f>YEAR(DATA[[#This Row],[Fecha]])</f>
        <v>2024</v>
      </c>
      <c r="F9284" s="31" t="s">
        <v>398</v>
      </c>
      <c r="G9284" s="32" t="s">
        <v>65</v>
      </c>
      <c r="H9284" s="35" t="s">
        <v>435</v>
      </c>
      <c r="I9284" s="32" t="s">
        <v>166</v>
      </c>
      <c r="J9284" s="19">
        <v>0.09</v>
      </c>
      <c r="K9284" s="126"/>
    </row>
    <row r="9285" spans="1:11">
      <c r="A9285" s="121" t="s">
        <v>19</v>
      </c>
      <c r="B9285" s="5" t="str">
        <f>TEXT(DATA[[#This Row],[Fecha]],"mmm")</f>
        <v>dic</v>
      </c>
      <c r="C9285" s="16">
        <f>(WEEKNUM(DATA[[#This Row],[Fecha]],2))</f>
        <v>51</v>
      </c>
      <c r="D9285" s="30">
        <v>45643</v>
      </c>
      <c r="E9285" s="102">
        <f>YEAR(DATA[[#This Row],[Fecha]])</f>
        <v>2024</v>
      </c>
      <c r="F9285" s="31" t="s">
        <v>398</v>
      </c>
      <c r="G9285" s="32" t="s">
        <v>65</v>
      </c>
      <c r="H9285" s="35" t="s">
        <v>435</v>
      </c>
      <c r="I9285" s="32" t="s">
        <v>166</v>
      </c>
      <c r="J9285" s="19">
        <v>7.0000000000000007E-2</v>
      </c>
      <c r="K9285" s="126"/>
    </row>
    <row r="9286" spans="1:11">
      <c r="A9286" s="121" t="s">
        <v>22</v>
      </c>
      <c r="B9286" s="5" t="str">
        <f>TEXT(DATA[[#This Row],[Fecha]],"mmm")</f>
        <v>dic</v>
      </c>
      <c r="C9286" s="16">
        <f>(WEEKNUM(DATA[[#This Row],[Fecha]],2))</f>
        <v>51</v>
      </c>
      <c r="D9286" s="30">
        <v>45643</v>
      </c>
      <c r="E9286" s="102">
        <f>YEAR(DATA[[#This Row],[Fecha]])</f>
        <v>2024</v>
      </c>
      <c r="F9286" s="31" t="s">
        <v>398</v>
      </c>
      <c r="G9286" s="32" t="s">
        <v>65</v>
      </c>
      <c r="H9286" s="35" t="s">
        <v>89</v>
      </c>
      <c r="I9286" s="32" t="s">
        <v>56</v>
      </c>
      <c r="J9286" s="19">
        <v>11.78</v>
      </c>
      <c r="K9286" s="126" t="s">
        <v>1400</v>
      </c>
    </row>
    <row r="9287" spans="1:11">
      <c r="A9287" s="121" t="s">
        <v>19</v>
      </c>
      <c r="B9287" s="5" t="str">
        <f>TEXT(DATA[[#This Row],[Fecha]],"mmm")</f>
        <v>dic</v>
      </c>
      <c r="C9287" s="16">
        <f>(WEEKNUM(DATA[[#This Row],[Fecha]],2))</f>
        <v>51</v>
      </c>
      <c r="D9287" s="30">
        <v>45643</v>
      </c>
      <c r="E9287" s="102">
        <f>YEAR(DATA[[#This Row],[Fecha]])</f>
        <v>2024</v>
      </c>
      <c r="F9287" s="31" t="s">
        <v>398</v>
      </c>
      <c r="G9287" s="32" t="s">
        <v>65</v>
      </c>
      <c r="H9287" s="35" t="s">
        <v>435</v>
      </c>
      <c r="I9287" s="32" t="s">
        <v>166</v>
      </c>
      <c r="J9287" s="19">
        <v>0.02</v>
      </c>
      <c r="K9287" s="126"/>
    </row>
    <row r="9288" spans="1:11">
      <c r="A9288" s="121" t="s">
        <v>20</v>
      </c>
      <c r="B9288" s="5" t="str">
        <f>TEXT(DATA[[#This Row],[Fecha]],"mmm")</f>
        <v>dic</v>
      </c>
      <c r="C9288" s="16">
        <f>(WEEKNUM(DATA[[#This Row],[Fecha]],2))</f>
        <v>51</v>
      </c>
      <c r="D9288" s="30">
        <v>45643</v>
      </c>
      <c r="E9288" s="102">
        <f>YEAR(DATA[[#This Row],[Fecha]])</f>
        <v>2024</v>
      </c>
      <c r="F9288" s="31" t="s">
        <v>398</v>
      </c>
      <c r="G9288" s="32" t="s">
        <v>52</v>
      </c>
      <c r="H9288" s="35" t="s">
        <v>162</v>
      </c>
      <c r="I9288" s="32" t="s">
        <v>166</v>
      </c>
      <c r="J9288" s="19">
        <v>1.64</v>
      </c>
      <c r="K9288" s="126"/>
    </row>
    <row r="9289" spans="1:11">
      <c r="A9289" s="121" t="s">
        <v>22</v>
      </c>
      <c r="B9289" s="5" t="str">
        <f>TEXT(DATA[[#This Row],[Fecha]],"mmm")</f>
        <v>dic</v>
      </c>
      <c r="C9289" s="16">
        <f>(WEEKNUM(DATA[[#This Row],[Fecha]],2))</f>
        <v>51</v>
      </c>
      <c r="D9289" s="30">
        <v>45643</v>
      </c>
      <c r="E9289" s="102">
        <f>YEAR(DATA[[#This Row],[Fecha]])</f>
        <v>2024</v>
      </c>
      <c r="F9289" s="31" t="s">
        <v>58</v>
      </c>
      <c r="G9289" s="32" t="s">
        <v>65</v>
      </c>
      <c r="H9289" s="35" t="s">
        <v>89</v>
      </c>
      <c r="I9289" s="32" t="s">
        <v>166</v>
      </c>
      <c r="J9289" s="19">
        <v>3.68</v>
      </c>
      <c r="K9289" s="126"/>
    </row>
    <row r="9290" spans="1:11">
      <c r="A9290" s="121" t="s">
        <v>20</v>
      </c>
      <c r="B9290" s="5" t="str">
        <f>TEXT(DATA[[#This Row],[Fecha]],"mmm")</f>
        <v>dic</v>
      </c>
      <c r="C9290" s="16">
        <f>(WEEKNUM(DATA[[#This Row],[Fecha]],2))</f>
        <v>51</v>
      </c>
      <c r="D9290" s="30">
        <v>45643</v>
      </c>
      <c r="E9290" s="102">
        <f>YEAR(DATA[[#This Row],[Fecha]])</f>
        <v>2024</v>
      </c>
      <c r="F9290" s="31" t="s">
        <v>398</v>
      </c>
      <c r="G9290" s="32" t="s">
        <v>52</v>
      </c>
      <c r="H9290" s="35" t="s">
        <v>162</v>
      </c>
      <c r="I9290" s="32" t="s">
        <v>166</v>
      </c>
      <c r="J9290" s="19">
        <v>1.58</v>
      </c>
      <c r="K9290" s="126"/>
    </row>
    <row r="9291" spans="1:11">
      <c r="A9291" s="121" t="s">
        <v>22</v>
      </c>
      <c r="B9291" s="5" t="str">
        <f>TEXT(DATA[[#This Row],[Fecha]],"mmm")</f>
        <v>dic</v>
      </c>
      <c r="C9291" s="16">
        <f>(WEEKNUM(DATA[[#This Row],[Fecha]],2))</f>
        <v>51</v>
      </c>
      <c r="D9291" s="30">
        <v>45643</v>
      </c>
      <c r="E9291" s="102">
        <f>YEAR(DATA[[#This Row],[Fecha]])</f>
        <v>2024</v>
      </c>
      <c r="F9291" s="31" t="s">
        <v>398</v>
      </c>
      <c r="G9291" s="32" t="s">
        <v>65</v>
      </c>
      <c r="H9291" s="35" t="s">
        <v>89</v>
      </c>
      <c r="I9291" s="32" t="s">
        <v>166</v>
      </c>
      <c r="J9291" s="19">
        <v>3.1</v>
      </c>
      <c r="K9291" s="126"/>
    </row>
    <row r="9292" spans="1:11">
      <c r="A9292" s="121" t="s">
        <v>22</v>
      </c>
      <c r="B9292" s="5" t="str">
        <f>TEXT(DATA[[#This Row],[Fecha]],"mmm")</f>
        <v>dic</v>
      </c>
      <c r="C9292" s="16">
        <f>(WEEKNUM(DATA[[#This Row],[Fecha]],2))</f>
        <v>51</v>
      </c>
      <c r="D9292" s="30">
        <v>45643</v>
      </c>
      <c r="E9292" s="102">
        <f>YEAR(DATA[[#This Row],[Fecha]])</f>
        <v>2024</v>
      </c>
      <c r="F9292" s="31" t="s">
        <v>58</v>
      </c>
      <c r="G9292" s="32" t="s">
        <v>65</v>
      </c>
      <c r="H9292" s="35" t="s">
        <v>89</v>
      </c>
      <c r="I9292" s="32" t="s">
        <v>166</v>
      </c>
      <c r="J9292" s="19">
        <v>2.6</v>
      </c>
      <c r="K9292" s="126"/>
    </row>
    <row r="9293" spans="1:11">
      <c r="A9293" s="121" t="s">
        <v>22</v>
      </c>
      <c r="B9293" s="5" t="str">
        <f>TEXT(DATA[[#This Row],[Fecha]],"mmm")</f>
        <v>dic</v>
      </c>
      <c r="C9293" s="16">
        <f>(WEEKNUM(DATA[[#This Row],[Fecha]],2))</f>
        <v>51</v>
      </c>
      <c r="D9293" s="30">
        <v>45643</v>
      </c>
      <c r="E9293" s="102">
        <f>YEAR(DATA[[#This Row],[Fecha]])</f>
        <v>2024</v>
      </c>
      <c r="F9293" s="31" t="s">
        <v>58</v>
      </c>
      <c r="G9293" s="32" t="s">
        <v>65</v>
      </c>
      <c r="H9293" s="35" t="s">
        <v>89</v>
      </c>
      <c r="I9293" s="32" t="s">
        <v>166</v>
      </c>
      <c r="J9293" s="19">
        <v>2.2999999999999998</v>
      </c>
      <c r="K9293" s="126"/>
    </row>
    <row r="9294" spans="1:11">
      <c r="A9294" s="121" t="s">
        <v>22</v>
      </c>
      <c r="B9294" s="5" t="str">
        <f>TEXT(DATA[[#This Row],[Fecha]],"mmm")</f>
        <v>dic</v>
      </c>
      <c r="C9294" s="16">
        <f>(WEEKNUM(DATA[[#This Row],[Fecha]],2))</f>
        <v>51</v>
      </c>
      <c r="D9294" s="30">
        <v>45643</v>
      </c>
      <c r="E9294" s="102">
        <f>YEAR(DATA[[#This Row],[Fecha]])</f>
        <v>2024</v>
      </c>
      <c r="F9294" s="31" t="s">
        <v>398</v>
      </c>
      <c r="G9294" s="32" t="s">
        <v>65</v>
      </c>
      <c r="H9294" s="35" t="s">
        <v>89</v>
      </c>
      <c r="I9294" s="32" t="s">
        <v>166</v>
      </c>
      <c r="J9294" s="19">
        <v>2.1800000000000002</v>
      </c>
      <c r="K9294" s="126"/>
    </row>
    <row r="9295" spans="1:11">
      <c r="A9295" s="121" t="s">
        <v>22</v>
      </c>
      <c r="B9295" s="5" t="str">
        <f>TEXT(DATA[[#This Row],[Fecha]],"mmm")</f>
        <v>dic</v>
      </c>
      <c r="C9295" s="16">
        <f>(WEEKNUM(DATA[[#This Row],[Fecha]],2))</f>
        <v>51</v>
      </c>
      <c r="D9295" s="30">
        <v>45643</v>
      </c>
      <c r="E9295" s="102">
        <f>YEAR(DATA[[#This Row],[Fecha]])</f>
        <v>2024</v>
      </c>
      <c r="F9295" s="31" t="s">
        <v>58</v>
      </c>
      <c r="G9295" s="32" t="s">
        <v>65</v>
      </c>
      <c r="H9295" s="35" t="s">
        <v>89</v>
      </c>
      <c r="I9295" s="32" t="s">
        <v>166</v>
      </c>
      <c r="J9295" s="19">
        <v>1.6</v>
      </c>
      <c r="K9295" s="126"/>
    </row>
    <row r="9296" spans="1:11">
      <c r="A9296" s="121" t="s">
        <v>22</v>
      </c>
      <c r="B9296" s="5" t="str">
        <f>TEXT(DATA[[#This Row],[Fecha]],"mmm")</f>
        <v>dic</v>
      </c>
      <c r="C9296" s="16">
        <f>(WEEKNUM(DATA[[#This Row],[Fecha]],2))</f>
        <v>51</v>
      </c>
      <c r="D9296" s="30">
        <v>45643</v>
      </c>
      <c r="E9296" s="102">
        <f>YEAR(DATA[[#This Row],[Fecha]])</f>
        <v>2024</v>
      </c>
      <c r="F9296" s="31" t="s">
        <v>58</v>
      </c>
      <c r="G9296" s="32" t="s">
        <v>65</v>
      </c>
      <c r="H9296" s="35" t="s">
        <v>89</v>
      </c>
      <c r="I9296" s="32" t="s">
        <v>166</v>
      </c>
      <c r="J9296" s="19">
        <v>1.1000000000000001</v>
      </c>
      <c r="K9296" s="126"/>
    </row>
    <row r="9297" spans="1:11">
      <c r="A9297" s="121" t="s">
        <v>22</v>
      </c>
      <c r="B9297" s="5" t="str">
        <f>TEXT(DATA[[#This Row],[Fecha]],"mmm")</f>
        <v>dic</v>
      </c>
      <c r="C9297" s="16">
        <f>(WEEKNUM(DATA[[#This Row],[Fecha]],2))</f>
        <v>51</v>
      </c>
      <c r="D9297" s="30">
        <v>45643</v>
      </c>
      <c r="E9297" s="102">
        <f>YEAR(DATA[[#This Row],[Fecha]])</f>
        <v>2024</v>
      </c>
      <c r="F9297" s="31" t="s">
        <v>398</v>
      </c>
      <c r="G9297" s="32" t="s">
        <v>65</v>
      </c>
      <c r="H9297" s="35" t="s">
        <v>89</v>
      </c>
      <c r="I9297" s="32" t="s">
        <v>166</v>
      </c>
      <c r="J9297" s="19">
        <v>0.5</v>
      </c>
      <c r="K9297" s="126"/>
    </row>
    <row r="9298" spans="1:11">
      <c r="A9298" s="121" t="s">
        <v>22</v>
      </c>
      <c r="B9298" s="5" t="str">
        <f>TEXT(DATA[[#This Row],[Fecha]],"mmm")</f>
        <v>dic</v>
      </c>
      <c r="C9298" s="16">
        <f>(WEEKNUM(DATA[[#This Row],[Fecha]],2))</f>
        <v>51</v>
      </c>
      <c r="D9298" s="30">
        <v>45643</v>
      </c>
      <c r="E9298" s="102">
        <f>YEAR(DATA[[#This Row],[Fecha]])</f>
        <v>2024</v>
      </c>
      <c r="F9298" s="31" t="s">
        <v>398</v>
      </c>
      <c r="G9298" s="32" t="s">
        <v>65</v>
      </c>
      <c r="H9298" s="35" t="s">
        <v>89</v>
      </c>
      <c r="I9298" s="32" t="s">
        <v>166</v>
      </c>
      <c r="J9298" s="19">
        <v>0.22</v>
      </c>
      <c r="K9298" s="126"/>
    </row>
    <row r="9299" spans="1:11">
      <c r="A9299" s="121" t="s">
        <v>22</v>
      </c>
      <c r="B9299" s="5" t="str">
        <f>TEXT(DATA[[#This Row],[Fecha]],"mmm")</f>
        <v>dic</v>
      </c>
      <c r="C9299" s="16">
        <f>(WEEKNUM(DATA[[#This Row],[Fecha]],2))</f>
        <v>51</v>
      </c>
      <c r="D9299" s="30">
        <v>45643</v>
      </c>
      <c r="E9299" s="102">
        <f>YEAR(DATA[[#This Row],[Fecha]])</f>
        <v>2024</v>
      </c>
      <c r="F9299" s="31" t="s">
        <v>58</v>
      </c>
      <c r="G9299" s="32" t="s">
        <v>78</v>
      </c>
      <c r="H9299" s="35" t="s">
        <v>296</v>
      </c>
      <c r="I9299" s="32" t="s">
        <v>166</v>
      </c>
      <c r="J9299" s="19">
        <v>1.8</v>
      </c>
      <c r="K9299" s="126"/>
    </row>
    <row r="9300" spans="1:11">
      <c r="A9300" s="121" t="s">
        <v>22</v>
      </c>
      <c r="B9300" s="5" t="str">
        <f>TEXT(DATA[[#This Row],[Fecha]],"mmm")</f>
        <v>dic</v>
      </c>
      <c r="C9300" s="16">
        <f>(WEEKNUM(DATA[[#This Row],[Fecha]],2))</f>
        <v>51</v>
      </c>
      <c r="D9300" s="30">
        <v>45643</v>
      </c>
      <c r="E9300" s="102">
        <f>YEAR(DATA[[#This Row],[Fecha]])</f>
        <v>2024</v>
      </c>
      <c r="F9300" s="31" t="s">
        <v>398</v>
      </c>
      <c r="G9300" s="32" t="s">
        <v>78</v>
      </c>
      <c r="H9300" s="35" t="s">
        <v>296</v>
      </c>
      <c r="I9300" s="32" t="s">
        <v>166</v>
      </c>
      <c r="J9300" s="19">
        <v>1.08</v>
      </c>
      <c r="K9300" s="126"/>
    </row>
    <row r="9301" spans="1:11">
      <c r="A9301" s="121" t="s">
        <v>22</v>
      </c>
      <c r="B9301" s="5" t="str">
        <f>TEXT(DATA[[#This Row],[Fecha]],"mmm")</f>
        <v>dic</v>
      </c>
      <c r="C9301" s="16">
        <f>(WEEKNUM(DATA[[#This Row],[Fecha]],2))</f>
        <v>51</v>
      </c>
      <c r="D9301" s="30">
        <v>45643</v>
      </c>
      <c r="E9301" s="102">
        <f>YEAR(DATA[[#This Row],[Fecha]])</f>
        <v>2024</v>
      </c>
      <c r="F9301" s="31" t="s">
        <v>398</v>
      </c>
      <c r="G9301" s="32" t="s">
        <v>78</v>
      </c>
      <c r="H9301" s="35" t="s">
        <v>296</v>
      </c>
      <c r="I9301" s="32" t="s">
        <v>166</v>
      </c>
      <c r="J9301" s="19">
        <v>0.7</v>
      </c>
      <c r="K9301" s="126"/>
    </row>
    <row r="9302" spans="1:11">
      <c r="A9302" s="121" t="s">
        <v>22</v>
      </c>
      <c r="B9302" s="5" t="str">
        <f>TEXT(DATA[[#This Row],[Fecha]],"mmm")</f>
        <v>dic</v>
      </c>
      <c r="C9302" s="16">
        <f>(WEEKNUM(DATA[[#This Row],[Fecha]],2))</f>
        <v>51</v>
      </c>
      <c r="D9302" s="30">
        <v>45643</v>
      </c>
      <c r="E9302" s="102">
        <f>YEAR(DATA[[#This Row],[Fecha]])</f>
        <v>2024</v>
      </c>
      <c r="F9302" s="31" t="s">
        <v>398</v>
      </c>
      <c r="G9302" s="32" t="s">
        <v>78</v>
      </c>
      <c r="H9302" s="35" t="s">
        <v>296</v>
      </c>
      <c r="I9302" s="32" t="s">
        <v>166</v>
      </c>
      <c r="J9302" s="19">
        <v>0.65</v>
      </c>
      <c r="K9302" s="126"/>
    </row>
    <row r="9303" spans="1:11">
      <c r="A9303" s="121" t="s">
        <v>22</v>
      </c>
      <c r="B9303" s="5" t="str">
        <f>TEXT(DATA[[#This Row],[Fecha]],"mmm")</f>
        <v>dic</v>
      </c>
      <c r="C9303" s="16">
        <f>(WEEKNUM(DATA[[#This Row],[Fecha]],2))</f>
        <v>51</v>
      </c>
      <c r="D9303" s="30">
        <v>45643</v>
      </c>
      <c r="E9303" s="102">
        <f>YEAR(DATA[[#This Row],[Fecha]])</f>
        <v>2024</v>
      </c>
      <c r="F9303" s="31" t="s">
        <v>398</v>
      </c>
      <c r="G9303" s="32" t="s">
        <v>78</v>
      </c>
      <c r="H9303" s="35" t="s">
        <v>296</v>
      </c>
      <c r="I9303" s="32" t="s">
        <v>166</v>
      </c>
      <c r="J9303" s="19">
        <v>0.62</v>
      </c>
      <c r="K9303" s="126"/>
    </row>
    <row r="9304" spans="1:11">
      <c r="A9304" s="121" t="s">
        <v>22</v>
      </c>
      <c r="B9304" s="5" t="str">
        <f>TEXT(DATA[[#This Row],[Fecha]],"mmm")</f>
        <v>dic</v>
      </c>
      <c r="C9304" s="16">
        <f>(WEEKNUM(DATA[[#This Row],[Fecha]],2))</f>
        <v>51</v>
      </c>
      <c r="D9304" s="30">
        <v>45643</v>
      </c>
      <c r="E9304" s="102">
        <f>YEAR(DATA[[#This Row],[Fecha]])</f>
        <v>2024</v>
      </c>
      <c r="F9304" s="31" t="s">
        <v>58</v>
      </c>
      <c r="G9304" s="32" t="s">
        <v>78</v>
      </c>
      <c r="H9304" s="35" t="s">
        <v>296</v>
      </c>
      <c r="I9304" s="32" t="s">
        <v>166</v>
      </c>
      <c r="J9304" s="19">
        <v>0.6</v>
      </c>
      <c r="K9304" s="126"/>
    </row>
    <row r="9305" spans="1:11">
      <c r="A9305" s="121" t="s">
        <v>22</v>
      </c>
      <c r="B9305" s="5" t="str">
        <f>TEXT(DATA[[#This Row],[Fecha]],"mmm")</f>
        <v>dic</v>
      </c>
      <c r="C9305" s="16">
        <f>(WEEKNUM(DATA[[#This Row],[Fecha]],2))</f>
        <v>51</v>
      </c>
      <c r="D9305" s="30">
        <v>45643</v>
      </c>
      <c r="E9305" s="102">
        <f>YEAR(DATA[[#This Row],[Fecha]])</f>
        <v>2024</v>
      </c>
      <c r="F9305" s="31" t="s">
        <v>398</v>
      </c>
      <c r="G9305" s="32" t="s">
        <v>78</v>
      </c>
      <c r="H9305" s="35" t="s">
        <v>296</v>
      </c>
      <c r="I9305" s="32" t="s">
        <v>166</v>
      </c>
      <c r="J9305" s="19">
        <v>0.28000000000000003</v>
      </c>
      <c r="K9305" s="126"/>
    </row>
    <row r="9306" spans="1:11">
      <c r="A9306" s="121" t="s">
        <v>20</v>
      </c>
      <c r="B9306" s="5" t="str">
        <f>TEXT(DATA[[#This Row],[Fecha]],"mmm")</f>
        <v>dic</v>
      </c>
      <c r="C9306" s="16">
        <f>(WEEKNUM(DATA[[#This Row],[Fecha]],2))</f>
        <v>51</v>
      </c>
      <c r="D9306" s="30">
        <v>45643</v>
      </c>
      <c r="E9306" s="102">
        <f>YEAR(DATA[[#This Row],[Fecha]])</f>
        <v>2024</v>
      </c>
      <c r="F9306" s="31" t="s">
        <v>58</v>
      </c>
      <c r="G9306" s="32" t="s">
        <v>59</v>
      </c>
      <c r="H9306" s="35" t="s">
        <v>487</v>
      </c>
      <c r="I9306" s="32" t="s">
        <v>166</v>
      </c>
      <c r="J9306" s="19">
        <v>1.08</v>
      </c>
      <c r="K9306" s="126"/>
    </row>
    <row r="9307" spans="1:11">
      <c r="A9307" s="121" t="s">
        <v>22</v>
      </c>
      <c r="B9307" s="5" t="str">
        <f>TEXT(DATA[[#This Row],[Fecha]],"mmm")</f>
        <v>dic</v>
      </c>
      <c r="C9307" s="16">
        <f>(WEEKNUM(DATA[[#This Row],[Fecha]],2))</f>
        <v>51</v>
      </c>
      <c r="D9307" s="30">
        <v>45643</v>
      </c>
      <c r="E9307" s="102">
        <f>YEAR(DATA[[#This Row],[Fecha]])</f>
        <v>2024</v>
      </c>
      <c r="F9307" s="31" t="s">
        <v>398</v>
      </c>
      <c r="G9307" s="32" t="s">
        <v>78</v>
      </c>
      <c r="H9307" s="35" t="s">
        <v>296</v>
      </c>
      <c r="I9307" s="32" t="s">
        <v>166</v>
      </c>
      <c r="J9307" s="19">
        <v>0.25</v>
      </c>
      <c r="K9307" s="126"/>
    </row>
    <row r="9308" spans="1:11">
      <c r="A9308" s="121" t="s">
        <v>19</v>
      </c>
      <c r="B9308" s="5" t="str">
        <f>TEXT(DATA[[#This Row],[Fecha]],"mmm")</f>
        <v>dic</v>
      </c>
      <c r="C9308" s="16">
        <f>(WEEKNUM(DATA[[#This Row],[Fecha]],2))</f>
        <v>51</v>
      </c>
      <c r="D9308" s="30">
        <v>45643</v>
      </c>
      <c r="E9308" s="102">
        <f>YEAR(DATA[[#This Row],[Fecha]])</f>
        <v>2024</v>
      </c>
      <c r="F9308" s="31" t="s">
        <v>398</v>
      </c>
      <c r="G9308" s="32" t="s">
        <v>81</v>
      </c>
      <c r="H9308" s="35" t="s">
        <v>937</v>
      </c>
      <c r="I9308" s="32" t="s">
        <v>57</v>
      </c>
      <c r="J9308" s="19">
        <v>14.22</v>
      </c>
      <c r="K9308" s="126" t="s">
        <v>1401</v>
      </c>
    </row>
    <row r="9309" spans="1:11">
      <c r="A9309" s="121" t="s">
        <v>22</v>
      </c>
      <c r="B9309" s="5" t="str">
        <f>TEXT(DATA[[#This Row],[Fecha]],"mmm")</f>
        <v>dic</v>
      </c>
      <c r="C9309" s="16">
        <f>(WEEKNUM(DATA[[#This Row],[Fecha]],2))</f>
        <v>51</v>
      </c>
      <c r="D9309" s="30">
        <v>45643</v>
      </c>
      <c r="E9309" s="102">
        <f>YEAR(DATA[[#This Row],[Fecha]])</f>
        <v>2024</v>
      </c>
      <c r="F9309" s="31" t="s">
        <v>398</v>
      </c>
      <c r="G9309" s="32" t="s">
        <v>78</v>
      </c>
      <c r="H9309" s="35" t="s">
        <v>296</v>
      </c>
      <c r="I9309" s="32" t="s">
        <v>166</v>
      </c>
      <c r="J9309" s="19">
        <v>0.05</v>
      </c>
      <c r="K9309" s="126"/>
    </row>
    <row r="9310" spans="1:11">
      <c r="A9310" s="121" t="s">
        <v>19</v>
      </c>
      <c r="B9310" s="5" t="str">
        <f>TEXT(DATA[[#This Row],[Fecha]],"mmm")</f>
        <v>dic</v>
      </c>
      <c r="C9310" s="16">
        <f>(WEEKNUM(DATA[[#This Row],[Fecha]],2))</f>
        <v>51</v>
      </c>
      <c r="D9310" s="30">
        <v>45643</v>
      </c>
      <c r="E9310" s="102">
        <f>YEAR(DATA[[#This Row],[Fecha]])</f>
        <v>2024</v>
      </c>
      <c r="F9310" s="31" t="s">
        <v>398</v>
      </c>
      <c r="G9310" s="32" t="s">
        <v>81</v>
      </c>
      <c r="H9310" s="35" t="s">
        <v>937</v>
      </c>
      <c r="I9310" s="32" t="s">
        <v>166</v>
      </c>
      <c r="J9310" s="19">
        <v>0.14000000000000001</v>
      </c>
      <c r="K9310" s="126"/>
    </row>
    <row r="9311" spans="1:11">
      <c r="A9311" s="121" t="s">
        <v>20</v>
      </c>
      <c r="B9311" s="5" t="str">
        <f>TEXT(DATA[[#This Row],[Fecha]],"mmm")</f>
        <v>dic</v>
      </c>
      <c r="C9311" s="16">
        <f>(WEEKNUM(DATA[[#This Row],[Fecha]],2))</f>
        <v>51</v>
      </c>
      <c r="D9311" s="30">
        <v>45644</v>
      </c>
      <c r="E9311" s="102">
        <f>YEAR(DATA[[#This Row],[Fecha]])</f>
        <v>2024</v>
      </c>
      <c r="F9311" s="31" t="s">
        <v>335</v>
      </c>
      <c r="G9311" s="32" t="s">
        <v>52</v>
      </c>
      <c r="H9311" s="35" t="s">
        <v>1390</v>
      </c>
      <c r="I9311" s="32" t="s">
        <v>56</v>
      </c>
      <c r="J9311" s="19">
        <v>14.11</v>
      </c>
      <c r="K9311" s="126" t="s">
        <v>1402</v>
      </c>
    </row>
    <row r="9312" spans="1:11">
      <c r="A9312" s="121" t="s">
        <v>20</v>
      </c>
      <c r="B9312" s="5" t="str">
        <f>TEXT(DATA[[#This Row],[Fecha]],"mmm")</f>
        <v>dic</v>
      </c>
      <c r="C9312" s="16">
        <f>(WEEKNUM(DATA[[#This Row],[Fecha]],2))</f>
        <v>51</v>
      </c>
      <c r="D9312" s="30">
        <v>45644</v>
      </c>
      <c r="E9312" s="102">
        <f>YEAR(DATA[[#This Row],[Fecha]])</f>
        <v>2024</v>
      </c>
      <c r="F9312" s="31" t="s">
        <v>335</v>
      </c>
      <c r="G9312" s="32" t="s">
        <v>70</v>
      </c>
      <c r="H9312" s="35" t="s">
        <v>84</v>
      </c>
      <c r="I9312" s="32" t="s">
        <v>166</v>
      </c>
      <c r="J9312" s="19">
        <v>4.4000000000000004</v>
      </c>
      <c r="K9312" s="126"/>
    </row>
    <row r="9313" spans="1:11">
      <c r="A9313" s="121" t="s">
        <v>20</v>
      </c>
      <c r="B9313" s="5" t="str">
        <f>TEXT(DATA[[#This Row],[Fecha]],"mmm")</f>
        <v>dic</v>
      </c>
      <c r="C9313" s="16">
        <f>(WEEKNUM(DATA[[#This Row],[Fecha]],2))</f>
        <v>51</v>
      </c>
      <c r="D9313" s="30">
        <v>45644</v>
      </c>
      <c r="E9313" s="102">
        <f>YEAR(DATA[[#This Row],[Fecha]])</f>
        <v>2024</v>
      </c>
      <c r="F9313" s="31" t="s">
        <v>398</v>
      </c>
      <c r="G9313" s="32" t="s">
        <v>70</v>
      </c>
      <c r="H9313" s="35" t="s">
        <v>84</v>
      </c>
      <c r="I9313" s="32" t="s">
        <v>166</v>
      </c>
      <c r="J9313" s="19">
        <v>3.5</v>
      </c>
      <c r="K9313" s="126"/>
    </row>
    <row r="9314" spans="1:11">
      <c r="A9314" s="121" t="s">
        <v>20</v>
      </c>
      <c r="B9314" s="5" t="str">
        <f>TEXT(DATA[[#This Row],[Fecha]],"mmm")</f>
        <v>dic</v>
      </c>
      <c r="C9314" s="16">
        <f>(WEEKNUM(DATA[[#This Row],[Fecha]],2))</f>
        <v>51</v>
      </c>
      <c r="D9314" s="30">
        <v>45644</v>
      </c>
      <c r="E9314" s="102">
        <f>YEAR(DATA[[#This Row],[Fecha]])</f>
        <v>2024</v>
      </c>
      <c r="F9314" s="31" t="s">
        <v>335</v>
      </c>
      <c r="G9314" s="32" t="s">
        <v>71</v>
      </c>
      <c r="H9314" s="35" t="s">
        <v>346</v>
      </c>
      <c r="I9314" s="32" t="s">
        <v>57</v>
      </c>
      <c r="J9314" s="19">
        <v>12.15</v>
      </c>
      <c r="K9314" s="126" t="s">
        <v>1403</v>
      </c>
    </row>
    <row r="9315" spans="1:11">
      <c r="A9315" s="121" t="s">
        <v>20</v>
      </c>
      <c r="B9315" s="5" t="str">
        <f>TEXT(DATA[[#This Row],[Fecha]],"mmm")</f>
        <v>dic</v>
      </c>
      <c r="C9315" s="16">
        <f>(WEEKNUM(DATA[[#This Row],[Fecha]],2))</f>
        <v>51</v>
      </c>
      <c r="D9315" s="30">
        <v>45644</v>
      </c>
      <c r="E9315" s="102">
        <f>YEAR(DATA[[#This Row],[Fecha]])</f>
        <v>2024</v>
      </c>
      <c r="F9315" s="31" t="s">
        <v>335</v>
      </c>
      <c r="G9315" s="32" t="s">
        <v>52</v>
      </c>
      <c r="H9315" s="35" t="s">
        <v>431</v>
      </c>
      <c r="I9315" s="32" t="s">
        <v>166</v>
      </c>
      <c r="J9315" s="19">
        <v>5.75</v>
      </c>
      <c r="K9315" s="126"/>
    </row>
    <row r="9316" spans="1:11">
      <c r="A9316" s="121" t="s">
        <v>19</v>
      </c>
      <c r="B9316" s="5" t="str">
        <f>TEXT(DATA[[#This Row],[Fecha]],"mmm")</f>
        <v>dic</v>
      </c>
      <c r="C9316" s="16">
        <f>(WEEKNUM(DATA[[#This Row],[Fecha]],2))</f>
        <v>51</v>
      </c>
      <c r="D9316" s="30">
        <v>45644</v>
      </c>
      <c r="E9316" s="102">
        <f>YEAR(DATA[[#This Row],[Fecha]])</f>
        <v>2024</v>
      </c>
      <c r="F9316" s="31" t="s">
        <v>398</v>
      </c>
      <c r="G9316" s="32" t="s">
        <v>65</v>
      </c>
      <c r="H9316" s="35" t="s">
        <v>435</v>
      </c>
      <c r="I9316" s="32" t="s">
        <v>166</v>
      </c>
      <c r="J9316" s="19">
        <v>2.66</v>
      </c>
      <c r="K9316" s="126"/>
    </row>
    <row r="9317" spans="1:11">
      <c r="A9317" s="121" t="s">
        <v>19</v>
      </c>
      <c r="B9317" s="5" t="str">
        <f>TEXT(DATA[[#This Row],[Fecha]],"mmm")</f>
        <v>dic</v>
      </c>
      <c r="C9317" s="16">
        <f>(WEEKNUM(DATA[[#This Row],[Fecha]],2))</f>
        <v>51</v>
      </c>
      <c r="D9317" s="30">
        <v>45644</v>
      </c>
      <c r="E9317" s="102">
        <f>YEAR(DATA[[#This Row],[Fecha]])</f>
        <v>2024</v>
      </c>
      <c r="F9317" s="31" t="s">
        <v>398</v>
      </c>
      <c r="G9317" s="32" t="s">
        <v>65</v>
      </c>
      <c r="H9317" s="35" t="s">
        <v>435</v>
      </c>
      <c r="I9317" s="32" t="s">
        <v>166</v>
      </c>
      <c r="J9317" s="19">
        <v>2.29</v>
      </c>
      <c r="K9317" s="126"/>
    </row>
    <row r="9318" spans="1:11">
      <c r="A9318" s="121" t="s">
        <v>22</v>
      </c>
      <c r="B9318" s="5" t="str">
        <f>TEXT(DATA[[#This Row],[Fecha]],"mmm")</f>
        <v>dic</v>
      </c>
      <c r="C9318" s="16">
        <f>(WEEKNUM(DATA[[#This Row],[Fecha]],2))</f>
        <v>51</v>
      </c>
      <c r="D9318" s="30">
        <v>45644</v>
      </c>
      <c r="E9318" s="102">
        <f>YEAR(DATA[[#This Row],[Fecha]])</f>
        <v>2024</v>
      </c>
      <c r="F9318" s="31" t="s">
        <v>398</v>
      </c>
      <c r="G9318" s="32" t="s">
        <v>71</v>
      </c>
      <c r="H9318" s="35" t="s">
        <v>147</v>
      </c>
      <c r="I9318" s="32" t="s">
        <v>166</v>
      </c>
      <c r="J9318" s="19">
        <v>4.7300000000000004</v>
      </c>
      <c r="K9318" s="126"/>
    </row>
    <row r="9319" spans="1:11">
      <c r="A9319" s="121" t="s">
        <v>19</v>
      </c>
      <c r="B9319" s="5" t="str">
        <f>TEXT(DATA[[#This Row],[Fecha]],"mmm")</f>
        <v>dic</v>
      </c>
      <c r="C9319" s="16">
        <f>(WEEKNUM(DATA[[#This Row],[Fecha]],2))</f>
        <v>51</v>
      </c>
      <c r="D9319" s="30">
        <v>45644</v>
      </c>
      <c r="E9319" s="102">
        <f>YEAR(DATA[[#This Row],[Fecha]])</f>
        <v>2024</v>
      </c>
      <c r="F9319" s="31" t="s">
        <v>398</v>
      </c>
      <c r="G9319" s="32" t="s">
        <v>65</v>
      </c>
      <c r="H9319" s="35" t="s">
        <v>435</v>
      </c>
      <c r="I9319" s="32" t="s">
        <v>166</v>
      </c>
      <c r="J9319" s="19">
        <v>1.41</v>
      </c>
      <c r="K9319" s="126"/>
    </row>
    <row r="9320" spans="1:11">
      <c r="A9320" s="121" t="s">
        <v>22</v>
      </c>
      <c r="B9320" s="5" t="str">
        <f>TEXT(DATA[[#This Row],[Fecha]],"mmm")</f>
        <v>dic</v>
      </c>
      <c r="C9320" s="16">
        <f>(WEEKNUM(DATA[[#This Row],[Fecha]],2))</f>
        <v>51</v>
      </c>
      <c r="D9320" s="30">
        <v>45644</v>
      </c>
      <c r="E9320" s="102">
        <f>YEAR(DATA[[#This Row],[Fecha]])</f>
        <v>2024</v>
      </c>
      <c r="F9320" s="31" t="s">
        <v>398</v>
      </c>
      <c r="G9320" s="32" t="s">
        <v>79</v>
      </c>
      <c r="H9320" s="35" t="s">
        <v>600</v>
      </c>
      <c r="I9320" s="32" t="s">
        <v>56</v>
      </c>
      <c r="J9320" s="19">
        <v>7.4</v>
      </c>
      <c r="K9320" s="126" t="s">
        <v>1404</v>
      </c>
    </row>
    <row r="9321" spans="1:11">
      <c r="A9321" s="121" t="s">
        <v>19</v>
      </c>
      <c r="B9321" s="5" t="str">
        <f>TEXT(DATA[[#This Row],[Fecha]],"mmm")</f>
        <v>dic</v>
      </c>
      <c r="C9321" s="16">
        <f>(WEEKNUM(DATA[[#This Row],[Fecha]],2))</f>
        <v>51</v>
      </c>
      <c r="D9321" s="30">
        <v>45644</v>
      </c>
      <c r="E9321" s="102">
        <f>YEAR(DATA[[#This Row],[Fecha]])</f>
        <v>2024</v>
      </c>
      <c r="F9321" s="31" t="s">
        <v>398</v>
      </c>
      <c r="G9321" s="32" t="s">
        <v>65</v>
      </c>
      <c r="H9321" s="35" t="s">
        <v>435</v>
      </c>
      <c r="I9321" s="32" t="s">
        <v>166</v>
      </c>
      <c r="J9321" s="19">
        <v>1.0900000000000001</v>
      </c>
      <c r="K9321" s="126"/>
    </row>
    <row r="9322" spans="1:11">
      <c r="A9322" s="121" t="s">
        <v>22</v>
      </c>
      <c r="B9322" s="5" t="str">
        <f>TEXT(DATA[[#This Row],[Fecha]],"mmm")</f>
        <v>dic</v>
      </c>
      <c r="C9322" s="16">
        <f>(WEEKNUM(DATA[[#This Row],[Fecha]],2))</f>
        <v>51</v>
      </c>
      <c r="D9322" s="30">
        <v>45644</v>
      </c>
      <c r="E9322" s="102">
        <f>YEAR(DATA[[#This Row],[Fecha]])</f>
        <v>2024</v>
      </c>
      <c r="F9322" s="31" t="s">
        <v>58</v>
      </c>
      <c r="G9322" s="32" t="s">
        <v>79</v>
      </c>
      <c r="H9322" s="35" t="s">
        <v>110</v>
      </c>
      <c r="I9322" s="32" t="s">
        <v>166</v>
      </c>
      <c r="J9322" s="19">
        <v>0.9</v>
      </c>
      <c r="K9322" s="126"/>
    </row>
    <row r="9323" spans="1:11">
      <c r="A9323" s="121" t="s">
        <v>20</v>
      </c>
      <c r="B9323" s="5" t="str">
        <f>TEXT(DATA[[#This Row],[Fecha]],"mmm")</f>
        <v>dic</v>
      </c>
      <c r="C9323" s="16">
        <f>(WEEKNUM(DATA[[#This Row],[Fecha]],2))</f>
        <v>51</v>
      </c>
      <c r="D9323" s="30">
        <v>45644</v>
      </c>
      <c r="E9323" s="102">
        <f>YEAR(DATA[[#This Row],[Fecha]])</f>
        <v>2024</v>
      </c>
      <c r="F9323" s="31" t="s">
        <v>58</v>
      </c>
      <c r="G9323" s="32" t="s">
        <v>76</v>
      </c>
      <c r="H9323" s="35" t="s">
        <v>586</v>
      </c>
      <c r="I9323" s="32" t="s">
        <v>166</v>
      </c>
      <c r="J9323" s="19">
        <v>3.05</v>
      </c>
      <c r="K9323" s="126"/>
    </row>
    <row r="9324" spans="1:11">
      <c r="A9324" s="121" t="s">
        <v>22</v>
      </c>
      <c r="B9324" s="5" t="str">
        <f>TEXT(DATA[[#This Row],[Fecha]],"mmm")</f>
        <v>dic</v>
      </c>
      <c r="C9324" s="16">
        <f>(WEEKNUM(DATA[[#This Row],[Fecha]],2))</f>
        <v>51</v>
      </c>
      <c r="D9324" s="30">
        <v>45644</v>
      </c>
      <c r="E9324" s="102">
        <f>YEAR(DATA[[#This Row],[Fecha]])</f>
        <v>2024</v>
      </c>
      <c r="F9324" s="31" t="s">
        <v>58</v>
      </c>
      <c r="G9324" s="32" t="s">
        <v>79</v>
      </c>
      <c r="H9324" s="35" t="s">
        <v>110</v>
      </c>
      <c r="I9324" s="32" t="s">
        <v>166</v>
      </c>
      <c r="J9324" s="19">
        <v>0.63</v>
      </c>
      <c r="K9324" s="126"/>
    </row>
    <row r="9325" spans="1:11">
      <c r="A9325" s="121" t="s">
        <v>20</v>
      </c>
      <c r="B9325" s="5" t="str">
        <f>TEXT(DATA[[#This Row],[Fecha]],"mmm")</f>
        <v>dic</v>
      </c>
      <c r="C9325" s="16">
        <f>(WEEKNUM(DATA[[#This Row],[Fecha]],2))</f>
        <v>51</v>
      </c>
      <c r="D9325" s="30">
        <v>45644</v>
      </c>
      <c r="E9325" s="102">
        <f>YEAR(DATA[[#This Row],[Fecha]])</f>
        <v>2024</v>
      </c>
      <c r="F9325" s="31" t="s">
        <v>58</v>
      </c>
      <c r="G9325" s="32" t="s">
        <v>76</v>
      </c>
      <c r="H9325" s="35" t="s">
        <v>586</v>
      </c>
      <c r="I9325" s="32" t="s">
        <v>166</v>
      </c>
      <c r="J9325" s="19">
        <v>0.25</v>
      </c>
      <c r="K9325" s="126"/>
    </row>
    <row r="9326" spans="1:11">
      <c r="A9326" s="121" t="s">
        <v>19</v>
      </c>
      <c r="B9326" s="5" t="str">
        <f>TEXT(DATA[[#This Row],[Fecha]],"mmm")</f>
        <v>dic</v>
      </c>
      <c r="C9326" s="16">
        <f>(WEEKNUM(DATA[[#This Row],[Fecha]],2))</f>
        <v>51</v>
      </c>
      <c r="D9326" s="30">
        <v>45644</v>
      </c>
      <c r="E9326" s="102">
        <f>YEAR(DATA[[#This Row],[Fecha]])</f>
        <v>2024</v>
      </c>
      <c r="F9326" s="31" t="s">
        <v>398</v>
      </c>
      <c r="G9326" s="32" t="s">
        <v>65</v>
      </c>
      <c r="H9326" s="35" t="s">
        <v>435</v>
      </c>
      <c r="I9326" s="32" t="s">
        <v>166</v>
      </c>
      <c r="J9326" s="19">
        <v>0.22</v>
      </c>
      <c r="K9326" s="126"/>
    </row>
    <row r="9327" spans="1:11">
      <c r="A9327" s="121" t="s">
        <v>22</v>
      </c>
      <c r="B9327" s="5" t="str">
        <f>TEXT(DATA[[#This Row],[Fecha]],"mmm")</f>
        <v>dic</v>
      </c>
      <c r="C9327" s="16">
        <f>(WEEKNUM(DATA[[#This Row],[Fecha]],2))</f>
        <v>51</v>
      </c>
      <c r="D9327" s="30">
        <v>45644</v>
      </c>
      <c r="E9327" s="102">
        <f>YEAR(DATA[[#This Row],[Fecha]])</f>
        <v>2024</v>
      </c>
      <c r="F9327" s="31" t="s">
        <v>58</v>
      </c>
      <c r="G9327" s="32" t="s">
        <v>65</v>
      </c>
      <c r="H9327" s="35" t="s">
        <v>89</v>
      </c>
      <c r="I9327" s="32" t="s">
        <v>166</v>
      </c>
      <c r="J9327" s="19">
        <v>3.4</v>
      </c>
      <c r="K9327" s="126"/>
    </row>
    <row r="9328" spans="1:11">
      <c r="A9328" s="121" t="s">
        <v>20</v>
      </c>
      <c r="B9328" s="5" t="str">
        <f>TEXT(DATA[[#This Row],[Fecha]],"mmm")</f>
        <v>dic</v>
      </c>
      <c r="C9328" s="16">
        <f>(WEEKNUM(DATA[[#This Row],[Fecha]],2))</f>
        <v>51</v>
      </c>
      <c r="D9328" s="30">
        <v>45644</v>
      </c>
      <c r="E9328" s="102">
        <f>YEAR(DATA[[#This Row],[Fecha]])</f>
        <v>2024</v>
      </c>
      <c r="F9328" s="31" t="s">
        <v>398</v>
      </c>
      <c r="G9328" s="32" t="s">
        <v>52</v>
      </c>
      <c r="H9328" s="35" t="s">
        <v>162</v>
      </c>
      <c r="I9328" s="32" t="s">
        <v>166</v>
      </c>
      <c r="J9328" s="19">
        <v>0.88</v>
      </c>
      <c r="K9328" s="126"/>
    </row>
    <row r="9329" spans="1:11">
      <c r="A9329" s="121" t="s">
        <v>20</v>
      </c>
      <c r="B9329" s="5" t="str">
        <f>TEXT(DATA[[#This Row],[Fecha]],"mmm")</f>
        <v>dic</v>
      </c>
      <c r="C9329" s="16">
        <f>(WEEKNUM(DATA[[#This Row],[Fecha]],2))</f>
        <v>51</v>
      </c>
      <c r="D9329" s="30">
        <v>45644</v>
      </c>
      <c r="E9329" s="102">
        <f>YEAR(DATA[[#This Row],[Fecha]])</f>
        <v>2024</v>
      </c>
      <c r="F9329" s="31" t="s">
        <v>398</v>
      </c>
      <c r="G9329" s="32" t="s">
        <v>52</v>
      </c>
      <c r="H9329" s="35" t="s">
        <v>162</v>
      </c>
      <c r="I9329" s="32" t="s">
        <v>166</v>
      </c>
      <c r="J9329" s="19">
        <v>0.28000000000000003</v>
      </c>
      <c r="K9329" s="126"/>
    </row>
    <row r="9330" spans="1:11">
      <c r="A9330" s="121" t="s">
        <v>22</v>
      </c>
      <c r="B9330" s="5" t="str">
        <f>TEXT(DATA[[#This Row],[Fecha]],"mmm")</f>
        <v>dic</v>
      </c>
      <c r="C9330" s="16">
        <f>(WEEKNUM(DATA[[#This Row],[Fecha]],2))</f>
        <v>51</v>
      </c>
      <c r="D9330" s="30">
        <v>45644</v>
      </c>
      <c r="E9330" s="102">
        <f>YEAR(DATA[[#This Row],[Fecha]])</f>
        <v>2024</v>
      </c>
      <c r="F9330" s="31" t="s">
        <v>58</v>
      </c>
      <c r="G9330" s="32" t="s">
        <v>78</v>
      </c>
      <c r="H9330" s="35" t="s">
        <v>296</v>
      </c>
      <c r="I9330" s="32" t="s">
        <v>166</v>
      </c>
      <c r="J9330" s="19">
        <v>1.1499999999999999</v>
      </c>
      <c r="K9330" s="126"/>
    </row>
    <row r="9331" spans="1:11">
      <c r="A9331" s="121" t="s">
        <v>22</v>
      </c>
      <c r="B9331" s="5" t="str">
        <f>TEXT(DATA[[#This Row],[Fecha]],"mmm")</f>
        <v>dic</v>
      </c>
      <c r="C9331" s="16">
        <f>(WEEKNUM(DATA[[#This Row],[Fecha]],2))</f>
        <v>51</v>
      </c>
      <c r="D9331" s="30">
        <v>45644</v>
      </c>
      <c r="E9331" s="102">
        <f>YEAR(DATA[[#This Row],[Fecha]])</f>
        <v>2024</v>
      </c>
      <c r="F9331" s="31" t="s">
        <v>58</v>
      </c>
      <c r="G9331" s="32" t="s">
        <v>78</v>
      </c>
      <c r="H9331" s="35" t="s">
        <v>296</v>
      </c>
      <c r="I9331" s="32" t="s">
        <v>166</v>
      </c>
      <c r="J9331" s="19">
        <v>1.03</v>
      </c>
      <c r="K9331" s="126"/>
    </row>
    <row r="9332" spans="1:11">
      <c r="A9332" s="121" t="s">
        <v>22</v>
      </c>
      <c r="B9332" s="5" t="str">
        <f>TEXT(DATA[[#This Row],[Fecha]],"mmm")</f>
        <v>dic</v>
      </c>
      <c r="C9332" s="16">
        <f>(WEEKNUM(DATA[[#This Row],[Fecha]],2))</f>
        <v>51</v>
      </c>
      <c r="D9332" s="30">
        <v>45644</v>
      </c>
      <c r="E9332" s="102">
        <f>YEAR(DATA[[#This Row],[Fecha]])</f>
        <v>2024</v>
      </c>
      <c r="F9332" s="31" t="s">
        <v>398</v>
      </c>
      <c r="G9332" s="32" t="s">
        <v>78</v>
      </c>
      <c r="H9332" s="35" t="s">
        <v>296</v>
      </c>
      <c r="I9332" s="32" t="s">
        <v>166</v>
      </c>
      <c r="J9332" s="19">
        <v>0.8</v>
      </c>
      <c r="K9332" s="126"/>
    </row>
    <row r="9333" spans="1:11">
      <c r="A9333" s="121" t="s">
        <v>22</v>
      </c>
      <c r="B9333" s="5" t="str">
        <f>TEXT(DATA[[#This Row],[Fecha]],"mmm")</f>
        <v>dic</v>
      </c>
      <c r="C9333" s="16">
        <f>(WEEKNUM(DATA[[#This Row],[Fecha]],2))</f>
        <v>51</v>
      </c>
      <c r="D9333" s="30">
        <v>45644</v>
      </c>
      <c r="E9333" s="102">
        <f>YEAR(DATA[[#This Row],[Fecha]])</f>
        <v>2024</v>
      </c>
      <c r="F9333" s="31" t="s">
        <v>398</v>
      </c>
      <c r="G9333" s="32" t="s">
        <v>78</v>
      </c>
      <c r="H9333" s="35" t="s">
        <v>296</v>
      </c>
      <c r="I9333" s="32" t="s">
        <v>166</v>
      </c>
      <c r="J9333" s="19">
        <v>0.4</v>
      </c>
      <c r="K9333" s="126"/>
    </row>
    <row r="9334" spans="1:11">
      <c r="A9334" s="121" t="s">
        <v>22</v>
      </c>
      <c r="B9334" s="5" t="str">
        <f>TEXT(DATA[[#This Row],[Fecha]],"mmm")</f>
        <v>dic</v>
      </c>
      <c r="C9334" s="16">
        <f>(WEEKNUM(DATA[[#This Row],[Fecha]],2))</f>
        <v>51</v>
      </c>
      <c r="D9334" s="30">
        <v>45644</v>
      </c>
      <c r="E9334" s="102">
        <f>YEAR(DATA[[#This Row],[Fecha]])</f>
        <v>2024</v>
      </c>
      <c r="F9334" s="31" t="s">
        <v>58</v>
      </c>
      <c r="G9334" s="32" t="s">
        <v>78</v>
      </c>
      <c r="H9334" s="35" t="s">
        <v>296</v>
      </c>
      <c r="I9334" s="32" t="s">
        <v>166</v>
      </c>
      <c r="J9334" s="19">
        <v>0.38</v>
      </c>
      <c r="K9334" s="126"/>
    </row>
    <row r="9335" spans="1:11">
      <c r="A9335" s="121" t="s">
        <v>22</v>
      </c>
      <c r="B9335" s="5" t="str">
        <f>TEXT(DATA[[#This Row],[Fecha]],"mmm")</f>
        <v>dic</v>
      </c>
      <c r="C9335" s="16">
        <f>(WEEKNUM(DATA[[#This Row],[Fecha]],2))</f>
        <v>51</v>
      </c>
      <c r="D9335" s="30">
        <v>45644</v>
      </c>
      <c r="E9335" s="102">
        <f>YEAR(DATA[[#This Row],[Fecha]])</f>
        <v>2024</v>
      </c>
      <c r="F9335" s="31" t="s">
        <v>398</v>
      </c>
      <c r="G9335" s="32" t="s">
        <v>78</v>
      </c>
      <c r="H9335" s="35" t="s">
        <v>296</v>
      </c>
      <c r="I9335" s="32" t="s">
        <v>166</v>
      </c>
      <c r="J9335" s="19">
        <v>0.37</v>
      </c>
      <c r="K9335" s="126"/>
    </row>
    <row r="9336" spans="1:11">
      <c r="A9336" s="121" t="s">
        <v>22</v>
      </c>
      <c r="B9336" s="5" t="str">
        <f>TEXT(DATA[[#This Row],[Fecha]],"mmm")</f>
        <v>dic</v>
      </c>
      <c r="C9336" s="16">
        <f>(WEEKNUM(DATA[[#This Row],[Fecha]],2))</f>
        <v>51</v>
      </c>
      <c r="D9336" s="30">
        <v>45644</v>
      </c>
      <c r="E9336" s="102">
        <f>YEAR(DATA[[#This Row],[Fecha]])</f>
        <v>2024</v>
      </c>
      <c r="F9336" s="31" t="s">
        <v>398</v>
      </c>
      <c r="G9336" s="32" t="s">
        <v>78</v>
      </c>
      <c r="H9336" s="35" t="s">
        <v>296</v>
      </c>
      <c r="I9336" s="32" t="s">
        <v>166</v>
      </c>
      <c r="J9336" s="19">
        <v>0.23</v>
      </c>
      <c r="K9336" s="126"/>
    </row>
    <row r="9337" spans="1:11">
      <c r="A9337" s="121" t="s">
        <v>22</v>
      </c>
      <c r="B9337" s="5" t="str">
        <f>TEXT(DATA[[#This Row],[Fecha]],"mmm")</f>
        <v>dic</v>
      </c>
      <c r="C9337" s="16">
        <f>(WEEKNUM(DATA[[#This Row],[Fecha]],2))</f>
        <v>51</v>
      </c>
      <c r="D9337" s="30">
        <v>45644</v>
      </c>
      <c r="E9337" s="102">
        <f>YEAR(DATA[[#This Row],[Fecha]])</f>
        <v>2024</v>
      </c>
      <c r="F9337" s="31" t="s">
        <v>58</v>
      </c>
      <c r="G9337" s="32" t="s">
        <v>78</v>
      </c>
      <c r="H9337" s="35" t="s">
        <v>296</v>
      </c>
      <c r="I9337" s="32" t="s">
        <v>166</v>
      </c>
      <c r="J9337" s="19">
        <v>0.22</v>
      </c>
      <c r="K9337" s="126"/>
    </row>
    <row r="9338" spans="1:11">
      <c r="A9338" s="121" t="s">
        <v>22</v>
      </c>
      <c r="B9338" s="5" t="str">
        <f>TEXT(DATA[[#This Row],[Fecha]],"mmm")</f>
        <v>dic</v>
      </c>
      <c r="C9338" s="16">
        <f>(WEEKNUM(DATA[[#This Row],[Fecha]],2))</f>
        <v>51</v>
      </c>
      <c r="D9338" s="30">
        <v>45644</v>
      </c>
      <c r="E9338" s="102">
        <f>YEAR(DATA[[#This Row],[Fecha]])</f>
        <v>2024</v>
      </c>
      <c r="F9338" s="31" t="s">
        <v>398</v>
      </c>
      <c r="G9338" s="32" t="s">
        <v>78</v>
      </c>
      <c r="H9338" s="35" t="s">
        <v>296</v>
      </c>
      <c r="I9338" s="32" t="s">
        <v>166</v>
      </c>
      <c r="J9338" s="19">
        <v>0.1</v>
      </c>
      <c r="K9338" s="126"/>
    </row>
    <row r="9339" spans="1:11">
      <c r="A9339" s="121" t="s">
        <v>22</v>
      </c>
      <c r="B9339" s="5" t="str">
        <f>TEXT(DATA[[#This Row],[Fecha]],"mmm")</f>
        <v>dic</v>
      </c>
      <c r="C9339" s="16">
        <f>(WEEKNUM(DATA[[#This Row],[Fecha]],2))</f>
        <v>51</v>
      </c>
      <c r="D9339" s="30">
        <v>45644</v>
      </c>
      <c r="E9339" s="102">
        <f>YEAR(DATA[[#This Row],[Fecha]])</f>
        <v>2024</v>
      </c>
      <c r="F9339" s="31" t="s">
        <v>398</v>
      </c>
      <c r="G9339" s="32" t="s">
        <v>78</v>
      </c>
      <c r="H9339" s="35" t="s">
        <v>296</v>
      </c>
      <c r="I9339" s="32" t="s">
        <v>166</v>
      </c>
      <c r="J9339" s="19">
        <v>0.03</v>
      </c>
      <c r="K9339" s="126"/>
    </row>
    <row r="9340" spans="1:11">
      <c r="A9340" s="121" t="s">
        <v>19</v>
      </c>
      <c r="B9340" s="5" t="str">
        <f>TEXT(DATA[[#This Row],[Fecha]],"mmm")</f>
        <v>dic</v>
      </c>
      <c r="C9340" s="16">
        <f>(WEEKNUM(DATA[[#This Row],[Fecha]],2))</f>
        <v>51</v>
      </c>
      <c r="D9340" s="30">
        <v>45645</v>
      </c>
      <c r="E9340" s="102">
        <f>YEAR(DATA[[#This Row],[Fecha]])</f>
        <v>2024</v>
      </c>
      <c r="F9340" s="31" t="s">
        <v>398</v>
      </c>
      <c r="G9340" s="32" t="s">
        <v>65</v>
      </c>
      <c r="H9340" s="35" t="s">
        <v>435</v>
      </c>
      <c r="I9340" s="32" t="s">
        <v>166</v>
      </c>
      <c r="J9340" s="19">
        <v>4.49</v>
      </c>
      <c r="K9340" s="126"/>
    </row>
    <row r="9341" spans="1:11">
      <c r="A9341" s="121" t="s">
        <v>20</v>
      </c>
      <c r="B9341" s="5" t="str">
        <f>TEXT(DATA[[#This Row],[Fecha]],"mmm")</f>
        <v>dic</v>
      </c>
      <c r="C9341" s="16">
        <f>(WEEKNUM(DATA[[#This Row],[Fecha]],2))</f>
        <v>51</v>
      </c>
      <c r="D9341" s="30">
        <v>45645</v>
      </c>
      <c r="E9341" s="102">
        <f>YEAR(DATA[[#This Row],[Fecha]])</f>
        <v>2024</v>
      </c>
      <c r="F9341" s="31" t="s">
        <v>335</v>
      </c>
      <c r="G9341" s="32" t="s">
        <v>70</v>
      </c>
      <c r="H9341" s="35" t="s">
        <v>84</v>
      </c>
      <c r="I9341" s="32" t="s">
        <v>57</v>
      </c>
      <c r="J9341" s="19">
        <v>16.09</v>
      </c>
      <c r="K9341" s="126" t="s">
        <v>1405</v>
      </c>
    </row>
    <row r="9342" spans="1:11">
      <c r="A9342" s="121" t="s">
        <v>20</v>
      </c>
      <c r="B9342" s="5" t="str">
        <f>TEXT(DATA[[#This Row],[Fecha]],"mmm")</f>
        <v>dic</v>
      </c>
      <c r="C9342" s="16">
        <f>(WEEKNUM(DATA[[#This Row],[Fecha]],2))</f>
        <v>51</v>
      </c>
      <c r="D9342" s="30">
        <v>45645</v>
      </c>
      <c r="E9342" s="102">
        <f>YEAR(DATA[[#This Row],[Fecha]])</f>
        <v>2024</v>
      </c>
      <c r="F9342" s="31" t="s">
        <v>58</v>
      </c>
      <c r="G9342" s="32" t="s">
        <v>53</v>
      </c>
      <c r="H9342" s="35" t="s">
        <v>387</v>
      </c>
      <c r="I9342" s="32" t="s">
        <v>166</v>
      </c>
      <c r="J9342" s="19">
        <v>1.69</v>
      </c>
      <c r="K9342" s="126"/>
    </row>
    <row r="9343" spans="1:11">
      <c r="A9343" s="121" t="s">
        <v>20</v>
      </c>
      <c r="B9343" s="5" t="str">
        <f>TEXT(DATA[[#This Row],[Fecha]],"mmm")</f>
        <v>dic</v>
      </c>
      <c r="C9343" s="16">
        <f>(WEEKNUM(DATA[[#This Row],[Fecha]],2))</f>
        <v>51</v>
      </c>
      <c r="D9343" s="30">
        <v>45645</v>
      </c>
      <c r="E9343" s="102">
        <f>YEAR(DATA[[#This Row],[Fecha]])</f>
        <v>2024</v>
      </c>
      <c r="F9343" s="31" t="s">
        <v>398</v>
      </c>
      <c r="G9343" s="32" t="s">
        <v>53</v>
      </c>
      <c r="H9343" s="35" t="s">
        <v>387</v>
      </c>
      <c r="I9343" s="32" t="s">
        <v>166</v>
      </c>
      <c r="J9343" s="19">
        <v>1.37</v>
      </c>
      <c r="K9343" s="126"/>
    </row>
    <row r="9344" spans="1:11">
      <c r="A9344" s="121" t="s">
        <v>20</v>
      </c>
      <c r="B9344" s="5" t="str">
        <f>TEXT(DATA[[#This Row],[Fecha]],"mmm")</f>
        <v>dic</v>
      </c>
      <c r="C9344" s="16">
        <f>(WEEKNUM(DATA[[#This Row],[Fecha]],2))</f>
        <v>51</v>
      </c>
      <c r="D9344" s="30">
        <v>45645</v>
      </c>
      <c r="E9344" s="102">
        <f>YEAR(DATA[[#This Row],[Fecha]])</f>
        <v>2024</v>
      </c>
      <c r="F9344" s="31" t="s">
        <v>58</v>
      </c>
      <c r="G9344" s="32" t="s">
        <v>53</v>
      </c>
      <c r="H9344" s="35" t="s">
        <v>387</v>
      </c>
      <c r="I9344" s="32" t="s">
        <v>166</v>
      </c>
      <c r="J9344" s="19">
        <v>0.54</v>
      </c>
      <c r="K9344" s="126"/>
    </row>
    <row r="9345" spans="1:11">
      <c r="A9345" s="121" t="s">
        <v>22</v>
      </c>
      <c r="B9345" s="5" t="str">
        <f>TEXT(DATA[[#This Row],[Fecha]],"mmm")</f>
        <v>dic</v>
      </c>
      <c r="C9345" s="16">
        <f>(WEEKNUM(DATA[[#This Row],[Fecha]],2))</f>
        <v>51</v>
      </c>
      <c r="D9345" s="30">
        <v>45645</v>
      </c>
      <c r="E9345" s="102">
        <f>YEAR(DATA[[#This Row],[Fecha]])</f>
        <v>2024</v>
      </c>
      <c r="F9345" s="31" t="s">
        <v>58</v>
      </c>
      <c r="G9345" s="32" t="s">
        <v>74</v>
      </c>
      <c r="H9345" s="35" t="s">
        <v>149</v>
      </c>
      <c r="I9345" s="32" t="s">
        <v>56</v>
      </c>
      <c r="J9345" s="19">
        <v>46.86</v>
      </c>
      <c r="K9345" s="126" t="s">
        <v>1406</v>
      </c>
    </row>
    <row r="9346" spans="1:11">
      <c r="A9346" s="121" t="s">
        <v>20</v>
      </c>
      <c r="B9346" s="5" t="str">
        <f>TEXT(DATA[[#This Row],[Fecha]],"mmm")</f>
        <v>dic</v>
      </c>
      <c r="C9346" s="16">
        <f>(WEEKNUM(DATA[[#This Row],[Fecha]],2))</f>
        <v>51</v>
      </c>
      <c r="D9346" s="30">
        <v>45645</v>
      </c>
      <c r="E9346" s="102">
        <f>YEAR(DATA[[#This Row],[Fecha]])</f>
        <v>2024</v>
      </c>
      <c r="F9346" s="31" t="s">
        <v>335</v>
      </c>
      <c r="G9346" s="32" t="s">
        <v>75</v>
      </c>
      <c r="H9346" s="35" t="s">
        <v>140</v>
      </c>
      <c r="I9346" s="32" t="s">
        <v>56</v>
      </c>
      <c r="J9346" s="19">
        <v>43.22</v>
      </c>
      <c r="K9346" s="126" t="s">
        <v>1407</v>
      </c>
    </row>
    <row r="9347" spans="1:11">
      <c r="A9347" s="121" t="s">
        <v>20</v>
      </c>
      <c r="B9347" s="5" t="str">
        <f>TEXT(DATA[[#This Row],[Fecha]],"mmm")</f>
        <v>dic</v>
      </c>
      <c r="C9347" s="16">
        <f>(WEEKNUM(DATA[[#This Row],[Fecha]],2))</f>
        <v>51</v>
      </c>
      <c r="D9347" s="30">
        <v>45645</v>
      </c>
      <c r="E9347" s="102">
        <f>YEAR(DATA[[#This Row],[Fecha]])</f>
        <v>2024</v>
      </c>
      <c r="F9347" s="31" t="s">
        <v>335</v>
      </c>
      <c r="G9347" s="32" t="s">
        <v>70</v>
      </c>
      <c r="H9347" s="35" t="s">
        <v>84</v>
      </c>
      <c r="I9347" s="32" t="s">
        <v>166</v>
      </c>
      <c r="J9347" s="19">
        <v>3.64</v>
      </c>
      <c r="K9347" s="126"/>
    </row>
    <row r="9348" spans="1:11">
      <c r="A9348" s="121" t="s">
        <v>20</v>
      </c>
      <c r="B9348" s="5" t="str">
        <f>TEXT(DATA[[#This Row],[Fecha]],"mmm")</f>
        <v>dic</v>
      </c>
      <c r="C9348" s="16">
        <f>(WEEKNUM(DATA[[#This Row],[Fecha]],2))</f>
        <v>51</v>
      </c>
      <c r="D9348" s="30">
        <v>45645</v>
      </c>
      <c r="E9348" s="102">
        <f>YEAR(DATA[[#This Row],[Fecha]])</f>
        <v>2024</v>
      </c>
      <c r="F9348" s="31" t="s">
        <v>58</v>
      </c>
      <c r="G9348" s="32" t="s">
        <v>52</v>
      </c>
      <c r="H9348" s="35" t="s">
        <v>431</v>
      </c>
      <c r="I9348" s="32" t="s">
        <v>56</v>
      </c>
      <c r="J9348" s="19">
        <v>12.28</v>
      </c>
      <c r="K9348" s="126" t="s">
        <v>641</v>
      </c>
    </row>
    <row r="9349" spans="1:11">
      <c r="A9349" s="121" t="s">
        <v>20</v>
      </c>
      <c r="B9349" s="5" t="str">
        <f>TEXT(DATA[[#This Row],[Fecha]],"mmm")</f>
        <v>dic</v>
      </c>
      <c r="C9349" s="16">
        <f>(WEEKNUM(DATA[[#This Row],[Fecha]],2))</f>
        <v>51</v>
      </c>
      <c r="D9349" s="30">
        <v>45645</v>
      </c>
      <c r="E9349" s="102">
        <f>YEAR(DATA[[#This Row],[Fecha]])</f>
        <v>2024</v>
      </c>
      <c r="F9349" s="31" t="s">
        <v>58</v>
      </c>
      <c r="G9349" s="32" t="s">
        <v>76</v>
      </c>
      <c r="H9349" s="35" t="s">
        <v>586</v>
      </c>
      <c r="I9349" s="32" t="s">
        <v>56</v>
      </c>
      <c r="J9349" s="19">
        <v>11.36</v>
      </c>
      <c r="K9349" s="126" t="s">
        <v>1408</v>
      </c>
    </row>
    <row r="9350" spans="1:11">
      <c r="A9350" s="121" t="s">
        <v>20</v>
      </c>
      <c r="B9350" s="5" t="str">
        <f>TEXT(DATA[[#This Row],[Fecha]],"mmm")</f>
        <v>dic</v>
      </c>
      <c r="C9350" s="16">
        <f>(WEEKNUM(DATA[[#This Row],[Fecha]],2))</f>
        <v>51</v>
      </c>
      <c r="D9350" s="30">
        <v>45645</v>
      </c>
      <c r="E9350" s="102">
        <f>YEAR(DATA[[#This Row],[Fecha]])</f>
        <v>2024</v>
      </c>
      <c r="F9350" s="31" t="s">
        <v>58</v>
      </c>
      <c r="G9350" s="32" t="s">
        <v>76</v>
      </c>
      <c r="H9350" s="35" t="s">
        <v>586</v>
      </c>
      <c r="I9350" s="32" t="s">
        <v>56</v>
      </c>
      <c r="J9350" s="19">
        <v>6.79</v>
      </c>
      <c r="K9350" s="126" t="s">
        <v>1408</v>
      </c>
    </row>
    <row r="9351" spans="1:11">
      <c r="A9351" s="121" t="s">
        <v>20</v>
      </c>
      <c r="B9351" s="5" t="str">
        <f>TEXT(DATA[[#This Row],[Fecha]],"mmm")</f>
        <v>dic</v>
      </c>
      <c r="C9351" s="16">
        <f>(WEEKNUM(DATA[[#This Row],[Fecha]],2))</f>
        <v>51</v>
      </c>
      <c r="D9351" s="30">
        <v>45645</v>
      </c>
      <c r="E9351" s="102">
        <f>YEAR(DATA[[#This Row],[Fecha]])</f>
        <v>2024</v>
      </c>
      <c r="F9351" s="31" t="s">
        <v>398</v>
      </c>
      <c r="G9351" s="32" t="s">
        <v>75</v>
      </c>
      <c r="H9351" s="35" t="s">
        <v>177</v>
      </c>
      <c r="I9351" s="32" t="s">
        <v>166</v>
      </c>
      <c r="J9351" s="19">
        <v>8.11</v>
      </c>
      <c r="K9351" s="126"/>
    </row>
    <row r="9352" spans="1:11">
      <c r="A9352" s="121" t="s">
        <v>22</v>
      </c>
      <c r="B9352" s="5" t="str">
        <f>TEXT(DATA[[#This Row],[Fecha]],"mmm")</f>
        <v>dic</v>
      </c>
      <c r="C9352" s="16">
        <f>(WEEKNUM(DATA[[#This Row],[Fecha]],2))</f>
        <v>51</v>
      </c>
      <c r="D9352" s="30">
        <v>45645</v>
      </c>
      <c r="E9352" s="102">
        <f>YEAR(DATA[[#This Row],[Fecha]])</f>
        <v>2024</v>
      </c>
      <c r="F9352" s="31" t="s">
        <v>58</v>
      </c>
      <c r="G9352" s="32" t="s">
        <v>74</v>
      </c>
      <c r="H9352" s="35" t="s">
        <v>149</v>
      </c>
      <c r="I9352" s="32" t="s">
        <v>56</v>
      </c>
      <c r="J9352" s="19">
        <v>12.6</v>
      </c>
      <c r="K9352" s="126" t="s">
        <v>1406</v>
      </c>
    </row>
    <row r="9353" spans="1:11">
      <c r="A9353" s="121" t="s">
        <v>22</v>
      </c>
      <c r="B9353" s="5" t="str">
        <f>TEXT(DATA[[#This Row],[Fecha]],"mmm")</f>
        <v>dic</v>
      </c>
      <c r="C9353" s="16">
        <f>(WEEKNUM(DATA[[#This Row],[Fecha]],2))</f>
        <v>51</v>
      </c>
      <c r="D9353" s="30">
        <v>45645</v>
      </c>
      <c r="E9353" s="102">
        <f>YEAR(DATA[[#This Row],[Fecha]])</f>
        <v>2024</v>
      </c>
      <c r="F9353" s="31" t="s">
        <v>58</v>
      </c>
      <c r="G9353" s="32" t="s">
        <v>74</v>
      </c>
      <c r="H9353" s="35" t="s">
        <v>149</v>
      </c>
      <c r="I9353" s="32" t="s">
        <v>166</v>
      </c>
      <c r="J9353" s="19">
        <v>4.95</v>
      </c>
      <c r="K9353" s="126"/>
    </row>
    <row r="9354" spans="1:11">
      <c r="A9354" s="121" t="s">
        <v>22</v>
      </c>
      <c r="B9354" s="5" t="str">
        <f>TEXT(DATA[[#This Row],[Fecha]],"mmm")</f>
        <v>dic</v>
      </c>
      <c r="C9354" s="16">
        <f>(WEEKNUM(DATA[[#This Row],[Fecha]],2))</f>
        <v>51</v>
      </c>
      <c r="D9354" s="30">
        <v>45645</v>
      </c>
      <c r="E9354" s="102">
        <f>YEAR(DATA[[#This Row],[Fecha]])</f>
        <v>2024</v>
      </c>
      <c r="F9354" s="31" t="s">
        <v>58</v>
      </c>
      <c r="G9354" s="32" t="s">
        <v>74</v>
      </c>
      <c r="H9354" s="35" t="s">
        <v>149</v>
      </c>
      <c r="I9354" s="32" t="s">
        <v>166</v>
      </c>
      <c r="J9354" s="19">
        <v>0.15</v>
      </c>
      <c r="K9354" s="126"/>
    </row>
    <row r="9355" spans="1:11">
      <c r="A9355" s="121" t="s">
        <v>19</v>
      </c>
      <c r="B9355" s="5" t="str">
        <f>TEXT(DATA[[#This Row],[Fecha]],"mmm")</f>
        <v>dic</v>
      </c>
      <c r="C9355" s="16">
        <f>(WEEKNUM(DATA[[#This Row],[Fecha]],2))</f>
        <v>51</v>
      </c>
      <c r="D9355" s="30">
        <v>45645</v>
      </c>
      <c r="E9355" s="102">
        <f>YEAR(DATA[[#This Row],[Fecha]])</f>
        <v>2024</v>
      </c>
      <c r="F9355" s="31" t="s">
        <v>398</v>
      </c>
      <c r="G9355" s="32" t="s">
        <v>65</v>
      </c>
      <c r="H9355" s="35" t="s">
        <v>435</v>
      </c>
      <c r="I9355" s="32" t="s">
        <v>166</v>
      </c>
      <c r="J9355" s="19">
        <v>2.48</v>
      </c>
      <c r="K9355" s="126"/>
    </row>
    <row r="9356" spans="1:11">
      <c r="A9356" s="121" t="s">
        <v>22</v>
      </c>
      <c r="B9356" s="5" t="str">
        <f>TEXT(DATA[[#This Row],[Fecha]],"mmm")</f>
        <v>dic</v>
      </c>
      <c r="C9356" s="16">
        <f>(WEEKNUM(DATA[[#This Row],[Fecha]],2))</f>
        <v>51</v>
      </c>
      <c r="D9356" s="30">
        <v>45645</v>
      </c>
      <c r="E9356" s="102">
        <f>YEAR(DATA[[#This Row],[Fecha]])</f>
        <v>2024</v>
      </c>
      <c r="F9356" s="31" t="s">
        <v>398</v>
      </c>
      <c r="G9356" s="32" t="s">
        <v>71</v>
      </c>
      <c r="H9356" s="35" t="s">
        <v>147</v>
      </c>
      <c r="I9356" s="32" t="s">
        <v>57</v>
      </c>
      <c r="J9356" s="19">
        <v>12</v>
      </c>
      <c r="K9356" s="126" t="s">
        <v>641</v>
      </c>
    </row>
    <row r="9357" spans="1:11">
      <c r="A9357" s="121" t="s">
        <v>22</v>
      </c>
      <c r="B9357" s="5" t="str">
        <f>TEXT(DATA[[#This Row],[Fecha]],"mmm")</f>
        <v>dic</v>
      </c>
      <c r="C9357" s="16">
        <f>(WEEKNUM(DATA[[#This Row],[Fecha]],2))</f>
        <v>51</v>
      </c>
      <c r="D9357" s="30">
        <v>45645</v>
      </c>
      <c r="E9357" s="102">
        <f>YEAR(DATA[[#This Row],[Fecha]])</f>
        <v>2024</v>
      </c>
      <c r="F9357" s="31" t="s">
        <v>398</v>
      </c>
      <c r="G9357" s="32" t="s">
        <v>65</v>
      </c>
      <c r="H9357" s="35" t="s">
        <v>435</v>
      </c>
      <c r="I9357" s="32" t="s">
        <v>166</v>
      </c>
      <c r="J9357" s="19">
        <v>2.1</v>
      </c>
      <c r="K9357" s="126"/>
    </row>
    <row r="9358" spans="1:11">
      <c r="A9358" s="121" t="s">
        <v>22</v>
      </c>
      <c r="B9358" s="5" t="str">
        <f>TEXT(DATA[[#This Row],[Fecha]],"mmm")</f>
        <v>dic</v>
      </c>
      <c r="C9358" s="16">
        <f>(WEEKNUM(DATA[[#This Row],[Fecha]],2))</f>
        <v>51</v>
      </c>
      <c r="D9358" s="30">
        <v>45645</v>
      </c>
      <c r="E9358" s="102">
        <f>YEAR(DATA[[#This Row],[Fecha]])</f>
        <v>2024</v>
      </c>
      <c r="F9358" s="31" t="s">
        <v>58</v>
      </c>
      <c r="G9358" s="32" t="s">
        <v>70</v>
      </c>
      <c r="H9358" s="35" t="s">
        <v>84</v>
      </c>
      <c r="I9358" s="32" t="s">
        <v>56</v>
      </c>
      <c r="J9358" s="19">
        <v>12.01</v>
      </c>
      <c r="K9358" s="126" t="s">
        <v>1409</v>
      </c>
    </row>
    <row r="9359" spans="1:11">
      <c r="A9359" s="121" t="s">
        <v>22</v>
      </c>
      <c r="B9359" s="5" t="str">
        <f>TEXT(DATA[[#This Row],[Fecha]],"mmm")</f>
        <v>dic</v>
      </c>
      <c r="C9359" s="16">
        <f>(WEEKNUM(DATA[[#This Row],[Fecha]],2))</f>
        <v>51</v>
      </c>
      <c r="D9359" s="30">
        <v>45645</v>
      </c>
      <c r="E9359" s="102">
        <f>YEAR(DATA[[#This Row],[Fecha]])</f>
        <v>2024</v>
      </c>
      <c r="F9359" s="31" t="s">
        <v>58</v>
      </c>
      <c r="G9359" s="32" t="s">
        <v>70</v>
      </c>
      <c r="H9359" s="35" t="s">
        <v>84</v>
      </c>
      <c r="I9359" s="32" t="s">
        <v>166</v>
      </c>
      <c r="J9359" s="19">
        <v>0.7</v>
      </c>
      <c r="K9359" s="126"/>
    </row>
    <row r="9360" spans="1:11">
      <c r="A9360" s="121" t="s">
        <v>20</v>
      </c>
      <c r="B9360" s="5" t="str">
        <f>TEXT(DATA[[#This Row],[Fecha]],"mmm")</f>
        <v>dic</v>
      </c>
      <c r="C9360" s="16">
        <f>(WEEKNUM(DATA[[#This Row],[Fecha]],2))</f>
        <v>51</v>
      </c>
      <c r="D9360" s="30">
        <v>45645</v>
      </c>
      <c r="E9360" s="102">
        <f>YEAR(DATA[[#This Row],[Fecha]])</f>
        <v>2024</v>
      </c>
      <c r="F9360" s="31" t="s">
        <v>58</v>
      </c>
      <c r="G9360" s="32" t="s">
        <v>53</v>
      </c>
      <c r="H9360" s="35" t="s">
        <v>366</v>
      </c>
      <c r="I9360" s="32" t="s">
        <v>166</v>
      </c>
      <c r="J9360" s="19">
        <v>1.71</v>
      </c>
      <c r="K9360" s="126"/>
    </row>
    <row r="9361" spans="1:11">
      <c r="A9361" s="121" t="s">
        <v>19</v>
      </c>
      <c r="B9361" s="5" t="str">
        <f>TEXT(DATA[[#This Row],[Fecha]],"mmm")</f>
        <v>dic</v>
      </c>
      <c r="C9361" s="16">
        <f>(WEEKNUM(DATA[[#This Row],[Fecha]],2))</f>
        <v>51</v>
      </c>
      <c r="D9361" s="30">
        <v>45645</v>
      </c>
      <c r="E9361" s="102">
        <f>YEAR(DATA[[#This Row],[Fecha]])</f>
        <v>2024</v>
      </c>
      <c r="F9361" s="31" t="s">
        <v>398</v>
      </c>
      <c r="G9361" s="32" t="s">
        <v>65</v>
      </c>
      <c r="H9361" s="35" t="s">
        <v>435</v>
      </c>
      <c r="I9361" s="32" t="s">
        <v>166</v>
      </c>
      <c r="J9361" s="19">
        <v>0.95</v>
      </c>
      <c r="K9361" s="126"/>
    </row>
    <row r="9362" spans="1:11">
      <c r="A9362" s="121" t="s">
        <v>20</v>
      </c>
      <c r="B9362" s="5" t="str">
        <f>TEXT(DATA[[#This Row],[Fecha]],"mmm")</f>
        <v>dic</v>
      </c>
      <c r="C9362" s="16">
        <f>(WEEKNUM(DATA[[#This Row],[Fecha]],2))</f>
        <v>51</v>
      </c>
      <c r="D9362" s="30">
        <v>45645</v>
      </c>
      <c r="E9362" s="102">
        <f>YEAR(DATA[[#This Row],[Fecha]])</f>
        <v>2024</v>
      </c>
      <c r="F9362" s="31" t="s">
        <v>398</v>
      </c>
      <c r="G9362" s="32" t="s">
        <v>52</v>
      </c>
      <c r="H9362" s="35" t="s">
        <v>431</v>
      </c>
      <c r="I9362" s="32" t="s">
        <v>166</v>
      </c>
      <c r="J9362" s="19">
        <v>8.84</v>
      </c>
      <c r="K9362" s="126"/>
    </row>
    <row r="9363" spans="1:11">
      <c r="A9363" s="121" t="s">
        <v>20</v>
      </c>
      <c r="B9363" s="5" t="str">
        <f>TEXT(DATA[[#This Row],[Fecha]],"mmm")</f>
        <v>dic</v>
      </c>
      <c r="C9363" s="16">
        <f>(WEEKNUM(DATA[[#This Row],[Fecha]],2))</f>
        <v>51</v>
      </c>
      <c r="D9363" s="30">
        <v>45645</v>
      </c>
      <c r="E9363" s="102">
        <f>YEAR(DATA[[#This Row],[Fecha]])</f>
        <v>2024</v>
      </c>
      <c r="F9363" s="31" t="s">
        <v>398</v>
      </c>
      <c r="G9363" s="32" t="s">
        <v>52</v>
      </c>
      <c r="H9363" s="35" t="s">
        <v>431</v>
      </c>
      <c r="I9363" s="32" t="s">
        <v>166</v>
      </c>
      <c r="J9363" s="19">
        <v>5.77</v>
      </c>
      <c r="K9363" s="126"/>
    </row>
    <row r="9364" spans="1:11">
      <c r="A9364" s="121" t="s">
        <v>19</v>
      </c>
      <c r="B9364" s="5" t="str">
        <f>TEXT(DATA[[#This Row],[Fecha]],"mmm")</f>
        <v>dic</v>
      </c>
      <c r="C9364" s="16">
        <f>(WEEKNUM(DATA[[#This Row],[Fecha]],2))</f>
        <v>51</v>
      </c>
      <c r="D9364" s="30">
        <v>45645</v>
      </c>
      <c r="E9364" s="102">
        <f>YEAR(DATA[[#This Row],[Fecha]])</f>
        <v>2024</v>
      </c>
      <c r="F9364" s="31" t="s">
        <v>398</v>
      </c>
      <c r="G9364" s="32" t="s">
        <v>65</v>
      </c>
      <c r="H9364" s="35" t="s">
        <v>435</v>
      </c>
      <c r="I9364" s="32" t="s">
        <v>166</v>
      </c>
      <c r="J9364" s="19">
        <v>0.47</v>
      </c>
      <c r="K9364" s="126"/>
    </row>
    <row r="9365" spans="1:11">
      <c r="A9365" s="121" t="s">
        <v>22</v>
      </c>
      <c r="B9365" s="5" t="str">
        <f>TEXT(DATA[[#This Row],[Fecha]],"mmm")</f>
        <v>dic</v>
      </c>
      <c r="C9365" s="16">
        <f>(WEEKNUM(DATA[[#This Row],[Fecha]],2))</f>
        <v>51</v>
      </c>
      <c r="D9365" s="30">
        <v>45645</v>
      </c>
      <c r="E9365" s="102">
        <f>YEAR(DATA[[#This Row],[Fecha]])</f>
        <v>2024</v>
      </c>
      <c r="F9365" s="31" t="s">
        <v>398</v>
      </c>
      <c r="G9365" s="32" t="s">
        <v>76</v>
      </c>
      <c r="H9365" s="35" t="s">
        <v>303</v>
      </c>
      <c r="I9365" s="32" t="s">
        <v>166</v>
      </c>
      <c r="J9365" s="19">
        <v>0.95</v>
      </c>
      <c r="K9365" s="126"/>
    </row>
    <row r="9366" spans="1:11">
      <c r="A9366" s="121" t="s">
        <v>20</v>
      </c>
      <c r="B9366" s="5" t="str">
        <f>TEXT(DATA[[#This Row],[Fecha]],"mmm")</f>
        <v>dic</v>
      </c>
      <c r="C9366" s="16">
        <f>(WEEKNUM(DATA[[#This Row],[Fecha]],2))</f>
        <v>51</v>
      </c>
      <c r="D9366" s="30">
        <v>45645</v>
      </c>
      <c r="E9366" s="102">
        <f>YEAR(DATA[[#This Row],[Fecha]])</f>
        <v>2024</v>
      </c>
      <c r="F9366" s="31" t="s">
        <v>398</v>
      </c>
      <c r="G9366" s="32" t="s">
        <v>52</v>
      </c>
      <c r="H9366" s="35" t="s">
        <v>162</v>
      </c>
      <c r="I9366" s="32" t="s">
        <v>166</v>
      </c>
      <c r="J9366" s="19">
        <v>0.26</v>
      </c>
      <c r="K9366" s="126"/>
    </row>
    <row r="9367" spans="1:11">
      <c r="A9367" s="121" t="s">
        <v>22</v>
      </c>
      <c r="B9367" s="5" t="str">
        <f>TEXT(DATA[[#This Row],[Fecha]],"mmm")</f>
        <v>dic</v>
      </c>
      <c r="C9367" s="16">
        <f>(WEEKNUM(DATA[[#This Row],[Fecha]],2))</f>
        <v>51</v>
      </c>
      <c r="D9367" s="30">
        <v>45645</v>
      </c>
      <c r="E9367" s="102">
        <f>YEAR(DATA[[#This Row],[Fecha]])</f>
        <v>2024</v>
      </c>
      <c r="F9367" s="31" t="s">
        <v>58</v>
      </c>
      <c r="G9367" s="32" t="s">
        <v>59</v>
      </c>
      <c r="H9367" s="35" t="s">
        <v>487</v>
      </c>
      <c r="I9367" s="32" t="s">
        <v>166</v>
      </c>
      <c r="J9367" s="19">
        <v>0.35</v>
      </c>
      <c r="K9367" s="126"/>
    </row>
    <row r="9368" spans="1:11">
      <c r="A9368" s="121" t="s">
        <v>22</v>
      </c>
      <c r="B9368" s="5" t="str">
        <f>TEXT(DATA[[#This Row],[Fecha]],"mmm")</f>
        <v>dic</v>
      </c>
      <c r="C9368" s="16">
        <f>(WEEKNUM(DATA[[#This Row],[Fecha]],2))</f>
        <v>51</v>
      </c>
      <c r="D9368" s="30">
        <v>45645</v>
      </c>
      <c r="E9368" s="102">
        <f>YEAR(DATA[[#This Row],[Fecha]])</f>
        <v>2024</v>
      </c>
      <c r="F9368" s="31" t="s">
        <v>398</v>
      </c>
      <c r="G9368" s="32" t="s">
        <v>59</v>
      </c>
      <c r="H9368" s="35" t="s">
        <v>487</v>
      </c>
      <c r="I9368" s="32" t="s">
        <v>166</v>
      </c>
      <c r="J9368" s="19">
        <v>0.15</v>
      </c>
      <c r="K9368" s="126"/>
    </row>
    <row r="9369" spans="1:11">
      <c r="A9369" s="121" t="s">
        <v>22</v>
      </c>
      <c r="B9369" s="5" t="str">
        <f>TEXT(DATA[[#This Row],[Fecha]],"mmm")</f>
        <v>dic</v>
      </c>
      <c r="C9369" s="16">
        <f>(WEEKNUM(DATA[[#This Row],[Fecha]],2))</f>
        <v>51</v>
      </c>
      <c r="D9369" s="30">
        <v>45645</v>
      </c>
      <c r="E9369" s="102">
        <f>YEAR(DATA[[#This Row],[Fecha]])</f>
        <v>2024</v>
      </c>
      <c r="F9369" s="31" t="s">
        <v>398</v>
      </c>
      <c r="G9369" s="32" t="s">
        <v>59</v>
      </c>
      <c r="H9369" s="35" t="s">
        <v>487</v>
      </c>
      <c r="I9369" s="32" t="s">
        <v>166</v>
      </c>
      <c r="J9369" s="19">
        <v>0.15</v>
      </c>
      <c r="K9369" s="126"/>
    </row>
    <row r="9370" spans="1:11">
      <c r="A9370" s="121" t="s">
        <v>22</v>
      </c>
      <c r="B9370" s="5" t="str">
        <f>TEXT(DATA[[#This Row],[Fecha]],"mmm")</f>
        <v>dic</v>
      </c>
      <c r="C9370" s="16">
        <f>(WEEKNUM(DATA[[#This Row],[Fecha]],2))</f>
        <v>51</v>
      </c>
      <c r="D9370" s="30">
        <v>45645</v>
      </c>
      <c r="E9370" s="102">
        <f>YEAR(DATA[[#This Row],[Fecha]])</f>
        <v>2024</v>
      </c>
      <c r="F9370" s="31" t="s">
        <v>398</v>
      </c>
      <c r="G9370" s="32" t="s">
        <v>59</v>
      </c>
      <c r="H9370" s="35" t="s">
        <v>487</v>
      </c>
      <c r="I9370" s="32" t="s">
        <v>166</v>
      </c>
      <c r="J9370" s="19">
        <v>0.1</v>
      </c>
      <c r="K9370" s="126"/>
    </row>
    <row r="9371" spans="1:11">
      <c r="A9371" s="121" t="s">
        <v>22</v>
      </c>
      <c r="B9371" s="5" t="str">
        <f>TEXT(DATA[[#This Row],[Fecha]],"mmm")</f>
        <v>dic</v>
      </c>
      <c r="C9371" s="16">
        <f>(WEEKNUM(DATA[[#This Row],[Fecha]],2))</f>
        <v>51</v>
      </c>
      <c r="D9371" s="30">
        <v>45645</v>
      </c>
      <c r="E9371" s="102">
        <f>YEAR(DATA[[#This Row],[Fecha]])</f>
        <v>2024</v>
      </c>
      <c r="F9371" s="31" t="s">
        <v>398</v>
      </c>
      <c r="G9371" s="32" t="s">
        <v>59</v>
      </c>
      <c r="H9371" s="35" t="s">
        <v>487</v>
      </c>
      <c r="I9371" s="32" t="s">
        <v>166</v>
      </c>
      <c r="J9371" s="19">
        <v>0.1</v>
      </c>
      <c r="K9371" s="126"/>
    </row>
    <row r="9372" spans="1:11">
      <c r="A9372" s="121" t="s">
        <v>22</v>
      </c>
      <c r="B9372" s="5" t="str">
        <f>TEXT(DATA[[#This Row],[Fecha]],"mmm")</f>
        <v>dic</v>
      </c>
      <c r="C9372" s="16">
        <f>(WEEKNUM(DATA[[#This Row],[Fecha]],2))</f>
        <v>51</v>
      </c>
      <c r="D9372" s="30">
        <v>45645</v>
      </c>
      <c r="E9372" s="102">
        <f>YEAR(DATA[[#This Row],[Fecha]])</f>
        <v>2024</v>
      </c>
      <c r="F9372" s="31" t="s">
        <v>398</v>
      </c>
      <c r="G9372" s="32" t="s">
        <v>59</v>
      </c>
      <c r="H9372" s="35" t="s">
        <v>487</v>
      </c>
      <c r="I9372" s="32" t="s">
        <v>166</v>
      </c>
      <c r="J9372" s="19">
        <v>0.05</v>
      </c>
      <c r="K9372" s="126"/>
    </row>
    <row r="9373" spans="1:11">
      <c r="A9373" s="121" t="s">
        <v>22</v>
      </c>
      <c r="B9373" s="5" t="str">
        <f>TEXT(DATA[[#This Row],[Fecha]],"mmm")</f>
        <v>dic</v>
      </c>
      <c r="C9373" s="16">
        <f>(WEEKNUM(DATA[[#This Row],[Fecha]],2))</f>
        <v>51</v>
      </c>
      <c r="D9373" s="30">
        <v>45645</v>
      </c>
      <c r="E9373" s="102">
        <f>YEAR(DATA[[#This Row],[Fecha]])</f>
        <v>2024</v>
      </c>
      <c r="F9373" s="31" t="s">
        <v>398</v>
      </c>
      <c r="G9373" s="32" t="s">
        <v>59</v>
      </c>
      <c r="H9373" s="35" t="s">
        <v>487</v>
      </c>
      <c r="I9373" s="32" t="s">
        <v>166</v>
      </c>
      <c r="J9373" s="19">
        <v>0.05</v>
      </c>
      <c r="K9373" s="126"/>
    </row>
    <row r="9374" spans="1:11">
      <c r="A9374" s="121" t="s">
        <v>20</v>
      </c>
      <c r="B9374" s="5" t="str">
        <f>TEXT(DATA[[#This Row],[Fecha]],"mmm")</f>
        <v>dic</v>
      </c>
      <c r="C9374" s="16">
        <f>(WEEKNUM(DATA[[#This Row],[Fecha]],2))</f>
        <v>51</v>
      </c>
      <c r="D9374" s="30">
        <v>45645</v>
      </c>
      <c r="E9374" s="102">
        <f>YEAR(DATA[[#This Row],[Fecha]])</f>
        <v>2024</v>
      </c>
      <c r="F9374" s="31" t="s">
        <v>335</v>
      </c>
      <c r="G9374" s="32" t="s">
        <v>62</v>
      </c>
      <c r="H9374" s="35" t="s">
        <v>63</v>
      </c>
      <c r="I9374" s="32" t="s">
        <v>166</v>
      </c>
      <c r="J9374" s="19">
        <v>1.22</v>
      </c>
      <c r="K9374" s="126"/>
    </row>
    <row r="9375" spans="1:11">
      <c r="A9375" s="121" t="s">
        <v>20</v>
      </c>
      <c r="B9375" s="5" t="str">
        <f>TEXT(DATA[[#This Row],[Fecha]],"mmm")</f>
        <v>dic</v>
      </c>
      <c r="C9375" s="16">
        <f>(WEEKNUM(DATA[[#This Row],[Fecha]],2))</f>
        <v>51</v>
      </c>
      <c r="D9375" s="30">
        <v>45645</v>
      </c>
      <c r="E9375" s="102">
        <f>YEAR(DATA[[#This Row],[Fecha]])</f>
        <v>2024</v>
      </c>
      <c r="F9375" s="31" t="s">
        <v>398</v>
      </c>
      <c r="G9375" s="32" t="s">
        <v>53</v>
      </c>
      <c r="H9375" s="35" t="s">
        <v>1110</v>
      </c>
      <c r="I9375" s="32" t="s">
        <v>166</v>
      </c>
      <c r="J9375" s="19">
        <v>2.74</v>
      </c>
      <c r="K9375" s="126"/>
    </row>
    <row r="9376" spans="1:11">
      <c r="A9376" s="121" t="s">
        <v>20</v>
      </c>
      <c r="B9376" s="5" t="str">
        <f>TEXT(DATA[[#This Row],[Fecha]],"mmm")</f>
        <v>dic</v>
      </c>
      <c r="C9376" s="16">
        <f>(WEEKNUM(DATA[[#This Row],[Fecha]],2))</f>
        <v>51</v>
      </c>
      <c r="D9376" s="30">
        <v>45645</v>
      </c>
      <c r="E9376" s="102">
        <f>YEAR(DATA[[#This Row],[Fecha]])</f>
        <v>2024</v>
      </c>
      <c r="F9376" s="31" t="s">
        <v>398</v>
      </c>
      <c r="G9376" s="32" t="s">
        <v>53</v>
      </c>
      <c r="H9376" s="35" t="s">
        <v>1110</v>
      </c>
      <c r="I9376" s="32" t="s">
        <v>166</v>
      </c>
      <c r="J9376" s="19">
        <v>0.23</v>
      </c>
      <c r="K9376" s="126"/>
    </row>
    <row r="9377" spans="1:11">
      <c r="A9377" s="121" t="s">
        <v>20</v>
      </c>
      <c r="B9377" s="5" t="str">
        <f>TEXT(DATA[[#This Row],[Fecha]],"mmm")</f>
        <v>dic</v>
      </c>
      <c r="C9377" s="16">
        <f>(WEEKNUM(DATA[[#This Row],[Fecha]],2))</f>
        <v>51</v>
      </c>
      <c r="D9377" s="30">
        <v>45645</v>
      </c>
      <c r="E9377" s="102">
        <f>YEAR(DATA[[#This Row],[Fecha]])</f>
        <v>2024</v>
      </c>
      <c r="F9377" s="31" t="s">
        <v>398</v>
      </c>
      <c r="G9377" s="32" t="s">
        <v>52</v>
      </c>
      <c r="H9377" s="35" t="s">
        <v>431</v>
      </c>
      <c r="I9377" s="32" t="s">
        <v>166</v>
      </c>
      <c r="J9377" s="19">
        <v>5.32</v>
      </c>
      <c r="K9377" s="126"/>
    </row>
    <row r="9378" spans="1:11">
      <c r="A9378" s="121" t="s">
        <v>20</v>
      </c>
      <c r="B9378" s="5" t="str">
        <f>TEXT(DATA[[#This Row],[Fecha]],"mmm")</f>
        <v>dic</v>
      </c>
      <c r="C9378" s="16">
        <f>(WEEKNUM(DATA[[#This Row],[Fecha]],2))</f>
        <v>51</v>
      </c>
      <c r="D9378" s="30">
        <v>45645</v>
      </c>
      <c r="E9378" s="102">
        <f>YEAR(DATA[[#This Row],[Fecha]])</f>
        <v>2024</v>
      </c>
      <c r="F9378" s="31" t="s">
        <v>58</v>
      </c>
      <c r="G9378" s="32" t="s">
        <v>59</v>
      </c>
      <c r="H9378" s="35" t="s">
        <v>487</v>
      </c>
      <c r="I9378" s="32" t="s">
        <v>166</v>
      </c>
      <c r="J9378" s="19">
        <v>0.95</v>
      </c>
      <c r="K9378" s="126"/>
    </row>
    <row r="9379" spans="1:11">
      <c r="A9379" s="121" t="s">
        <v>19</v>
      </c>
      <c r="B9379" s="5" t="str">
        <f>TEXT(DATA[[#This Row],[Fecha]],"mmm")</f>
        <v>dic</v>
      </c>
      <c r="C9379" s="16">
        <f>(WEEKNUM(DATA[[#This Row],[Fecha]],2))</f>
        <v>51</v>
      </c>
      <c r="D9379" s="30">
        <v>45646</v>
      </c>
      <c r="E9379" s="102">
        <f>YEAR(DATA[[#This Row],[Fecha]])</f>
        <v>2024</v>
      </c>
      <c r="F9379" s="31" t="s">
        <v>398</v>
      </c>
      <c r="G9379" s="32" t="s">
        <v>65</v>
      </c>
      <c r="H9379" s="35" t="s">
        <v>435</v>
      </c>
      <c r="I9379" s="32" t="s">
        <v>166</v>
      </c>
      <c r="J9379" s="19">
        <v>4.08</v>
      </c>
      <c r="K9379" s="126"/>
    </row>
    <row r="9380" spans="1:11">
      <c r="A9380" s="121" t="s">
        <v>20</v>
      </c>
      <c r="B9380" s="5" t="str">
        <f>TEXT(DATA[[#This Row],[Fecha]],"mmm")</f>
        <v>dic</v>
      </c>
      <c r="C9380" s="16">
        <f>(WEEKNUM(DATA[[#This Row],[Fecha]],2))</f>
        <v>51</v>
      </c>
      <c r="D9380" s="30">
        <v>45646</v>
      </c>
      <c r="E9380" s="102">
        <f>YEAR(DATA[[#This Row],[Fecha]])</f>
        <v>2024</v>
      </c>
      <c r="F9380" s="31" t="s">
        <v>398</v>
      </c>
      <c r="G9380" s="32" t="s">
        <v>75</v>
      </c>
      <c r="H9380" s="35" t="s">
        <v>555</v>
      </c>
      <c r="I9380" s="32" t="s">
        <v>57</v>
      </c>
      <c r="J9380" s="19">
        <v>18.3</v>
      </c>
      <c r="K9380" s="126" t="s">
        <v>641</v>
      </c>
    </row>
    <row r="9381" spans="1:11">
      <c r="A9381" s="121" t="s">
        <v>20</v>
      </c>
      <c r="B9381" s="5" t="str">
        <f>TEXT(DATA[[#This Row],[Fecha]],"mmm")</f>
        <v>dic</v>
      </c>
      <c r="C9381" s="16">
        <f>(WEEKNUM(DATA[[#This Row],[Fecha]],2))</f>
        <v>51</v>
      </c>
      <c r="D9381" s="30">
        <v>45646</v>
      </c>
      <c r="E9381" s="102">
        <f>YEAR(DATA[[#This Row],[Fecha]])</f>
        <v>2024</v>
      </c>
      <c r="F9381" s="31" t="s">
        <v>398</v>
      </c>
      <c r="G9381" s="32" t="s">
        <v>75</v>
      </c>
      <c r="H9381" s="35" t="s">
        <v>555</v>
      </c>
      <c r="I9381" s="32" t="s">
        <v>57</v>
      </c>
      <c r="J9381" s="19">
        <v>5.87</v>
      </c>
      <c r="K9381" s="126" t="s">
        <v>641</v>
      </c>
    </row>
    <row r="9382" spans="1:11">
      <c r="A9382" s="121" t="s">
        <v>22</v>
      </c>
      <c r="B9382" s="5" t="str">
        <f>TEXT(DATA[[#This Row],[Fecha]],"mmm")</f>
        <v>dic</v>
      </c>
      <c r="C9382" s="16">
        <f>(WEEKNUM(DATA[[#This Row],[Fecha]],2))</f>
        <v>51</v>
      </c>
      <c r="D9382" s="30">
        <v>45646</v>
      </c>
      <c r="E9382" s="102">
        <f>YEAR(DATA[[#This Row],[Fecha]])</f>
        <v>2024</v>
      </c>
      <c r="F9382" s="31" t="s">
        <v>58</v>
      </c>
      <c r="G9382" s="32" t="s">
        <v>80</v>
      </c>
      <c r="H9382" s="35" t="s">
        <v>527</v>
      </c>
      <c r="I9382" s="32" t="s">
        <v>166</v>
      </c>
      <c r="J9382" s="19">
        <v>4.3499999999999996</v>
      </c>
      <c r="K9382" s="126"/>
    </row>
    <row r="9383" spans="1:11">
      <c r="A9383" s="121" t="s">
        <v>19</v>
      </c>
      <c r="B9383" s="5" t="str">
        <f>TEXT(DATA[[#This Row],[Fecha]],"mmm")</f>
        <v>dic</v>
      </c>
      <c r="C9383" s="16">
        <f>(WEEKNUM(DATA[[#This Row],[Fecha]],2))</f>
        <v>51</v>
      </c>
      <c r="D9383" s="30">
        <v>45646</v>
      </c>
      <c r="E9383" s="102">
        <f>YEAR(DATA[[#This Row],[Fecha]])</f>
        <v>2024</v>
      </c>
      <c r="F9383" s="31" t="s">
        <v>398</v>
      </c>
      <c r="G9383" s="32" t="s">
        <v>65</v>
      </c>
      <c r="H9383" s="35" t="s">
        <v>435</v>
      </c>
      <c r="I9383" s="32" t="s">
        <v>166</v>
      </c>
      <c r="J9383" s="19">
        <v>1.23</v>
      </c>
      <c r="K9383" s="126"/>
    </row>
    <row r="9384" spans="1:11">
      <c r="A9384" s="121" t="s">
        <v>19</v>
      </c>
      <c r="B9384" s="5" t="str">
        <f>TEXT(DATA[[#This Row],[Fecha]],"mmm")</f>
        <v>dic</v>
      </c>
      <c r="C9384" s="16">
        <f>(WEEKNUM(DATA[[#This Row],[Fecha]],2))</f>
        <v>51</v>
      </c>
      <c r="D9384" s="30">
        <v>45646</v>
      </c>
      <c r="E9384" s="102">
        <f>YEAR(DATA[[#This Row],[Fecha]])</f>
        <v>2024</v>
      </c>
      <c r="F9384" s="31" t="s">
        <v>398</v>
      </c>
      <c r="G9384" s="32" t="s">
        <v>65</v>
      </c>
      <c r="H9384" s="35" t="s">
        <v>435</v>
      </c>
      <c r="I9384" s="32" t="s">
        <v>166</v>
      </c>
      <c r="J9384" s="19">
        <v>1.1299999999999999</v>
      </c>
      <c r="K9384" s="126"/>
    </row>
    <row r="9385" spans="1:11">
      <c r="A9385" s="121" t="s">
        <v>19</v>
      </c>
      <c r="B9385" s="5" t="str">
        <f>TEXT(DATA[[#This Row],[Fecha]],"mmm")</f>
        <v>dic</v>
      </c>
      <c r="C9385" s="16">
        <f>(WEEKNUM(DATA[[#This Row],[Fecha]],2))</f>
        <v>51</v>
      </c>
      <c r="D9385" s="30">
        <v>45646</v>
      </c>
      <c r="E9385" s="102">
        <f>YEAR(DATA[[#This Row],[Fecha]])</f>
        <v>2024</v>
      </c>
      <c r="F9385" s="31" t="s">
        <v>398</v>
      </c>
      <c r="G9385" s="32" t="s">
        <v>65</v>
      </c>
      <c r="H9385" s="35" t="s">
        <v>435</v>
      </c>
      <c r="I9385" s="32" t="s">
        <v>166</v>
      </c>
      <c r="J9385" s="19">
        <v>0.77</v>
      </c>
      <c r="K9385" s="126"/>
    </row>
    <row r="9386" spans="1:11">
      <c r="A9386" s="121" t="s">
        <v>22</v>
      </c>
      <c r="B9386" s="5" t="str">
        <f>TEXT(DATA[[#This Row],[Fecha]],"mmm")</f>
        <v>dic</v>
      </c>
      <c r="C9386" s="16">
        <f>(WEEKNUM(DATA[[#This Row],[Fecha]],2))</f>
        <v>51</v>
      </c>
      <c r="D9386" s="30">
        <v>45646</v>
      </c>
      <c r="E9386" s="102">
        <f>YEAR(DATA[[#This Row],[Fecha]])</f>
        <v>2024</v>
      </c>
      <c r="F9386" s="31" t="s">
        <v>58</v>
      </c>
      <c r="G9386" s="32" t="s">
        <v>71</v>
      </c>
      <c r="H9386" s="35" t="s">
        <v>346</v>
      </c>
      <c r="I9386" s="32" t="s">
        <v>166</v>
      </c>
      <c r="J9386" s="19">
        <v>1.7</v>
      </c>
      <c r="K9386" s="126"/>
    </row>
    <row r="9387" spans="1:11">
      <c r="A9387" s="121" t="s">
        <v>20</v>
      </c>
      <c r="B9387" s="5" t="str">
        <f>TEXT(DATA[[#This Row],[Fecha]],"mmm")</f>
        <v>dic</v>
      </c>
      <c r="C9387" s="16">
        <f>(WEEKNUM(DATA[[#This Row],[Fecha]],2))</f>
        <v>51</v>
      </c>
      <c r="D9387" s="30">
        <v>45646</v>
      </c>
      <c r="E9387" s="102">
        <f>YEAR(DATA[[#This Row],[Fecha]])</f>
        <v>2024</v>
      </c>
      <c r="F9387" s="31" t="s">
        <v>58</v>
      </c>
      <c r="G9387" s="32" t="s">
        <v>76</v>
      </c>
      <c r="H9387" s="35" t="s">
        <v>586</v>
      </c>
      <c r="I9387" s="32" t="s">
        <v>166</v>
      </c>
      <c r="J9387" s="19">
        <v>4.84</v>
      </c>
      <c r="K9387" s="126"/>
    </row>
    <row r="9388" spans="1:11">
      <c r="A9388" s="121" t="s">
        <v>20</v>
      </c>
      <c r="B9388" s="5" t="str">
        <f>TEXT(DATA[[#This Row],[Fecha]],"mmm")</f>
        <v>dic</v>
      </c>
      <c r="C9388" s="16">
        <f>(WEEKNUM(DATA[[#This Row],[Fecha]],2))</f>
        <v>51</v>
      </c>
      <c r="D9388" s="30">
        <v>45646</v>
      </c>
      <c r="E9388" s="102">
        <f>YEAR(DATA[[#This Row],[Fecha]])</f>
        <v>2024</v>
      </c>
      <c r="F9388" s="31" t="s">
        <v>58</v>
      </c>
      <c r="G9388" s="32" t="s">
        <v>76</v>
      </c>
      <c r="H9388" s="35" t="s">
        <v>586</v>
      </c>
      <c r="I9388" s="32" t="s">
        <v>166</v>
      </c>
      <c r="J9388" s="19">
        <v>3.9</v>
      </c>
      <c r="K9388" s="126"/>
    </row>
    <row r="9389" spans="1:11">
      <c r="A9389" s="121" t="s">
        <v>20</v>
      </c>
      <c r="B9389" s="5" t="str">
        <f>TEXT(DATA[[#This Row],[Fecha]],"mmm")</f>
        <v>dic</v>
      </c>
      <c r="C9389" s="16">
        <f>(WEEKNUM(DATA[[#This Row],[Fecha]],2))</f>
        <v>51</v>
      </c>
      <c r="D9389" s="30">
        <v>45646</v>
      </c>
      <c r="E9389" s="102">
        <f>YEAR(DATA[[#This Row],[Fecha]])</f>
        <v>2024</v>
      </c>
      <c r="F9389" s="31" t="s">
        <v>398</v>
      </c>
      <c r="G9389" s="32" t="s">
        <v>52</v>
      </c>
      <c r="H9389" s="35" t="s">
        <v>162</v>
      </c>
      <c r="I9389" s="32" t="s">
        <v>166</v>
      </c>
      <c r="J9389" s="19">
        <v>1.5</v>
      </c>
      <c r="K9389" s="126"/>
    </row>
    <row r="9390" spans="1:11">
      <c r="A9390" s="121" t="s">
        <v>19</v>
      </c>
      <c r="B9390" s="5" t="str">
        <f>TEXT(DATA[[#This Row],[Fecha]],"mmm")</f>
        <v>dic</v>
      </c>
      <c r="C9390" s="16">
        <f>(WEEKNUM(DATA[[#This Row],[Fecha]],2))</f>
        <v>51</v>
      </c>
      <c r="D9390" s="30">
        <v>45646</v>
      </c>
      <c r="E9390" s="102">
        <f>YEAR(DATA[[#This Row],[Fecha]])</f>
        <v>2024</v>
      </c>
      <c r="F9390" s="31" t="s">
        <v>398</v>
      </c>
      <c r="G9390" s="32" t="s">
        <v>53</v>
      </c>
      <c r="H9390" s="35" t="s">
        <v>551</v>
      </c>
      <c r="I9390" s="32" t="s">
        <v>56</v>
      </c>
      <c r="J9390" s="19">
        <v>35.74</v>
      </c>
      <c r="K9390" s="126" t="s">
        <v>1410</v>
      </c>
    </row>
    <row r="9391" spans="1:11">
      <c r="A9391" s="121" t="s">
        <v>20</v>
      </c>
      <c r="B9391" s="5" t="str">
        <f>TEXT(DATA[[#This Row],[Fecha]],"mmm")</f>
        <v>dic</v>
      </c>
      <c r="C9391" s="16">
        <f>(WEEKNUM(DATA[[#This Row],[Fecha]],2))</f>
        <v>51</v>
      </c>
      <c r="D9391" s="30">
        <v>45646</v>
      </c>
      <c r="E9391" s="102">
        <f>YEAR(DATA[[#This Row],[Fecha]])</f>
        <v>2024</v>
      </c>
      <c r="F9391" s="31" t="s">
        <v>398</v>
      </c>
      <c r="G9391" s="32" t="s">
        <v>52</v>
      </c>
      <c r="H9391" s="35" t="s">
        <v>162</v>
      </c>
      <c r="I9391" s="32" t="s">
        <v>166</v>
      </c>
      <c r="J9391" s="19">
        <v>0.16</v>
      </c>
      <c r="K9391" s="126"/>
    </row>
    <row r="9392" spans="1:11">
      <c r="A9392" s="121" t="s">
        <v>20</v>
      </c>
      <c r="B9392" s="5" t="str">
        <f>TEXT(DATA[[#This Row],[Fecha]],"mmm")</f>
        <v>dic</v>
      </c>
      <c r="C9392" s="16">
        <f>(WEEKNUM(DATA[[#This Row],[Fecha]],2))</f>
        <v>51</v>
      </c>
      <c r="D9392" s="30">
        <v>45646</v>
      </c>
      <c r="E9392" s="102">
        <f>YEAR(DATA[[#This Row],[Fecha]])</f>
        <v>2024</v>
      </c>
      <c r="F9392" s="31" t="s">
        <v>398</v>
      </c>
      <c r="G9392" s="32" t="s">
        <v>52</v>
      </c>
      <c r="H9392" s="35" t="s">
        <v>162</v>
      </c>
      <c r="I9392" s="32" t="s">
        <v>166</v>
      </c>
      <c r="J9392" s="19">
        <v>0.04</v>
      </c>
      <c r="K9392" s="126"/>
    </row>
    <row r="9393" spans="1:11">
      <c r="A9393" s="121" t="s">
        <v>19</v>
      </c>
      <c r="B9393" s="5" t="str">
        <f>TEXT(DATA[[#This Row],[Fecha]],"mmm")</f>
        <v>dic</v>
      </c>
      <c r="C9393" s="16">
        <f>(WEEKNUM(DATA[[#This Row],[Fecha]],2))</f>
        <v>51</v>
      </c>
      <c r="D9393" s="30">
        <v>45646</v>
      </c>
      <c r="E9393" s="102">
        <f>YEAR(DATA[[#This Row],[Fecha]])</f>
        <v>2024</v>
      </c>
      <c r="F9393" s="31" t="s">
        <v>398</v>
      </c>
      <c r="G9393" s="32" t="s">
        <v>53</v>
      </c>
      <c r="H9393" s="35" t="s">
        <v>551</v>
      </c>
      <c r="I9393" s="32" t="s">
        <v>56</v>
      </c>
      <c r="J9393" s="19">
        <v>15.54</v>
      </c>
      <c r="K9393" s="126" t="s">
        <v>1410</v>
      </c>
    </row>
    <row r="9394" spans="1:11">
      <c r="A9394" s="121" t="s">
        <v>20</v>
      </c>
      <c r="B9394" s="5" t="str">
        <f>TEXT(DATA[[#This Row],[Fecha]],"mmm")</f>
        <v>dic</v>
      </c>
      <c r="C9394" s="16">
        <f>(WEEKNUM(DATA[[#This Row],[Fecha]],2))</f>
        <v>51</v>
      </c>
      <c r="D9394" s="30">
        <v>45646</v>
      </c>
      <c r="E9394" s="102">
        <f>YEAR(DATA[[#This Row],[Fecha]])</f>
        <v>2024</v>
      </c>
      <c r="F9394" s="31" t="s">
        <v>398</v>
      </c>
      <c r="G9394" s="32" t="s">
        <v>53</v>
      </c>
      <c r="H9394" s="35" t="s">
        <v>1110</v>
      </c>
      <c r="I9394" s="32" t="s">
        <v>166</v>
      </c>
      <c r="J9394" s="19">
        <v>0.96</v>
      </c>
      <c r="K9394" s="126"/>
    </row>
    <row r="9395" spans="1:11">
      <c r="A9395" s="121" t="s">
        <v>20</v>
      </c>
      <c r="B9395" s="5" t="str">
        <f>TEXT(DATA[[#This Row],[Fecha]],"mmm")</f>
        <v>dic</v>
      </c>
      <c r="C9395" s="16">
        <f>(WEEKNUM(DATA[[#This Row],[Fecha]],2))</f>
        <v>51</v>
      </c>
      <c r="D9395" s="30">
        <v>45646</v>
      </c>
      <c r="E9395" s="102">
        <f>YEAR(DATA[[#This Row],[Fecha]])</f>
        <v>2024</v>
      </c>
      <c r="F9395" s="31" t="s">
        <v>398</v>
      </c>
      <c r="G9395" s="32" t="s">
        <v>53</v>
      </c>
      <c r="H9395" s="35" t="s">
        <v>1110</v>
      </c>
      <c r="I9395" s="32" t="s">
        <v>166</v>
      </c>
      <c r="J9395" s="19">
        <v>0.79</v>
      </c>
      <c r="K9395" s="126"/>
    </row>
    <row r="9396" spans="1:11">
      <c r="A9396" s="121" t="s">
        <v>20</v>
      </c>
      <c r="B9396" s="5" t="str">
        <f>TEXT(DATA[[#This Row],[Fecha]],"mmm")</f>
        <v>dic</v>
      </c>
      <c r="C9396" s="16">
        <f>(WEEKNUM(DATA[[#This Row],[Fecha]],2))</f>
        <v>51</v>
      </c>
      <c r="D9396" s="30">
        <v>45646</v>
      </c>
      <c r="E9396" s="102">
        <f>YEAR(DATA[[#This Row],[Fecha]])</f>
        <v>2024</v>
      </c>
      <c r="F9396" s="31" t="s">
        <v>398</v>
      </c>
      <c r="G9396" s="32" t="s">
        <v>53</v>
      </c>
      <c r="H9396" s="35" t="s">
        <v>1110</v>
      </c>
      <c r="I9396" s="32" t="s">
        <v>166</v>
      </c>
      <c r="J9396" s="19">
        <v>0.39</v>
      </c>
      <c r="K9396" s="126"/>
    </row>
    <row r="9397" spans="1:11">
      <c r="A9397" s="121" t="s">
        <v>19</v>
      </c>
      <c r="B9397" s="5" t="str">
        <f>TEXT(DATA[[#This Row],[Fecha]],"mmm")</f>
        <v>dic</v>
      </c>
      <c r="C9397" s="16">
        <f>(WEEKNUM(DATA[[#This Row],[Fecha]],2))</f>
        <v>51</v>
      </c>
      <c r="D9397" s="30">
        <v>45646</v>
      </c>
      <c r="E9397" s="102">
        <f>YEAR(DATA[[#This Row],[Fecha]])</f>
        <v>2024</v>
      </c>
      <c r="F9397" s="31" t="s">
        <v>398</v>
      </c>
      <c r="G9397" s="32" t="s">
        <v>53</v>
      </c>
      <c r="H9397" s="35" t="s">
        <v>551</v>
      </c>
      <c r="I9397" s="32" t="s">
        <v>166</v>
      </c>
      <c r="J9397" s="19">
        <v>2.5</v>
      </c>
      <c r="K9397" s="126"/>
    </row>
    <row r="9398" spans="1:11">
      <c r="A9398" s="121" t="s">
        <v>20</v>
      </c>
      <c r="B9398" s="5" t="str">
        <f>TEXT(DATA[[#This Row],[Fecha]],"mmm")</f>
        <v>dic</v>
      </c>
      <c r="C9398" s="16">
        <f>(WEEKNUM(DATA[[#This Row],[Fecha]],2))</f>
        <v>51</v>
      </c>
      <c r="D9398" s="30">
        <v>45647</v>
      </c>
      <c r="E9398" s="102">
        <f>YEAR(DATA[[#This Row],[Fecha]])</f>
        <v>2024</v>
      </c>
      <c r="F9398" s="31" t="s">
        <v>398</v>
      </c>
      <c r="G9398" s="32" t="s">
        <v>75</v>
      </c>
      <c r="H9398" s="35" t="s">
        <v>177</v>
      </c>
      <c r="I9398" s="32" t="s">
        <v>166</v>
      </c>
      <c r="J9398" s="19">
        <v>2.2599999999999998</v>
      </c>
      <c r="K9398" s="126"/>
    </row>
    <row r="9399" spans="1:11">
      <c r="A9399" s="121" t="s">
        <v>20</v>
      </c>
      <c r="B9399" s="5" t="str">
        <f>TEXT(DATA[[#This Row],[Fecha]],"mmm")</f>
        <v>dic</v>
      </c>
      <c r="C9399" s="16">
        <f>(WEEKNUM(DATA[[#This Row],[Fecha]],2))</f>
        <v>51</v>
      </c>
      <c r="D9399" s="30">
        <v>45647</v>
      </c>
      <c r="E9399" s="102">
        <f>YEAR(DATA[[#This Row],[Fecha]])</f>
        <v>2024</v>
      </c>
      <c r="F9399" s="31" t="s">
        <v>398</v>
      </c>
      <c r="G9399" s="32" t="s">
        <v>75</v>
      </c>
      <c r="H9399" s="35" t="s">
        <v>177</v>
      </c>
      <c r="I9399" s="32" t="s">
        <v>166</v>
      </c>
      <c r="J9399" s="19">
        <v>1.07</v>
      </c>
      <c r="K9399" s="126"/>
    </row>
    <row r="9400" spans="1:11">
      <c r="A9400" s="121" t="s">
        <v>20</v>
      </c>
      <c r="B9400" s="5" t="str">
        <f>TEXT(DATA[[#This Row],[Fecha]],"mmm")</f>
        <v>dic</v>
      </c>
      <c r="C9400" s="16">
        <f>(WEEKNUM(DATA[[#This Row],[Fecha]],2))</f>
        <v>51</v>
      </c>
      <c r="D9400" s="30">
        <v>45647</v>
      </c>
      <c r="E9400" s="102">
        <f>YEAR(DATA[[#This Row],[Fecha]])</f>
        <v>2024</v>
      </c>
      <c r="F9400" s="31" t="s">
        <v>58</v>
      </c>
      <c r="G9400" s="32" t="s">
        <v>53</v>
      </c>
      <c r="H9400" s="35" t="s">
        <v>387</v>
      </c>
      <c r="I9400" s="32" t="s">
        <v>166</v>
      </c>
      <c r="J9400" s="19">
        <v>3.68</v>
      </c>
      <c r="K9400" s="126"/>
    </row>
    <row r="9401" spans="1:11">
      <c r="A9401" s="121" t="s">
        <v>20</v>
      </c>
      <c r="B9401" s="5" t="str">
        <f>TEXT(DATA[[#This Row],[Fecha]],"mmm")</f>
        <v>dic</v>
      </c>
      <c r="C9401" s="16">
        <f>(WEEKNUM(DATA[[#This Row],[Fecha]],2))</f>
        <v>51</v>
      </c>
      <c r="D9401" s="30">
        <v>45647</v>
      </c>
      <c r="E9401" s="102">
        <f>YEAR(DATA[[#This Row],[Fecha]])</f>
        <v>2024</v>
      </c>
      <c r="F9401" s="31" t="s">
        <v>58</v>
      </c>
      <c r="G9401" s="32" t="s">
        <v>53</v>
      </c>
      <c r="H9401" s="35" t="s">
        <v>387</v>
      </c>
      <c r="I9401" s="32" t="s">
        <v>166</v>
      </c>
      <c r="J9401" s="19">
        <v>2.11</v>
      </c>
      <c r="K9401" s="126"/>
    </row>
    <row r="9402" spans="1:11">
      <c r="A9402" s="121" t="s">
        <v>20</v>
      </c>
      <c r="B9402" s="5" t="str">
        <f>TEXT(DATA[[#This Row],[Fecha]],"mmm")</f>
        <v>dic</v>
      </c>
      <c r="C9402" s="16">
        <f>(WEEKNUM(DATA[[#This Row],[Fecha]],2))</f>
        <v>51</v>
      </c>
      <c r="D9402" s="30">
        <v>45647</v>
      </c>
      <c r="E9402" s="102">
        <f>YEAR(DATA[[#This Row],[Fecha]])</f>
        <v>2024</v>
      </c>
      <c r="F9402" s="31" t="s">
        <v>58</v>
      </c>
      <c r="G9402" s="32" t="s">
        <v>53</v>
      </c>
      <c r="H9402" s="35" t="s">
        <v>387</v>
      </c>
      <c r="I9402" s="32" t="s">
        <v>166</v>
      </c>
      <c r="J9402" s="19">
        <v>2.0699999999999998</v>
      </c>
      <c r="K9402" s="126"/>
    </row>
    <row r="9403" spans="1:11">
      <c r="A9403" s="121" t="s">
        <v>22</v>
      </c>
      <c r="B9403" s="5" t="str">
        <f>TEXT(DATA[[#This Row],[Fecha]],"mmm")</f>
        <v>dic</v>
      </c>
      <c r="C9403" s="16">
        <f>(WEEKNUM(DATA[[#This Row],[Fecha]],2))</f>
        <v>51</v>
      </c>
      <c r="D9403" s="30">
        <v>45647</v>
      </c>
      <c r="E9403" s="102">
        <f>YEAR(DATA[[#This Row],[Fecha]])</f>
        <v>2024</v>
      </c>
      <c r="F9403" s="31" t="s">
        <v>58</v>
      </c>
      <c r="G9403" s="32" t="s">
        <v>76</v>
      </c>
      <c r="H9403" s="35" t="s">
        <v>846</v>
      </c>
      <c r="I9403" s="32" t="s">
        <v>166</v>
      </c>
      <c r="J9403" s="19">
        <v>3.08</v>
      </c>
      <c r="K9403" s="126"/>
    </row>
    <row r="9404" spans="1:11">
      <c r="A9404" s="121" t="s">
        <v>22</v>
      </c>
      <c r="B9404" s="5" t="str">
        <f>TEXT(DATA[[#This Row],[Fecha]],"mmm")</f>
        <v>dic</v>
      </c>
      <c r="C9404" s="16">
        <f>(WEEKNUM(DATA[[#This Row],[Fecha]],2))</f>
        <v>51</v>
      </c>
      <c r="D9404" s="30">
        <v>45647</v>
      </c>
      <c r="E9404" s="102">
        <f>YEAR(DATA[[#This Row],[Fecha]])</f>
        <v>2024</v>
      </c>
      <c r="F9404" s="31" t="s">
        <v>58</v>
      </c>
      <c r="G9404" s="32" t="s">
        <v>76</v>
      </c>
      <c r="H9404" s="35" t="s">
        <v>846</v>
      </c>
      <c r="I9404" s="32" t="s">
        <v>166</v>
      </c>
      <c r="J9404" s="19">
        <v>0.08</v>
      </c>
      <c r="K9404" s="126"/>
    </row>
    <row r="9405" spans="1:11">
      <c r="A9405" s="121" t="s">
        <v>22</v>
      </c>
      <c r="B9405" s="5" t="str">
        <f>TEXT(DATA[[#This Row],[Fecha]],"mmm")</f>
        <v>dic</v>
      </c>
      <c r="C9405" s="16">
        <f>(WEEKNUM(DATA[[#This Row],[Fecha]],2))</f>
        <v>51</v>
      </c>
      <c r="D9405" s="30">
        <v>45647</v>
      </c>
      <c r="E9405" s="102">
        <f>YEAR(DATA[[#This Row],[Fecha]])</f>
        <v>2024</v>
      </c>
      <c r="F9405" s="31" t="s">
        <v>58</v>
      </c>
      <c r="G9405" s="32" t="s">
        <v>64</v>
      </c>
      <c r="H9405" s="35" t="s">
        <v>1391</v>
      </c>
      <c r="I9405" s="32" t="s">
        <v>57</v>
      </c>
      <c r="J9405" s="19">
        <v>6.97</v>
      </c>
      <c r="K9405" s="126" t="s">
        <v>1411</v>
      </c>
    </row>
    <row r="9406" spans="1:11">
      <c r="A9406" s="121" t="s">
        <v>22</v>
      </c>
      <c r="B9406" s="5" t="str">
        <f>TEXT(DATA[[#This Row],[Fecha]],"mmm")</f>
        <v>dic</v>
      </c>
      <c r="C9406" s="16">
        <f>(WEEKNUM(DATA[[#This Row],[Fecha]],2))</f>
        <v>51</v>
      </c>
      <c r="D9406" s="30">
        <v>45647</v>
      </c>
      <c r="E9406" s="102">
        <f>YEAR(DATA[[#This Row],[Fecha]])</f>
        <v>2024</v>
      </c>
      <c r="F9406" s="31" t="s">
        <v>58</v>
      </c>
      <c r="G9406" s="32" t="s">
        <v>64</v>
      </c>
      <c r="H9406" s="35" t="s">
        <v>1391</v>
      </c>
      <c r="I9406" s="32" t="s">
        <v>166</v>
      </c>
      <c r="J9406" s="19">
        <v>0.15</v>
      </c>
      <c r="K9406" s="126"/>
    </row>
    <row r="9407" spans="1:11">
      <c r="A9407" s="121" t="s">
        <v>20</v>
      </c>
      <c r="B9407" s="5" t="str">
        <f>TEXT(DATA[[#This Row],[Fecha]],"mmm")</f>
        <v>dic</v>
      </c>
      <c r="C9407" s="16">
        <f>(WEEKNUM(DATA[[#This Row],[Fecha]],2))</f>
        <v>51</v>
      </c>
      <c r="D9407" s="30">
        <v>45647</v>
      </c>
      <c r="E9407" s="102">
        <f>YEAR(DATA[[#This Row],[Fecha]])</f>
        <v>2024</v>
      </c>
      <c r="F9407" s="31" t="s">
        <v>58</v>
      </c>
      <c r="G9407" s="32" t="s">
        <v>76</v>
      </c>
      <c r="H9407" s="35" t="s">
        <v>586</v>
      </c>
      <c r="I9407" s="32" t="s">
        <v>56</v>
      </c>
      <c r="J9407" s="19">
        <v>6.3</v>
      </c>
      <c r="K9407" s="126"/>
    </row>
    <row r="9408" spans="1:11">
      <c r="A9408" s="121" t="s">
        <v>20</v>
      </c>
      <c r="B9408" s="5" t="str">
        <f>TEXT(DATA[[#This Row],[Fecha]],"mmm")</f>
        <v>dic</v>
      </c>
      <c r="C9408" s="16">
        <f>(WEEKNUM(DATA[[#This Row],[Fecha]],2))</f>
        <v>51</v>
      </c>
      <c r="D9408" s="30">
        <v>45647</v>
      </c>
      <c r="E9408" s="102">
        <f>YEAR(DATA[[#This Row],[Fecha]])</f>
        <v>2024</v>
      </c>
      <c r="F9408" s="31" t="s">
        <v>58</v>
      </c>
      <c r="G9408" s="32" t="s">
        <v>59</v>
      </c>
      <c r="H9408" s="35" t="s">
        <v>556</v>
      </c>
      <c r="I9408" s="32" t="s">
        <v>56</v>
      </c>
      <c r="J9408" s="19">
        <v>6.57</v>
      </c>
      <c r="K9408" s="126"/>
    </row>
    <row r="9409" spans="1:11">
      <c r="A9409" s="121" t="s">
        <v>20</v>
      </c>
      <c r="B9409" s="5" t="str">
        <f>TEXT(DATA[[#This Row],[Fecha]],"mmm")</f>
        <v>dic</v>
      </c>
      <c r="C9409" s="16">
        <f>(WEEKNUM(DATA[[#This Row],[Fecha]],2))</f>
        <v>51</v>
      </c>
      <c r="D9409" s="30">
        <v>45647</v>
      </c>
      <c r="E9409" s="102">
        <f>YEAR(DATA[[#This Row],[Fecha]])</f>
        <v>2024</v>
      </c>
      <c r="F9409" s="31" t="s">
        <v>398</v>
      </c>
      <c r="G9409" s="32" t="s">
        <v>52</v>
      </c>
      <c r="H9409" s="35" t="s">
        <v>162</v>
      </c>
      <c r="I9409" s="32" t="s">
        <v>166</v>
      </c>
      <c r="J9409" s="19">
        <v>3.82</v>
      </c>
      <c r="K9409" s="126"/>
    </row>
    <row r="9410" spans="1:11">
      <c r="A9410" s="121" t="s">
        <v>20</v>
      </c>
      <c r="B9410" s="5" t="str">
        <f>TEXT(DATA[[#This Row],[Fecha]],"mmm")</f>
        <v>dic</v>
      </c>
      <c r="C9410" s="16">
        <f>(WEEKNUM(DATA[[#This Row],[Fecha]],2))</f>
        <v>51</v>
      </c>
      <c r="D9410" s="30">
        <v>45647</v>
      </c>
      <c r="E9410" s="102">
        <f>YEAR(DATA[[#This Row],[Fecha]])</f>
        <v>2024</v>
      </c>
      <c r="F9410" s="31" t="s">
        <v>398</v>
      </c>
      <c r="G9410" s="32" t="s">
        <v>52</v>
      </c>
      <c r="H9410" s="35" t="s">
        <v>162</v>
      </c>
      <c r="I9410" s="32" t="s">
        <v>166</v>
      </c>
      <c r="J9410" s="19">
        <v>1.86</v>
      </c>
      <c r="K9410" s="126"/>
    </row>
    <row r="9411" spans="1:11">
      <c r="A9411" s="121" t="s">
        <v>22</v>
      </c>
      <c r="B9411" s="5" t="str">
        <f>TEXT(DATA[[#This Row],[Fecha]],"mmm")</f>
        <v>dic</v>
      </c>
      <c r="C9411" s="16">
        <f>(WEEKNUM(DATA[[#This Row],[Fecha]],2))</f>
        <v>51</v>
      </c>
      <c r="D9411" s="30">
        <v>45647</v>
      </c>
      <c r="E9411" s="102">
        <f>YEAR(DATA[[#This Row],[Fecha]])</f>
        <v>2024</v>
      </c>
      <c r="F9411" s="31" t="s">
        <v>58</v>
      </c>
      <c r="G9411" s="32" t="s">
        <v>65</v>
      </c>
      <c r="H9411" s="35" t="s">
        <v>89</v>
      </c>
      <c r="I9411" s="32" t="s">
        <v>166</v>
      </c>
      <c r="J9411" s="19">
        <v>2.2799999999999998</v>
      </c>
      <c r="K9411" s="126"/>
    </row>
    <row r="9412" spans="1:11">
      <c r="A9412" s="121" t="s">
        <v>22</v>
      </c>
      <c r="B9412" s="5" t="str">
        <f>TEXT(DATA[[#This Row],[Fecha]],"mmm")</f>
        <v>dic</v>
      </c>
      <c r="C9412" s="16">
        <f>(WEEKNUM(DATA[[#This Row],[Fecha]],2))</f>
        <v>51</v>
      </c>
      <c r="D9412" s="30">
        <v>45647</v>
      </c>
      <c r="E9412" s="102">
        <f>YEAR(DATA[[#This Row],[Fecha]])</f>
        <v>2024</v>
      </c>
      <c r="F9412" s="31" t="s">
        <v>58</v>
      </c>
      <c r="G9412" s="32" t="s">
        <v>65</v>
      </c>
      <c r="H9412" s="35" t="s">
        <v>89</v>
      </c>
      <c r="I9412" s="32" t="s">
        <v>166</v>
      </c>
      <c r="J9412" s="19">
        <v>2.0499999999999998</v>
      </c>
      <c r="K9412" s="126"/>
    </row>
    <row r="9413" spans="1:11">
      <c r="A9413" s="121" t="s">
        <v>22</v>
      </c>
      <c r="B9413" s="5" t="str">
        <f>TEXT(DATA[[#This Row],[Fecha]],"mmm")</f>
        <v>dic</v>
      </c>
      <c r="C9413" s="16">
        <f>(WEEKNUM(DATA[[#This Row],[Fecha]],2))</f>
        <v>51</v>
      </c>
      <c r="D9413" s="30">
        <v>45647</v>
      </c>
      <c r="E9413" s="102">
        <f>YEAR(DATA[[#This Row],[Fecha]])</f>
        <v>2024</v>
      </c>
      <c r="F9413" s="31" t="s">
        <v>58</v>
      </c>
      <c r="G9413" s="32" t="s">
        <v>65</v>
      </c>
      <c r="H9413" s="35" t="s">
        <v>89</v>
      </c>
      <c r="I9413" s="32" t="s">
        <v>166</v>
      </c>
      <c r="J9413" s="19">
        <v>0.2</v>
      </c>
      <c r="K9413" s="126"/>
    </row>
    <row r="9414" spans="1:11">
      <c r="A9414" s="121" t="s">
        <v>22</v>
      </c>
      <c r="B9414" s="5" t="str">
        <f>TEXT(DATA[[#This Row],[Fecha]],"mmm")</f>
        <v>dic</v>
      </c>
      <c r="C9414" s="16">
        <f>(WEEKNUM(DATA[[#This Row],[Fecha]],2))</f>
        <v>51</v>
      </c>
      <c r="D9414" s="30">
        <v>45647</v>
      </c>
      <c r="E9414" s="102">
        <f>YEAR(DATA[[#This Row],[Fecha]])</f>
        <v>2024</v>
      </c>
      <c r="F9414" s="31" t="s">
        <v>58</v>
      </c>
      <c r="G9414" s="32" t="s">
        <v>78</v>
      </c>
      <c r="H9414" s="35" t="s">
        <v>296</v>
      </c>
      <c r="I9414" s="32" t="s">
        <v>166</v>
      </c>
      <c r="J9414" s="19">
        <v>3.7</v>
      </c>
      <c r="K9414" s="126"/>
    </row>
    <row r="9415" spans="1:11">
      <c r="A9415" s="121" t="s">
        <v>22</v>
      </c>
      <c r="B9415" s="5" t="str">
        <f>TEXT(DATA[[#This Row],[Fecha]],"mmm")</f>
        <v>dic</v>
      </c>
      <c r="C9415" s="16">
        <f>(WEEKNUM(DATA[[#This Row],[Fecha]],2))</f>
        <v>51</v>
      </c>
      <c r="D9415" s="30">
        <v>45647</v>
      </c>
      <c r="E9415" s="102">
        <f>YEAR(DATA[[#This Row],[Fecha]])</f>
        <v>2024</v>
      </c>
      <c r="F9415" s="31" t="s">
        <v>58</v>
      </c>
      <c r="G9415" s="32" t="s">
        <v>78</v>
      </c>
      <c r="H9415" s="35" t="s">
        <v>296</v>
      </c>
      <c r="I9415" s="32" t="s">
        <v>166</v>
      </c>
      <c r="J9415" s="19">
        <v>1.43</v>
      </c>
      <c r="K9415" s="126"/>
    </row>
    <row r="9416" spans="1:11">
      <c r="A9416" s="121" t="s">
        <v>20</v>
      </c>
      <c r="B9416" s="5" t="str">
        <f>TEXT(DATA[[#This Row],[Fecha]],"mmm")</f>
        <v>dic</v>
      </c>
      <c r="C9416" s="16">
        <f>(WEEKNUM(DATA[[#This Row],[Fecha]],2))</f>
        <v>51</v>
      </c>
      <c r="D9416" s="30">
        <v>45647</v>
      </c>
      <c r="E9416" s="102">
        <f>YEAR(DATA[[#This Row],[Fecha]])</f>
        <v>2024</v>
      </c>
      <c r="F9416" s="31" t="s">
        <v>398</v>
      </c>
      <c r="G9416" s="32" t="s">
        <v>53</v>
      </c>
      <c r="H9416" s="35" t="s">
        <v>1110</v>
      </c>
      <c r="I9416" s="32" t="s">
        <v>166</v>
      </c>
      <c r="J9416" s="19">
        <v>2.5099999999999998</v>
      </c>
      <c r="K9416" s="126"/>
    </row>
    <row r="9417" spans="1:11">
      <c r="A9417" s="121" t="s">
        <v>19</v>
      </c>
      <c r="B9417" s="5" t="str">
        <f>TEXT(DATA[[#This Row],[Fecha]],"mmm")</f>
        <v>dic</v>
      </c>
      <c r="C9417" s="16">
        <f>(WEEKNUM(DATA[[#This Row],[Fecha]],2))</f>
        <v>51</v>
      </c>
      <c r="D9417" s="30">
        <v>45647</v>
      </c>
      <c r="E9417" s="102">
        <f>YEAR(DATA[[#This Row],[Fecha]])</f>
        <v>2024</v>
      </c>
      <c r="F9417" s="31" t="s">
        <v>398</v>
      </c>
      <c r="G9417" s="32" t="s">
        <v>53</v>
      </c>
      <c r="H9417" s="35" t="s">
        <v>551</v>
      </c>
      <c r="I9417" s="32" t="s">
        <v>166</v>
      </c>
      <c r="J9417" s="19">
        <v>4.95</v>
      </c>
      <c r="K9417" s="126"/>
    </row>
    <row r="9418" spans="1:11">
      <c r="A9418" s="121" t="s">
        <v>22</v>
      </c>
      <c r="B9418" s="5" t="str">
        <f>TEXT(DATA[[#This Row],[Fecha]],"mmm")</f>
        <v>dic</v>
      </c>
      <c r="C9418" s="16">
        <f>(WEEKNUM(DATA[[#This Row],[Fecha]],2))</f>
        <v>51</v>
      </c>
      <c r="D9418" s="30">
        <v>45647</v>
      </c>
      <c r="E9418" s="102">
        <f>YEAR(DATA[[#This Row],[Fecha]])</f>
        <v>2024</v>
      </c>
      <c r="F9418" s="31" t="s">
        <v>58</v>
      </c>
      <c r="G9418" s="32" t="s">
        <v>78</v>
      </c>
      <c r="H9418" s="35" t="s">
        <v>296</v>
      </c>
      <c r="I9418" s="32" t="s">
        <v>166</v>
      </c>
      <c r="J9418" s="19">
        <v>0.33</v>
      </c>
      <c r="K9418" s="126"/>
    </row>
    <row r="9419" spans="1:11">
      <c r="A9419" s="121" t="s">
        <v>22</v>
      </c>
      <c r="B9419" s="5" t="str">
        <f>TEXT(DATA[[#This Row],[Fecha]],"mmm")</f>
        <v>dic</v>
      </c>
      <c r="C9419" s="16">
        <f>(WEEKNUM(DATA[[#This Row],[Fecha]],2))</f>
        <v>51</v>
      </c>
      <c r="D9419" s="30">
        <v>45647</v>
      </c>
      <c r="E9419" s="102">
        <f>YEAR(DATA[[#This Row],[Fecha]])</f>
        <v>2024</v>
      </c>
      <c r="F9419" s="31" t="s">
        <v>58</v>
      </c>
      <c r="G9419" s="32" t="s">
        <v>78</v>
      </c>
      <c r="H9419" s="35" t="s">
        <v>296</v>
      </c>
      <c r="I9419" s="32" t="s">
        <v>166</v>
      </c>
      <c r="J9419" s="19">
        <v>0.25</v>
      </c>
      <c r="K9419" s="126"/>
    </row>
    <row r="9420" spans="1:11">
      <c r="A9420" s="121" t="s">
        <v>22</v>
      </c>
      <c r="B9420" s="5" t="str">
        <f>TEXT(DATA[[#This Row],[Fecha]],"mmm")</f>
        <v>dic</v>
      </c>
      <c r="C9420" s="16">
        <f>(WEEKNUM(DATA[[#This Row],[Fecha]],2))</f>
        <v>51</v>
      </c>
      <c r="D9420" s="30">
        <v>45647</v>
      </c>
      <c r="E9420" s="102">
        <f>YEAR(DATA[[#This Row],[Fecha]])</f>
        <v>2024</v>
      </c>
      <c r="F9420" s="31" t="s">
        <v>58</v>
      </c>
      <c r="G9420" s="32" t="s">
        <v>78</v>
      </c>
      <c r="H9420" s="35" t="s">
        <v>296</v>
      </c>
      <c r="I9420" s="32" t="s">
        <v>166</v>
      </c>
      <c r="J9420" s="19">
        <v>0.2</v>
      </c>
      <c r="K9420" s="126"/>
    </row>
    <row r="9421" spans="1:11">
      <c r="A9421" s="121" t="s">
        <v>22</v>
      </c>
      <c r="B9421" s="5" t="str">
        <f>TEXT(DATA[[#This Row],[Fecha]],"mmm")</f>
        <v>dic</v>
      </c>
      <c r="C9421" s="16">
        <f>(WEEKNUM(DATA[[#This Row],[Fecha]],2))</f>
        <v>51</v>
      </c>
      <c r="D9421" s="30">
        <v>45648</v>
      </c>
      <c r="E9421" s="102">
        <f>YEAR(DATA[[#This Row],[Fecha]])</f>
        <v>2024</v>
      </c>
      <c r="F9421" s="31" t="s">
        <v>398</v>
      </c>
      <c r="G9421" s="32" t="s">
        <v>70</v>
      </c>
      <c r="H9421" s="35" t="s">
        <v>686</v>
      </c>
      <c r="I9421" s="32" t="s">
        <v>56</v>
      </c>
      <c r="J9421" s="19">
        <v>7.03</v>
      </c>
      <c r="K9421" s="126" t="s">
        <v>1412</v>
      </c>
    </row>
    <row r="9422" spans="1:11">
      <c r="A9422" s="121" t="s">
        <v>20</v>
      </c>
      <c r="B9422" s="5" t="str">
        <f>TEXT(DATA[[#This Row],[Fecha]],"mmm")</f>
        <v>dic</v>
      </c>
      <c r="C9422" s="16">
        <f>(WEEKNUM(DATA[[#This Row],[Fecha]],2))</f>
        <v>51</v>
      </c>
      <c r="D9422" s="30">
        <v>45648</v>
      </c>
      <c r="E9422" s="102">
        <f>YEAR(DATA[[#This Row],[Fecha]])</f>
        <v>2024</v>
      </c>
      <c r="F9422" s="31" t="s">
        <v>58</v>
      </c>
      <c r="G9422" s="32" t="s">
        <v>64</v>
      </c>
      <c r="H9422" s="35" t="s">
        <v>326</v>
      </c>
      <c r="I9422" s="32" t="s">
        <v>166</v>
      </c>
      <c r="J9422" s="19">
        <v>4.7699999999999996</v>
      </c>
      <c r="K9422" s="126"/>
    </row>
    <row r="9423" spans="1:11">
      <c r="A9423" s="121" t="s">
        <v>20</v>
      </c>
      <c r="B9423" s="5" t="str">
        <f>TEXT(DATA[[#This Row],[Fecha]],"mmm")</f>
        <v>dic</v>
      </c>
      <c r="C9423" s="16">
        <f>(WEEKNUM(DATA[[#This Row],[Fecha]],2))</f>
        <v>51</v>
      </c>
      <c r="D9423" s="30">
        <v>45648</v>
      </c>
      <c r="E9423" s="102">
        <f>YEAR(DATA[[#This Row],[Fecha]])</f>
        <v>2024</v>
      </c>
      <c r="F9423" s="31" t="s">
        <v>58</v>
      </c>
      <c r="G9423" s="32" t="s">
        <v>64</v>
      </c>
      <c r="H9423" s="35" t="s">
        <v>477</v>
      </c>
      <c r="I9423" s="32" t="s">
        <v>166</v>
      </c>
      <c r="J9423" s="19">
        <v>3.43</v>
      </c>
      <c r="K9423" s="126"/>
    </row>
    <row r="9424" spans="1:11">
      <c r="A9424" s="121" t="s">
        <v>20</v>
      </c>
      <c r="B9424" s="5" t="str">
        <f>TEXT(DATA[[#This Row],[Fecha]],"mmm")</f>
        <v>dic</v>
      </c>
      <c r="C9424" s="16">
        <f>(WEEKNUM(DATA[[#This Row],[Fecha]],2))</f>
        <v>51</v>
      </c>
      <c r="D9424" s="30">
        <v>45648</v>
      </c>
      <c r="E9424" s="102">
        <f>YEAR(DATA[[#This Row],[Fecha]])</f>
        <v>2024</v>
      </c>
      <c r="F9424" s="31" t="s">
        <v>335</v>
      </c>
      <c r="G9424" s="32" t="s">
        <v>482</v>
      </c>
      <c r="H9424" s="35" t="s">
        <v>652</v>
      </c>
      <c r="I9424" s="32" t="s">
        <v>166</v>
      </c>
      <c r="J9424" s="19">
        <v>4.82</v>
      </c>
      <c r="K9424" s="126"/>
    </row>
    <row r="9425" spans="1:11">
      <c r="A9425" s="121" t="s">
        <v>20</v>
      </c>
      <c r="B9425" s="5" t="str">
        <f>TEXT(DATA[[#This Row],[Fecha]],"mmm")</f>
        <v>dic</v>
      </c>
      <c r="C9425" s="16">
        <f>(WEEKNUM(DATA[[#This Row],[Fecha]],2))</f>
        <v>51</v>
      </c>
      <c r="D9425" s="30">
        <v>45648</v>
      </c>
      <c r="E9425" s="102">
        <f>YEAR(DATA[[#This Row],[Fecha]])</f>
        <v>2024</v>
      </c>
      <c r="F9425" s="31" t="s">
        <v>398</v>
      </c>
      <c r="G9425" s="32" t="s">
        <v>75</v>
      </c>
      <c r="H9425" s="35" t="s">
        <v>177</v>
      </c>
      <c r="I9425" s="32" t="s">
        <v>166</v>
      </c>
      <c r="J9425" s="19">
        <v>2.4900000000000002</v>
      </c>
      <c r="K9425" s="126"/>
    </row>
    <row r="9426" spans="1:11">
      <c r="A9426" s="121" t="s">
        <v>20</v>
      </c>
      <c r="B9426" s="5" t="str">
        <f>TEXT(DATA[[#This Row],[Fecha]],"mmm")</f>
        <v>dic</v>
      </c>
      <c r="C9426" s="16">
        <f>(WEEKNUM(DATA[[#This Row],[Fecha]],2))</f>
        <v>51</v>
      </c>
      <c r="D9426" s="30">
        <v>45648</v>
      </c>
      <c r="E9426" s="102">
        <f>YEAR(DATA[[#This Row],[Fecha]])</f>
        <v>2024</v>
      </c>
      <c r="F9426" s="31" t="s">
        <v>398</v>
      </c>
      <c r="G9426" s="32" t="s">
        <v>53</v>
      </c>
      <c r="H9426" s="35" t="s">
        <v>387</v>
      </c>
      <c r="I9426" s="32" t="s">
        <v>166</v>
      </c>
      <c r="J9426" s="19">
        <v>1.1399999999999999</v>
      </c>
      <c r="K9426" s="126"/>
    </row>
    <row r="9427" spans="1:11">
      <c r="A9427" s="121" t="s">
        <v>20</v>
      </c>
      <c r="B9427" s="5" t="str">
        <f>TEXT(DATA[[#This Row],[Fecha]],"mmm")</f>
        <v>dic</v>
      </c>
      <c r="C9427" s="16">
        <f>(WEEKNUM(DATA[[#This Row],[Fecha]],2))</f>
        <v>51</v>
      </c>
      <c r="D9427" s="30">
        <v>45648</v>
      </c>
      <c r="E9427" s="102">
        <f>YEAR(DATA[[#This Row],[Fecha]])</f>
        <v>2024</v>
      </c>
      <c r="F9427" s="31" t="s">
        <v>58</v>
      </c>
      <c r="G9427" s="32" t="s">
        <v>53</v>
      </c>
      <c r="H9427" s="35" t="s">
        <v>387</v>
      </c>
      <c r="I9427" s="32" t="s">
        <v>166</v>
      </c>
      <c r="J9427" s="19">
        <v>0.48</v>
      </c>
      <c r="K9427" s="126"/>
    </row>
    <row r="9428" spans="1:11">
      <c r="A9428" s="121" t="s">
        <v>20</v>
      </c>
      <c r="B9428" s="5" t="str">
        <f>TEXT(DATA[[#This Row],[Fecha]],"mmm")</f>
        <v>dic</v>
      </c>
      <c r="C9428" s="16">
        <f>(WEEKNUM(DATA[[#This Row],[Fecha]],2))</f>
        <v>51</v>
      </c>
      <c r="D9428" s="30">
        <v>45648</v>
      </c>
      <c r="E9428" s="102">
        <f>YEAR(DATA[[#This Row],[Fecha]])</f>
        <v>2024</v>
      </c>
      <c r="F9428" s="31" t="s">
        <v>398</v>
      </c>
      <c r="G9428" s="32" t="s">
        <v>70</v>
      </c>
      <c r="H9428" s="35" t="s">
        <v>134</v>
      </c>
      <c r="I9428" s="32" t="s">
        <v>166</v>
      </c>
      <c r="J9428" s="19">
        <v>4.97</v>
      </c>
      <c r="K9428" s="126"/>
    </row>
    <row r="9429" spans="1:11">
      <c r="A9429" s="121" t="s">
        <v>20</v>
      </c>
      <c r="B9429" s="5" t="str">
        <f>TEXT(DATA[[#This Row],[Fecha]],"mmm")</f>
        <v>dic</v>
      </c>
      <c r="C9429" s="16">
        <f>(WEEKNUM(DATA[[#This Row],[Fecha]],2))</f>
        <v>51</v>
      </c>
      <c r="D9429" s="30">
        <v>45648</v>
      </c>
      <c r="E9429" s="102">
        <f>YEAR(DATA[[#This Row],[Fecha]])</f>
        <v>2024</v>
      </c>
      <c r="F9429" s="31" t="s">
        <v>58</v>
      </c>
      <c r="G9429" s="32" t="s">
        <v>75</v>
      </c>
      <c r="H9429" s="35" t="s">
        <v>555</v>
      </c>
      <c r="I9429" s="32" t="s">
        <v>57</v>
      </c>
      <c r="J9429" s="19">
        <v>16.22</v>
      </c>
      <c r="K9429" s="126" t="s">
        <v>1413</v>
      </c>
    </row>
    <row r="9430" spans="1:11">
      <c r="A9430" s="121" t="s">
        <v>20</v>
      </c>
      <c r="B9430" s="5" t="str">
        <f>TEXT(DATA[[#This Row],[Fecha]],"mmm")</f>
        <v>dic</v>
      </c>
      <c r="C9430" s="16">
        <f>(WEEKNUM(DATA[[#This Row],[Fecha]],2))</f>
        <v>51</v>
      </c>
      <c r="D9430" s="30">
        <v>45648</v>
      </c>
      <c r="E9430" s="102">
        <f>YEAR(DATA[[#This Row],[Fecha]])</f>
        <v>2024</v>
      </c>
      <c r="F9430" s="31" t="s">
        <v>58</v>
      </c>
      <c r="G9430" s="32" t="s">
        <v>75</v>
      </c>
      <c r="H9430" s="35" t="s">
        <v>555</v>
      </c>
      <c r="I9430" s="32" t="s">
        <v>166</v>
      </c>
      <c r="J9430" s="19">
        <v>1.64</v>
      </c>
      <c r="K9430" s="126"/>
    </row>
    <row r="9431" spans="1:11">
      <c r="A9431" s="121" t="s">
        <v>20</v>
      </c>
      <c r="B9431" s="5" t="str">
        <f>TEXT(DATA[[#This Row],[Fecha]],"mmm")</f>
        <v>dic</v>
      </c>
      <c r="C9431" s="16">
        <f>(WEEKNUM(DATA[[#This Row],[Fecha]],2))</f>
        <v>51</v>
      </c>
      <c r="D9431" s="30">
        <v>45648</v>
      </c>
      <c r="E9431" s="102">
        <f>YEAR(DATA[[#This Row],[Fecha]])</f>
        <v>2024</v>
      </c>
      <c r="F9431" s="31" t="s">
        <v>335</v>
      </c>
      <c r="G9431" s="32" t="s">
        <v>52</v>
      </c>
      <c r="H9431" s="35" t="s">
        <v>174</v>
      </c>
      <c r="I9431" s="32" t="s">
        <v>57</v>
      </c>
      <c r="J9431" s="19">
        <v>17.920000000000002</v>
      </c>
      <c r="K9431" s="126" t="s">
        <v>1414</v>
      </c>
    </row>
    <row r="9432" spans="1:11">
      <c r="A9432" s="121" t="s">
        <v>22</v>
      </c>
      <c r="B9432" s="5" t="str">
        <f>TEXT(DATA[[#This Row],[Fecha]],"mmm")</f>
        <v>dic</v>
      </c>
      <c r="C9432" s="16">
        <f>(WEEKNUM(DATA[[#This Row],[Fecha]],2))</f>
        <v>51</v>
      </c>
      <c r="D9432" s="30">
        <v>45648</v>
      </c>
      <c r="E9432" s="102">
        <f>YEAR(DATA[[#This Row],[Fecha]])</f>
        <v>2024</v>
      </c>
      <c r="F9432" s="31" t="s">
        <v>398</v>
      </c>
      <c r="G9432" s="32" t="s">
        <v>70</v>
      </c>
      <c r="H9432" s="35" t="s">
        <v>565</v>
      </c>
      <c r="I9432" s="32" t="s">
        <v>166</v>
      </c>
      <c r="J9432" s="19">
        <v>1.53</v>
      </c>
      <c r="K9432" s="126"/>
    </row>
    <row r="9433" spans="1:11">
      <c r="A9433" s="121" t="s">
        <v>20</v>
      </c>
      <c r="B9433" s="5" t="str">
        <f>TEXT(DATA[[#This Row],[Fecha]],"mmm")</f>
        <v>dic</v>
      </c>
      <c r="C9433" s="16">
        <f>(WEEKNUM(DATA[[#This Row],[Fecha]],2))</f>
        <v>51</v>
      </c>
      <c r="D9433" s="30">
        <v>45648</v>
      </c>
      <c r="E9433" s="102">
        <f>YEAR(DATA[[#This Row],[Fecha]])</f>
        <v>2024</v>
      </c>
      <c r="F9433" s="31" t="s">
        <v>335</v>
      </c>
      <c r="G9433" s="32" t="s">
        <v>64</v>
      </c>
      <c r="H9433" s="35" t="s">
        <v>386</v>
      </c>
      <c r="I9433" s="32" t="s">
        <v>57</v>
      </c>
      <c r="J9433" s="19">
        <v>15.99</v>
      </c>
      <c r="K9433" s="126" t="s">
        <v>1415</v>
      </c>
    </row>
    <row r="9434" spans="1:11">
      <c r="A9434" s="121" t="s">
        <v>20</v>
      </c>
      <c r="B9434" s="5" t="str">
        <f>TEXT(DATA[[#This Row],[Fecha]],"mmm")</f>
        <v>dic</v>
      </c>
      <c r="C9434" s="16">
        <f>(WEEKNUM(DATA[[#This Row],[Fecha]],2))</f>
        <v>51</v>
      </c>
      <c r="D9434" s="30">
        <v>45648</v>
      </c>
      <c r="E9434" s="102">
        <f>YEAR(DATA[[#This Row],[Fecha]])</f>
        <v>2024</v>
      </c>
      <c r="F9434" s="31" t="s">
        <v>58</v>
      </c>
      <c r="G9434" s="32" t="s">
        <v>76</v>
      </c>
      <c r="H9434" s="35" t="s">
        <v>586</v>
      </c>
      <c r="I9434" s="32" t="s">
        <v>166</v>
      </c>
      <c r="J9434" s="19">
        <v>2.57</v>
      </c>
      <c r="K9434" s="126"/>
    </row>
    <row r="9435" spans="1:11">
      <c r="A9435" s="121" t="s">
        <v>20</v>
      </c>
      <c r="B9435" s="5" t="str">
        <f>TEXT(DATA[[#This Row],[Fecha]],"mmm")</f>
        <v>dic</v>
      </c>
      <c r="C9435" s="16">
        <f>(WEEKNUM(DATA[[#This Row],[Fecha]],2))</f>
        <v>51</v>
      </c>
      <c r="D9435" s="30">
        <v>45648</v>
      </c>
      <c r="E9435" s="102">
        <f>YEAR(DATA[[#This Row],[Fecha]])</f>
        <v>2024</v>
      </c>
      <c r="F9435" s="31" t="s">
        <v>398</v>
      </c>
      <c r="G9435" s="32" t="s">
        <v>52</v>
      </c>
      <c r="H9435" s="35" t="s">
        <v>162</v>
      </c>
      <c r="I9435" s="32" t="s">
        <v>166</v>
      </c>
      <c r="J9435" s="19">
        <v>1.97</v>
      </c>
      <c r="K9435" s="126"/>
    </row>
    <row r="9436" spans="1:11">
      <c r="A9436" s="121" t="s">
        <v>22</v>
      </c>
      <c r="B9436" s="5" t="str">
        <f>TEXT(DATA[[#This Row],[Fecha]],"mmm")</f>
        <v>dic</v>
      </c>
      <c r="C9436" s="16">
        <f>(WEEKNUM(DATA[[#This Row],[Fecha]],2))</f>
        <v>51</v>
      </c>
      <c r="D9436" s="30">
        <v>45648</v>
      </c>
      <c r="E9436" s="102">
        <f>YEAR(DATA[[#This Row],[Fecha]])</f>
        <v>2024</v>
      </c>
      <c r="F9436" s="31" t="s">
        <v>398</v>
      </c>
      <c r="G9436" s="32" t="s">
        <v>65</v>
      </c>
      <c r="H9436" s="35" t="s">
        <v>69</v>
      </c>
      <c r="I9436" s="32" t="s">
        <v>166</v>
      </c>
      <c r="J9436" s="19">
        <v>1.58</v>
      </c>
      <c r="K9436" s="126"/>
    </row>
    <row r="9437" spans="1:11">
      <c r="A9437" s="121" t="s">
        <v>22</v>
      </c>
      <c r="B9437" s="5" t="str">
        <f>TEXT(DATA[[#This Row],[Fecha]],"mmm")</f>
        <v>dic</v>
      </c>
      <c r="C9437" s="16">
        <f>(WEEKNUM(DATA[[#This Row],[Fecha]],2))</f>
        <v>51</v>
      </c>
      <c r="D9437" s="30">
        <v>45648</v>
      </c>
      <c r="E9437" s="102">
        <f>YEAR(DATA[[#This Row],[Fecha]])</f>
        <v>2024</v>
      </c>
      <c r="F9437" s="31" t="s">
        <v>398</v>
      </c>
      <c r="G9437" s="32" t="s">
        <v>65</v>
      </c>
      <c r="H9437" s="35" t="s">
        <v>69</v>
      </c>
      <c r="I9437" s="32" t="s">
        <v>166</v>
      </c>
      <c r="J9437" s="19">
        <v>1.08</v>
      </c>
      <c r="K9437" s="126"/>
    </row>
    <row r="9438" spans="1:11">
      <c r="A9438" s="121" t="s">
        <v>22</v>
      </c>
      <c r="B9438" s="5" t="str">
        <f>TEXT(DATA[[#This Row],[Fecha]],"mmm")</f>
        <v>dic</v>
      </c>
      <c r="C9438" s="16">
        <f>(WEEKNUM(DATA[[#This Row],[Fecha]],2))</f>
        <v>51</v>
      </c>
      <c r="D9438" s="30">
        <v>45648</v>
      </c>
      <c r="E9438" s="102">
        <f>YEAR(DATA[[#This Row],[Fecha]])</f>
        <v>2024</v>
      </c>
      <c r="F9438" s="31" t="s">
        <v>398</v>
      </c>
      <c r="G9438" s="32" t="s">
        <v>65</v>
      </c>
      <c r="H9438" s="35" t="s">
        <v>69</v>
      </c>
      <c r="I9438" s="32" t="s">
        <v>166</v>
      </c>
      <c r="J9438" s="19">
        <v>0.6</v>
      </c>
      <c r="K9438" s="126"/>
    </row>
    <row r="9439" spans="1:11">
      <c r="A9439" s="121" t="s">
        <v>22</v>
      </c>
      <c r="B9439" s="5" t="str">
        <f>TEXT(DATA[[#This Row],[Fecha]],"mmm")</f>
        <v>dic</v>
      </c>
      <c r="C9439" s="16">
        <f>(WEEKNUM(DATA[[#This Row],[Fecha]],2))</f>
        <v>51</v>
      </c>
      <c r="D9439" s="30">
        <v>45648</v>
      </c>
      <c r="E9439" s="102">
        <f>YEAR(DATA[[#This Row],[Fecha]])</f>
        <v>2024</v>
      </c>
      <c r="F9439" s="31" t="s">
        <v>398</v>
      </c>
      <c r="G9439" s="32" t="s">
        <v>65</v>
      </c>
      <c r="H9439" s="35" t="s">
        <v>69</v>
      </c>
      <c r="I9439" s="32" t="s">
        <v>166</v>
      </c>
      <c r="J9439" s="19">
        <v>0.48</v>
      </c>
      <c r="K9439" s="126"/>
    </row>
    <row r="9440" spans="1:11">
      <c r="A9440" s="121" t="s">
        <v>20</v>
      </c>
      <c r="B9440" s="5" t="str">
        <f>TEXT(DATA[[#This Row],[Fecha]],"mmm")</f>
        <v>dic</v>
      </c>
      <c r="C9440" s="16">
        <f>(WEEKNUM(DATA[[#This Row],[Fecha]],2))</f>
        <v>51</v>
      </c>
      <c r="D9440" s="30">
        <v>45648</v>
      </c>
      <c r="E9440" s="102">
        <f>YEAR(DATA[[#This Row],[Fecha]])</f>
        <v>2024</v>
      </c>
      <c r="F9440" s="31" t="s">
        <v>398</v>
      </c>
      <c r="G9440" s="32" t="s">
        <v>52</v>
      </c>
      <c r="H9440" s="35" t="s">
        <v>162</v>
      </c>
      <c r="I9440" s="32" t="s">
        <v>166</v>
      </c>
      <c r="J9440" s="19">
        <v>1.73</v>
      </c>
      <c r="K9440" s="126"/>
    </row>
    <row r="9441" spans="1:11">
      <c r="A9441" s="121" t="s">
        <v>19</v>
      </c>
      <c r="B9441" s="5" t="str">
        <f>TEXT(DATA[[#This Row],[Fecha]],"mmm")</f>
        <v>dic</v>
      </c>
      <c r="C9441" s="16">
        <f>(WEEKNUM(DATA[[#This Row],[Fecha]],2))</f>
        <v>51</v>
      </c>
      <c r="D9441" s="30">
        <v>45648</v>
      </c>
      <c r="E9441" s="102">
        <f>YEAR(DATA[[#This Row],[Fecha]])</f>
        <v>2024</v>
      </c>
      <c r="F9441" s="31" t="s">
        <v>398</v>
      </c>
      <c r="G9441" s="32" t="s">
        <v>53</v>
      </c>
      <c r="H9441" s="35" t="s">
        <v>606</v>
      </c>
      <c r="I9441" s="32" t="s">
        <v>56</v>
      </c>
      <c r="J9441" s="19">
        <v>28.33</v>
      </c>
      <c r="K9441" s="126" t="s">
        <v>1416</v>
      </c>
    </row>
    <row r="9442" spans="1:11">
      <c r="A9442" s="121" t="s">
        <v>19</v>
      </c>
      <c r="B9442" s="5" t="str">
        <f>TEXT(DATA[[#This Row],[Fecha]],"mmm")</f>
        <v>dic</v>
      </c>
      <c r="C9442" s="16">
        <f>(WEEKNUM(DATA[[#This Row],[Fecha]],2))</f>
        <v>51</v>
      </c>
      <c r="D9442" s="30">
        <v>45648</v>
      </c>
      <c r="E9442" s="102">
        <f>YEAR(DATA[[#This Row],[Fecha]])</f>
        <v>2024</v>
      </c>
      <c r="F9442" s="31" t="s">
        <v>398</v>
      </c>
      <c r="G9442" s="32" t="s">
        <v>53</v>
      </c>
      <c r="H9442" s="35" t="s">
        <v>606</v>
      </c>
      <c r="I9442" s="32" t="s">
        <v>166</v>
      </c>
      <c r="J9442" s="19">
        <v>2.12</v>
      </c>
      <c r="K9442" s="126"/>
    </row>
    <row r="9443" spans="1:11">
      <c r="A9443" s="121" t="s">
        <v>20</v>
      </c>
      <c r="B9443" s="5" t="str">
        <f>TEXT(DATA[[#This Row],[Fecha]],"mmm")</f>
        <v>dic</v>
      </c>
      <c r="C9443" s="16">
        <f>(WEEKNUM(DATA[[#This Row],[Fecha]],2))</f>
        <v>51</v>
      </c>
      <c r="D9443" s="30">
        <v>45648</v>
      </c>
      <c r="E9443" s="102">
        <f>YEAR(DATA[[#This Row],[Fecha]])</f>
        <v>2024</v>
      </c>
      <c r="F9443" s="31" t="s">
        <v>398</v>
      </c>
      <c r="G9443" s="32" t="s">
        <v>52</v>
      </c>
      <c r="H9443" s="35" t="s">
        <v>162</v>
      </c>
      <c r="I9443" s="32" t="s">
        <v>166</v>
      </c>
      <c r="J9443" s="19">
        <v>1.38</v>
      </c>
      <c r="K9443" s="126"/>
    </row>
    <row r="9444" spans="1:11">
      <c r="A9444" s="121" t="s">
        <v>20</v>
      </c>
      <c r="B9444" s="5" t="str">
        <f>TEXT(DATA[[#This Row],[Fecha]],"mmm")</f>
        <v>dic</v>
      </c>
      <c r="C9444" s="16">
        <f>(WEEKNUM(DATA[[#This Row],[Fecha]],2))</f>
        <v>51</v>
      </c>
      <c r="D9444" s="30">
        <v>45648</v>
      </c>
      <c r="E9444" s="102">
        <f>YEAR(DATA[[#This Row],[Fecha]])</f>
        <v>2024</v>
      </c>
      <c r="F9444" s="31" t="s">
        <v>398</v>
      </c>
      <c r="G9444" s="32" t="s">
        <v>52</v>
      </c>
      <c r="H9444" s="35" t="s">
        <v>162</v>
      </c>
      <c r="I9444" s="32" t="s">
        <v>166</v>
      </c>
      <c r="J9444" s="19">
        <v>0.44</v>
      </c>
      <c r="K9444" s="126"/>
    </row>
    <row r="9445" spans="1:11">
      <c r="A9445" s="121" t="s">
        <v>20</v>
      </c>
      <c r="B9445" s="5" t="str">
        <f>TEXT(DATA[[#This Row],[Fecha]],"mmm")</f>
        <v>dic</v>
      </c>
      <c r="C9445" s="16">
        <f>(WEEKNUM(DATA[[#This Row],[Fecha]],2))</f>
        <v>51</v>
      </c>
      <c r="D9445" s="30">
        <v>45648</v>
      </c>
      <c r="E9445" s="102">
        <f>YEAR(DATA[[#This Row],[Fecha]])</f>
        <v>2024</v>
      </c>
      <c r="F9445" s="31" t="s">
        <v>398</v>
      </c>
      <c r="G9445" s="32" t="s">
        <v>52</v>
      </c>
      <c r="H9445" s="35" t="s">
        <v>162</v>
      </c>
      <c r="I9445" s="32" t="s">
        <v>166</v>
      </c>
      <c r="J9445" s="19">
        <v>0.41</v>
      </c>
      <c r="K9445" s="126"/>
    </row>
    <row r="9446" spans="1:11">
      <c r="A9446" s="121" t="s">
        <v>22</v>
      </c>
      <c r="B9446" s="5" t="str">
        <f>TEXT(DATA[[#This Row],[Fecha]],"mmm")</f>
        <v>dic</v>
      </c>
      <c r="C9446" s="16">
        <f>(WEEKNUM(DATA[[#This Row],[Fecha]],2))</f>
        <v>51</v>
      </c>
      <c r="D9446" s="30">
        <v>45648</v>
      </c>
      <c r="E9446" s="102">
        <f>YEAR(DATA[[#This Row],[Fecha]])</f>
        <v>2024</v>
      </c>
      <c r="F9446" s="31" t="s">
        <v>58</v>
      </c>
      <c r="G9446" s="32" t="s">
        <v>78</v>
      </c>
      <c r="H9446" s="35" t="s">
        <v>296</v>
      </c>
      <c r="I9446" s="32" t="s">
        <v>166</v>
      </c>
      <c r="J9446" s="19">
        <v>0.93</v>
      </c>
      <c r="K9446" s="126"/>
    </row>
    <row r="9447" spans="1:11">
      <c r="A9447" s="121" t="s">
        <v>22</v>
      </c>
      <c r="B9447" s="5" t="str">
        <f>TEXT(DATA[[#This Row],[Fecha]],"mmm")</f>
        <v>dic</v>
      </c>
      <c r="C9447" s="16">
        <f>(WEEKNUM(DATA[[#This Row],[Fecha]],2))</f>
        <v>51</v>
      </c>
      <c r="D9447" s="30">
        <v>45648</v>
      </c>
      <c r="E9447" s="102">
        <f>YEAR(DATA[[#This Row],[Fecha]])</f>
        <v>2024</v>
      </c>
      <c r="F9447" s="31" t="s">
        <v>398</v>
      </c>
      <c r="G9447" s="32" t="s">
        <v>78</v>
      </c>
      <c r="H9447" s="35" t="s">
        <v>296</v>
      </c>
      <c r="I9447" s="32" t="s">
        <v>166</v>
      </c>
      <c r="J9447" s="19">
        <v>0.7</v>
      </c>
      <c r="K9447" s="126"/>
    </row>
    <row r="9448" spans="1:11">
      <c r="A9448" s="121" t="s">
        <v>22</v>
      </c>
      <c r="B9448" s="5" t="str">
        <f>TEXT(DATA[[#This Row],[Fecha]],"mmm")</f>
        <v>dic</v>
      </c>
      <c r="C9448" s="16">
        <f>(WEEKNUM(DATA[[#This Row],[Fecha]],2))</f>
        <v>51</v>
      </c>
      <c r="D9448" s="30">
        <v>45648</v>
      </c>
      <c r="E9448" s="102">
        <f>YEAR(DATA[[#This Row],[Fecha]])</f>
        <v>2024</v>
      </c>
      <c r="F9448" s="31" t="s">
        <v>58</v>
      </c>
      <c r="G9448" s="32" t="s">
        <v>78</v>
      </c>
      <c r="H9448" s="35" t="s">
        <v>296</v>
      </c>
      <c r="I9448" s="32" t="s">
        <v>166</v>
      </c>
      <c r="J9448" s="19">
        <v>0.6</v>
      </c>
      <c r="K9448" s="126"/>
    </row>
    <row r="9449" spans="1:11">
      <c r="A9449" s="121" t="s">
        <v>22</v>
      </c>
      <c r="B9449" s="5" t="str">
        <f>TEXT(DATA[[#This Row],[Fecha]],"mmm")</f>
        <v>dic</v>
      </c>
      <c r="C9449" s="16">
        <f>(WEEKNUM(DATA[[#This Row],[Fecha]],2))</f>
        <v>51</v>
      </c>
      <c r="D9449" s="30">
        <v>45648</v>
      </c>
      <c r="E9449" s="102">
        <f>YEAR(DATA[[#This Row],[Fecha]])</f>
        <v>2024</v>
      </c>
      <c r="F9449" s="31" t="s">
        <v>58</v>
      </c>
      <c r="G9449" s="32" t="s">
        <v>78</v>
      </c>
      <c r="H9449" s="35" t="s">
        <v>296</v>
      </c>
      <c r="I9449" s="32" t="s">
        <v>166</v>
      </c>
      <c r="J9449" s="19">
        <v>0.48</v>
      </c>
      <c r="K9449" s="126"/>
    </row>
    <row r="9450" spans="1:11">
      <c r="A9450" s="121" t="s">
        <v>22</v>
      </c>
      <c r="B9450" s="5" t="str">
        <f>TEXT(DATA[[#This Row],[Fecha]],"mmm")</f>
        <v>dic</v>
      </c>
      <c r="C9450" s="16">
        <f>(WEEKNUM(DATA[[#This Row],[Fecha]],2))</f>
        <v>51</v>
      </c>
      <c r="D9450" s="30">
        <v>45648</v>
      </c>
      <c r="E9450" s="102">
        <f>YEAR(DATA[[#This Row],[Fecha]])</f>
        <v>2024</v>
      </c>
      <c r="F9450" s="31" t="s">
        <v>398</v>
      </c>
      <c r="G9450" s="32" t="s">
        <v>78</v>
      </c>
      <c r="H9450" s="35" t="s">
        <v>296</v>
      </c>
      <c r="I9450" s="32" t="s">
        <v>166</v>
      </c>
      <c r="J9450" s="19">
        <v>0.28000000000000003</v>
      </c>
      <c r="K9450" s="126"/>
    </row>
    <row r="9451" spans="1:11">
      <c r="A9451" s="121" t="s">
        <v>22</v>
      </c>
      <c r="B9451" s="5" t="str">
        <f>TEXT(DATA[[#This Row],[Fecha]],"mmm")</f>
        <v>dic</v>
      </c>
      <c r="C9451" s="16">
        <f>(WEEKNUM(DATA[[#This Row],[Fecha]],2))</f>
        <v>51</v>
      </c>
      <c r="D9451" s="30">
        <v>45648</v>
      </c>
      <c r="E9451" s="102">
        <f>YEAR(DATA[[#This Row],[Fecha]])</f>
        <v>2024</v>
      </c>
      <c r="F9451" s="31" t="s">
        <v>398</v>
      </c>
      <c r="G9451" s="32" t="s">
        <v>78</v>
      </c>
      <c r="H9451" s="35" t="s">
        <v>296</v>
      </c>
      <c r="I9451" s="32" t="s">
        <v>166</v>
      </c>
      <c r="J9451" s="19">
        <v>0.25</v>
      </c>
      <c r="K9451" s="126"/>
    </row>
    <row r="9452" spans="1:11">
      <c r="A9452" s="121" t="s">
        <v>22</v>
      </c>
      <c r="B9452" s="5" t="str">
        <f>TEXT(DATA[[#This Row],[Fecha]],"mmm")</f>
        <v>dic</v>
      </c>
      <c r="C9452" s="16">
        <f>(WEEKNUM(DATA[[#This Row],[Fecha]],2))</f>
        <v>51</v>
      </c>
      <c r="D9452" s="30">
        <v>45648</v>
      </c>
      <c r="E9452" s="102">
        <f>YEAR(DATA[[#This Row],[Fecha]])</f>
        <v>2024</v>
      </c>
      <c r="F9452" s="31" t="s">
        <v>398</v>
      </c>
      <c r="G9452" s="32" t="s">
        <v>78</v>
      </c>
      <c r="H9452" s="35" t="s">
        <v>296</v>
      </c>
      <c r="I9452" s="32" t="s">
        <v>166</v>
      </c>
      <c r="J9452" s="19">
        <v>0.23</v>
      </c>
      <c r="K9452" s="126"/>
    </row>
    <row r="9453" spans="1:11">
      <c r="A9453" s="121" t="s">
        <v>22</v>
      </c>
      <c r="B9453" s="5" t="str">
        <f>TEXT(DATA[[#This Row],[Fecha]],"mmm")</f>
        <v>dic</v>
      </c>
      <c r="C9453" s="16">
        <f>(WEEKNUM(DATA[[#This Row],[Fecha]],2))</f>
        <v>51</v>
      </c>
      <c r="D9453" s="30">
        <v>45648</v>
      </c>
      <c r="E9453" s="102">
        <f>YEAR(DATA[[#This Row],[Fecha]])</f>
        <v>2024</v>
      </c>
      <c r="F9453" s="31" t="s">
        <v>58</v>
      </c>
      <c r="G9453" s="32" t="s">
        <v>78</v>
      </c>
      <c r="H9453" s="35" t="s">
        <v>296</v>
      </c>
      <c r="I9453" s="32" t="s">
        <v>166</v>
      </c>
      <c r="J9453" s="19">
        <v>0.2</v>
      </c>
      <c r="K9453" s="126"/>
    </row>
    <row r="9454" spans="1:11">
      <c r="A9454" s="121" t="s">
        <v>22</v>
      </c>
      <c r="B9454" s="5" t="str">
        <f>TEXT(DATA[[#This Row],[Fecha]],"mmm")</f>
        <v>dic</v>
      </c>
      <c r="C9454" s="16">
        <f>(WEEKNUM(DATA[[#This Row],[Fecha]],2))</f>
        <v>51</v>
      </c>
      <c r="D9454" s="30">
        <v>45648</v>
      </c>
      <c r="E9454" s="102">
        <f>YEAR(DATA[[#This Row],[Fecha]])</f>
        <v>2024</v>
      </c>
      <c r="F9454" s="31" t="s">
        <v>398</v>
      </c>
      <c r="G9454" s="32" t="s">
        <v>78</v>
      </c>
      <c r="H9454" s="35" t="s">
        <v>296</v>
      </c>
      <c r="I9454" s="32" t="s">
        <v>166</v>
      </c>
      <c r="J9454" s="19">
        <v>0.18</v>
      </c>
      <c r="K9454" s="126"/>
    </row>
    <row r="9455" spans="1:11">
      <c r="A9455" s="121" t="s">
        <v>22</v>
      </c>
      <c r="B9455" s="5" t="str">
        <f>TEXT(DATA[[#This Row],[Fecha]],"mmm")</f>
        <v>dic</v>
      </c>
      <c r="C9455" s="16">
        <f>(WEEKNUM(DATA[[#This Row],[Fecha]],2))</f>
        <v>51</v>
      </c>
      <c r="D9455" s="30">
        <v>45648</v>
      </c>
      <c r="E9455" s="102">
        <f>YEAR(DATA[[#This Row],[Fecha]])</f>
        <v>2024</v>
      </c>
      <c r="F9455" s="31" t="s">
        <v>58</v>
      </c>
      <c r="G9455" s="32" t="s">
        <v>78</v>
      </c>
      <c r="H9455" s="35" t="s">
        <v>296</v>
      </c>
      <c r="I9455" s="32" t="s">
        <v>166</v>
      </c>
      <c r="J9455" s="19">
        <v>0.13</v>
      </c>
      <c r="K9455" s="126"/>
    </row>
    <row r="9456" spans="1:11">
      <c r="A9456" s="127" t="s">
        <v>20</v>
      </c>
      <c r="B9456" s="128" t="str">
        <f>TEXT(DATA[[#This Row],[Fecha]],"mmm")</f>
        <v>dic</v>
      </c>
      <c r="C9456" s="129">
        <f>(WEEKNUM(DATA[[#This Row],[Fecha]],2))</f>
        <v>51</v>
      </c>
      <c r="D9456" s="137">
        <v>45648</v>
      </c>
      <c r="E9456" s="138">
        <f>YEAR(DATA[[#This Row],[Fecha]])</f>
        <v>2024</v>
      </c>
      <c r="F9456" s="139" t="s">
        <v>58</v>
      </c>
      <c r="G9456" s="133" t="s">
        <v>59</v>
      </c>
      <c r="H9456" s="140" t="s">
        <v>487</v>
      </c>
      <c r="I9456" s="133" t="s">
        <v>166</v>
      </c>
      <c r="J9456" s="135">
        <v>0.4</v>
      </c>
      <c r="K9456" s="136"/>
    </row>
    <row r="9457" spans="1:11">
      <c r="A9457" s="162" t="s">
        <v>20</v>
      </c>
      <c r="B9457" s="163" t="str">
        <f>TEXT(DATA[[#This Row],[Fecha]],"mmm")</f>
        <v>dic</v>
      </c>
      <c r="C9457" s="16">
        <f>(WEEKNUM(DATA[[#This Row],[Fecha]],2))</f>
        <v>52</v>
      </c>
      <c r="D9457" s="30">
        <v>45649</v>
      </c>
      <c r="E9457" s="102">
        <f>YEAR(DATA[[#This Row],[Fecha]])</f>
        <v>2024</v>
      </c>
      <c r="F9457" s="164" t="s">
        <v>335</v>
      </c>
      <c r="G9457" s="165" t="s">
        <v>53</v>
      </c>
      <c r="H9457" s="166" t="s">
        <v>666</v>
      </c>
      <c r="I9457" s="167" t="s">
        <v>56</v>
      </c>
      <c r="J9457" s="168">
        <v>13.45</v>
      </c>
      <c r="K9457" s="169" t="s">
        <v>1417</v>
      </c>
    </row>
    <row r="9458" spans="1:11">
      <c r="A9458" s="162" t="s">
        <v>20</v>
      </c>
      <c r="B9458" s="163" t="str">
        <f>TEXT(DATA[[#This Row],[Fecha]],"mmm")</f>
        <v>dic</v>
      </c>
      <c r="C9458" s="16">
        <f>(WEEKNUM(DATA[[#This Row],[Fecha]],2))</f>
        <v>52</v>
      </c>
      <c r="D9458" s="30">
        <v>45649</v>
      </c>
      <c r="E9458" s="102">
        <f>YEAR(DATA[[#This Row],[Fecha]])</f>
        <v>2024</v>
      </c>
      <c r="F9458" s="164" t="s">
        <v>335</v>
      </c>
      <c r="G9458" s="165" t="s">
        <v>53</v>
      </c>
      <c r="H9458" s="166" t="s">
        <v>666</v>
      </c>
      <c r="I9458" s="167" t="s">
        <v>56</v>
      </c>
      <c r="J9458" s="168">
        <v>8.7200000000000006</v>
      </c>
      <c r="K9458" s="169" t="s">
        <v>1417</v>
      </c>
    </row>
    <row r="9459" spans="1:11">
      <c r="A9459" s="162" t="s">
        <v>22</v>
      </c>
      <c r="B9459" s="163" t="str">
        <f>TEXT(DATA[[#This Row],[Fecha]],"mmm")</f>
        <v>dic</v>
      </c>
      <c r="C9459" s="16">
        <f>(WEEKNUM(DATA[[#This Row],[Fecha]],2))</f>
        <v>52</v>
      </c>
      <c r="D9459" s="30">
        <v>45649</v>
      </c>
      <c r="E9459" s="102">
        <f>YEAR(DATA[[#This Row],[Fecha]])</f>
        <v>2024</v>
      </c>
      <c r="F9459" s="164" t="s">
        <v>58</v>
      </c>
      <c r="G9459" s="165" t="s">
        <v>71</v>
      </c>
      <c r="H9459" s="166" t="s">
        <v>194</v>
      </c>
      <c r="I9459" s="167" t="s">
        <v>57</v>
      </c>
      <c r="J9459" s="168">
        <v>5.7</v>
      </c>
      <c r="K9459" s="169"/>
    </row>
    <row r="9460" spans="1:11">
      <c r="A9460" s="162" t="s">
        <v>20</v>
      </c>
      <c r="B9460" s="163" t="str">
        <f>TEXT(DATA[[#This Row],[Fecha]],"mmm")</f>
        <v>dic</v>
      </c>
      <c r="C9460" s="16">
        <f>(WEEKNUM(DATA[[#This Row],[Fecha]],2))</f>
        <v>52</v>
      </c>
      <c r="D9460" s="30">
        <v>45649</v>
      </c>
      <c r="E9460" s="102">
        <f>YEAR(DATA[[#This Row],[Fecha]])</f>
        <v>2024</v>
      </c>
      <c r="F9460" s="164" t="s">
        <v>335</v>
      </c>
      <c r="G9460" s="165" t="s">
        <v>53</v>
      </c>
      <c r="H9460" s="166" t="s">
        <v>360</v>
      </c>
      <c r="I9460" s="167" t="s">
        <v>57</v>
      </c>
      <c r="J9460" s="168">
        <v>7.32</v>
      </c>
      <c r="K9460" s="169"/>
    </row>
    <row r="9461" spans="1:11">
      <c r="A9461" s="162" t="s">
        <v>19</v>
      </c>
      <c r="B9461" s="163" t="str">
        <f>TEXT(DATA[[#This Row],[Fecha]],"mmm")</f>
        <v>dic</v>
      </c>
      <c r="C9461" s="16">
        <f>(WEEKNUM(DATA[[#This Row],[Fecha]],2))</f>
        <v>52</v>
      </c>
      <c r="D9461" s="30">
        <v>45654</v>
      </c>
      <c r="E9461" s="102">
        <f>YEAR(DATA[[#This Row],[Fecha]])</f>
        <v>2024</v>
      </c>
      <c r="F9461" s="164" t="s">
        <v>58</v>
      </c>
      <c r="G9461" s="165" t="s">
        <v>79</v>
      </c>
      <c r="H9461" s="166" t="s">
        <v>516</v>
      </c>
      <c r="I9461" s="167" t="s">
        <v>166</v>
      </c>
      <c r="J9461" s="168">
        <v>0.91</v>
      </c>
      <c r="K9461" s="169"/>
    </row>
    <row r="9462" spans="1:11">
      <c r="A9462" s="162" t="s">
        <v>22</v>
      </c>
      <c r="B9462" s="163" t="str">
        <f>TEXT(DATA[[#This Row],[Fecha]],"mmm")</f>
        <v>dic</v>
      </c>
      <c r="C9462" s="16">
        <f>(WEEKNUM(DATA[[#This Row],[Fecha]],2))</f>
        <v>52</v>
      </c>
      <c r="D9462" s="30">
        <v>45649</v>
      </c>
      <c r="E9462" s="102">
        <f>YEAR(DATA[[#This Row],[Fecha]])</f>
        <v>2024</v>
      </c>
      <c r="F9462" s="164" t="s">
        <v>58</v>
      </c>
      <c r="G9462" s="165" t="s">
        <v>76</v>
      </c>
      <c r="H9462" s="166" t="s">
        <v>108</v>
      </c>
      <c r="I9462" s="167" t="s">
        <v>56</v>
      </c>
      <c r="J9462" s="168">
        <v>16.22</v>
      </c>
      <c r="K9462" s="169" t="s">
        <v>1418</v>
      </c>
    </row>
    <row r="9463" spans="1:11">
      <c r="A9463" s="162" t="s">
        <v>19</v>
      </c>
      <c r="B9463" s="163" t="str">
        <f>TEXT(DATA[[#This Row],[Fecha]],"mmm")</f>
        <v>dic</v>
      </c>
      <c r="C9463" s="16">
        <f>(WEEKNUM(DATA[[#This Row],[Fecha]],2))</f>
        <v>52</v>
      </c>
      <c r="D9463" s="30">
        <v>45652</v>
      </c>
      <c r="E9463" s="102">
        <f>YEAR(DATA[[#This Row],[Fecha]])</f>
        <v>2024</v>
      </c>
      <c r="F9463" s="164" t="s">
        <v>398</v>
      </c>
      <c r="G9463" s="165" t="s">
        <v>70</v>
      </c>
      <c r="H9463" s="166" t="s">
        <v>607</v>
      </c>
      <c r="I9463" s="167" t="s">
        <v>166</v>
      </c>
      <c r="J9463" s="168">
        <v>1.48</v>
      </c>
      <c r="K9463" s="169"/>
    </row>
    <row r="9464" spans="1:11">
      <c r="A9464" s="162" t="s">
        <v>22</v>
      </c>
      <c r="B9464" s="163" t="str">
        <f>TEXT(DATA[[#This Row],[Fecha]],"mmm")</f>
        <v>dic</v>
      </c>
      <c r="C9464" s="16">
        <f>(WEEKNUM(DATA[[#This Row],[Fecha]],2))</f>
        <v>52</v>
      </c>
      <c r="D9464" s="30">
        <v>45649</v>
      </c>
      <c r="E9464" s="102">
        <f>YEAR(DATA[[#This Row],[Fecha]])</f>
        <v>2024</v>
      </c>
      <c r="F9464" s="164" t="s">
        <v>58</v>
      </c>
      <c r="G9464" s="165" t="s">
        <v>76</v>
      </c>
      <c r="H9464" s="166" t="s">
        <v>108</v>
      </c>
      <c r="I9464" s="167" t="s">
        <v>56</v>
      </c>
      <c r="J9464" s="168">
        <v>5</v>
      </c>
      <c r="K9464" s="169" t="s">
        <v>1418</v>
      </c>
    </row>
    <row r="9465" spans="1:11">
      <c r="A9465" s="162" t="s">
        <v>20</v>
      </c>
      <c r="B9465" s="163" t="str">
        <f>TEXT(DATA[[#This Row],[Fecha]],"mmm")</f>
        <v>dic</v>
      </c>
      <c r="C9465" s="16">
        <f>(WEEKNUM(DATA[[#This Row],[Fecha]],2))</f>
        <v>52</v>
      </c>
      <c r="D9465" s="30">
        <v>45649</v>
      </c>
      <c r="E9465" s="102">
        <f>YEAR(DATA[[#This Row],[Fecha]])</f>
        <v>2024</v>
      </c>
      <c r="F9465" s="164" t="s">
        <v>335</v>
      </c>
      <c r="G9465" s="165" t="s">
        <v>75</v>
      </c>
      <c r="H9465" s="166" t="s">
        <v>555</v>
      </c>
      <c r="I9465" s="167" t="s">
        <v>57</v>
      </c>
      <c r="J9465" s="168">
        <v>6.54</v>
      </c>
      <c r="K9465" s="169"/>
    </row>
    <row r="9466" spans="1:11">
      <c r="A9466" s="162" t="s">
        <v>19</v>
      </c>
      <c r="B9466" s="163" t="str">
        <f>TEXT(DATA[[#This Row],[Fecha]],"mmm")</f>
        <v>dic</v>
      </c>
      <c r="C9466" s="16">
        <f>(WEEKNUM(DATA[[#This Row],[Fecha]],2))</f>
        <v>52</v>
      </c>
      <c r="D9466" s="30">
        <v>45650</v>
      </c>
      <c r="E9466" s="102">
        <f>YEAR(DATA[[#This Row],[Fecha]])</f>
        <v>2024</v>
      </c>
      <c r="F9466" s="164" t="s">
        <v>58</v>
      </c>
      <c r="G9466" s="165" t="s">
        <v>65</v>
      </c>
      <c r="H9466" s="166" t="s">
        <v>1419</v>
      </c>
      <c r="I9466" s="167" t="s">
        <v>166</v>
      </c>
      <c r="J9466" s="168">
        <v>1.77</v>
      </c>
      <c r="K9466" s="169"/>
    </row>
    <row r="9467" spans="1:11">
      <c r="A9467" s="162" t="s">
        <v>20</v>
      </c>
      <c r="B9467" s="163" t="str">
        <f>TEXT(DATA[[#This Row],[Fecha]],"mmm")</f>
        <v>dic</v>
      </c>
      <c r="C9467" s="16">
        <f>(WEEKNUM(DATA[[#This Row],[Fecha]],2))</f>
        <v>52</v>
      </c>
      <c r="D9467" s="30">
        <v>45653</v>
      </c>
      <c r="E9467" s="102">
        <f>YEAR(DATA[[#This Row],[Fecha]])</f>
        <v>2024</v>
      </c>
      <c r="F9467" s="164" t="s">
        <v>398</v>
      </c>
      <c r="G9467" s="165" t="s">
        <v>76</v>
      </c>
      <c r="H9467" s="166" t="s">
        <v>90</v>
      </c>
      <c r="I9467" s="167"/>
      <c r="J9467" s="168">
        <v>7.3</v>
      </c>
      <c r="K9467" s="169"/>
    </row>
    <row r="9468" spans="1:11">
      <c r="A9468" s="162" t="s">
        <v>22</v>
      </c>
      <c r="B9468" s="163" t="str">
        <f>TEXT(DATA[[#This Row],[Fecha]],"mmm")</f>
        <v>dic</v>
      </c>
      <c r="C9468" s="16">
        <f>(WEEKNUM(DATA[[#This Row],[Fecha]],2))</f>
        <v>52</v>
      </c>
      <c r="D9468" s="30">
        <v>45649</v>
      </c>
      <c r="E9468" s="102">
        <f>YEAR(DATA[[#This Row],[Fecha]])</f>
        <v>2024</v>
      </c>
      <c r="F9468" s="164" t="s">
        <v>398</v>
      </c>
      <c r="G9468" s="165" t="s">
        <v>70</v>
      </c>
      <c r="H9468" s="166" t="s">
        <v>84</v>
      </c>
      <c r="I9468" s="167" t="s">
        <v>56</v>
      </c>
      <c r="J9468" s="168">
        <v>27.21</v>
      </c>
      <c r="K9468" s="169" t="s">
        <v>1420</v>
      </c>
    </row>
    <row r="9469" spans="1:11">
      <c r="A9469" s="162" t="s">
        <v>20</v>
      </c>
      <c r="B9469" s="163" t="str">
        <f>TEXT(DATA[[#This Row],[Fecha]],"mmm")</f>
        <v>dic</v>
      </c>
      <c r="C9469" s="16">
        <f>(WEEKNUM(DATA[[#This Row],[Fecha]],2))</f>
        <v>52</v>
      </c>
      <c r="D9469" s="30">
        <v>45649</v>
      </c>
      <c r="E9469" s="102">
        <f>YEAR(DATA[[#This Row],[Fecha]])</f>
        <v>2024</v>
      </c>
      <c r="F9469" s="164" t="s">
        <v>335</v>
      </c>
      <c r="G9469" s="165" t="s">
        <v>76</v>
      </c>
      <c r="H9469" s="166" t="s">
        <v>586</v>
      </c>
      <c r="I9469" s="167" t="s">
        <v>56</v>
      </c>
      <c r="J9469" s="168">
        <v>5.09</v>
      </c>
      <c r="K9469" s="169"/>
    </row>
    <row r="9470" spans="1:11">
      <c r="A9470" s="162" t="s">
        <v>20</v>
      </c>
      <c r="B9470" s="163" t="str">
        <f>TEXT(DATA[[#This Row],[Fecha]],"mmm")</f>
        <v>dic</v>
      </c>
      <c r="C9470" s="16">
        <f>(WEEKNUM(DATA[[#This Row],[Fecha]],2))</f>
        <v>52</v>
      </c>
      <c r="D9470" s="30">
        <v>45649</v>
      </c>
      <c r="E9470" s="102">
        <f>YEAR(DATA[[#This Row],[Fecha]])</f>
        <v>2024</v>
      </c>
      <c r="F9470" s="164" t="s">
        <v>58</v>
      </c>
      <c r="G9470" s="165" t="s">
        <v>64</v>
      </c>
      <c r="H9470" s="166" t="s">
        <v>490</v>
      </c>
      <c r="I9470" s="167" t="s">
        <v>57</v>
      </c>
      <c r="J9470" s="168">
        <v>10.07</v>
      </c>
      <c r="K9470" s="169"/>
    </row>
    <row r="9471" spans="1:11">
      <c r="A9471" s="162" t="s">
        <v>20</v>
      </c>
      <c r="B9471" s="163" t="str">
        <f>TEXT(DATA[[#This Row],[Fecha]],"mmm")</f>
        <v>dic</v>
      </c>
      <c r="C9471" s="16">
        <f>(WEEKNUM(DATA[[#This Row],[Fecha]],2))</f>
        <v>52</v>
      </c>
      <c r="D9471" s="30">
        <v>45649</v>
      </c>
      <c r="E9471" s="102">
        <f>YEAR(DATA[[#This Row],[Fecha]])</f>
        <v>2024</v>
      </c>
      <c r="F9471" s="164" t="s">
        <v>58</v>
      </c>
      <c r="G9471" s="165" t="s">
        <v>76</v>
      </c>
      <c r="H9471" s="166" t="s">
        <v>865</v>
      </c>
      <c r="I9471" s="167" t="s">
        <v>57</v>
      </c>
      <c r="J9471" s="168">
        <v>5.83</v>
      </c>
      <c r="K9471" s="169"/>
    </row>
    <row r="9472" spans="1:11">
      <c r="A9472" s="162" t="s">
        <v>19</v>
      </c>
      <c r="B9472" s="163" t="str">
        <f>TEXT(DATA[[#This Row],[Fecha]],"mmm")</f>
        <v>dic</v>
      </c>
      <c r="C9472" s="16">
        <f>(WEEKNUM(DATA[[#This Row],[Fecha]],2))</f>
        <v>52</v>
      </c>
      <c r="D9472" s="30">
        <v>45654</v>
      </c>
      <c r="E9472" s="102">
        <f>YEAR(DATA[[#This Row],[Fecha]])</f>
        <v>2024</v>
      </c>
      <c r="F9472" s="164" t="s">
        <v>58</v>
      </c>
      <c r="G9472" s="165" t="s">
        <v>71</v>
      </c>
      <c r="H9472" s="166" t="s">
        <v>566</v>
      </c>
      <c r="I9472" s="167" t="s">
        <v>166</v>
      </c>
      <c r="J9472" s="168">
        <v>1.36</v>
      </c>
      <c r="K9472" s="169"/>
    </row>
    <row r="9473" spans="1:11">
      <c r="A9473" s="162" t="s">
        <v>20</v>
      </c>
      <c r="B9473" s="163" t="str">
        <f>TEXT(DATA[[#This Row],[Fecha]],"mmm")</f>
        <v>dic</v>
      </c>
      <c r="C9473" s="16">
        <f>(WEEKNUM(DATA[[#This Row],[Fecha]],2))</f>
        <v>52</v>
      </c>
      <c r="D9473" s="30">
        <v>45649</v>
      </c>
      <c r="E9473" s="102">
        <f>YEAR(DATA[[#This Row],[Fecha]])</f>
        <v>2024</v>
      </c>
      <c r="F9473" s="164" t="s">
        <v>398</v>
      </c>
      <c r="G9473" s="165" t="s">
        <v>482</v>
      </c>
      <c r="H9473" s="166" t="s">
        <v>150</v>
      </c>
      <c r="I9473" s="167" t="s">
        <v>57</v>
      </c>
      <c r="J9473" s="168">
        <v>10.49</v>
      </c>
      <c r="K9473" s="169" t="s">
        <v>1421</v>
      </c>
    </row>
    <row r="9474" spans="1:11">
      <c r="A9474" s="162" t="s">
        <v>22</v>
      </c>
      <c r="B9474" s="163" t="str">
        <f>TEXT(DATA[[#This Row],[Fecha]],"mmm")</f>
        <v>dic</v>
      </c>
      <c r="C9474" s="16">
        <f>(WEEKNUM(DATA[[#This Row],[Fecha]],2))</f>
        <v>52</v>
      </c>
      <c r="D9474" s="30">
        <v>45655</v>
      </c>
      <c r="E9474" s="102">
        <f>YEAR(DATA[[#This Row],[Fecha]])</f>
        <v>2024</v>
      </c>
      <c r="F9474" s="164" t="s">
        <v>58</v>
      </c>
      <c r="G9474" s="165" t="s">
        <v>71</v>
      </c>
      <c r="H9474" s="166" t="s">
        <v>194</v>
      </c>
      <c r="I9474" s="167" t="s">
        <v>166</v>
      </c>
      <c r="J9474" s="168">
        <v>2.2799999999999998</v>
      </c>
      <c r="K9474" s="169"/>
    </row>
    <row r="9475" spans="1:11">
      <c r="A9475" s="162" t="s">
        <v>20</v>
      </c>
      <c r="B9475" s="163" t="str">
        <f>TEXT(DATA[[#This Row],[Fecha]],"mmm")</f>
        <v>dic</v>
      </c>
      <c r="C9475" s="16">
        <f>(WEEKNUM(DATA[[#This Row],[Fecha]],2))</f>
        <v>52</v>
      </c>
      <c r="D9475" s="30">
        <v>45649</v>
      </c>
      <c r="E9475" s="102">
        <f>YEAR(DATA[[#This Row],[Fecha]])</f>
        <v>2024</v>
      </c>
      <c r="F9475" s="164" t="s">
        <v>398</v>
      </c>
      <c r="G9475" s="165" t="s">
        <v>70</v>
      </c>
      <c r="H9475" s="166" t="s">
        <v>84</v>
      </c>
      <c r="I9475" s="167" t="s">
        <v>57</v>
      </c>
      <c r="J9475" s="168">
        <v>40.49</v>
      </c>
      <c r="K9475" s="169" t="s">
        <v>1422</v>
      </c>
    </row>
    <row r="9476" spans="1:11">
      <c r="A9476" s="162" t="s">
        <v>19</v>
      </c>
      <c r="B9476" s="163" t="str">
        <f>TEXT(DATA[[#This Row],[Fecha]],"mmm")</f>
        <v>dic</v>
      </c>
      <c r="C9476" s="16">
        <f>(WEEKNUM(DATA[[#This Row],[Fecha]],2))</f>
        <v>52</v>
      </c>
      <c r="D9476" s="30">
        <v>45652</v>
      </c>
      <c r="E9476" s="102">
        <f>YEAR(DATA[[#This Row],[Fecha]])</f>
        <v>2024</v>
      </c>
      <c r="F9476" s="164" t="s">
        <v>398</v>
      </c>
      <c r="G9476" s="165" t="s">
        <v>74</v>
      </c>
      <c r="H9476" s="166" t="s">
        <v>149</v>
      </c>
      <c r="I9476" s="167" t="s">
        <v>166</v>
      </c>
      <c r="J9476" s="168">
        <v>3.22</v>
      </c>
      <c r="K9476" s="169"/>
    </row>
    <row r="9477" spans="1:11">
      <c r="A9477" s="162" t="s">
        <v>20</v>
      </c>
      <c r="B9477" s="163" t="str">
        <f>TEXT(DATA[[#This Row],[Fecha]],"mmm")</f>
        <v>dic</v>
      </c>
      <c r="C9477" s="16">
        <f>(WEEKNUM(DATA[[#This Row],[Fecha]],2))</f>
        <v>52</v>
      </c>
      <c r="D9477" s="30">
        <v>45649</v>
      </c>
      <c r="E9477" s="102">
        <f>YEAR(DATA[[#This Row],[Fecha]])</f>
        <v>2024</v>
      </c>
      <c r="F9477" s="164" t="s">
        <v>398</v>
      </c>
      <c r="G9477" s="165" t="s">
        <v>70</v>
      </c>
      <c r="H9477" s="166" t="s">
        <v>84</v>
      </c>
      <c r="I9477" s="167" t="s">
        <v>57</v>
      </c>
      <c r="J9477" s="168">
        <v>19.89</v>
      </c>
      <c r="K9477" s="169" t="s">
        <v>1422</v>
      </c>
    </row>
    <row r="9478" spans="1:11">
      <c r="A9478" s="162" t="s">
        <v>20</v>
      </c>
      <c r="B9478" s="163" t="str">
        <f>TEXT(DATA[[#This Row],[Fecha]],"mmm")</f>
        <v>dic</v>
      </c>
      <c r="C9478" s="16">
        <f>(WEEKNUM(DATA[[#This Row],[Fecha]],2))</f>
        <v>52</v>
      </c>
      <c r="D9478" s="30">
        <v>45649</v>
      </c>
      <c r="E9478" s="102">
        <f>YEAR(DATA[[#This Row],[Fecha]])</f>
        <v>2024</v>
      </c>
      <c r="F9478" s="164" t="s">
        <v>398</v>
      </c>
      <c r="G9478" s="165" t="s">
        <v>64</v>
      </c>
      <c r="H9478" s="166" t="s">
        <v>1423</v>
      </c>
      <c r="I9478" s="167" t="s">
        <v>57</v>
      </c>
      <c r="J9478" s="168">
        <v>11.87</v>
      </c>
      <c r="K9478" s="169" t="s">
        <v>1424</v>
      </c>
    </row>
    <row r="9479" spans="1:11">
      <c r="A9479" s="162" t="s">
        <v>19</v>
      </c>
      <c r="B9479" s="163" t="str">
        <f>TEXT(DATA[[#This Row],[Fecha]],"mmm")</f>
        <v>dic</v>
      </c>
      <c r="C9479" s="16">
        <f>(WEEKNUM(DATA[[#This Row],[Fecha]],2))</f>
        <v>52</v>
      </c>
      <c r="D9479" s="30">
        <v>45649</v>
      </c>
      <c r="E9479" s="102">
        <f>YEAR(DATA[[#This Row],[Fecha]])</f>
        <v>2024</v>
      </c>
      <c r="F9479" s="164" t="s">
        <v>398</v>
      </c>
      <c r="G9479" s="165" t="s">
        <v>53</v>
      </c>
      <c r="H9479" s="166" t="s">
        <v>519</v>
      </c>
      <c r="I9479" s="167" t="s">
        <v>56</v>
      </c>
      <c r="J9479" s="168">
        <v>11.51</v>
      </c>
      <c r="K9479" s="169" t="s">
        <v>1425</v>
      </c>
    </row>
    <row r="9480" spans="1:11">
      <c r="A9480" s="162" t="s">
        <v>19</v>
      </c>
      <c r="B9480" s="163" t="str">
        <f>TEXT(DATA[[#This Row],[Fecha]],"mmm")</f>
        <v>dic</v>
      </c>
      <c r="C9480" s="16">
        <f>(WEEKNUM(DATA[[#This Row],[Fecha]],2))</f>
        <v>52</v>
      </c>
      <c r="D9480" s="30">
        <v>45649</v>
      </c>
      <c r="E9480" s="102">
        <f>YEAR(DATA[[#This Row],[Fecha]])</f>
        <v>2024</v>
      </c>
      <c r="F9480" s="164" t="s">
        <v>398</v>
      </c>
      <c r="G9480" s="165" t="s">
        <v>53</v>
      </c>
      <c r="H9480" s="166" t="s">
        <v>519</v>
      </c>
      <c r="I9480" s="167" t="s">
        <v>56</v>
      </c>
      <c r="J9480" s="168">
        <v>9.33</v>
      </c>
      <c r="K9480" s="169" t="s">
        <v>1425</v>
      </c>
    </row>
    <row r="9481" spans="1:11">
      <c r="A9481" s="162" t="s">
        <v>19</v>
      </c>
      <c r="B9481" s="163" t="str">
        <f>TEXT(DATA[[#This Row],[Fecha]],"mmm")</f>
        <v>dic</v>
      </c>
      <c r="C9481" s="16">
        <f>(WEEKNUM(DATA[[#This Row],[Fecha]],2))</f>
        <v>52</v>
      </c>
      <c r="D9481" s="30">
        <v>45650</v>
      </c>
      <c r="E9481" s="102">
        <f>YEAR(DATA[[#This Row],[Fecha]])</f>
        <v>2024</v>
      </c>
      <c r="F9481" s="164" t="s">
        <v>58</v>
      </c>
      <c r="G9481" s="165" t="s">
        <v>65</v>
      </c>
      <c r="H9481" s="166" t="s">
        <v>1419</v>
      </c>
      <c r="I9481" s="167" t="s">
        <v>57</v>
      </c>
      <c r="J9481" s="168">
        <v>55.58</v>
      </c>
      <c r="K9481" s="169" t="s">
        <v>1426</v>
      </c>
    </row>
    <row r="9482" spans="1:11">
      <c r="A9482" s="162" t="s">
        <v>19</v>
      </c>
      <c r="B9482" s="163" t="str">
        <f>TEXT(DATA[[#This Row],[Fecha]],"mmm")</f>
        <v>dic</v>
      </c>
      <c r="C9482" s="16">
        <f>(WEEKNUM(DATA[[#This Row],[Fecha]],2))</f>
        <v>52</v>
      </c>
      <c r="D9482" s="30">
        <v>45650</v>
      </c>
      <c r="E9482" s="102">
        <f>YEAR(DATA[[#This Row],[Fecha]])</f>
        <v>2024</v>
      </c>
      <c r="F9482" s="164" t="s">
        <v>398</v>
      </c>
      <c r="G9482" s="165" t="s">
        <v>64</v>
      </c>
      <c r="H9482" s="166" t="s">
        <v>477</v>
      </c>
      <c r="I9482" s="167" t="s">
        <v>166</v>
      </c>
      <c r="J9482" s="168">
        <v>0.02</v>
      </c>
      <c r="K9482" s="169"/>
    </row>
    <row r="9483" spans="1:11">
      <c r="A9483" s="162" t="s">
        <v>22</v>
      </c>
      <c r="B9483" s="163" t="str">
        <f>TEXT(DATA[[#This Row],[Fecha]],"mmm")</f>
        <v>dic</v>
      </c>
      <c r="C9483" s="16">
        <f>(WEEKNUM(DATA[[#This Row],[Fecha]],2))</f>
        <v>52</v>
      </c>
      <c r="D9483" s="30">
        <v>45654</v>
      </c>
      <c r="E9483" s="102">
        <f>YEAR(DATA[[#This Row],[Fecha]])</f>
        <v>2024</v>
      </c>
      <c r="F9483" s="164" t="s">
        <v>58</v>
      </c>
      <c r="G9483" s="165" t="s">
        <v>65</v>
      </c>
      <c r="H9483" s="166" t="s">
        <v>429</v>
      </c>
      <c r="I9483" s="167" t="s">
        <v>166</v>
      </c>
      <c r="J9483" s="168">
        <v>2.0499999999999998</v>
      </c>
      <c r="K9483" s="169"/>
    </row>
    <row r="9484" spans="1:11">
      <c r="A9484" s="162" t="s">
        <v>22</v>
      </c>
      <c r="B9484" s="163" t="str">
        <f>TEXT(DATA[[#This Row],[Fecha]],"mmm")</f>
        <v>dic</v>
      </c>
      <c r="C9484" s="16">
        <f>(WEEKNUM(DATA[[#This Row],[Fecha]],2))</f>
        <v>52</v>
      </c>
      <c r="D9484" s="30">
        <v>45654</v>
      </c>
      <c r="E9484" s="102">
        <f>YEAR(DATA[[#This Row],[Fecha]])</f>
        <v>2024</v>
      </c>
      <c r="F9484" s="164" t="s">
        <v>58</v>
      </c>
      <c r="G9484" s="165" t="s">
        <v>65</v>
      </c>
      <c r="H9484" s="166" t="s">
        <v>429</v>
      </c>
      <c r="I9484" s="167" t="s">
        <v>166</v>
      </c>
      <c r="J9484" s="168">
        <v>0.1</v>
      </c>
      <c r="K9484" s="169"/>
    </row>
    <row r="9485" spans="1:11">
      <c r="A9485" s="162" t="s">
        <v>19</v>
      </c>
      <c r="B9485" s="163" t="str">
        <f>TEXT(DATA[[#This Row],[Fecha]],"mmm")</f>
        <v>dic</v>
      </c>
      <c r="C9485" s="16">
        <f>(WEEKNUM(DATA[[#This Row],[Fecha]],2))</f>
        <v>52</v>
      </c>
      <c r="D9485" s="30">
        <v>45650</v>
      </c>
      <c r="E9485" s="102">
        <f>YEAR(DATA[[#This Row],[Fecha]])</f>
        <v>2024</v>
      </c>
      <c r="F9485" s="164" t="s">
        <v>58</v>
      </c>
      <c r="G9485" s="165" t="s">
        <v>65</v>
      </c>
      <c r="H9485" s="166" t="s">
        <v>1419</v>
      </c>
      <c r="I9485" s="167" t="s">
        <v>57</v>
      </c>
      <c r="J9485" s="168">
        <v>48.83</v>
      </c>
      <c r="K9485" s="169" t="s">
        <v>1426</v>
      </c>
    </row>
    <row r="9486" spans="1:11">
      <c r="A9486" s="162" t="s">
        <v>19</v>
      </c>
      <c r="B9486" s="163" t="str">
        <f>TEXT(DATA[[#This Row],[Fecha]],"mmm")</f>
        <v>dic</v>
      </c>
      <c r="C9486" s="16">
        <f>(WEEKNUM(DATA[[#This Row],[Fecha]],2))</f>
        <v>52</v>
      </c>
      <c r="D9486" s="30">
        <v>45652</v>
      </c>
      <c r="E9486" s="102">
        <f>YEAR(DATA[[#This Row],[Fecha]])</f>
        <v>2024</v>
      </c>
      <c r="F9486" s="164" t="s">
        <v>58</v>
      </c>
      <c r="G9486" s="165" t="s">
        <v>65</v>
      </c>
      <c r="H9486" s="166" t="s">
        <v>435</v>
      </c>
      <c r="I9486" s="167" t="s">
        <v>166</v>
      </c>
      <c r="J9486" s="168">
        <v>2.7</v>
      </c>
      <c r="K9486" s="169"/>
    </row>
    <row r="9487" spans="1:11">
      <c r="A9487" s="162" t="s">
        <v>19</v>
      </c>
      <c r="B9487" s="163" t="str">
        <f>TEXT(DATA[[#This Row],[Fecha]],"mmm")</f>
        <v>dic</v>
      </c>
      <c r="C9487" s="16">
        <f>(WEEKNUM(DATA[[#This Row],[Fecha]],2))</f>
        <v>52</v>
      </c>
      <c r="D9487" s="30">
        <v>45649</v>
      </c>
      <c r="E9487" s="102">
        <f>YEAR(DATA[[#This Row],[Fecha]])</f>
        <v>2024</v>
      </c>
      <c r="F9487" s="164" t="s">
        <v>58</v>
      </c>
      <c r="G9487" s="165" t="s">
        <v>65</v>
      </c>
      <c r="H9487" s="166" t="s">
        <v>435</v>
      </c>
      <c r="I9487" s="167" t="s">
        <v>166</v>
      </c>
      <c r="J9487" s="168">
        <v>2.4500000000000002</v>
      </c>
      <c r="K9487" s="169"/>
    </row>
    <row r="9488" spans="1:11">
      <c r="A9488" s="162" t="s">
        <v>19</v>
      </c>
      <c r="B9488" s="163" t="str">
        <f>TEXT(DATA[[#This Row],[Fecha]],"mmm")</f>
        <v>dic</v>
      </c>
      <c r="C9488" s="16">
        <f>(WEEKNUM(DATA[[#This Row],[Fecha]],2))</f>
        <v>52</v>
      </c>
      <c r="D9488" s="30">
        <v>45654</v>
      </c>
      <c r="E9488" s="102">
        <f>YEAR(DATA[[#This Row],[Fecha]])</f>
        <v>2024</v>
      </c>
      <c r="F9488" s="164" t="s">
        <v>58</v>
      </c>
      <c r="G9488" s="165" t="s">
        <v>65</v>
      </c>
      <c r="H9488" s="166" t="s">
        <v>435</v>
      </c>
      <c r="I9488" s="167" t="s">
        <v>166</v>
      </c>
      <c r="J9488" s="168">
        <v>2.39</v>
      </c>
      <c r="K9488" s="169"/>
    </row>
    <row r="9489" spans="1:11">
      <c r="A9489" s="162" t="s">
        <v>22</v>
      </c>
      <c r="B9489" s="163" t="str">
        <f>TEXT(DATA[[#This Row],[Fecha]],"mmm")</f>
        <v>dic</v>
      </c>
      <c r="C9489" s="16">
        <f>(WEEKNUM(DATA[[#This Row],[Fecha]],2))</f>
        <v>52</v>
      </c>
      <c r="D9489" s="30">
        <v>45655</v>
      </c>
      <c r="E9489" s="102">
        <f>YEAR(DATA[[#This Row],[Fecha]])</f>
        <v>2024</v>
      </c>
      <c r="F9489" s="164" t="s">
        <v>58</v>
      </c>
      <c r="G9489" s="165" t="s">
        <v>65</v>
      </c>
      <c r="H9489" s="166" t="s">
        <v>435</v>
      </c>
      <c r="I9489" s="167" t="s">
        <v>166</v>
      </c>
      <c r="J9489" s="168">
        <v>2.33</v>
      </c>
      <c r="K9489" s="169"/>
    </row>
    <row r="9490" spans="1:11">
      <c r="A9490" s="162" t="s">
        <v>19</v>
      </c>
      <c r="B9490" s="163" t="str">
        <f>TEXT(DATA[[#This Row],[Fecha]],"mmm")</f>
        <v>dic</v>
      </c>
      <c r="C9490" s="16">
        <f>(WEEKNUM(DATA[[#This Row],[Fecha]],2))</f>
        <v>52</v>
      </c>
      <c r="D9490" s="30">
        <v>45654</v>
      </c>
      <c r="E9490" s="102">
        <f>YEAR(DATA[[#This Row],[Fecha]])</f>
        <v>2024</v>
      </c>
      <c r="F9490" s="164" t="s">
        <v>58</v>
      </c>
      <c r="G9490" s="165" t="s">
        <v>65</v>
      </c>
      <c r="H9490" s="166" t="s">
        <v>435</v>
      </c>
      <c r="I9490" s="167" t="s">
        <v>166</v>
      </c>
      <c r="J9490" s="168">
        <v>2.25</v>
      </c>
      <c r="K9490" s="169"/>
    </row>
    <row r="9491" spans="1:11">
      <c r="A9491" s="162" t="s">
        <v>19</v>
      </c>
      <c r="B9491" s="163" t="str">
        <f>TEXT(DATA[[#This Row],[Fecha]],"mmm")</f>
        <v>dic</v>
      </c>
      <c r="C9491" s="16">
        <f>(WEEKNUM(DATA[[#This Row],[Fecha]],2))</f>
        <v>52</v>
      </c>
      <c r="D9491" s="30">
        <v>45652</v>
      </c>
      <c r="E9491" s="102">
        <f>YEAR(DATA[[#This Row],[Fecha]])</f>
        <v>2024</v>
      </c>
      <c r="F9491" s="164" t="s">
        <v>58</v>
      </c>
      <c r="G9491" s="165" t="s">
        <v>65</v>
      </c>
      <c r="H9491" s="166" t="s">
        <v>435</v>
      </c>
      <c r="I9491" s="167" t="s">
        <v>166</v>
      </c>
      <c r="J9491" s="168">
        <v>1.76</v>
      </c>
      <c r="K9491" s="169"/>
    </row>
    <row r="9492" spans="1:11">
      <c r="A9492" s="162" t="s">
        <v>22</v>
      </c>
      <c r="B9492" s="163" t="str">
        <f>TEXT(DATA[[#This Row],[Fecha]],"mmm")</f>
        <v>dic</v>
      </c>
      <c r="C9492" s="16">
        <f>(WEEKNUM(DATA[[#This Row],[Fecha]],2))</f>
        <v>52</v>
      </c>
      <c r="D9492" s="30">
        <v>45655</v>
      </c>
      <c r="E9492" s="102">
        <f>YEAR(DATA[[#This Row],[Fecha]])</f>
        <v>2024</v>
      </c>
      <c r="F9492" s="164" t="s">
        <v>58</v>
      </c>
      <c r="G9492" s="165" t="s">
        <v>65</v>
      </c>
      <c r="H9492" s="166" t="s">
        <v>435</v>
      </c>
      <c r="I9492" s="167" t="s">
        <v>166</v>
      </c>
      <c r="J9492" s="168">
        <v>1.73</v>
      </c>
      <c r="K9492" s="169"/>
    </row>
    <row r="9493" spans="1:11">
      <c r="A9493" s="162" t="s">
        <v>19</v>
      </c>
      <c r="B9493" s="163" t="str">
        <f>TEXT(DATA[[#This Row],[Fecha]],"mmm")</f>
        <v>dic</v>
      </c>
      <c r="C9493" s="16">
        <f>(WEEKNUM(DATA[[#This Row],[Fecha]],2))</f>
        <v>52</v>
      </c>
      <c r="D9493" s="30">
        <v>45654</v>
      </c>
      <c r="E9493" s="102">
        <f>YEAR(DATA[[#This Row],[Fecha]])</f>
        <v>2024</v>
      </c>
      <c r="F9493" s="164" t="s">
        <v>58</v>
      </c>
      <c r="G9493" s="165" t="s">
        <v>65</v>
      </c>
      <c r="H9493" s="166" t="s">
        <v>435</v>
      </c>
      <c r="I9493" s="167" t="s">
        <v>166</v>
      </c>
      <c r="J9493" s="168">
        <v>1.2</v>
      </c>
      <c r="K9493" s="169"/>
    </row>
    <row r="9494" spans="1:11">
      <c r="A9494" s="162" t="s">
        <v>19</v>
      </c>
      <c r="B9494" s="163" t="str">
        <f>TEXT(DATA[[#This Row],[Fecha]],"mmm")</f>
        <v>dic</v>
      </c>
      <c r="C9494" s="16">
        <f>(WEEKNUM(DATA[[#This Row],[Fecha]],2))</f>
        <v>52</v>
      </c>
      <c r="D9494" s="30">
        <v>45653</v>
      </c>
      <c r="E9494" s="102">
        <f>YEAR(DATA[[#This Row],[Fecha]])</f>
        <v>2024</v>
      </c>
      <c r="F9494" s="164" t="s">
        <v>58</v>
      </c>
      <c r="G9494" s="165" t="s">
        <v>65</v>
      </c>
      <c r="H9494" s="166" t="s">
        <v>435</v>
      </c>
      <c r="I9494" s="167" t="s">
        <v>166</v>
      </c>
      <c r="J9494" s="168">
        <v>1.1000000000000001</v>
      </c>
      <c r="K9494" s="169"/>
    </row>
    <row r="9495" spans="1:11">
      <c r="A9495" s="162" t="s">
        <v>19</v>
      </c>
      <c r="B9495" s="163" t="str">
        <f>TEXT(DATA[[#This Row],[Fecha]],"mmm")</f>
        <v>dic</v>
      </c>
      <c r="C9495" s="16">
        <f>(WEEKNUM(DATA[[#This Row],[Fecha]],2))</f>
        <v>52</v>
      </c>
      <c r="D9495" s="30">
        <v>45653</v>
      </c>
      <c r="E9495" s="102">
        <f>YEAR(DATA[[#This Row],[Fecha]])</f>
        <v>2024</v>
      </c>
      <c r="F9495" s="164" t="s">
        <v>58</v>
      </c>
      <c r="G9495" s="165" t="s">
        <v>65</v>
      </c>
      <c r="H9495" s="166" t="s">
        <v>435</v>
      </c>
      <c r="I9495" s="167" t="s">
        <v>166</v>
      </c>
      <c r="J9495" s="168">
        <v>1.06</v>
      </c>
      <c r="K9495" s="169"/>
    </row>
    <row r="9496" spans="1:11">
      <c r="A9496" s="162" t="s">
        <v>19</v>
      </c>
      <c r="B9496" s="163" t="str">
        <f>TEXT(DATA[[#This Row],[Fecha]],"mmm")</f>
        <v>dic</v>
      </c>
      <c r="C9496" s="16">
        <f>(WEEKNUM(DATA[[#This Row],[Fecha]],2))</f>
        <v>52</v>
      </c>
      <c r="D9496" s="30">
        <v>45654</v>
      </c>
      <c r="E9496" s="102">
        <f>YEAR(DATA[[#This Row],[Fecha]])</f>
        <v>2024</v>
      </c>
      <c r="F9496" s="164" t="s">
        <v>58</v>
      </c>
      <c r="G9496" s="165" t="s">
        <v>65</v>
      </c>
      <c r="H9496" s="166" t="s">
        <v>435</v>
      </c>
      <c r="I9496" s="167" t="s">
        <v>166</v>
      </c>
      <c r="J9496" s="168">
        <v>0.2</v>
      </c>
      <c r="K9496" s="169"/>
    </row>
    <row r="9497" spans="1:11">
      <c r="A9497" s="162" t="s">
        <v>22</v>
      </c>
      <c r="B9497" s="163" t="str">
        <f>TEXT(DATA[[#This Row],[Fecha]],"mmm")</f>
        <v>dic</v>
      </c>
      <c r="C9497" s="16">
        <f>(WEEKNUM(DATA[[#This Row],[Fecha]],2))</f>
        <v>52</v>
      </c>
      <c r="D9497" s="30">
        <v>45655</v>
      </c>
      <c r="E9497" s="102">
        <f>YEAR(DATA[[#This Row],[Fecha]])</f>
        <v>2024</v>
      </c>
      <c r="F9497" s="164" t="s">
        <v>58</v>
      </c>
      <c r="G9497" s="165" t="s">
        <v>65</v>
      </c>
      <c r="H9497" s="166" t="s">
        <v>435</v>
      </c>
      <c r="I9497" s="167" t="s">
        <v>166</v>
      </c>
      <c r="J9497" s="168">
        <v>0.15</v>
      </c>
      <c r="K9497" s="169"/>
    </row>
    <row r="9498" spans="1:11">
      <c r="A9498" s="162" t="s">
        <v>22</v>
      </c>
      <c r="B9498" s="163" t="str">
        <f>TEXT(DATA[[#This Row],[Fecha]],"mmm")</f>
        <v>dic</v>
      </c>
      <c r="C9498" s="16">
        <f>(WEEKNUM(DATA[[#This Row],[Fecha]],2))</f>
        <v>52</v>
      </c>
      <c r="D9498" s="30">
        <v>45650</v>
      </c>
      <c r="E9498" s="102">
        <f>YEAR(DATA[[#This Row],[Fecha]])</f>
        <v>2024</v>
      </c>
      <c r="F9498" s="164" t="s">
        <v>398</v>
      </c>
      <c r="G9498" s="165" t="s">
        <v>74</v>
      </c>
      <c r="H9498" s="166" t="s">
        <v>135</v>
      </c>
      <c r="I9498" s="167" t="s">
        <v>57</v>
      </c>
      <c r="J9498" s="168">
        <v>11.8</v>
      </c>
      <c r="K9498" s="169" t="s">
        <v>1427</v>
      </c>
    </row>
    <row r="9499" spans="1:11">
      <c r="A9499" s="162" t="s">
        <v>20</v>
      </c>
      <c r="B9499" s="163" t="str">
        <f>TEXT(DATA[[#This Row],[Fecha]],"mmm")</f>
        <v>dic</v>
      </c>
      <c r="C9499" s="16">
        <f>(WEEKNUM(DATA[[#This Row],[Fecha]],2))</f>
        <v>52</v>
      </c>
      <c r="D9499" s="30">
        <v>45649</v>
      </c>
      <c r="E9499" s="102">
        <f>YEAR(DATA[[#This Row],[Fecha]])</f>
        <v>2024</v>
      </c>
      <c r="F9499" s="164" t="s">
        <v>335</v>
      </c>
      <c r="G9499" s="165" t="s">
        <v>75</v>
      </c>
      <c r="H9499" s="166" t="s">
        <v>705</v>
      </c>
      <c r="I9499" s="167" t="s">
        <v>166</v>
      </c>
      <c r="J9499" s="168">
        <v>3.54</v>
      </c>
      <c r="K9499" s="169"/>
    </row>
    <row r="9500" spans="1:11">
      <c r="A9500" s="162" t="s">
        <v>20</v>
      </c>
      <c r="B9500" s="163" t="str">
        <f>TEXT(DATA[[#This Row],[Fecha]],"mmm")</f>
        <v>dic</v>
      </c>
      <c r="C9500" s="16">
        <f>(WEEKNUM(DATA[[#This Row],[Fecha]],2))</f>
        <v>52</v>
      </c>
      <c r="D9500" s="30">
        <v>45654</v>
      </c>
      <c r="E9500" s="102">
        <f>YEAR(DATA[[#This Row],[Fecha]])</f>
        <v>2024</v>
      </c>
      <c r="F9500" s="164" t="s">
        <v>398</v>
      </c>
      <c r="G9500" s="165" t="s">
        <v>52</v>
      </c>
      <c r="H9500" s="166" t="s">
        <v>552</v>
      </c>
      <c r="I9500" s="167" t="s">
        <v>166</v>
      </c>
      <c r="J9500" s="168">
        <v>2.6</v>
      </c>
      <c r="K9500" s="169"/>
    </row>
    <row r="9501" spans="1:11">
      <c r="A9501" s="162" t="s">
        <v>20</v>
      </c>
      <c r="B9501" s="163" t="str">
        <f>TEXT(DATA[[#This Row],[Fecha]],"mmm")</f>
        <v>dic</v>
      </c>
      <c r="C9501" s="16">
        <f>(WEEKNUM(DATA[[#This Row],[Fecha]],2))</f>
        <v>52</v>
      </c>
      <c r="D9501" s="30">
        <v>45654</v>
      </c>
      <c r="E9501" s="102">
        <f>YEAR(DATA[[#This Row],[Fecha]])</f>
        <v>2024</v>
      </c>
      <c r="F9501" s="164" t="s">
        <v>398</v>
      </c>
      <c r="G9501" s="165" t="s">
        <v>52</v>
      </c>
      <c r="H9501" s="166" t="s">
        <v>552</v>
      </c>
      <c r="I9501" s="167" t="s">
        <v>166</v>
      </c>
      <c r="J9501" s="168">
        <v>0.67</v>
      </c>
      <c r="K9501" s="169"/>
    </row>
    <row r="9502" spans="1:11">
      <c r="A9502" s="162" t="s">
        <v>19</v>
      </c>
      <c r="B9502" s="163" t="str">
        <f>TEXT(DATA[[#This Row],[Fecha]],"mmm")</f>
        <v>dic</v>
      </c>
      <c r="C9502" s="16">
        <f>(WEEKNUM(DATA[[#This Row],[Fecha]],2))</f>
        <v>52</v>
      </c>
      <c r="D9502" s="30">
        <v>45650</v>
      </c>
      <c r="E9502" s="102">
        <f>YEAR(DATA[[#This Row],[Fecha]])</f>
        <v>2024</v>
      </c>
      <c r="F9502" s="164" t="s">
        <v>398</v>
      </c>
      <c r="G9502" s="165" t="s">
        <v>64</v>
      </c>
      <c r="H9502" s="166" t="s">
        <v>477</v>
      </c>
      <c r="I9502" s="167" t="s">
        <v>57</v>
      </c>
      <c r="J9502" s="168">
        <v>14.82</v>
      </c>
      <c r="K9502" s="169" t="s">
        <v>1428</v>
      </c>
    </row>
    <row r="9503" spans="1:11">
      <c r="A9503" s="162" t="s">
        <v>19</v>
      </c>
      <c r="B9503" s="163" t="str">
        <f>TEXT(DATA[[#This Row],[Fecha]],"mmm")</f>
        <v>dic</v>
      </c>
      <c r="C9503" s="16">
        <f>(WEEKNUM(DATA[[#This Row],[Fecha]],2))</f>
        <v>52</v>
      </c>
      <c r="D9503" s="30">
        <v>45650</v>
      </c>
      <c r="E9503" s="102">
        <f>YEAR(DATA[[#This Row],[Fecha]])</f>
        <v>2024</v>
      </c>
      <c r="F9503" s="164" t="s">
        <v>58</v>
      </c>
      <c r="G9503" s="165" t="s">
        <v>53</v>
      </c>
      <c r="H9503" s="166" t="s">
        <v>360</v>
      </c>
      <c r="I9503" s="167" t="s">
        <v>166</v>
      </c>
      <c r="J9503" s="168">
        <v>2.0699999999999998</v>
      </c>
      <c r="K9503" s="169"/>
    </row>
    <row r="9504" spans="1:11">
      <c r="A9504" s="162" t="s">
        <v>19</v>
      </c>
      <c r="B9504" s="163" t="str">
        <f>TEXT(DATA[[#This Row],[Fecha]],"mmm")</f>
        <v>dic</v>
      </c>
      <c r="C9504" s="16">
        <f>(WEEKNUM(DATA[[#This Row],[Fecha]],2))</f>
        <v>52</v>
      </c>
      <c r="D9504" s="30">
        <v>45650</v>
      </c>
      <c r="E9504" s="102">
        <f>YEAR(DATA[[#This Row],[Fecha]])</f>
        <v>2024</v>
      </c>
      <c r="F9504" s="164" t="s">
        <v>58</v>
      </c>
      <c r="G9504" s="165" t="s">
        <v>65</v>
      </c>
      <c r="H9504" s="166" t="s">
        <v>435</v>
      </c>
      <c r="I9504" s="167" t="s">
        <v>56</v>
      </c>
      <c r="J9504" s="168">
        <v>7.21</v>
      </c>
      <c r="K9504" s="169"/>
    </row>
    <row r="9505" spans="1:11">
      <c r="A9505" s="162" t="s">
        <v>20</v>
      </c>
      <c r="B9505" s="163" t="str">
        <f>TEXT(DATA[[#This Row],[Fecha]],"mmm")</f>
        <v>dic</v>
      </c>
      <c r="C9505" s="16">
        <f>(WEEKNUM(DATA[[#This Row],[Fecha]],2))</f>
        <v>52</v>
      </c>
      <c r="D9505" s="30">
        <v>45650</v>
      </c>
      <c r="E9505" s="102">
        <f>YEAR(DATA[[#This Row],[Fecha]])</f>
        <v>2024</v>
      </c>
      <c r="F9505" s="164" t="s">
        <v>58</v>
      </c>
      <c r="G9505" s="165" t="s">
        <v>53</v>
      </c>
      <c r="H9505" s="166" t="s">
        <v>387</v>
      </c>
      <c r="I9505" s="167" t="s">
        <v>166</v>
      </c>
      <c r="J9505" s="168">
        <v>4.07</v>
      </c>
      <c r="K9505" s="169"/>
    </row>
    <row r="9506" spans="1:11">
      <c r="A9506" s="162" t="s">
        <v>20</v>
      </c>
      <c r="B9506" s="163" t="str">
        <f>TEXT(DATA[[#This Row],[Fecha]],"mmm")</f>
        <v>dic</v>
      </c>
      <c r="C9506" s="16">
        <f>(WEEKNUM(DATA[[#This Row],[Fecha]],2))</f>
        <v>52</v>
      </c>
      <c r="D9506" s="30">
        <v>45650</v>
      </c>
      <c r="E9506" s="102">
        <f>YEAR(DATA[[#This Row],[Fecha]])</f>
        <v>2024</v>
      </c>
      <c r="F9506" s="164" t="s">
        <v>58</v>
      </c>
      <c r="G9506" s="165" t="s">
        <v>53</v>
      </c>
      <c r="H9506" s="166" t="s">
        <v>387</v>
      </c>
      <c r="I9506" s="167" t="s">
        <v>166</v>
      </c>
      <c r="J9506" s="168">
        <v>1.33</v>
      </c>
      <c r="K9506" s="169"/>
    </row>
    <row r="9507" spans="1:11">
      <c r="A9507" s="162" t="s">
        <v>20</v>
      </c>
      <c r="B9507" s="163" t="str">
        <f>TEXT(DATA[[#This Row],[Fecha]],"mmm")</f>
        <v>dic</v>
      </c>
      <c r="C9507" s="16">
        <f>(WEEKNUM(DATA[[#This Row],[Fecha]],2))</f>
        <v>52</v>
      </c>
      <c r="D9507" s="30">
        <v>45650</v>
      </c>
      <c r="E9507" s="102">
        <f>YEAR(DATA[[#This Row],[Fecha]])</f>
        <v>2024</v>
      </c>
      <c r="F9507" s="164" t="s">
        <v>58</v>
      </c>
      <c r="G9507" s="165" t="s">
        <v>53</v>
      </c>
      <c r="H9507" s="166" t="s">
        <v>387</v>
      </c>
      <c r="I9507" s="167" t="s">
        <v>166</v>
      </c>
      <c r="J9507" s="168">
        <v>1.07</v>
      </c>
      <c r="K9507" s="169"/>
    </row>
    <row r="9508" spans="1:11">
      <c r="A9508" s="162" t="s">
        <v>20</v>
      </c>
      <c r="B9508" s="163" t="str">
        <f>TEXT(DATA[[#This Row],[Fecha]],"mmm")</f>
        <v>dic</v>
      </c>
      <c r="C9508" s="16">
        <f>(WEEKNUM(DATA[[#This Row],[Fecha]],2))</f>
        <v>52</v>
      </c>
      <c r="D9508" s="30">
        <v>45650</v>
      </c>
      <c r="E9508" s="102">
        <f>YEAR(DATA[[#This Row],[Fecha]])</f>
        <v>2024</v>
      </c>
      <c r="F9508" s="164" t="s">
        <v>398</v>
      </c>
      <c r="G9508" s="165" t="s">
        <v>64</v>
      </c>
      <c r="H9508" s="166" t="s">
        <v>1391</v>
      </c>
      <c r="I9508" s="167" t="s">
        <v>57</v>
      </c>
      <c r="J9508" s="168">
        <v>6.23</v>
      </c>
      <c r="K9508" s="169"/>
    </row>
    <row r="9509" spans="1:11">
      <c r="A9509" s="162" t="s">
        <v>20</v>
      </c>
      <c r="B9509" s="163" t="str">
        <f>TEXT(DATA[[#This Row],[Fecha]],"mmm")</f>
        <v>dic</v>
      </c>
      <c r="C9509" s="16">
        <f>(WEEKNUM(DATA[[#This Row],[Fecha]],2))</f>
        <v>52</v>
      </c>
      <c r="D9509" s="30">
        <v>45650</v>
      </c>
      <c r="E9509" s="102">
        <f>YEAR(DATA[[#This Row],[Fecha]])</f>
        <v>2024</v>
      </c>
      <c r="F9509" s="164" t="s">
        <v>335</v>
      </c>
      <c r="G9509" s="165" t="s">
        <v>75</v>
      </c>
      <c r="H9509" s="166" t="s">
        <v>555</v>
      </c>
      <c r="I9509" s="167" t="s">
        <v>57</v>
      </c>
      <c r="J9509" s="168">
        <v>8.6300000000000008</v>
      </c>
      <c r="K9509" s="169"/>
    </row>
    <row r="9510" spans="1:11">
      <c r="A9510" s="162" t="s">
        <v>22</v>
      </c>
      <c r="B9510" s="163" t="str">
        <f>TEXT(DATA[[#This Row],[Fecha]],"mmm")</f>
        <v>dic</v>
      </c>
      <c r="C9510" s="16">
        <f>(WEEKNUM(DATA[[#This Row],[Fecha]],2))</f>
        <v>52</v>
      </c>
      <c r="D9510" s="30">
        <v>45650</v>
      </c>
      <c r="E9510" s="102">
        <f>YEAR(DATA[[#This Row],[Fecha]])</f>
        <v>2024</v>
      </c>
      <c r="F9510" s="164" t="s">
        <v>398</v>
      </c>
      <c r="G9510" s="165" t="s">
        <v>65</v>
      </c>
      <c r="H9510" s="166" t="s">
        <v>89</v>
      </c>
      <c r="I9510" s="167" t="s">
        <v>56</v>
      </c>
      <c r="J9510" s="168">
        <v>7.8</v>
      </c>
      <c r="K9510" s="169"/>
    </row>
    <row r="9511" spans="1:11">
      <c r="A9511" s="162" t="s">
        <v>20</v>
      </c>
      <c r="B9511" s="163" t="str">
        <f>TEXT(DATA[[#This Row],[Fecha]],"mmm")</f>
        <v>dic</v>
      </c>
      <c r="C9511" s="16">
        <f>(WEEKNUM(DATA[[#This Row],[Fecha]],2))</f>
        <v>52</v>
      </c>
      <c r="D9511" s="30">
        <v>45650</v>
      </c>
      <c r="E9511" s="102">
        <f>YEAR(DATA[[#This Row],[Fecha]])</f>
        <v>2024</v>
      </c>
      <c r="F9511" s="164" t="s">
        <v>58</v>
      </c>
      <c r="G9511" s="165" t="s">
        <v>52</v>
      </c>
      <c r="H9511" s="166" t="s">
        <v>162</v>
      </c>
      <c r="I9511" s="167" t="s">
        <v>56</v>
      </c>
      <c r="J9511" s="168">
        <v>52.68</v>
      </c>
      <c r="K9511" s="169" t="s">
        <v>1429</v>
      </c>
    </row>
    <row r="9512" spans="1:11">
      <c r="A9512" s="162" t="s">
        <v>20</v>
      </c>
      <c r="B9512" s="163" t="str">
        <f>TEXT(DATA[[#This Row],[Fecha]],"mmm")</f>
        <v>dic</v>
      </c>
      <c r="C9512" s="16">
        <f>(WEEKNUM(DATA[[#This Row],[Fecha]],2))</f>
        <v>52</v>
      </c>
      <c r="D9512" s="30">
        <v>45650</v>
      </c>
      <c r="E9512" s="102">
        <f>YEAR(DATA[[#This Row],[Fecha]])</f>
        <v>2024</v>
      </c>
      <c r="F9512" s="164" t="s">
        <v>58</v>
      </c>
      <c r="G9512" s="165" t="s">
        <v>52</v>
      </c>
      <c r="H9512" s="166" t="s">
        <v>162</v>
      </c>
      <c r="I9512" s="167" t="s">
        <v>56</v>
      </c>
      <c r="J9512" s="168">
        <v>13.21</v>
      </c>
      <c r="K9512" s="169" t="s">
        <v>1429</v>
      </c>
    </row>
    <row r="9513" spans="1:11">
      <c r="A9513" s="162" t="s">
        <v>20</v>
      </c>
      <c r="B9513" s="163" t="str">
        <f>TEXT(DATA[[#This Row],[Fecha]],"mmm")</f>
        <v>dic</v>
      </c>
      <c r="C9513" s="16">
        <f>(WEEKNUM(DATA[[#This Row],[Fecha]],2))</f>
        <v>52</v>
      </c>
      <c r="D9513" s="30">
        <v>45652</v>
      </c>
      <c r="E9513" s="102">
        <f>YEAR(DATA[[#This Row],[Fecha]])</f>
        <v>2024</v>
      </c>
      <c r="F9513" s="164" t="s">
        <v>335</v>
      </c>
      <c r="G9513" s="165" t="s">
        <v>482</v>
      </c>
      <c r="H9513" s="166" t="s">
        <v>1430</v>
      </c>
      <c r="I9513" s="167" t="s">
        <v>56</v>
      </c>
      <c r="J9513" s="168">
        <v>19.71</v>
      </c>
      <c r="K9513" s="169" t="s">
        <v>1431</v>
      </c>
    </row>
    <row r="9514" spans="1:11">
      <c r="A9514" s="162" t="s">
        <v>22</v>
      </c>
      <c r="B9514" s="163" t="str">
        <f>TEXT(DATA[[#This Row],[Fecha]],"mmm")</f>
        <v>dic</v>
      </c>
      <c r="C9514" s="16">
        <f>(WEEKNUM(DATA[[#This Row],[Fecha]],2))</f>
        <v>52</v>
      </c>
      <c r="D9514" s="30">
        <v>45649</v>
      </c>
      <c r="E9514" s="102">
        <f>YEAR(DATA[[#This Row],[Fecha]])</f>
        <v>2024</v>
      </c>
      <c r="F9514" s="164" t="s">
        <v>398</v>
      </c>
      <c r="G9514" s="165" t="s">
        <v>70</v>
      </c>
      <c r="H9514" s="166" t="s">
        <v>84</v>
      </c>
      <c r="I9514" s="167" t="s">
        <v>166</v>
      </c>
      <c r="J9514" s="168">
        <v>4.75</v>
      </c>
      <c r="K9514" s="169"/>
    </row>
    <row r="9515" spans="1:11">
      <c r="A9515" s="162" t="s">
        <v>20</v>
      </c>
      <c r="B9515" s="163" t="str">
        <f>TEXT(DATA[[#This Row],[Fecha]],"mmm")</f>
        <v>dic</v>
      </c>
      <c r="C9515" s="16">
        <f>(WEEKNUM(DATA[[#This Row],[Fecha]],2))</f>
        <v>52</v>
      </c>
      <c r="D9515" s="30">
        <v>45649</v>
      </c>
      <c r="E9515" s="102">
        <f>YEAR(DATA[[#This Row],[Fecha]])</f>
        <v>2024</v>
      </c>
      <c r="F9515" s="164" t="s">
        <v>398</v>
      </c>
      <c r="G9515" s="165" t="s">
        <v>70</v>
      </c>
      <c r="H9515" s="166" t="s">
        <v>84</v>
      </c>
      <c r="I9515" s="167" t="s">
        <v>166</v>
      </c>
      <c r="J9515" s="168">
        <v>3.91</v>
      </c>
      <c r="K9515" s="169"/>
    </row>
    <row r="9516" spans="1:11">
      <c r="A9516" s="162" t="s">
        <v>20</v>
      </c>
      <c r="B9516" s="163" t="str">
        <f>TEXT(DATA[[#This Row],[Fecha]],"mmm")</f>
        <v>dic</v>
      </c>
      <c r="C9516" s="16">
        <f>(WEEKNUM(DATA[[#This Row],[Fecha]],2))</f>
        <v>52</v>
      </c>
      <c r="D9516" s="30">
        <v>45649</v>
      </c>
      <c r="E9516" s="102">
        <f>YEAR(DATA[[#This Row],[Fecha]])</f>
        <v>2024</v>
      </c>
      <c r="F9516" s="164" t="s">
        <v>398</v>
      </c>
      <c r="G9516" s="165" t="s">
        <v>70</v>
      </c>
      <c r="H9516" s="166" t="s">
        <v>84</v>
      </c>
      <c r="I9516" s="167" t="s">
        <v>166</v>
      </c>
      <c r="J9516" s="168">
        <v>3.73</v>
      </c>
      <c r="K9516" s="169"/>
    </row>
    <row r="9517" spans="1:11">
      <c r="A9517" s="162" t="s">
        <v>22</v>
      </c>
      <c r="B9517" s="163" t="str">
        <f>TEXT(DATA[[#This Row],[Fecha]],"mmm")</f>
        <v>dic</v>
      </c>
      <c r="C9517" s="16">
        <f>(WEEKNUM(DATA[[#This Row],[Fecha]],2))</f>
        <v>52</v>
      </c>
      <c r="D9517" s="30">
        <v>45649</v>
      </c>
      <c r="E9517" s="102">
        <f>YEAR(DATA[[#This Row],[Fecha]])</f>
        <v>2024</v>
      </c>
      <c r="F9517" s="164" t="s">
        <v>398</v>
      </c>
      <c r="G9517" s="165" t="s">
        <v>70</v>
      </c>
      <c r="H9517" s="166" t="s">
        <v>84</v>
      </c>
      <c r="I9517" s="167" t="s">
        <v>166</v>
      </c>
      <c r="J9517" s="168">
        <v>2.0499999999999998</v>
      </c>
      <c r="K9517" s="169"/>
    </row>
    <row r="9518" spans="1:11">
      <c r="A9518" s="162" t="s">
        <v>20</v>
      </c>
      <c r="B9518" s="163" t="str">
        <f>TEXT(DATA[[#This Row],[Fecha]],"mmm")</f>
        <v>dic</v>
      </c>
      <c r="C9518" s="16">
        <f>(WEEKNUM(DATA[[#This Row],[Fecha]],2))</f>
        <v>52</v>
      </c>
      <c r="D9518" s="30">
        <v>45652</v>
      </c>
      <c r="E9518" s="102">
        <f>YEAR(DATA[[#This Row],[Fecha]])</f>
        <v>2024</v>
      </c>
      <c r="F9518" s="164" t="s">
        <v>335</v>
      </c>
      <c r="G9518" s="165" t="s">
        <v>482</v>
      </c>
      <c r="H9518" s="166" t="s">
        <v>1430</v>
      </c>
      <c r="I9518" s="167" t="s">
        <v>56</v>
      </c>
      <c r="J9518" s="168">
        <v>13.99</v>
      </c>
      <c r="K9518" s="169" t="s">
        <v>1431</v>
      </c>
    </row>
    <row r="9519" spans="1:11">
      <c r="A9519" s="162" t="s">
        <v>19</v>
      </c>
      <c r="B9519" s="163" t="str">
        <f>TEXT(DATA[[#This Row],[Fecha]],"mmm")</f>
        <v>dic</v>
      </c>
      <c r="C9519" s="16">
        <f>(WEEKNUM(DATA[[#This Row],[Fecha]],2))</f>
        <v>52</v>
      </c>
      <c r="D9519" s="30">
        <v>45652</v>
      </c>
      <c r="E9519" s="102">
        <f>YEAR(DATA[[#This Row],[Fecha]])</f>
        <v>2024</v>
      </c>
      <c r="F9519" s="164" t="s">
        <v>58</v>
      </c>
      <c r="G9519" s="165" t="s">
        <v>80</v>
      </c>
      <c r="H9519" s="166" t="s">
        <v>117</v>
      </c>
      <c r="I9519" s="167" t="s">
        <v>57</v>
      </c>
      <c r="J9519" s="168">
        <v>5.96</v>
      </c>
      <c r="K9519" s="169" t="s">
        <v>1432</v>
      </c>
    </row>
    <row r="9520" spans="1:11">
      <c r="A9520" s="162" t="s">
        <v>19</v>
      </c>
      <c r="B9520" s="163" t="str">
        <f>TEXT(DATA[[#This Row],[Fecha]],"mmm")</f>
        <v>dic</v>
      </c>
      <c r="C9520" s="16">
        <f>(WEEKNUM(DATA[[#This Row],[Fecha]],2))</f>
        <v>52</v>
      </c>
      <c r="D9520" s="30">
        <v>45652</v>
      </c>
      <c r="E9520" s="102">
        <f>YEAR(DATA[[#This Row],[Fecha]])</f>
        <v>2024</v>
      </c>
      <c r="F9520" s="164" t="s">
        <v>398</v>
      </c>
      <c r="G9520" s="165" t="s">
        <v>70</v>
      </c>
      <c r="H9520" s="166" t="s">
        <v>607</v>
      </c>
      <c r="I9520" s="167" t="s">
        <v>56</v>
      </c>
      <c r="J9520" s="168">
        <v>23.64</v>
      </c>
      <c r="K9520" s="169" t="s">
        <v>1433</v>
      </c>
    </row>
    <row r="9521" spans="1:11">
      <c r="A9521" s="162" t="s">
        <v>20</v>
      </c>
      <c r="B9521" s="163" t="str">
        <f>TEXT(DATA[[#This Row],[Fecha]],"mmm")</f>
        <v>dic</v>
      </c>
      <c r="C9521" s="16">
        <f>(WEEKNUM(DATA[[#This Row],[Fecha]],2))</f>
        <v>52</v>
      </c>
      <c r="D9521" s="30">
        <v>45652</v>
      </c>
      <c r="E9521" s="102">
        <f>YEAR(DATA[[#This Row],[Fecha]])</f>
        <v>2024</v>
      </c>
      <c r="F9521" s="164" t="s">
        <v>335</v>
      </c>
      <c r="G9521" s="165" t="s">
        <v>64</v>
      </c>
      <c r="H9521" s="166" t="s">
        <v>544</v>
      </c>
      <c r="I9521" s="167" t="s">
        <v>57</v>
      </c>
      <c r="J9521" s="168">
        <v>17.41</v>
      </c>
      <c r="K9521" s="169" t="s">
        <v>1434</v>
      </c>
    </row>
    <row r="9522" spans="1:11">
      <c r="A9522" s="162" t="s">
        <v>19</v>
      </c>
      <c r="B9522" s="163" t="str">
        <f>TEXT(DATA[[#This Row],[Fecha]],"mmm")</f>
        <v>dic</v>
      </c>
      <c r="C9522" s="16">
        <f>(WEEKNUM(DATA[[#This Row],[Fecha]],2))</f>
        <v>52</v>
      </c>
      <c r="D9522" s="30">
        <v>45652</v>
      </c>
      <c r="E9522" s="102">
        <f>YEAR(DATA[[#This Row],[Fecha]])</f>
        <v>2024</v>
      </c>
      <c r="F9522" s="164" t="s">
        <v>398</v>
      </c>
      <c r="G9522" s="165" t="s">
        <v>74</v>
      </c>
      <c r="H9522" s="166" t="s">
        <v>149</v>
      </c>
      <c r="I9522" s="167" t="s">
        <v>56</v>
      </c>
      <c r="J9522" s="168">
        <v>18.11</v>
      </c>
      <c r="K9522" s="169" t="s">
        <v>1435</v>
      </c>
    </row>
    <row r="9523" spans="1:11">
      <c r="A9523" s="162" t="s">
        <v>20</v>
      </c>
      <c r="B9523" s="163" t="str">
        <f>TEXT(DATA[[#This Row],[Fecha]],"mmm")</f>
        <v>dic</v>
      </c>
      <c r="C9523" s="16">
        <f>(WEEKNUM(DATA[[#This Row],[Fecha]],2))</f>
        <v>52</v>
      </c>
      <c r="D9523" s="30">
        <v>45652</v>
      </c>
      <c r="E9523" s="102">
        <f>YEAR(DATA[[#This Row],[Fecha]])</f>
        <v>2024</v>
      </c>
      <c r="F9523" s="164" t="s">
        <v>335</v>
      </c>
      <c r="G9523" s="165" t="s">
        <v>64</v>
      </c>
      <c r="H9523" s="166" t="s">
        <v>544</v>
      </c>
      <c r="I9523" s="167" t="s">
        <v>57</v>
      </c>
      <c r="J9523" s="168">
        <v>9.4700000000000006</v>
      </c>
      <c r="K9523" s="169" t="s">
        <v>1434</v>
      </c>
    </row>
    <row r="9524" spans="1:11">
      <c r="A9524" s="162" t="s">
        <v>20</v>
      </c>
      <c r="B9524" s="163" t="str">
        <f>TEXT(DATA[[#This Row],[Fecha]],"mmm")</f>
        <v>dic</v>
      </c>
      <c r="C9524" s="16">
        <f>(WEEKNUM(DATA[[#This Row],[Fecha]],2))</f>
        <v>52</v>
      </c>
      <c r="D9524" s="30">
        <v>45652</v>
      </c>
      <c r="E9524" s="102">
        <f>YEAR(DATA[[#This Row],[Fecha]])</f>
        <v>2024</v>
      </c>
      <c r="F9524" s="164" t="s">
        <v>335</v>
      </c>
      <c r="G9524" s="165" t="s">
        <v>64</v>
      </c>
      <c r="H9524" s="166" t="s">
        <v>544</v>
      </c>
      <c r="I9524" s="167" t="s">
        <v>57</v>
      </c>
      <c r="J9524" s="168">
        <v>7.01</v>
      </c>
      <c r="K9524" s="169" t="s">
        <v>1434</v>
      </c>
    </row>
    <row r="9525" spans="1:11">
      <c r="A9525" s="162" t="s">
        <v>20</v>
      </c>
      <c r="B9525" s="163" t="str">
        <f>TEXT(DATA[[#This Row],[Fecha]],"mmm")</f>
        <v>dic</v>
      </c>
      <c r="C9525" s="16">
        <f>(WEEKNUM(DATA[[#This Row],[Fecha]],2))</f>
        <v>52</v>
      </c>
      <c r="D9525" s="30">
        <v>45652</v>
      </c>
      <c r="E9525" s="102">
        <f>YEAR(DATA[[#This Row],[Fecha]])</f>
        <v>2024</v>
      </c>
      <c r="F9525" s="164" t="s">
        <v>335</v>
      </c>
      <c r="G9525" s="165" t="s">
        <v>59</v>
      </c>
      <c r="H9525" s="166" t="s">
        <v>656</v>
      </c>
      <c r="I9525" s="167" t="s">
        <v>56</v>
      </c>
      <c r="J9525" s="168">
        <v>5.92</v>
      </c>
      <c r="K9525" s="169"/>
    </row>
    <row r="9526" spans="1:11">
      <c r="A9526" s="162" t="s">
        <v>20</v>
      </c>
      <c r="B9526" s="163" t="str">
        <f>TEXT(DATA[[#This Row],[Fecha]],"mmm")</f>
        <v>dic</v>
      </c>
      <c r="C9526" s="16">
        <f>(WEEKNUM(DATA[[#This Row],[Fecha]],2))</f>
        <v>52</v>
      </c>
      <c r="D9526" s="30">
        <v>45649</v>
      </c>
      <c r="E9526" s="102">
        <f>YEAR(DATA[[#This Row],[Fecha]])</f>
        <v>2024</v>
      </c>
      <c r="F9526" s="164" t="s">
        <v>335</v>
      </c>
      <c r="G9526" s="165" t="s">
        <v>75</v>
      </c>
      <c r="H9526" s="166" t="s">
        <v>555</v>
      </c>
      <c r="I9526" s="167" t="s">
        <v>166</v>
      </c>
      <c r="J9526" s="168">
        <v>0.42</v>
      </c>
      <c r="K9526" s="169"/>
    </row>
    <row r="9527" spans="1:11">
      <c r="A9527" s="162" t="s">
        <v>20</v>
      </c>
      <c r="B9527" s="163" t="str">
        <f>TEXT(DATA[[#This Row],[Fecha]],"mmm")</f>
        <v>dic</v>
      </c>
      <c r="C9527" s="16">
        <f>(WEEKNUM(DATA[[#This Row],[Fecha]],2))</f>
        <v>52</v>
      </c>
      <c r="D9527" s="30">
        <v>45652</v>
      </c>
      <c r="E9527" s="102">
        <f>YEAR(DATA[[#This Row],[Fecha]])</f>
        <v>2024</v>
      </c>
      <c r="F9527" s="164" t="s">
        <v>58</v>
      </c>
      <c r="G9527" s="165" t="s">
        <v>52</v>
      </c>
      <c r="H9527" s="166" t="s">
        <v>159</v>
      </c>
      <c r="I9527" s="167" t="s">
        <v>56</v>
      </c>
      <c r="J9527" s="168">
        <v>7.94</v>
      </c>
      <c r="K9527" s="169" t="s">
        <v>1436</v>
      </c>
    </row>
    <row r="9528" spans="1:11">
      <c r="A9528" s="162" t="s">
        <v>20</v>
      </c>
      <c r="B9528" s="163" t="str">
        <f>TEXT(DATA[[#This Row],[Fecha]],"mmm")</f>
        <v>dic</v>
      </c>
      <c r="C9528" s="16">
        <f>(WEEKNUM(DATA[[#This Row],[Fecha]],2))</f>
        <v>52</v>
      </c>
      <c r="D9528" s="30">
        <v>45652</v>
      </c>
      <c r="E9528" s="102">
        <f>YEAR(DATA[[#This Row],[Fecha]])</f>
        <v>2024</v>
      </c>
      <c r="F9528" s="164" t="s">
        <v>58</v>
      </c>
      <c r="G9528" s="165" t="s">
        <v>52</v>
      </c>
      <c r="H9528" s="166" t="s">
        <v>159</v>
      </c>
      <c r="I9528" s="167" t="s">
        <v>56</v>
      </c>
      <c r="J9528" s="168">
        <v>19.510000000000002</v>
      </c>
      <c r="K9528" s="169" t="s">
        <v>1436</v>
      </c>
    </row>
    <row r="9529" spans="1:11">
      <c r="A9529" s="162" t="s">
        <v>20</v>
      </c>
      <c r="B9529" s="163" t="str">
        <f>TEXT(DATA[[#This Row],[Fecha]],"mmm")</f>
        <v>dic</v>
      </c>
      <c r="C9529" s="16">
        <f>(WEEKNUM(DATA[[#This Row],[Fecha]],2))</f>
        <v>52</v>
      </c>
      <c r="D9529" s="30">
        <v>45655</v>
      </c>
      <c r="E9529" s="102">
        <f>YEAR(DATA[[#This Row],[Fecha]])</f>
        <v>2024</v>
      </c>
      <c r="F9529" s="164" t="s">
        <v>335</v>
      </c>
      <c r="G9529" s="165" t="s">
        <v>52</v>
      </c>
      <c r="H9529" s="166" t="s">
        <v>148</v>
      </c>
      <c r="I9529" s="167" t="s">
        <v>166</v>
      </c>
      <c r="J9529" s="168">
        <v>3.08</v>
      </c>
      <c r="K9529" s="169"/>
    </row>
    <row r="9530" spans="1:11">
      <c r="A9530" s="162" t="s">
        <v>20</v>
      </c>
      <c r="B9530" s="163" t="str">
        <f>TEXT(DATA[[#This Row],[Fecha]],"mmm")</f>
        <v>dic</v>
      </c>
      <c r="C9530" s="16">
        <f>(WEEKNUM(DATA[[#This Row],[Fecha]],2))</f>
        <v>52</v>
      </c>
      <c r="D9530" s="30">
        <v>45653</v>
      </c>
      <c r="E9530" s="102">
        <f>YEAR(DATA[[#This Row],[Fecha]])</f>
        <v>2024</v>
      </c>
      <c r="F9530" s="164" t="s">
        <v>335</v>
      </c>
      <c r="G9530" s="165" t="s">
        <v>52</v>
      </c>
      <c r="H9530" s="166" t="s">
        <v>148</v>
      </c>
      <c r="I9530" s="167" t="s">
        <v>166</v>
      </c>
      <c r="J9530" s="168">
        <v>0.27</v>
      </c>
      <c r="K9530" s="169"/>
    </row>
    <row r="9531" spans="1:11">
      <c r="A9531" s="162" t="s">
        <v>20</v>
      </c>
      <c r="B9531" s="163" t="str">
        <f>TEXT(DATA[[#This Row],[Fecha]],"mmm")</f>
        <v>dic</v>
      </c>
      <c r="C9531" s="16">
        <f>(WEEKNUM(DATA[[#This Row],[Fecha]],2))</f>
        <v>52</v>
      </c>
      <c r="D9531" s="30">
        <v>45652</v>
      </c>
      <c r="E9531" s="102">
        <f>YEAR(DATA[[#This Row],[Fecha]])</f>
        <v>2024</v>
      </c>
      <c r="F9531" s="164" t="s">
        <v>58</v>
      </c>
      <c r="G9531" s="165" t="s">
        <v>52</v>
      </c>
      <c r="H9531" s="166" t="s">
        <v>159</v>
      </c>
      <c r="I9531" s="167" t="s">
        <v>56</v>
      </c>
      <c r="J9531" s="168">
        <v>6.64</v>
      </c>
      <c r="K9531" s="169" t="s">
        <v>1436</v>
      </c>
    </row>
    <row r="9532" spans="1:11">
      <c r="A9532" s="162" t="s">
        <v>20</v>
      </c>
      <c r="B9532" s="163" t="str">
        <f>TEXT(DATA[[#This Row],[Fecha]],"mmm")</f>
        <v>dic</v>
      </c>
      <c r="C9532" s="16">
        <f>(WEEKNUM(DATA[[#This Row],[Fecha]],2))</f>
        <v>52</v>
      </c>
      <c r="D9532" s="30">
        <v>45652</v>
      </c>
      <c r="E9532" s="102">
        <f>YEAR(DATA[[#This Row],[Fecha]])</f>
        <v>2024</v>
      </c>
      <c r="F9532" s="164" t="s">
        <v>58</v>
      </c>
      <c r="G9532" s="165" t="s">
        <v>52</v>
      </c>
      <c r="H9532" s="166" t="s">
        <v>431</v>
      </c>
      <c r="I9532" s="167" t="s">
        <v>56</v>
      </c>
      <c r="J9532" s="168">
        <v>23.44</v>
      </c>
      <c r="K9532" s="169" t="s">
        <v>1437</v>
      </c>
    </row>
    <row r="9533" spans="1:11">
      <c r="A9533" s="162" t="s">
        <v>20</v>
      </c>
      <c r="B9533" s="163" t="str">
        <f>TEXT(DATA[[#This Row],[Fecha]],"mmm")</f>
        <v>dic</v>
      </c>
      <c r="C9533" s="16">
        <f>(WEEKNUM(DATA[[#This Row],[Fecha]],2))</f>
        <v>52</v>
      </c>
      <c r="D9533" s="30">
        <v>45652</v>
      </c>
      <c r="E9533" s="102">
        <f>YEAR(DATA[[#This Row],[Fecha]])</f>
        <v>2024</v>
      </c>
      <c r="F9533" s="164" t="s">
        <v>58</v>
      </c>
      <c r="G9533" s="165" t="s">
        <v>52</v>
      </c>
      <c r="H9533" s="166" t="s">
        <v>148</v>
      </c>
      <c r="I9533" s="167" t="s">
        <v>56</v>
      </c>
      <c r="J9533" s="168">
        <v>7.3</v>
      </c>
      <c r="K9533" s="169"/>
    </row>
    <row r="9534" spans="1:11">
      <c r="A9534" s="162" t="s">
        <v>20</v>
      </c>
      <c r="B9534" s="163" t="str">
        <f>TEXT(DATA[[#This Row],[Fecha]],"mmm")</f>
        <v>dic</v>
      </c>
      <c r="C9534" s="16">
        <f>(WEEKNUM(DATA[[#This Row],[Fecha]],2))</f>
        <v>52</v>
      </c>
      <c r="D9534" s="30">
        <v>45652</v>
      </c>
      <c r="E9534" s="102">
        <f>YEAR(DATA[[#This Row],[Fecha]])</f>
        <v>2024</v>
      </c>
      <c r="F9534" s="164" t="s">
        <v>58</v>
      </c>
      <c r="G9534" s="165" t="s">
        <v>71</v>
      </c>
      <c r="H9534" s="166" t="s">
        <v>752</v>
      </c>
      <c r="I9534" s="167" t="s">
        <v>57</v>
      </c>
      <c r="J9534" s="168">
        <v>13.79</v>
      </c>
      <c r="K9534" s="169" t="s">
        <v>641</v>
      </c>
    </row>
    <row r="9535" spans="1:11">
      <c r="A9535" s="162" t="s">
        <v>20</v>
      </c>
      <c r="B9535" s="163" t="str">
        <f>TEXT(DATA[[#This Row],[Fecha]],"mmm")</f>
        <v>dic</v>
      </c>
      <c r="C9535" s="16">
        <f>(WEEKNUM(DATA[[#This Row],[Fecha]],2))</f>
        <v>52</v>
      </c>
      <c r="D9535" s="30">
        <v>45652</v>
      </c>
      <c r="E9535" s="102">
        <f>YEAR(DATA[[#This Row],[Fecha]])</f>
        <v>2024</v>
      </c>
      <c r="F9535" s="164" t="s">
        <v>398</v>
      </c>
      <c r="G9535" s="165" t="s">
        <v>64</v>
      </c>
      <c r="H9535" s="166" t="s">
        <v>544</v>
      </c>
      <c r="I9535" s="167" t="s">
        <v>57</v>
      </c>
      <c r="J9535" s="168">
        <v>9.34</v>
      </c>
      <c r="K9535" s="169" t="s">
        <v>1434</v>
      </c>
    </row>
    <row r="9536" spans="1:11">
      <c r="A9536" s="162" t="s">
        <v>20</v>
      </c>
      <c r="B9536" s="163" t="str">
        <f>TEXT(DATA[[#This Row],[Fecha]],"mmm")</f>
        <v>dic</v>
      </c>
      <c r="C9536" s="16">
        <f>(WEEKNUM(DATA[[#This Row],[Fecha]],2))</f>
        <v>52</v>
      </c>
      <c r="D9536" s="30">
        <v>45652</v>
      </c>
      <c r="E9536" s="102">
        <f>YEAR(DATA[[#This Row],[Fecha]])</f>
        <v>2024</v>
      </c>
      <c r="F9536" s="164" t="s">
        <v>398</v>
      </c>
      <c r="G9536" s="165" t="s">
        <v>64</v>
      </c>
      <c r="H9536" s="166" t="s">
        <v>544</v>
      </c>
      <c r="I9536" s="167" t="s">
        <v>57</v>
      </c>
      <c r="J9536" s="168">
        <v>14.37</v>
      </c>
      <c r="K9536" s="169" t="s">
        <v>1434</v>
      </c>
    </row>
    <row r="9537" spans="1:11">
      <c r="A9537" s="162" t="s">
        <v>20</v>
      </c>
      <c r="B9537" s="163" t="str">
        <f>TEXT(DATA[[#This Row],[Fecha]],"mmm")</f>
        <v>dic</v>
      </c>
      <c r="C9537" s="16">
        <f>(WEEKNUM(DATA[[#This Row],[Fecha]],2))</f>
        <v>52</v>
      </c>
      <c r="D9537" s="30">
        <v>45652</v>
      </c>
      <c r="E9537" s="102">
        <f>YEAR(DATA[[#This Row],[Fecha]])</f>
        <v>2024</v>
      </c>
      <c r="F9537" s="164" t="s">
        <v>398</v>
      </c>
      <c r="G9537" s="165" t="s">
        <v>52</v>
      </c>
      <c r="H9537" s="166" t="s">
        <v>543</v>
      </c>
      <c r="I9537" s="167" t="s">
        <v>57</v>
      </c>
      <c r="J9537" s="168">
        <v>10.8</v>
      </c>
      <c r="K9537" s="169" t="s">
        <v>1438</v>
      </c>
    </row>
    <row r="9538" spans="1:11">
      <c r="A9538" s="162" t="s">
        <v>20</v>
      </c>
      <c r="B9538" s="163" t="str">
        <f>TEXT(DATA[[#This Row],[Fecha]],"mmm")</f>
        <v>dic</v>
      </c>
      <c r="C9538" s="16">
        <f>(WEEKNUM(DATA[[#This Row],[Fecha]],2))</f>
        <v>52</v>
      </c>
      <c r="D9538" s="30">
        <v>45652</v>
      </c>
      <c r="E9538" s="102">
        <f>YEAR(DATA[[#This Row],[Fecha]])</f>
        <v>2024</v>
      </c>
      <c r="F9538" s="164" t="s">
        <v>398</v>
      </c>
      <c r="G9538" s="165" t="s">
        <v>64</v>
      </c>
      <c r="H9538" s="166" t="s">
        <v>807</v>
      </c>
      <c r="I9538" s="167" t="s">
        <v>56</v>
      </c>
      <c r="J9538" s="168">
        <v>5.77</v>
      </c>
      <c r="K9538" s="169"/>
    </row>
    <row r="9539" spans="1:11">
      <c r="A9539" s="162" t="s">
        <v>20</v>
      </c>
      <c r="B9539" s="163" t="str">
        <f>TEXT(DATA[[#This Row],[Fecha]],"mmm")</f>
        <v>dic</v>
      </c>
      <c r="C9539" s="16">
        <f>(WEEKNUM(DATA[[#This Row],[Fecha]],2))</f>
        <v>52</v>
      </c>
      <c r="D9539" s="30">
        <v>45653</v>
      </c>
      <c r="E9539" s="102">
        <f>YEAR(DATA[[#This Row],[Fecha]])</f>
        <v>2024</v>
      </c>
      <c r="F9539" s="164" t="s">
        <v>398</v>
      </c>
      <c r="G9539" s="165" t="s">
        <v>75</v>
      </c>
      <c r="H9539" s="166" t="s">
        <v>155</v>
      </c>
      <c r="I9539" s="167" t="s">
        <v>57</v>
      </c>
      <c r="J9539" s="168">
        <v>18.510000000000002</v>
      </c>
      <c r="K9539" s="169" t="s">
        <v>1439</v>
      </c>
    </row>
    <row r="9540" spans="1:11">
      <c r="A9540" s="162" t="s">
        <v>20</v>
      </c>
      <c r="B9540" s="163" t="str">
        <f>TEXT(DATA[[#This Row],[Fecha]],"mmm")</f>
        <v>dic</v>
      </c>
      <c r="C9540" s="16">
        <f>(WEEKNUM(DATA[[#This Row],[Fecha]],2))</f>
        <v>52</v>
      </c>
      <c r="D9540" s="30">
        <v>45649</v>
      </c>
      <c r="E9540" s="102">
        <f>YEAR(DATA[[#This Row],[Fecha]])</f>
        <v>2024</v>
      </c>
      <c r="F9540" s="164" t="s">
        <v>335</v>
      </c>
      <c r="G9540" s="165" t="s">
        <v>76</v>
      </c>
      <c r="H9540" s="166" t="s">
        <v>586</v>
      </c>
      <c r="I9540" s="167" t="s">
        <v>166</v>
      </c>
      <c r="J9540" s="168">
        <v>4.63</v>
      </c>
      <c r="K9540" s="169"/>
    </row>
    <row r="9541" spans="1:11">
      <c r="A9541" s="162" t="s">
        <v>20</v>
      </c>
      <c r="B9541" s="163" t="str">
        <f>TEXT(DATA[[#This Row],[Fecha]],"mmm")</f>
        <v>dic</v>
      </c>
      <c r="C9541" s="16">
        <f>(WEEKNUM(DATA[[#This Row],[Fecha]],2))</f>
        <v>52</v>
      </c>
      <c r="D9541" s="30">
        <v>45652</v>
      </c>
      <c r="E9541" s="102">
        <f>YEAR(DATA[[#This Row],[Fecha]])</f>
        <v>2024</v>
      </c>
      <c r="F9541" s="164" t="s">
        <v>335</v>
      </c>
      <c r="G9541" s="165" t="s">
        <v>76</v>
      </c>
      <c r="H9541" s="166" t="s">
        <v>586</v>
      </c>
      <c r="I9541" s="167" t="s">
        <v>166</v>
      </c>
      <c r="J9541" s="168">
        <v>3.79</v>
      </c>
      <c r="K9541" s="169"/>
    </row>
    <row r="9542" spans="1:11">
      <c r="A9542" s="162" t="s">
        <v>20</v>
      </c>
      <c r="B9542" s="163" t="str">
        <f>TEXT(DATA[[#This Row],[Fecha]],"mmm")</f>
        <v>dic</v>
      </c>
      <c r="C9542" s="16">
        <f>(WEEKNUM(DATA[[#This Row],[Fecha]],2))</f>
        <v>52</v>
      </c>
      <c r="D9542" s="30">
        <v>45649</v>
      </c>
      <c r="E9542" s="102">
        <f>YEAR(DATA[[#This Row],[Fecha]])</f>
        <v>2024</v>
      </c>
      <c r="F9542" s="164" t="s">
        <v>335</v>
      </c>
      <c r="G9542" s="165" t="s">
        <v>76</v>
      </c>
      <c r="H9542" s="166" t="s">
        <v>586</v>
      </c>
      <c r="I9542" s="167" t="s">
        <v>166</v>
      </c>
      <c r="J9542" s="168">
        <v>3.02</v>
      </c>
      <c r="K9542" s="169"/>
    </row>
    <row r="9543" spans="1:11">
      <c r="A9543" s="162" t="s">
        <v>20</v>
      </c>
      <c r="B9543" s="163" t="str">
        <f>TEXT(DATA[[#This Row],[Fecha]],"mmm")</f>
        <v>dic</v>
      </c>
      <c r="C9543" s="16">
        <f>(WEEKNUM(DATA[[#This Row],[Fecha]],2))</f>
        <v>52</v>
      </c>
      <c r="D9543" s="30">
        <v>45649</v>
      </c>
      <c r="E9543" s="102">
        <f>YEAR(DATA[[#This Row],[Fecha]])</f>
        <v>2024</v>
      </c>
      <c r="F9543" s="164" t="s">
        <v>335</v>
      </c>
      <c r="G9543" s="165" t="s">
        <v>76</v>
      </c>
      <c r="H9543" s="166" t="s">
        <v>586</v>
      </c>
      <c r="I9543" s="167" t="s">
        <v>166</v>
      </c>
      <c r="J9543" s="168">
        <v>1.34</v>
      </c>
      <c r="K9543" s="169"/>
    </row>
    <row r="9544" spans="1:11">
      <c r="A9544" s="162" t="s">
        <v>20</v>
      </c>
      <c r="B9544" s="163" t="str">
        <f>TEXT(DATA[[#This Row],[Fecha]],"mmm")</f>
        <v>dic</v>
      </c>
      <c r="C9544" s="16">
        <f>(WEEKNUM(DATA[[#This Row],[Fecha]],2))</f>
        <v>52</v>
      </c>
      <c r="D9544" s="30">
        <v>45653</v>
      </c>
      <c r="E9544" s="102">
        <f>YEAR(DATA[[#This Row],[Fecha]])</f>
        <v>2024</v>
      </c>
      <c r="F9544" s="164" t="s">
        <v>398</v>
      </c>
      <c r="G9544" s="165" t="s">
        <v>75</v>
      </c>
      <c r="H9544" s="166" t="s">
        <v>155</v>
      </c>
      <c r="I9544" s="167" t="s">
        <v>57</v>
      </c>
      <c r="J9544" s="168">
        <v>5.33</v>
      </c>
      <c r="K9544" s="169" t="s">
        <v>1439</v>
      </c>
    </row>
    <row r="9545" spans="1:11">
      <c r="A9545" s="162" t="s">
        <v>20</v>
      </c>
      <c r="B9545" s="163" t="str">
        <f>TEXT(DATA[[#This Row],[Fecha]],"mmm")</f>
        <v>dic</v>
      </c>
      <c r="C9545" s="16">
        <f>(WEEKNUM(DATA[[#This Row],[Fecha]],2))</f>
        <v>52</v>
      </c>
      <c r="D9545" s="30">
        <v>45649</v>
      </c>
      <c r="E9545" s="102">
        <f>YEAR(DATA[[#This Row],[Fecha]])</f>
        <v>2024</v>
      </c>
      <c r="F9545" s="164" t="s">
        <v>58</v>
      </c>
      <c r="G9545" s="165" t="s">
        <v>76</v>
      </c>
      <c r="H9545" s="166" t="s">
        <v>865</v>
      </c>
      <c r="I9545" s="167" t="s">
        <v>166</v>
      </c>
      <c r="J9545" s="168">
        <v>4.88</v>
      </c>
      <c r="K9545" s="169"/>
    </row>
    <row r="9546" spans="1:11">
      <c r="A9546" s="162" t="s">
        <v>20</v>
      </c>
      <c r="B9546" s="163" t="str">
        <f>TEXT(DATA[[#This Row],[Fecha]],"mmm")</f>
        <v>dic</v>
      </c>
      <c r="C9546" s="16">
        <f>(WEEKNUM(DATA[[#This Row],[Fecha]],2))</f>
        <v>52</v>
      </c>
      <c r="D9546" s="30">
        <v>45655</v>
      </c>
      <c r="E9546" s="102">
        <f>YEAR(DATA[[#This Row],[Fecha]])</f>
        <v>2024</v>
      </c>
      <c r="F9546" s="164" t="s">
        <v>58</v>
      </c>
      <c r="G9546" s="165" t="s">
        <v>59</v>
      </c>
      <c r="H9546" s="166" t="s">
        <v>655</v>
      </c>
      <c r="I9546" s="167" t="s">
        <v>166</v>
      </c>
      <c r="J9546" s="168">
        <v>4.46</v>
      </c>
      <c r="K9546" s="169"/>
    </row>
    <row r="9547" spans="1:11">
      <c r="A9547" s="162" t="s">
        <v>20</v>
      </c>
      <c r="B9547" s="163" t="str">
        <f>TEXT(DATA[[#This Row],[Fecha]],"mmm")</f>
        <v>dic</v>
      </c>
      <c r="C9547" s="16">
        <f>(WEEKNUM(DATA[[#This Row],[Fecha]],2))</f>
        <v>52</v>
      </c>
      <c r="D9547" s="30">
        <v>45652</v>
      </c>
      <c r="E9547" s="102">
        <f>YEAR(DATA[[#This Row],[Fecha]])</f>
        <v>2024</v>
      </c>
      <c r="F9547" s="164" t="s">
        <v>58</v>
      </c>
      <c r="G9547" s="165" t="s">
        <v>59</v>
      </c>
      <c r="H9547" s="166" t="s">
        <v>655</v>
      </c>
      <c r="I9547" s="167" t="s">
        <v>166</v>
      </c>
      <c r="J9547" s="168">
        <v>2.7</v>
      </c>
      <c r="K9547" s="169"/>
    </row>
    <row r="9548" spans="1:11">
      <c r="A9548" s="162" t="s">
        <v>20</v>
      </c>
      <c r="B9548" s="163" t="str">
        <f>TEXT(DATA[[#This Row],[Fecha]],"mmm")</f>
        <v>dic</v>
      </c>
      <c r="C9548" s="16">
        <f>(WEEKNUM(DATA[[#This Row],[Fecha]],2))</f>
        <v>52</v>
      </c>
      <c r="D9548" s="30">
        <v>45654</v>
      </c>
      <c r="E9548" s="102">
        <f>YEAR(DATA[[#This Row],[Fecha]])</f>
        <v>2024</v>
      </c>
      <c r="F9548" s="164" t="s">
        <v>58</v>
      </c>
      <c r="G9548" s="165" t="s">
        <v>75</v>
      </c>
      <c r="H9548" s="166" t="s">
        <v>155</v>
      </c>
      <c r="I9548" s="167" t="s">
        <v>57</v>
      </c>
      <c r="J9548" s="168">
        <v>37.729999999999997</v>
      </c>
      <c r="K9548" s="169" t="s">
        <v>1439</v>
      </c>
    </row>
    <row r="9549" spans="1:11">
      <c r="A9549" s="162" t="s">
        <v>20</v>
      </c>
      <c r="B9549" s="163" t="str">
        <f>TEXT(DATA[[#This Row],[Fecha]],"mmm")</f>
        <v>dic</v>
      </c>
      <c r="C9549" s="16">
        <f>(WEEKNUM(DATA[[#This Row],[Fecha]],2))</f>
        <v>52</v>
      </c>
      <c r="D9549" s="30">
        <v>45652</v>
      </c>
      <c r="E9549" s="102">
        <f>YEAR(DATA[[#This Row],[Fecha]])</f>
        <v>2024</v>
      </c>
      <c r="F9549" s="164" t="s">
        <v>335</v>
      </c>
      <c r="G9549" s="165" t="s">
        <v>59</v>
      </c>
      <c r="H9549" s="166" t="s">
        <v>1440</v>
      </c>
      <c r="I9549" s="167" t="s">
        <v>166</v>
      </c>
      <c r="J9549" s="168">
        <v>4.95</v>
      </c>
      <c r="K9549" s="169"/>
    </row>
    <row r="9550" spans="1:11">
      <c r="A9550" s="162" t="s">
        <v>20</v>
      </c>
      <c r="B9550" s="163" t="str">
        <f>TEXT(DATA[[#This Row],[Fecha]],"mmm")</f>
        <v>dic</v>
      </c>
      <c r="C9550" s="16">
        <f>(WEEKNUM(DATA[[#This Row],[Fecha]],2))</f>
        <v>52</v>
      </c>
      <c r="D9550" s="30">
        <v>45649</v>
      </c>
      <c r="E9550" s="102">
        <f>YEAR(DATA[[#This Row],[Fecha]])</f>
        <v>2024</v>
      </c>
      <c r="F9550" s="164" t="s">
        <v>335</v>
      </c>
      <c r="G9550" s="165" t="s">
        <v>71</v>
      </c>
      <c r="H9550" s="166" t="s">
        <v>97</v>
      </c>
      <c r="I9550" s="167" t="s">
        <v>57</v>
      </c>
      <c r="J9550" s="168">
        <v>23.62</v>
      </c>
      <c r="K9550" s="169" t="s">
        <v>641</v>
      </c>
    </row>
    <row r="9551" spans="1:11">
      <c r="A9551" s="162" t="s">
        <v>22</v>
      </c>
      <c r="B9551" s="163" t="str">
        <f>TEXT(DATA[[#This Row],[Fecha]],"mmm")</f>
        <v>dic</v>
      </c>
      <c r="C9551" s="16">
        <f>(WEEKNUM(DATA[[#This Row],[Fecha]],2))</f>
        <v>52</v>
      </c>
      <c r="D9551" s="30">
        <v>45655</v>
      </c>
      <c r="E9551" s="102">
        <f>YEAR(DATA[[#This Row],[Fecha]])</f>
        <v>2024</v>
      </c>
      <c r="F9551" s="164" t="s">
        <v>58</v>
      </c>
      <c r="G9551" s="165" t="s">
        <v>65</v>
      </c>
      <c r="H9551" s="166" t="s">
        <v>69</v>
      </c>
      <c r="I9551" s="167" t="s">
        <v>166</v>
      </c>
      <c r="J9551" s="168">
        <v>1.68</v>
      </c>
      <c r="K9551" s="169"/>
    </row>
    <row r="9552" spans="1:11">
      <c r="A9552" s="162" t="s">
        <v>22</v>
      </c>
      <c r="B9552" s="163" t="str">
        <f>TEXT(DATA[[#This Row],[Fecha]],"mmm")</f>
        <v>dic</v>
      </c>
      <c r="C9552" s="16">
        <f>(WEEKNUM(DATA[[#This Row],[Fecha]],2))</f>
        <v>52</v>
      </c>
      <c r="D9552" s="30">
        <v>45655</v>
      </c>
      <c r="E9552" s="102">
        <f>YEAR(DATA[[#This Row],[Fecha]])</f>
        <v>2024</v>
      </c>
      <c r="F9552" s="164" t="s">
        <v>58</v>
      </c>
      <c r="G9552" s="165" t="s">
        <v>65</v>
      </c>
      <c r="H9552" s="166" t="s">
        <v>69</v>
      </c>
      <c r="I9552" s="167" t="s">
        <v>166</v>
      </c>
      <c r="J9552" s="168">
        <v>1.3</v>
      </c>
      <c r="K9552" s="169"/>
    </row>
    <row r="9553" spans="1:11">
      <c r="A9553" s="162" t="s">
        <v>22</v>
      </c>
      <c r="B9553" s="163" t="str">
        <f>TEXT(DATA[[#This Row],[Fecha]],"mmm")</f>
        <v>dic</v>
      </c>
      <c r="C9553" s="16">
        <f>(WEEKNUM(DATA[[#This Row],[Fecha]],2))</f>
        <v>52</v>
      </c>
      <c r="D9553" s="30">
        <v>45654</v>
      </c>
      <c r="E9553" s="102">
        <f>YEAR(DATA[[#This Row],[Fecha]])</f>
        <v>2024</v>
      </c>
      <c r="F9553" s="164" t="s">
        <v>58</v>
      </c>
      <c r="G9553" s="165" t="s">
        <v>65</v>
      </c>
      <c r="H9553" s="166" t="s">
        <v>69</v>
      </c>
      <c r="I9553" s="167" t="s">
        <v>166</v>
      </c>
      <c r="J9553" s="168">
        <v>1.25</v>
      </c>
      <c r="K9553" s="169"/>
    </row>
    <row r="9554" spans="1:11">
      <c r="A9554" s="162" t="s">
        <v>20</v>
      </c>
      <c r="B9554" s="163" t="str">
        <f>TEXT(DATA[[#This Row],[Fecha]],"mmm")</f>
        <v>dic</v>
      </c>
      <c r="C9554" s="16">
        <f>(WEEKNUM(DATA[[#This Row],[Fecha]],2))</f>
        <v>52</v>
      </c>
      <c r="D9554" s="30">
        <v>45653</v>
      </c>
      <c r="E9554" s="102">
        <f>YEAR(DATA[[#This Row],[Fecha]])</f>
        <v>2024</v>
      </c>
      <c r="F9554" s="164" t="s">
        <v>335</v>
      </c>
      <c r="G9554" s="165" t="s">
        <v>52</v>
      </c>
      <c r="H9554" s="166" t="s">
        <v>292</v>
      </c>
      <c r="I9554" s="167" t="s">
        <v>57</v>
      </c>
      <c r="J9554" s="168">
        <v>5.17</v>
      </c>
      <c r="K9554" s="169" t="s">
        <v>1441</v>
      </c>
    </row>
    <row r="9555" spans="1:11">
      <c r="A9555" s="162" t="s">
        <v>22</v>
      </c>
      <c r="B9555" s="163" t="str">
        <f>TEXT(DATA[[#This Row],[Fecha]],"mmm")</f>
        <v>dic</v>
      </c>
      <c r="C9555" s="16">
        <f>(WEEKNUM(DATA[[#This Row],[Fecha]],2))</f>
        <v>52</v>
      </c>
      <c r="D9555" s="30">
        <v>45653</v>
      </c>
      <c r="E9555" s="102">
        <f>YEAR(DATA[[#This Row],[Fecha]])</f>
        <v>2024</v>
      </c>
      <c r="F9555" s="164" t="s">
        <v>398</v>
      </c>
      <c r="G9555" s="165" t="s">
        <v>65</v>
      </c>
      <c r="H9555" s="166" t="s">
        <v>89</v>
      </c>
      <c r="I9555" s="167" t="s">
        <v>166</v>
      </c>
      <c r="J9555" s="168">
        <v>4.18</v>
      </c>
      <c r="K9555" s="169"/>
    </row>
    <row r="9556" spans="1:11">
      <c r="A9556" s="162" t="s">
        <v>22</v>
      </c>
      <c r="B9556" s="163" t="str">
        <f>TEXT(DATA[[#This Row],[Fecha]],"mmm")</f>
        <v>dic</v>
      </c>
      <c r="C9556" s="16">
        <f>(WEEKNUM(DATA[[#This Row],[Fecha]],2))</f>
        <v>52</v>
      </c>
      <c r="D9556" s="30">
        <v>45654</v>
      </c>
      <c r="E9556" s="102">
        <f>YEAR(DATA[[#This Row],[Fecha]])</f>
        <v>2024</v>
      </c>
      <c r="F9556" s="164" t="s">
        <v>398</v>
      </c>
      <c r="G9556" s="165" t="s">
        <v>65</v>
      </c>
      <c r="H9556" s="166" t="s">
        <v>89</v>
      </c>
      <c r="I9556" s="167" t="s">
        <v>166</v>
      </c>
      <c r="J9556" s="168">
        <v>2.73</v>
      </c>
      <c r="K9556" s="169"/>
    </row>
    <row r="9557" spans="1:11">
      <c r="A9557" s="162" t="s">
        <v>22</v>
      </c>
      <c r="B9557" s="163" t="str">
        <f>TEXT(DATA[[#This Row],[Fecha]],"mmm")</f>
        <v>dic</v>
      </c>
      <c r="C9557" s="16">
        <f>(WEEKNUM(DATA[[#This Row],[Fecha]],2))</f>
        <v>52</v>
      </c>
      <c r="D9557" s="30">
        <v>45653</v>
      </c>
      <c r="E9557" s="102">
        <f>YEAR(DATA[[#This Row],[Fecha]])</f>
        <v>2024</v>
      </c>
      <c r="F9557" s="164" t="s">
        <v>398</v>
      </c>
      <c r="G9557" s="165" t="s">
        <v>65</v>
      </c>
      <c r="H9557" s="166" t="s">
        <v>89</v>
      </c>
      <c r="I9557" s="167" t="s">
        <v>166</v>
      </c>
      <c r="J9557" s="168">
        <v>1.52</v>
      </c>
      <c r="K9557" s="169"/>
    </row>
    <row r="9558" spans="1:11">
      <c r="A9558" s="162" t="s">
        <v>22</v>
      </c>
      <c r="B9558" s="163" t="str">
        <f>TEXT(DATA[[#This Row],[Fecha]],"mmm")</f>
        <v>dic</v>
      </c>
      <c r="C9558" s="16">
        <f>(WEEKNUM(DATA[[#This Row],[Fecha]],2))</f>
        <v>52</v>
      </c>
      <c r="D9558" s="30">
        <v>45653</v>
      </c>
      <c r="E9558" s="102">
        <f>YEAR(DATA[[#This Row],[Fecha]])</f>
        <v>2024</v>
      </c>
      <c r="F9558" s="164" t="s">
        <v>398</v>
      </c>
      <c r="G9558" s="165" t="s">
        <v>65</v>
      </c>
      <c r="H9558" s="166" t="s">
        <v>89</v>
      </c>
      <c r="I9558" s="167" t="s">
        <v>166</v>
      </c>
      <c r="J9558" s="168">
        <v>1.03</v>
      </c>
      <c r="K9558" s="169"/>
    </row>
    <row r="9559" spans="1:11">
      <c r="A9559" s="162" t="s">
        <v>22</v>
      </c>
      <c r="B9559" s="163" t="str">
        <f>TEXT(DATA[[#This Row],[Fecha]],"mmm")</f>
        <v>dic</v>
      </c>
      <c r="C9559" s="16">
        <f>(WEEKNUM(DATA[[#This Row],[Fecha]],2))</f>
        <v>52</v>
      </c>
      <c r="D9559" s="30">
        <v>45653</v>
      </c>
      <c r="E9559" s="102">
        <f>YEAR(DATA[[#This Row],[Fecha]])</f>
        <v>2024</v>
      </c>
      <c r="F9559" s="164" t="s">
        <v>398</v>
      </c>
      <c r="G9559" s="165" t="s">
        <v>65</v>
      </c>
      <c r="H9559" s="166" t="s">
        <v>89</v>
      </c>
      <c r="I9559" s="167" t="s">
        <v>166</v>
      </c>
      <c r="J9559" s="168">
        <v>0.1</v>
      </c>
      <c r="K9559" s="169"/>
    </row>
    <row r="9560" spans="1:11">
      <c r="A9560" s="162" t="s">
        <v>20</v>
      </c>
      <c r="B9560" s="163" t="str">
        <f>TEXT(DATA[[#This Row],[Fecha]],"mmm")</f>
        <v>dic</v>
      </c>
      <c r="C9560" s="16">
        <f>(WEEKNUM(DATA[[#This Row],[Fecha]],2))</f>
        <v>52</v>
      </c>
      <c r="D9560" s="30">
        <v>45653</v>
      </c>
      <c r="E9560" s="102">
        <f>YEAR(DATA[[#This Row],[Fecha]])</f>
        <v>2024</v>
      </c>
      <c r="F9560" s="164" t="s">
        <v>335</v>
      </c>
      <c r="G9560" s="165" t="s">
        <v>52</v>
      </c>
      <c r="H9560" s="166" t="s">
        <v>292</v>
      </c>
      <c r="I9560" s="167" t="s">
        <v>57</v>
      </c>
      <c r="J9560" s="168">
        <v>5.82</v>
      </c>
      <c r="K9560" s="169" t="s">
        <v>1441</v>
      </c>
    </row>
    <row r="9561" spans="1:11">
      <c r="A9561" s="162" t="s">
        <v>22</v>
      </c>
      <c r="B9561" s="163" t="str">
        <f>TEXT(DATA[[#This Row],[Fecha]],"mmm")</f>
        <v>dic</v>
      </c>
      <c r="C9561" s="16">
        <f>(WEEKNUM(DATA[[#This Row],[Fecha]],2))</f>
        <v>52</v>
      </c>
      <c r="D9561" s="30">
        <v>45653</v>
      </c>
      <c r="E9561" s="102">
        <f>YEAR(DATA[[#This Row],[Fecha]])</f>
        <v>2024</v>
      </c>
      <c r="F9561" s="164" t="s">
        <v>398</v>
      </c>
      <c r="G9561" s="165" t="s">
        <v>78</v>
      </c>
      <c r="H9561" s="166" t="s">
        <v>296</v>
      </c>
      <c r="I9561" s="167" t="s">
        <v>56</v>
      </c>
      <c r="J9561" s="168">
        <v>6.94</v>
      </c>
      <c r="K9561" s="169"/>
    </row>
    <row r="9562" spans="1:11">
      <c r="A9562" s="162" t="s">
        <v>19</v>
      </c>
      <c r="B9562" s="163" t="str">
        <f>TEXT(DATA[[#This Row],[Fecha]],"mmm")</f>
        <v>dic</v>
      </c>
      <c r="C9562" s="16">
        <f>(WEEKNUM(DATA[[#This Row],[Fecha]],2))</f>
        <v>52</v>
      </c>
      <c r="D9562" s="30">
        <v>45654</v>
      </c>
      <c r="E9562" s="102">
        <f>YEAR(DATA[[#This Row],[Fecha]])</f>
        <v>2024</v>
      </c>
      <c r="F9562" s="164" t="s">
        <v>58</v>
      </c>
      <c r="G9562" s="165" t="s">
        <v>79</v>
      </c>
      <c r="H9562" s="166" t="s">
        <v>516</v>
      </c>
      <c r="I9562" s="167" t="s">
        <v>57</v>
      </c>
      <c r="J9562" s="168">
        <v>45.76</v>
      </c>
      <c r="K9562" s="169" t="s">
        <v>1442</v>
      </c>
    </row>
    <row r="9563" spans="1:11">
      <c r="A9563" s="162" t="s">
        <v>20</v>
      </c>
      <c r="B9563" s="163" t="str">
        <f>TEXT(DATA[[#This Row],[Fecha]],"mmm")</f>
        <v>dic</v>
      </c>
      <c r="C9563" s="16">
        <f>(WEEKNUM(DATA[[#This Row],[Fecha]],2))</f>
        <v>52</v>
      </c>
      <c r="D9563" s="30">
        <v>45650</v>
      </c>
      <c r="E9563" s="102">
        <f>YEAR(DATA[[#This Row],[Fecha]])</f>
        <v>2024</v>
      </c>
      <c r="F9563" s="164" t="s">
        <v>58</v>
      </c>
      <c r="G9563" s="165" t="s">
        <v>52</v>
      </c>
      <c r="H9563" s="166" t="s">
        <v>162</v>
      </c>
      <c r="I9563" s="167" t="s">
        <v>166</v>
      </c>
      <c r="J9563" s="168">
        <v>2.04</v>
      </c>
      <c r="K9563" s="169"/>
    </row>
    <row r="9564" spans="1:11">
      <c r="A9564" s="162" t="s">
        <v>20</v>
      </c>
      <c r="B9564" s="163" t="str">
        <f>TEXT(DATA[[#This Row],[Fecha]],"mmm")</f>
        <v>dic</v>
      </c>
      <c r="C9564" s="16">
        <f>(WEEKNUM(DATA[[#This Row],[Fecha]],2))</f>
        <v>52</v>
      </c>
      <c r="D9564" s="30">
        <v>45649</v>
      </c>
      <c r="E9564" s="102">
        <f>YEAR(DATA[[#This Row],[Fecha]])</f>
        <v>2024</v>
      </c>
      <c r="F9564" s="164" t="s">
        <v>58</v>
      </c>
      <c r="G9564" s="165" t="s">
        <v>52</v>
      </c>
      <c r="H9564" s="166" t="s">
        <v>162</v>
      </c>
      <c r="I9564" s="167" t="s">
        <v>166</v>
      </c>
      <c r="J9564" s="168">
        <v>1.02</v>
      </c>
      <c r="K9564" s="169"/>
    </row>
    <row r="9565" spans="1:11">
      <c r="A9565" s="162" t="s">
        <v>20</v>
      </c>
      <c r="B9565" s="163" t="str">
        <f>TEXT(DATA[[#This Row],[Fecha]],"mmm")</f>
        <v>dic</v>
      </c>
      <c r="C9565" s="16">
        <f>(WEEKNUM(DATA[[#This Row],[Fecha]],2))</f>
        <v>52</v>
      </c>
      <c r="D9565" s="30">
        <v>45649</v>
      </c>
      <c r="E9565" s="102">
        <f>YEAR(DATA[[#This Row],[Fecha]])</f>
        <v>2024</v>
      </c>
      <c r="F9565" s="164" t="s">
        <v>58</v>
      </c>
      <c r="G9565" s="165" t="s">
        <v>52</v>
      </c>
      <c r="H9565" s="166" t="s">
        <v>162</v>
      </c>
      <c r="I9565" s="167" t="s">
        <v>166</v>
      </c>
      <c r="J9565" s="168">
        <v>0.94</v>
      </c>
      <c r="K9565" s="169"/>
    </row>
    <row r="9566" spans="1:11">
      <c r="A9566" s="162" t="s">
        <v>20</v>
      </c>
      <c r="B9566" s="163" t="str">
        <f>TEXT(DATA[[#This Row],[Fecha]],"mmm")</f>
        <v>dic</v>
      </c>
      <c r="C9566" s="16">
        <f>(WEEKNUM(DATA[[#This Row],[Fecha]],2))</f>
        <v>52</v>
      </c>
      <c r="D9566" s="30">
        <v>45654</v>
      </c>
      <c r="E9566" s="102">
        <f>YEAR(DATA[[#This Row],[Fecha]])</f>
        <v>2024</v>
      </c>
      <c r="F9566" s="164" t="s">
        <v>58</v>
      </c>
      <c r="G9566" s="165" t="s">
        <v>52</v>
      </c>
      <c r="H9566" s="166" t="s">
        <v>162</v>
      </c>
      <c r="I9566" s="167" t="s">
        <v>166</v>
      </c>
      <c r="J9566" s="168">
        <v>0.36</v>
      </c>
      <c r="K9566" s="169"/>
    </row>
    <row r="9567" spans="1:11">
      <c r="A9567" s="162" t="s">
        <v>20</v>
      </c>
      <c r="B9567" s="163" t="str">
        <f>TEXT(DATA[[#This Row],[Fecha]],"mmm")</f>
        <v>dic</v>
      </c>
      <c r="C9567" s="16">
        <f>(WEEKNUM(DATA[[#This Row],[Fecha]],2))</f>
        <v>52</v>
      </c>
      <c r="D9567" s="30">
        <v>45652</v>
      </c>
      <c r="E9567" s="102">
        <f>YEAR(DATA[[#This Row],[Fecha]])</f>
        <v>2024</v>
      </c>
      <c r="F9567" s="164" t="s">
        <v>58</v>
      </c>
      <c r="G9567" s="165" t="s">
        <v>52</v>
      </c>
      <c r="H9567" s="166" t="s">
        <v>162</v>
      </c>
      <c r="I9567" s="167" t="s">
        <v>166</v>
      </c>
      <c r="J9567" s="168">
        <v>0.25</v>
      </c>
      <c r="K9567" s="169"/>
    </row>
    <row r="9568" spans="1:11">
      <c r="A9568" s="162" t="s">
        <v>20</v>
      </c>
      <c r="B9568" s="163" t="str">
        <f>TEXT(DATA[[#This Row],[Fecha]],"mmm")</f>
        <v>dic</v>
      </c>
      <c r="C9568" s="16">
        <f>(WEEKNUM(DATA[[#This Row],[Fecha]],2))</f>
        <v>52</v>
      </c>
      <c r="D9568" s="30">
        <v>45650</v>
      </c>
      <c r="E9568" s="102">
        <f>YEAR(DATA[[#This Row],[Fecha]])</f>
        <v>2024</v>
      </c>
      <c r="F9568" s="164" t="s">
        <v>58</v>
      </c>
      <c r="G9568" s="165" t="s">
        <v>52</v>
      </c>
      <c r="H9568" s="166" t="s">
        <v>162</v>
      </c>
      <c r="I9568" s="167" t="s">
        <v>166</v>
      </c>
      <c r="J9568" s="168">
        <v>0.22</v>
      </c>
      <c r="K9568" s="169"/>
    </row>
    <row r="9569" spans="1:11">
      <c r="A9569" s="162" t="s">
        <v>20</v>
      </c>
      <c r="B9569" s="163" t="str">
        <f>TEXT(DATA[[#This Row],[Fecha]],"mmm")</f>
        <v>dic</v>
      </c>
      <c r="C9569" s="16">
        <f>(WEEKNUM(DATA[[#This Row],[Fecha]],2))</f>
        <v>52</v>
      </c>
      <c r="D9569" s="30">
        <v>45655</v>
      </c>
      <c r="E9569" s="102">
        <f>YEAR(DATA[[#This Row],[Fecha]])</f>
        <v>2024</v>
      </c>
      <c r="F9569" s="164" t="s">
        <v>58</v>
      </c>
      <c r="G9569" s="165" t="s">
        <v>52</v>
      </c>
      <c r="H9569" s="166" t="s">
        <v>162</v>
      </c>
      <c r="I9569" s="167" t="s">
        <v>166</v>
      </c>
      <c r="J9569" s="168">
        <v>0.19</v>
      </c>
      <c r="K9569" s="169"/>
    </row>
    <row r="9570" spans="1:11">
      <c r="A9570" s="162" t="s">
        <v>20</v>
      </c>
      <c r="B9570" s="163" t="str">
        <f>TEXT(DATA[[#This Row],[Fecha]],"mmm")</f>
        <v>dic</v>
      </c>
      <c r="C9570" s="16">
        <f>(WEEKNUM(DATA[[#This Row],[Fecha]],2))</f>
        <v>52</v>
      </c>
      <c r="D9570" s="30">
        <v>45649</v>
      </c>
      <c r="E9570" s="102">
        <f>YEAR(DATA[[#This Row],[Fecha]])</f>
        <v>2024</v>
      </c>
      <c r="F9570" s="164" t="s">
        <v>58</v>
      </c>
      <c r="G9570" s="165" t="s">
        <v>52</v>
      </c>
      <c r="H9570" s="166" t="s">
        <v>162</v>
      </c>
      <c r="I9570" s="167" t="s">
        <v>166</v>
      </c>
      <c r="J9570" s="168">
        <v>0.17</v>
      </c>
      <c r="K9570" s="169"/>
    </row>
    <row r="9571" spans="1:11">
      <c r="A9571" s="162" t="s">
        <v>20</v>
      </c>
      <c r="B9571" s="163" t="str">
        <f>TEXT(DATA[[#This Row],[Fecha]],"mmm")</f>
        <v>dic</v>
      </c>
      <c r="C9571" s="16">
        <f>(WEEKNUM(DATA[[#This Row],[Fecha]],2))</f>
        <v>52</v>
      </c>
      <c r="D9571" s="30">
        <v>45655</v>
      </c>
      <c r="E9571" s="102">
        <f>YEAR(DATA[[#This Row],[Fecha]])</f>
        <v>2024</v>
      </c>
      <c r="F9571" s="164" t="s">
        <v>58</v>
      </c>
      <c r="G9571" s="165" t="s">
        <v>52</v>
      </c>
      <c r="H9571" s="166" t="s">
        <v>162</v>
      </c>
      <c r="I9571" s="167" t="s">
        <v>166</v>
      </c>
      <c r="J9571" s="168">
        <v>0.16</v>
      </c>
      <c r="K9571" s="169"/>
    </row>
    <row r="9572" spans="1:11">
      <c r="A9572" s="162" t="s">
        <v>20</v>
      </c>
      <c r="B9572" s="163" t="str">
        <f>TEXT(DATA[[#This Row],[Fecha]],"mmm")</f>
        <v>dic</v>
      </c>
      <c r="C9572" s="16">
        <f>(WEEKNUM(DATA[[#This Row],[Fecha]],2))</f>
        <v>52</v>
      </c>
      <c r="D9572" s="30">
        <v>45655</v>
      </c>
      <c r="E9572" s="102">
        <f>YEAR(DATA[[#This Row],[Fecha]])</f>
        <v>2024</v>
      </c>
      <c r="F9572" s="164" t="s">
        <v>335</v>
      </c>
      <c r="G9572" s="165" t="s">
        <v>62</v>
      </c>
      <c r="H9572" s="166" t="s">
        <v>63</v>
      </c>
      <c r="I9572" s="167" t="s">
        <v>166</v>
      </c>
      <c r="J9572" s="168">
        <v>2.74</v>
      </c>
      <c r="K9572" s="169"/>
    </row>
    <row r="9573" spans="1:11">
      <c r="A9573" s="162" t="s">
        <v>20</v>
      </c>
      <c r="B9573" s="163" t="str">
        <f>TEXT(DATA[[#This Row],[Fecha]],"mmm")</f>
        <v>dic</v>
      </c>
      <c r="C9573" s="16">
        <f>(WEEKNUM(DATA[[#This Row],[Fecha]],2))</f>
        <v>52</v>
      </c>
      <c r="D9573" s="30">
        <v>45655</v>
      </c>
      <c r="E9573" s="102">
        <f>YEAR(DATA[[#This Row],[Fecha]])</f>
        <v>2024</v>
      </c>
      <c r="F9573" s="164" t="s">
        <v>335</v>
      </c>
      <c r="G9573" s="165" t="s">
        <v>62</v>
      </c>
      <c r="H9573" s="166" t="s">
        <v>63</v>
      </c>
      <c r="I9573" s="167" t="s">
        <v>166</v>
      </c>
      <c r="J9573" s="168">
        <v>2.66</v>
      </c>
      <c r="K9573" s="169"/>
    </row>
    <row r="9574" spans="1:11">
      <c r="A9574" s="162" t="s">
        <v>20</v>
      </c>
      <c r="B9574" s="163" t="str">
        <f>TEXT(DATA[[#This Row],[Fecha]],"mmm")</f>
        <v>dic</v>
      </c>
      <c r="C9574" s="16">
        <f>(WEEKNUM(DATA[[#This Row],[Fecha]],2))</f>
        <v>52</v>
      </c>
      <c r="D9574" s="30">
        <v>45653</v>
      </c>
      <c r="E9574" s="102">
        <f>YEAR(DATA[[#This Row],[Fecha]])</f>
        <v>2024</v>
      </c>
      <c r="F9574" s="164" t="s">
        <v>335</v>
      </c>
      <c r="G9574" s="165" t="s">
        <v>53</v>
      </c>
      <c r="H9574" s="166" t="s">
        <v>601</v>
      </c>
      <c r="I9574" s="167" t="s">
        <v>166</v>
      </c>
      <c r="J9574" s="168">
        <v>2.02</v>
      </c>
      <c r="K9574" s="169"/>
    </row>
    <row r="9575" spans="1:11">
      <c r="A9575" s="162" t="s">
        <v>20</v>
      </c>
      <c r="B9575" s="163" t="str">
        <f>TEXT(DATA[[#This Row],[Fecha]],"mmm")</f>
        <v>dic</v>
      </c>
      <c r="C9575" s="16">
        <f>(WEEKNUM(DATA[[#This Row],[Fecha]],2))</f>
        <v>52</v>
      </c>
      <c r="D9575" s="30">
        <v>45649</v>
      </c>
      <c r="E9575" s="102">
        <f>YEAR(DATA[[#This Row],[Fecha]])</f>
        <v>2024</v>
      </c>
      <c r="F9575" s="164" t="s">
        <v>335</v>
      </c>
      <c r="G9575" s="165" t="s">
        <v>59</v>
      </c>
      <c r="H9575" s="166" t="s">
        <v>487</v>
      </c>
      <c r="I9575" s="167" t="s">
        <v>166</v>
      </c>
      <c r="J9575" s="168">
        <v>2.66</v>
      </c>
      <c r="K9575" s="169"/>
    </row>
    <row r="9576" spans="1:11">
      <c r="A9576" s="162" t="s">
        <v>22</v>
      </c>
      <c r="B9576" s="163" t="str">
        <f>TEXT(DATA[[#This Row],[Fecha]],"mmm")</f>
        <v>dic</v>
      </c>
      <c r="C9576" s="16">
        <f>(WEEKNUM(DATA[[#This Row],[Fecha]],2))</f>
        <v>52</v>
      </c>
      <c r="D9576" s="30">
        <v>45650</v>
      </c>
      <c r="E9576" s="102">
        <f>YEAR(DATA[[#This Row],[Fecha]])</f>
        <v>2024</v>
      </c>
      <c r="F9576" s="164" t="s">
        <v>398</v>
      </c>
      <c r="G9576" s="165" t="s">
        <v>59</v>
      </c>
      <c r="H9576" s="166" t="s">
        <v>487</v>
      </c>
      <c r="I9576" s="167" t="s">
        <v>166</v>
      </c>
      <c r="J9576" s="168">
        <v>1.1000000000000001</v>
      </c>
      <c r="K9576" s="169"/>
    </row>
    <row r="9577" spans="1:11">
      <c r="A9577" s="162" t="s">
        <v>20</v>
      </c>
      <c r="B9577" s="163" t="str">
        <f>TEXT(DATA[[#This Row],[Fecha]],"mmm")</f>
        <v>dic</v>
      </c>
      <c r="C9577" s="16">
        <f>(WEEKNUM(DATA[[#This Row],[Fecha]],2))</f>
        <v>52</v>
      </c>
      <c r="D9577" s="30">
        <v>45655</v>
      </c>
      <c r="E9577" s="102">
        <f>YEAR(DATA[[#This Row],[Fecha]])</f>
        <v>2024</v>
      </c>
      <c r="F9577" s="164" t="s">
        <v>335</v>
      </c>
      <c r="G9577" s="165" t="s">
        <v>59</v>
      </c>
      <c r="H9577" s="166" t="s">
        <v>487</v>
      </c>
      <c r="I9577" s="167" t="s">
        <v>166</v>
      </c>
      <c r="J9577" s="168">
        <v>0.6</v>
      </c>
      <c r="K9577" s="169"/>
    </row>
    <row r="9578" spans="1:11">
      <c r="A9578" s="162" t="s">
        <v>22</v>
      </c>
      <c r="B9578" s="163" t="str">
        <f>TEXT(DATA[[#This Row],[Fecha]],"mmm")</f>
        <v>dic</v>
      </c>
      <c r="C9578" s="16">
        <f>(WEEKNUM(DATA[[#This Row],[Fecha]],2))</f>
        <v>52</v>
      </c>
      <c r="D9578" s="30">
        <v>45650</v>
      </c>
      <c r="E9578" s="102">
        <f>YEAR(DATA[[#This Row],[Fecha]])</f>
        <v>2024</v>
      </c>
      <c r="F9578" s="164" t="s">
        <v>398</v>
      </c>
      <c r="G9578" s="165" t="s">
        <v>59</v>
      </c>
      <c r="H9578" s="166" t="s">
        <v>487</v>
      </c>
      <c r="I9578" s="167" t="s">
        <v>166</v>
      </c>
      <c r="J9578" s="168">
        <v>0.1</v>
      </c>
      <c r="K9578" s="169"/>
    </row>
    <row r="9579" spans="1:11">
      <c r="A9579" s="162" t="s">
        <v>19</v>
      </c>
      <c r="B9579" s="163" t="str">
        <f>TEXT(DATA[[#This Row],[Fecha]],"mmm")</f>
        <v>dic</v>
      </c>
      <c r="C9579" s="16">
        <f>(WEEKNUM(DATA[[#This Row],[Fecha]],2))</f>
        <v>52</v>
      </c>
      <c r="D9579" s="30">
        <v>45654</v>
      </c>
      <c r="E9579" s="102">
        <f>YEAR(DATA[[#This Row],[Fecha]])</f>
        <v>2024</v>
      </c>
      <c r="F9579" s="164" t="s">
        <v>58</v>
      </c>
      <c r="G9579" s="165" t="s">
        <v>71</v>
      </c>
      <c r="H9579" s="166" t="s">
        <v>566</v>
      </c>
      <c r="I9579" s="167" t="s">
        <v>57</v>
      </c>
      <c r="J9579" s="168">
        <v>7.29</v>
      </c>
      <c r="K9579" s="169"/>
    </row>
    <row r="9580" spans="1:11">
      <c r="A9580" s="162" t="s">
        <v>20</v>
      </c>
      <c r="B9580" s="163" t="str">
        <f>TEXT(DATA[[#This Row],[Fecha]],"mmm")</f>
        <v>dic</v>
      </c>
      <c r="C9580" s="16">
        <f>(WEEKNUM(DATA[[#This Row],[Fecha]],2))</f>
        <v>52</v>
      </c>
      <c r="D9580" s="30">
        <v>45653</v>
      </c>
      <c r="E9580" s="102">
        <f>YEAR(DATA[[#This Row],[Fecha]])</f>
        <v>2024</v>
      </c>
      <c r="F9580" s="164" t="s">
        <v>335</v>
      </c>
      <c r="G9580" s="165" t="s">
        <v>64</v>
      </c>
      <c r="H9580" s="166" t="s">
        <v>82</v>
      </c>
      <c r="I9580" s="167" t="s">
        <v>56</v>
      </c>
      <c r="J9580" s="168">
        <v>10.26</v>
      </c>
      <c r="K9580" s="169" t="s">
        <v>641</v>
      </c>
    </row>
    <row r="9581" spans="1:11">
      <c r="A9581" s="162" t="s">
        <v>22</v>
      </c>
      <c r="B9581" s="163" t="str">
        <f>TEXT(DATA[[#This Row],[Fecha]],"mmm")</f>
        <v>dic</v>
      </c>
      <c r="C9581" s="16">
        <f>(WEEKNUM(DATA[[#This Row],[Fecha]],2))</f>
        <v>52</v>
      </c>
      <c r="D9581" s="30">
        <v>45653</v>
      </c>
      <c r="E9581" s="102">
        <f>YEAR(DATA[[#This Row],[Fecha]])</f>
        <v>2024</v>
      </c>
      <c r="F9581" s="164" t="s">
        <v>398</v>
      </c>
      <c r="G9581" s="165" t="s">
        <v>78</v>
      </c>
      <c r="H9581" s="166" t="s">
        <v>296</v>
      </c>
      <c r="I9581" s="167" t="s">
        <v>166</v>
      </c>
      <c r="J9581" s="168">
        <v>4.3899999999999997</v>
      </c>
      <c r="K9581" s="169"/>
    </row>
    <row r="9582" spans="1:11">
      <c r="A9582" s="162" t="s">
        <v>22</v>
      </c>
      <c r="B9582" s="163" t="str">
        <f>TEXT(DATA[[#This Row],[Fecha]],"mmm")</f>
        <v>dic</v>
      </c>
      <c r="C9582" s="16">
        <f>(WEEKNUM(DATA[[#This Row],[Fecha]],2))</f>
        <v>52</v>
      </c>
      <c r="D9582" s="30">
        <v>45653</v>
      </c>
      <c r="E9582" s="102">
        <f>YEAR(DATA[[#This Row],[Fecha]])</f>
        <v>2024</v>
      </c>
      <c r="F9582" s="164" t="s">
        <v>398</v>
      </c>
      <c r="G9582" s="165" t="s">
        <v>78</v>
      </c>
      <c r="H9582" s="166" t="s">
        <v>296</v>
      </c>
      <c r="I9582" s="167" t="s">
        <v>166</v>
      </c>
      <c r="J9582" s="168">
        <v>2.56</v>
      </c>
      <c r="K9582" s="169"/>
    </row>
    <row r="9583" spans="1:11">
      <c r="A9583" s="162" t="s">
        <v>22</v>
      </c>
      <c r="B9583" s="163" t="str">
        <f>TEXT(DATA[[#This Row],[Fecha]],"mmm")</f>
        <v>dic</v>
      </c>
      <c r="C9583" s="16">
        <f>(WEEKNUM(DATA[[#This Row],[Fecha]],2))</f>
        <v>52</v>
      </c>
      <c r="D9583" s="30">
        <v>45653</v>
      </c>
      <c r="E9583" s="102">
        <f>YEAR(DATA[[#This Row],[Fecha]])</f>
        <v>2024</v>
      </c>
      <c r="F9583" s="164" t="s">
        <v>58</v>
      </c>
      <c r="G9583" s="165" t="s">
        <v>78</v>
      </c>
      <c r="H9583" s="166" t="s">
        <v>296</v>
      </c>
      <c r="I9583" s="167" t="s">
        <v>166</v>
      </c>
      <c r="J9583" s="168">
        <v>2.2799999999999998</v>
      </c>
      <c r="K9583" s="169"/>
    </row>
    <row r="9584" spans="1:11">
      <c r="A9584" s="162" t="s">
        <v>22</v>
      </c>
      <c r="B9584" s="163" t="str">
        <f>TEXT(DATA[[#This Row],[Fecha]],"mmm")</f>
        <v>dic</v>
      </c>
      <c r="C9584" s="16">
        <f>(WEEKNUM(DATA[[#This Row],[Fecha]],2))</f>
        <v>52</v>
      </c>
      <c r="D9584" s="30">
        <v>45654</v>
      </c>
      <c r="E9584" s="102">
        <f>YEAR(DATA[[#This Row],[Fecha]])</f>
        <v>2024</v>
      </c>
      <c r="F9584" s="164" t="s">
        <v>398</v>
      </c>
      <c r="G9584" s="165" t="s">
        <v>78</v>
      </c>
      <c r="H9584" s="166" t="s">
        <v>296</v>
      </c>
      <c r="I9584" s="167" t="s">
        <v>166</v>
      </c>
      <c r="J9584" s="168">
        <v>2.15</v>
      </c>
      <c r="K9584" s="169"/>
    </row>
    <row r="9585" spans="1:11">
      <c r="A9585" s="162" t="s">
        <v>22</v>
      </c>
      <c r="B9585" s="163" t="str">
        <f>TEXT(DATA[[#This Row],[Fecha]],"mmm")</f>
        <v>dic</v>
      </c>
      <c r="C9585" s="16">
        <f>(WEEKNUM(DATA[[#This Row],[Fecha]],2))</f>
        <v>52</v>
      </c>
      <c r="D9585" s="30">
        <v>45653</v>
      </c>
      <c r="E9585" s="102">
        <f>YEAR(DATA[[#This Row],[Fecha]])</f>
        <v>2024</v>
      </c>
      <c r="F9585" s="164" t="s">
        <v>398</v>
      </c>
      <c r="G9585" s="165" t="s">
        <v>78</v>
      </c>
      <c r="H9585" s="166" t="s">
        <v>296</v>
      </c>
      <c r="I9585" s="167" t="s">
        <v>166</v>
      </c>
      <c r="J9585" s="168">
        <v>2.1</v>
      </c>
      <c r="K9585" s="169"/>
    </row>
    <row r="9586" spans="1:11">
      <c r="A9586" s="162" t="s">
        <v>22</v>
      </c>
      <c r="B9586" s="163" t="str">
        <f>TEXT(DATA[[#This Row],[Fecha]],"mmm")</f>
        <v>dic</v>
      </c>
      <c r="C9586" s="16">
        <f>(WEEKNUM(DATA[[#This Row],[Fecha]],2))</f>
        <v>52</v>
      </c>
      <c r="D9586" s="30">
        <v>45653</v>
      </c>
      <c r="E9586" s="102">
        <f>YEAR(DATA[[#This Row],[Fecha]])</f>
        <v>2024</v>
      </c>
      <c r="F9586" s="164" t="s">
        <v>398</v>
      </c>
      <c r="G9586" s="165" t="s">
        <v>78</v>
      </c>
      <c r="H9586" s="166" t="s">
        <v>296</v>
      </c>
      <c r="I9586" s="167" t="s">
        <v>166</v>
      </c>
      <c r="J9586" s="168">
        <v>2</v>
      </c>
      <c r="K9586" s="169"/>
    </row>
    <row r="9587" spans="1:11">
      <c r="A9587" s="162" t="s">
        <v>22</v>
      </c>
      <c r="B9587" s="163" t="str">
        <f>TEXT(DATA[[#This Row],[Fecha]],"mmm")</f>
        <v>dic</v>
      </c>
      <c r="C9587" s="16">
        <f>(WEEKNUM(DATA[[#This Row],[Fecha]],2))</f>
        <v>52</v>
      </c>
      <c r="D9587" s="30">
        <v>45653</v>
      </c>
      <c r="E9587" s="102">
        <f>YEAR(DATA[[#This Row],[Fecha]])</f>
        <v>2024</v>
      </c>
      <c r="F9587" s="164" t="s">
        <v>398</v>
      </c>
      <c r="G9587" s="165" t="s">
        <v>78</v>
      </c>
      <c r="H9587" s="166" t="s">
        <v>296</v>
      </c>
      <c r="I9587" s="167" t="s">
        <v>166</v>
      </c>
      <c r="J9587" s="168">
        <v>1.75</v>
      </c>
      <c r="K9587" s="169"/>
    </row>
    <row r="9588" spans="1:11">
      <c r="A9588" s="162" t="s">
        <v>22</v>
      </c>
      <c r="B9588" s="163" t="str">
        <f>TEXT(DATA[[#This Row],[Fecha]],"mmm")</f>
        <v>dic</v>
      </c>
      <c r="C9588" s="16">
        <f>(WEEKNUM(DATA[[#This Row],[Fecha]],2))</f>
        <v>52</v>
      </c>
      <c r="D9588" s="30">
        <v>45654</v>
      </c>
      <c r="E9588" s="102">
        <f>YEAR(DATA[[#This Row],[Fecha]])</f>
        <v>2024</v>
      </c>
      <c r="F9588" s="164" t="s">
        <v>398</v>
      </c>
      <c r="G9588" s="165" t="s">
        <v>78</v>
      </c>
      <c r="H9588" s="166" t="s">
        <v>296</v>
      </c>
      <c r="I9588" s="167" t="s">
        <v>166</v>
      </c>
      <c r="J9588" s="168">
        <v>1.68</v>
      </c>
      <c r="K9588" s="169"/>
    </row>
    <row r="9589" spans="1:11">
      <c r="A9589" s="162" t="s">
        <v>22</v>
      </c>
      <c r="B9589" s="163" t="str">
        <f>TEXT(DATA[[#This Row],[Fecha]],"mmm")</f>
        <v>dic</v>
      </c>
      <c r="C9589" s="16">
        <f>(WEEKNUM(DATA[[#This Row],[Fecha]],2))</f>
        <v>52</v>
      </c>
      <c r="D9589" s="30">
        <v>45654</v>
      </c>
      <c r="E9589" s="102">
        <f>YEAR(DATA[[#This Row],[Fecha]])</f>
        <v>2024</v>
      </c>
      <c r="F9589" s="164" t="s">
        <v>398</v>
      </c>
      <c r="G9589" s="165" t="s">
        <v>78</v>
      </c>
      <c r="H9589" s="166" t="s">
        <v>296</v>
      </c>
      <c r="I9589" s="167" t="s">
        <v>166</v>
      </c>
      <c r="J9589" s="168">
        <v>1.5</v>
      </c>
      <c r="K9589" s="169"/>
    </row>
    <row r="9590" spans="1:11">
      <c r="A9590" s="162" t="s">
        <v>22</v>
      </c>
      <c r="B9590" s="163" t="str">
        <f>TEXT(DATA[[#This Row],[Fecha]],"mmm")</f>
        <v>dic</v>
      </c>
      <c r="C9590" s="16">
        <f>(WEEKNUM(DATA[[#This Row],[Fecha]],2))</f>
        <v>52</v>
      </c>
      <c r="D9590" s="30">
        <v>45654</v>
      </c>
      <c r="E9590" s="102">
        <f>YEAR(DATA[[#This Row],[Fecha]])</f>
        <v>2024</v>
      </c>
      <c r="F9590" s="164" t="s">
        <v>398</v>
      </c>
      <c r="G9590" s="165" t="s">
        <v>78</v>
      </c>
      <c r="H9590" s="166" t="s">
        <v>296</v>
      </c>
      <c r="I9590" s="167" t="s">
        <v>166</v>
      </c>
      <c r="J9590" s="168">
        <v>1.43</v>
      </c>
      <c r="K9590" s="169"/>
    </row>
    <row r="9591" spans="1:11">
      <c r="A9591" s="162" t="s">
        <v>22</v>
      </c>
      <c r="B9591" s="163" t="str">
        <f>TEXT(DATA[[#This Row],[Fecha]],"mmm")</f>
        <v>dic</v>
      </c>
      <c r="C9591" s="16">
        <f>(WEEKNUM(DATA[[#This Row],[Fecha]],2))</f>
        <v>52</v>
      </c>
      <c r="D9591" s="30">
        <v>45655</v>
      </c>
      <c r="E9591" s="102">
        <f>YEAR(DATA[[#This Row],[Fecha]])</f>
        <v>2024</v>
      </c>
      <c r="F9591" s="164" t="s">
        <v>398</v>
      </c>
      <c r="G9591" s="165" t="s">
        <v>78</v>
      </c>
      <c r="H9591" s="166" t="s">
        <v>296</v>
      </c>
      <c r="I9591" s="167" t="s">
        <v>166</v>
      </c>
      <c r="J9591" s="168">
        <v>1.33</v>
      </c>
      <c r="K9591" s="169"/>
    </row>
    <row r="9592" spans="1:11">
      <c r="A9592" s="162" t="s">
        <v>22</v>
      </c>
      <c r="B9592" s="163" t="str">
        <f>TEXT(DATA[[#This Row],[Fecha]],"mmm")</f>
        <v>dic</v>
      </c>
      <c r="C9592" s="16">
        <f>(WEEKNUM(DATA[[#This Row],[Fecha]],2))</f>
        <v>52</v>
      </c>
      <c r="D9592" s="30">
        <v>45655</v>
      </c>
      <c r="E9592" s="102">
        <f>YEAR(DATA[[#This Row],[Fecha]])</f>
        <v>2024</v>
      </c>
      <c r="F9592" s="164" t="s">
        <v>398</v>
      </c>
      <c r="G9592" s="165" t="s">
        <v>78</v>
      </c>
      <c r="H9592" s="166" t="s">
        <v>296</v>
      </c>
      <c r="I9592" s="167" t="s">
        <v>166</v>
      </c>
      <c r="J9592" s="168">
        <v>1.25</v>
      </c>
      <c r="K9592" s="169"/>
    </row>
    <row r="9593" spans="1:11">
      <c r="A9593" s="162" t="s">
        <v>22</v>
      </c>
      <c r="B9593" s="163" t="str">
        <f>TEXT(DATA[[#This Row],[Fecha]],"mmm")</f>
        <v>dic</v>
      </c>
      <c r="C9593" s="16">
        <f>(WEEKNUM(DATA[[#This Row],[Fecha]],2))</f>
        <v>52</v>
      </c>
      <c r="D9593" s="30">
        <v>45655</v>
      </c>
      <c r="E9593" s="102">
        <f>YEAR(DATA[[#This Row],[Fecha]])</f>
        <v>2024</v>
      </c>
      <c r="F9593" s="164" t="s">
        <v>398</v>
      </c>
      <c r="G9593" s="165" t="s">
        <v>78</v>
      </c>
      <c r="H9593" s="166" t="s">
        <v>296</v>
      </c>
      <c r="I9593" s="167" t="s">
        <v>166</v>
      </c>
      <c r="J9593" s="168">
        <v>1.25</v>
      </c>
      <c r="K9593" s="169"/>
    </row>
    <row r="9594" spans="1:11">
      <c r="A9594" s="162" t="s">
        <v>22</v>
      </c>
      <c r="B9594" s="163" t="str">
        <f>TEXT(DATA[[#This Row],[Fecha]],"mmm")</f>
        <v>dic</v>
      </c>
      <c r="C9594" s="16">
        <f>(WEEKNUM(DATA[[#This Row],[Fecha]],2))</f>
        <v>52</v>
      </c>
      <c r="D9594" s="30">
        <v>45653</v>
      </c>
      <c r="E9594" s="102">
        <f>YEAR(DATA[[#This Row],[Fecha]])</f>
        <v>2024</v>
      </c>
      <c r="F9594" s="164" t="s">
        <v>398</v>
      </c>
      <c r="G9594" s="165" t="s">
        <v>78</v>
      </c>
      <c r="H9594" s="166" t="s">
        <v>296</v>
      </c>
      <c r="I9594" s="167" t="s">
        <v>166</v>
      </c>
      <c r="J9594" s="168">
        <v>1.23</v>
      </c>
      <c r="K9594" s="169"/>
    </row>
    <row r="9595" spans="1:11">
      <c r="A9595" s="162" t="s">
        <v>22</v>
      </c>
      <c r="B9595" s="163" t="str">
        <f>TEXT(DATA[[#This Row],[Fecha]],"mmm")</f>
        <v>dic</v>
      </c>
      <c r="C9595" s="16">
        <f>(WEEKNUM(DATA[[#This Row],[Fecha]],2))</f>
        <v>52</v>
      </c>
      <c r="D9595" s="30">
        <v>45654</v>
      </c>
      <c r="E9595" s="102">
        <f>YEAR(DATA[[#This Row],[Fecha]])</f>
        <v>2024</v>
      </c>
      <c r="F9595" s="164" t="s">
        <v>58</v>
      </c>
      <c r="G9595" s="165" t="s">
        <v>78</v>
      </c>
      <c r="H9595" s="166" t="s">
        <v>296</v>
      </c>
      <c r="I9595" s="167" t="s">
        <v>166</v>
      </c>
      <c r="J9595" s="168">
        <v>1.23</v>
      </c>
      <c r="K9595" s="169"/>
    </row>
    <row r="9596" spans="1:11">
      <c r="A9596" s="162" t="s">
        <v>22</v>
      </c>
      <c r="B9596" s="163" t="str">
        <f>TEXT(DATA[[#This Row],[Fecha]],"mmm")</f>
        <v>dic</v>
      </c>
      <c r="C9596" s="16">
        <f>(WEEKNUM(DATA[[#This Row],[Fecha]],2))</f>
        <v>52</v>
      </c>
      <c r="D9596" s="30">
        <v>45655</v>
      </c>
      <c r="E9596" s="102">
        <f>YEAR(DATA[[#This Row],[Fecha]])</f>
        <v>2024</v>
      </c>
      <c r="F9596" s="164" t="s">
        <v>398</v>
      </c>
      <c r="G9596" s="165" t="s">
        <v>78</v>
      </c>
      <c r="H9596" s="166" t="s">
        <v>296</v>
      </c>
      <c r="I9596" s="167" t="s">
        <v>166</v>
      </c>
      <c r="J9596" s="168">
        <v>1.1499999999999999</v>
      </c>
      <c r="K9596" s="169"/>
    </row>
    <row r="9597" spans="1:11">
      <c r="A9597" s="162" t="s">
        <v>22</v>
      </c>
      <c r="B9597" s="163" t="str">
        <f>TEXT(DATA[[#This Row],[Fecha]],"mmm")</f>
        <v>dic</v>
      </c>
      <c r="C9597" s="16">
        <f>(WEEKNUM(DATA[[#This Row],[Fecha]],2))</f>
        <v>52</v>
      </c>
      <c r="D9597" s="30">
        <v>45654</v>
      </c>
      <c r="E9597" s="102">
        <f>YEAR(DATA[[#This Row],[Fecha]])</f>
        <v>2024</v>
      </c>
      <c r="F9597" s="164" t="s">
        <v>398</v>
      </c>
      <c r="G9597" s="165" t="s">
        <v>78</v>
      </c>
      <c r="H9597" s="166" t="s">
        <v>296</v>
      </c>
      <c r="I9597" s="167" t="s">
        <v>166</v>
      </c>
      <c r="J9597" s="168">
        <v>1.08</v>
      </c>
      <c r="K9597" s="169"/>
    </row>
    <row r="9598" spans="1:11">
      <c r="A9598" s="162" t="s">
        <v>22</v>
      </c>
      <c r="B9598" s="163" t="str">
        <f>TEXT(DATA[[#This Row],[Fecha]],"mmm")</f>
        <v>dic</v>
      </c>
      <c r="C9598" s="16">
        <f>(WEEKNUM(DATA[[#This Row],[Fecha]],2))</f>
        <v>52</v>
      </c>
      <c r="D9598" s="30">
        <v>45654</v>
      </c>
      <c r="E9598" s="102">
        <f>YEAR(DATA[[#This Row],[Fecha]])</f>
        <v>2024</v>
      </c>
      <c r="F9598" s="164" t="s">
        <v>58</v>
      </c>
      <c r="G9598" s="165" t="s">
        <v>78</v>
      </c>
      <c r="H9598" s="166" t="s">
        <v>296</v>
      </c>
      <c r="I9598" s="167" t="s">
        <v>166</v>
      </c>
      <c r="J9598" s="168">
        <v>0.8</v>
      </c>
      <c r="K9598" s="169"/>
    </row>
    <row r="9599" spans="1:11">
      <c r="A9599" s="162" t="s">
        <v>22</v>
      </c>
      <c r="B9599" s="163" t="str">
        <f>TEXT(DATA[[#This Row],[Fecha]],"mmm")</f>
        <v>dic</v>
      </c>
      <c r="C9599" s="16">
        <f>(WEEKNUM(DATA[[#This Row],[Fecha]],2))</f>
        <v>52</v>
      </c>
      <c r="D9599" s="30">
        <v>45654</v>
      </c>
      <c r="E9599" s="102">
        <f>YEAR(DATA[[#This Row],[Fecha]])</f>
        <v>2024</v>
      </c>
      <c r="F9599" s="164" t="s">
        <v>58</v>
      </c>
      <c r="G9599" s="165" t="s">
        <v>78</v>
      </c>
      <c r="H9599" s="166" t="s">
        <v>296</v>
      </c>
      <c r="I9599" s="167" t="s">
        <v>166</v>
      </c>
      <c r="J9599" s="168">
        <v>0.78</v>
      </c>
      <c r="K9599" s="169"/>
    </row>
    <row r="9600" spans="1:11">
      <c r="A9600" s="162" t="s">
        <v>22</v>
      </c>
      <c r="B9600" s="163" t="str">
        <f>TEXT(DATA[[#This Row],[Fecha]],"mmm")</f>
        <v>dic</v>
      </c>
      <c r="C9600" s="16">
        <f>(WEEKNUM(DATA[[#This Row],[Fecha]],2))</f>
        <v>52</v>
      </c>
      <c r="D9600" s="30">
        <v>45654</v>
      </c>
      <c r="E9600" s="102">
        <f>YEAR(DATA[[#This Row],[Fecha]])</f>
        <v>2024</v>
      </c>
      <c r="F9600" s="164" t="s">
        <v>398</v>
      </c>
      <c r="G9600" s="165" t="s">
        <v>78</v>
      </c>
      <c r="H9600" s="166" t="s">
        <v>296</v>
      </c>
      <c r="I9600" s="167" t="s">
        <v>166</v>
      </c>
      <c r="J9600" s="168">
        <v>0.68</v>
      </c>
      <c r="K9600" s="169"/>
    </row>
    <row r="9601" spans="1:11">
      <c r="A9601" s="162" t="s">
        <v>22</v>
      </c>
      <c r="B9601" s="163" t="str">
        <f>TEXT(DATA[[#This Row],[Fecha]],"mmm")</f>
        <v>dic</v>
      </c>
      <c r="C9601" s="16">
        <f>(WEEKNUM(DATA[[#This Row],[Fecha]],2))</f>
        <v>52</v>
      </c>
      <c r="D9601" s="30">
        <v>45653</v>
      </c>
      <c r="E9601" s="102">
        <f>YEAR(DATA[[#This Row],[Fecha]])</f>
        <v>2024</v>
      </c>
      <c r="F9601" s="164" t="s">
        <v>58</v>
      </c>
      <c r="G9601" s="165" t="s">
        <v>78</v>
      </c>
      <c r="H9601" s="166" t="s">
        <v>296</v>
      </c>
      <c r="I9601" s="167" t="s">
        <v>166</v>
      </c>
      <c r="J9601" s="168">
        <v>0.57999999999999996</v>
      </c>
      <c r="K9601" s="169"/>
    </row>
    <row r="9602" spans="1:11">
      <c r="A9602" s="162" t="s">
        <v>22</v>
      </c>
      <c r="B9602" s="163" t="str">
        <f>TEXT(DATA[[#This Row],[Fecha]],"mmm")</f>
        <v>dic</v>
      </c>
      <c r="C9602" s="16">
        <f>(WEEKNUM(DATA[[#This Row],[Fecha]],2))</f>
        <v>52</v>
      </c>
      <c r="D9602" s="30">
        <v>45653</v>
      </c>
      <c r="E9602" s="102">
        <f>YEAR(DATA[[#This Row],[Fecha]])</f>
        <v>2024</v>
      </c>
      <c r="F9602" s="164" t="s">
        <v>398</v>
      </c>
      <c r="G9602" s="165" t="s">
        <v>78</v>
      </c>
      <c r="H9602" s="166" t="s">
        <v>296</v>
      </c>
      <c r="I9602" s="167" t="s">
        <v>166</v>
      </c>
      <c r="J9602" s="168">
        <v>0.57999999999999996</v>
      </c>
      <c r="K9602" s="169"/>
    </row>
    <row r="9603" spans="1:11">
      <c r="A9603" s="162" t="s">
        <v>22</v>
      </c>
      <c r="B9603" s="163" t="str">
        <f>TEXT(DATA[[#This Row],[Fecha]],"mmm")</f>
        <v>dic</v>
      </c>
      <c r="C9603" s="16">
        <f>(WEEKNUM(DATA[[#This Row],[Fecha]],2))</f>
        <v>52</v>
      </c>
      <c r="D9603" s="30">
        <v>45653</v>
      </c>
      <c r="E9603" s="102">
        <f>YEAR(DATA[[#This Row],[Fecha]])</f>
        <v>2024</v>
      </c>
      <c r="F9603" s="164" t="s">
        <v>398</v>
      </c>
      <c r="G9603" s="165" t="s">
        <v>78</v>
      </c>
      <c r="H9603" s="166" t="s">
        <v>296</v>
      </c>
      <c r="I9603" s="167" t="s">
        <v>166</v>
      </c>
      <c r="J9603" s="168">
        <v>0.55000000000000004</v>
      </c>
      <c r="K9603" s="169"/>
    </row>
    <row r="9604" spans="1:11">
      <c r="A9604" s="162" t="s">
        <v>22</v>
      </c>
      <c r="B9604" s="163" t="str">
        <f>TEXT(DATA[[#This Row],[Fecha]],"mmm")</f>
        <v>dic</v>
      </c>
      <c r="C9604" s="16">
        <f>(WEEKNUM(DATA[[#This Row],[Fecha]],2))</f>
        <v>52</v>
      </c>
      <c r="D9604" s="30">
        <v>45653</v>
      </c>
      <c r="E9604" s="102">
        <f>YEAR(DATA[[#This Row],[Fecha]])</f>
        <v>2024</v>
      </c>
      <c r="F9604" s="164" t="s">
        <v>58</v>
      </c>
      <c r="G9604" s="165" t="s">
        <v>78</v>
      </c>
      <c r="H9604" s="166" t="s">
        <v>296</v>
      </c>
      <c r="I9604" s="167" t="s">
        <v>166</v>
      </c>
      <c r="J9604" s="168">
        <v>0.5</v>
      </c>
      <c r="K9604" s="169"/>
    </row>
    <row r="9605" spans="1:11">
      <c r="A9605" s="162" t="s">
        <v>22</v>
      </c>
      <c r="B9605" s="163" t="str">
        <f>TEXT(DATA[[#This Row],[Fecha]],"mmm")</f>
        <v>dic</v>
      </c>
      <c r="C9605" s="16">
        <f>(WEEKNUM(DATA[[#This Row],[Fecha]],2))</f>
        <v>52</v>
      </c>
      <c r="D9605" s="30">
        <v>45654</v>
      </c>
      <c r="E9605" s="102">
        <f>YEAR(DATA[[#This Row],[Fecha]])</f>
        <v>2024</v>
      </c>
      <c r="F9605" s="164" t="s">
        <v>58</v>
      </c>
      <c r="G9605" s="165" t="s">
        <v>78</v>
      </c>
      <c r="H9605" s="166" t="s">
        <v>296</v>
      </c>
      <c r="I9605" s="167" t="s">
        <v>166</v>
      </c>
      <c r="J9605" s="168">
        <v>0.43</v>
      </c>
      <c r="K9605" s="169"/>
    </row>
    <row r="9606" spans="1:11">
      <c r="A9606" s="162" t="s">
        <v>22</v>
      </c>
      <c r="B9606" s="163" t="str">
        <f>TEXT(DATA[[#This Row],[Fecha]],"mmm")</f>
        <v>dic</v>
      </c>
      <c r="C9606" s="16">
        <f>(WEEKNUM(DATA[[#This Row],[Fecha]],2))</f>
        <v>52</v>
      </c>
      <c r="D9606" s="30">
        <v>45653</v>
      </c>
      <c r="E9606" s="102">
        <f>YEAR(DATA[[#This Row],[Fecha]])</f>
        <v>2024</v>
      </c>
      <c r="F9606" s="164" t="s">
        <v>58</v>
      </c>
      <c r="G9606" s="165" t="s">
        <v>78</v>
      </c>
      <c r="H9606" s="166" t="s">
        <v>296</v>
      </c>
      <c r="I9606" s="167" t="s">
        <v>166</v>
      </c>
      <c r="J9606" s="168">
        <v>0.4</v>
      </c>
      <c r="K9606" s="169"/>
    </row>
    <row r="9607" spans="1:11">
      <c r="A9607" s="162" t="s">
        <v>22</v>
      </c>
      <c r="B9607" s="163" t="str">
        <f>TEXT(DATA[[#This Row],[Fecha]],"mmm")</f>
        <v>dic</v>
      </c>
      <c r="C9607" s="16">
        <f>(WEEKNUM(DATA[[#This Row],[Fecha]],2))</f>
        <v>52</v>
      </c>
      <c r="D9607" s="30">
        <v>45654</v>
      </c>
      <c r="E9607" s="102">
        <f>YEAR(DATA[[#This Row],[Fecha]])</f>
        <v>2024</v>
      </c>
      <c r="F9607" s="164" t="s">
        <v>58</v>
      </c>
      <c r="G9607" s="165" t="s">
        <v>78</v>
      </c>
      <c r="H9607" s="166" t="s">
        <v>296</v>
      </c>
      <c r="I9607" s="167" t="s">
        <v>166</v>
      </c>
      <c r="J9607" s="168">
        <v>0.4</v>
      </c>
      <c r="K9607" s="169"/>
    </row>
    <row r="9608" spans="1:11">
      <c r="A9608" s="162" t="s">
        <v>22</v>
      </c>
      <c r="B9608" s="163" t="str">
        <f>TEXT(DATA[[#This Row],[Fecha]],"mmm")</f>
        <v>dic</v>
      </c>
      <c r="C9608" s="16">
        <f>(WEEKNUM(DATA[[#This Row],[Fecha]],2))</f>
        <v>52</v>
      </c>
      <c r="D9608" s="30">
        <v>45653</v>
      </c>
      <c r="E9608" s="102">
        <f>YEAR(DATA[[#This Row],[Fecha]])</f>
        <v>2024</v>
      </c>
      <c r="F9608" s="164" t="s">
        <v>58</v>
      </c>
      <c r="G9608" s="165" t="s">
        <v>78</v>
      </c>
      <c r="H9608" s="166" t="s">
        <v>296</v>
      </c>
      <c r="I9608" s="167" t="s">
        <v>166</v>
      </c>
      <c r="J9608" s="168">
        <v>0.38</v>
      </c>
      <c r="K9608" s="169"/>
    </row>
    <row r="9609" spans="1:11">
      <c r="A9609" s="162" t="s">
        <v>22</v>
      </c>
      <c r="B9609" s="163" t="str">
        <f>TEXT(DATA[[#This Row],[Fecha]],"mmm")</f>
        <v>dic</v>
      </c>
      <c r="C9609" s="16">
        <f>(WEEKNUM(DATA[[#This Row],[Fecha]],2))</f>
        <v>52</v>
      </c>
      <c r="D9609" s="30">
        <v>45653</v>
      </c>
      <c r="E9609" s="102">
        <f>YEAR(DATA[[#This Row],[Fecha]])</f>
        <v>2024</v>
      </c>
      <c r="F9609" s="164" t="s">
        <v>398</v>
      </c>
      <c r="G9609" s="165" t="s">
        <v>78</v>
      </c>
      <c r="H9609" s="166" t="s">
        <v>296</v>
      </c>
      <c r="I9609" s="167" t="s">
        <v>166</v>
      </c>
      <c r="J9609" s="168">
        <v>0.38</v>
      </c>
      <c r="K9609" s="169"/>
    </row>
    <row r="9610" spans="1:11">
      <c r="A9610" s="162" t="s">
        <v>22</v>
      </c>
      <c r="B9610" s="163" t="str">
        <f>TEXT(DATA[[#This Row],[Fecha]],"mmm")</f>
        <v>dic</v>
      </c>
      <c r="C9610" s="16">
        <f>(WEEKNUM(DATA[[#This Row],[Fecha]],2))</f>
        <v>52</v>
      </c>
      <c r="D9610" s="30">
        <v>45653</v>
      </c>
      <c r="E9610" s="102">
        <f>YEAR(DATA[[#This Row],[Fecha]])</f>
        <v>2024</v>
      </c>
      <c r="F9610" s="164" t="s">
        <v>398</v>
      </c>
      <c r="G9610" s="165" t="s">
        <v>78</v>
      </c>
      <c r="H9610" s="166" t="s">
        <v>296</v>
      </c>
      <c r="I9610" s="167" t="s">
        <v>166</v>
      </c>
      <c r="J9610" s="168">
        <v>0.3</v>
      </c>
      <c r="K9610" s="169"/>
    </row>
    <row r="9611" spans="1:11">
      <c r="A9611" s="162" t="s">
        <v>22</v>
      </c>
      <c r="B9611" s="163" t="str">
        <f>TEXT(DATA[[#This Row],[Fecha]],"mmm")</f>
        <v>dic</v>
      </c>
      <c r="C9611" s="16">
        <f>(WEEKNUM(DATA[[#This Row],[Fecha]],2))</f>
        <v>52</v>
      </c>
      <c r="D9611" s="30">
        <v>45654</v>
      </c>
      <c r="E9611" s="102">
        <f>YEAR(DATA[[#This Row],[Fecha]])</f>
        <v>2024</v>
      </c>
      <c r="F9611" s="164" t="s">
        <v>58</v>
      </c>
      <c r="G9611" s="165" t="s">
        <v>78</v>
      </c>
      <c r="H9611" s="166" t="s">
        <v>296</v>
      </c>
      <c r="I9611" s="167" t="s">
        <v>166</v>
      </c>
      <c r="J9611" s="168">
        <v>0.27</v>
      </c>
      <c r="K9611" s="169"/>
    </row>
    <row r="9612" spans="1:11">
      <c r="A9612" s="162" t="s">
        <v>22</v>
      </c>
      <c r="B9612" s="163" t="str">
        <f>TEXT(DATA[[#This Row],[Fecha]],"mmm")</f>
        <v>dic</v>
      </c>
      <c r="C9612" s="16">
        <f>(WEEKNUM(DATA[[#This Row],[Fecha]],2))</f>
        <v>52</v>
      </c>
      <c r="D9612" s="30">
        <v>45654</v>
      </c>
      <c r="E9612" s="102">
        <f>YEAR(DATA[[#This Row],[Fecha]])</f>
        <v>2024</v>
      </c>
      <c r="F9612" s="164" t="s">
        <v>58</v>
      </c>
      <c r="G9612" s="165" t="s">
        <v>78</v>
      </c>
      <c r="H9612" s="166" t="s">
        <v>296</v>
      </c>
      <c r="I9612" s="167" t="s">
        <v>166</v>
      </c>
      <c r="J9612" s="168">
        <v>0.23</v>
      </c>
      <c r="K9612" s="169"/>
    </row>
    <row r="9613" spans="1:11">
      <c r="A9613" s="162" t="s">
        <v>22</v>
      </c>
      <c r="B9613" s="163" t="str">
        <f>TEXT(DATA[[#This Row],[Fecha]],"mmm")</f>
        <v>dic</v>
      </c>
      <c r="C9613" s="16">
        <f>(WEEKNUM(DATA[[#This Row],[Fecha]],2))</f>
        <v>52</v>
      </c>
      <c r="D9613" s="30">
        <v>45653</v>
      </c>
      <c r="E9613" s="102">
        <f>YEAR(DATA[[#This Row],[Fecha]])</f>
        <v>2024</v>
      </c>
      <c r="F9613" s="164" t="s">
        <v>58</v>
      </c>
      <c r="G9613" s="165" t="s">
        <v>78</v>
      </c>
      <c r="H9613" s="166" t="s">
        <v>296</v>
      </c>
      <c r="I9613" s="167" t="s">
        <v>166</v>
      </c>
      <c r="J9613" s="168">
        <v>0.2</v>
      </c>
      <c r="K9613" s="169"/>
    </row>
    <row r="9614" spans="1:11">
      <c r="A9614" s="162" t="s">
        <v>22</v>
      </c>
      <c r="B9614" s="163" t="str">
        <f>TEXT(DATA[[#This Row],[Fecha]],"mmm")</f>
        <v>dic</v>
      </c>
      <c r="C9614" s="16">
        <f>(WEEKNUM(DATA[[#This Row],[Fecha]],2))</f>
        <v>52</v>
      </c>
      <c r="D9614" s="30">
        <v>45654</v>
      </c>
      <c r="E9614" s="102">
        <f>YEAR(DATA[[#This Row],[Fecha]])</f>
        <v>2024</v>
      </c>
      <c r="F9614" s="164" t="s">
        <v>58</v>
      </c>
      <c r="G9614" s="165" t="s">
        <v>78</v>
      </c>
      <c r="H9614" s="166" t="s">
        <v>296</v>
      </c>
      <c r="I9614" s="167" t="s">
        <v>166</v>
      </c>
      <c r="J9614" s="168">
        <v>0.15</v>
      </c>
      <c r="K9614" s="169"/>
    </row>
    <row r="9615" spans="1:11">
      <c r="A9615" s="162" t="s">
        <v>22</v>
      </c>
      <c r="B9615" s="163" t="str">
        <f>TEXT(DATA[[#This Row],[Fecha]],"mmm")</f>
        <v>dic</v>
      </c>
      <c r="C9615" s="16">
        <f>(WEEKNUM(DATA[[#This Row],[Fecha]],2))</f>
        <v>52</v>
      </c>
      <c r="D9615" s="30">
        <v>45653</v>
      </c>
      <c r="E9615" s="102">
        <f>YEAR(DATA[[#This Row],[Fecha]])</f>
        <v>2024</v>
      </c>
      <c r="F9615" s="164" t="s">
        <v>58</v>
      </c>
      <c r="G9615" s="165" t="s">
        <v>78</v>
      </c>
      <c r="H9615" s="166" t="s">
        <v>296</v>
      </c>
      <c r="I9615" s="167" t="s">
        <v>166</v>
      </c>
      <c r="J9615" s="168">
        <v>0.05</v>
      </c>
      <c r="K9615" s="169"/>
    </row>
    <row r="9616" spans="1:11">
      <c r="A9616" s="162" t="s">
        <v>22</v>
      </c>
      <c r="B9616" s="163" t="str">
        <f>TEXT(DATA[[#This Row],[Fecha]],"mmm")</f>
        <v>dic</v>
      </c>
      <c r="C9616" s="16">
        <f>(WEEKNUM(DATA[[#This Row],[Fecha]],2))</f>
        <v>52</v>
      </c>
      <c r="D9616" s="30">
        <v>45654</v>
      </c>
      <c r="E9616" s="102">
        <f>YEAR(DATA[[#This Row],[Fecha]])</f>
        <v>2024</v>
      </c>
      <c r="F9616" s="164" t="s">
        <v>58</v>
      </c>
      <c r="G9616" s="165" t="s">
        <v>78</v>
      </c>
      <c r="H9616" s="166" t="s">
        <v>296</v>
      </c>
      <c r="I9616" s="167" t="s">
        <v>56</v>
      </c>
      <c r="J9616" s="168">
        <v>8.3000000000000007</v>
      </c>
      <c r="K9616" s="169" t="s">
        <v>1443</v>
      </c>
    </row>
    <row r="9617" spans="1:11">
      <c r="A9617" s="170" t="s">
        <v>20</v>
      </c>
      <c r="B9617" s="171" t="str">
        <f>TEXT(DATA[[#This Row],[Fecha]],"mmm")</f>
        <v>dic</v>
      </c>
      <c r="C9617" s="129">
        <f>(WEEKNUM(DATA[[#This Row],[Fecha]],2))</f>
        <v>52</v>
      </c>
      <c r="D9617" s="137">
        <v>45655</v>
      </c>
      <c r="E9617" s="138">
        <f>YEAR(DATA[[#This Row],[Fecha]])</f>
        <v>2024</v>
      </c>
      <c r="F9617" s="172" t="s">
        <v>335</v>
      </c>
      <c r="G9617" s="173" t="s">
        <v>482</v>
      </c>
      <c r="H9617" s="174" t="s">
        <v>150</v>
      </c>
      <c r="I9617" s="175" t="s">
        <v>57</v>
      </c>
      <c r="J9617" s="176">
        <v>8.09</v>
      </c>
      <c r="K9617" s="177" t="s">
        <v>641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BC2E6"/>
  </sheetPr>
  <dimension ref="A1:AF861"/>
  <sheetViews>
    <sheetView topLeftCell="A826" zoomScale="85" zoomScaleNormal="85" workbookViewId="0">
      <selection activeCell="C844" sqref="C844:C861"/>
    </sheetView>
  </sheetViews>
  <sheetFormatPr baseColWidth="10" defaultColWidth="9.140625" defaultRowHeight="15"/>
  <cols>
    <col min="1" max="1" width="8" style="1" bestFit="1" customWidth="1"/>
    <col min="2" max="2" width="11.140625" style="1" bestFit="1" customWidth="1"/>
    <col min="3" max="3" width="11.140625" style="1" customWidth="1"/>
    <col min="4" max="4" width="9.28515625" style="1" customWidth="1"/>
    <col min="5" max="5" width="7" style="1" bestFit="1" customWidth="1"/>
    <col min="6" max="6" width="7.140625" style="1" bestFit="1" customWidth="1"/>
    <col min="7" max="8" width="12.28515625" style="1" customWidth="1"/>
    <col min="9" max="9" width="9.140625" style="1" hidden="1" customWidth="1"/>
    <col min="10" max="10" width="8" style="1" hidden="1" customWidth="1"/>
    <col min="11" max="11" width="11.140625" style="1" hidden="1" customWidth="1"/>
    <col min="12" max="13" width="6.85546875" style="1" hidden="1" customWidth="1"/>
    <col min="14" max="14" width="7" style="1" hidden="1" customWidth="1"/>
    <col min="15" max="15" width="6.7109375" style="1" hidden="1" customWidth="1"/>
    <col min="16" max="16" width="13.28515625" style="1" hidden="1" customWidth="1"/>
    <col min="17" max="17" width="9.140625" style="1"/>
    <col min="18" max="18" width="8" style="1" bestFit="1" customWidth="1"/>
    <col min="19" max="19" width="11.140625" style="1" bestFit="1" customWidth="1"/>
    <col min="20" max="20" width="11.140625" style="1" customWidth="1"/>
    <col min="21" max="21" width="8" style="1" bestFit="1" customWidth="1"/>
    <col min="22" max="22" width="7" style="1" bestFit="1" customWidth="1"/>
    <col min="23" max="23" width="7.140625" style="1" bestFit="1" customWidth="1"/>
    <col min="24" max="24" width="11.140625" style="1" bestFit="1" customWidth="1"/>
    <col min="25" max="25" width="9.140625" style="1"/>
    <col min="26" max="26" width="8" style="1" bestFit="1" customWidth="1"/>
    <col min="27" max="27" width="11.140625" style="1" bestFit="1" customWidth="1"/>
    <col min="28" max="28" width="11.140625" style="1" customWidth="1"/>
    <col min="29" max="29" width="6.85546875" style="1" bestFit="1" customWidth="1"/>
    <col min="30" max="30" width="7" style="1" bestFit="1" customWidth="1"/>
    <col min="31" max="31" width="7.140625" style="1" bestFit="1" customWidth="1"/>
    <col min="32" max="32" width="11.140625" style="1" bestFit="1" customWidth="1"/>
  </cols>
  <sheetData>
    <row r="1" spans="1:32" ht="15.75" thickBot="1">
      <c r="A1" s="160" t="s">
        <v>47</v>
      </c>
      <c r="B1" s="160"/>
      <c r="C1" s="91"/>
      <c r="D1" s="91"/>
      <c r="E1" s="91"/>
      <c r="F1" s="91"/>
      <c r="G1" s="91"/>
      <c r="J1" s="160" t="s">
        <v>48</v>
      </c>
      <c r="K1" s="160"/>
      <c r="L1" s="91"/>
      <c r="M1" s="91"/>
      <c r="N1" s="91"/>
      <c r="O1" s="91"/>
      <c r="P1" s="91"/>
      <c r="R1" s="160" t="s">
        <v>49</v>
      </c>
      <c r="S1" s="160"/>
      <c r="T1" s="89"/>
      <c r="U1" s="91"/>
      <c r="V1" s="91"/>
      <c r="W1" s="91"/>
      <c r="X1" s="91"/>
      <c r="Z1" s="160" t="s">
        <v>50</v>
      </c>
      <c r="AA1" s="160"/>
      <c r="AB1" s="89"/>
      <c r="AC1" s="91"/>
      <c r="AD1" s="91"/>
      <c r="AE1" s="91"/>
      <c r="AF1" s="91"/>
    </row>
    <row r="2" spans="1:32">
      <c r="A2" s="1" t="s">
        <v>23</v>
      </c>
      <c r="B2" s="1" t="s">
        <v>3</v>
      </c>
      <c r="C2" s="1" t="s">
        <v>1102</v>
      </c>
      <c r="D2" s="1" t="s">
        <v>51</v>
      </c>
      <c r="E2" s="1" t="s">
        <v>26</v>
      </c>
      <c r="F2" s="1" t="s">
        <v>1</v>
      </c>
      <c r="G2" s="1" t="s">
        <v>2</v>
      </c>
      <c r="J2" s="1" t="s">
        <v>23</v>
      </c>
      <c r="K2" s="1" t="s">
        <v>3</v>
      </c>
      <c r="L2" s="1" t="s">
        <v>32</v>
      </c>
      <c r="M2" s="1" t="s">
        <v>1102</v>
      </c>
      <c r="N2" s="1" t="s">
        <v>26</v>
      </c>
      <c r="O2" s="1" t="s">
        <v>1</v>
      </c>
      <c r="P2" s="1" t="s">
        <v>2</v>
      </c>
      <c r="R2" s="1" t="s">
        <v>23</v>
      </c>
      <c r="S2" s="1" t="s">
        <v>3</v>
      </c>
      <c r="T2" s="1" t="s">
        <v>1102</v>
      </c>
      <c r="U2" s="1" t="s">
        <v>32</v>
      </c>
      <c r="V2" s="1" t="s">
        <v>26</v>
      </c>
      <c r="W2" s="1" t="s">
        <v>1</v>
      </c>
      <c r="X2" s="1" t="s">
        <v>2</v>
      </c>
      <c r="Z2" s="1" t="s">
        <v>23</v>
      </c>
      <c r="AA2" s="1" t="s">
        <v>3</v>
      </c>
      <c r="AB2" s="1" t="s">
        <v>1102</v>
      </c>
      <c r="AC2" s="1" t="s">
        <v>32</v>
      </c>
      <c r="AD2" s="1" t="s">
        <v>26</v>
      </c>
      <c r="AE2" s="1" t="s">
        <v>1</v>
      </c>
      <c r="AF2" s="1" t="s">
        <v>2</v>
      </c>
    </row>
    <row r="3" spans="1:32">
      <c r="A3" s="1" t="s">
        <v>20</v>
      </c>
      <c r="B3" s="7">
        <v>45118</v>
      </c>
      <c r="C3" s="92">
        <f>YEAR(Table14[[#This Row],[Fecha]])</f>
        <v>2023</v>
      </c>
      <c r="D3" s="1">
        <v>450</v>
      </c>
      <c r="E3" s="8">
        <v>0.59</v>
      </c>
      <c r="F3" s="8" t="str">
        <f>TEXT(Table14[[#This Row],[Fecha]],"mmm")</f>
        <v>jul</v>
      </c>
      <c r="G3" s="9">
        <f>(WEEKNUM(B3,2))</f>
        <v>29</v>
      </c>
      <c r="H3" s="9"/>
      <c r="J3" s="1" t="s">
        <v>21</v>
      </c>
      <c r="K3" s="7">
        <v>45201</v>
      </c>
      <c r="L3" s="1">
        <v>450</v>
      </c>
      <c r="M3" s="1">
        <f>YEAR(Table1415[[#This Row],[Fecha]])</f>
        <v>2023</v>
      </c>
      <c r="N3" s="8"/>
      <c r="O3" s="8" t="str">
        <f>TEXT(Table1415[[#This Row],[Fecha]],"mmm")</f>
        <v>oct</v>
      </c>
      <c r="P3" s="9">
        <f t="shared" ref="P3:P67" si="0">(WEEKNUM(K3,2))</f>
        <v>41</v>
      </c>
      <c r="R3" s="11" t="s">
        <v>19</v>
      </c>
      <c r="S3" s="7">
        <v>45162</v>
      </c>
      <c r="T3" s="92">
        <f>YEAR(Table1416[[#This Row],[Fecha]])</f>
        <v>2023</v>
      </c>
      <c r="U3" s="1">
        <v>900</v>
      </c>
      <c r="V3" s="8">
        <v>0.43</v>
      </c>
      <c r="W3" s="8" t="str">
        <f>TEXT(Table1416[[#This Row],[Fecha]],"mmm")</f>
        <v>ago</v>
      </c>
      <c r="X3" s="9">
        <f t="shared" ref="X3:X8" si="1">(WEEKNUM(S3,2))</f>
        <v>35</v>
      </c>
      <c r="Z3" s="1" t="s">
        <v>22</v>
      </c>
      <c r="AA3" s="7">
        <v>45117</v>
      </c>
      <c r="AB3" s="92">
        <f>YEAR(Table1417[[#This Row],[Fecha]])</f>
        <v>2023</v>
      </c>
      <c r="AC3" s="1">
        <v>468</v>
      </c>
      <c r="AD3" s="8">
        <v>0.43</v>
      </c>
      <c r="AE3" s="8" t="str">
        <f>TEXT(Table1417[[#This Row],[Fecha]],"mmm")</f>
        <v>jul</v>
      </c>
      <c r="AF3" s="9">
        <f t="shared" ref="AF3:AF9" si="2">(WEEKNUM(AA3,2))</f>
        <v>29</v>
      </c>
    </row>
    <row r="4" spans="1:32">
      <c r="A4" s="1" t="s">
        <v>20</v>
      </c>
      <c r="B4" s="7">
        <v>45119</v>
      </c>
      <c r="C4" s="92">
        <f>YEAR(Table14[[#This Row],[Fecha]])</f>
        <v>2023</v>
      </c>
      <c r="D4" s="1">
        <f>+(5.4+2.1)*60</f>
        <v>450</v>
      </c>
      <c r="E4" s="8">
        <v>0.66</v>
      </c>
      <c r="F4" s="8" t="str">
        <f>TEXT(Table14[[#This Row],[Fecha]],"mmm")</f>
        <v>jul</v>
      </c>
      <c r="G4" s="9">
        <f t="shared" ref="G4:G9" si="3">(WEEKNUM(B4,2))</f>
        <v>29</v>
      </c>
      <c r="H4" s="9"/>
      <c r="J4" s="1" t="s">
        <v>21</v>
      </c>
      <c r="K4" s="7">
        <v>45202</v>
      </c>
      <c r="L4" s="1">
        <v>450</v>
      </c>
      <c r="M4" s="1">
        <f>YEAR(Table1415[[#This Row],[Fecha]])</f>
        <v>2023</v>
      </c>
      <c r="N4" s="8"/>
      <c r="O4" s="8" t="str">
        <f>TEXT(Table1415[[#This Row],[Fecha]],"mmm")</f>
        <v>oct</v>
      </c>
      <c r="P4" s="9">
        <f t="shared" si="0"/>
        <v>41</v>
      </c>
      <c r="R4" s="11" t="s">
        <v>19</v>
      </c>
      <c r="S4" s="7">
        <v>45163</v>
      </c>
      <c r="T4" s="1">
        <f>YEAR(Table1416[[#This Row],[Fecha]])</f>
        <v>2023</v>
      </c>
      <c r="U4" s="1">
        <v>450</v>
      </c>
      <c r="V4" s="14">
        <v>0.63</v>
      </c>
      <c r="W4" s="8" t="str">
        <f>TEXT(Table1416[[#This Row],[Fecha]],"mmm")</f>
        <v>ago</v>
      </c>
      <c r="X4" s="9">
        <f t="shared" si="1"/>
        <v>35</v>
      </c>
      <c r="Z4" s="11" t="s">
        <v>22</v>
      </c>
      <c r="AA4" s="7">
        <v>45118</v>
      </c>
      <c r="AB4" s="1">
        <f>YEAR(Table1417[[#This Row],[Fecha]])</f>
        <v>2023</v>
      </c>
      <c r="AC4" s="1">
        <v>461.99999999999994</v>
      </c>
      <c r="AD4" s="14">
        <v>0.34</v>
      </c>
      <c r="AE4" s="8" t="str">
        <f>TEXT(Table1417[[#This Row],[Fecha]],"mmm")</f>
        <v>jul</v>
      </c>
      <c r="AF4" s="9">
        <f t="shared" si="2"/>
        <v>29</v>
      </c>
    </row>
    <row r="5" spans="1:32">
      <c r="A5" s="1" t="s">
        <v>20</v>
      </c>
      <c r="B5" s="7">
        <v>45119</v>
      </c>
      <c r="C5" s="92">
        <f>YEAR(Table14[[#This Row],[Fecha]])</f>
        <v>2023</v>
      </c>
      <c r="D5" s="1">
        <v>450</v>
      </c>
      <c r="E5" s="8">
        <v>0.81</v>
      </c>
      <c r="F5" s="8" t="str">
        <f>TEXT(Table14[[#This Row],[Fecha]],"mmm")</f>
        <v>jul</v>
      </c>
      <c r="G5" s="9">
        <f t="shared" si="3"/>
        <v>29</v>
      </c>
      <c r="H5" s="9"/>
      <c r="J5" s="1" t="s">
        <v>21</v>
      </c>
      <c r="K5" s="7">
        <v>45203</v>
      </c>
      <c r="L5" s="1">
        <v>450</v>
      </c>
      <c r="M5" s="1">
        <f>YEAR(Table1415[[#This Row],[Fecha]])</f>
        <v>2023</v>
      </c>
      <c r="N5" s="8"/>
      <c r="O5" s="8" t="str">
        <f>TEXT(Table1415[[#This Row],[Fecha]],"mmm")</f>
        <v>oct</v>
      </c>
      <c r="P5" s="9">
        <f t="shared" si="0"/>
        <v>41</v>
      </c>
      <c r="R5" s="11" t="s">
        <v>19</v>
      </c>
      <c r="S5" s="7">
        <v>45173</v>
      </c>
      <c r="T5" s="1">
        <f>YEAR(Table1416[[#This Row],[Fecha]])</f>
        <v>2023</v>
      </c>
      <c r="U5" s="11">
        <v>560</v>
      </c>
      <c r="V5" s="14">
        <v>0.01</v>
      </c>
      <c r="W5" s="8" t="str">
        <f>TEXT(Table1416[[#This Row],[Fecha]],"mmm")</f>
        <v>sept</v>
      </c>
      <c r="X5" s="9">
        <f t="shared" si="1"/>
        <v>37</v>
      </c>
      <c r="Z5" s="11" t="s">
        <v>22</v>
      </c>
      <c r="AA5" s="7">
        <v>45118</v>
      </c>
      <c r="AB5" s="1">
        <f>YEAR(Table1417[[#This Row],[Fecha]])</f>
        <v>2023</v>
      </c>
      <c r="AC5" s="1">
        <v>462</v>
      </c>
      <c r="AD5" s="8">
        <v>0.47</v>
      </c>
      <c r="AE5" s="8" t="str">
        <f>TEXT(Table1417[[#This Row],[Fecha]],"mmm")</f>
        <v>jul</v>
      </c>
      <c r="AF5" s="9">
        <f t="shared" si="2"/>
        <v>29</v>
      </c>
    </row>
    <row r="6" spans="1:32">
      <c r="A6" s="1" t="s">
        <v>20</v>
      </c>
      <c r="B6" s="7">
        <v>45120</v>
      </c>
      <c r="C6" s="92">
        <f>YEAR(Table14[[#This Row],[Fecha]])</f>
        <v>2023</v>
      </c>
      <c r="D6" s="1">
        <f>+(3.8+3.7)*60</f>
        <v>450</v>
      </c>
      <c r="E6" s="8">
        <v>0.45</v>
      </c>
      <c r="F6" s="8" t="str">
        <f>TEXT(Table14[[#This Row],[Fecha]],"mmm")</f>
        <v>jul</v>
      </c>
      <c r="G6" s="9">
        <f t="shared" si="3"/>
        <v>29</v>
      </c>
      <c r="H6" s="9"/>
      <c r="J6" s="1" t="s">
        <v>21</v>
      </c>
      <c r="K6" s="7">
        <v>45204</v>
      </c>
      <c r="L6" s="1">
        <v>450</v>
      </c>
      <c r="M6" s="1">
        <f>YEAR(Table1415[[#This Row],[Fecha]])</f>
        <v>2023</v>
      </c>
      <c r="N6" s="8"/>
      <c r="O6" s="8" t="str">
        <f>TEXT(Table1415[[#This Row],[Fecha]],"mmm")</f>
        <v>oct</v>
      </c>
      <c r="P6" s="9">
        <f t="shared" si="0"/>
        <v>41</v>
      </c>
      <c r="R6" s="11" t="s">
        <v>19</v>
      </c>
      <c r="S6" s="7">
        <v>45132</v>
      </c>
      <c r="T6" s="1">
        <f>YEAR(Table1416[[#This Row],[Fecha]])</f>
        <v>2023</v>
      </c>
      <c r="U6" s="11">
        <v>450</v>
      </c>
      <c r="V6" s="14">
        <v>0.57899999999999996</v>
      </c>
      <c r="W6" s="8" t="str">
        <f>TEXT(Table1416[[#This Row],[Fecha]],"mmm")</f>
        <v>jul</v>
      </c>
      <c r="X6" s="9">
        <f t="shared" si="1"/>
        <v>31</v>
      </c>
      <c r="Z6" s="11" t="s">
        <v>22</v>
      </c>
      <c r="AA6" s="7">
        <v>45119</v>
      </c>
      <c r="AB6" s="1">
        <f>YEAR(Table1417[[#This Row],[Fecha]])</f>
        <v>2023</v>
      </c>
      <c r="AC6" s="11">
        <v>461.99999999999994</v>
      </c>
      <c r="AD6" s="14">
        <v>0.35</v>
      </c>
      <c r="AE6" s="8" t="str">
        <f>TEXT(Table1417[[#This Row],[Fecha]],"mmm")</f>
        <v>jul</v>
      </c>
      <c r="AF6" s="9">
        <f t="shared" si="2"/>
        <v>29</v>
      </c>
    </row>
    <row r="7" spans="1:32">
      <c r="A7" s="1" t="s">
        <v>20</v>
      </c>
      <c r="B7" s="7">
        <v>45121</v>
      </c>
      <c r="C7" s="92">
        <f>YEAR(Table14[[#This Row],[Fecha]])</f>
        <v>2023</v>
      </c>
      <c r="D7" s="1">
        <f>+(3.7+3.8)*60</f>
        <v>450</v>
      </c>
      <c r="E7" s="8">
        <v>0.45</v>
      </c>
      <c r="F7" s="8" t="str">
        <f>TEXT(Table14[[#This Row],[Fecha]],"mmm")</f>
        <v>jul</v>
      </c>
      <c r="G7" s="9">
        <f t="shared" si="3"/>
        <v>29</v>
      </c>
      <c r="H7" s="9"/>
      <c r="J7" s="1" t="s">
        <v>21</v>
      </c>
      <c r="K7" s="7">
        <v>45205</v>
      </c>
      <c r="L7" s="1">
        <v>450</v>
      </c>
      <c r="M7" s="1">
        <f>YEAR(Table1415[[#This Row],[Fecha]])</f>
        <v>2023</v>
      </c>
      <c r="N7" s="8"/>
      <c r="O7" s="8" t="str">
        <f>TEXT(Table1415[[#This Row],[Fecha]],"mmm")</f>
        <v>oct</v>
      </c>
      <c r="P7" s="9">
        <f t="shared" si="0"/>
        <v>41</v>
      </c>
      <c r="R7" s="11" t="s">
        <v>19</v>
      </c>
      <c r="S7" s="7">
        <v>45131</v>
      </c>
      <c r="T7" s="1">
        <f>YEAR(Table1416[[#This Row],[Fecha]])</f>
        <v>2023</v>
      </c>
      <c r="U7" s="11">
        <v>900</v>
      </c>
      <c r="V7" s="14">
        <v>0.58499999999999996</v>
      </c>
      <c r="W7" s="8" t="str">
        <f>TEXT(Table1416[[#This Row],[Fecha]],"mmm")</f>
        <v>jul</v>
      </c>
      <c r="X7" s="9">
        <f t="shared" si="1"/>
        <v>31</v>
      </c>
      <c r="Z7" s="11" t="s">
        <v>22</v>
      </c>
      <c r="AA7" s="7">
        <v>45119</v>
      </c>
      <c r="AB7" s="1">
        <f>YEAR(Table1417[[#This Row],[Fecha]])</f>
        <v>2023</v>
      </c>
      <c r="AC7" s="1">
        <v>474</v>
      </c>
      <c r="AD7" s="8">
        <v>0.49</v>
      </c>
      <c r="AE7" s="8" t="str">
        <f>TEXT(Table1417[[#This Row],[Fecha]],"mmm")</f>
        <v>jul</v>
      </c>
      <c r="AF7" s="9">
        <f t="shared" si="2"/>
        <v>29</v>
      </c>
    </row>
    <row r="8" spans="1:32">
      <c r="A8" s="1" t="s">
        <v>20</v>
      </c>
      <c r="B8" s="7">
        <v>45121</v>
      </c>
      <c r="C8" s="92">
        <f>YEAR(Table14[[#This Row],[Fecha]])</f>
        <v>2023</v>
      </c>
      <c r="D8" s="1">
        <v>540</v>
      </c>
      <c r="E8" s="8">
        <v>0.71</v>
      </c>
      <c r="F8" s="8" t="str">
        <f>TEXT(Table14[[#This Row],[Fecha]],"mmm")</f>
        <v>jul</v>
      </c>
      <c r="G8" s="9">
        <f t="shared" si="3"/>
        <v>29</v>
      </c>
      <c r="H8" s="9"/>
      <c r="J8" s="1" t="s">
        <v>21</v>
      </c>
      <c r="K8" s="7">
        <v>45209</v>
      </c>
      <c r="L8" s="1">
        <v>450</v>
      </c>
      <c r="M8" s="1">
        <f>YEAR(Table1415[[#This Row],[Fecha]])</f>
        <v>2023</v>
      </c>
      <c r="N8" s="8"/>
      <c r="O8" s="8" t="str">
        <f>TEXT(Table1415[[#This Row],[Fecha]],"mmm")</f>
        <v>oct</v>
      </c>
      <c r="P8" s="9">
        <f t="shared" si="0"/>
        <v>42</v>
      </c>
      <c r="R8" s="11" t="s">
        <v>19</v>
      </c>
      <c r="S8" s="7">
        <v>45138</v>
      </c>
      <c r="T8" s="1">
        <f>YEAR(Table1416[[#This Row],[Fecha]])</f>
        <v>2023</v>
      </c>
      <c r="U8" s="1">
        <v>900</v>
      </c>
      <c r="V8" s="8">
        <v>0.58899999999999997</v>
      </c>
      <c r="W8" s="8" t="str">
        <f>TEXT(Table1416[[#This Row],[Fecha]],"mmm")</f>
        <v>jul</v>
      </c>
      <c r="X8" s="9">
        <f t="shared" si="1"/>
        <v>32</v>
      </c>
      <c r="Z8" s="11" t="s">
        <v>22</v>
      </c>
      <c r="AA8" s="7">
        <v>45120</v>
      </c>
      <c r="AB8" s="1">
        <f>YEAR(Table1417[[#This Row],[Fecha]])</f>
        <v>2023</v>
      </c>
      <c r="AC8" s="11">
        <v>342</v>
      </c>
      <c r="AD8" s="14">
        <v>0.24</v>
      </c>
      <c r="AE8" s="8" t="str">
        <f>TEXT(Table1417[[#This Row],[Fecha]],"mmm")</f>
        <v>jul</v>
      </c>
      <c r="AF8" s="9">
        <f t="shared" si="2"/>
        <v>29</v>
      </c>
    </row>
    <row r="9" spans="1:32">
      <c r="A9" s="1" t="s">
        <v>20</v>
      </c>
      <c r="B9" s="7">
        <v>45122</v>
      </c>
      <c r="C9" s="92">
        <f>YEAR(Table14[[#This Row],[Fecha]])</f>
        <v>2023</v>
      </c>
      <c r="D9" s="1">
        <v>450</v>
      </c>
      <c r="E9" s="8">
        <v>0.64</v>
      </c>
      <c r="F9" s="8" t="str">
        <f>TEXT(Table14[[#This Row],[Fecha]],"mmm")</f>
        <v>jul</v>
      </c>
      <c r="G9" s="9">
        <f t="shared" si="3"/>
        <v>29</v>
      </c>
      <c r="H9" s="9"/>
      <c r="I9" s="9"/>
      <c r="J9" s="1" t="s">
        <v>21</v>
      </c>
      <c r="K9" s="7">
        <v>45210</v>
      </c>
      <c r="L9" s="1">
        <v>450</v>
      </c>
      <c r="M9" s="1">
        <f>YEAR(Table1415[[#This Row],[Fecha]])</f>
        <v>2023</v>
      </c>
      <c r="N9" s="9"/>
      <c r="O9" s="8" t="str">
        <f>TEXT(Table1415[[#This Row],[Fecha]],"mmm")</f>
        <v>oct</v>
      </c>
      <c r="P9" s="9">
        <f t="shared" si="0"/>
        <v>42</v>
      </c>
      <c r="Q9" s="9"/>
      <c r="R9" s="11" t="s">
        <v>19</v>
      </c>
      <c r="S9" s="7">
        <v>45143</v>
      </c>
      <c r="T9" s="1">
        <f>YEAR(Table1416[[#This Row],[Fecha]])</f>
        <v>2023</v>
      </c>
      <c r="U9" s="11">
        <v>1020</v>
      </c>
      <c r="V9" s="14">
        <v>0.29399999999999998</v>
      </c>
      <c r="W9" s="8" t="str">
        <f>TEXT(Table1416[[#This Row],[Fecha]],"mmm")</f>
        <v>ago</v>
      </c>
      <c r="X9" s="9">
        <f>(WEEKNUM(S9,2))</f>
        <v>32</v>
      </c>
      <c r="Y9" s="9"/>
      <c r="Z9" s="9" t="s">
        <v>22</v>
      </c>
      <c r="AA9" s="7">
        <v>45120</v>
      </c>
      <c r="AB9" s="1">
        <f>YEAR(Table1417[[#This Row],[Fecha]])</f>
        <v>2023</v>
      </c>
      <c r="AC9" s="1">
        <v>468</v>
      </c>
      <c r="AD9" s="8">
        <v>0.35</v>
      </c>
      <c r="AE9" s="8" t="str">
        <f>TEXT(Table1417[[#This Row],[Fecha]],"mmm")</f>
        <v>jul</v>
      </c>
      <c r="AF9" s="9">
        <f t="shared" si="2"/>
        <v>29</v>
      </c>
    </row>
    <row r="10" spans="1:32">
      <c r="A10" s="1" t="s">
        <v>20</v>
      </c>
      <c r="B10" s="7">
        <v>45122</v>
      </c>
      <c r="C10" s="92">
        <f>YEAR(Table14[[#This Row],[Fecha]])</f>
        <v>2023</v>
      </c>
      <c r="D10" s="1">
        <v>450</v>
      </c>
      <c r="E10" s="8">
        <v>0.49</v>
      </c>
      <c r="F10" s="8" t="str">
        <f>TEXT(Table14[[#This Row],[Fecha]],"mmm")</f>
        <v>jul</v>
      </c>
      <c r="G10" s="9">
        <f t="shared" ref="G10:G12" si="4">(WEEKNUM(B10,2))</f>
        <v>29</v>
      </c>
      <c r="H10" s="9"/>
      <c r="I10" s="9"/>
      <c r="J10" s="1" t="s">
        <v>21</v>
      </c>
      <c r="K10" s="7">
        <v>45211</v>
      </c>
      <c r="L10" s="1">
        <v>450</v>
      </c>
      <c r="M10" s="1">
        <f>YEAR(Table1415[[#This Row],[Fecha]])</f>
        <v>2023</v>
      </c>
      <c r="N10" s="9"/>
      <c r="O10" s="8" t="str">
        <f>TEXT(Table1415[[#This Row],[Fecha]],"mmm")</f>
        <v>oct</v>
      </c>
      <c r="P10" s="9">
        <f t="shared" si="0"/>
        <v>42</v>
      </c>
      <c r="Q10" s="9"/>
      <c r="R10" s="11" t="s">
        <v>19</v>
      </c>
      <c r="S10" s="7">
        <v>45145</v>
      </c>
      <c r="T10" s="1">
        <f>YEAR(Table1416[[#This Row],[Fecha]])</f>
        <v>2023</v>
      </c>
      <c r="U10" s="11">
        <v>450</v>
      </c>
      <c r="V10" s="14">
        <v>0.56200000000000006</v>
      </c>
      <c r="W10" s="8" t="str">
        <f>TEXT(Table1416[[#This Row],[Fecha]],"mmm")</f>
        <v>ago</v>
      </c>
      <c r="X10" s="9">
        <f t="shared" ref="X10:X14" si="5">(WEEKNUM(S10,2))</f>
        <v>33</v>
      </c>
      <c r="Y10" s="9"/>
      <c r="Z10" s="9" t="s">
        <v>22</v>
      </c>
      <c r="AA10" s="7">
        <v>45121</v>
      </c>
      <c r="AB10" s="1">
        <f>YEAR(Table1417[[#This Row],[Fecha]])</f>
        <v>2023</v>
      </c>
      <c r="AC10" s="1">
        <v>461.99999999999994</v>
      </c>
      <c r="AD10" s="8">
        <v>0.54</v>
      </c>
      <c r="AE10" s="8" t="str">
        <f>TEXT(Table1417[[#This Row],[Fecha]],"mmm")</f>
        <v>jul</v>
      </c>
      <c r="AF10" s="9">
        <f t="shared" ref="AF10:AF13" si="6">(WEEKNUM(AA10,2))</f>
        <v>29</v>
      </c>
    </row>
    <row r="11" spans="1:32">
      <c r="A11" s="1" t="s">
        <v>20</v>
      </c>
      <c r="B11" s="7">
        <v>45099</v>
      </c>
      <c r="C11" s="92">
        <f>YEAR(Table14[[#This Row],[Fecha]])</f>
        <v>2023</v>
      </c>
      <c r="D11" s="15">
        <v>4141.76</v>
      </c>
      <c r="E11" s="8">
        <v>0.72599999999999998</v>
      </c>
      <c r="F11" s="8" t="str">
        <f>TEXT(Table14[[#This Row],[Fecha]],"mmm")</f>
        <v>jun</v>
      </c>
      <c r="G11" s="9">
        <f t="shared" si="4"/>
        <v>26</v>
      </c>
      <c r="H11" s="9"/>
      <c r="I11" s="9"/>
      <c r="J11" s="1" t="s">
        <v>21</v>
      </c>
      <c r="K11" s="7">
        <v>45212</v>
      </c>
      <c r="L11" s="1">
        <v>450</v>
      </c>
      <c r="M11" s="1">
        <f>YEAR(Table1415[[#This Row],[Fecha]])</f>
        <v>2023</v>
      </c>
      <c r="N11" s="9"/>
      <c r="O11" s="8" t="str">
        <f>TEXT(Table1415[[#This Row],[Fecha]],"mmm")</f>
        <v>oct</v>
      </c>
      <c r="P11" s="9">
        <f t="shared" si="0"/>
        <v>42</v>
      </c>
      <c r="Q11" s="9"/>
      <c r="R11" s="11" t="s">
        <v>19</v>
      </c>
      <c r="S11" s="7">
        <v>45146</v>
      </c>
      <c r="T11" s="1">
        <f>YEAR(Table1416[[#This Row],[Fecha]])</f>
        <v>2023</v>
      </c>
      <c r="U11" s="11">
        <v>900</v>
      </c>
      <c r="V11" s="14">
        <v>0.53500000000000003</v>
      </c>
      <c r="W11" s="8" t="str">
        <f>TEXT(Table1416[[#This Row],[Fecha]],"mmm")</f>
        <v>ago</v>
      </c>
      <c r="X11" s="9">
        <f t="shared" si="5"/>
        <v>33</v>
      </c>
      <c r="Y11" s="9"/>
      <c r="Z11" s="9" t="s">
        <v>22</v>
      </c>
      <c r="AA11" s="7">
        <v>45121</v>
      </c>
      <c r="AB11" s="1">
        <f>YEAR(Table1417[[#This Row],[Fecha]])</f>
        <v>2023</v>
      </c>
      <c r="AC11" s="1">
        <v>462</v>
      </c>
      <c r="AD11" s="8">
        <v>0.4</v>
      </c>
      <c r="AE11" s="8" t="str">
        <f>TEXT(Table1417[[#This Row],[Fecha]],"mmm")</f>
        <v>jul</v>
      </c>
      <c r="AF11" s="9">
        <f t="shared" si="6"/>
        <v>29</v>
      </c>
    </row>
    <row r="12" spans="1:32">
      <c r="A12" s="1" t="s">
        <v>20</v>
      </c>
      <c r="B12" s="7">
        <v>45124</v>
      </c>
      <c r="C12" s="92">
        <f>YEAR(Table14[[#This Row],[Fecha]])</f>
        <v>2023</v>
      </c>
      <c r="D12" s="1">
        <v>5345</v>
      </c>
      <c r="E12" s="8">
        <v>0.72499999999999998</v>
      </c>
      <c r="F12" s="8" t="str">
        <f>TEXT(Table14[[#This Row],[Fecha]],"mmm")</f>
        <v>jul</v>
      </c>
      <c r="G12" s="9">
        <f t="shared" si="4"/>
        <v>30</v>
      </c>
      <c r="H12" s="9"/>
      <c r="I12" s="9"/>
      <c r="J12" s="1" t="s">
        <v>21</v>
      </c>
      <c r="K12" s="7">
        <v>45215</v>
      </c>
      <c r="L12" s="1">
        <v>450</v>
      </c>
      <c r="M12" s="1">
        <f>YEAR(Table1415[[#This Row],[Fecha]])</f>
        <v>2023</v>
      </c>
      <c r="N12" s="9"/>
      <c r="O12" s="8" t="str">
        <f>TEXT(Table1415[[#This Row],[Fecha]],"mmm")</f>
        <v>oct</v>
      </c>
      <c r="P12" s="9">
        <f t="shared" si="0"/>
        <v>43</v>
      </c>
      <c r="Q12" s="9"/>
      <c r="R12" s="11" t="s">
        <v>19</v>
      </c>
      <c r="S12" s="7">
        <v>45147</v>
      </c>
      <c r="T12" s="1">
        <f>YEAR(Table1416[[#This Row],[Fecha]])</f>
        <v>2023</v>
      </c>
      <c r="U12" s="11">
        <v>450</v>
      </c>
      <c r="V12" s="14">
        <v>0.70899999999999996</v>
      </c>
      <c r="W12" s="8" t="str">
        <f>TEXT(Table1416[[#This Row],[Fecha]],"mmm")</f>
        <v>ago</v>
      </c>
      <c r="X12" s="9">
        <f t="shared" si="5"/>
        <v>33</v>
      </c>
      <c r="Y12" s="9"/>
      <c r="Z12" s="9" t="s">
        <v>22</v>
      </c>
      <c r="AA12" s="7">
        <v>45122</v>
      </c>
      <c r="AB12" s="1">
        <f>YEAR(Table1417[[#This Row],[Fecha]])</f>
        <v>2023</v>
      </c>
      <c r="AC12" s="1">
        <v>468</v>
      </c>
      <c r="AD12" s="8">
        <v>0.41</v>
      </c>
      <c r="AE12" s="8" t="str">
        <f>TEXT(Table1417[[#This Row],[Fecha]],"mmm")</f>
        <v>jul</v>
      </c>
      <c r="AF12" s="9">
        <f t="shared" si="6"/>
        <v>29</v>
      </c>
    </row>
    <row r="13" spans="1:32">
      <c r="A13" s="1" t="s">
        <v>20</v>
      </c>
      <c r="B13" s="7">
        <v>45131</v>
      </c>
      <c r="C13" s="92">
        <f>YEAR(Table14[[#This Row],[Fecha]])</f>
        <v>2023</v>
      </c>
      <c r="D13" s="1">
        <f>7*60</f>
        <v>420</v>
      </c>
      <c r="E13" s="8">
        <v>0.44</v>
      </c>
      <c r="F13" s="8" t="str">
        <f>TEXT(Table14[[#This Row],[Fecha]],"mmm")</f>
        <v>jul</v>
      </c>
      <c r="G13" s="9">
        <f t="shared" ref="G13:G15" si="7">(WEEKNUM(B13,2))</f>
        <v>31</v>
      </c>
      <c r="H13" s="9"/>
      <c r="I13" s="9"/>
      <c r="J13" s="1" t="s">
        <v>21</v>
      </c>
      <c r="K13" s="7">
        <v>45216</v>
      </c>
      <c r="L13" s="1">
        <v>450</v>
      </c>
      <c r="M13" s="1">
        <f>YEAR(Table1415[[#This Row],[Fecha]])</f>
        <v>2023</v>
      </c>
      <c r="N13" s="9"/>
      <c r="O13" s="8" t="str">
        <f>TEXT(Table1415[[#This Row],[Fecha]],"mmm")</f>
        <v>oct</v>
      </c>
      <c r="P13" s="9">
        <f t="shared" si="0"/>
        <v>43</v>
      </c>
      <c r="Q13" s="9"/>
      <c r="R13" s="11" t="s">
        <v>19</v>
      </c>
      <c r="S13" s="13">
        <v>45149</v>
      </c>
      <c r="T13" s="11">
        <f>YEAR(Table1416[[#This Row],[Fecha]])</f>
        <v>2023</v>
      </c>
      <c r="U13" s="11">
        <v>450</v>
      </c>
      <c r="V13" s="14">
        <v>0.60499999999999998</v>
      </c>
      <c r="W13" s="8" t="str">
        <f>TEXT(Table1416[[#This Row],[Fecha]],"mmm")</f>
        <v>ago</v>
      </c>
      <c r="X13" s="9">
        <f t="shared" si="5"/>
        <v>33</v>
      </c>
      <c r="Y13" s="9"/>
      <c r="Z13" s="9" t="s">
        <v>22</v>
      </c>
      <c r="AA13" s="7">
        <v>45122</v>
      </c>
      <c r="AB13" s="1">
        <f>YEAR(Table1417[[#This Row],[Fecha]])</f>
        <v>2023</v>
      </c>
      <c r="AC13" s="1">
        <v>468</v>
      </c>
      <c r="AD13" s="8">
        <v>0.42</v>
      </c>
      <c r="AE13" s="8" t="str">
        <f>TEXT(Table1417[[#This Row],[Fecha]],"mmm")</f>
        <v>jul</v>
      </c>
      <c r="AF13" s="9">
        <f t="shared" si="6"/>
        <v>29</v>
      </c>
    </row>
    <row r="14" spans="1:32">
      <c r="A14" s="1" t="s">
        <v>20</v>
      </c>
      <c r="B14" s="7">
        <v>45132</v>
      </c>
      <c r="C14" s="92">
        <f>YEAR(Table14[[#This Row],[Fecha]])</f>
        <v>2023</v>
      </c>
      <c r="D14" s="1">
        <f>60*16.5</f>
        <v>990</v>
      </c>
      <c r="E14" s="8">
        <v>0.71099999999999997</v>
      </c>
      <c r="F14" s="8" t="str">
        <f>TEXT(Table14[[#This Row],[Fecha]],"mmm")</f>
        <v>jul</v>
      </c>
      <c r="G14" s="9">
        <f t="shared" si="7"/>
        <v>31</v>
      </c>
      <c r="H14" s="9"/>
      <c r="I14" s="9"/>
      <c r="J14" s="1" t="s">
        <v>21</v>
      </c>
      <c r="K14" s="7">
        <v>45217</v>
      </c>
      <c r="L14" s="1">
        <v>450</v>
      </c>
      <c r="M14" s="1">
        <f>YEAR(Table1415[[#This Row],[Fecha]])</f>
        <v>2023</v>
      </c>
      <c r="N14" s="9"/>
      <c r="O14" s="8" t="str">
        <f>TEXT(Table1415[[#This Row],[Fecha]],"mmm")</f>
        <v>oct</v>
      </c>
      <c r="P14" s="9">
        <f t="shared" si="0"/>
        <v>43</v>
      </c>
      <c r="Q14" s="9"/>
      <c r="R14" s="11" t="s">
        <v>19</v>
      </c>
      <c r="S14" s="13">
        <v>45150</v>
      </c>
      <c r="T14" s="11">
        <f>YEAR(Table1416[[#This Row],[Fecha]])</f>
        <v>2023</v>
      </c>
      <c r="U14" s="11">
        <v>450</v>
      </c>
      <c r="V14" s="14">
        <v>0.65500000000000003</v>
      </c>
      <c r="W14" s="8" t="str">
        <f>TEXT(Table1416[[#This Row],[Fecha]],"mmm")</f>
        <v>ago</v>
      </c>
      <c r="X14" s="9">
        <f t="shared" si="5"/>
        <v>33</v>
      </c>
      <c r="Y14" s="9"/>
      <c r="Z14" s="1" t="s">
        <v>22</v>
      </c>
      <c r="AA14" s="7">
        <v>45132</v>
      </c>
      <c r="AB14" s="1">
        <f>YEAR(Table1417[[#This Row],[Fecha]])</f>
        <v>2023</v>
      </c>
      <c r="AC14" s="1">
        <v>900</v>
      </c>
      <c r="AD14" s="8">
        <v>0.49099999999999999</v>
      </c>
      <c r="AE14" s="8" t="str">
        <f>TEXT(Table1417[[#This Row],[Fecha]],"mmm")</f>
        <v>jul</v>
      </c>
      <c r="AF14" s="9">
        <f t="shared" ref="AF14:AF16" si="8">(WEEKNUM(AA14,2))</f>
        <v>31</v>
      </c>
    </row>
    <row r="15" spans="1:32">
      <c r="A15" s="1" t="s">
        <v>20</v>
      </c>
      <c r="B15" s="7">
        <v>45133</v>
      </c>
      <c r="C15" s="92">
        <f>YEAR(Table14[[#This Row],[Fecha]])</f>
        <v>2023</v>
      </c>
      <c r="D15" s="1">
        <v>450</v>
      </c>
      <c r="E15" s="8">
        <v>0.80600000000000005</v>
      </c>
      <c r="F15" s="8" t="str">
        <f>TEXT(Table14[[#This Row],[Fecha]],"mmm")</f>
        <v>jul</v>
      </c>
      <c r="G15" s="9">
        <f t="shared" si="7"/>
        <v>31</v>
      </c>
      <c r="H15" s="9"/>
      <c r="J15" s="1" t="s">
        <v>21</v>
      </c>
      <c r="K15" s="7">
        <v>45218</v>
      </c>
      <c r="L15" s="1">
        <v>450</v>
      </c>
      <c r="M15" s="1">
        <f>YEAR(Table1415[[#This Row],[Fecha]])</f>
        <v>2023</v>
      </c>
      <c r="N15" s="8"/>
      <c r="O15" s="8" t="str">
        <f>TEXT(Table1415[[#This Row],[Fecha]],"mmm")</f>
        <v>oct</v>
      </c>
      <c r="P15" s="9">
        <f t="shared" si="0"/>
        <v>43</v>
      </c>
      <c r="R15" s="11" t="s">
        <v>19</v>
      </c>
      <c r="S15" s="7">
        <v>45154</v>
      </c>
      <c r="T15" s="1">
        <f>YEAR(Table1416[[#This Row],[Fecha]])</f>
        <v>2023</v>
      </c>
      <c r="U15" s="11">
        <v>900</v>
      </c>
      <c r="V15" s="14">
        <v>0.53500000000000003</v>
      </c>
      <c r="W15" s="8" t="str">
        <f>TEXT(Table1416[[#This Row],[Fecha]],"mmm")</f>
        <v>ago</v>
      </c>
      <c r="X15" s="9">
        <f t="shared" ref="X15:X18" si="9">(WEEKNUM(S15,2))</f>
        <v>34</v>
      </c>
      <c r="Z15" s="1" t="s">
        <v>22</v>
      </c>
      <c r="AA15" s="7">
        <v>45131</v>
      </c>
      <c r="AB15" s="1">
        <f>YEAR(Table1417[[#This Row],[Fecha]])</f>
        <v>2023</v>
      </c>
      <c r="AC15" s="1">
        <v>450</v>
      </c>
      <c r="AD15" s="8">
        <v>0.48199999999999998</v>
      </c>
      <c r="AE15" s="8" t="str">
        <f>TEXT(Table1417[[#This Row],[Fecha]],"mmm")</f>
        <v>jul</v>
      </c>
      <c r="AF15" s="9">
        <f t="shared" si="8"/>
        <v>31</v>
      </c>
    </row>
    <row r="16" spans="1:32">
      <c r="A16" s="1" t="s">
        <v>20</v>
      </c>
      <c r="B16" s="7">
        <v>45138</v>
      </c>
      <c r="C16" s="92">
        <f>YEAR(Table14[[#This Row],[Fecha]])</f>
        <v>2023</v>
      </c>
      <c r="D16" s="1">
        <v>900</v>
      </c>
      <c r="E16" s="8">
        <v>0.67300000000000004</v>
      </c>
      <c r="F16" s="8" t="str">
        <f>TEXT(Table14[[#This Row],[Fecha]],"mmm")</f>
        <v>jul</v>
      </c>
      <c r="G16" s="9">
        <f t="shared" ref="G16:G21" si="10">(WEEKNUM(B16,2))</f>
        <v>32</v>
      </c>
      <c r="H16" s="9"/>
      <c r="J16" s="1" t="s">
        <v>21</v>
      </c>
      <c r="K16" s="7">
        <v>45219</v>
      </c>
      <c r="L16" s="1">
        <v>450</v>
      </c>
      <c r="M16" s="1">
        <f>YEAR(Table1415[[#This Row],[Fecha]])</f>
        <v>2023</v>
      </c>
      <c r="N16" s="8"/>
      <c r="O16" s="8" t="str">
        <f>TEXT(Table1415[[#This Row],[Fecha]],"mmm")</f>
        <v>oct</v>
      </c>
      <c r="P16" s="9">
        <f t="shared" si="0"/>
        <v>43</v>
      </c>
      <c r="R16" s="11" t="s">
        <v>19</v>
      </c>
      <c r="S16" s="7">
        <v>45155</v>
      </c>
      <c r="T16" s="1">
        <f>YEAR(Table1416[[#This Row],[Fecha]])</f>
        <v>2023</v>
      </c>
      <c r="U16" s="11">
        <v>900</v>
      </c>
      <c r="V16" s="14">
        <v>0.629</v>
      </c>
      <c r="W16" s="8" t="str">
        <f>TEXT(Table1416[[#This Row],[Fecha]],"mmm")</f>
        <v>ago</v>
      </c>
      <c r="X16" s="9">
        <f t="shared" si="9"/>
        <v>34</v>
      </c>
      <c r="Z16" s="1" t="s">
        <v>22</v>
      </c>
      <c r="AA16" s="7">
        <v>45133</v>
      </c>
      <c r="AB16" s="1">
        <f>YEAR(Table1417[[#This Row],[Fecha]])</f>
        <v>2023</v>
      </c>
      <c r="AC16" s="1">
        <v>450</v>
      </c>
      <c r="AD16" s="8">
        <v>0.501</v>
      </c>
      <c r="AE16" s="8" t="str">
        <f>TEXT(Table1417[[#This Row],[Fecha]],"mmm")</f>
        <v>jul</v>
      </c>
      <c r="AF16" s="9">
        <f t="shared" si="8"/>
        <v>31</v>
      </c>
    </row>
    <row r="17" spans="1:32">
      <c r="A17" s="1" t="s">
        <v>20</v>
      </c>
      <c r="B17" s="7">
        <v>45139</v>
      </c>
      <c r="C17" s="92">
        <f>YEAR(Table14[[#This Row],[Fecha]])</f>
        <v>2023</v>
      </c>
      <c r="D17" s="1">
        <v>930</v>
      </c>
      <c r="E17" s="8">
        <v>0.78900000000000003</v>
      </c>
      <c r="F17" s="8" t="str">
        <f>TEXT(Table14[[#This Row],[Fecha]],"mmm")</f>
        <v>ago</v>
      </c>
      <c r="G17" s="9">
        <f t="shared" si="10"/>
        <v>32</v>
      </c>
      <c r="H17" s="9"/>
      <c r="J17" s="1" t="s">
        <v>21</v>
      </c>
      <c r="K17" s="7">
        <v>45220</v>
      </c>
      <c r="L17" s="1">
        <v>450</v>
      </c>
      <c r="M17" s="1">
        <f>YEAR(Table1415[[#This Row],[Fecha]])</f>
        <v>2023</v>
      </c>
      <c r="N17" s="8"/>
      <c r="O17" s="8" t="str">
        <f>TEXT(Table1415[[#This Row],[Fecha]],"mmm")</f>
        <v>oct</v>
      </c>
      <c r="P17" s="9">
        <f t="shared" si="0"/>
        <v>43</v>
      </c>
      <c r="R17" s="11" t="s">
        <v>19</v>
      </c>
      <c r="S17" s="7">
        <v>45156</v>
      </c>
      <c r="T17" s="1">
        <f>YEAR(Table1416[[#This Row],[Fecha]])</f>
        <v>2023</v>
      </c>
      <c r="U17" s="11">
        <v>900</v>
      </c>
      <c r="V17" s="14">
        <v>0.41499999999999998</v>
      </c>
      <c r="W17" s="8" t="str">
        <f>TEXT(Table1416[[#This Row],[Fecha]],"mmm")</f>
        <v>ago</v>
      </c>
      <c r="X17" s="9">
        <f t="shared" si="9"/>
        <v>34</v>
      </c>
      <c r="Z17" s="1" t="s">
        <v>22</v>
      </c>
      <c r="AA17" s="7">
        <v>45124</v>
      </c>
      <c r="AB17" s="1">
        <f>YEAR(Table1417[[#This Row],[Fecha]])</f>
        <v>2023</v>
      </c>
      <c r="AC17" s="11">
        <v>4500</v>
      </c>
      <c r="AD17" s="8">
        <v>0.40300000000000002</v>
      </c>
      <c r="AE17" s="8" t="str">
        <f>TEXT(Table1417[[#This Row],[Fecha]],"mmm")</f>
        <v>jul</v>
      </c>
      <c r="AF17" s="9">
        <f>(WEEKNUM(AA17,2))</f>
        <v>30</v>
      </c>
    </row>
    <row r="18" spans="1:32">
      <c r="A18" s="1" t="s">
        <v>20</v>
      </c>
      <c r="B18" s="7">
        <v>45140</v>
      </c>
      <c r="C18" s="92">
        <f>YEAR(Table14[[#This Row],[Fecha]])</f>
        <v>2023</v>
      </c>
      <c r="D18" s="1">
        <v>900</v>
      </c>
      <c r="E18" s="8">
        <v>0.81899999999999995</v>
      </c>
      <c r="F18" s="8" t="str">
        <f>TEXT(Table14[[#This Row],[Fecha]],"mmm")</f>
        <v>ago</v>
      </c>
      <c r="G18" s="9">
        <f t="shared" si="10"/>
        <v>32</v>
      </c>
      <c r="H18" s="9"/>
      <c r="K18" s="7"/>
      <c r="M18" s="1">
        <f>YEAR(Table1415[[#This Row],[Fecha]])</f>
        <v>1900</v>
      </c>
      <c r="N18" s="8"/>
      <c r="O18" s="8" t="str">
        <f>TEXT(Table1415[[#This Row],[Fecha]],"mmm")</f>
        <v>ene</v>
      </c>
      <c r="P18" s="9">
        <f t="shared" si="0"/>
        <v>1</v>
      </c>
      <c r="R18" s="11" t="s">
        <v>19</v>
      </c>
      <c r="S18" s="7">
        <v>45157</v>
      </c>
      <c r="T18" s="1">
        <f>YEAR(Table1416[[#This Row],[Fecha]])</f>
        <v>2023</v>
      </c>
      <c r="U18" s="11">
        <v>450</v>
      </c>
      <c r="V18" s="14">
        <v>0.52500000000000002</v>
      </c>
      <c r="W18" s="8" t="str">
        <f>TEXT(Table1416[[#This Row],[Fecha]],"mmm")</f>
        <v>ago</v>
      </c>
      <c r="X18" s="9">
        <f t="shared" si="9"/>
        <v>34</v>
      </c>
      <c r="Z18" s="1" t="s">
        <v>22</v>
      </c>
      <c r="AA18" s="7">
        <v>45145</v>
      </c>
      <c r="AB18" s="1">
        <f>YEAR(Table1417[[#This Row],[Fecha]])</f>
        <v>2023</v>
      </c>
      <c r="AC18" s="11">
        <v>450</v>
      </c>
      <c r="AD18" s="14">
        <v>0.52600000000000002</v>
      </c>
      <c r="AE18" s="8" t="str">
        <f>TEXT(Table1417[[#This Row],[Fecha]],"mmm")</f>
        <v>ago</v>
      </c>
      <c r="AF18" s="9">
        <f t="shared" ref="AF18:AF23" si="11">(WEEKNUM(AA18,2))</f>
        <v>33</v>
      </c>
    </row>
    <row r="19" spans="1:32">
      <c r="A19" s="1" t="s">
        <v>20</v>
      </c>
      <c r="B19" s="7">
        <v>45141</v>
      </c>
      <c r="C19" s="92">
        <f>YEAR(Table14[[#This Row],[Fecha]])</f>
        <v>2023</v>
      </c>
      <c r="D19" s="1">
        <v>1020</v>
      </c>
      <c r="E19" s="8">
        <v>0.76200000000000001</v>
      </c>
      <c r="F19" s="8" t="str">
        <f>TEXT(Table14[[#This Row],[Fecha]],"mmm")</f>
        <v>ago</v>
      </c>
      <c r="G19" s="9">
        <f t="shared" si="10"/>
        <v>32</v>
      </c>
      <c r="H19" s="9"/>
      <c r="K19" s="7">
        <f>IF(B2="(Todas)",AVERAGEIFS('HPR OEE'!E:'HPR OEE'!V:VV,'HPR OEE'!G:G,'Indicador Semanal'!B3),(AVERAGEIFS('HPR OEE'!E:E,'HPR OEE'!C:C,'Indicador Semanal'!B2,'HPR OEE'!G:G,'Indicador Semanal'!B3)))</f>
        <v>0.61522509159411765</v>
      </c>
      <c r="M19" s="1">
        <f>YEAR(Table1415[[#This Row],[Fecha]])</f>
        <v>1900</v>
      </c>
      <c r="N19" s="8"/>
      <c r="O19" s="8" t="str">
        <f>TEXT(Table1415[[#This Row],[Fecha]],"mmm")</f>
        <v>ene</v>
      </c>
      <c r="P19" s="9">
        <f t="shared" si="0"/>
        <v>1</v>
      </c>
      <c r="R19" s="11" t="s">
        <v>19</v>
      </c>
      <c r="S19" s="7">
        <v>45160</v>
      </c>
      <c r="T19" s="1">
        <f>YEAR(Table1416[[#This Row],[Fecha]])</f>
        <v>2023</v>
      </c>
      <c r="U19" s="11">
        <v>900</v>
      </c>
      <c r="V19" s="14">
        <v>0.53500000000000003</v>
      </c>
      <c r="W19" s="8" t="str">
        <f>TEXT(Table1416[[#This Row],[Fecha]],"mmm")</f>
        <v>ago</v>
      </c>
      <c r="X19" s="9">
        <f t="shared" ref="X19:X23" si="12">(WEEKNUM(S19,2))</f>
        <v>35</v>
      </c>
      <c r="Z19" s="11" t="s">
        <v>22</v>
      </c>
      <c r="AA19" s="7">
        <v>45146</v>
      </c>
      <c r="AB19" s="1">
        <f>YEAR(Table1417[[#This Row],[Fecha]])</f>
        <v>2023</v>
      </c>
      <c r="AC19" s="11">
        <v>450</v>
      </c>
      <c r="AD19" s="14">
        <v>0.51900000000000002</v>
      </c>
      <c r="AE19" s="8" t="str">
        <f>TEXT(Table1417[[#This Row],[Fecha]],"mmm")</f>
        <v>ago</v>
      </c>
      <c r="AF19" s="9">
        <f t="shared" si="11"/>
        <v>33</v>
      </c>
    </row>
    <row r="20" spans="1:32">
      <c r="A20" s="1" t="s">
        <v>20</v>
      </c>
      <c r="B20" s="7">
        <v>45142</v>
      </c>
      <c r="C20" s="92">
        <f>YEAR(Table14[[#This Row],[Fecha]])</f>
        <v>2023</v>
      </c>
      <c r="D20" s="1">
        <v>1020</v>
      </c>
      <c r="E20" s="8">
        <v>0.66900000000000004</v>
      </c>
      <c r="F20" s="8" t="str">
        <f>TEXT(Table14[[#This Row],[Fecha]],"mmm")</f>
        <v>ago</v>
      </c>
      <c r="G20" s="9">
        <f t="shared" si="10"/>
        <v>32</v>
      </c>
      <c r="H20" s="9"/>
      <c r="K20" s="7"/>
      <c r="M20" s="1">
        <f>YEAR(Table1415[[#This Row],[Fecha]])</f>
        <v>1900</v>
      </c>
      <c r="N20" s="8"/>
      <c r="O20" s="8" t="str">
        <f>TEXT(Table1415[[#This Row],[Fecha]],"mmm")</f>
        <v>ene</v>
      </c>
      <c r="P20" s="9">
        <f t="shared" si="0"/>
        <v>1</v>
      </c>
      <c r="R20" s="11" t="s">
        <v>19</v>
      </c>
      <c r="S20" s="7">
        <v>45161</v>
      </c>
      <c r="T20" s="1">
        <f>YEAR(Table1416[[#This Row],[Fecha]])</f>
        <v>2023</v>
      </c>
      <c r="U20" s="11">
        <v>450</v>
      </c>
      <c r="V20" s="14">
        <v>0.41499999999999998</v>
      </c>
      <c r="W20" s="8" t="str">
        <f>TEXT(Table1416[[#This Row],[Fecha]],"mmm")</f>
        <v>ago</v>
      </c>
      <c r="X20" s="9">
        <f t="shared" si="12"/>
        <v>35</v>
      </c>
      <c r="Z20" s="11" t="s">
        <v>22</v>
      </c>
      <c r="AA20" s="7">
        <v>45147</v>
      </c>
      <c r="AB20" s="1">
        <f>YEAR(Table1417[[#This Row],[Fecha]])</f>
        <v>2023</v>
      </c>
      <c r="AC20" s="11">
        <v>450</v>
      </c>
      <c r="AD20" s="14">
        <v>0.436</v>
      </c>
      <c r="AE20" s="8" t="str">
        <f>TEXT(Table1417[[#This Row],[Fecha]],"mmm")</f>
        <v>ago</v>
      </c>
      <c r="AF20" s="9">
        <f t="shared" si="11"/>
        <v>33</v>
      </c>
    </row>
    <row r="21" spans="1:32">
      <c r="A21" s="1" t="s">
        <v>20</v>
      </c>
      <c r="B21" s="7">
        <v>45143</v>
      </c>
      <c r="C21" s="92">
        <f>YEAR(Table14[[#This Row],[Fecha]])</f>
        <v>2023</v>
      </c>
      <c r="D21" s="1">
        <v>900</v>
      </c>
      <c r="E21" s="8">
        <v>0.50700000000000001</v>
      </c>
      <c r="F21" s="8" t="str">
        <f>TEXT(Table14[[#This Row],[Fecha]],"mmm")</f>
        <v>ago</v>
      </c>
      <c r="G21" s="9">
        <f t="shared" si="10"/>
        <v>32</v>
      </c>
      <c r="H21" s="9"/>
      <c r="K21" s="7"/>
      <c r="M21" s="1">
        <f>YEAR(Table1415[[#This Row],[Fecha]])</f>
        <v>1900</v>
      </c>
      <c r="N21" s="8"/>
      <c r="O21" s="8" t="str">
        <f>TEXT(Table1415[[#This Row],[Fecha]],"mmm")</f>
        <v>ene</v>
      </c>
      <c r="P21" s="9">
        <f t="shared" si="0"/>
        <v>1</v>
      </c>
      <c r="R21" s="11" t="s">
        <v>19</v>
      </c>
      <c r="S21" s="7">
        <v>45162</v>
      </c>
      <c r="T21" s="1">
        <f>YEAR(Table1416[[#This Row],[Fecha]])</f>
        <v>2023</v>
      </c>
      <c r="U21" s="11">
        <v>900</v>
      </c>
      <c r="V21" s="14">
        <v>0.43</v>
      </c>
      <c r="W21" s="8" t="str">
        <f>TEXT(Table1416[[#This Row],[Fecha]],"mmm")</f>
        <v>ago</v>
      </c>
      <c r="X21" s="9">
        <f t="shared" si="12"/>
        <v>35</v>
      </c>
      <c r="Z21" s="1" t="s">
        <v>22</v>
      </c>
      <c r="AA21" s="7">
        <v>45148</v>
      </c>
      <c r="AB21" s="1">
        <f>YEAR(Table1417[[#This Row],[Fecha]])</f>
        <v>2023</v>
      </c>
      <c r="AC21" s="11">
        <v>450</v>
      </c>
      <c r="AD21" s="14">
        <v>0.32900000000000001</v>
      </c>
      <c r="AE21" s="8" t="str">
        <f>TEXT(Table1417[[#This Row],[Fecha]],"mmm")</f>
        <v>ago</v>
      </c>
      <c r="AF21" s="9">
        <f t="shared" si="11"/>
        <v>33</v>
      </c>
    </row>
    <row r="22" spans="1:32">
      <c r="A22" s="1" t="s">
        <v>20</v>
      </c>
      <c r="B22" s="7">
        <v>45145</v>
      </c>
      <c r="C22" s="92">
        <f>YEAR(Table14[[#This Row],[Fecha]])</f>
        <v>2023</v>
      </c>
      <c r="D22" s="1">
        <v>900</v>
      </c>
      <c r="E22" s="8">
        <v>0.79300000000000004</v>
      </c>
      <c r="F22" s="8" t="str">
        <f>TEXT(Table14[[#This Row],[Fecha]],"mmm")</f>
        <v>ago</v>
      </c>
      <c r="G22" s="9">
        <f t="shared" ref="G22:G27" si="13">(WEEKNUM(B22,2))</f>
        <v>33</v>
      </c>
      <c r="H22" s="9"/>
      <c r="K22" s="7"/>
      <c r="M22" s="1">
        <f>YEAR(Table1415[[#This Row],[Fecha]])</f>
        <v>1900</v>
      </c>
      <c r="N22" s="8"/>
      <c r="O22" s="8" t="str">
        <f>TEXT(Table1415[[#This Row],[Fecha]],"mmm")</f>
        <v>ene</v>
      </c>
      <c r="P22" s="9">
        <f t="shared" si="0"/>
        <v>1</v>
      </c>
      <c r="R22" s="11" t="s">
        <v>19</v>
      </c>
      <c r="S22" s="7">
        <v>45163</v>
      </c>
      <c r="T22" s="1">
        <f>YEAR(Table1416[[#This Row],[Fecha]])</f>
        <v>2023</v>
      </c>
      <c r="U22" s="11">
        <v>450</v>
      </c>
      <c r="V22" s="14">
        <v>0.55200000000000005</v>
      </c>
      <c r="W22" s="8" t="str">
        <f>TEXT(Table1416[[#This Row],[Fecha]],"mmm")</f>
        <v>ago</v>
      </c>
      <c r="X22" s="9">
        <f t="shared" si="12"/>
        <v>35</v>
      </c>
      <c r="Z22" s="1" t="s">
        <v>22</v>
      </c>
      <c r="AA22" s="7">
        <v>45149</v>
      </c>
      <c r="AB22" s="1">
        <f>YEAR(Table1417[[#This Row],[Fecha]])</f>
        <v>2023</v>
      </c>
      <c r="AC22" s="11">
        <v>450</v>
      </c>
      <c r="AD22" s="14">
        <v>0.44900000000000001</v>
      </c>
      <c r="AE22" s="8" t="str">
        <f>TEXT(Table1417[[#This Row],[Fecha]],"mmm")</f>
        <v>ago</v>
      </c>
      <c r="AF22" s="9">
        <f t="shared" si="11"/>
        <v>33</v>
      </c>
    </row>
    <row r="23" spans="1:32">
      <c r="A23" s="1" t="s">
        <v>20</v>
      </c>
      <c r="B23" s="7">
        <v>45146</v>
      </c>
      <c r="C23" s="92">
        <f>YEAR(Table14[[#This Row],[Fecha]])</f>
        <v>2023</v>
      </c>
      <c r="D23" s="1">
        <v>900</v>
      </c>
      <c r="E23" s="8">
        <v>0.77900000000000003</v>
      </c>
      <c r="F23" s="8" t="str">
        <f>TEXT(Table14[[#This Row],[Fecha]],"mmm")</f>
        <v>ago</v>
      </c>
      <c r="G23" s="9">
        <f t="shared" si="13"/>
        <v>33</v>
      </c>
      <c r="H23" s="9"/>
      <c r="K23" s="7"/>
      <c r="M23" s="1">
        <f>YEAR(Table1415[[#This Row],[Fecha]])</f>
        <v>1900</v>
      </c>
      <c r="N23" s="8"/>
      <c r="O23" s="8" t="str">
        <f>TEXT(Table1415[[#This Row],[Fecha]],"mmm")</f>
        <v>ene</v>
      </c>
      <c r="P23" s="9">
        <f t="shared" si="0"/>
        <v>1</v>
      </c>
      <c r="R23" s="11" t="s">
        <v>19</v>
      </c>
      <c r="S23" s="7">
        <v>45164</v>
      </c>
      <c r="T23" s="1">
        <f>YEAR(Table1416[[#This Row],[Fecha]])</f>
        <v>2023</v>
      </c>
      <c r="U23" s="11">
        <v>450</v>
      </c>
      <c r="V23" s="14">
        <v>0.5</v>
      </c>
      <c r="W23" s="8" t="str">
        <f>TEXT(Table1416[[#This Row],[Fecha]],"mmm")</f>
        <v>ago</v>
      </c>
      <c r="X23" s="9">
        <f t="shared" si="12"/>
        <v>35</v>
      </c>
      <c r="Z23" s="1" t="s">
        <v>22</v>
      </c>
      <c r="AA23" s="7">
        <v>45150</v>
      </c>
      <c r="AB23" s="1">
        <f>YEAR(Table1417[[#This Row],[Fecha]])</f>
        <v>2023</v>
      </c>
      <c r="AC23" s="11">
        <v>450</v>
      </c>
      <c r="AD23" s="14">
        <v>0.40899999999999997</v>
      </c>
      <c r="AE23" s="8" t="str">
        <f>TEXT(Table1417[[#This Row],[Fecha]],"mmm")</f>
        <v>ago</v>
      </c>
      <c r="AF23" s="9">
        <f t="shared" si="11"/>
        <v>33</v>
      </c>
    </row>
    <row r="24" spans="1:32">
      <c r="A24" s="1" t="s">
        <v>20</v>
      </c>
      <c r="B24" s="7">
        <v>45147</v>
      </c>
      <c r="C24" s="92">
        <f>YEAR(Table14[[#This Row],[Fecha]])</f>
        <v>2023</v>
      </c>
      <c r="D24" s="1">
        <v>900</v>
      </c>
      <c r="E24" s="8">
        <v>0.74299999999999999</v>
      </c>
      <c r="F24" s="8" t="str">
        <f>TEXT(Table14[[#This Row],[Fecha]],"mmm")</f>
        <v>ago</v>
      </c>
      <c r="G24" s="9">
        <f t="shared" si="13"/>
        <v>33</v>
      </c>
      <c r="H24" s="9"/>
      <c r="K24" s="7"/>
      <c r="M24" s="1">
        <f>YEAR(Table1415[[#This Row],[Fecha]])</f>
        <v>1900</v>
      </c>
      <c r="N24" s="8"/>
      <c r="O24" s="8" t="str">
        <f>TEXT(Table1415[[#This Row],[Fecha]],"mmm")</f>
        <v>ene</v>
      </c>
      <c r="P24" s="9">
        <f t="shared" si="0"/>
        <v>1</v>
      </c>
      <c r="R24" s="11" t="s">
        <v>19</v>
      </c>
      <c r="S24" s="7">
        <v>45166</v>
      </c>
      <c r="T24" s="1">
        <f>YEAR(Table1416[[#This Row],[Fecha]])</f>
        <v>2023</v>
      </c>
      <c r="U24" s="1">
        <v>450</v>
      </c>
      <c r="V24" s="8">
        <v>0.67200000000000004</v>
      </c>
      <c r="W24" s="8" t="str">
        <f>TEXT(Table1416[[#This Row],[Fecha]],"mmm")</f>
        <v>ago</v>
      </c>
      <c r="X24" s="9">
        <f t="shared" ref="X24:X28" si="14">(WEEKNUM(S24,2))</f>
        <v>36</v>
      </c>
      <c r="Z24" s="11" t="s">
        <v>22</v>
      </c>
      <c r="AA24" s="7">
        <v>45154</v>
      </c>
      <c r="AB24" s="1">
        <f>YEAR(Table1417[[#This Row],[Fecha]])</f>
        <v>2023</v>
      </c>
      <c r="AC24" s="11">
        <v>450</v>
      </c>
      <c r="AD24" s="14">
        <v>0.53800000000000003</v>
      </c>
      <c r="AE24" s="8" t="str">
        <f>TEXT(Table1417[[#This Row],[Fecha]],"mmm")</f>
        <v>ago</v>
      </c>
      <c r="AF24" s="9">
        <f t="shared" ref="AF24:AF27" si="15">(WEEKNUM(AA24,2))</f>
        <v>34</v>
      </c>
    </row>
    <row r="25" spans="1:32">
      <c r="A25" s="1" t="s">
        <v>20</v>
      </c>
      <c r="B25" s="7">
        <v>45148</v>
      </c>
      <c r="C25" s="92">
        <f>YEAR(Table14[[#This Row],[Fecha]])</f>
        <v>2023</v>
      </c>
      <c r="D25" s="1">
        <v>900</v>
      </c>
      <c r="E25" s="8">
        <v>0.69</v>
      </c>
      <c r="F25" s="8" t="str">
        <f>TEXT(Table14[[#This Row],[Fecha]],"mmm")</f>
        <v>ago</v>
      </c>
      <c r="G25" s="9">
        <f t="shared" si="13"/>
        <v>33</v>
      </c>
      <c r="H25" s="9"/>
      <c r="K25" s="7"/>
      <c r="M25" s="1">
        <f>YEAR(Table1415[[#This Row],[Fecha]])</f>
        <v>1900</v>
      </c>
      <c r="N25" s="8"/>
      <c r="O25" s="8" t="str">
        <f>TEXT(Table1415[[#This Row],[Fecha]],"mmm")</f>
        <v>ene</v>
      </c>
      <c r="P25" s="9">
        <f t="shared" si="0"/>
        <v>1</v>
      </c>
      <c r="R25" s="11" t="s">
        <v>19</v>
      </c>
      <c r="S25" s="7">
        <v>45167</v>
      </c>
      <c r="T25" s="1">
        <f>YEAR(Table1416[[#This Row],[Fecha]])</f>
        <v>2023</v>
      </c>
      <c r="U25" s="1">
        <v>900</v>
      </c>
      <c r="V25" s="14">
        <v>0.46100000000000002</v>
      </c>
      <c r="W25" s="8" t="str">
        <f>TEXT(Table1416[[#This Row],[Fecha]],"mmm")</f>
        <v>ago</v>
      </c>
      <c r="X25" s="9">
        <f t="shared" si="14"/>
        <v>36</v>
      </c>
      <c r="Z25" s="11" t="s">
        <v>22</v>
      </c>
      <c r="AA25" s="7">
        <v>45155</v>
      </c>
      <c r="AB25" s="1">
        <f>YEAR(Table1417[[#This Row],[Fecha]])</f>
        <v>2023</v>
      </c>
      <c r="AC25" s="11">
        <v>319.3</v>
      </c>
      <c r="AD25" s="14">
        <v>0.65700000000000003</v>
      </c>
      <c r="AE25" s="8" t="str">
        <f>TEXT(Table1417[[#This Row],[Fecha]],"mmm")</f>
        <v>ago</v>
      </c>
      <c r="AF25" s="9">
        <f t="shared" si="15"/>
        <v>34</v>
      </c>
    </row>
    <row r="26" spans="1:32">
      <c r="A26" s="1" t="s">
        <v>20</v>
      </c>
      <c r="B26" s="7">
        <v>45149</v>
      </c>
      <c r="C26" s="92">
        <f>YEAR(Table14[[#This Row],[Fecha]])</f>
        <v>2023</v>
      </c>
      <c r="D26" s="1">
        <v>1080</v>
      </c>
      <c r="E26" s="8">
        <v>0.67300000000000004</v>
      </c>
      <c r="F26" s="8" t="str">
        <f>TEXT(Table14[[#This Row],[Fecha]],"mmm")</f>
        <v>ago</v>
      </c>
      <c r="G26" s="9">
        <f t="shared" si="13"/>
        <v>33</v>
      </c>
      <c r="H26" s="9"/>
      <c r="K26" s="7"/>
      <c r="M26" s="1">
        <f>YEAR(Table1415[[#This Row],[Fecha]])</f>
        <v>1900</v>
      </c>
      <c r="N26" s="8"/>
      <c r="O26" s="8" t="str">
        <f>TEXT(Table1415[[#This Row],[Fecha]],"mmm")</f>
        <v>ene</v>
      </c>
      <c r="P26" s="9">
        <f t="shared" si="0"/>
        <v>1</v>
      </c>
      <c r="R26" s="11" t="s">
        <v>19</v>
      </c>
      <c r="S26" s="7">
        <v>45168</v>
      </c>
      <c r="T26" s="1">
        <f>YEAR(Table1416[[#This Row],[Fecha]])</f>
        <v>2023</v>
      </c>
      <c r="U26" s="11">
        <v>900</v>
      </c>
      <c r="V26" s="14">
        <v>0.20300000000000001</v>
      </c>
      <c r="W26" s="8" t="str">
        <f>TEXT(Table1416[[#This Row],[Fecha]],"mmm")</f>
        <v>ago</v>
      </c>
      <c r="X26" s="9">
        <f t="shared" si="14"/>
        <v>36</v>
      </c>
      <c r="Z26" s="11" t="s">
        <v>22</v>
      </c>
      <c r="AA26" s="7">
        <v>45156</v>
      </c>
      <c r="AB26" s="1">
        <f>YEAR(Table1417[[#This Row],[Fecha]])</f>
        <v>2023</v>
      </c>
      <c r="AC26" s="1">
        <v>450</v>
      </c>
      <c r="AD26" s="8">
        <v>0.48399999999999999</v>
      </c>
      <c r="AE26" s="8" t="str">
        <f>TEXT(Table1417[[#This Row],[Fecha]],"mmm")</f>
        <v>ago</v>
      </c>
      <c r="AF26" s="9">
        <f t="shared" si="15"/>
        <v>34</v>
      </c>
    </row>
    <row r="27" spans="1:32">
      <c r="A27" s="1" t="s">
        <v>20</v>
      </c>
      <c r="B27" s="7">
        <v>45150</v>
      </c>
      <c r="C27" s="92">
        <f>YEAR(Table14[[#This Row],[Fecha]])</f>
        <v>2023</v>
      </c>
      <c r="D27" s="1">
        <v>900</v>
      </c>
      <c r="E27" s="8">
        <v>0.68300000000000005</v>
      </c>
      <c r="F27" s="8" t="str">
        <f>TEXT(Table14[[#This Row],[Fecha]],"mmm")</f>
        <v>ago</v>
      </c>
      <c r="G27" s="9">
        <f t="shared" si="13"/>
        <v>33</v>
      </c>
      <c r="H27" s="9"/>
      <c r="K27" s="7"/>
      <c r="M27" s="1">
        <f>YEAR(Table1415[[#This Row],[Fecha]])</f>
        <v>1900</v>
      </c>
      <c r="N27" s="8"/>
      <c r="O27" s="8" t="str">
        <f>TEXT(Table1415[[#This Row],[Fecha]],"mmm")</f>
        <v>ene</v>
      </c>
      <c r="P27" s="9">
        <f t="shared" si="0"/>
        <v>1</v>
      </c>
      <c r="R27" s="11" t="s">
        <v>19</v>
      </c>
      <c r="S27" s="7">
        <v>45169</v>
      </c>
      <c r="T27" s="1">
        <f>YEAR(Table1416[[#This Row],[Fecha]])</f>
        <v>2023</v>
      </c>
      <c r="U27" s="11">
        <v>450</v>
      </c>
      <c r="V27" s="14">
        <v>0.46100000000000002</v>
      </c>
      <c r="W27" s="8" t="str">
        <f>TEXT(Table1416[[#This Row],[Fecha]],"mmm")</f>
        <v>ago</v>
      </c>
      <c r="X27" s="9">
        <f t="shared" si="14"/>
        <v>36</v>
      </c>
      <c r="Z27" s="11" t="s">
        <v>22</v>
      </c>
      <c r="AA27" s="7">
        <v>45157</v>
      </c>
      <c r="AB27" s="1">
        <f>YEAR(Table1417[[#This Row],[Fecha]])</f>
        <v>2023</v>
      </c>
      <c r="AC27" s="11">
        <v>450</v>
      </c>
      <c r="AD27" s="14">
        <v>0.55500000000000005</v>
      </c>
      <c r="AE27" s="8" t="str">
        <f>TEXT(Table1417[[#This Row],[Fecha]],"mmm")</f>
        <v>ago</v>
      </c>
      <c r="AF27" s="9">
        <f t="shared" si="15"/>
        <v>34</v>
      </c>
    </row>
    <row r="28" spans="1:32">
      <c r="A28" s="1" t="s">
        <v>20</v>
      </c>
      <c r="B28" s="7">
        <v>45152</v>
      </c>
      <c r="C28" s="92">
        <f>YEAR(Table14[[#This Row],[Fecha]])</f>
        <v>2023</v>
      </c>
      <c r="D28" s="1">
        <v>990</v>
      </c>
      <c r="E28" s="8">
        <v>0.85399999999999998</v>
      </c>
      <c r="F28" s="8" t="str">
        <f>TEXT(Table14[[#This Row],[Fecha]],"mmm")</f>
        <v>ago</v>
      </c>
      <c r="G28" s="9">
        <f t="shared" ref="G28:G32" si="16">(WEEKNUM(B28,2))</f>
        <v>34</v>
      </c>
      <c r="H28" s="9"/>
      <c r="K28" s="7"/>
      <c r="M28" s="1">
        <f>YEAR(Table1415[[#This Row],[Fecha]])</f>
        <v>1900</v>
      </c>
      <c r="N28" s="8"/>
      <c r="O28" s="8" t="str">
        <f>TEXT(Table1415[[#This Row],[Fecha]],"mmm")</f>
        <v>ene</v>
      </c>
      <c r="P28" s="9">
        <f t="shared" si="0"/>
        <v>1</v>
      </c>
      <c r="R28" s="11" t="s">
        <v>19</v>
      </c>
      <c r="S28" s="7">
        <v>45170</v>
      </c>
      <c r="T28" s="1">
        <f>YEAR(Table1416[[#This Row],[Fecha]])</f>
        <v>2023</v>
      </c>
      <c r="U28" s="11">
        <v>900</v>
      </c>
      <c r="V28" s="14">
        <v>0.52800000000000002</v>
      </c>
      <c r="W28" s="8" t="str">
        <f>TEXT(Table1416[[#This Row],[Fecha]],"mmm")</f>
        <v>sept</v>
      </c>
      <c r="X28" s="9">
        <f t="shared" si="14"/>
        <v>36</v>
      </c>
      <c r="Z28" s="11" t="s">
        <v>22</v>
      </c>
      <c r="AA28" s="7">
        <v>45159</v>
      </c>
      <c r="AB28" s="1">
        <f>YEAR(Table1417[[#This Row],[Fecha]])</f>
        <v>2023</v>
      </c>
      <c r="AC28" s="11">
        <v>450</v>
      </c>
      <c r="AD28" s="14">
        <v>0.46100000000000002</v>
      </c>
      <c r="AE28" s="8" t="str">
        <f>TEXT(Table1417[[#This Row],[Fecha]],"mmm")</f>
        <v>ago</v>
      </c>
      <c r="AF28" s="9">
        <f t="shared" ref="AF28:AF32" si="17">(WEEKNUM(AA28,2))</f>
        <v>35</v>
      </c>
    </row>
    <row r="29" spans="1:32">
      <c r="A29" s="1" t="s">
        <v>20</v>
      </c>
      <c r="B29" s="7">
        <v>45154</v>
      </c>
      <c r="C29" s="92">
        <f>YEAR(Table14[[#This Row],[Fecha]])</f>
        <v>2023</v>
      </c>
      <c r="D29" s="1">
        <v>1027</v>
      </c>
      <c r="E29" s="8">
        <v>0.86399999999999999</v>
      </c>
      <c r="F29" s="8" t="str">
        <f>TEXT(Table14[[#This Row],[Fecha]],"mmm")</f>
        <v>ago</v>
      </c>
      <c r="G29" s="9">
        <f t="shared" si="16"/>
        <v>34</v>
      </c>
      <c r="H29" s="9"/>
      <c r="K29" s="7"/>
      <c r="M29" s="1">
        <f>YEAR(Table1415[[#This Row],[Fecha]])</f>
        <v>1900</v>
      </c>
      <c r="N29" s="8"/>
      <c r="O29" s="8" t="str">
        <f>TEXT(Table1415[[#This Row],[Fecha]],"mmm")</f>
        <v>ene</v>
      </c>
      <c r="P29" s="9">
        <f t="shared" si="0"/>
        <v>1</v>
      </c>
      <c r="R29" s="11" t="s">
        <v>19</v>
      </c>
      <c r="S29" s="7">
        <v>45173</v>
      </c>
      <c r="T29" s="1">
        <f>YEAR(Table1416[[#This Row],[Fecha]])</f>
        <v>2023</v>
      </c>
      <c r="U29" s="1">
        <v>900</v>
      </c>
      <c r="V29" s="8">
        <v>0.23899999999999999</v>
      </c>
      <c r="W29" s="8" t="str">
        <f>TEXT(Table1416[[#This Row],[Fecha]],"mmm")</f>
        <v>sept</v>
      </c>
      <c r="X29" s="9">
        <f t="shared" ref="X29:X34" si="18">(WEEKNUM(S29,2))</f>
        <v>37</v>
      </c>
      <c r="Z29" s="11" t="s">
        <v>22</v>
      </c>
      <c r="AA29" s="7">
        <v>45160</v>
      </c>
      <c r="AB29" s="1">
        <f>YEAR(Table1417[[#This Row],[Fecha]])</f>
        <v>2023</v>
      </c>
      <c r="AC29" s="11">
        <v>450</v>
      </c>
      <c r="AD29" s="14">
        <v>0.54300000000000004</v>
      </c>
      <c r="AE29" s="8" t="str">
        <f>TEXT(Table1417[[#This Row],[Fecha]],"mmm")</f>
        <v>ago</v>
      </c>
      <c r="AF29" s="9">
        <f t="shared" si="17"/>
        <v>35</v>
      </c>
    </row>
    <row r="30" spans="1:32">
      <c r="A30" s="1" t="s">
        <v>20</v>
      </c>
      <c r="B30" s="7">
        <v>45155</v>
      </c>
      <c r="C30" s="92">
        <f>YEAR(Table14[[#This Row],[Fecha]])</f>
        <v>2023</v>
      </c>
      <c r="D30" s="1">
        <v>1005</v>
      </c>
      <c r="E30" s="8">
        <v>0.72499999999999998</v>
      </c>
      <c r="F30" s="8" t="str">
        <f>TEXT(Table14[[#This Row],[Fecha]],"mmm")</f>
        <v>ago</v>
      </c>
      <c r="G30" s="9">
        <f t="shared" si="16"/>
        <v>34</v>
      </c>
      <c r="H30" s="9"/>
      <c r="K30" s="7"/>
      <c r="M30" s="1">
        <f>YEAR(Table1415[[#This Row],[Fecha]])</f>
        <v>1900</v>
      </c>
      <c r="N30" s="8"/>
      <c r="O30" s="8" t="str">
        <f>TEXT(Table1415[[#This Row],[Fecha]],"mmm")</f>
        <v>ene</v>
      </c>
      <c r="P30" s="9">
        <f t="shared" si="0"/>
        <v>1</v>
      </c>
      <c r="R30" s="11" t="s">
        <v>19</v>
      </c>
      <c r="S30" s="7">
        <v>45174</v>
      </c>
      <c r="T30" s="1">
        <f>YEAR(Table1416[[#This Row],[Fecha]])</f>
        <v>2023</v>
      </c>
      <c r="U30" s="1">
        <v>900</v>
      </c>
      <c r="V30" s="8">
        <v>0.501</v>
      </c>
      <c r="W30" s="8" t="str">
        <f>TEXT(Table1416[[#This Row],[Fecha]],"mmm")</f>
        <v>sept</v>
      </c>
      <c r="X30" s="9">
        <f t="shared" si="18"/>
        <v>37</v>
      </c>
      <c r="Z30" s="11" t="s">
        <v>22</v>
      </c>
      <c r="AA30" s="7">
        <v>45161</v>
      </c>
      <c r="AB30" s="1">
        <f>YEAR(Table1417[[#This Row],[Fecha]])</f>
        <v>2023</v>
      </c>
      <c r="AC30" s="11">
        <v>450</v>
      </c>
      <c r="AD30" s="8">
        <v>0.49099999999999999</v>
      </c>
      <c r="AE30" s="8" t="str">
        <f>TEXT(Table1417[[#This Row],[Fecha]],"mmm")</f>
        <v>ago</v>
      </c>
      <c r="AF30" s="9">
        <f t="shared" si="17"/>
        <v>35</v>
      </c>
    </row>
    <row r="31" spans="1:32">
      <c r="A31" s="1" t="s">
        <v>20</v>
      </c>
      <c r="B31" s="7">
        <v>45156</v>
      </c>
      <c r="C31" s="92">
        <f>YEAR(Table14[[#This Row],[Fecha]])</f>
        <v>2023</v>
      </c>
      <c r="D31" s="1">
        <v>1020</v>
      </c>
      <c r="E31" s="8">
        <v>0.72499999999999998</v>
      </c>
      <c r="F31" s="8" t="str">
        <f>TEXT(Table14[[#This Row],[Fecha]],"mmm")</f>
        <v>ago</v>
      </c>
      <c r="G31" s="9">
        <f t="shared" si="16"/>
        <v>34</v>
      </c>
      <c r="H31" s="9"/>
      <c r="K31" s="7"/>
      <c r="M31" s="1">
        <f>YEAR(Table1415[[#This Row],[Fecha]])</f>
        <v>1900</v>
      </c>
      <c r="N31" s="8"/>
      <c r="O31" s="8" t="str">
        <f>TEXT(Table1415[[#This Row],[Fecha]],"mmm")</f>
        <v>ene</v>
      </c>
      <c r="P31" s="9">
        <f t="shared" si="0"/>
        <v>1</v>
      </c>
      <c r="R31" s="11" t="s">
        <v>19</v>
      </c>
      <c r="S31" s="7">
        <v>45175</v>
      </c>
      <c r="T31" s="1">
        <f>YEAR(Table1416[[#This Row],[Fecha]])</f>
        <v>2023</v>
      </c>
      <c r="U31" s="1">
        <v>900</v>
      </c>
      <c r="V31" s="8">
        <v>0.499</v>
      </c>
      <c r="W31" s="8" t="str">
        <f>TEXT(Table1416[[#This Row],[Fecha]],"mmm")</f>
        <v>sept</v>
      </c>
      <c r="X31" s="9">
        <f t="shared" si="18"/>
        <v>37</v>
      </c>
      <c r="Z31" s="11" t="s">
        <v>22</v>
      </c>
      <c r="AA31" s="7">
        <v>45162</v>
      </c>
      <c r="AB31" s="1">
        <f>YEAR(Table1417[[#This Row],[Fecha]])</f>
        <v>2023</v>
      </c>
      <c r="AC31" s="11">
        <v>450</v>
      </c>
      <c r="AD31" s="14">
        <v>0.37</v>
      </c>
      <c r="AE31" s="8" t="str">
        <f>TEXT(Table1417[[#This Row],[Fecha]],"mmm")</f>
        <v>ago</v>
      </c>
      <c r="AF31" s="9">
        <f t="shared" si="17"/>
        <v>35</v>
      </c>
    </row>
    <row r="32" spans="1:32">
      <c r="A32" s="1" t="s">
        <v>20</v>
      </c>
      <c r="B32" s="7">
        <v>45157</v>
      </c>
      <c r="C32" s="92">
        <f>YEAR(Table14[[#This Row],[Fecha]])</f>
        <v>2023</v>
      </c>
      <c r="D32" s="1">
        <v>900</v>
      </c>
      <c r="E32" s="8">
        <v>0.746</v>
      </c>
      <c r="F32" s="8" t="str">
        <f>TEXT(Table14[[#This Row],[Fecha]],"mmm")</f>
        <v>ago</v>
      </c>
      <c r="G32" s="9">
        <f t="shared" si="16"/>
        <v>34</v>
      </c>
      <c r="H32" s="9"/>
      <c r="K32" s="7"/>
      <c r="M32" s="1">
        <f>YEAR(Table1415[[#This Row],[Fecha]])</f>
        <v>1900</v>
      </c>
      <c r="N32" s="8"/>
      <c r="O32" s="8" t="str">
        <f>TEXT(Table1415[[#This Row],[Fecha]],"mmm")</f>
        <v>ene</v>
      </c>
      <c r="P32" s="9">
        <f t="shared" si="0"/>
        <v>1</v>
      </c>
      <c r="R32" s="11" t="s">
        <v>19</v>
      </c>
      <c r="S32" s="7">
        <v>45176</v>
      </c>
      <c r="T32" s="1">
        <f>YEAR(Table1416[[#This Row],[Fecha]])</f>
        <v>2023</v>
      </c>
      <c r="U32" s="1">
        <v>900</v>
      </c>
      <c r="V32" s="8">
        <v>0.54200000000000004</v>
      </c>
      <c r="W32" s="8" t="str">
        <f>TEXT(Table1416[[#This Row],[Fecha]],"mmm")</f>
        <v>sept</v>
      </c>
      <c r="X32" s="9">
        <f t="shared" si="18"/>
        <v>37</v>
      </c>
      <c r="Z32" s="11" t="s">
        <v>22</v>
      </c>
      <c r="AA32" s="7">
        <v>45163</v>
      </c>
      <c r="AB32" s="1">
        <f>YEAR(Table1417[[#This Row],[Fecha]])</f>
        <v>2023</v>
      </c>
      <c r="AC32" s="1">
        <v>900</v>
      </c>
      <c r="AD32" s="8">
        <v>0.54100000000000004</v>
      </c>
      <c r="AE32" s="8" t="str">
        <f>TEXT(Table1417[[#This Row],[Fecha]],"mmm")</f>
        <v>ago</v>
      </c>
      <c r="AF32" s="9">
        <f t="shared" si="17"/>
        <v>35</v>
      </c>
    </row>
    <row r="33" spans="1:32">
      <c r="A33" s="1" t="s">
        <v>20</v>
      </c>
      <c r="B33" s="7">
        <v>45159</v>
      </c>
      <c r="C33" s="92">
        <f>YEAR(Table14[[#This Row],[Fecha]])</f>
        <v>2023</v>
      </c>
      <c r="D33" s="1">
        <v>210</v>
      </c>
      <c r="E33" s="8">
        <v>0.53300000000000003</v>
      </c>
      <c r="F33" s="8" t="str">
        <f>TEXT(Table14[[#This Row],[Fecha]],"mmm")</f>
        <v>ago</v>
      </c>
      <c r="G33" s="9">
        <f t="shared" ref="G33:G38" si="19">(WEEKNUM(B33,2))</f>
        <v>35</v>
      </c>
      <c r="H33" s="9"/>
      <c r="K33" s="7"/>
      <c r="M33" s="1">
        <f>YEAR(Table1415[[#This Row],[Fecha]])</f>
        <v>1900</v>
      </c>
      <c r="N33" s="8"/>
      <c r="O33" s="8" t="str">
        <f>TEXT(Table1415[[#This Row],[Fecha]],"mmm")</f>
        <v>ene</v>
      </c>
      <c r="P33" s="9">
        <f t="shared" si="0"/>
        <v>1</v>
      </c>
      <c r="R33" s="11" t="s">
        <v>19</v>
      </c>
      <c r="S33" s="7">
        <v>45177</v>
      </c>
      <c r="T33" s="1">
        <f>YEAR(Table1416[[#This Row],[Fecha]])</f>
        <v>2023</v>
      </c>
      <c r="U33" s="1">
        <v>450</v>
      </c>
      <c r="V33" s="8">
        <v>0.61099999999999999</v>
      </c>
      <c r="W33" s="8" t="str">
        <f>TEXT(Table1416[[#This Row],[Fecha]],"mmm")</f>
        <v>sept</v>
      </c>
      <c r="X33" s="9">
        <f t="shared" si="18"/>
        <v>37</v>
      </c>
      <c r="Z33" s="1" t="s">
        <v>22</v>
      </c>
      <c r="AA33" s="7">
        <v>45166</v>
      </c>
      <c r="AB33" s="1">
        <f>YEAR(Table1417[[#This Row],[Fecha]])</f>
        <v>2023</v>
      </c>
      <c r="AC33" s="1">
        <v>450</v>
      </c>
      <c r="AD33" s="8">
        <v>0.49299999999999999</v>
      </c>
      <c r="AE33" s="8" t="str">
        <f>TEXT(Table1417[[#This Row],[Fecha]],"mmm")</f>
        <v>ago</v>
      </c>
      <c r="AF33" s="9">
        <f t="shared" ref="AF33:AF38" si="20">(WEEKNUM(AA33,2))</f>
        <v>36</v>
      </c>
    </row>
    <row r="34" spans="1:32">
      <c r="A34" s="1" t="s">
        <v>20</v>
      </c>
      <c r="B34" s="7">
        <v>45160</v>
      </c>
      <c r="C34" s="92">
        <f>YEAR(Table14[[#This Row],[Fecha]])</f>
        <v>2023</v>
      </c>
      <c r="D34" s="1">
        <v>960</v>
      </c>
      <c r="E34" s="8">
        <v>0.68300000000000005</v>
      </c>
      <c r="F34" s="8" t="str">
        <f>TEXT(Table14[[#This Row],[Fecha]],"mmm")</f>
        <v>ago</v>
      </c>
      <c r="G34" s="9">
        <f t="shared" si="19"/>
        <v>35</v>
      </c>
      <c r="H34" s="9"/>
      <c r="K34" s="7"/>
      <c r="M34" s="1">
        <f>YEAR(Table1415[[#This Row],[Fecha]])</f>
        <v>1900</v>
      </c>
      <c r="N34" s="8"/>
      <c r="O34" s="8" t="str">
        <f>TEXT(Table1415[[#This Row],[Fecha]],"mmm")</f>
        <v>ene</v>
      </c>
      <c r="P34" s="9">
        <f t="shared" si="0"/>
        <v>1</v>
      </c>
      <c r="R34" s="11" t="s">
        <v>19</v>
      </c>
      <c r="S34" s="7">
        <v>45178</v>
      </c>
      <c r="T34" s="1">
        <f>YEAR(Table1416[[#This Row],[Fecha]])</f>
        <v>2023</v>
      </c>
      <c r="U34" s="11">
        <v>900</v>
      </c>
      <c r="V34" s="8">
        <v>0.61399999999999999</v>
      </c>
      <c r="W34" s="8" t="str">
        <f>TEXT(Table1416[[#This Row],[Fecha]],"mmm")</f>
        <v>sept</v>
      </c>
      <c r="X34" s="9">
        <f t="shared" si="18"/>
        <v>37</v>
      </c>
      <c r="Z34" s="11" t="s">
        <v>22</v>
      </c>
      <c r="AA34" s="7">
        <v>45167</v>
      </c>
      <c r="AB34" s="1">
        <f>YEAR(Table1417[[#This Row],[Fecha]])</f>
        <v>2023</v>
      </c>
      <c r="AC34" s="1">
        <v>450</v>
      </c>
      <c r="AD34" s="14">
        <v>0.629</v>
      </c>
      <c r="AE34" s="8" t="str">
        <f>TEXT(Table1417[[#This Row],[Fecha]],"mmm")</f>
        <v>ago</v>
      </c>
      <c r="AF34" s="9">
        <f t="shared" si="20"/>
        <v>36</v>
      </c>
    </row>
    <row r="35" spans="1:32">
      <c r="A35" s="1" t="s">
        <v>20</v>
      </c>
      <c r="B35" s="7">
        <v>45161</v>
      </c>
      <c r="C35" s="92">
        <f>YEAR(Table14[[#This Row],[Fecha]])</f>
        <v>2023</v>
      </c>
      <c r="D35" s="1">
        <v>960</v>
      </c>
      <c r="E35" s="8">
        <v>0.69399999999999995</v>
      </c>
      <c r="F35" s="8" t="str">
        <f>TEXT(Table14[[#This Row],[Fecha]],"mmm")</f>
        <v>ago</v>
      </c>
      <c r="G35" s="9">
        <f t="shared" si="19"/>
        <v>35</v>
      </c>
      <c r="H35" s="9"/>
      <c r="K35" s="7"/>
      <c r="M35" s="1">
        <f>YEAR(Table1415[[#This Row],[Fecha]])</f>
        <v>1900</v>
      </c>
      <c r="N35" s="8"/>
      <c r="O35" s="8" t="str">
        <f>TEXT(Table1415[[#This Row],[Fecha]],"mmm")</f>
        <v>ene</v>
      </c>
      <c r="P35" s="9">
        <f t="shared" si="0"/>
        <v>1</v>
      </c>
      <c r="R35" s="11" t="s">
        <v>19</v>
      </c>
      <c r="S35" s="7">
        <v>45180</v>
      </c>
      <c r="T35" s="1">
        <f>YEAR(Table1416[[#This Row],[Fecha]])</f>
        <v>2023</v>
      </c>
      <c r="U35" s="1">
        <v>450</v>
      </c>
      <c r="V35" s="8">
        <v>0.40200000000000002</v>
      </c>
      <c r="W35" s="8" t="str">
        <f>TEXT(Table1416[[#This Row],[Fecha]],"mmm")</f>
        <v>sept</v>
      </c>
      <c r="X35" s="9">
        <f>(WEEKNUM(S35,2))</f>
        <v>38</v>
      </c>
      <c r="Z35" s="11" t="s">
        <v>22</v>
      </c>
      <c r="AA35" s="7">
        <v>45168</v>
      </c>
      <c r="AB35" s="1">
        <f>YEAR(Table1417[[#This Row],[Fecha]])</f>
        <v>2023</v>
      </c>
      <c r="AC35" s="1">
        <v>450</v>
      </c>
      <c r="AD35" s="8">
        <v>0.58599999999999997</v>
      </c>
      <c r="AE35" s="8" t="str">
        <f>TEXT(Table1417[[#This Row],[Fecha]],"mmm")</f>
        <v>ago</v>
      </c>
      <c r="AF35" s="9">
        <f t="shared" si="20"/>
        <v>36</v>
      </c>
    </row>
    <row r="36" spans="1:32">
      <c r="A36" s="1" t="s">
        <v>20</v>
      </c>
      <c r="B36" s="7">
        <v>45162</v>
      </c>
      <c r="C36" s="92">
        <f>YEAR(Table14[[#This Row],[Fecha]])</f>
        <v>2023</v>
      </c>
      <c r="D36" s="1">
        <v>960</v>
      </c>
      <c r="E36" s="8">
        <v>0.63800000000000001</v>
      </c>
      <c r="F36" s="8" t="str">
        <f>TEXT(Table14[[#This Row],[Fecha]],"mmm")</f>
        <v>ago</v>
      </c>
      <c r="G36" s="9">
        <f t="shared" si="19"/>
        <v>35</v>
      </c>
      <c r="H36" s="9"/>
      <c r="K36" s="7"/>
      <c r="M36" s="1">
        <f>YEAR(Table1415[[#This Row],[Fecha]])</f>
        <v>1900</v>
      </c>
      <c r="N36" s="8"/>
      <c r="O36" s="8" t="str">
        <f>TEXT(Table1415[[#This Row],[Fecha]],"mmm")</f>
        <v>ene</v>
      </c>
      <c r="P36" s="9">
        <f t="shared" si="0"/>
        <v>1</v>
      </c>
      <c r="R36" s="11" t="s">
        <v>19</v>
      </c>
      <c r="S36" s="7">
        <v>45181</v>
      </c>
      <c r="T36" s="1">
        <f>YEAR(Table1416[[#This Row],[Fecha]])</f>
        <v>2023</v>
      </c>
      <c r="U36" s="1">
        <v>450</v>
      </c>
      <c r="V36" s="8">
        <v>0.78445079365079395</v>
      </c>
      <c r="W36" s="8" t="str">
        <f>TEXT(Table1416[[#This Row],[Fecha]],"mmm")</f>
        <v>sept</v>
      </c>
      <c r="X36" s="9">
        <f>(WEEKNUM(S36,2))</f>
        <v>38</v>
      </c>
      <c r="Z36" s="11" t="s">
        <v>22</v>
      </c>
      <c r="AA36" s="7">
        <v>45169</v>
      </c>
      <c r="AB36" s="1">
        <f>YEAR(Table1417[[#This Row],[Fecha]])</f>
        <v>2023</v>
      </c>
      <c r="AC36" s="11">
        <v>450</v>
      </c>
      <c r="AD36" s="14">
        <v>0.379</v>
      </c>
      <c r="AE36" s="8" t="str">
        <f>TEXT(Table1417[[#This Row],[Fecha]],"mmm")</f>
        <v>ago</v>
      </c>
      <c r="AF36" s="9">
        <f t="shared" si="20"/>
        <v>36</v>
      </c>
    </row>
    <row r="37" spans="1:32">
      <c r="A37" s="1" t="s">
        <v>20</v>
      </c>
      <c r="B37" s="7">
        <v>45163</v>
      </c>
      <c r="C37" s="92">
        <f>YEAR(Table14[[#This Row],[Fecha]])</f>
        <v>2023</v>
      </c>
      <c r="D37" s="1">
        <v>960</v>
      </c>
      <c r="E37" s="8">
        <v>0.81699999999999995</v>
      </c>
      <c r="F37" s="8" t="str">
        <f>TEXT(Table14[[#This Row],[Fecha]],"mmm")</f>
        <v>ago</v>
      </c>
      <c r="G37" s="9">
        <f t="shared" si="19"/>
        <v>35</v>
      </c>
      <c r="H37" s="9"/>
      <c r="K37" s="7"/>
      <c r="M37" s="1">
        <f>YEAR(Table1415[[#This Row],[Fecha]])</f>
        <v>1900</v>
      </c>
      <c r="N37" s="8"/>
      <c r="O37" s="8" t="str">
        <f>TEXT(Table1415[[#This Row],[Fecha]],"mmm")</f>
        <v>ene</v>
      </c>
      <c r="P37" s="9">
        <f t="shared" si="0"/>
        <v>1</v>
      </c>
      <c r="R37" s="11" t="s">
        <v>19</v>
      </c>
      <c r="S37" s="7">
        <v>45182</v>
      </c>
      <c r="T37" s="1">
        <f>YEAR(Table1416[[#This Row],[Fecha]])</f>
        <v>2023</v>
      </c>
      <c r="U37" s="1">
        <v>900</v>
      </c>
      <c r="V37" s="8">
        <v>0.229439045575312</v>
      </c>
      <c r="W37" s="8" t="str">
        <f>TEXT(Table1416[[#This Row],[Fecha]],"mmm")</f>
        <v>sept</v>
      </c>
      <c r="X37" s="9">
        <f t="shared" ref="X37:X39" si="21">(WEEKNUM(S37,2))</f>
        <v>38</v>
      </c>
      <c r="Z37" s="11" t="s">
        <v>22</v>
      </c>
      <c r="AA37" s="7">
        <v>45170</v>
      </c>
      <c r="AB37" s="1">
        <f>YEAR(Table1417[[#This Row],[Fecha]])</f>
        <v>2023</v>
      </c>
      <c r="AC37" s="1">
        <v>450</v>
      </c>
      <c r="AD37" s="8">
        <v>0.44900000000000001</v>
      </c>
      <c r="AE37" s="8" t="str">
        <f>TEXT(Table1417[[#This Row],[Fecha]],"mmm")</f>
        <v>sept</v>
      </c>
      <c r="AF37" s="9">
        <f t="shared" si="20"/>
        <v>36</v>
      </c>
    </row>
    <row r="38" spans="1:32">
      <c r="A38" s="1" t="s">
        <v>20</v>
      </c>
      <c r="B38" s="7">
        <v>45164</v>
      </c>
      <c r="C38" s="92">
        <f>YEAR(Table14[[#This Row],[Fecha]])</f>
        <v>2023</v>
      </c>
      <c r="D38" s="1">
        <v>900</v>
      </c>
      <c r="E38" s="8">
        <v>0.76900000000000002</v>
      </c>
      <c r="F38" s="8" t="str">
        <f>TEXT(Table14[[#This Row],[Fecha]],"mmm")</f>
        <v>ago</v>
      </c>
      <c r="G38" s="9">
        <f t="shared" si="19"/>
        <v>35</v>
      </c>
      <c r="H38" s="9"/>
      <c r="K38" s="7"/>
      <c r="M38" s="1">
        <f>YEAR(Table1415[[#This Row],[Fecha]])</f>
        <v>1900</v>
      </c>
      <c r="N38" s="8"/>
      <c r="O38" s="8" t="str">
        <f>TEXT(Table1415[[#This Row],[Fecha]],"mmm")</f>
        <v>ene</v>
      </c>
      <c r="P38" s="9">
        <f t="shared" si="0"/>
        <v>1</v>
      </c>
      <c r="R38" s="11" t="s">
        <v>19</v>
      </c>
      <c r="S38" s="7">
        <v>45183</v>
      </c>
      <c r="T38" s="1">
        <f>YEAR(Table1416[[#This Row],[Fecha]])</f>
        <v>2023</v>
      </c>
      <c r="U38" s="1">
        <v>900</v>
      </c>
      <c r="V38" s="8">
        <v>0.57116825396825399</v>
      </c>
      <c r="W38" s="8" t="str">
        <f>TEXT(Table1416[[#This Row],[Fecha]],"mmm")</f>
        <v>sept</v>
      </c>
      <c r="X38" s="9">
        <f t="shared" si="21"/>
        <v>38</v>
      </c>
      <c r="Z38" s="11" t="s">
        <v>22</v>
      </c>
      <c r="AA38" s="7">
        <v>45171</v>
      </c>
      <c r="AB38" s="1">
        <f>YEAR(Table1417[[#This Row],[Fecha]])</f>
        <v>2023</v>
      </c>
      <c r="AC38" s="11">
        <v>900</v>
      </c>
      <c r="AD38" s="14">
        <v>0.505</v>
      </c>
      <c r="AE38" s="8" t="str">
        <f>TEXT(Table1417[[#This Row],[Fecha]],"mmm")</f>
        <v>sept</v>
      </c>
      <c r="AF38" s="9">
        <f t="shared" si="20"/>
        <v>36</v>
      </c>
    </row>
    <row r="39" spans="1:32">
      <c r="A39" s="1" t="s">
        <v>20</v>
      </c>
      <c r="B39" s="7">
        <v>45167</v>
      </c>
      <c r="C39" s="92">
        <f>YEAR(Table14[[#This Row],[Fecha]])</f>
        <v>2023</v>
      </c>
      <c r="D39" s="1">
        <v>900</v>
      </c>
      <c r="E39" s="8">
        <v>0.59299999999999997</v>
      </c>
      <c r="F39" s="8" t="str">
        <f>TEXT(Table14[[#This Row],[Fecha]],"mmm")</f>
        <v>ago</v>
      </c>
      <c r="G39" s="9">
        <f t="shared" ref="G39:G43" si="22">(WEEKNUM(B39,2))</f>
        <v>36</v>
      </c>
      <c r="H39" s="9"/>
      <c r="K39" s="7"/>
      <c r="M39" s="1">
        <f>YEAR(Table1415[[#This Row],[Fecha]])</f>
        <v>1900</v>
      </c>
      <c r="N39" s="8"/>
      <c r="O39" s="8" t="str">
        <f>TEXT(Table1415[[#This Row],[Fecha]],"mmm")</f>
        <v>ene</v>
      </c>
      <c r="P39" s="9">
        <f t="shared" si="0"/>
        <v>1</v>
      </c>
      <c r="R39" s="11" t="s">
        <v>19</v>
      </c>
      <c r="S39" s="7">
        <v>45184</v>
      </c>
      <c r="T39" s="1">
        <f>YEAR(Table1416[[#This Row],[Fecha]])</f>
        <v>2023</v>
      </c>
      <c r="U39" s="1">
        <v>900</v>
      </c>
      <c r="V39" s="8">
        <v>0.48</v>
      </c>
      <c r="W39" s="8" t="str">
        <f>TEXT(Table1416[[#This Row],[Fecha]],"mmm")</f>
        <v>sept</v>
      </c>
      <c r="X39" s="9">
        <f t="shared" si="21"/>
        <v>38</v>
      </c>
      <c r="Z39" s="11" t="s">
        <v>22</v>
      </c>
      <c r="AA39" s="7">
        <v>45173</v>
      </c>
      <c r="AB39" s="1">
        <f>YEAR(Table1417[[#This Row],[Fecha]])</f>
        <v>2023</v>
      </c>
      <c r="AC39" s="1">
        <v>450</v>
      </c>
      <c r="AD39" s="8">
        <v>0.58099999999999996</v>
      </c>
      <c r="AE39" s="8" t="str">
        <f>TEXT(Table1417[[#This Row],[Fecha]],"mmm")</f>
        <v>sept</v>
      </c>
      <c r="AF39" s="9">
        <f t="shared" ref="AF39:AF44" si="23">(WEEKNUM(AA39,2))</f>
        <v>37</v>
      </c>
    </row>
    <row r="40" spans="1:32">
      <c r="A40" s="1" t="s">
        <v>20</v>
      </c>
      <c r="B40" s="7">
        <v>45168</v>
      </c>
      <c r="C40" s="92">
        <f>YEAR(Table14[[#This Row],[Fecha]])</f>
        <v>2023</v>
      </c>
      <c r="D40" s="1">
        <v>900</v>
      </c>
      <c r="E40" s="8">
        <v>0.72</v>
      </c>
      <c r="F40" s="8" t="str">
        <f>TEXT(Table14[[#This Row],[Fecha]],"mmm")</f>
        <v>ago</v>
      </c>
      <c r="G40" s="9">
        <f t="shared" si="22"/>
        <v>36</v>
      </c>
      <c r="H40" s="9"/>
      <c r="K40" s="7"/>
      <c r="M40" s="1">
        <f>YEAR(Table1415[[#This Row],[Fecha]])</f>
        <v>1900</v>
      </c>
      <c r="N40" s="8"/>
      <c r="O40" s="8" t="str">
        <f>TEXT(Table1415[[#This Row],[Fecha]],"mmm")</f>
        <v>ene</v>
      </c>
      <c r="P40" s="9">
        <f t="shared" si="0"/>
        <v>1</v>
      </c>
      <c r="R40" s="11" t="s">
        <v>19</v>
      </c>
      <c r="S40" s="7">
        <v>45185</v>
      </c>
      <c r="T40" s="1">
        <f>YEAR(Table1416[[#This Row],[Fecha]])</f>
        <v>2023</v>
      </c>
      <c r="U40" s="1">
        <v>900</v>
      </c>
      <c r="V40" s="8">
        <v>0.45</v>
      </c>
      <c r="W40" s="8" t="str">
        <f>TEXT(Table1416[[#This Row],[Fecha]],"mmm")</f>
        <v>sept</v>
      </c>
      <c r="X40" s="9">
        <f t="shared" ref="X40:X54" si="24">(WEEKNUM(S40,2))</f>
        <v>38</v>
      </c>
      <c r="Z40" s="11" t="s">
        <v>22</v>
      </c>
      <c r="AA40" s="7">
        <v>45174</v>
      </c>
      <c r="AB40" s="1">
        <f>YEAR(Table1417[[#This Row],[Fecha]])</f>
        <v>2023</v>
      </c>
      <c r="AC40" s="1">
        <v>900</v>
      </c>
      <c r="AD40" s="8">
        <v>0.50800000000000001</v>
      </c>
      <c r="AE40" s="8" t="str">
        <f>TEXT(Table1417[[#This Row],[Fecha]],"mmm")</f>
        <v>sept</v>
      </c>
      <c r="AF40" s="9">
        <f t="shared" si="23"/>
        <v>37</v>
      </c>
    </row>
    <row r="41" spans="1:32">
      <c r="A41" s="1" t="s">
        <v>20</v>
      </c>
      <c r="B41" s="7">
        <v>45169</v>
      </c>
      <c r="C41" s="92">
        <f>YEAR(Table14[[#This Row],[Fecha]])</f>
        <v>2023</v>
      </c>
      <c r="D41" s="1">
        <v>990</v>
      </c>
      <c r="E41" s="8">
        <v>0.80700000000000005</v>
      </c>
      <c r="F41" s="8" t="str">
        <f>TEXT(Table14[[#This Row],[Fecha]],"mmm")</f>
        <v>ago</v>
      </c>
      <c r="G41" s="9">
        <f t="shared" si="22"/>
        <v>36</v>
      </c>
      <c r="H41" s="9"/>
      <c r="K41" s="7"/>
      <c r="M41" s="1">
        <f>YEAR(Table1415[[#This Row],[Fecha]])</f>
        <v>1900</v>
      </c>
      <c r="N41" s="8"/>
      <c r="O41" s="8" t="str">
        <f>TEXT(Table1415[[#This Row],[Fecha]],"mmm")</f>
        <v>ene</v>
      </c>
      <c r="P41" s="9">
        <f t="shared" si="0"/>
        <v>1</v>
      </c>
      <c r="R41" s="11" t="s">
        <v>19</v>
      </c>
      <c r="S41" s="7">
        <v>45189</v>
      </c>
      <c r="T41" s="1">
        <f>YEAR(Table1416[[#This Row],[Fecha]])</f>
        <v>2023</v>
      </c>
      <c r="U41" s="1">
        <v>450</v>
      </c>
      <c r="V41" s="8">
        <v>0.56999999999999995</v>
      </c>
      <c r="W41" s="8" t="str">
        <f>TEXT(Table1416[[#This Row],[Fecha]],"mmm")</f>
        <v>sept</v>
      </c>
      <c r="X41" s="9">
        <f t="shared" si="24"/>
        <v>39</v>
      </c>
      <c r="Z41" s="11" t="s">
        <v>22</v>
      </c>
      <c r="AA41" s="7">
        <v>45175</v>
      </c>
      <c r="AB41" s="1">
        <f>YEAR(Table1417[[#This Row],[Fecha]])</f>
        <v>2023</v>
      </c>
      <c r="AC41" s="1">
        <v>900</v>
      </c>
      <c r="AD41" s="8">
        <v>0.441</v>
      </c>
      <c r="AE41" s="8" t="str">
        <f>TEXT(Table1417[[#This Row],[Fecha]],"mmm")</f>
        <v>sept</v>
      </c>
      <c r="AF41" s="9">
        <f t="shared" si="23"/>
        <v>37</v>
      </c>
    </row>
    <row r="42" spans="1:32">
      <c r="A42" s="1" t="s">
        <v>20</v>
      </c>
      <c r="B42" s="7">
        <v>45170</v>
      </c>
      <c r="C42" s="92">
        <f>YEAR(Table14[[#This Row],[Fecha]])</f>
        <v>2023</v>
      </c>
      <c r="D42" s="1">
        <v>1020</v>
      </c>
      <c r="E42" s="8">
        <v>0.74099999999999999</v>
      </c>
      <c r="F42" s="8" t="str">
        <f>TEXT(Table14[[#This Row],[Fecha]],"mmm")</f>
        <v>sept</v>
      </c>
      <c r="G42" s="9">
        <f t="shared" si="22"/>
        <v>36</v>
      </c>
      <c r="H42" s="9"/>
      <c r="K42" s="7"/>
      <c r="M42" s="1">
        <f>YEAR(Table1415[[#This Row],[Fecha]])</f>
        <v>1900</v>
      </c>
      <c r="N42" s="8"/>
      <c r="O42" s="8" t="str">
        <f>TEXT(Table1415[[#This Row],[Fecha]],"mmm")</f>
        <v>ene</v>
      </c>
      <c r="P42" s="9">
        <f t="shared" si="0"/>
        <v>1</v>
      </c>
      <c r="R42" s="11" t="s">
        <v>19</v>
      </c>
      <c r="S42" s="7">
        <v>45190</v>
      </c>
      <c r="T42" s="1">
        <f>YEAR(Table1416[[#This Row],[Fecha]])</f>
        <v>2023</v>
      </c>
      <c r="U42" s="1">
        <v>450</v>
      </c>
      <c r="V42" s="8">
        <v>0.61</v>
      </c>
      <c r="W42" s="8" t="str">
        <f>TEXT(Table1416[[#This Row],[Fecha]],"mmm")</f>
        <v>sept</v>
      </c>
      <c r="X42" s="9">
        <f t="shared" si="24"/>
        <v>39</v>
      </c>
      <c r="Z42" s="11" t="s">
        <v>22</v>
      </c>
      <c r="AA42" s="7">
        <v>45176</v>
      </c>
      <c r="AB42" s="1">
        <f>YEAR(Table1417[[#This Row],[Fecha]])</f>
        <v>2023</v>
      </c>
      <c r="AC42" s="1">
        <v>900</v>
      </c>
      <c r="AD42" s="8">
        <v>0.6</v>
      </c>
      <c r="AE42" s="8" t="str">
        <f>TEXT(Table1417[[#This Row],[Fecha]],"mmm")</f>
        <v>sept</v>
      </c>
      <c r="AF42" s="9">
        <f t="shared" si="23"/>
        <v>37</v>
      </c>
    </row>
    <row r="43" spans="1:32">
      <c r="A43" s="1" t="s">
        <v>20</v>
      </c>
      <c r="B43" s="7">
        <v>45171</v>
      </c>
      <c r="C43" s="92">
        <f>YEAR(Table14[[#This Row],[Fecha]])</f>
        <v>2023</v>
      </c>
      <c r="D43" s="1">
        <v>900</v>
      </c>
      <c r="E43" s="8">
        <v>0.45400000000000001</v>
      </c>
      <c r="F43" s="8" t="str">
        <f>TEXT(Table14[[#This Row],[Fecha]],"mmm")</f>
        <v>sept</v>
      </c>
      <c r="G43" s="9">
        <f t="shared" si="22"/>
        <v>36</v>
      </c>
      <c r="H43" s="9"/>
      <c r="K43" s="7"/>
      <c r="M43" s="1">
        <f>YEAR(Table1415[[#This Row],[Fecha]])</f>
        <v>1900</v>
      </c>
      <c r="N43" s="8"/>
      <c r="O43" s="8" t="str">
        <f>TEXT(Table1415[[#This Row],[Fecha]],"mmm")</f>
        <v>ene</v>
      </c>
      <c r="P43" s="9">
        <f t="shared" si="0"/>
        <v>1</v>
      </c>
      <c r="R43" s="11" t="s">
        <v>19</v>
      </c>
      <c r="S43" s="7">
        <v>45191</v>
      </c>
      <c r="T43" s="1">
        <f>YEAR(Table1416[[#This Row],[Fecha]])</f>
        <v>2023</v>
      </c>
      <c r="U43" s="1">
        <v>450</v>
      </c>
      <c r="V43" s="8">
        <v>0.73</v>
      </c>
      <c r="W43" s="8" t="str">
        <f>TEXT(Table1416[[#This Row],[Fecha]],"mmm")</f>
        <v>sept</v>
      </c>
      <c r="X43" s="9">
        <f t="shared" si="24"/>
        <v>39</v>
      </c>
      <c r="Z43" s="11" t="s">
        <v>22</v>
      </c>
      <c r="AA43" s="7">
        <v>45177</v>
      </c>
      <c r="AB43" s="1">
        <f>YEAR(Table1417[[#This Row],[Fecha]])</f>
        <v>2023</v>
      </c>
      <c r="AC43" s="1">
        <v>900</v>
      </c>
      <c r="AD43" s="8">
        <v>0.371</v>
      </c>
      <c r="AE43" s="8" t="str">
        <f>TEXT(Table1417[[#This Row],[Fecha]],"mmm")</f>
        <v>sept</v>
      </c>
      <c r="AF43" s="9">
        <f t="shared" si="23"/>
        <v>37</v>
      </c>
    </row>
    <row r="44" spans="1:32">
      <c r="A44" s="1" t="s">
        <v>20</v>
      </c>
      <c r="B44" s="7">
        <v>45173</v>
      </c>
      <c r="C44" s="92">
        <f>YEAR(Table14[[#This Row],[Fecha]])</f>
        <v>2023</v>
      </c>
      <c r="D44" s="1">
        <v>900</v>
      </c>
      <c r="E44" s="8">
        <v>0.63600000000000001</v>
      </c>
      <c r="F44" s="8" t="str">
        <f>TEXT(Table14[[#This Row],[Fecha]],"mmm")</f>
        <v>sept</v>
      </c>
      <c r="G44" s="9">
        <f t="shared" ref="G44:G55" si="25">(WEEKNUM(B44,2))</f>
        <v>37</v>
      </c>
      <c r="H44" s="9"/>
      <c r="K44" s="7"/>
      <c r="M44" s="1">
        <f>YEAR(Table1415[[#This Row],[Fecha]])</f>
        <v>1900</v>
      </c>
      <c r="N44" s="8"/>
      <c r="O44" s="8" t="str">
        <f>TEXT(Table1415[[#This Row],[Fecha]],"mmm")</f>
        <v>ene</v>
      </c>
      <c r="P44" s="9">
        <f t="shared" si="0"/>
        <v>1</v>
      </c>
      <c r="R44" s="11" t="s">
        <v>19</v>
      </c>
      <c r="S44" s="7">
        <v>45192</v>
      </c>
      <c r="T44" s="1">
        <f>YEAR(Table1416[[#This Row],[Fecha]])</f>
        <v>2023</v>
      </c>
      <c r="U44" s="1">
        <v>450</v>
      </c>
      <c r="V44" s="8">
        <v>0.75</v>
      </c>
      <c r="W44" s="8" t="str">
        <f>TEXT(Table1416[[#This Row],[Fecha]],"mmm")</f>
        <v>sept</v>
      </c>
      <c r="X44" s="9">
        <f t="shared" si="24"/>
        <v>39</v>
      </c>
      <c r="Z44" s="11" t="s">
        <v>22</v>
      </c>
      <c r="AA44" s="7">
        <v>45178</v>
      </c>
      <c r="AB44" s="1">
        <f>YEAR(Table1417[[#This Row],[Fecha]])</f>
        <v>2023</v>
      </c>
      <c r="AC44" s="1">
        <v>450</v>
      </c>
      <c r="AD44" s="8">
        <v>0.42699999999999999</v>
      </c>
      <c r="AE44" s="8" t="str">
        <f>TEXT(Table1417[[#This Row],[Fecha]],"mmm")</f>
        <v>sept</v>
      </c>
      <c r="AF44" s="9">
        <f t="shared" si="23"/>
        <v>37</v>
      </c>
    </row>
    <row r="45" spans="1:32">
      <c r="A45" s="1" t="s">
        <v>20</v>
      </c>
      <c r="B45" s="7">
        <v>45174</v>
      </c>
      <c r="C45" s="92">
        <f>YEAR(Table14[[#This Row],[Fecha]])</f>
        <v>2023</v>
      </c>
      <c r="D45" s="1">
        <v>1020</v>
      </c>
      <c r="E45" s="8">
        <v>0.66900000000000004</v>
      </c>
      <c r="F45" s="8" t="str">
        <f>TEXT(Table14[[#This Row],[Fecha]],"mmm")</f>
        <v>sept</v>
      </c>
      <c r="G45" s="9">
        <f t="shared" si="25"/>
        <v>37</v>
      </c>
      <c r="H45" s="9"/>
      <c r="K45" s="7"/>
      <c r="M45" s="1">
        <f>YEAR(Table1415[[#This Row],[Fecha]])</f>
        <v>1900</v>
      </c>
      <c r="N45" s="8"/>
      <c r="O45" s="8" t="str">
        <f>TEXT(Table1415[[#This Row],[Fecha]],"mmm")</f>
        <v>ene</v>
      </c>
      <c r="P45" s="9">
        <f t="shared" si="0"/>
        <v>1</v>
      </c>
      <c r="R45" s="11" t="s">
        <v>19</v>
      </c>
      <c r="S45" s="7">
        <v>45194</v>
      </c>
      <c r="T45" s="1">
        <f>YEAR(Table1416[[#This Row],[Fecha]])</f>
        <v>2023</v>
      </c>
      <c r="U45" s="1">
        <v>450</v>
      </c>
      <c r="V45" s="8">
        <v>0.64</v>
      </c>
      <c r="W45" s="8" t="str">
        <f>TEXT(Table1416[[#This Row],[Fecha]],"mmm")</f>
        <v>sept</v>
      </c>
      <c r="X45" s="9">
        <f t="shared" si="24"/>
        <v>40</v>
      </c>
      <c r="Z45" s="11" t="s">
        <v>22</v>
      </c>
      <c r="AA45" s="7">
        <v>45180</v>
      </c>
      <c r="AB45" s="1">
        <f>YEAR(Table1417[[#This Row],[Fecha]])</f>
        <v>2023</v>
      </c>
      <c r="AC45" s="1">
        <v>450</v>
      </c>
      <c r="AD45" s="8">
        <v>0.247</v>
      </c>
      <c r="AE45" s="8" t="str">
        <f>TEXT(Table1417[[#This Row],[Fecha]],"mmm")</f>
        <v>sept</v>
      </c>
      <c r="AF45" s="9">
        <f>(WEEKNUM(AA45,2))</f>
        <v>38</v>
      </c>
    </row>
    <row r="46" spans="1:32">
      <c r="A46" s="1" t="s">
        <v>20</v>
      </c>
      <c r="B46" s="7">
        <v>45175</v>
      </c>
      <c r="C46" s="92">
        <f>YEAR(Table14[[#This Row],[Fecha]])</f>
        <v>2023</v>
      </c>
      <c r="D46" s="1">
        <v>1020</v>
      </c>
      <c r="E46" s="8">
        <v>0.72499999999999998</v>
      </c>
      <c r="F46" s="8" t="str">
        <f>TEXT(Table14[[#This Row],[Fecha]],"mmm")</f>
        <v>sept</v>
      </c>
      <c r="G46" s="9">
        <f t="shared" si="25"/>
        <v>37</v>
      </c>
      <c r="H46" s="9"/>
      <c r="K46" s="7"/>
      <c r="M46" s="1">
        <f>YEAR(Table1415[[#This Row],[Fecha]])</f>
        <v>1900</v>
      </c>
      <c r="N46" s="8"/>
      <c r="O46" s="8" t="str">
        <f>TEXT(Table1415[[#This Row],[Fecha]],"mmm")</f>
        <v>ene</v>
      </c>
      <c r="P46" s="9">
        <f t="shared" si="0"/>
        <v>1</v>
      </c>
      <c r="R46" s="11" t="s">
        <v>19</v>
      </c>
      <c r="S46" s="7">
        <v>45195</v>
      </c>
      <c r="T46" s="1">
        <f>YEAR(Table1416[[#This Row],[Fecha]])</f>
        <v>2023</v>
      </c>
      <c r="U46" s="1">
        <v>900</v>
      </c>
      <c r="V46" s="8">
        <v>0.25</v>
      </c>
      <c r="W46" s="8" t="str">
        <f>TEXT(Table1416[[#This Row],[Fecha]],"mmm")</f>
        <v>sept</v>
      </c>
      <c r="X46" s="9">
        <f t="shared" si="24"/>
        <v>40</v>
      </c>
      <c r="Z46" s="11" t="s">
        <v>22</v>
      </c>
      <c r="AA46" s="7">
        <v>45181</v>
      </c>
      <c r="AB46" s="1">
        <f>YEAR(Table1417[[#This Row],[Fecha]])</f>
        <v>2023</v>
      </c>
      <c r="AC46" s="1">
        <v>450</v>
      </c>
      <c r="AD46" s="8">
        <v>0.37351111111111102</v>
      </c>
      <c r="AE46" s="8" t="str">
        <f>TEXT(Table1417[[#This Row],[Fecha]],"mmm")</f>
        <v>sept</v>
      </c>
      <c r="AF46" s="9">
        <f>(WEEKNUM(AA46,2))</f>
        <v>38</v>
      </c>
    </row>
    <row r="47" spans="1:32">
      <c r="A47" s="1" t="s">
        <v>20</v>
      </c>
      <c r="B47" s="7">
        <v>45176</v>
      </c>
      <c r="C47" s="92">
        <f>YEAR(Table14[[#This Row],[Fecha]])</f>
        <v>2023</v>
      </c>
      <c r="D47" s="1">
        <v>1020</v>
      </c>
      <c r="E47" s="8">
        <v>0.66100000000000003</v>
      </c>
      <c r="F47" s="8" t="str">
        <f>TEXT(Table14[[#This Row],[Fecha]],"mmm")</f>
        <v>sept</v>
      </c>
      <c r="G47" s="9">
        <f t="shared" si="25"/>
        <v>37</v>
      </c>
      <c r="H47" s="9"/>
      <c r="K47" s="7"/>
      <c r="M47" s="1">
        <f>YEAR(Table1415[[#This Row],[Fecha]])</f>
        <v>1900</v>
      </c>
      <c r="N47" s="8"/>
      <c r="O47" s="8" t="str">
        <f>TEXT(Table1415[[#This Row],[Fecha]],"mmm")</f>
        <v>ene</v>
      </c>
      <c r="P47" s="9">
        <f t="shared" si="0"/>
        <v>1</v>
      </c>
      <c r="R47" s="11" t="s">
        <v>19</v>
      </c>
      <c r="S47" s="7">
        <v>45196</v>
      </c>
      <c r="T47" s="1">
        <f>YEAR(Table1416[[#This Row],[Fecha]])</f>
        <v>2023</v>
      </c>
      <c r="U47" s="1">
        <v>900</v>
      </c>
      <c r="V47" s="8">
        <v>0.34</v>
      </c>
      <c r="W47" s="8" t="str">
        <f>TEXT(Table1416[[#This Row],[Fecha]],"mmm")</f>
        <v>sept</v>
      </c>
      <c r="X47" s="9">
        <f t="shared" si="24"/>
        <v>40</v>
      </c>
      <c r="Z47" s="1" t="s">
        <v>22</v>
      </c>
      <c r="AA47" s="7">
        <v>45182</v>
      </c>
      <c r="AB47" s="1">
        <f>YEAR(Table1417[[#This Row],[Fecha]])</f>
        <v>2023</v>
      </c>
      <c r="AC47" s="1">
        <v>450</v>
      </c>
      <c r="AD47" s="8">
        <v>0.24074814814814799</v>
      </c>
      <c r="AE47" s="8" t="str">
        <f>TEXT(Table1417[[#This Row],[Fecha]],"mmm")</f>
        <v>sept</v>
      </c>
      <c r="AF47" s="9">
        <f t="shared" ref="AF47:AF54" si="26">(WEEKNUM(AA47,2))</f>
        <v>38</v>
      </c>
    </row>
    <row r="48" spans="1:32">
      <c r="A48" s="1" t="s">
        <v>20</v>
      </c>
      <c r="B48" s="7">
        <v>45177</v>
      </c>
      <c r="C48" s="92">
        <f>YEAR(Table14[[#This Row],[Fecha]])</f>
        <v>2023</v>
      </c>
      <c r="D48" s="1">
        <v>1020</v>
      </c>
      <c r="E48" s="8">
        <v>0.51500000000000001</v>
      </c>
      <c r="F48" s="8" t="str">
        <f>TEXT(Table14[[#This Row],[Fecha]],"mmm")</f>
        <v>sept</v>
      </c>
      <c r="G48" s="9">
        <f t="shared" si="25"/>
        <v>37</v>
      </c>
      <c r="H48" s="9"/>
      <c r="K48" s="7"/>
      <c r="M48" s="1">
        <f>YEAR(Table1415[[#This Row],[Fecha]])</f>
        <v>1900</v>
      </c>
      <c r="N48" s="8"/>
      <c r="O48" s="8" t="str">
        <f>TEXT(Table1415[[#This Row],[Fecha]],"mmm")</f>
        <v>ene</v>
      </c>
      <c r="P48" s="9">
        <f t="shared" si="0"/>
        <v>1</v>
      </c>
      <c r="R48" s="11" t="s">
        <v>19</v>
      </c>
      <c r="S48" s="7">
        <v>45197</v>
      </c>
      <c r="T48" s="1">
        <f>YEAR(Table1416[[#This Row],[Fecha]])</f>
        <v>2023</v>
      </c>
      <c r="U48" s="1">
        <v>900</v>
      </c>
      <c r="V48" s="8">
        <v>0.3</v>
      </c>
      <c r="W48" s="8" t="str">
        <f>TEXT(Table1416[[#This Row],[Fecha]],"mmm")</f>
        <v>sept</v>
      </c>
      <c r="X48" s="9">
        <f t="shared" si="24"/>
        <v>40</v>
      </c>
      <c r="Z48" s="1" t="s">
        <v>22</v>
      </c>
      <c r="AA48" s="7">
        <v>45183</v>
      </c>
      <c r="AB48" s="1">
        <f>YEAR(Table1417[[#This Row],[Fecha]])</f>
        <v>2023</v>
      </c>
      <c r="AC48" s="1">
        <v>450</v>
      </c>
      <c r="AD48" s="8">
        <v>0.54131851851851898</v>
      </c>
      <c r="AE48" s="8" t="str">
        <f>TEXT(Table1417[[#This Row],[Fecha]],"mmm")</f>
        <v>sept</v>
      </c>
      <c r="AF48" s="9">
        <f t="shared" si="26"/>
        <v>38</v>
      </c>
    </row>
    <row r="49" spans="1:32">
      <c r="A49" s="1" t="s">
        <v>20</v>
      </c>
      <c r="B49" s="7">
        <v>45178</v>
      </c>
      <c r="C49" s="92">
        <f>YEAR(Table14[[#This Row],[Fecha]])</f>
        <v>2023</v>
      </c>
      <c r="D49" s="11">
        <v>900</v>
      </c>
      <c r="E49" s="8">
        <v>0.78200000000000003</v>
      </c>
      <c r="F49" s="8" t="str">
        <f>TEXT(Table14[[#This Row],[Fecha]],"mmm")</f>
        <v>sept</v>
      </c>
      <c r="G49" s="9">
        <f t="shared" si="25"/>
        <v>37</v>
      </c>
      <c r="H49" s="9"/>
      <c r="K49" s="7"/>
      <c r="M49" s="1">
        <f>YEAR(Table1415[[#This Row],[Fecha]])</f>
        <v>1900</v>
      </c>
      <c r="N49" s="8"/>
      <c r="O49" s="8" t="str">
        <f>TEXT(Table1415[[#This Row],[Fecha]],"mmm")</f>
        <v>ene</v>
      </c>
      <c r="P49" s="9">
        <f t="shared" si="0"/>
        <v>1</v>
      </c>
      <c r="R49" s="11" t="s">
        <v>19</v>
      </c>
      <c r="S49" s="7">
        <v>45198</v>
      </c>
      <c r="T49" s="1">
        <f>YEAR(Table1416[[#This Row],[Fecha]])</f>
        <v>2023</v>
      </c>
      <c r="U49" s="1">
        <v>900</v>
      </c>
      <c r="V49" s="8">
        <v>0.32</v>
      </c>
      <c r="W49" s="8" t="str">
        <f>TEXT(Table1416[[#This Row],[Fecha]],"mmm")</f>
        <v>sept</v>
      </c>
      <c r="X49" s="9">
        <f t="shared" si="24"/>
        <v>40</v>
      </c>
      <c r="Z49" s="1" t="s">
        <v>22</v>
      </c>
      <c r="AA49" s="7">
        <v>45184</v>
      </c>
      <c r="AB49" s="1">
        <f>YEAR(Table1417[[#This Row],[Fecha]])</f>
        <v>2023</v>
      </c>
      <c r="AC49" s="1">
        <v>450</v>
      </c>
      <c r="AD49" s="8">
        <v>0.38</v>
      </c>
      <c r="AE49" s="8" t="str">
        <f>TEXT(Table1417[[#This Row],[Fecha]],"mmm")</f>
        <v>sept</v>
      </c>
      <c r="AF49" s="9">
        <f t="shared" si="26"/>
        <v>38</v>
      </c>
    </row>
    <row r="50" spans="1:32">
      <c r="A50" s="1" t="s">
        <v>20</v>
      </c>
      <c r="B50" s="7">
        <v>45180</v>
      </c>
      <c r="C50" s="92">
        <f>YEAR(Table14[[#This Row],[Fecha]])</f>
        <v>2023</v>
      </c>
      <c r="D50" s="1">
        <v>840</v>
      </c>
      <c r="E50" s="8">
        <v>0.71</v>
      </c>
      <c r="F50" s="8" t="str">
        <f>TEXT(Table14[[#This Row],[Fecha]],"mmm")</f>
        <v>sept</v>
      </c>
      <c r="G50" s="9">
        <f t="shared" si="25"/>
        <v>38</v>
      </c>
      <c r="H50" s="9"/>
      <c r="K50" s="7"/>
      <c r="M50" s="1">
        <f>YEAR(Table1415[[#This Row],[Fecha]])</f>
        <v>1900</v>
      </c>
      <c r="N50" s="8"/>
      <c r="O50" s="8" t="str">
        <f>TEXT(Table1415[[#This Row],[Fecha]],"mmm")</f>
        <v>ene</v>
      </c>
      <c r="P50" s="9">
        <f t="shared" si="0"/>
        <v>1</v>
      </c>
      <c r="R50" s="11" t="s">
        <v>19</v>
      </c>
      <c r="S50" s="7">
        <v>45199</v>
      </c>
      <c r="T50" s="1">
        <f>YEAR(Table1416[[#This Row],[Fecha]])</f>
        <v>2023</v>
      </c>
      <c r="U50" s="1">
        <v>900</v>
      </c>
      <c r="V50" s="8">
        <v>0.23</v>
      </c>
      <c r="W50" s="8" t="str">
        <f>TEXT(Table1416[[#This Row],[Fecha]],"mmm")</f>
        <v>sept</v>
      </c>
      <c r="X50" s="9">
        <f t="shared" si="24"/>
        <v>40</v>
      </c>
      <c r="Z50" s="1" t="s">
        <v>22</v>
      </c>
      <c r="AA50" s="7">
        <v>45189</v>
      </c>
      <c r="AB50" s="1">
        <f>YEAR(Table1417[[#This Row],[Fecha]])</f>
        <v>2023</v>
      </c>
      <c r="AC50" s="1">
        <v>450</v>
      </c>
      <c r="AD50" s="8">
        <v>0.27</v>
      </c>
      <c r="AE50" s="8" t="str">
        <f>TEXT(Table1417[[#This Row],[Fecha]],"mmm")</f>
        <v>sept</v>
      </c>
      <c r="AF50" s="9">
        <f t="shared" si="26"/>
        <v>39</v>
      </c>
    </row>
    <row r="51" spans="1:32">
      <c r="A51" s="1" t="s">
        <v>20</v>
      </c>
      <c r="B51" s="7">
        <v>45181</v>
      </c>
      <c r="C51" s="92">
        <f>YEAR(Table14[[#This Row],[Fecha]])</f>
        <v>2023</v>
      </c>
      <c r="D51" s="1">
        <v>1020</v>
      </c>
      <c r="E51" s="8">
        <v>0.69870434448289098</v>
      </c>
      <c r="F51" s="8" t="str">
        <f>TEXT(Table14[[#This Row],[Fecha]],"mmm")</f>
        <v>sept</v>
      </c>
      <c r="G51" s="9">
        <f t="shared" si="25"/>
        <v>38</v>
      </c>
      <c r="H51" s="9"/>
      <c r="K51" s="7"/>
      <c r="M51" s="1">
        <f>YEAR(Table1415[[#This Row],[Fecha]])</f>
        <v>1900</v>
      </c>
      <c r="N51" s="8"/>
      <c r="O51" s="8" t="str">
        <f>TEXT(Table1415[[#This Row],[Fecha]],"mmm")</f>
        <v>ene</v>
      </c>
      <c r="P51" s="9">
        <f t="shared" si="0"/>
        <v>1</v>
      </c>
      <c r="R51" s="11" t="s">
        <v>19</v>
      </c>
      <c r="S51" s="7">
        <v>45202</v>
      </c>
      <c r="T51" s="1">
        <f>YEAR(Table1416[[#This Row],[Fecha]])</f>
        <v>2023</v>
      </c>
      <c r="U51" s="1">
        <v>450</v>
      </c>
      <c r="V51" s="8">
        <v>0.52</v>
      </c>
      <c r="W51" s="8" t="str">
        <f>TEXT(Table1416[[#This Row],[Fecha]],"mmm")</f>
        <v>oct</v>
      </c>
      <c r="X51" s="9">
        <f t="shared" si="24"/>
        <v>41</v>
      </c>
      <c r="Z51" s="1" t="s">
        <v>22</v>
      </c>
      <c r="AA51" s="7">
        <v>45190</v>
      </c>
      <c r="AB51" s="1">
        <f>YEAR(Table1417[[#This Row],[Fecha]])</f>
        <v>2023</v>
      </c>
      <c r="AC51" s="1">
        <v>900</v>
      </c>
      <c r="AD51" s="8">
        <v>0.4</v>
      </c>
      <c r="AE51" s="8" t="str">
        <f>TEXT(Table1417[[#This Row],[Fecha]],"mmm")</f>
        <v>sept</v>
      </c>
      <c r="AF51" s="9">
        <f t="shared" si="26"/>
        <v>39</v>
      </c>
    </row>
    <row r="52" spans="1:32">
      <c r="A52" s="1" t="s">
        <v>20</v>
      </c>
      <c r="B52" s="7">
        <v>45182</v>
      </c>
      <c r="C52" s="92">
        <f>YEAR(Table14[[#This Row],[Fecha]])</f>
        <v>2023</v>
      </c>
      <c r="D52" s="1">
        <v>1020</v>
      </c>
      <c r="E52" s="8">
        <v>0.73361577964519198</v>
      </c>
      <c r="F52" s="8" t="str">
        <f>TEXT(Table14[[#This Row],[Fecha]],"mmm")</f>
        <v>sept</v>
      </c>
      <c r="G52" s="9">
        <f t="shared" si="25"/>
        <v>38</v>
      </c>
      <c r="H52" s="9"/>
      <c r="K52" s="7"/>
      <c r="M52" s="1">
        <f>YEAR(Table1415[[#This Row],[Fecha]])</f>
        <v>1900</v>
      </c>
      <c r="N52" s="8"/>
      <c r="O52" s="8" t="str">
        <f>TEXT(Table1415[[#This Row],[Fecha]],"mmm")</f>
        <v>ene</v>
      </c>
      <c r="P52" s="9">
        <f t="shared" si="0"/>
        <v>1</v>
      </c>
      <c r="R52" s="11" t="s">
        <v>19</v>
      </c>
      <c r="S52" s="7">
        <v>45203</v>
      </c>
      <c r="T52" s="1">
        <f>YEAR(Table1416[[#This Row],[Fecha]])</f>
        <v>2023</v>
      </c>
      <c r="U52" s="1">
        <v>450</v>
      </c>
      <c r="V52" s="8">
        <v>0.55000000000000004</v>
      </c>
      <c r="W52" s="8" t="str">
        <f>TEXT(Table1416[[#This Row],[Fecha]],"mmm")</f>
        <v>oct</v>
      </c>
      <c r="X52" s="9">
        <f t="shared" si="24"/>
        <v>41</v>
      </c>
      <c r="Z52" s="1" t="s">
        <v>22</v>
      </c>
      <c r="AA52" s="7">
        <v>45191</v>
      </c>
      <c r="AB52" s="1">
        <f>YEAR(Table1417[[#This Row],[Fecha]])</f>
        <v>2023</v>
      </c>
      <c r="AC52" s="1">
        <v>900</v>
      </c>
      <c r="AD52" s="8">
        <v>0.6</v>
      </c>
      <c r="AE52" s="8" t="str">
        <f>TEXT(Table1417[[#This Row],[Fecha]],"mmm")</f>
        <v>sept</v>
      </c>
      <c r="AF52" s="9">
        <f t="shared" si="26"/>
        <v>39</v>
      </c>
    </row>
    <row r="53" spans="1:32">
      <c r="A53" s="1" t="s">
        <v>20</v>
      </c>
      <c r="B53" s="7">
        <v>45183</v>
      </c>
      <c r="C53" s="92">
        <f>YEAR(Table14[[#This Row],[Fecha]])</f>
        <v>2023</v>
      </c>
      <c r="D53" s="1">
        <v>1020</v>
      </c>
      <c r="E53" s="8">
        <v>0.61789417531718505</v>
      </c>
      <c r="F53" s="8" t="str">
        <f>TEXT(Table14[[#This Row],[Fecha]],"mmm")</f>
        <v>sept</v>
      </c>
      <c r="G53" s="9">
        <f t="shared" si="25"/>
        <v>38</v>
      </c>
      <c r="H53" s="9"/>
      <c r="K53" s="7"/>
      <c r="M53" s="1">
        <f>YEAR(Table1415[[#This Row],[Fecha]])</f>
        <v>1900</v>
      </c>
      <c r="N53" s="8"/>
      <c r="O53" s="8" t="str">
        <f>TEXT(Table1415[[#This Row],[Fecha]],"mmm")</f>
        <v>ene</v>
      </c>
      <c r="P53" s="9">
        <f t="shared" si="0"/>
        <v>1</v>
      </c>
      <c r="R53" s="11" t="s">
        <v>19</v>
      </c>
      <c r="S53" s="7">
        <v>45204</v>
      </c>
      <c r="T53" s="1">
        <f>YEAR(Table1416[[#This Row],[Fecha]])</f>
        <v>2023</v>
      </c>
      <c r="U53" s="1">
        <v>450</v>
      </c>
      <c r="V53" s="8">
        <v>0.52</v>
      </c>
      <c r="W53" s="8" t="str">
        <f>TEXT(Table1416[[#This Row],[Fecha]],"mmm")</f>
        <v>oct</v>
      </c>
      <c r="X53" s="9">
        <f t="shared" si="24"/>
        <v>41</v>
      </c>
      <c r="Z53" s="1" t="s">
        <v>22</v>
      </c>
      <c r="AA53" s="7">
        <v>45192</v>
      </c>
      <c r="AB53" s="1">
        <f>YEAR(Table1417[[#This Row],[Fecha]])</f>
        <v>2023</v>
      </c>
      <c r="AC53" s="1">
        <v>450</v>
      </c>
      <c r="AD53" s="8">
        <v>0.39</v>
      </c>
      <c r="AE53" s="8" t="str">
        <f>TEXT(Table1417[[#This Row],[Fecha]],"mmm")</f>
        <v>sept</v>
      </c>
      <c r="AF53" s="9">
        <f t="shared" si="26"/>
        <v>39</v>
      </c>
    </row>
    <row r="54" spans="1:32">
      <c r="A54" s="1" t="s">
        <v>20</v>
      </c>
      <c r="B54" s="7">
        <v>45184</v>
      </c>
      <c r="C54" s="92">
        <f>YEAR(Table14[[#This Row],[Fecha]])</f>
        <v>2023</v>
      </c>
      <c r="D54" s="1">
        <f>60*17</f>
        <v>1020</v>
      </c>
      <c r="E54" s="8">
        <v>0.63</v>
      </c>
      <c r="F54" s="8" t="str">
        <f>TEXT(Table14[[#This Row],[Fecha]],"mmm")</f>
        <v>sept</v>
      </c>
      <c r="G54" s="9">
        <f t="shared" si="25"/>
        <v>38</v>
      </c>
      <c r="H54" s="9"/>
      <c r="K54" s="7"/>
      <c r="M54" s="1">
        <f>YEAR(Table1415[[#This Row],[Fecha]])</f>
        <v>1900</v>
      </c>
      <c r="N54" s="8"/>
      <c r="O54" s="8" t="str">
        <f>TEXT(Table1415[[#This Row],[Fecha]],"mmm")</f>
        <v>ene</v>
      </c>
      <c r="P54" s="9">
        <f t="shared" si="0"/>
        <v>1</v>
      </c>
      <c r="R54" s="11" t="s">
        <v>19</v>
      </c>
      <c r="S54" s="7">
        <v>45205</v>
      </c>
      <c r="T54" s="1">
        <f>YEAR(Table1416[[#This Row],[Fecha]])</f>
        <v>2023</v>
      </c>
      <c r="U54" s="1">
        <v>450</v>
      </c>
      <c r="V54" s="8">
        <v>0.6</v>
      </c>
      <c r="W54" s="8" t="str">
        <f>TEXT(Table1416[[#This Row],[Fecha]],"mmm")</f>
        <v>oct</v>
      </c>
      <c r="X54" s="9">
        <f t="shared" si="24"/>
        <v>41</v>
      </c>
      <c r="Z54" s="1" t="s">
        <v>22</v>
      </c>
      <c r="AA54" s="7">
        <v>45194</v>
      </c>
      <c r="AB54" s="1">
        <f>YEAR(Table1417[[#This Row],[Fecha]])</f>
        <v>2023</v>
      </c>
      <c r="AC54" s="1">
        <v>450</v>
      </c>
      <c r="AD54" s="8">
        <v>0.41</v>
      </c>
      <c r="AE54" s="8" t="str">
        <f>TEXT(Table1417[[#This Row],[Fecha]],"mmm")</f>
        <v>sept</v>
      </c>
      <c r="AF54" s="9">
        <f t="shared" si="26"/>
        <v>40</v>
      </c>
    </row>
    <row r="55" spans="1:32">
      <c r="A55" s="1" t="s">
        <v>20</v>
      </c>
      <c r="B55" s="7">
        <v>45185</v>
      </c>
      <c r="C55" s="92">
        <f>YEAR(Table14[[#This Row],[Fecha]])</f>
        <v>2023</v>
      </c>
      <c r="D55" s="1">
        <f>60*15</f>
        <v>900</v>
      </c>
      <c r="E55" s="8">
        <v>0.64</v>
      </c>
      <c r="F55" s="8" t="str">
        <f>TEXT(Table14[[#This Row],[Fecha]],"mmm")</f>
        <v>sept</v>
      </c>
      <c r="G55" s="9">
        <f t="shared" si="25"/>
        <v>38</v>
      </c>
      <c r="H55" s="9"/>
      <c r="K55" s="7"/>
      <c r="M55" s="1">
        <f>YEAR(Table1415[[#This Row],[Fecha]])</f>
        <v>1900</v>
      </c>
      <c r="N55" s="8"/>
      <c r="O55" s="8" t="str">
        <f>TEXT(Table1415[[#This Row],[Fecha]],"mmm")</f>
        <v>ene</v>
      </c>
      <c r="P55" s="9">
        <f t="shared" si="0"/>
        <v>1</v>
      </c>
      <c r="R55" s="11" t="s">
        <v>19</v>
      </c>
      <c r="S55" s="7">
        <v>45206</v>
      </c>
      <c r="T55" s="1">
        <f>YEAR(Table1416[[#This Row],[Fecha]])</f>
        <v>2023</v>
      </c>
      <c r="U55" s="1">
        <v>450</v>
      </c>
      <c r="V55" s="8">
        <v>0.63</v>
      </c>
      <c r="W55" s="8" t="str">
        <f>TEXT(Table1416[[#This Row],[Fecha]],"mmm")</f>
        <v>oct</v>
      </c>
      <c r="X55" s="9">
        <f t="shared" ref="X55:X60" si="27">(WEEKNUM(S55,2))</f>
        <v>41</v>
      </c>
      <c r="Z55" s="1" t="s">
        <v>22</v>
      </c>
      <c r="AA55" s="7">
        <v>45195</v>
      </c>
      <c r="AB55" s="1">
        <f>YEAR(Table1417[[#This Row],[Fecha]])</f>
        <v>2023</v>
      </c>
      <c r="AC55" s="1">
        <v>900</v>
      </c>
      <c r="AD55" s="8">
        <v>0.5</v>
      </c>
      <c r="AE55" s="8" t="str">
        <f>TEXT(Table1417[[#This Row],[Fecha]],"mmm")</f>
        <v>sept</v>
      </c>
      <c r="AF55" s="9">
        <f>(WEEKNUM(AA55,2))</f>
        <v>40</v>
      </c>
    </row>
    <row r="56" spans="1:32">
      <c r="A56" s="1" t="s">
        <v>20</v>
      </c>
      <c r="B56" s="7">
        <v>45189</v>
      </c>
      <c r="C56" s="92">
        <f>YEAR(Table14[[#This Row],[Fecha]])</f>
        <v>2023</v>
      </c>
      <c r="D56" s="1">
        <f>9.5*60</f>
        <v>570</v>
      </c>
      <c r="E56" s="8">
        <v>0.95</v>
      </c>
      <c r="F56" s="8" t="str">
        <f>TEXT(Table14[[#This Row],[Fecha]],"mmm")</f>
        <v>sept</v>
      </c>
      <c r="G56" s="9">
        <f t="shared" ref="G56:G59" si="28">(WEEKNUM(B56,2))</f>
        <v>39</v>
      </c>
      <c r="H56" s="9"/>
      <c r="K56" s="7"/>
      <c r="M56" s="1">
        <f>YEAR(Table1415[[#This Row],[Fecha]])</f>
        <v>1900</v>
      </c>
      <c r="N56" s="8"/>
      <c r="O56" s="8" t="str">
        <f>TEXT(Table1415[[#This Row],[Fecha]],"mmm")</f>
        <v>ene</v>
      </c>
      <c r="P56" s="9">
        <f t="shared" si="0"/>
        <v>1</v>
      </c>
      <c r="R56" s="11" t="s">
        <v>19</v>
      </c>
      <c r="S56" s="7">
        <v>45209</v>
      </c>
      <c r="T56" s="1">
        <f>YEAR(Table1416[[#This Row],[Fecha]])</f>
        <v>2023</v>
      </c>
      <c r="U56" s="1">
        <v>450</v>
      </c>
      <c r="V56" s="8">
        <v>0.59</v>
      </c>
      <c r="W56" s="8" t="str">
        <f>TEXT(Table1416[[#This Row],[Fecha]],"mmm")</f>
        <v>oct</v>
      </c>
      <c r="X56" s="9">
        <f t="shared" si="27"/>
        <v>42</v>
      </c>
      <c r="Z56" s="1" t="s">
        <v>22</v>
      </c>
      <c r="AA56" s="7">
        <v>45196</v>
      </c>
      <c r="AB56" s="1">
        <f>YEAR(Table1417[[#This Row],[Fecha]])</f>
        <v>2023</v>
      </c>
      <c r="AC56" s="1">
        <v>900</v>
      </c>
      <c r="AD56" s="8">
        <v>0.52</v>
      </c>
      <c r="AE56" s="8" t="str">
        <f>TEXT(Table1417[[#This Row],[Fecha]],"mmm")</f>
        <v>sept</v>
      </c>
      <c r="AF56" s="9">
        <f>(WEEKNUM(AA56,2))</f>
        <v>40</v>
      </c>
    </row>
    <row r="57" spans="1:32">
      <c r="A57" s="1" t="s">
        <v>20</v>
      </c>
      <c r="B57" s="7">
        <v>45190</v>
      </c>
      <c r="C57" s="92">
        <f>YEAR(Table14[[#This Row],[Fecha]])</f>
        <v>2023</v>
      </c>
      <c r="D57" s="1">
        <f>60*17</f>
        <v>1020</v>
      </c>
      <c r="E57" s="8">
        <v>0.75</v>
      </c>
      <c r="F57" s="8" t="str">
        <f>TEXT(Table14[[#This Row],[Fecha]],"mmm")</f>
        <v>sept</v>
      </c>
      <c r="G57" s="9">
        <f t="shared" si="28"/>
        <v>39</v>
      </c>
      <c r="H57" s="9"/>
      <c r="K57" s="7"/>
      <c r="M57" s="1">
        <f>YEAR(Table1415[[#This Row],[Fecha]])</f>
        <v>1900</v>
      </c>
      <c r="N57" s="8"/>
      <c r="O57" s="8" t="str">
        <f>TEXT(Table1415[[#This Row],[Fecha]],"mmm")</f>
        <v>ene</v>
      </c>
      <c r="P57" s="9">
        <f t="shared" si="0"/>
        <v>1</v>
      </c>
      <c r="R57" s="11" t="s">
        <v>19</v>
      </c>
      <c r="S57" s="7">
        <v>45210</v>
      </c>
      <c r="T57" s="1">
        <f>YEAR(Table1416[[#This Row],[Fecha]])</f>
        <v>2023</v>
      </c>
      <c r="U57" s="1">
        <v>900</v>
      </c>
      <c r="V57" s="8">
        <v>0.61499999999999999</v>
      </c>
      <c r="W57" s="8" t="str">
        <f>TEXT(Table1416[[#This Row],[Fecha]],"mmm")</f>
        <v>oct</v>
      </c>
      <c r="X57" s="9">
        <f t="shared" si="27"/>
        <v>42</v>
      </c>
      <c r="Z57" s="1" t="s">
        <v>22</v>
      </c>
      <c r="AA57" s="7">
        <v>45197</v>
      </c>
      <c r="AB57" s="1">
        <f>YEAR(Table1417[[#This Row],[Fecha]])</f>
        <v>2023</v>
      </c>
      <c r="AC57" s="1">
        <f>7.74*60</f>
        <v>464.40000000000003</v>
      </c>
      <c r="AD57" s="8">
        <v>0.42</v>
      </c>
      <c r="AE57" s="8" t="str">
        <f>TEXT(Table1417[[#This Row],[Fecha]],"mmm")</f>
        <v>sept</v>
      </c>
      <c r="AF57" s="9">
        <f>(WEEKNUM(AA57,2))</f>
        <v>40</v>
      </c>
    </row>
    <row r="58" spans="1:32">
      <c r="A58" s="1" t="s">
        <v>20</v>
      </c>
      <c r="B58" s="7">
        <v>45191</v>
      </c>
      <c r="C58" s="92">
        <f>YEAR(Table14[[#This Row],[Fecha]])</f>
        <v>2023</v>
      </c>
      <c r="D58" s="1">
        <v>1020</v>
      </c>
      <c r="E58" s="8">
        <v>0.7</v>
      </c>
      <c r="F58" s="8" t="str">
        <f>TEXT(Table14[[#This Row],[Fecha]],"mmm")</f>
        <v>sept</v>
      </c>
      <c r="G58" s="9">
        <f t="shared" si="28"/>
        <v>39</v>
      </c>
      <c r="H58" s="9"/>
      <c r="K58" s="7"/>
      <c r="M58" s="1">
        <f>YEAR(Table1415[[#This Row],[Fecha]])</f>
        <v>1900</v>
      </c>
      <c r="N58" s="8"/>
      <c r="O58" s="8" t="str">
        <f>TEXT(Table1415[[#This Row],[Fecha]],"mmm")</f>
        <v>ene</v>
      </c>
      <c r="P58" s="9">
        <f t="shared" si="0"/>
        <v>1</v>
      </c>
      <c r="R58" s="11" t="s">
        <v>19</v>
      </c>
      <c r="S58" s="7">
        <v>45211</v>
      </c>
      <c r="T58" s="1">
        <f>YEAR(Table1416[[#This Row],[Fecha]])</f>
        <v>2023</v>
      </c>
      <c r="U58" s="1">
        <v>450</v>
      </c>
      <c r="V58" s="8">
        <v>0.76</v>
      </c>
      <c r="W58" s="8" t="str">
        <f>TEXT(Table1416[[#This Row],[Fecha]],"mmm")</f>
        <v>oct</v>
      </c>
      <c r="X58" s="9">
        <f t="shared" si="27"/>
        <v>42</v>
      </c>
      <c r="Z58" s="1" t="s">
        <v>22</v>
      </c>
      <c r="AA58" s="7">
        <v>45198</v>
      </c>
      <c r="AB58" s="1">
        <f>YEAR(Table1417[[#This Row],[Fecha]])</f>
        <v>2023</v>
      </c>
      <c r="AC58" s="1">
        <f>8.47*60</f>
        <v>508.20000000000005</v>
      </c>
      <c r="AD58" s="8">
        <v>0.25</v>
      </c>
      <c r="AE58" s="8" t="str">
        <f>TEXT(Table1417[[#This Row],[Fecha]],"mmm")</f>
        <v>sept</v>
      </c>
      <c r="AF58" s="9">
        <f t="shared" ref="AF58:AF59" si="29">(WEEKNUM(AA58,2))</f>
        <v>40</v>
      </c>
    </row>
    <row r="59" spans="1:32">
      <c r="A59" s="1" t="s">
        <v>20</v>
      </c>
      <c r="B59" s="7">
        <v>45192</v>
      </c>
      <c r="C59" s="92">
        <f>YEAR(Table14[[#This Row],[Fecha]])</f>
        <v>2023</v>
      </c>
      <c r="D59" s="1">
        <f>15*60</f>
        <v>900</v>
      </c>
      <c r="E59" s="8">
        <v>0.81</v>
      </c>
      <c r="F59" s="8" t="str">
        <f>TEXT(Table14[[#This Row],[Fecha]],"mmm")</f>
        <v>sept</v>
      </c>
      <c r="G59" s="9">
        <f t="shared" si="28"/>
        <v>39</v>
      </c>
      <c r="H59" s="9"/>
      <c r="K59" s="7"/>
      <c r="M59" s="1">
        <f>YEAR(Table1415[[#This Row],[Fecha]])</f>
        <v>1900</v>
      </c>
      <c r="N59" s="8"/>
      <c r="O59" s="8" t="str">
        <f>TEXT(Table1415[[#This Row],[Fecha]],"mmm")</f>
        <v>ene</v>
      </c>
      <c r="P59" s="9">
        <f t="shared" si="0"/>
        <v>1</v>
      </c>
      <c r="R59" s="11" t="s">
        <v>19</v>
      </c>
      <c r="S59" s="7">
        <v>45212</v>
      </c>
      <c r="T59" s="1">
        <f>YEAR(Table1416[[#This Row],[Fecha]])</f>
        <v>2023</v>
      </c>
      <c r="U59" s="1">
        <v>900</v>
      </c>
      <c r="V59" s="8">
        <f>+(85+60)/200</f>
        <v>0.72499999999999998</v>
      </c>
      <c r="W59" s="8" t="str">
        <f>TEXT(Table1416[[#This Row],[Fecha]],"mmm")</f>
        <v>oct</v>
      </c>
      <c r="X59" s="9">
        <f t="shared" si="27"/>
        <v>42</v>
      </c>
      <c r="Z59" s="1" t="s">
        <v>22</v>
      </c>
      <c r="AA59" s="7">
        <v>45199</v>
      </c>
      <c r="AB59" s="1">
        <f>YEAR(Table1417[[#This Row],[Fecha]])</f>
        <v>2023</v>
      </c>
      <c r="AC59" s="1">
        <f>7.63*60</f>
        <v>457.8</v>
      </c>
      <c r="AD59" s="8">
        <v>0.37</v>
      </c>
      <c r="AE59" s="8" t="str">
        <f>TEXT(Table1417[[#This Row],[Fecha]],"mmm")</f>
        <v>sept</v>
      </c>
      <c r="AF59" s="9">
        <f t="shared" si="29"/>
        <v>40</v>
      </c>
    </row>
    <row r="60" spans="1:32">
      <c r="A60" s="1" t="s">
        <v>20</v>
      </c>
      <c r="B60" s="7">
        <v>45194</v>
      </c>
      <c r="C60" s="92">
        <f>YEAR(Table14[[#This Row],[Fecha]])</f>
        <v>2023</v>
      </c>
      <c r="D60" s="1">
        <f>7*60</f>
        <v>420</v>
      </c>
      <c r="E60" s="8">
        <v>0.61</v>
      </c>
      <c r="F60" s="8" t="str">
        <f>TEXT(Table14[[#This Row],[Fecha]],"mmm")</f>
        <v>sept</v>
      </c>
      <c r="G60" s="9">
        <f t="shared" ref="G60:G65" si="30">(WEEKNUM(B60,2))</f>
        <v>40</v>
      </c>
      <c r="H60" s="9"/>
      <c r="K60" s="7"/>
      <c r="M60" s="1">
        <f>YEAR(Table1415[[#This Row],[Fecha]])</f>
        <v>1900</v>
      </c>
      <c r="N60" s="8"/>
      <c r="O60" s="8" t="str">
        <f>TEXT(Table1415[[#This Row],[Fecha]],"mmm")</f>
        <v>ene</v>
      </c>
      <c r="P60" s="9">
        <f t="shared" si="0"/>
        <v>1</v>
      </c>
      <c r="R60" s="11" t="s">
        <v>19</v>
      </c>
      <c r="S60" s="7">
        <v>45215</v>
      </c>
      <c r="T60" s="1">
        <f>YEAR(Table1416[[#This Row],[Fecha]])</f>
        <v>2023</v>
      </c>
      <c r="U60" s="1">
        <v>450</v>
      </c>
      <c r="V60" s="8">
        <v>0.71</v>
      </c>
      <c r="W60" s="8" t="str">
        <f>TEXT(Table1416[[#This Row],[Fecha]],"mmm")</f>
        <v>oct</v>
      </c>
      <c r="X60" s="9">
        <f t="shared" si="27"/>
        <v>43</v>
      </c>
      <c r="Z60" s="1" t="s">
        <v>22</v>
      </c>
      <c r="AA60" s="7">
        <v>45201</v>
      </c>
      <c r="AB60" s="1">
        <f>YEAR(Table1417[[#This Row],[Fecha]])</f>
        <v>2023</v>
      </c>
      <c r="AC60" s="1">
        <v>450</v>
      </c>
      <c r="AD60" s="8">
        <v>0.53200000000000003</v>
      </c>
      <c r="AE60" s="8" t="str">
        <f>TEXT(Table1417[[#This Row],[Fecha]],"mmm")</f>
        <v>oct</v>
      </c>
      <c r="AF60" s="9">
        <f>(WEEKNUM(AA60,2))</f>
        <v>41</v>
      </c>
    </row>
    <row r="61" spans="1:32">
      <c r="A61" s="1" t="s">
        <v>20</v>
      </c>
      <c r="B61" s="7">
        <v>45195</v>
      </c>
      <c r="C61" s="92">
        <f>YEAR(Table14[[#This Row],[Fecha]])</f>
        <v>2023</v>
      </c>
      <c r="D61" s="1">
        <f>17*60</f>
        <v>1020</v>
      </c>
      <c r="E61" s="8">
        <v>0.72</v>
      </c>
      <c r="F61" s="8" t="str">
        <f>TEXT(Table14[[#This Row],[Fecha]],"mmm")</f>
        <v>sept</v>
      </c>
      <c r="G61" s="9">
        <f t="shared" si="30"/>
        <v>40</v>
      </c>
      <c r="H61" s="9"/>
      <c r="K61" s="7"/>
      <c r="M61" s="1">
        <f>YEAR(Table1415[[#This Row],[Fecha]])</f>
        <v>1900</v>
      </c>
      <c r="N61" s="8"/>
      <c r="O61" s="8" t="str">
        <f>TEXT(Table1415[[#This Row],[Fecha]],"mmm")</f>
        <v>ene</v>
      </c>
      <c r="P61" s="9">
        <f t="shared" si="0"/>
        <v>1</v>
      </c>
      <c r="R61" s="11" t="s">
        <v>19</v>
      </c>
      <c r="S61" s="7">
        <v>45216</v>
      </c>
      <c r="T61" s="1">
        <f>YEAR(Table1416[[#This Row],[Fecha]])</f>
        <v>2023</v>
      </c>
      <c r="U61" s="1">
        <v>450</v>
      </c>
      <c r="V61" s="8">
        <v>0.6</v>
      </c>
      <c r="W61" s="8" t="str">
        <f>TEXT(Table1416[[#This Row],[Fecha]],"mmm")</f>
        <v>oct</v>
      </c>
      <c r="X61" s="9">
        <f>(WEEKNUM(S61,2))</f>
        <v>43</v>
      </c>
      <c r="Z61" s="1" t="s">
        <v>22</v>
      </c>
      <c r="AA61" s="7">
        <v>45202</v>
      </c>
      <c r="AB61" s="1">
        <f>YEAR(Table1417[[#This Row],[Fecha]])</f>
        <v>2023</v>
      </c>
      <c r="AC61" s="1">
        <f>8.22*60</f>
        <v>493.20000000000005</v>
      </c>
      <c r="AD61" s="8">
        <v>0.38</v>
      </c>
      <c r="AE61" s="8" t="str">
        <f>TEXT(Table1417[[#This Row],[Fecha]],"mmm")</f>
        <v>oct</v>
      </c>
      <c r="AF61" s="9">
        <f>(WEEKNUM(AA61,2))</f>
        <v>41</v>
      </c>
    </row>
    <row r="62" spans="1:32">
      <c r="A62" s="1" t="s">
        <v>20</v>
      </c>
      <c r="B62" s="7">
        <v>45196</v>
      </c>
      <c r="C62" s="92">
        <f>YEAR(Table14[[#This Row],[Fecha]])</f>
        <v>2023</v>
      </c>
      <c r="D62" s="1">
        <f>17*60</f>
        <v>1020</v>
      </c>
      <c r="E62" s="8">
        <v>0.69</v>
      </c>
      <c r="F62" s="8" t="str">
        <f>TEXT(Table14[[#This Row],[Fecha]],"mmm")</f>
        <v>sept</v>
      </c>
      <c r="G62" s="9">
        <f t="shared" si="30"/>
        <v>40</v>
      </c>
      <c r="H62" s="9"/>
      <c r="K62" s="7"/>
      <c r="M62" s="1">
        <f>YEAR(Table1415[[#This Row],[Fecha]])</f>
        <v>1900</v>
      </c>
      <c r="N62" s="8"/>
      <c r="O62" s="8" t="str">
        <f>TEXT(Table1415[[#This Row],[Fecha]],"mmm")</f>
        <v>ene</v>
      </c>
      <c r="P62" s="9">
        <f t="shared" si="0"/>
        <v>1</v>
      </c>
      <c r="R62" s="11" t="s">
        <v>19</v>
      </c>
      <c r="S62" s="7">
        <v>45217</v>
      </c>
      <c r="T62" s="1">
        <f>YEAR(Table1416[[#This Row],[Fecha]])</f>
        <v>2023</v>
      </c>
      <c r="U62" s="1">
        <v>450</v>
      </c>
      <c r="V62" s="8">
        <v>0.71</v>
      </c>
      <c r="W62" s="8" t="str">
        <f>TEXT(Table1416[[#This Row],[Fecha]],"mmm")</f>
        <v>oct</v>
      </c>
      <c r="X62" s="9">
        <f t="shared" ref="X62:X63" si="31">(WEEKNUM(S62,2))</f>
        <v>43</v>
      </c>
      <c r="Z62" s="1" t="s">
        <v>22</v>
      </c>
      <c r="AA62" s="7">
        <v>45203</v>
      </c>
      <c r="AB62" s="1">
        <f>YEAR(Table1417[[#This Row],[Fecha]])</f>
        <v>2023</v>
      </c>
      <c r="AC62" s="1">
        <f>8.64*60</f>
        <v>518.40000000000009</v>
      </c>
      <c r="AD62" s="8">
        <v>0.42</v>
      </c>
      <c r="AE62" s="8" t="str">
        <f>TEXT(Table1417[[#This Row],[Fecha]],"mmm")</f>
        <v>oct</v>
      </c>
      <c r="AF62" s="9">
        <f>(WEEKNUM(AA62,2))</f>
        <v>41</v>
      </c>
    </row>
    <row r="63" spans="1:32">
      <c r="A63" s="1" t="s">
        <v>20</v>
      </c>
      <c r="B63" s="7">
        <v>45197</v>
      </c>
      <c r="C63" s="92">
        <f>YEAR(Table14[[#This Row],[Fecha]])</f>
        <v>2023</v>
      </c>
      <c r="D63" s="1">
        <f t="shared" ref="D63:D65" si="32">17*60</f>
        <v>1020</v>
      </c>
      <c r="E63" s="8">
        <v>0.66</v>
      </c>
      <c r="F63" s="8" t="str">
        <f>TEXT(Table14[[#This Row],[Fecha]],"mmm")</f>
        <v>sept</v>
      </c>
      <c r="G63" s="9">
        <f t="shared" si="30"/>
        <v>40</v>
      </c>
      <c r="H63" s="9"/>
      <c r="K63" s="7"/>
      <c r="M63" s="1">
        <f>YEAR(Table1415[[#This Row],[Fecha]])</f>
        <v>1900</v>
      </c>
      <c r="N63" s="8"/>
      <c r="O63" s="8" t="str">
        <f>TEXT(Table1415[[#This Row],[Fecha]],"mmm")</f>
        <v>ene</v>
      </c>
      <c r="P63" s="9">
        <f t="shared" si="0"/>
        <v>1</v>
      </c>
      <c r="R63" s="11" t="s">
        <v>19</v>
      </c>
      <c r="S63" s="7">
        <v>45218</v>
      </c>
      <c r="T63" s="1">
        <f>YEAR(Table1416[[#This Row],[Fecha]])</f>
        <v>2023</v>
      </c>
      <c r="U63" s="1">
        <v>450</v>
      </c>
      <c r="V63" s="8">
        <v>0.57999999999999996</v>
      </c>
      <c r="W63" s="8" t="str">
        <f>TEXT(Table1416[[#This Row],[Fecha]],"mmm")</f>
        <v>oct</v>
      </c>
      <c r="X63" s="9">
        <f t="shared" si="31"/>
        <v>43</v>
      </c>
      <c r="Z63" s="1" t="s">
        <v>22</v>
      </c>
      <c r="AA63" s="7">
        <v>45204</v>
      </c>
      <c r="AB63" s="1">
        <f>YEAR(Table1417[[#This Row],[Fecha]])</f>
        <v>2023</v>
      </c>
      <c r="AC63" s="1">
        <f>15*60</f>
        <v>900</v>
      </c>
      <c r="AD63" s="8">
        <v>0.53</v>
      </c>
      <c r="AE63" s="8" t="str">
        <f>TEXT(Table1417[[#This Row],[Fecha]],"mmm")</f>
        <v>oct</v>
      </c>
      <c r="AF63" s="9">
        <f t="shared" ref="AF63:AF64" si="33">(WEEKNUM(AA63,2))</f>
        <v>41</v>
      </c>
    </row>
    <row r="64" spans="1:32">
      <c r="A64" s="1" t="s">
        <v>20</v>
      </c>
      <c r="B64" s="7">
        <v>45198</v>
      </c>
      <c r="C64" s="92">
        <f>YEAR(Table14[[#This Row],[Fecha]])</f>
        <v>2023</v>
      </c>
      <c r="D64" s="1">
        <f t="shared" si="32"/>
        <v>1020</v>
      </c>
      <c r="E64" s="8">
        <v>0.71</v>
      </c>
      <c r="F64" s="8" t="str">
        <f>TEXT(Table14[[#This Row],[Fecha]],"mmm")</f>
        <v>sept</v>
      </c>
      <c r="G64" s="9">
        <f t="shared" si="30"/>
        <v>40</v>
      </c>
      <c r="H64" s="9"/>
      <c r="K64" s="7"/>
      <c r="M64" s="1">
        <f>YEAR(Table1415[[#This Row],[Fecha]])</f>
        <v>1900</v>
      </c>
      <c r="N64" s="8"/>
      <c r="O64" s="8" t="str">
        <f>TEXT(Table1415[[#This Row],[Fecha]],"mmm")</f>
        <v>ene</v>
      </c>
      <c r="P64" s="9">
        <f t="shared" si="0"/>
        <v>1</v>
      </c>
      <c r="R64" s="11" t="s">
        <v>19</v>
      </c>
      <c r="S64" s="7">
        <v>45219</v>
      </c>
      <c r="T64" s="1">
        <f>YEAR(Table1416[[#This Row],[Fecha]])</f>
        <v>2023</v>
      </c>
      <c r="U64" s="1">
        <v>450</v>
      </c>
      <c r="V64" s="8">
        <v>0.64</v>
      </c>
      <c r="W64" s="8" t="str">
        <f>TEXT(Table1416[[#This Row],[Fecha]],"mmm")</f>
        <v>oct</v>
      </c>
      <c r="X64" s="9">
        <f>(WEEKNUM(S64,2))</f>
        <v>43</v>
      </c>
      <c r="Z64" s="1" t="s">
        <v>22</v>
      </c>
      <c r="AA64" s="7">
        <v>45205</v>
      </c>
      <c r="AB64" s="1">
        <f>YEAR(Table1417[[#This Row],[Fecha]])</f>
        <v>2023</v>
      </c>
      <c r="AC64" s="1">
        <v>900</v>
      </c>
      <c r="AD64" s="8">
        <v>0.36</v>
      </c>
      <c r="AE64" s="8" t="str">
        <f>TEXT(Table1417[[#This Row],[Fecha]],"mmm")</f>
        <v>oct</v>
      </c>
      <c r="AF64" s="9">
        <f t="shared" si="33"/>
        <v>41</v>
      </c>
    </row>
    <row r="65" spans="1:32">
      <c r="A65" s="1" t="s">
        <v>20</v>
      </c>
      <c r="B65" s="7">
        <v>45199</v>
      </c>
      <c r="C65" s="92">
        <f>YEAR(Table14[[#This Row],[Fecha]])</f>
        <v>2023</v>
      </c>
      <c r="D65" s="1">
        <f t="shared" si="32"/>
        <v>1020</v>
      </c>
      <c r="E65" s="8">
        <v>0.7</v>
      </c>
      <c r="F65" s="8" t="str">
        <f>TEXT(Table14[[#This Row],[Fecha]],"mmm")</f>
        <v>sept</v>
      </c>
      <c r="G65" s="9">
        <f t="shared" si="30"/>
        <v>40</v>
      </c>
      <c r="H65" s="9"/>
      <c r="K65" s="7"/>
      <c r="M65" s="1">
        <f>YEAR(Table1415[[#This Row],[Fecha]])</f>
        <v>1900</v>
      </c>
      <c r="N65" s="8"/>
      <c r="O65" s="8" t="str">
        <f>TEXT(Table1415[[#This Row],[Fecha]],"mmm")</f>
        <v>ene</v>
      </c>
      <c r="P65" s="9">
        <f t="shared" si="0"/>
        <v>1</v>
      </c>
      <c r="R65" s="11" t="s">
        <v>19</v>
      </c>
      <c r="S65" s="7">
        <v>45220</v>
      </c>
      <c r="T65" s="1">
        <f>YEAR(Table1416[[#This Row],[Fecha]])</f>
        <v>2023</v>
      </c>
      <c r="U65" s="1">
        <v>450</v>
      </c>
      <c r="V65" s="8">
        <v>0.73</v>
      </c>
      <c r="W65" s="8" t="str">
        <f>TEXT(Table1416[[#This Row],[Fecha]],"mmm")</f>
        <v>oct</v>
      </c>
      <c r="X65" s="9">
        <f>(WEEKNUM(S65,2))</f>
        <v>43</v>
      </c>
      <c r="Z65" s="1" t="s">
        <v>22</v>
      </c>
      <c r="AA65" s="7">
        <v>45206</v>
      </c>
      <c r="AB65" s="1">
        <f>YEAR(Table1417[[#This Row],[Fecha]])</f>
        <v>2023</v>
      </c>
      <c r="AC65" s="1">
        <v>900</v>
      </c>
      <c r="AD65" s="8">
        <v>0.52</v>
      </c>
      <c r="AE65" s="8" t="str">
        <f>TEXT(Table1417[[#This Row],[Fecha]],"mmm")</f>
        <v>oct</v>
      </c>
      <c r="AF65" s="9">
        <f>(WEEKNUM(AA65,2))</f>
        <v>41</v>
      </c>
    </row>
    <row r="66" spans="1:32">
      <c r="A66" s="1" t="s">
        <v>20</v>
      </c>
      <c r="B66" s="7">
        <v>45201</v>
      </c>
      <c r="C66" s="92">
        <f>YEAR(Table14[[#This Row],[Fecha]])</f>
        <v>2023</v>
      </c>
      <c r="D66" s="1">
        <v>990</v>
      </c>
      <c r="E66" s="8">
        <v>0.748</v>
      </c>
      <c r="F66" s="8" t="str">
        <f>TEXT(Table14[[#This Row],[Fecha]],"mmm")</f>
        <v>oct</v>
      </c>
      <c r="G66" s="9">
        <f>(WEEKNUM(B66,2))</f>
        <v>41</v>
      </c>
      <c r="H66" s="9"/>
      <c r="K66" s="7"/>
      <c r="M66" s="1">
        <f>YEAR(Table1415[[#This Row],[Fecha]])</f>
        <v>1900</v>
      </c>
      <c r="N66" s="8"/>
      <c r="O66" s="8" t="str">
        <f>TEXT(Table1415[[#This Row],[Fecha]],"mmm")</f>
        <v>ene</v>
      </c>
      <c r="P66" s="9">
        <f t="shared" si="0"/>
        <v>1</v>
      </c>
      <c r="R66" s="11" t="s">
        <v>19</v>
      </c>
      <c r="S66" s="7">
        <v>45222</v>
      </c>
      <c r="T66" s="1">
        <f>YEAR(Table1416[[#This Row],[Fecha]])</f>
        <v>2023</v>
      </c>
      <c r="U66" s="1">
        <v>450</v>
      </c>
      <c r="V66" s="8">
        <v>0.56000000000000005</v>
      </c>
      <c r="W66" s="8" t="str">
        <f>TEXT(Table1416[[#This Row],[Fecha]],"mmm")</f>
        <v>oct</v>
      </c>
      <c r="X66" s="9">
        <f t="shared" ref="X66:X67" si="34">(WEEKNUM(S66,2))</f>
        <v>44</v>
      </c>
      <c r="Z66" s="1" t="s">
        <v>22</v>
      </c>
      <c r="AA66" s="7">
        <v>45212</v>
      </c>
      <c r="AB66" s="1">
        <f>YEAR(Table1417[[#This Row],[Fecha]])</f>
        <v>2023</v>
      </c>
      <c r="AC66" s="1">
        <f>7.5*60</f>
        <v>450</v>
      </c>
      <c r="AD66" s="8">
        <v>0.49</v>
      </c>
      <c r="AE66" s="8" t="str">
        <f>TEXT(Table1417[[#This Row],[Fecha]],"mmm")</f>
        <v>oct</v>
      </c>
      <c r="AF66" s="9">
        <f>(WEEKNUM(AA66,2))</f>
        <v>42</v>
      </c>
    </row>
    <row r="67" spans="1:32" ht="15.75" thickBot="1">
      <c r="A67" s="1" t="s">
        <v>20</v>
      </c>
      <c r="B67" s="7">
        <v>45202</v>
      </c>
      <c r="C67" s="92">
        <f>YEAR(Table14[[#This Row],[Fecha]])</f>
        <v>2023</v>
      </c>
      <c r="D67" s="1">
        <f>24*60</f>
        <v>1440</v>
      </c>
      <c r="E67" s="8">
        <v>0.74</v>
      </c>
      <c r="F67" s="8" t="str">
        <f>TEXT(Table14[[#This Row],[Fecha]],"mmm")</f>
        <v>oct</v>
      </c>
      <c r="G67" s="9">
        <f>(WEEKNUM(B67,2))</f>
        <v>41</v>
      </c>
      <c r="H67" s="9"/>
      <c r="K67" s="7"/>
      <c r="M67" s="1">
        <f>YEAR(Table1415[[#This Row],[Fecha]])</f>
        <v>1900</v>
      </c>
      <c r="N67" s="8"/>
      <c r="O67" s="8" t="str">
        <f>TEXT(Table1415[[#This Row],[Fecha]],"mmm")</f>
        <v>ene</v>
      </c>
      <c r="P67" s="9">
        <f t="shared" si="0"/>
        <v>1</v>
      </c>
      <c r="R67" s="11" t="s">
        <v>19</v>
      </c>
      <c r="S67" s="7">
        <v>45223</v>
      </c>
      <c r="T67" s="1">
        <f>YEAR(Table1416[[#This Row],[Fecha]])</f>
        <v>2023</v>
      </c>
      <c r="U67" s="1">
        <v>900</v>
      </c>
      <c r="V67" s="8">
        <v>0.67</v>
      </c>
      <c r="W67" s="8" t="str">
        <f>TEXT(Table1416[[#This Row],[Fecha]],"mmm")</f>
        <v>oct</v>
      </c>
      <c r="X67" s="9">
        <f t="shared" si="34"/>
        <v>44</v>
      </c>
      <c r="Z67" s="1" t="s">
        <v>22</v>
      </c>
      <c r="AA67" s="7">
        <v>45213</v>
      </c>
      <c r="AB67" s="1">
        <f>YEAR(Table1417[[#This Row],[Fecha]])</f>
        <v>2023</v>
      </c>
      <c r="AC67" s="1">
        <f>15*60</f>
        <v>900</v>
      </c>
      <c r="AD67" s="8">
        <v>0.46</v>
      </c>
      <c r="AE67" s="8" t="str">
        <f>TEXT(Table1417[[#This Row],[Fecha]],"mmm")</f>
        <v>oct</v>
      </c>
      <c r="AF67" s="9">
        <f>(WEEKNUM(AA67,2))</f>
        <v>42</v>
      </c>
    </row>
    <row r="68" spans="1:32" ht="15.75" thickBot="1">
      <c r="A68" s="1" t="s">
        <v>20</v>
      </c>
      <c r="B68" s="7">
        <v>45203</v>
      </c>
      <c r="C68" s="92">
        <f>YEAR(Table14[[#This Row],[Fecha]])</f>
        <v>2023</v>
      </c>
      <c r="D68" s="1">
        <f>24*60</f>
        <v>1440</v>
      </c>
      <c r="E68" s="8">
        <v>0.66</v>
      </c>
      <c r="F68" s="8" t="str">
        <f>TEXT(Table14[[#This Row],[Fecha]],"mmm")</f>
        <v>oct</v>
      </c>
      <c r="G68" s="9">
        <f>(WEEKNUM(B68,2))</f>
        <v>41</v>
      </c>
      <c r="H68" s="9"/>
      <c r="K68" s="7"/>
      <c r="M68" s="1">
        <f>YEAR(Table1415[[#This Row],[Fecha]])</f>
        <v>1900</v>
      </c>
      <c r="N68" s="8"/>
      <c r="O68" s="8" t="str">
        <f>TEXT(Table1415[[#This Row],[Fecha]],"mmm")</f>
        <v>ene</v>
      </c>
      <c r="P68" s="9">
        <f t="shared" ref="P68:P124" si="35">(WEEKNUM(K68,2))</f>
        <v>1</v>
      </c>
      <c r="R68" s="65" t="s">
        <v>19</v>
      </c>
      <c r="S68" s="66">
        <v>45224</v>
      </c>
      <c r="T68" s="65">
        <f>YEAR(Table1416[[#This Row],[Fecha]])</f>
        <v>2023</v>
      </c>
      <c r="U68" s="65">
        <v>450</v>
      </c>
      <c r="V68" s="67">
        <v>0.87375238099999997</v>
      </c>
      <c r="W68" s="8" t="str">
        <f>TEXT(Table1416[[#This Row],[Fecha]],"mmm")</f>
        <v>oct</v>
      </c>
      <c r="X68" s="9">
        <f t="shared" ref="X68:X71" si="36">(WEEKNUM(S68,2))</f>
        <v>44</v>
      </c>
      <c r="Z68" s="1" t="s">
        <v>22</v>
      </c>
      <c r="AA68" s="7">
        <v>45215</v>
      </c>
      <c r="AB68" s="1">
        <f>YEAR(Table1417[[#This Row],[Fecha]])</f>
        <v>2023</v>
      </c>
      <c r="AC68" s="1">
        <f>17*60</f>
        <v>1020</v>
      </c>
      <c r="AD68" s="8">
        <v>0.42</v>
      </c>
      <c r="AE68" s="8" t="str">
        <f>TEXT(Table1417[[#This Row],[Fecha]],"mmm")</f>
        <v>oct</v>
      </c>
      <c r="AF68" s="9">
        <f>(WEEKNUM(AA68,2))</f>
        <v>43</v>
      </c>
    </row>
    <row r="69" spans="1:32" ht="15.75" thickBot="1">
      <c r="A69" s="1" t="s">
        <v>20</v>
      </c>
      <c r="B69" s="7">
        <v>45204</v>
      </c>
      <c r="C69" s="92">
        <f>YEAR(Table14[[#This Row],[Fecha]])</f>
        <v>2023</v>
      </c>
      <c r="D69" s="1">
        <f>24*60</f>
        <v>1440</v>
      </c>
      <c r="E69" s="8">
        <v>0.8</v>
      </c>
      <c r="F69" s="8" t="str">
        <f>TEXT(Table14[[#This Row],[Fecha]],"mmm")</f>
        <v>oct</v>
      </c>
      <c r="G69" s="9">
        <f t="shared" ref="G69:G70" si="37">(WEEKNUM(B69,2))</f>
        <v>41</v>
      </c>
      <c r="H69" s="9"/>
      <c r="K69" s="7"/>
      <c r="M69" s="1">
        <f>YEAR(Table1415[[#This Row],[Fecha]])</f>
        <v>1900</v>
      </c>
      <c r="N69" s="8"/>
      <c r="O69" s="8" t="str">
        <f>TEXT(Table1415[[#This Row],[Fecha]],"mmm")</f>
        <v>ene</v>
      </c>
      <c r="P69" s="9">
        <f t="shared" si="35"/>
        <v>1</v>
      </c>
      <c r="R69" s="65" t="s">
        <v>19</v>
      </c>
      <c r="S69" s="66">
        <v>45225</v>
      </c>
      <c r="T69" s="65">
        <f>YEAR(Table1416[[#This Row],[Fecha]])</f>
        <v>2023</v>
      </c>
      <c r="U69" s="65">
        <v>450</v>
      </c>
      <c r="V69" s="67">
        <v>0.33309206349999998</v>
      </c>
      <c r="W69" s="8" t="str">
        <f>TEXT(Table1416[[#This Row],[Fecha]],"mmm")</f>
        <v>oct</v>
      </c>
      <c r="X69" s="9">
        <f t="shared" si="36"/>
        <v>44</v>
      </c>
      <c r="Z69" s="1" t="s">
        <v>22</v>
      </c>
      <c r="AA69" s="7">
        <v>45216</v>
      </c>
      <c r="AB69" s="1">
        <f>YEAR(Table1417[[#This Row],[Fecha]])</f>
        <v>2023</v>
      </c>
      <c r="AC69" s="1">
        <f>17*60</f>
        <v>1020</v>
      </c>
      <c r="AD69" s="8">
        <v>0.42</v>
      </c>
      <c r="AE69" s="8" t="str">
        <f>TEXT(Table1417[[#This Row],[Fecha]],"mmm")</f>
        <v>oct</v>
      </c>
      <c r="AF69" s="9">
        <f>(WEEKNUM(AA69,2))</f>
        <v>43</v>
      </c>
    </row>
    <row r="70" spans="1:32" ht="15.75" thickBot="1">
      <c r="A70" s="1" t="s">
        <v>20</v>
      </c>
      <c r="B70" s="7">
        <v>45205</v>
      </c>
      <c r="C70" s="92">
        <f>YEAR(Table14[[#This Row],[Fecha]])</f>
        <v>2023</v>
      </c>
      <c r="D70" s="1">
        <v>1440</v>
      </c>
      <c r="E70" s="8">
        <v>0.78</v>
      </c>
      <c r="F70" s="8" t="str">
        <f>TEXT(Table14[[#This Row],[Fecha]],"mmm")</f>
        <v>oct</v>
      </c>
      <c r="G70" s="9">
        <f t="shared" si="37"/>
        <v>41</v>
      </c>
      <c r="H70" s="9"/>
      <c r="K70" s="7"/>
      <c r="M70" s="1">
        <f>YEAR(Table1415[[#This Row],[Fecha]])</f>
        <v>1900</v>
      </c>
      <c r="N70" s="8"/>
      <c r="O70" s="8" t="str">
        <f>TEXT(Table1415[[#This Row],[Fecha]],"mmm")</f>
        <v>ene</v>
      </c>
      <c r="P70" s="9">
        <f t="shared" si="35"/>
        <v>1</v>
      </c>
      <c r="R70" s="68" t="s">
        <v>19</v>
      </c>
      <c r="S70" s="69">
        <v>45229</v>
      </c>
      <c r="T70" s="68">
        <f>YEAR(Table1416[[#This Row],[Fecha]])</f>
        <v>2023</v>
      </c>
      <c r="U70" s="68">
        <v>450</v>
      </c>
      <c r="V70" s="70">
        <v>0.75911746030000005</v>
      </c>
      <c r="W70" s="8" t="str">
        <f>TEXT(Table1416[[#This Row],[Fecha]],"mmm")</f>
        <v>oct</v>
      </c>
      <c r="X70" s="9">
        <f t="shared" si="36"/>
        <v>45</v>
      </c>
      <c r="Z70" s="1" t="s">
        <v>22</v>
      </c>
      <c r="AA70" s="7">
        <v>45217</v>
      </c>
      <c r="AB70" s="1">
        <f>YEAR(Table1417[[#This Row],[Fecha]])</f>
        <v>2023</v>
      </c>
      <c r="AC70" s="1">
        <f>15*60</f>
        <v>900</v>
      </c>
      <c r="AD70" s="8">
        <v>0.39</v>
      </c>
      <c r="AE70" s="8" t="str">
        <f>TEXT(Table1417[[#This Row],[Fecha]],"mmm")</f>
        <v>oct</v>
      </c>
      <c r="AF70" s="9">
        <f t="shared" ref="AF70:AF71" si="38">(WEEKNUM(AA70,2))</f>
        <v>43</v>
      </c>
    </row>
    <row r="71" spans="1:32" ht="15.75" thickBot="1">
      <c r="A71" s="1" t="s">
        <v>20</v>
      </c>
      <c r="B71" s="7">
        <v>45206</v>
      </c>
      <c r="C71" s="92">
        <f>YEAR(Table14[[#This Row],[Fecha]])</f>
        <v>2023</v>
      </c>
      <c r="D71" s="1">
        <f>15*60</f>
        <v>900</v>
      </c>
      <c r="E71" s="8">
        <v>0.82</v>
      </c>
      <c r="F71" s="8" t="str">
        <f>TEXT(Table14[[#This Row],[Fecha]],"mmm")</f>
        <v>oct</v>
      </c>
      <c r="G71" s="9">
        <f t="shared" ref="G71:G77" si="39">(WEEKNUM(B71,2))</f>
        <v>41</v>
      </c>
      <c r="H71" s="9"/>
      <c r="K71" s="7"/>
      <c r="M71" s="1">
        <f>YEAR(Table1415[[#This Row],[Fecha]])</f>
        <v>1900</v>
      </c>
      <c r="N71" s="8"/>
      <c r="O71" s="8" t="str">
        <f>TEXT(Table1415[[#This Row],[Fecha]],"mmm")</f>
        <v>ene</v>
      </c>
      <c r="P71" s="9">
        <f t="shared" si="35"/>
        <v>1</v>
      </c>
      <c r="R71" s="68" t="s">
        <v>19</v>
      </c>
      <c r="S71" s="69">
        <v>45230</v>
      </c>
      <c r="T71" s="68">
        <f>YEAR(Table1416[[#This Row],[Fecha]])</f>
        <v>2023</v>
      </c>
      <c r="U71" s="68">
        <v>450</v>
      </c>
      <c r="V71" s="70">
        <v>0.67</v>
      </c>
      <c r="W71" s="8" t="str">
        <f>TEXT(Table1416[[#This Row],[Fecha]],"mmm")</f>
        <v>oct</v>
      </c>
      <c r="X71" s="9">
        <f t="shared" si="36"/>
        <v>45</v>
      </c>
      <c r="Z71" s="1" t="s">
        <v>22</v>
      </c>
      <c r="AA71" s="7">
        <v>45218</v>
      </c>
      <c r="AB71" s="1">
        <f>YEAR(Table1417[[#This Row],[Fecha]])</f>
        <v>2023</v>
      </c>
      <c r="AC71" s="1">
        <v>900</v>
      </c>
      <c r="AD71" s="8">
        <v>0.59</v>
      </c>
      <c r="AE71" s="8" t="str">
        <f>TEXT(Table1417[[#This Row],[Fecha]],"mmm")</f>
        <v>oct</v>
      </c>
      <c r="AF71" s="9">
        <f t="shared" si="38"/>
        <v>43</v>
      </c>
    </row>
    <row r="72" spans="1:32" ht="15.75" thickBot="1">
      <c r="A72" s="1" t="s">
        <v>20</v>
      </c>
      <c r="B72" s="7">
        <v>45209</v>
      </c>
      <c r="C72" s="92">
        <f>YEAR(Table14[[#This Row],[Fecha]])</f>
        <v>2023</v>
      </c>
      <c r="D72" s="1">
        <f>16.5*60</f>
        <v>990</v>
      </c>
      <c r="E72" s="8">
        <v>0.6</v>
      </c>
      <c r="F72" s="8" t="str">
        <f>TEXT(Table14[[#This Row],[Fecha]],"mmm")</f>
        <v>oct</v>
      </c>
      <c r="G72" s="9">
        <f t="shared" si="39"/>
        <v>42</v>
      </c>
      <c r="H72" s="9"/>
      <c r="K72" s="7"/>
      <c r="M72" s="1">
        <f>YEAR(Table1415[[#This Row],[Fecha]])</f>
        <v>1900</v>
      </c>
      <c r="N72" s="8"/>
      <c r="O72" s="8" t="str">
        <f>TEXT(Table1415[[#This Row],[Fecha]],"mmm")</f>
        <v>ene</v>
      </c>
      <c r="P72" s="9">
        <f t="shared" si="35"/>
        <v>1</v>
      </c>
      <c r="R72" s="68" t="s">
        <v>19</v>
      </c>
      <c r="S72" s="7">
        <v>45232</v>
      </c>
      <c r="T72" s="1">
        <f>YEAR(Table1416[[#This Row],[Fecha]])</f>
        <v>2023</v>
      </c>
      <c r="U72" s="1">
        <v>450</v>
      </c>
      <c r="V72" s="8">
        <v>0.71</v>
      </c>
      <c r="W72" s="8" t="str">
        <f>TEXT(Table1416[[#This Row],[Fecha]],"mmm")</f>
        <v>nov</v>
      </c>
      <c r="X72" s="9">
        <f t="shared" ref="X72:X73" si="40">(WEEKNUM(S72,2))</f>
        <v>45</v>
      </c>
      <c r="Z72" s="1" t="s">
        <v>22</v>
      </c>
      <c r="AA72" s="7">
        <v>45219</v>
      </c>
      <c r="AB72" s="1">
        <f>YEAR(Table1417[[#This Row],[Fecha]])</f>
        <v>2023</v>
      </c>
      <c r="AC72" s="1">
        <f>8*60</f>
        <v>480</v>
      </c>
      <c r="AD72" s="8">
        <v>0.45</v>
      </c>
      <c r="AE72" s="8" t="str">
        <f>TEXT(Table1417[[#This Row],[Fecha]],"mmm")</f>
        <v>oct</v>
      </c>
      <c r="AF72" s="9">
        <f>(WEEKNUM(AA72,2))</f>
        <v>43</v>
      </c>
    </row>
    <row r="73" spans="1:32" ht="15.75" thickBot="1">
      <c r="A73" s="1" t="s">
        <v>20</v>
      </c>
      <c r="B73" s="7">
        <v>45210</v>
      </c>
      <c r="C73" s="92">
        <f>YEAR(Table14[[#This Row],[Fecha]])</f>
        <v>2023</v>
      </c>
      <c r="D73" s="1">
        <f>24*60</f>
        <v>1440</v>
      </c>
      <c r="E73" s="8">
        <v>0.83</v>
      </c>
      <c r="F73" s="8" t="str">
        <f>TEXT(Table14[[#This Row],[Fecha]],"mmm")</f>
        <v>oct</v>
      </c>
      <c r="G73" s="9">
        <f t="shared" si="39"/>
        <v>42</v>
      </c>
      <c r="H73" s="9"/>
      <c r="K73" s="7"/>
      <c r="M73" s="1">
        <f>YEAR(Table1415[[#This Row],[Fecha]])</f>
        <v>1900</v>
      </c>
      <c r="N73" s="8"/>
      <c r="O73" s="8" t="str">
        <f>TEXT(Table1415[[#This Row],[Fecha]],"mmm")</f>
        <v>ene</v>
      </c>
      <c r="P73" s="9">
        <f t="shared" si="35"/>
        <v>1</v>
      </c>
      <c r="R73" s="68" t="s">
        <v>19</v>
      </c>
      <c r="S73" s="7">
        <v>45233</v>
      </c>
      <c r="T73" s="1">
        <f>YEAR(Table1416[[#This Row],[Fecha]])</f>
        <v>2023</v>
      </c>
      <c r="U73" s="1">
        <v>450</v>
      </c>
      <c r="V73" s="8">
        <v>0.62</v>
      </c>
      <c r="W73" s="8" t="str">
        <f>TEXT(Table1416[[#This Row],[Fecha]],"mmm")</f>
        <v>nov</v>
      </c>
      <c r="X73" s="9">
        <f t="shared" si="40"/>
        <v>45</v>
      </c>
      <c r="Z73" s="1" t="s">
        <v>22</v>
      </c>
      <c r="AA73" s="7">
        <v>45220</v>
      </c>
      <c r="AB73" s="1">
        <f>YEAR(Table1417[[#This Row],[Fecha]])</f>
        <v>2023</v>
      </c>
      <c r="AC73" s="1">
        <v>900</v>
      </c>
      <c r="AD73" s="8">
        <v>0.47</v>
      </c>
      <c r="AE73" s="8" t="str">
        <f>TEXT(Table1417[[#This Row],[Fecha]],"mmm")</f>
        <v>oct</v>
      </c>
      <c r="AF73" s="9">
        <f>(WEEKNUM(AA73,2))</f>
        <v>43</v>
      </c>
    </row>
    <row r="74" spans="1:32" ht="15.75" thickBot="1">
      <c r="A74" s="1" t="s">
        <v>20</v>
      </c>
      <c r="B74" s="7">
        <v>45211</v>
      </c>
      <c r="C74" s="92">
        <f>YEAR(Table14[[#This Row],[Fecha]])</f>
        <v>2023</v>
      </c>
      <c r="D74" s="1">
        <f>24*60</f>
        <v>1440</v>
      </c>
      <c r="E74" s="8">
        <v>0.68</v>
      </c>
      <c r="F74" s="8" t="str">
        <f>TEXT(Table14[[#This Row],[Fecha]],"mmm")</f>
        <v>oct</v>
      </c>
      <c r="G74" s="9">
        <f t="shared" si="39"/>
        <v>42</v>
      </c>
      <c r="H74" s="9"/>
      <c r="K74" s="7"/>
      <c r="M74" s="1">
        <f>YEAR(Table1415[[#This Row],[Fecha]])</f>
        <v>1900</v>
      </c>
      <c r="N74" s="8"/>
      <c r="O74" s="8" t="str">
        <f>TEXT(Table1415[[#This Row],[Fecha]],"mmm")</f>
        <v>ene</v>
      </c>
      <c r="P74" s="9">
        <f t="shared" si="35"/>
        <v>1</v>
      </c>
      <c r="R74" s="68" t="s">
        <v>19</v>
      </c>
      <c r="S74" s="7">
        <v>45233</v>
      </c>
      <c r="T74" s="1">
        <f>YEAR(Table1416[[#This Row],[Fecha]])</f>
        <v>2023</v>
      </c>
      <c r="U74" s="1">
        <v>450</v>
      </c>
      <c r="V74" s="8">
        <v>0.63</v>
      </c>
      <c r="W74" s="8" t="str">
        <f>TEXT(Table1416[[#This Row],[Fecha]],"mmm")</f>
        <v>nov</v>
      </c>
      <c r="X74" s="9">
        <f>(WEEKNUM(S74,2))</f>
        <v>45</v>
      </c>
      <c r="Z74" s="1" t="s">
        <v>22</v>
      </c>
      <c r="AA74" s="7">
        <v>45222</v>
      </c>
      <c r="AB74" s="1">
        <f>YEAR(Table1417[[#This Row],[Fecha]])</f>
        <v>2023</v>
      </c>
      <c r="AC74" s="1">
        <f>8.13*60</f>
        <v>487.80000000000007</v>
      </c>
      <c r="AD74" s="8">
        <v>0.36</v>
      </c>
      <c r="AE74" s="8" t="str">
        <f>TEXT(Table1417[[#This Row],[Fecha]],"mmm")</f>
        <v>oct</v>
      </c>
      <c r="AF74" s="9">
        <f t="shared" ref="AF74:AF75" si="41">(WEEKNUM(AA74,2))</f>
        <v>44</v>
      </c>
    </row>
    <row r="75" spans="1:32" ht="15.75" thickBot="1">
      <c r="A75" s="1" t="s">
        <v>20</v>
      </c>
      <c r="B75" s="7">
        <v>45212</v>
      </c>
      <c r="C75" s="92">
        <f>YEAR(Table14[[#This Row],[Fecha]])</f>
        <v>2023</v>
      </c>
      <c r="D75" s="1">
        <f>24*60</f>
        <v>1440</v>
      </c>
      <c r="E75" s="8">
        <v>0.68</v>
      </c>
      <c r="F75" s="8" t="str">
        <f>TEXT(Table14[[#This Row],[Fecha]],"mmm")</f>
        <v>oct</v>
      </c>
      <c r="G75" s="9">
        <f t="shared" si="39"/>
        <v>42</v>
      </c>
      <c r="H75" s="9"/>
      <c r="K75" s="7"/>
      <c r="M75" s="1">
        <f>YEAR(Table1415[[#This Row],[Fecha]])</f>
        <v>1900</v>
      </c>
      <c r="N75" s="8"/>
      <c r="O75" s="8" t="str">
        <f>TEXT(Table1415[[#This Row],[Fecha]],"mmm")</f>
        <v>ene</v>
      </c>
      <c r="P75" s="9">
        <f t="shared" si="35"/>
        <v>1</v>
      </c>
      <c r="R75" s="68" t="s">
        <v>19</v>
      </c>
      <c r="S75" s="7">
        <v>45234</v>
      </c>
      <c r="T75" s="1">
        <f>YEAR(Table1416[[#This Row],[Fecha]])</f>
        <v>2023</v>
      </c>
      <c r="U75" s="1">
        <v>450</v>
      </c>
      <c r="V75" s="72">
        <v>1.23</v>
      </c>
      <c r="W75" s="8" t="str">
        <f>TEXT(Table1416[[#This Row],[Fecha]],"mmm")</f>
        <v>nov</v>
      </c>
      <c r="X75" s="9">
        <f>(WEEKNUM(S75,2))</f>
        <v>45</v>
      </c>
      <c r="Z75" s="1" t="s">
        <v>22</v>
      </c>
      <c r="AA75" s="7">
        <v>45223</v>
      </c>
      <c r="AB75" s="1">
        <f>YEAR(Table1417[[#This Row],[Fecha]])</f>
        <v>2023</v>
      </c>
      <c r="AC75" s="1">
        <f>7.88*60</f>
        <v>472.8</v>
      </c>
      <c r="AD75" s="8">
        <v>0.48</v>
      </c>
      <c r="AE75" s="8" t="str">
        <f>TEXT(Table1417[[#This Row],[Fecha]],"mmm")</f>
        <v>oct</v>
      </c>
      <c r="AF75" s="9">
        <f t="shared" si="41"/>
        <v>44</v>
      </c>
    </row>
    <row r="76" spans="1:32" ht="15.75" thickBot="1">
      <c r="A76" s="1" t="s">
        <v>20</v>
      </c>
      <c r="B76" s="7">
        <v>45213</v>
      </c>
      <c r="C76" s="92">
        <f>YEAR(Table14[[#This Row],[Fecha]])</f>
        <v>2023</v>
      </c>
      <c r="D76" s="1">
        <f>9*60</f>
        <v>540</v>
      </c>
      <c r="E76" s="8">
        <v>0.93</v>
      </c>
      <c r="F76" s="8" t="str">
        <f>TEXT(Table14[[#This Row],[Fecha]],"mmm")</f>
        <v>oct</v>
      </c>
      <c r="G76" s="9">
        <f t="shared" si="39"/>
        <v>42</v>
      </c>
      <c r="H76" s="9"/>
      <c r="K76" s="7"/>
      <c r="M76" s="1">
        <f>YEAR(Table1415[[#This Row],[Fecha]])</f>
        <v>1900</v>
      </c>
      <c r="N76" s="8"/>
      <c r="O76" s="8" t="str">
        <f>TEXT(Table1415[[#This Row],[Fecha]],"mmm")</f>
        <v>ene</v>
      </c>
      <c r="P76" s="9">
        <f t="shared" si="35"/>
        <v>1</v>
      </c>
      <c r="R76" s="68" t="s">
        <v>19</v>
      </c>
      <c r="S76" s="7">
        <v>45234</v>
      </c>
      <c r="T76" s="1">
        <f>YEAR(Table1416[[#This Row],[Fecha]])</f>
        <v>2023</v>
      </c>
      <c r="U76" s="1">
        <v>450</v>
      </c>
      <c r="V76" s="8">
        <v>0.49</v>
      </c>
      <c r="W76" s="8" t="str">
        <f>TEXT(Table1416[[#This Row],[Fecha]],"mmm")</f>
        <v>nov</v>
      </c>
      <c r="X76" s="9">
        <f>(WEEKNUM(S76,2))</f>
        <v>45</v>
      </c>
      <c r="Z76" s="65" t="s">
        <v>22</v>
      </c>
      <c r="AA76" s="66">
        <v>45224</v>
      </c>
      <c r="AB76" s="65">
        <f>YEAR(Table1417[[#This Row],[Fecha]])</f>
        <v>2023</v>
      </c>
      <c r="AC76" s="65">
        <v>450</v>
      </c>
      <c r="AD76" s="67">
        <v>0.47535555559999998</v>
      </c>
      <c r="AE76" s="8" t="str">
        <f>TEXT(Table1417[[#This Row],[Fecha]],"mmm")</f>
        <v>oct</v>
      </c>
      <c r="AF76" s="9">
        <f t="shared" ref="AF76:AF79" si="42">(WEEKNUM(AA76,2))</f>
        <v>44</v>
      </c>
    </row>
    <row r="77" spans="1:32" ht="15.75" thickBot="1">
      <c r="A77" s="1" t="s">
        <v>20</v>
      </c>
      <c r="B77" s="7">
        <v>45215</v>
      </c>
      <c r="C77" s="92">
        <f>YEAR(Table14[[#This Row],[Fecha]])</f>
        <v>2023</v>
      </c>
      <c r="D77" s="1">
        <f>24*60</f>
        <v>1440</v>
      </c>
      <c r="E77" s="8">
        <v>0.78</v>
      </c>
      <c r="F77" s="8" t="str">
        <f>TEXT(Table14[[#This Row],[Fecha]],"mmm")</f>
        <v>oct</v>
      </c>
      <c r="G77" s="9">
        <f t="shared" si="39"/>
        <v>43</v>
      </c>
      <c r="H77" s="9"/>
      <c r="K77" s="7"/>
      <c r="M77" s="1">
        <f>YEAR(Table1415[[#This Row],[Fecha]])</f>
        <v>1900</v>
      </c>
      <c r="N77" s="8"/>
      <c r="O77" s="8" t="str">
        <f>TEXT(Table1415[[#This Row],[Fecha]],"mmm")</f>
        <v>ene</v>
      </c>
      <c r="P77" s="9">
        <f t="shared" si="35"/>
        <v>1</v>
      </c>
      <c r="R77" s="68" t="s">
        <v>19</v>
      </c>
      <c r="S77" s="7">
        <v>45236</v>
      </c>
      <c r="T77" s="1">
        <f>YEAR(Table1416[[#This Row],[Fecha]])</f>
        <v>2023</v>
      </c>
      <c r="U77" s="1">
        <v>450</v>
      </c>
      <c r="V77" s="8">
        <v>1.1299999999999999</v>
      </c>
      <c r="W77" s="8" t="str">
        <f>TEXT(Table1416[[#This Row],[Fecha]],"mmm")</f>
        <v>nov</v>
      </c>
      <c r="X77" s="9">
        <f>(WEEKNUM(S77,2))</f>
        <v>46</v>
      </c>
      <c r="Z77" s="65" t="s">
        <v>22</v>
      </c>
      <c r="AA77" s="66">
        <v>45224</v>
      </c>
      <c r="AB77" s="65">
        <f>YEAR(Table1417[[#This Row],[Fecha]])</f>
        <v>2023</v>
      </c>
      <c r="AC77" s="65">
        <v>450</v>
      </c>
      <c r="AD77" s="67">
        <v>0.65430370370000002</v>
      </c>
      <c r="AE77" s="8" t="str">
        <f>TEXT(Table1417[[#This Row],[Fecha]],"mmm")</f>
        <v>oct</v>
      </c>
      <c r="AF77" s="9">
        <f t="shared" si="42"/>
        <v>44</v>
      </c>
    </row>
    <row r="78" spans="1:32" ht="15.75" thickBot="1">
      <c r="A78" s="1" t="s">
        <v>20</v>
      </c>
      <c r="B78" s="7">
        <v>45216</v>
      </c>
      <c r="C78" s="92">
        <f>YEAR(Table14[[#This Row],[Fecha]])</f>
        <v>2023</v>
      </c>
      <c r="D78" s="1">
        <f>24*60</f>
        <v>1440</v>
      </c>
      <c r="E78" s="8">
        <v>0.75</v>
      </c>
      <c r="F78" s="8" t="str">
        <f>TEXT(Table14[[#This Row],[Fecha]],"mmm")</f>
        <v>oct</v>
      </c>
      <c r="G78" s="9">
        <f>(WEEKNUM(B78,2))</f>
        <v>43</v>
      </c>
      <c r="H78" s="9"/>
      <c r="K78" s="7"/>
      <c r="M78" s="1">
        <f>YEAR(Table1415[[#This Row],[Fecha]])</f>
        <v>1900</v>
      </c>
      <c r="N78" s="8"/>
      <c r="O78" s="8" t="str">
        <f>TEXT(Table1415[[#This Row],[Fecha]],"mmm")</f>
        <v>ene</v>
      </c>
      <c r="P78" s="9">
        <f t="shared" si="35"/>
        <v>1</v>
      </c>
      <c r="R78" s="68" t="s">
        <v>19</v>
      </c>
      <c r="S78" s="7">
        <v>45236</v>
      </c>
      <c r="T78" s="1">
        <f>YEAR(Table1416[[#This Row],[Fecha]])</f>
        <v>2023</v>
      </c>
      <c r="U78" s="1">
        <v>450</v>
      </c>
      <c r="V78" s="8">
        <v>0.55000000000000004</v>
      </c>
      <c r="W78" s="8" t="str">
        <f>TEXT(Table1416[[#This Row],[Fecha]],"mmm")</f>
        <v>nov</v>
      </c>
      <c r="X78" s="9">
        <f>(WEEKNUM(S78,2))</f>
        <v>46</v>
      </c>
      <c r="Z78" s="65" t="s">
        <v>22</v>
      </c>
      <c r="AA78" s="66">
        <v>45225</v>
      </c>
      <c r="AB78" s="65">
        <f>YEAR(Table1417[[#This Row],[Fecha]])</f>
        <v>2023</v>
      </c>
      <c r="AC78" s="65">
        <v>450</v>
      </c>
      <c r="AD78" s="67">
        <v>0.46224444440000001</v>
      </c>
      <c r="AE78" s="8" t="str">
        <f>TEXT(Table1417[[#This Row],[Fecha]],"mmm")</f>
        <v>oct</v>
      </c>
      <c r="AF78" s="9">
        <f t="shared" si="42"/>
        <v>44</v>
      </c>
    </row>
    <row r="79" spans="1:32" ht="15.75" thickBot="1">
      <c r="A79" s="1" t="s">
        <v>20</v>
      </c>
      <c r="B79" s="7">
        <v>45217</v>
      </c>
      <c r="C79" s="92">
        <f>YEAR(Table14[[#This Row],[Fecha]])</f>
        <v>2023</v>
      </c>
      <c r="D79" s="1">
        <f>8*60</f>
        <v>480</v>
      </c>
      <c r="E79" s="8">
        <v>0.8</v>
      </c>
      <c r="F79" s="8" t="str">
        <f>TEXT(Table14[[#This Row],[Fecha]],"mmm")</f>
        <v>oct</v>
      </c>
      <c r="G79" s="9">
        <f>(WEEKNUM(B79,2))</f>
        <v>43</v>
      </c>
      <c r="H79" s="9"/>
      <c r="K79" s="7"/>
      <c r="M79" s="1">
        <f>YEAR(Table1415[[#This Row],[Fecha]])</f>
        <v>1900</v>
      </c>
      <c r="N79" s="8"/>
      <c r="O79" s="8" t="str">
        <f>TEXT(Table1415[[#This Row],[Fecha]],"mmm")</f>
        <v>ene</v>
      </c>
      <c r="P79" s="9">
        <f t="shared" si="35"/>
        <v>1</v>
      </c>
      <c r="R79" s="68" t="s">
        <v>19</v>
      </c>
      <c r="S79" s="7">
        <v>45237</v>
      </c>
      <c r="T79" s="1">
        <f>YEAR(Table1416[[#This Row],[Fecha]])</f>
        <v>2023</v>
      </c>
      <c r="U79" s="1">
        <v>700</v>
      </c>
      <c r="V79" s="8">
        <f>AVERAGE(0.85,0.49)</f>
        <v>0.66999999999999993</v>
      </c>
      <c r="W79" s="8" t="str">
        <f>TEXT(Table1416[[#This Row],[Fecha]],"mmm")</f>
        <v>nov</v>
      </c>
      <c r="X79" s="9">
        <f t="shared" ref="X79:X86" si="43">(WEEKNUM(S79,2))</f>
        <v>46</v>
      </c>
      <c r="Z79" s="68" t="s">
        <v>22</v>
      </c>
      <c r="AA79" s="69">
        <v>45225</v>
      </c>
      <c r="AB79" s="68">
        <f>YEAR(Table1417[[#This Row],[Fecha]])</f>
        <v>2023</v>
      </c>
      <c r="AC79" s="68">
        <v>450</v>
      </c>
      <c r="AD79" s="70">
        <v>0.56814070000000005</v>
      </c>
      <c r="AE79" s="8" t="str">
        <f>TEXT(Table1417[[#This Row],[Fecha]],"mmm")</f>
        <v>oct</v>
      </c>
      <c r="AF79" s="9">
        <f t="shared" si="42"/>
        <v>44</v>
      </c>
    </row>
    <row r="80" spans="1:32" ht="15.75" thickBot="1">
      <c r="A80" s="1" t="s">
        <v>20</v>
      </c>
      <c r="B80" s="7">
        <v>45222</v>
      </c>
      <c r="C80" s="92">
        <f>YEAR(Table14[[#This Row],[Fecha]])</f>
        <v>2023</v>
      </c>
      <c r="D80" s="1">
        <v>1440</v>
      </c>
      <c r="E80" s="8">
        <v>0.73</v>
      </c>
      <c r="F80" s="8" t="str">
        <f>TEXT(Table14[[#This Row],[Fecha]],"mmm")</f>
        <v>oct</v>
      </c>
      <c r="G80" s="9">
        <f>(WEEKNUM(B80,2))</f>
        <v>44</v>
      </c>
      <c r="H80" s="9"/>
      <c r="K80" s="7"/>
      <c r="M80" s="1">
        <f>YEAR(Table1415[[#This Row],[Fecha]])</f>
        <v>1900</v>
      </c>
      <c r="N80" s="8"/>
      <c r="O80" s="8" t="str">
        <f>TEXT(Table1415[[#This Row],[Fecha]],"mmm")</f>
        <v>ene</v>
      </c>
      <c r="P80" s="9">
        <f t="shared" si="35"/>
        <v>1</v>
      </c>
      <c r="R80" s="68" t="s">
        <v>19</v>
      </c>
      <c r="S80" s="7">
        <v>45241</v>
      </c>
      <c r="T80" s="1">
        <f>YEAR(Table1416[[#This Row],[Fecha]])</f>
        <v>2023</v>
      </c>
      <c r="U80" s="1">
        <v>450</v>
      </c>
      <c r="V80" s="8">
        <v>0.48458095239999999</v>
      </c>
      <c r="W80" s="8" t="str">
        <f>TEXT(Table1416[[#This Row],[Fecha]],"mmm")</f>
        <v>nov</v>
      </c>
      <c r="X80" s="9">
        <f t="shared" si="43"/>
        <v>46</v>
      </c>
      <c r="Z80" s="1" t="s">
        <v>22</v>
      </c>
      <c r="AA80" s="7">
        <v>45230</v>
      </c>
      <c r="AB80" s="1">
        <f>YEAR(Table1417[[#This Row],[Fecha]])</f>
        <v>2023</v>
      </c>
      <c r="AC80" s="1">
        <v>450</v>
      </c>
      <c r="AD80" s="8">
        <v>0.44994074070000001</v>
      </c>
      <c r="AE80" s="8" t="str">
        <f>TEXT(Table1417[[#This Row],[Fecha]],"mmm")</f>
        <v>oct</v>
      </c>
      <c r="AF80" s="9">
        <f t="shared" ref="AF80:AF82" si="44">(WEEKNUM(AA80,2))</f>
        <v>45</v>
      </c>
    </row>
    <row r="81" spans="1:32" ht="15.75" thickBot="1">
      <c r="A81" s="1" t="s">
        <v>20</v>
      </c>
      <c r="B81" s="7">
        <v>45223</v>
      </c>
      <c r="C81" s="92">
        <f>YEAR(Table14[[#This Row],[Fecha]])</f>
        <v>2023</v>
      </c>
      <c r="D81" s="1">
        <f>8*60</f>
        <v>480</v>
      </c>
      <c r="E81" s="64">
        <v>0.61</v>
      </c>
      <c r="F81" s="8" t="str">
        <f>TEXT(Table14[[#This Row],[Fecha]],"mmm")</f>
        <v>oct</v>
      </c>
      <c r="G81" s="9">
        <f>(WEEKNUM(B81,2))</f>
        <v>44</v>
      </c>
      <c r="H81" s="9"/>
      <c r="K81" s="7"/>
      <c r="M81" s="1">
        <f>YEAR(Table1415[[#This Row],[Fecha]])</f>
        <v>1900</v>
      </c>
      <c r="N81" s="8"/>
      <c r="O81" s="8" t="str">
        <f>TEXT(Table1415[[#This Row],[Fecha]],"mmm")</f>
        <v>ene</v>
      </c>
      <c r="P81" s="9">
        <f t="shared" si="35"/>
        <v>1</v>
      </c>
      <c r="R81" s="68" t="s">
        <v>19</v>
      </c>
      <c r="S81" s="7">
        <v>45241</v>
      </c>
      <c r="T81" s="1">
        <f>YEAR(Table1416[[#This Row],[Fecha]])</f>
        <v>2023</v>
      </c>
      <c r="U81" s="1">
        <v>450</v>
      </c>
      <c r="V81" s="8">
        <v>2.2255555560000001E-2</v>
      </c>
      <c r="W81" s="8" t="str">
        <f>TEXT(Table1416[[#This Row],[Fecha]],"mmm")</f>
        <v>nov</v>
      </c>
      <c r="X81" s="9">
        <f t="shared" si="43"/>
        <v>46</v>
      </c>
      <c r="Z81" s="1" t="s">
        <v>22</v>
      </c>
      <c r="AA81" s="7">
        <v>45229</v>
      </c>
      <c r="AB81" s="1">
        <f>YEAR(Table1417[[#This Row],[Fecha]])</f>
        <v>2023</v>
      </c>
      <c r="AC81" s="1">
        <v>450</v>
      </c>
      <c r="AD81" s="8">
        <v>0.4106481481</v>
      </c>
      <c r="AE81" s="8" t="str">
        <f>TEXT(Table1417[[#This Row],[Fecha]],"mmm")</f>
        <v>oct</v>
      </c>
      <c r="AF81" s="9">
        <f t="shared" si="44"/>
        <v>45</v>
      </c>
    </row>
    <row r="82" spans="1:32" ht="15.75" thickBot="1">
      <c r="A82" s="1" t="s">
        <v>20</v>
      </c>
      <c r="B82" s="7">
        <v>45224</v>
      </c>
      <c r="C82" s="92">
        <f>YEAR(Table14[[#This Row],[Fecha]])</f>
        <v>2023</v>
      </c>
      <c r="D82" s="1">
        <v>450</v>
      </c>
      <c r="E82" s="64">
        <v>0.76404761899999996</v>
      </c>
      <c r="F82" s="8" t="str">
        <f>TEXT(Table14[[#This Row],[Fecha]],"mmm")</f>
        <v>oct</v>
      </c>
      <c r="G82" s="9">
        <f t="shared" ref="G82:G87" si="45">(WEEKNUM(B82,2))</f>
        <v>44</v>
      </c>
      <c r="H82" s="9"/>
      <c r="K82" s="7"/>
      <c r="M82" s="1">
        <f>YEAR(Table1415[[#This Row],[Fecha]])</f>
        <v>1900</v>
      </c>
      <c r="N82" s="8"/>
      <c r="O82" s="8" t="str">
        <f>TEXT(Table1415[[#This Row],[Fecha]],"mmm")</f>
        <v>ene</v>
      </c>
      <c r="P82" s="9">
        <f t="shared" si="35"/>
        <v>1</v>
      </c>
      <c r="R82" s="68" t="s">
        <v>19</v>
      </c>
      <c r="S82" s="7">
        <v>45238</v>
      </c>
      <c r="T82" s="1">
        <f>YEAR(Table1416[[#This Row],[Fecha]])</f>
        <v>2023</v>
      </c>
      <c r="U82" s="1">
        <v>450</v>
      </c>
      <c r="V82" s="8">
        <v>0.12983492059999999</v>
      </c>
      <c r="W82" s="8" t="str">
        <f>TEXT(Table1416[[#This Row],[Fecha]],"mmm")</f>
        <v>nov</v>
      </c>
      <c r="X82" s="9">
        <f t="shared" si="43"/>
        <v>46</v>
      </c>
      <c r="Z82" s="1" t="s">
        <v>22</v>
      </c>
      <c r="AA82" s="7">
        <v>45230</v>
      </c>
      <c r="AB82" s="1">
        <f>YEAR(Table1417[[#This Row],[Fecha]])</f>
        <v>2023</v>
      </c>
      <c r="AC82" s="1">
        <v>450</v>
      </c>
      <c r="AD82" s="8">
        <v>0.5</v>
      </c>
      <c r="AE82" s="8" t="str">
        <f>TEXT(Table1417[[#This Row],[Fecha]],"mmm")</f>
        <v>oct</v>
      </c>
      <c r="AF82" s="9">
        <f t="shared" si="44"/>
        <v>45</v>
      </c>
    </row>
    <row r="83" spans="1:32" ht="15.75" thickBot="1">
      <c r="A83" s="1" t="s">
        <v>20</v>
      </c>
      <c r="B83" s="7">
        <v>45224</v>
      </c>
      <c r="C83" s="92">
        <f>YEAR(Table14[[#This Row],[Fecha]])</f>
        <v>2023</v>
      </c>
      <c r="D83" s="1">
        <v>450</v>
      </c>
      <c r="E83" s="64">
        <v>0.62268238409999999</v>
      </c>
      <c r="F83" s="8" t="str">
        <f>TEXT(Table14[[#This Row],[Fecha]],"mmm")</f>
        <v>oct</v>
      </c>
      <c r="G83" s="9">
        <f t="shared" si="45"/>
        <v>44</v>
      </c>
      <c r="H83" s="9"/>
      <c r="K83" s="7"/>
      <c r="M83" s="1">
        <f>YEAR(Table1415[[#This Row],[Fecha]])</f>
        <v>1900</v>
      </c>
      <c r="N83" s="8"/>
      <c r="O83" s="8" t="str">
        <f>TEXT(Table1415[[#This Row],[Fecha]],"mmm")</f>
        <v>ene</v>
      </c>
      <c r="P83" s="9">
        <f t="shared" si="35"/>
        <v>1</v>
      </c>
      <c r="R83" s="68" t="s">
        <v>19</v>
      </c>
      <c r="S83" s="7">
        <v>45240</v>
      </c>
      <c r="T83" s="1">
        <f>YEAR(Table1416[[#This Row],[Fecha]])</f>
        <v>2023</v>
      </c>
      <c r="U83" s="1">
        <v>450</v>
      </c>
      <c r="V83" s="8">
        <v>0.8929079365</v>
      </c>
      <c r="W83" s="8" t="str">
        <f>TEXT(Table1416[[#This Row],[Fecha]],"mmm")</f>
        <v>nov</v>
      </c>
      <c r="X83" s="9">
        <f t="shared" si="43"/>
        <v>46</v>
      </c>
      <c r="Z83" s="1" t="s">
        <v>22</v>
      </c>
      <c r="AA83" s="7">
        <v>45232</v>
      </c>
      <c r="AB83" s="1">
        <f>YEAR(Table1417[[#This Row],[Fecha]])</f>
        <v>2023</v>
      </c>
      <c r="AC83" s="1">
        <v>450</v>
      </c>
      <c r="AD83" s="8">
        <v>0.74</v>
      </c>
      <c r="AE83" s="8" t="str">
        <f>TEXT(Table1417[[#This Row],[Fecha]],"mmm")</f>
        <v>nov</v>
      </c>
      <c r="AF83" s="9">
        <f t="shared" ref="AF83:AF84" si="46">(WEEKNUM(AA83,2))</f>
        <v>45</v>
      </c>
    </row>
    <row r="84" spans="1:32">
      <c r="A84" s="1" t="s">
        <v>20</v>
      </c>
      <c r="B84" s="7">
        <v>45224</v>
      </c>
      <c r="C84" s="92">
        <f>YEAR(Table14[[#This Row],[Fecha]])</f>
        <v>2023</v>
      </c>
      <c r="D84" s="1">
        <v>540</v>
      </c>
      <c r="E84" s="64">
        <v>0.5912784002</v>
      </c>
      <c r="F84" s="8" t="str">
        <f>TEXT(Table14[[#This Row],[Fecha]],"mmm")</f>
        <v>oct</v>
      </c>
      <c r="G84" s="9">
        <f t="shared" si="45"/>
        <v>44</v>
      </c>
      <c r="H84" s="9"/>
      <c r="K84" s="7"/>
      <c r="M84" s="1">
        <f>YEAR(Table1415[[#This Row],[Fecha]])</f>
        <v>1900</v>
      </c>
      <c r="N84" s="8"/>
      <c r="O84" s="8" t="str">
        <f>TEXT(Table1415[[#This Row],[Fecha]],"mmm")</f>
        <v>ene</v>
      </c>
      <c r="P84" s="9">
        <f t="shared" si="35"/>
        <v>1</v>
      </c>
      <c r="R84" s="68" t="s">
        <v>19</v>
      </c>
      <c r="S84" s="7">
        <v>45239</v>
      </c>
      <c r="T84" s="1">
        <f>YEAR(Table1416[[#This Row],[Fecha]])</f>
        <v>2023</v>
      </c>
      <c r="U84" s="1">
        <v>450</v>
      </c>
      <c r="V84" s="8">
        <v>0.46144878859999999</v>
      </c>
      <c r="W84" s="8" t="str">
        <f>TEXT(Table1416[[#This Row],[Fecha]],"mmm")</f>
        <v>nov</v>
      </c>
      <c r="X84" s="9">
        <f t="shared" si="43"/>
        <v>46</v>
      </c>
      <c r="Z84" s="1" t="s">
        <v>22</v>
      </c>
      <c r="AA84" s="7">
        <v>45232</v>
      </c>
      <c r="AB84" s="1">
        <f>YEAR(Table1417[[#This Row],[Fecha]])</f>
        <v>2023</v>
      </c>
      <c r="AC84" s="1">
        <v>450</v>
      </c>
      <c r="AD84" s="8">
        <v>0.38</v>
      </c>
      <c r="AE84" s="8" t="str">
        <f>TEXT(Table1417[[#This Row],[Fecha]],"mmm")</f>
        <v>nov</v>
      </c>
      <c r="AF84" s="9">
        <f t="shared" si="46"/>
        <v>45</v>
      </c>
    </row>
    <row r="85" spans="1:32">
      <c r="A85" s="1" t="s">
        <v>20</v>
      </c>
      <c r="B85" s="7">
        <v>45225</v>
      </c>
      <c r="C85" s="92">
        <f>YEAR(Table14[[#This Row],[Fecha]])</f>
        <v>2023</v>
      </c>
      <c r="D85" s="1">
        <v>450</v>
      </c>
      <c r="E85" s="64">
        <v>0.72265012669999995</v>
      </c>
      <c r="F85" s="8" t="str">
        <f>TEXT(Table14[[#This Row],[Fecha]],"mmm")</f>
        <v>oct</v>
      </c>
      <c r="G85" s="9">
        <f t="shared" si="45"/>
        <v>44</v>
      </c>
      <c r="H85" s="9"/>
      <c r="K85" s="7"/>
      <c r="M85" s="1">
        <f>YEAR(Table1415[[#This Row],[Fecha]])</f>
        <v>1900</v>
      </c>
      <c r="N85" s="8"/>
      <c r="O85" s="8" t="str">
        <f>TEXT(Table1415[[#This Row],[Fecha]],"mmm")</f>
        <v>ene</v>
      </c>
      <c r="P85" s="9">
        <f t="shared" si="35"/>
        <v>1</v>
      </c>
      <c r="R85" s="1" t="s">
        <v>19</v>
      </c>
      <c r="S85" s="7" t="s">
        <v>499</v>
      </c>
      <c r="T85" s="1">
        <f>YEAR(Table1416[[#This Row],[Fecha]])</f>
        <v>2023</v>
      </c>
      <c r="U85" s="1">
        <v>450</v>
      </c>
      <c r="V85" s="8">
        <v>0.54347301589999997</v>
      </c>
      <c r="W85" s="8" t="str">
        <f>TEXT(Table1416[[#This Row],[Fecha]],"mmm")</f>
        <v>nov</v>
      </c>
      <c r="X85" s="9">
        <f t="shared" si="43"/>
        <v>47</v>
      </c>
      <c r="Z85" s="1" t="s">
        <v>22</v>
      </c>
      <c r="AA85" s="7">
        <v>45233</v>
      </c>
      <c r="AB85" s="1">
        <f>YEAR(Table1417[[#This Row],[Fecha]])</f>
        <v>2023</v>
      </c>
      <c r="AC85" s="1">
        <v>450</v>
      </c>
      <c r="AD85" s="8">
        <v>0.53</v>
      </c>
      <c r="AE85" s="8" t="str">
        <f>TEXT(Table1417[[#This Row],[Fecha]],"mmm")</f>
        <v>nov</v>
      </c>
      <c r="AF85" s="9">
        <f t="shared" ref="AF85:AF86" si="47">(WEEKNUM(AA85,2))</f>
        <v>45</v>
      </c>
    </row>
    <row r="86" spans="1:32">
      <c r="A86" s="1" t="s">
        <v>20</v>
      </c>
      <c r="B86" s="7">
        <v>45225</v>
      </c>
      <c r="C86" s="92">
        <f>YEAR(Table14[[#This Row],[Fecha]])</f>
        <v>2023</v>
      </c>
      <c r="D86" s="1">
        <v>450</v>
      </c>
      <c r="E86" s="64">
        <v>0.64984215909999998</v>
      </c>
      <c r="F86" s="8" t="str">
        <f>TEXT(Table14[[#This Row],[Fecha]],"mmm")</f>
        <v>oct</v>
      </c>
      <c r="G86" s="9">
        <f t="shared" si="45"/>
        <v>44</v>
      </c>
      <c r="H86" s="9"/>
      <c r="K86" s="7"/>
      <c r="M86" s="1">
        <f>YEAR(Table1415[[#This Row],[Fecha]])</f>
        <v>1900</v>
      </c>
      <c r="N86" s="8"/>
      <c r="O86" s="8" t="str">
        <f>TEXT(Table1415[[#This Row],[Fecha]],"mmm")</f>
        <v>ene</v>
      </c>
      <c r="P86" s="9">
        <f t="shared" si="35"/>
        <v>1</v>
      </c>
      <c r="R86" s="1" t="s">
        <v>19</v>
      </c>
      <c r="S86" s="7" t="s">
        <v>500</v>
      </c>
      <c r="T86" s="1">
        <f>YEAR(Table1416[[#This Row],[Fecha]])</f>
        <v>2023</v>
      </c>
      <c r="U86" s="1">
        <v>450</v>
      </c>
      <c r="V86" s="8">
        <v>0.54109920629999997</v>
      </c>
      <c r="W86" s="8" t="str">
        <f>TEXT(Table1416[[#This Row],[Fecha]],"mmm")</f>
        <v>nov</v>
      </c>
      <c r="X86" s="9">
        <f t="shared" si="43"/>
        <v>47</v>
      </c>
      <c r="Z86" s="1" t="s">
        <v>22</v>
      </c>
      <c r="AA86" s="7">
        <v>45234</v>
      </c>
      <c r="AB86" s="1">
        <f>YEAR(Table1417[[#This Row],[Fecha]])</f>
        <v>2023</v>
      </c>
      <c r="AC86" s="1">
        <v>450</v>
      </c>
      <c r="AD86" s="8">
        <v>0.48</v>
      </c>
      <c r="AE86" s="8" t="str">
        <f>TEXT(Table1417[[#This Row],[Fecha]],"mmm")</f>
        <v>nov</v>
      </c>
      <c r="AF86" s="9">
        <f t="shared" si="47"/>
        <v>45</v>
      </c>
    </row>
    <row r="87" spans="1:32" ht="15.75" thickBot="1">
      <c r="A87" s="1" t="s">
        <v>20</v>
      </c>
      <c r="B87" s="7">
        <v>45225</v>
      </c>
      <c r="C87" s="92">
        <f>YEAR(Table14[[#This Row],[Fecha]])</f>
        <v>2023</v>
      </c>
      <c r="D87" s="1">
        <v>540</v>
      </c>
      <c r="E87" s="64">
        <v>0.81904865650000003</v>
      </c>
      <c r="F87" s="8" t="str">
        <f>TEXT(Table14[[#This Row],[Fecha]],"mmm")</f>
        <v>oct</v>
      </c>
      <c r="G87" s="9">
        <f t="shared" si="45"/>
        <v>44</v>
      </c>
      <c r="H87" s="9"/>
      <c r="K87" s="7"/>
      <c r="M87" s="1">
        <f>YEAR(Table1415[[#This Row],[Fecha]])</f>
        <v>1900</v>
      </c>
      <c r="N87" s="8"/>
      <c r="O87" s="8" t="str">
        <f>TEXT(Table1415[[#This Row],[Fecha]],"mmm")</f>
        <v>ene</v>
      </c>
      <c r="P87" s="9">
        <f t="shared" si="35"/>
        <v>1</v>
      </c>
      <c r="R87" s="1" t="s">
        <v>19</v>
      </c>
      <c r="S87" s="7" t="s">
        <v>515</v>
      </c>
      <c r="T87" s="1">
        <f>YEAR(Table1416[[#This Row],[Fecha]])</f>
        <v>2023</v>
      </c>
      <c r="U87" s="1">
        <v>450</v>
      </c>
      <c r="V87" s="8">
        <v>0.63280634920000001</v>
      </c>
      <c r="W87" s="8" t="str">
        <f>TEXT(Table1416[[#This Row],[Fecha]],"mmm")</f>
        <v>nov</v>
      </c>
      <c r="X87" s="9">
        <f t="shared" ref="X87:X89" si="48">(WEEKNUM(S87,2))</f>
        <v>47</v>
      </c>
      <c r="Z87" s="1" t="s">
        <v>22</v>
      </c>
      <c r="AA87" s="7">
        <v>45236</v>
      </c>
      <c r="AB87" s="1">
        <f>YEAR(Table1417[[#This Row],[Fecha]])</f>
        <v>2023</v>
      </c>
      <c r="AC87" s="1">
        <v>450</v>
      </c>
      <c r="AD87" s="8">
        <v>0.66</v>
      </c>
      <c r="AE87" s="8" t="str">
        <f>TEXT(Table1417[[#This Row],[Fecha]],"mmm")</f>
        <v>nov</v>
      </c>
      <c r="AF87" s="9">
        <f>(WEEKNUM(AA87,2))</f>
        <v>46</v>
      </c>
    </row>
    <row r="88" spans="1:32" ht="15.75" thickBot="1">
      <c r="A88" s="65" t="s">
        <v>20</v>
      </c>
      <c r="B88" s="66">
        <v>45229</v>
      </c>
      <c r="C88" s="92">
        <f>YEAR(Table14[[#This Row],[Fecha]])</f>
        <v>2023</v>
      </c>
      <c r="D88" s="65">
        <v>540</v>
      </c>
      <c r="E88" s="67">
        <v>0.70050766580000001</v>
      </c>
      <c r="F88" s="8" t="str">
        <f>TEXT(Table14[[#This Row],[Fecha]],"mmm")</f>
        <v>oct</v>
      </c>
      <c r="G88" s="9">
        <f t="shared" ref="G88:G91" si="49">(WEEKNUM(B88,2))</f>
        <v>45</v>
      </c>
      <c r="H88" s="9"/>
      <c r="K88" s="7"/>
      <c r="M88" s="1">
        <f>YEAR(Table1415[[#This Row],[Fecha]])</f>
        <v>1900</v>
      </c>
      <c r="N88" s="8"/>
      <c r="O88" s="8" t="str">
        <f>TEXT(Table1415[[#This Row],[Fecha]],"mmm")</f>
        <v>ene</v>
      </c>
      <c r="P88" s="9">
        <f t="shared" si="35"/>
        <v>1</v>
      </c>
      <c r="R88" s="1" t="s">
        <v>19</v>
      </c>
      <c r="S88" s="7" t="s">
        <v>509</v>
      </c>
      <c r="T88" s="1">
        <f>YEAR(Table1416[[#This Row],[Fecha]])</f>
        <v>2023</v>
      </c>
      <c r="U88" s="1">
        <v>510</v>
      </c>
      <c r="V88" s="8">
        <v>0.58295238100000002</v>
      </c>
      <c r="W88" s="8" t="str">
        <f>TEXT(Table1416[[#This Row],[Fecha]],"mmm")</f>
        <v>nov</v>
      </c>
      <c r="X88" s="9">
        <f t="shared" si="48"/>
        <v>47</v>
      </c>
      <c r="Z88" s="1" t="s">
        <v>22</v>
      </c>
      <c r="AA88" s="7">
        <v>45237</v>
      </c>
      <c r="AB88" s="1">
        <f>YEAR(Table1417[[#This Row],[Fecha]])</f>
        <v>2023</v>
      </c>
      <c r="AC88" s="1">
        <v>450</v>
      </c>
      <c r="AD88" s="8">
        <v>0.59</v>
      </c>
      <c r="AE88" s="8" t="str">
        <f>TEXT(Table1417[[#This Row],[Fecha]],"mmm")</f>
        <v>nov</v>
      </c>
      <c r="AF88" s="9">
        <f>(WEEKNUM(AA88,2))</f>
        <v>46</v>
      </c>
    </row>
    <row r="89" spans="1:32" ht="15.75" thickBot="1">
      <c r="A89" s="65" t="s">
        <v>20</v>
      </c>
      <c r="B89" s="66">
        <v>45229</v>
      </c>
      <c r="C89" s="92">
        <f>YEAR(Table14[[#This Row],[Fecha]])</f>
        <v>2023</v>
      </c>
      <c r="D89" s="65">
        <v>450</v>
      </c>
      <c r="E89" s="67">
        <v>0.41769295299999998</v>
      </c>
      <c r="F89" s="8" t="str">
        <f>TEXT(Table14[[#This Row],[Fecha]],"mmm")</f>
        <v>oct</v>
      </c>
      <c r="G89" s="9">
        <f t="shared" si="49"/>
        <v>45</v>
      </c>
      <c r="H89" s="9"/>
      <c r="K89" s="7"/>
      <c r="M89" s="1">
        <f>YEAR(Table1415[[#This Row],[Fecha]])</f>
        <v>1900</v>
      </c>
      <c r="N89" s="8"/>
      <c r="O89" s="8" t="str">
        <f>TEXT(Table1415[[#This Row],[Fecha]],"mmm")</f>
        <v>ene</v>
      </c>
      <c r="P89" s="9">
        <f t="shared" si="35"/>
        <v>1</v>
      </c>
      <c r="R89" s="1" t="s">
        <v>19</v>
      </c>
      <c r="S89" s="7" t="s">
        <v>509</v>
      </c>
      <c r="T89" s="1">
        <f>YEAR(Table1416[[#This Row],[Fecha]])</f>
        <v>2023</v>
      </c>
      <c r="U89" s="1">
        <v>450</v>
      </c>
      <c r="V89" s="8">
        <v>0.54380952380000003</v>
      </c>
      <c r="W89" s="8" t="str">
        <f>TEXT(Table1416[[#This Row],[Fecha]],"mmm")</f>
        <v>nov</v>
      </c>
      <c r="X89" s="9">
        <f t="shared" si="48"/>
        <v>47</v>
      </c>
      <c r="Z89" s="1" t="s">
        <v>22</v>
      </c>
      <c r="AA89" s="7">
        <v>45240</v>
      </c>
      <c r="AB89" s="1">
        <f>YEAR(Table1417[[#This Row],[Fecha]])</f>
        <v>2023</v>
      </c>
      <c r="AC89" s="1">
        <v>450</v>
      </c>
      <c r="AD89" s="8">
        <v>0.40176296299999997</v>
      </c>
      <c r="AE89" s="8" t="str">
        <f>TEXT(Table1417[[#This Row],[Fecha]],"mmm")</f>
        <v>nov</v>
      </c>
      <c r="AF89" s="9">
        <f t="shared" ref="AF89:AF92" si="50">(WEEKNUM(AA89,2))</f>
        <v>46</v>
      </c>
    </row>
    <row r="90" spans="1:32" ht="15.75" thickBot="1">
      <c r="A90" s="68" t="s">
        <v>20</v>
      </c>
      <c r="B90" s="69">
        <v>45230</v>
      </c>
      <c r="C90" s="92">
        <f>YEAR(Table14[[#This Row],[Fecha]])</f>
        <v>2023</v>
      </c>
      <c r="D90" s="68">
        <v>450</v>
      </c>
      <c r="E90" s="70">
        <v>0.40997056599999998</v>
      </c>
      <c r="F90" s="8" t="str">
        <f>TEXT(Table14[[#This Row],[Fecha]],"mmm")</f>
        <v>oct</v>
      </c>
      <c r="G90" s="9">
        <f t="shared" si="49"/>
        <v>45</v>
      </c>
      <c r="H90" s="9"/>
      <c r="K90" s="7"/>
      <c r="M90" s="1">
        <f>YEAR(Table1415[[#This Row],[Fecha]])</f>
        <v>1900</v>
      </c>
      <c r="N90" s="8"/>
      <c r="O90" s="8" t="str">
        <f>TEXT(Table1415[[#This Row],[Fecha]],"mmm")</f>
        <v>ene</v>
      </c>
      <c r="P90" s="9">
        <f t="shared" si="35"/>
        <v>1</v>
      </c>
      <c r="R90" s="1" t="s">
        <v>19</v>
      </c>
      <c r="S90" s="7" t="s">
        <v>502</v>
      </c>
      <c r="T90" s="1">
        <f>YEAR(Table1416[[#This Row],[Fecha]])</f>
        <v>2023</v>
      </c>
      <c r="U90" s="1">
        <v>516</v>
      </c>
      <c r="V90" s="8">
        <v>0.64885382059999996</v>
      </c>
      <c r="W90" s="8" t="str">
        <f>TEXT(Table1416[[#This Row],[Fecha]],"mmm")</f>
        <v>nov</v>
      </c>
      <c r="X90" s="9">
        <f t="shared" ref="X90" si="51">(WEEKNUM(S90,2))</f>
        <v>47</v>
      </c>
      <c r="Z90" s="1" t="s">
        <v>22</v>
      </c>
      <c r="AA90" s="7">
        <v>45238</v>
      </c>
      <c r="AB90" s="1">
        <f>YEAR(Table1417[[#This Row],[Fecha]])</f>
        <v>2023</v>
      </c>
      <c r="AC90" s="1">
        <v>450</v>
      </c>
      <c r="AD90" s="8">
        <v>0.53708888889999995</v>
      </c>
      <c r="AE90" s="8" t="str">
        <f>TEXT(Table1417[[#This Row],[Fecha]],"mmm")</f>
        <v>nov</v>
      </c>
      <c r="AF90" s="9">
        <f t="shared" si="50"/>
        <v>46</v>
      </c>
    </row>
    <row r="91" spans="1:32" ht="15.75" thickBot="1">
      <c r="A91" s="68" t="s">
        <v>20</v>
      </c>
      <c r="B91" s="69">
        <v>45230</v>
      </c>
      <c r="C91" s="92">
        <f>YEAR(Table14[[#This Row],[Fecha]])</f>
        <v>2023</v>
      </c>
      <c r="D91" s="1">
        <v>450</v>
      </c>
      <c r="E91" s="8">
        <v>0.73</v>
      </c>
      <c r="F91" s="8" t="str">
        <f>TEXT(Table14[[#This Row],[Fecha]],"mmm")</f>
        <v>oct</v>
      </c>
      <c r="G91" s="9">
        <f t="shared" si="49"/>
        <v>45</v>
      </c>
      <c r="H91" s="9"/>
      <c r="K91" s="7"/>
      <c r="M91" s="1">
        <f>YEAR(Table1415[[#This Row],[Fecha]])</f>
        <v>1900</v>
      </c>
      <c r="N91" s="8"/>
      <c r="O91" s="8" t="str">
        <f>TEXT(Table1415[[#This Row],[Fecha]],"mmm")</f>
        <v>ene</v>
      </c>
      <c r="P91" s="9">
        <f t="shared" si="35"/>
        <v>1</v>
      </c>
      <c r="R91" s="1" t="s">
        <v>19</v>
      </c>
      <c r="S91" s="7" t="s">
        <v>512</v>
      </c>
      <c r="T91" s="1">
        <f>YEAR(Table1416[[#This Row],[Fecha]])</f>
        <v>2023</v>
      </c>
      <c r="U91" s="1">
        <v>450</v>
      </c>
      <c r="V91" s="8">
        <v>0.62030476189999995</v>
      </c>
      <c r="W91" s="8" t="str">
        <f>TEXT(Table1416[[#This Row],[Fecha]],"mmm")</f>
        <v>nov</v>
      </c>
      <c r="X91" s="9">
        <f t="shared" ref="X91:X92" si="52">(WEEKNUM(S91,2))</f>
        <v>47</v>
      </c>
      <c r="Z91" s="1" t="s">
        <v>22</v>
      </c>
      <c r="AA91" s="7">
        <v>45239</v>
      </c>
      <c r="AB91" s="1">
        <f>YEAR(Table1417[[#This Row],[Fecha]])</f>
        <v>2023</v>
      </c>
      <c r="AC91" s="1">
        <v>450</v>
      </c>
      <c r="AD91" s="8">
        <v>0.51071481480000003</v>
      </c>
      <c r="AE91" s="8" t="str">
        <f>TEXT(Table1417[[#This Row],[Fecha]],"mmm")</f>
        <v>nov</v>
      </c>
      <c r="AF91" s="9">
        <f t="shared" si="50"/>
        <v>46</v>
      </c>
    </row>
    <row r="92" spans="1:32" ht="15.75" thickBot="1">
      <c r="A92" s="68" t="s">
        <v>20</v>
      </c>
      <c r="B92" s="69">
        <v>45230</v>
      </c>
      <c r="C92" s="92">
        <f>YEAR(Table14[[#This Row],[Fecha]])</f>
        <v>2023</v>
      </c>
      <c r="D92" s="1">
        <f>8*60</f>
        <v>480</v>
      </c>
      <c r="E92" s="8">
        <v>0.52</v>
      </c>
      <c r="F92" s="8" t="str">
        <f>TEXT(Table14[[#This Row],[Fecha]],"mmm")</f>
        <v>oct</v>
      </c>
      <c r="G92" s="9">
        <f>(WEEKNUM(B92,2))</f>
        <v>45</v>
      </c>
      <c r="H92" s="9"/>
      <c r="K92" s="7"/>
      <c r="M92" s="1">
        <f>YEAR(Table1415[[#This Row],[Fecha]])</f>
        <v>1900</v>
      </c>
      <c r="N92" s="8"/>
      <c r="O92" s="8" t="str">
        <f>TEXT(Table1415[[#This Row],[Fecha]],"mmm")</f>
        <v>ene</v>
      </c>
      <c r="P92" s="9">
        <f t="shared" si="35"/>
        <v>1</v>
      </c>
      <c r="R92" s="1" t="s">
        <v>19</v>
      </c>
      <c r="S92" s="7" t="s">
        <v>512</v>
      </c>
      <c r="T92" s="1">
        <f>YEAR(Table1416[[#This Row],[Fecha]])</f>
        <v>2023</v>
      </c>
      <c r="U92" s="1">
        <v>450</v>
      </c>
      <c r="V92" s="8">
        <v>0.41376708439999998</v>
      </c>
      <c r="W92" s="8" t="str">
        <f>TEXT(Table1416[[#This Row],[Fecha]],"mmm")</f>
        <v>nov</v>
      </c>
      <c r="X92" s="9">
        <f t="shared" si="52"/>
        <v>47</v>
      </c>
      <c r="Z92" s="1" t="s">
        <v>22</v>
      </c>
      <c r="AA92" s="7">
        <v>45239</v>
      </c>
      <c r="AB92" s="1">
        <f>YEAR(Table1417[[#This Row],[Fecha]])</f>
        <v>2023</v>
      </c>
      <c r="AC92" s="1">
        <v>450</v>
      </c>
      <c r="AD92" s="8">
        <v>0.61095555560000003</v>
      </c>
      <c r="AE92" s="8" t="str">
        <f>TEXT(Table1417[[#This Row],[Fecha]],"mmm")</f>
        <v>nov</v>
      </c>
      <c r="AF92" s="9">
        <f t="shared" si="50"/>
        <v>46</v>
      </c>
    </row>
    <row r="93" spans="1:32" ht="15.75" thickBot="1">
      <c r="A93" s="68" t="s">
        <v>20</v>
      </c>
      <c r="B93" s="7">
        <v>45232</v>
      </c>
      <c r="C93" s="92">
        <f>YEAR(Table14[[#This Row],[Fecha]])</f>
        <v>2023</v>
      </c>
      <c r="D93" s="1">
        <f>9*60</f>
        <v>540</v>
      </c>
      <c r="E93" s="8">
        <v>0.8</v>
      </c>
      <c r="F93" s="8" t="str">
        <f>TEXT(Table14[[#This Row],[Fecha]],"mmm")</f>
        <v>nov</v>
      </c>
      <c r="G93" s="9">
        <f>(WEEKNUM(B93,2))</f>
        <v>45</v>
      </c>
      <c r="H93" s="9"/>
      <c r="K93" s="7"/>
      <c r="M93" s="1">
        <f>YEAR(Table1415[[#This Row],[Fecha]])</f>
        <v>1900</v>
      </c>
      <c r="N93" s="8"/>
      <c r="O93" s="8" t="str">
        <f>TEXT(Table1415[[#This Row],[Fecha]],"mmm")</f>
        <v>ene</v>
      </c>
      <c r="P93" s="9">
        <f t="shared" si="35"/>
        <v>1</v>
      </c>
      <c r="R93" s="1" t="s">
        <v>19</v>
      </c>
      <c r="S93" s="7">
        <v>45252</v>
      </c>
      <c r="T93" s="1">
        <f>YEAR(Table1416[[#This Row],[Fecha]])</f>
        <v>2023</v>
      </c>
      <c r="U93" s="1">
        <v>450</v>
      </c>
      <c r="V93" s="8">
        <v>0.56974603170000004</v>
      </c>
      <c r="W93" s="8" t="str">
        <f>TEXT(Table1416[[#This Row],[Fecha]],"mmm")</f>
        <v>nov</v>
      </c>
      <c r="X93" s="9">
        <f t="shared" ref="X93:X100" si="53">(WEEKNUM(S93,2))</f>
        <v>48</v>
      </c>
      <c r="Z93" s="1" t="s">
        <v>22</v>
      </c>
      <c r="AA93" s="7">
        <v>45240</v>
      </c>
      <c r="AB93" s="1">
        <f>YEAR(Table1417[[#This Row],[Fecha]])</f>
        <v>2023</v>
      </c>
      <c r="AC93" s="1">
        <v>450</v>
      </c>
      <c r="AD93" s="8">
        <v>0.43109259259999999</v>
      </c>
      <c r="AE93" s="8" t="str">
        <f>TEXT(Table1417[[#This Row],[Fecha]],"mmm")</f>
        <v>nov</v>
      </c>
      <c r="AF93" s="9">
        <f t="shared" ref="AF93:AF100" si="54">(WEEKNUM(AA93,2))</f>
        <v>46</v>
      </c>
    </row>
    <row r="94" spans="1:32" ht="15.75" thickBot="1">
      <c r="A94" s="68" t="s">
        <v>20</v>
      </c>
      <c r="B94" s="7">
        <v>45232</v>
      </c>
      <c r="C94" s="92">
        <f>YEAR(Table14[[#This Row],[Fecha]])</f>
        <v>2023</v>
      </c>
      <c r="D94" s="1">
        <v>450</v>
      </c>
      <c r="E94" s="8">
        <v>0.73</v>
      </c>
      <c r="F94" s="8" t="str">
        <f>TEXT(Table14[[#This Row],[Fecha]],"mmm")</f>
        <v>nov</v>
      </c>
      <c r="G94" s="9">
        <f>(WEEKNUM(B94,2))</f>
        <v>45</v>
      </c>
      <c r="H94" s="9"/>
      <c r="K94" s="7"/>
      <c r="M94" s="1">
        <f>YEAR(Table1415[[#This Row],[Fecha]])</f>
        <v>1900</v>
      </c>
      <c r="N94" s="8"/>
      <c r="O94" s="8" t="str">
        <f>TEXT(Table1415[[#This Row],[Fecha]],"mmm")</f>
        <v>ene</v>
      </c>
      <c r="P94" s="9">
        <f t="shared" si="35"/>
        <v>1</v>
      </c>
      <c r="S94" s="7"/>
      <c r="T94" s="1">
        <f>YEAR(Table1416[[#This Row],[Fecha]])</f>
        <v>1900</v>
      </c>
      <c r="V94" s="78"/>
      <c r="W94" s="8" t="str">
        <f>TEXT(Table1416[[#This Row],[Fecha]],"mmm")</f>
        <v>ene</v>
      </c>
      <c r="X94" s="9">
        <f t="shared" si="53"/>
        <v>1</v>
      </c>
      <c r="Z94" s="1" t="s">
        <v>22</v>
      </c>
      <c r="AA94" s="7">
        <v>45241</v>
      </c>
      <c r="AB94" s="1">
        <f>YEAR(Table1417[[#This Row],[Fecha]])</f>
        <v>2023</v>
      </c>
      <c r="AC94" s="1">
        <v>450</v>
      </c>
      <c r="AD94" s="8">
        <v>0.68441481479999999</v>
      </c>
      <c r="AE94" s="8" t="str">
        <f>TEXT(Table1417[[#This Row],[Fecha]],"mmm")</f>
        <v>nov</v>
      </c>
      <c r="AF94" s="9">
        <f t="shared" si="54"/>
        <v>46</v>
      </c>
    </row>
    <row r="95" spans="1:32" ht="15.75" thickBot="1">
      <c r="A95" s="68" t="s">
        <v>20</v>
      </c>
      <c r="B95" s="7">
        <v>45232</v>
      </c>
      <c r="C95" s="92">
        <f>YEAR(Table14[[#This Row],[Fecha]])</f>
        <v>2023</v>
      </c>
      <c r="D95" s="1">
        <v>450</v>
      </c>
      <c r="E95" s="8">
        <v>0.82</v>
      </c>
      <c r="F95" s="8" t="str">
        <f>TEXT(Table14[[#This Row],[Fecha]],"mmm")</f>
        <v>nov</v>
      </c>
      <c r="G95" s="9">
        <f>(WEEKNUM(B95,2))</f>
        <v>45</v>
      </c>
      <c r="H95" s="9"/>
      <c r="K95" s="7"/>
      <c r="M95" s="1">
        <f>YEAR(Table1415[[#This Row],[Fecha]])</f>
        <v>1900</v>
      </c>
      <c r="N95" s="8"/>
      <c r="O95" s="8" t="str">
        <f>TEXT(Table1415[[#This Row],[Fecha]],"mmm")</f>
        <v>ene</v>
      </c>
      <c r="P95" s="9">
        <f t="shared" si="35"/>
        <v>1</v>
      </c>
      <c r="R95" s="1" t="s">
        <v>19</v>
      </c>
      <c r="S95" s="7">
        <v>45253</v>
      </c>
      <c r="T95" s="1">
        <f>YEAR(Table1416[[#This Row],[Fecha]])</f>
        <v>2023</v>
      </c>
      <c r="U95" s="1">
        <v>450</v>
      </c>
      <c r="V95" s="8">
        <v>0.6964063492</v>
      </c>
      <c r="W95" s="8" t="str">
        <f>TEXT(Table1416[[#This Row],[Fecha]],"mmm")</f>
        <v>nov</v>
      </c>
      <c r="X95" s="9">
        <f t="shared" si="53"/>
        <v>48</v>
      </c>
      <c r="Z95" s="1" t="s">
        <v>22</v>
      </c>
      <c r="AA95" s="7">
        <v>45241</v>
      </c>
      <c r="AB95" s="1">
        <f>YEAR(Table1417[[#This Row],[Fecha]])</f>
        <v>2023</v>
      </c>
      <c r="AC95" s="1">
        <v>450</v>
      </c>
      <c r="AD95" s="8">
        <v>0.65308148150000001</v>
      </c>
      <c r="AE95" s="8" t="str">
        <f>TEXT(Table1417[[#This Row],[Fecha]],"mmm")</f>
        <v>nov</v>
      </c>
      <c r="AF95" s="9">
        <f t="shared" si="54"/>
        <v>46</v>
      </c>
    </row>
    <row r="96" spans="1:32" ht="15.75" thickBot="1">
      <c r="A96" s="68" t="s">
        <v>20</v>
      </c>
      <c r="B96" s="7">
        <v>45233</v>
      </c>
      <c r="C96" s="92">
        <f>YEAR(Table14[[#This Row],[Fecha]])</f>
        <v>2023</v>
      </c>
      <c r="D96" s="65">
        <v>540</v>
      </c>
      <c r="E96" s="8">
        <v>0.82</v>
      </c>
      <c r="F96" s="8" t="str">
        <f>TEXT(Table14[[#This Row],[Fecha]],"mmm")</f>
        <v>nov</v>
      </c>
      <c r="G96" s="9">
        <f>(WEEKNUM(B96,2))</f>
        <v>45</v>
      </c>
      <c r="H96" s="9"/>
      <c r="K96" s="7"/>
      <c r="M96" s="1">
        <f>YEAR(Table1415[[#This Row],[Fecha]])</f>
        <v>1900</v>
      </c>
      <c r="N96" s="8"/>
      <c r="O96" s="8" t="str">
        <f>TEXT(Table1415[[#This Row],[Fecha]],"mmm")</f>
        <v>ene</v>
      </c>
      <c r="P96" s="9">
        <f t="shared" si="35"/>
        <v>1</v>
      </c>
      <c r="R96" s="1" t="s">
        <v>19</v>
      </c>
      <c r="S96" s="7">
        <v>45253</v>
      </c>
      <c r="T96" s="1">
        <f>YEAR(Table1416[[#This Row],[Fecha]])</f>
        <v>2023</v>
      </c>
      <c r="U96" s="1">
        <v>450</v>
      </c>
      <c r="V96" s="8">
        <v>0.56255873020000002</v>
      </c>
      <c r="W96" s="8" t="str">
        <f>TEXT(Table1416[[#This Row],[Fecha]],"mmm")</f>
        <v>nov</v>
      </c>
      <c r="X96" s="9">
        <f t="shared" si="53"/>
        <v>48</v>
      </c>
      <c r="Z96" s="1" t="s">
        <v>22</v>
      </c>
      <c r="AA96" s="7" t="s">
        <v>499</v>
      </c>
      <c r="AB96" s="1">
        <f>YEAR(Table1417[[#This Row],[Fecha]])</f>
        <v>2023</v>
      </c>
      <c r="AC96" s="1">
        <v>450</v>
      </c>
      <c r="AD96" s="8">
        <v>0.48461851849999998</v>
      </c>
      <c r="AE96" s="8" t="str">
        <f>TEXT(Table1417[[#This Row],[Fecha]],"mmm")</f>
        <v>nov</v>
      </c>
      <c r="AF96" s="9">
        <f t="shared" si="54"/>
        <v>47</v>
      </c>
    </row>
    <row r="97" spans="1:32" ht="15.75" thickBot="1">
      <c r="A97" s="68" t="s">
        <v>20</v>
      </c>
      <c r="B97" s="7">
        <v>45233</v>
      </c>
      <c r="C97" s="92">
        <f>YEAR(Table14[[#This Row],[Fecha]])</f>
        <v>2023</v>
      </c>
      <c r="D97" s="65">
        <v>450</v>
      </c>
      <c r="E97" s="8">
        <v>0.74</v>
      </c>
      <c r="F97" s="8" t="str">
        <f>TEXT(Table14[[#This Row],[Fecha]],"mmm")</f>
        <v>nov</v>
      </c>
      <c r="G97" s="9">
        <f t="shared" ref="G97:G98" si="55">(WEEKNUM(B97,2))</f>
        <v>45</v>
      </c>
      <c r="H97" s="9"/>
      <c r="K97" s="7"/>
      <c r="M97" s="1">
        <f>YEAR(Table1415[[#This Row],[Fecha]])</f>
        <v>1900</v>
      </c>
      <c r="N97" s="8"/>
      <c r="O97" s="8" t="str">
        <f>TEXT(Table1415[[#This Row],[Fecha]],"mmm")</f>
        <v>ene</v>
      </c>
      <c r="P97" s="9">
        <f t="shared" si="35"/>
        <v>1</v>
      </c>
      <c r="R97" s="1" t="s">
        <v>19</v>
      </c>
      <c r="S97" s="7">
        <v>45254</v>
      </c>
      <c r="T97" s="1">
        <f>YEAR(Table1416[[#This Row],[Fecha]])</f>
        <v>2023</v>
      </c>
      <c r="U97" s="1">
        <v>450</v>
      </c>
      <c r="V97" s="8">
        <v>0.53332063490000003</v>
      </c>
      <c r="W97" s="8" t="str">
        <f>TEXT(Table1416[[#This Row],[Fecha]],"mmm")</f>
        <v>nov</v>
      </c>
      <c r="X97" s="9">
        <f t="shared" si="53"/>
        <v>48</v>
      </c>
      <c r="Z97" s="1" t="s">
        <v>22</v>
      </c>
      <c r="AA97" s="7" t="s">
        <v>500</v>
      </c>
      <c r="AB97" s="1">
        <f>YEAR(Table1417[[#This Row],[Fecha]])</f>
        <v>2023</v>
      </c>
      <c r="AC97" s="1">
        <v>450</v>
      </c>
      <c r="AD97" s="8">
        <v>0.4591074074</v>
      </c>
      <c r="AE97" s="8" t="str">
        <f>TEXT(Table1417[[#This Row],[Fecha]],"mmm")</f>
        <v>nov</v>
      </c>
      <c r="AF97" s="9">
        <f t="shared" si="54"/>
        <v>47</v>
      </c>
    </row>
    <row r="98" spans="1:32" ht="15.75" thickBot="1">
      <c r="A98" s="68" t="s">
        <v>20</v>
      </c>
      <c r="B98" s="7">
        <v>45233</v>
      </c>
      <c r="C98" s="92">
        <f>YEAR(Table14[[#This Row],[Fecha]])</f>
        <v>2023</v>
      </c>
      <c r="D98" s="68">
        <v>450</v>
      </c>
      <c r="E98" s="8">
        <v>0.81</v>
      </c>
      <c r="F98" s="8" t="str">
        <f>TEXT(Table14[[#This Row],[Fecha]],"mmm")</f>
        <v>nov</v>
      </c>
      <c r="G98" s="9">
        <f t="shared" si="55"/>
        <v>45</v>
      </c>
      <c r="H98" s="9"/>
      <c r="K98" s="7"/>
      <c r="M98" s="1">
        <f>YEAR(Table1415[[#This Row],[Fecha]])</f>
        <v>1900</v>
      </c>
      <c r="N98" s="8"/>
      <c r="O98" s="8" t="str">
        <f>TEXT(Table1415[[#This Row],[Fecha]],"mmm")</f>
        <v>ene</v>
      </c>
      <c r="P98" s="9">
        <f t="shared" si="35"/>
        <v>1</v>
      </c>
      <c r="R98" s="1" t="s">
        <v>19</v>
      </c>
      <c r="S98" s="7">
        <v>45254</v>
      </c>
      <c r="T98" s="1">
        <f>YEAR(Table1416[[#This Row],[Fecha]])</f>
        <v>2023</v>
      </c>
      <c r="U98" s="1">
        <v>450</v>
      </c>
      <c r="V98" s="8">
        <v>0.51813968249999998</v>
      </c>
      <c r="W98" s="8" t="str">
        <f>TEXT(Table1416[[#This Row],[Fecha]],"mmm")</f>
        <v>nov</v>
      </c>
      <c r="X98" s="9">
        <f t="shared" si="53"/>
        <v>48</v>
      </c>
      <c r="Z98" s="1" t="s">
        <v>22</v>
      </c>
      <c r="AA98" s="7" t="s">
        <v>500</v>
      </c>
      <c r="AB98" s="1">
        <f>YEAR(Table1417[[#This Row],[Fecha]])</f>
        <v>2023</v>
      </c>
      <c r="AC98" s="1">
        <v>450</v>
      </c>
      <c r="AD98" s="8">
        <v>0.39022222220000002</v>
      </c>
      <c r="AE98" s="8" t="str">
        <f>TEXT(Table1417[[#This Row],[Fecha]],"mmm")</f>
        <v>nov</v>
      </c>
      <c r="AF98" s="9">
        <f t="shared" si="54"/>
        <v>47</v>
      </c>
    </row>
    <row r="99" spans="1:32" ht="15.75" thickBot="1">
      <c r="A99" s="68" t="s">
        <v>20</v>
      </c>
      <c r="B99" s="7">
        <v>45234</v>
      </c>
      <c r="C99" s="92">
        <f>YEAR(Table14[[#This Row],[Fecha]])</f>
        <v>2023</v>
      </c>
      <c r="D99" s="1">
        <v>450</v>
      </c>
      <c r="E99" s="8">
        <v>0.9</v>
      </c>
      <c r="F99" s="8" t="str">
        <f>TEXT(Table14[[#This Row],[Fecha]],"mmm")</f>
        <v>nov</v>
      </c>
      <c r="G99" s="9">
        <f>(WEEKNUM(B99,2))</f>
        <v>45</v>
      </c>
      <c r="H99" s="9"/>
      <c r="K99" s="7"/>
      <c r="M99" s="1">
        <f>YEAR(Table1415[[#This Row],[Fecha]])</f>
        <v>1900</v>
      </c>
      <c r="N99" s="8"/>
      <c r="O99" s="8" t="str">
        <f>TEXT(Table1415[[#This Row],[Fecha]],"mmm")</f>
        <v>ene</v>
      </c>
      <c r="P99" s="9">
        <f t="shared" si="35"/>
        <v>1</v>
      </c>
      <c r="R99" s="1" t="s">
        <v>19</v>
      </c>
      <c r="S99" s="7">
        <v>45257</v>
      </c>
      <c r="T99" s="1">
        <f>YEAR(Table1416[[#This Row],[Fecha]])</f>
        <v>2023</v>
      </c>
      <c r="U99" s="1">
        <v>535</v>
      </c>
      <c r="V99" s="8">
        <v>0.75680000000000003</v>
      </c>
      <c r="W99" s="8" t="str">
        <f>TEXT(Table1416[[#This Row],[Fecha]],"mmm")</f>
        <v>nov</v>
      </c>
      <c r="X99" s="9">
        <f t="shared" si="53"/>
        <v>49</v>
      </c>
      <c r="Z99" s="1" t="s">
        <v>22</v>
      </c>
      <c r="AA99" s="7" t="s">
        <v>515</v>
      </c>
      <c r="AB99" s="1">
        <f>YEAR(Table1417[[#This Row],[Fecha]])</f>
        <v>2023</v>
      </c>
      <c r="AC99" s="1">
        <v>450</v>
      </c>
      <c r="AD99" s="8">
        <v>0.55041111109999996</v>
      </c>
      <c r="AE99" s="8" t="str">
        <f>TEXT(Table1417[[#This Row],[Fecha]],"mmm")</f>
        <v>nov</v>
      </c>
      <c r="AF99" s="9">
        <f t="shared" si="54"/>
        <v>47</v>
      </c>
    </row>
    <row r="100" spans="1:32" ht="15.75" thickBot="1">
      <c r="A100" s="68" t="s">
        <v>20</v>
      </c>
      <c r="B100" s="7">
        <v>45234</v>
      </c>
      <c r="C100" s="92">
        <f>YEAR(Table14[[#This Row],[Fecha]])</f>
        <v>2023</v>
      </c>
      <c r="D100" s="1">
        <v>450</v>
      </c>
      <c r="E100" s="8">
        <v>0.88</v>
      </c>
      <c r="F100" s="8" t="str">
        <f>TEXT(Table14[[#This Row],[Fecha]],"mmm")</f>
        <v>nov</v>
      </c>
      <c r="G100" s="9">
        <f>(WEEKNUM(B100,2))</f>
        <v>45</v>
      </c>
      <c r="H100" s="9"/>
      <c r="K100" s="7"/>
      <c r="M100" s="1">
        <f>YEAR(Table1415[[#This Row],[Fecha]])</f>
        <v>1900</v>
      </c>
      <c r="N100" s="8"/>
      <c r="O100" s="8" t="str">
        <f>TEXT(Table1415[[#This Row],[Fecha]],"mmm")</f>
        <v>ene</v>
      </c>
      <c r="P100" s="9">
        <f t="shared" si="35"/>
        <v>1</v>
      </c>
      <c r="R100" s="1" t="s">
        <v>19</v>
      </c>
      <c r="S100" s="7">
        <v>45258</v>
      </c>
      <c r="T100" s="1">
        <f>YEAR(Table1416[[#This Row],[Fecha]])</f>
        <v>2023</v>
      </c>
      <c r="U100" s="1">
        <v>532</v>
      </c>
      <c r="V100" s="8">
        <v>0.69040000000000001</v>
      </c>
      <c r="W100" s="8" t="str">
        <f>TEXT(Table1416[[#This Row],[Fecha]],"mmm")</f>
        <v>nov</v>
      </c>
      <c r="X100" s="9">
        <f t="shared" si="53"/>
        <v>49</v>
      </c>
      <c r="Z100" s="1" t="s">
        <v>22</v>
      </c>
      <c r="AA100" s="7" t="s">
        <v>515</v>
      </c>
      <c r="AB100" s="1">
        <f>YEAR(Table1417[[#This Row],[Fecha]])</f>
        <v>2023</v>
      </c>
      <c r="AC100" s="1">
        <v>450</v>
      </c>
      <c r="AD100" s="8">
        <v>0.4716814815</v>
      </c>
      <c r="AE100" s="8" t="str">
        <f>TEXT(Table1417[[#This Row],[Fecha]],"mmm")</f>
        <v>nov</v>
      </c>
      <c r="AF100" s="9">
        <f t="shared" si="54"/>
        <v>47</v>
      </c>
    </row>
    <row r="101" spans="1:32" ht="15.75" thickBot="1">
      <c r="A101" s="68" t="s">
        <v>20</v>
      </c>
      <c r="B101" s="7">
        <v>45236</v>
      </c>
      <c r="C101" s="92">
        <f>YEAR(Table14[[#This Row],[Fecha]])</f>
        <v>2023</v>
      </c>
      <c r="D101" s="65">
        <v>540</v>
      </c>
      <c r="E101" s="8">
        <v>0.93</v>
      </c>
      <c r="F101" s="8" t="str">
        <f>TEXT(Table14[[#This Row],[Fecha]],"mmm")</f>
        <v>nov</v>
      </c>
      <c r="G101" s="9">
        <f t="shared" ref="G101:G102" si="56">(WEEKNUM(B101,2))</f>
        <v>46</v>
      </c>
      <c r="H101" s="9"/>
      <c r="K101" s="7"/>
      <c r="M101" s="1">
        <f>YEAR(Table1415[[#This Row],[Fecha]])</f>
        <v>1900</v>
      </c>
      <c r="N101" s="8"/>
      <c r="O101" s="8" t="str">
        <f>TEXT(Table1415[[#This Row],[Fecha]],"mmm")</f>
        <v>ene</v>
      </c>
      <c r="P101" s="9">
        <f t="shared" si="35"/>
        <v>1</v>
      </c>
      <c r="R101" s="1" t="s">
        <v>19</v>
      </c>
      <c r="S101" s="7">
        <v>45258</v>
      </c>
      <c r="T101" s="1">
        <f>YEAR(Table1416[[#This Row],[Fecha]])</f>
        <v>2023</v>
      </c>
      <c r="U101" s="1">
        <v>450</v>
      </c>
      <c r="V101" s="8">
        <v>0.49659999999999999</v>
      </c>
      <c r="W101" s="8" t="str">
        <f>TEXT(Table1416[[#This Row],[Fecha]],"mmm")</f>
        <v>nov</v>
      </c>
      <c r="X101" s="9">
        <f t="shared" ref="X101:X103" si="57">(WEEKNUM(S101,2))</f>
        <v>49</v>
      </c>
      <c r="Z101" s="1" t="s">
        <v>22</v>
      </c>
      <c r="AA101" s="7" t="s">
        <v>509</v>
      </c>
      <c r="AB101" s="1">
        <f>YEAR(Table1417[[#This Row],[Fecha]])</f>
        <v>2023</v>
      </c>
      <c r="AC101" s="1">
        <v>450</v>
      </c>
      <c r="AD101" s="8">
        <v>0.51070740739999998</v>
      </c>
      <c r="AE101" s="8" t="str">
        <f>TEXT(Table1417[[#This Row],[Fecha]],"mmm")</f>
        <v>nov</v>
      </c>
      <c r="AF101" s="9">
        <f t="shared" ref="AF101:AF102" si="58">(WEEKNUM(AA101,2))</f>
        <v>47</v>
      </c>
    </row>
    <row r="102" spans="1:32" ht="15.75" thickBot="1">
      <c r="A102" s="68" t="s">
        <v>20</v>
      </c>
      <c r="B102" s="7">
        <v>45236</v>
      </c>
      <c r="C102" s="92">
        <f>YEAR(Table14[[#This Row],[Fecha]])</f>
        <v>2023</v>
      </c>
      <c r="D102" s="65">
        <v>450</v>
      </c>
      <c r="E102" s="8">
        <v>0.88</v>
      </c>
      <c r="F102" s="8" t="str">
        <f>TEXT(Table14[[#This Row],[Fecha]],"mmm")</f>
        <v>nov</v>
      </c>
      <c r="G102" s="9">
        <f t="shared" si="56"/>
        <v>46</v>
      </c>
      <c r="H102" s="9"/>
      <c r="K102" s="7"/>
      <c r="M102" s="1">
        <f>YEAR(Table1415[[#This Row],[Fecha]])</f>
        <v>1900</v>
      </c>
      <c r="N102" s="8"/>
      <c r="O102" s="8" t="str">
        <f>TEXT(Table1415[[#This Row],[Fecha]],"mmm")</f>
        <v>ene</v>
      </c>
      <c r="P102" s="9">
        <f t="shared" si="35"/>
        <v>1</v>
      </c>
      <c r="R102" s="1" t="s">
        <v>19</v>
      </c>
      <c r="S102" s="7">
        <v>45259</v>
      </c>
      <c r="T102" s="1">
        <f>YEAR(Table1416[[#This Row],[Fecha]])</f>
        <v>2023</v>
      </c>
      <c r="U102" s="1">
        <v>461</v>
      </c>
      <c r="V102" s="8">
        <v>0.71509999999999996</v>
      </c>
      <c r="W102" s="8" t="str">
        <f>TEXT(Table1416[[#This Row],[Fecha]],"mmm")</f>
        <v>nov</v>
      </c>
      <c r="X102" s="9">
        <f t="shared" si="57"/>
        <v>49</v>
      </c>
      <c r="Z102" s="1" t="s">
        <v>22</v>
      </c>
      <c r="AA102" s="7" t="s">
        <v>502</v>
      </c>
      <c r="AB102" s="1">
        <f>YEAR(Table1417[[#This Row],[Fecha]])</f>
        <v>2023</v>
      </c>
      <c r="AC102" s="1">
        <v>450</v>
      </c>
      <c r="AD102" s="8">
        <v>0.46942222220000002</v>
      </c>
      <c r="AE102" s="8" t="str">
        <f>TEXT(Table1417[[#This Row],[Fecha]],"mmm")</f>
        <v>nov</v>
      </c>
      <c r="AF102" s="9">
        <f t="shared" si="58"/>
        <v>47</v>
      </c>
    </row>
    <row r="103" spans="1:32" ht="15.75" thickBot="1">
      <c r="A103" s="68" t="s">
        <v>20</v>
      </c>
      <c r="B103" s="7">
        <v>45236</v>
      </c>
      <c r="C103" s="92">
        <f>YEAR(Table14[[#This Row],[Fecha]])</f>
        <v>2023</v>
      </c>
      <c r="D103" s="68">
        <v>450</v>
      </c>
      <c r="E103" s="8">
        <v>0.81</v>
      </c>
      <c r="F103" s="8" t="str">
        <f>TEXT(Table14[[#This Row],[Fecha]],"mmm")</f>
        <v>nov</v>
      </c>
      <c r="G103" s="9">
        <f>(WEEKNUM(B103,2))</f>
        <v>46</v>
      </c>
      <c r="H103" s="9"/>
      <c r="K103" s="7"/>
      <c r="M103" s="1">
        <f>YEAR(Table1415[[#This Row],[Fecha]])</f>
        <v>1900</v>
      </c>
      <c r="N103" s="8"/>
      <c r="O103" s="8" t="str">
        <f>TEXT(Table1415[[#This Row],[Fecha]],"mmm")</f>
        <v>ene</v>
      </c>
      <c r="P103" s="9">
        <f t="shared" si="35"/>
        <v>1</v>
      </c>
      <c r="R103" s="1" t="s">
        <v>19</v>
      </c>
      <c r="S103" s="7">
        <v>45259</v>
      </c>
      <c r="T103" s="1">
        <f>YEAR(Table1416[[#This Row],[Fecha]])</f>
        <v>2023</v>
      </c>
      <c r="U103" s="1">
        <v>450</v>
      </c>
      <c r="V103" s="8">
        <v>0.65549999999999997</v>
      </c>
      <c r="W103" s="8" t="str">
        <f>TEXT(Table1416[[#This Row],[Fecha]],"mmm")</f>
        <v>nov</v>
      </c>
      <c r="X103" s="9">
        <f t="shared" si="57"/>
        <v>49</v>
      </c>
      <c r="Z103" s="1" t="s">
        <v>22</v>
      </c>
      <c r="AA103" s="7" t="s">
        <v>512</v>
      </c>
      <c r="AB103" s="1">
        <f>YEAR(Table1417[[#This Row],[Fecha]])</f>
        <v>2023</v>
      </c>
      <c r="AC103" s="1">
        <v>450</v>
      </c>
      <c r="AD103" s="8">
        <v>0.66859629629999995</v>
      </c>
      <c r="AE103" s="8" t="str">
        <f>TEXT(Table1417[[#This Row],[Fecha]],"mmm")</f>
        <v>nov</v>
      </c>
      <c r="AF103" s="9">
        <f>(WEEKNUM(AA103,2))</f>
        <v>47</v>
      </c>
    </row>
    <row r="104" spans="1:32" ht="15.75" thickBot="1">
      <c r="A104" s="68" t="s">
        <v>20</v>
      </c>
      <c r="B104" s="7">
        <v>45237</v>
      </c>
      <c r="C104" s="92">
        <f>YEAR(Table14[[#This Row],[Fecha]])</f>
        <v>2023</v>
      </c>
      <c r="D104" s="65">
        <v>540</v>
      </c>
      <c r="E104" s="8">
        <v>0.8</v>
      </c>
      <c r="F104" s="8" t="str">
        <f>TEXT(Table14[[#This Row],[Fecha]],"mmm")</f>
        <v>nov</v>
      </c>
      <c r="G104" s="9">
        <f>(WEEKNUM(B104,2))</f>
        <v>46</v>
      </c>
      <c r="H104" s="9"/>
      <c r="K104" s="7"/>
      <c r="M104" s="1">
        <f>YEAR(Table1415[[#This Row],[Fecha]])</f>
        <v>1900</v>
      </c>
      <c r="N104" s="8"/>
      <c r="O104" s="8" t="str">
        <f>TEXT(Table1415[[#This Row],[Fecha]],"mmm")</f>
        <v>ene</v>
      </c>
      <c r="P104" s="9">
        <f t="shared" si="35"/>
        <v>1</v>
      </c>
      <c r="R104" s="1" t="s">
        <v>19</v>
      </c>
      <c r="S104" s="7">
        <v>45260</v>
      </c>
      <c r="T104" s="1">
        <f>YEAR(Table1416[[#This Row],[Fecha]])</f>
        <v>2023</v>
      </c>
      <c r="U104" s="1">
        <v>481</v>
      </c>
      <c r="V104" s="8">
        <v>0.65490000000000004</v>
      </c>
      <c r="W104" s="8" t="str">
        <f>TEXT(Table1416[[#This Row],[Fecha]],"mmm")</f>
        <v>nov</v>
      </c>
      <c r="X104" s="9">
        <f t="shared" ref="X104:X105" si="59">(WEEKNUM(S104,2))</f>
        <v>49</v>
      </c>
      <c r="Z104" s="1" t="s">
        <v>22</v>
      </c>
      <c r="AA104" s="7">
        <v>45250</v>
      </c>
      <c r="AB104" s="1">
        <f>YEAR(Table1417[[#This Row],[Fecha]])</f>
        <v>2023</v>
      </c>
      <c r="AC104" s="1">
        <v>450</v>
      </c>
      <c r="AD104" s="8">
        <v>0.63591111109999998</v>
      </c>
      <c r="AE104" s="8" t="str">
        <f>TEXT(Table1417[[#This Row],[Fecha]],"mmm")</f>
        <v>nov</v>
      </c>
      <c r="AF104" s="9">
        <f t="shared" ref="AF104:AF109" si="60">(WEEKNUM(AA104,2))</f>
        <v>48</v>
      </c>
    </row>
    <row r="105" spans="1:32" ht="15.75" thickBot="1">
      <c r="A105" s="68" t="s">
        <v>20</v>
      </c>
      <c r="B105" s="7">
        <v>45237</v>
      </c>
      <c r="C105" s="92">
        <f>YEAR(Table14[[#This Row],[Fecha]])</f>
        <v>2023</v>
      </c>
      <c r="D105" s="65">
        <v>450</v>
      </c>
      <c r="E105" s="8">
        <v>0.83</v>
      </c>
      <c r="F105" s="8" t="str">
        <f>TEXT(Table14[[#This Row],[Fecha]],"mmm")</f>
        <v>nov</v>
      </c>
      <c r="G105" s="9">
        <f t="shared" ref="G105:G106" si="61">(WEEKNUM(B105,2))</f>
        <v>46</v>
      </c>
      <c r="H105" s="9"/>
      <c r="K105" s="7"/>
      <c r="M105" s="1">
        <f>YEAR(Table1415[[#This Row],[Fecha]])</f>
        <v>1900</v>
      </c>
      <c r="N105" s="8"/>
      <c r="O105" s="8" t="str">
        <f>TEXT(Table1415[[#This Row],[Fecha]],"mmm")</f>
        <v>ene</v>
      </c>
      <c r="P105" s="9">
        <f t="shared" si="35"/>
        <v>1</v>
      </c>
      <c r="R105" s="1" t="s">
        <v>19</v>
      </c>
      <c r="S105" s="7">
        <v>45262</v>
      </c>
      <c r="T105" s="1">
        <f>YEAR(Table1416[[#This Row],[Fecha]])</f>
        <v>2023</v>
      </c>
      <c r="U105" s="1">
        <v>450</v>
      </c>
      <c r="V105" s="8">
        <v>0.73660000000000003</v>
      </c>
      <c r="W105" s="8" t="str">
        <f>TEXT(Table1416[[#This Row],[Fecha]],"mmm")</f>
        <v>dic</v>
      </c>
      <c r="X105" s="9">
        <f t="shared" si="59"/>
        <v>49</v>
      </c>
      <c r="Z105" s="1" t="s">
        <v>22</v>
      </c>
      <c r="AA105" s="7">
        <v>45250</v>
      </c>
      <c r="AB105" s="1">
        <f>YEAR(Table1417[[#This Row],[Fecha]])</f>
        <v>2023</v>
      </c>
      <c r="AC105" s="1">
        <v>450</v>
      </c>
      <c r="AD105" s="8">
        <v>0.48971111109999999</v>
      </c>
      <c r="AE105" s="8" t="str">
        <f>TEXT(Table1417[[#This Row],[Fecha]],"mmm")</f>
        <v>nov</v>
      </c>
      <c r="AF105" s="9">
        <f t="shared" si="60"/>
        <v>48</v>
      </c>
    </row>
    <row r="106" spans="1:32" ht="15.75" thickBot="1">
      <c r="A106" s="68" t="s">
        <v>20</v>
      </c>
      <c r="B106" s="7">
        <v>45237</v>
      </c>
      <c r="C106" s="92">
        <f>YEAR(Table14[[#This Row],[Fecha]])</f>
        <v>2023</v>
      </c>
      <c r="D106" s="68">
        <v>450</v>
      </c>
      <c r="E106" s="8">
        <v>0.83</v>
      </c>
      <c r="F106" s="8" t="str">
        <f>TEXT(Table14[[#This Row],[Fecha]],"mmm")</f>
        <v>nov</v>
      </c>
      <c r="G106" s="9">
        <f t="shared" si="61"/>
        <v>46</v>
      </c>
      <c r="H106" s="9"/>
      <c r="K106" s="7"/>
      <c r="M106" s="1">
        <f>YEAR(Table1415[[#This Row],[Fecha]])</f>
        <v>1900</v>
      </c>
      <c r="N106" s="8"/>
      <c r="O106" s="8" t="str">
        <f>TEXT(Table1415[[#This Row],[Fecha]],"mmm")</f>
        <v>ene</v>
      </c>
      <c r="P106" s="9">
        <f t="shared" si="35"/>
        <v>1</v>
      </c>
      <c r="R106" s="1" t="s">
        <v>19</v>
      </c>
      <c r="S106" s="7">
        <v>45265</v>
      </c>
      <c r="T106" s="1">
        <f>YEAR(Table1416[[#This Row],[Fecha]])</f>
        <v>2023</v>
      </c>
      <c r="U106" s="1">
        <v>450</v>
      </c>
      <c r="V106" s="8">
        <v>0.59919999999999995</v>
      </c>
      <c r="W106" s="8" t="str">
        <f>TEXT(Table1416[[#This Row],[Fecha]],"mmm")</f>
        <v>dic</v>
      </c>
      <c r="X106" s="9">
        <f t="shared" ref="X106:X109" si="62">(WEEKNUM(S106,2))</f>
        <v>50</v>
      </c>
      <c r="Z106" s="1" t="s">
        <v>22</v>
      </c>
      <c r="AA106" s="7">
        <v>45251</v>
      </c>
      <c r="AB106" s="1">
        <f>YEAR(Table1417[[#This Row],[Fecha]])</f>
        <v>2023</v>
      </c>
      <c r="AC106" s="1">
        <v>450</v>
      </c>
      <c r="AD106" s="8">
        <v>0.66465185189999998</v>
      </c>
      <c r="AE106" s="8" t="str">
        <f>TEXT(Table1417[[#This Row],[Fecha]],"mmm")</f>
        <v>nov</v>
      </c>
      <c r="AF106" s="9">
        <f t="shared" si="60"/>
        <v>48</v>
      </c>
    </row>
    <row r="107" spans="1:32" ht="15.75" thickBot="1">
      <c r="A107" s="68" t="s">
        <v>20</v>
      </c>
      <c r="B107" s="7">
        <v>45238</v>
      </c>
      <c r="C107" s="92">
        <f>YEAR(Table14[[#This Row],[Fecha]])</f>
        <v>2023</v>
      </c>
      <c r="D107" s="1">
        <v>450</v>
      </c>
      <c r="E107" s="8">
        <v>0.7</v>
      </c>
      <c r="F107" s="8" t="str">
        <f>TEXT(Table14[[#This Row],[Fecha]],"mmm")</f>
        <v>nov</v>
      </c>
      <c r="G107" s="9">
        <f>(WEEKNUM(B107,2))</f>
        <v>46</v>
      </c>
      <c r="H107" s="9"/>
      <c r="K107" s="7"/>
      <c r="M107" s="1">
        <f>YEAR(Table1415[[#This Row],[Fecha]])</f>
        <v>1900</v>
      </c>
      <c r="N107" s="8"/>
      <c r="O107" s="8" t="str">
        <f>TEXT(Table1415[[#This Row],[Fecha]],"mmm")</f>
        <v>ene</v>
      </c>
      <c r="P107" s="9">
        <f t="shared" si="35"/>
        <v>1</v>
      </c>
      <c r="R107" s="1" t="s">
        <v>19</v>
      </c>
      <c r="S107" s="7">
        <v>45265</v>
      </c>
      <c r="T107" s="1">
        <f>YEAR(Table1416[[#This Row],[Fecha]])</f>
        <v>2023</v>
      </c>
      <c r="U107" s="1">
        <v>450</v>
      </c>
      <c r="V107" s="8">
        <v>0.4551174603</v>
      </c>
      <c r="W107" s="8" t="str">
        <f>TEXT(Table1416[[#This Row],[Fecha]],"mmm")</f>
        <v>dic</v>
      </c>
      <c r="X107" s="9">
        <f t="shared" si="62"/>
        <v>50</v>
      </c>
      <c r="Z107" s="1" t="s">
        <v>22</v>
      </c>
      <c r="AA107" s="7">
        <v>45251</v>
      </c>
      <c r="AB107" s="1">
        <f>YEAR(Table1417[[#This Row],[Fecha]])</f>
        <v>2023</v>
      </c>
      <c r="AC107" s="1">
        <v>450</v>
      </c>
      <c r="AD107" s="8">
        <v>0.52956296300000005</v>
      </c>
      <c r="AE107" s="8" t="str">
        <f>TEXT(Table1417[[#This Row],[Fecha]],"mmm")</f>
        <v>nov</v>
      </c>
      <c r="AF107" s="9">
        <f t="shared" si="60"/>
        <v>48</v>
      </c>
    </row>
    <row r="108" spans="1:32" ht="15.75" thickBot="1">
      <c r="A108" s="68" t="s">
        <v>20</v>
      </c>
      <c r="B108" s="7">
        <v>45239</v>
      </c>
      <c r="C108" s="92">
        <f>YEAR(Table14[[#This Row],[Fecha]])</f>
        <v>2023</v>
      </c>
      <c r="D108" s="1">
        <v>450</v>
      </c>
      <c r="E108" s="64">
        <v>0.73305291009999995</v>
      </c>
      <c r="F108" s="8" t="str">
        <f>TEXT(Table14[[#This Row],[Fecha]],"mmm")</f>
        <v>nov</v>
      </c>
      <c r="G108" s="9">
        <f t="shared" ref="G108:G118" si="63">(WEEKNUM(B108,2))</f>
        <v>46</v>
      </c>
      <c r="H108" s="9"/>
      <c r="K108" s="7"/>
      <c r="M108" s="1">
        <f>YEAR(Table1415[[#This Row],[Fecha]])</f>
        <v>1900</v>
      </c>
      <c r="N108" s="8"/>
      <c r="O108" s="8" t="str">
        <f>TEXT(Table1415[[#This Row],[Fecha]],"mmm")</f>
        <v>ene</v>
      </c>
      <c r="P108" s="9">
        <f t="shared" si="35"/>
        <v>1</v>
      </c>
      <c r="R108" s="1" t="s">
        <v>19</v>
      </c>
      <c r="S108" s="7">
        <v>45266</v>
      </c>
      <c r="T108" s="1">
        <f>YEAR(Table1416[[#This Row],[Fecha]])</f>
        <v>2023</v>
      </c>
      <c r="U108" s="1">
        <v>450</v>
      </c>
      <c r="V108" s="8">
        <v>0.44296507940000002</v>
      </c>
      <c r="W108" s="8" t="str">
        <f>TEXT(Table1416[[#This Row],[Fecha]],"mmm")</f>
        <v>dic</v>
      </c>
      <c r="X108" s="9">
        <f t="shared" si="62"/>
        <v>50</v>
      </c>
      <c r="Z108" s="79" t="s">
        <v>22</v>
      </c>
      <c r="AA108" s="71">
        <v>45252</v>
      </c>
      <c r="AB108" s="77">
        <f>YEAR(Table1417[[#This Row],[Fecha]])</f>
        <v>2023</v>
      </c>
      <c r="AC108" s="77">
        <v>450</v>
      </c>
      <c r="AD108" s="76">
        <v>0.64430740740000003</v>
      </c>
      <c r="AE108" s="8" t="str">
        <f>TEXT(Table1417[[#This Row],[Fecha]],"mmm")</f>
        <v>nov</v>
      </c>
      <c r="AF108" s="9">
        <f t="shared" si="60"/>
        <v>48</v>
      </c>
    </row>
    <row r="109" spans="1:32" ht="15.75" thickBot="1">
      <c r="A109" s="68" t="s">
        <v>20</v>
      </c>
      <c r="B109" s="7">
        <v>45239</v>
      </c>
      <c r="C109" s="92">
        <f>YEAR(Table14[[#This Row],[Fecha]])</f>
        <v>2023</v>
      </c>
      <c r="D109" s="1">
        <v>540</v>
      </c>
      <c r="E109" s="64">
        <v>0.89790123460000004</v>
      </c>
      <c r="F109" s="8" t="str">
        <f>TEXT(Table14[[#This Row],[Fecha]],"mmm")</f>
        <v>nov</v>
      </c>
      <c r="G109" s="9">
        <f t="shared" si="63"/>
        <v>46</v>
      </c>
      <c r="H109" s="9"/>
      <c r="K109" s="7"/>
      <c r="M109" s="1">
        <f>YEAR(Table1415[[#This Row],[Fecha]])</f>
        <v>1900</v>
      </c>
      <c r="N109" s="8"/>
      <c r="O109" s="8" t="str">
        <f>TEXT(Table1415[[#This Row],[Fecha]],"mmm")</f>
        <v>ene</v>
      </c>
      <c r="P109" s="9">
        <f t="shared" si="35"/>
        <v>1</v>
      </c>
      <c r="R109" s="1" t="s">
        <v>19</v>
      </c>
      <c r="S109" s="7">
        <v>45266</v>
      </c>
      <c r="T109" s="1">
        <f>YEAR(Table1416[[#This Row],[Fecha]])</f>
        <v>2023</v>
      </c>
      <c r="U109" s="1">
        <v>450</v>
      </c>
      <c r="V109" s="8">
        <v>0.47941031750000002</v>
      </c>
      <c r="W109" s="8" t="str">
        <f>TEXT(Table1416[[#This Row],[Fecha]],"mmm")</f>
        <v>dic</v>
      </c>
      <c r="X109" s="9">
        <f t="shared" si="62"/>
        <v>50</v>
      </c>
      <c r="Z109" s="79" t="s">
        <v>22</v>
      </c>
      <c r="AA109" s="71">
        <v>45252</v>
      </c>
      <c r="AB109" s="77">
        <f>YEAR(Table1417[[#This Row],[Fecha]])</f>
        <v>2023</v>
      </c>
      <c r="AC109" s="77">
        <v>450</v>
      </c>
      <c r="AD109" s="76">
        <v>0.63172592589999998</v>
      </c>
      <c r="AE109" s="8" t="str">
        <f>TEXT(Table1417[[#This Row],[Fecha]],"mmm")</f>
        <v>nov</v>
      </c>
      <c r="AF109" s="9">
        <f t="shared" si="60"/>
        <v>48</v>
      </c>
    </row>
    <row r="110" spans="1:32" ht="15.75" thickBot="1">
      <c r="A110" s="68" t="s">
        <v>20</v>
      </c>
      <c r="B110" s="7">
        <v>45238</v>
      </c>
      <c r="C110" s="92">
        <f>YEAR(Table14[[#This Row],[Fecha]])</f>
        <v>2023</v>
      </c>
      <c r="D110" s="1">
        <v>540</v>
      </c>
      <c r="E110" s="64">
        <v>0.65491830070000001</v>
      </c>
      <c r="F110" s="8" t="str">
        <f>TEXT(Table14[[#This Row],[Fecha]],"mmm")</f>
        <v>nov</v>
      </c>
      <c r="G110" s="9">
        <f t="shared" si="63"/>
        <v>46</v>
      </c>
      <c r="H110" s="9"/>
      <c r="K110" s="7"/>
      <c r="M110" s="1">
        <f>YEAR(Table1415[[#This Row],[Fecha]])</f>
        <v>1900</v>
      </c>
      <c r="N110" s="8"/>
      <c r="O110" s="8" t="str">
        <f>TEXT(Table1415[[#This Row],[Fecha]],"mmm")</f>
        <v>ene</v>
      </c>
      <c r="P110" s="9">
        <f t="shared" si="35"/>
        <v>1</v>
      </c>
      <c r="R110" s="1" t="s">
        <v>19</v>
      </c>
      <c r="S110" s="7">
        <v>45264</v>
      </c>
      <c r="T110" s="1">
        <f>YEAR(Table1416[[#This Row],[Fecha]])</f>
        <v>2023</v>
      </c>
      <c r="U110" s="1">
        <v>450</v>
      </c>
      <c r="V110" s="8">
        <v>0.6599428571</v>
      </c>
      <c r="W110" s="8" t="str">
        <f>TEXT(Table1416[[#This Row],[Fecha]],"mmm")</f>
        <v>dic</v>
      </c>
      <c r="X110" s="9">
        <f t="shared" ref="X110:X111" si="64">(WEEKNUM(S110,2))</f>
        <v>50</v>
      </c>
      <c r="Z110" s="65" t="s">
        <v>22</v>
      </c>
      <c r="AA110" s="66">
        <v>45253</v>
      </c>
      <c r="AB110" s="65">
        <f>YEAR(Table1417[[#This Row],[Fecha]])</f>
        <v>2023</v>
      </c>
      <c r="AC110" s="65">
        <v>450</v>
      </c>
      <c r="AD110" s="67">
        <v>0.65865185189999997</v>
      </c>
      <c r="AE110" s="8" t="str">
        <f>TEXT(Table1417[[#This Row],[Fecha]],"mmm")</f>
        <v>nov</v>
      </c>
      <c r="AF110" s="9">
        <f t="shared" ref="AF110:AF117" si="65">(WEEKNUM(AA110,2))</f>
        <v>48</v>
      </c>
    </row>
    <row r="111" spans="1:32" ht="15.75" thickBot="1">
      <c r="A111" s="68" t="s">
        <v>20</v>
      </c>
      <c r="B111" s="7">
        <v>45240</v>
      </c>
      <c r="C111" s="92">
        <f>YEAR(Table14[[#This Row],[Fecha]])</f>
        <v>2023</v>
      </c>
      <c r="D111" s="1">
        <v>450</v>
      </c>
      <c r="E111" s="64">
        <v>0.75450793650000003</v>
      </c>
      <c r="F111" s="8" t="str">
        <f>TEXT(Table14[[#This Row],[Fecha]],"mmm")</f>
        <v>nov</v>
      </c>
      <c r="G111" s="9">
        <f t="shared" si="63"/>
        <v>46</v>
      </c>
      <c r="H111" s="9"/>
      <c r="K111" s="7"/>
      <c r="M111" s="1">
        <f>YEAR(Table1415[[#This Row],[Fecha]])</f>
        <v>1900</v>
      </c>
      <c r="N111" s="8"/>
      <c r="O111" s="8" t="str">
        <f>TEXT(Table1415[[#This Row],[Fecha]],"mmm")</f>
        <v>ene</v>
      </c>
      <c r="P111" s="9">
        <f t="shared" si="35"/>
        <v>1</v>
      </c>
      <c r="R111" s="1" t="s">
        <v>19</v>
      </c>
      <c r="S111" s="7">
        <v>45271</v>
      </c>
      <c r="T111" s="1">
        <f>YEAR(Table1416[[#This Row],[Fecha]])</f>
        <v>2023</v>
      </c>
      <c r="U111" s="1">
        <v>300</v>
      </c>
      <c r="V111" s="8">
        <v>0.4388571429</v>
      </c>
      <c r="W111" s="8" t="str">
        <f>TEXT(Table1416[[#This Row],[Fecha]],"mmm")</f>
        <v>dic</v>
      </c>
      <c r="X111" s="9">
        <f t="shared" si="64"/>
        <v>51</v>
      </c>
      <c r="Z111" s="65"/>
      <c r="AA111" s="66"/>
      <c r="AB111" s="65">
        <f>YEAR(Table1417[[#This Row],[Fecha]])</f>
        <v>1900</v>
      </c>
      <c r="AC111" s="65"/>
      <c r="AD111" s="67"/>
      <c r="AE111" s="8" t="str">
        <f>TEXT(Table1417[[#This Row],[Fecha]],"mmm")</f>
        <v>ene</v>
      </c>
      <c r="AF111" s="9">
        <f t="shared" si="65"/>
        <v>1</v>
      </c>
    </row>
    <row r="112" spans="1:32" ht="15.75" thickBot="1">
      <c r="A112" s="68" t="s">
        <v>20</v>
      </c>
      <c r="B112" s="7">
        <v>45240</v>
      </c>
      <c r="C112" s="92">
        <f>YEAR(Table14[[#This Row],[Fecha]])</f>
        <v>2023</v>
      </c>
      <c r="D112" s="1">
        <v>450</v>
      </c>
      <c r="E112" s="64">
        <v>0.70465297230000001</v>
      </c>
      <c r="F112" s="8" t="str">
        <f>TEXT(Table14[[#This Row],[Fecha]],"mmm")</f>
        <v>nov</v>
      </c>
      <c r="G112" s="9">
        <f t="shared" si="63"/>
        <v>46</v>
      </c>
      <c r="H112" s="9"/>
      <c r="K112" s="7"/>
      <c r="M112" s="1">
        <f>YEAR(Table1415[[#This Row],[Fecha]])</f>
        <v>1900</v>
      </c>
      <c r="N112" s="8"/>
      <c r="O112" s="8" t="str">
        <f>TEXT(Table1415[[#This Row],[Fecha]],"mmm")</f>
        <v>ene</v>
      </c>
      <c r="P112" s="9">
        <f t="shared" si="35"/>
        <v>1</v>
      </c>
      <c r="R112" s="1" t="s">
        <v>19</v>
      </c>
      <c r="S112" s="7">
        <v>45272</v>
      </c>
      <c r="T112" s="1">
        <f>YEAR(Table1416[[#This Row],[Fecha]])</f>
        <v>2023</v>
      </c>
      <c r="U112" s="1">
        <v>450</v>
      </c>
      <c r="V112" s="8">
        <v>0.63284744189999997</v>
      </c>
      <c r="W112" s="8" t="str">
        <f>TEXT(Table1416[[#This Row],[Fecha]],"mmm")</f>
        <v>dic</v>
      </c>
      <c r="X112" s="9">
        <f t="shared" ref="X112:X120" si="66">(WEEKNUM(S112,2))</f>
        <v>51</v>
      </c>
      <c r="Z112" s="65" t="s">
        <v>22</v>
      </c>
      <c r="AA112" s="66">
        <v>45254</v>
      </c>
      <c r="AB112" s="65">
        <f>YEAR(Table1417[[#This Row],[Fecha]])</f>
        <v>2023</v>
      </c>
      <c r="AC112" s="65">
        <v>450</v>
      </c>
      <c r="AD112" s="67">
        <v>0.53982962960000003</v>
      </c>
      <c r="AE112" s="8" t="str">
        <f>TEXT(Table1417[[#This Row],[Fecha]],"mmm")</f>
        <v>nov</v>
      </c>
      <c r="AF112" s="9">
        <f t="shared" si="65"/>
        <v>48</v>
      </c>
    </row>
    <row r="113" spans="1:32" ht="15.75" thickBot="1">
      <c r="A113" s="68" t="s">
        <v>20</v>
      </c>
      <c r="B113" s="7">
        <v>45240</v>
      </c>
      <c r="C113" s="92">
        <f>YEAR(Table14[[#This Row],[Fecha]])</f>
        <v>2023</v>
      </c>
      <c r="D113" s="1">
        <v>540</v>
      </c>
      <c r="E113" s="64">
        <v>0.82417574439999997</v>
      </c>
      <c r="F113" s="8" t="str">
        <f>TEXT(Table14[[#This Row],[Fecha]],"mmm")</f>
        <v>nov</v>
      </c>
      <c r="G113" s="9">
        <f t="shared" si="63"/>
        <v>46</v>
      </c>
      <c r="H113" s="9"/>
      <c r="K113" s="7"/>
      <c r="M113" s="1">
        <f>YEAR(Table1415[[#This Row],[Fecha]])</f>
        <v>1900</v>
      </c>
      <c r="N113" s="8"/>
      <c r="O113" s="8" t="str">
        <f>TEXT(Table1415[[#This Row],[Fecha]],"mmm")</f>
        <v>ene</v>
      </c>
      <c r="P113" s="9">
        <f t="shared" si="35"/>
        <v>1</v>
      </c>
      <c r="R113" s="1" t="s">
        <v>19</v>
      </c>
      <c r="S113" s="7">
        <v>45272</v>
      </c>
      <c r="T113" s="1">
        <f>YEAR(Table1416[[#This Row],[Fecha]])</f>
        <v>2023</v>
      </c>
      <c r="U113" s="1">
        <v>450</v>
      </c>
      <c r="V113" s="8">
        <v>0.51592464490000001</v>
      </c>
      <c r="W113" s="8" t="str">
        <f>TEXT(Table1416[[#This Row],[Fecha]],"mmm")</f>
        <v>dic</v>
      </c>
      <c r="X113" s="9">
        <f t="shared" si="66"/>
        <v>51</v>
      </c>
      <c r="Z113" s="65"/>
      <c r="AA113" s="66"/>
      <c r="AB113" s="65">
        <f>YEAR(Table1417[[#This Row],[Fecha]])</f>
        <v>1900</v>
      </c>
      <c r="AC113" s="65"/>
      <c r="AD113" s="67"/>
      <c r="AE113" s="8" t="str">
        <f>TEXT(Table1417[[#This Row],[Fecha]],"mmm")</f>
        <v>ene</v>
      </c>
      <c r="AF113" s="9">
        <f t="shared" si="65"/>
        <v>1</v>
      </c>
    </row>
    <row r="114" spans="1:32" ht="15.75" thickBot="1">
      <c r="A114" s="68" t="s">
        <v>20</v>
      </c>
      <c r="B114" s="7">
        <v>45238</v>
      </c>
      <c r="C114" s="92">
        <f>YEAR(Table14[[#This Row],[Fecha]])</f>
        <v>2023</v>
      </c>
      <c r="D114" s="1">
        <v>450</v>
      </c>
      <c r="E114" s="64">
        <v>0.69819990529999998</v>
      </c>
      <c r="F114" s="8" t="str">
        <f>TEXT(Table14[[#This Row],[Fecha]],"mmm")</f>
        <v>nov</v>
      </c>
      <c r="G114" s="9">
        <f t="shared" si="63"/>
        <v>46</v>
      </c>
      <c r="H114" s="9"/>
      <c r="K114" s="7"/>
      <c r="M114" s="1">
        <f>YEAR(Table1415[[#This Row],[Fecha]])</f>
        <v>1900</v>
      </c>
      <c r="N114" s="8"/>
      <c r="O114" s="8" t="str">
        <f>TEXT(Table1415[[#This Row],[Fecha]],"mmm")</f>
        <v>ene</v>
      </c>
      <c r="P114" s="9">
        <f t="shared" si="35"/>
        <v>1</v>
      </c>
      <c r="R114" s="1" t="s">
        <v>19</v>
      </c>
      <c r="S114" s="7">
        <v>45273</v>
      </c>
      <c r="T114" s="1">
        <f>YEAR(Table1416[[#This Row],[Fecha]])</f>
        <v>2023</v>
      </c>
      <c r="U114" s="1">
        <v>450</v>
      </c>
      <c r="V114" s="8">
        <v>0.60656507940000004</v>
      </c>
      <c r="W114" s="8" t="str">
        <f>TEXT(Table1416[[#This Row],[Fecha]],"mmm")</f>
        <v>dic</v>
      </c>
      <c r="X114" s="9">
        <f t="shared" si="66"/>
        <v>51</v>
      </c>
      <c r="Z114" s="65" t="s">
        <v>22</v>
      </c>
      <c r="AA114" s="66">
        <v>45255</v>
      </c>
      <c r="AB114" s="65">
        <f>YEAR(Table1417[[#This Row],[Fecha]])</f>
        <v>2023</v>
      </c>
      <c r="AC114" s="65">
        <v>450</v>
      </c>
      <c r="AD114" s="67">
        <v>0.66531111109999996</v>
      </c>
      <c r="AE114" s="8" t="str">
        <f>TEXT(Table1417[[#This Row],[Fecha]],"mmm")</f>
        <v>nov</v>
      </c>
      <c r="AF114" s="9">
        <f t="shared" si="65"/>
        <v>48</v>
      </c>
    </row>
    <row r="115" spans="1:32" ht="15.75" thickBot="1">
      <c r="A115" s="68" t="s">
        <v>20</v>
      </c>
      <c r="B115" s="7">
        <v>45238</v>
      </c>
      <c r="C115" s="92">
        <f>YEAR(Table14[[#This Row],[Fecha]])</f>
        <v>2023</v>
      </c>
      <c r="D115" s="1">
        <v>450</v>
      </c>
      <c r="E115" s="64">
        <v>0.72886165579999995</v>
      </c>
      <c r="F115" s="8" t="str">
        <f>TEXT(Table14[[#This Row],[Fecha]],"mmm")</f>
        <v>nov</v>
      </c>
      <c r="G115" s="9">
        <f t="shared" si="63"/>
        <v>46</v>
      </c>
      <c r="H115" s="9"/>
      <c r="K115" s="7"/>
      <c r="M115" s="1">
        <f>YEAR(Table1415[[#This Row],[Fecha]])</f>
        <v>1900</v>
      </c>
      <c r="N115" s="8"/>
      <c r="O115" s="8" t="str">
        <f>TEXT(Table1415[[#This Row],[Fecha]],"mmm")</f>
        <v>ene</v>
      </c>
      <c r="P115" s="9">
        <f t="shared" si="35"/>
        <v>1</v>
      </c>
      <c r="R115" s="1" t="s">
        <v>19</v>
      </c>
      <c r="S115" s="7">
        <v>45273</v>
      </c>
      <c r="T115" s="1">
        <f>YEAR(Table1416[[#This Row],[Fecha]])</f>
        <v>2023</v>
      </c>
      <c r="U115" s="1">
        <v>450</v>
      </c>
      <c r="V115" s="8">
        <v>0.57809523809999996</v>
      </c>
      <c r="W115" s="8" t="str">
        <f>TEXT(Table1416[[#This Row],[Fecha]],"mmm")</f>
        <v>dic</v>
      </c>
      <c r="X115" s="9">
        <f t="shared" si="66"/>
        <v>51</v>
      </c>
      <c r="Z115" s="65" t="s">
        <v>22</v>
      </c>
      <c r="AA115" s="66">
        <v>45255</v>
      </c>
      <c r="AB115" s="65">
        <f>YEAR(Table1417[[#This Row],[Fecha]])</f>
        <v>2023</v>
      </c>
      <c r="AC115" s="65">
        <v>450</v>
      </c>
      <c r="AD115" s="67">
        <v>0.62529629630000005</v>
      </c>
      <c r="AE115" s="8" t="str">
        <f>TEXT(Table1417[[#This Row],[Fecha]],"mmm")</f>
        <v>nov</v>
      </c>
      <c r="AF115" s="9">
        <f t="shared" si="65"/>
        <v>48</v>
      </c>
    </row>
    <row r="116" spans="1:32" ht="15.75" thickBot="1">
      <c r="A116" s="68" t="s">
        <v>20</v>
      </c>
      <c r="B116" s="7">
        <v>45241</v>
      </c>
      <c r="C116" s="92">
        <f>YEAR(Table14[[#This Row],[Fecha]])</f>
        <v>2023</v>
      </c>
      <c r="D116" s="1">
        <v>450</v>
      </c>
      <c r="E116" s="64">
        <v>0.88404357300000003</v>
      </c>
      <c r="F116" s="8" t="str">
        <f>TEXT(Table14[[#This Row],[Fecha]],"mmm")</f>
        <v>nov</v>
      </c>
      <c r="G116" s="9">
        <f t="shared" si="63"/>
        <v>46</v>
      </c>
      <c r="H116" s="9"/>
      <c r="K116" s="7"/>
      <c r="M116" s="1">
        <f>YEAR(Table1415[[#This Row],[Fecha]])</f>
        <v>1900</v>
      </c>
      <c r="N116" s="8"/>
      <c r="O116" s="8" t="str">
        <f>TEXT(Table1415[[#This Row],[Fecha]],"mmm")</f>
        <v>ene</v>
      </c>
      <c r="P116" s="9">
        <f t="shared" si="35"/>
        <v>1</v>
      </c>
      <c r="R116" s="1" t="s">
        <v>19</v>
      </c>
      <c r="S116" s="7">
        <v>45274</v>
      </c>
      <c r="T116" s="1">
        <f>YEAR(Table1416[[#This Row],[Fecha]])</f>
        <v>2023</v>
      </c>
      <c r="U116" s="1">
        <v>450</v>
      </c>
      <c r="V116" s="8">
        <v>0.63066666670000004</v>
      </c>
      <c r="W116" s="8" t="str">
        <f>TEXT(Table1416[[#This Row],[Fecha]],"mmm")</f>
        <v>dic</v>
      </c>
      <c r="X116" s="9">
        <f t="shared" si="66"/>
        <v>51</v>
      </c>
      <c r="Z116" s="65" t="s">
        <v>22</v>
      </c>
      <c r="AA116" s="66">
        <v>45257</v>
      </c>
      <c r="AB116" s="65">
        <f>YEAR(Table1417[[#This Row],[Fecha]])</f>
        <v>2023</v>
      </c>
      <c r="AC116" s="65">
        <v>450</v>
      </c>
      <c r="AD116" s="67">
        <v>0.35620000000000002</v>
      </c>
      <c r="AE116" s="8" t="str">
        <f>TEXT(Table1417[[#This Row],[Fecha]],"mmm")</f>
        <v>nov</v>
      </c>
      <c r="AF116" s="9">
        <f t="shared" si="65"/>
        <v>49</v>
      </c>
    </row>
    <row r="117" spans="1:32" ht="15.75" thickBot="1">
      <c r="A117" s="68" t="s">
        <v>20</v>
      </c>
      <c r="B117" s="7">
        <v>45241</v>
      </c>
      <c r="C117" s="92">
        <f>YEAR(Table14[[#This Row],[Fecha]])</f>
        <v>2023</v>
      </c>
      <c r="D117" s="1">
        <v>390</v>
      </c>
      <c r="E117" s="64">
        <v>0.68615384619999997</v>
      </c>
      <c r="F117" s="8" t="str">
        <f>TEXT(Table14[[#This Row],[Fecha]],"mmm")</f>
        <v>nov</v>
      </c>
      <c r="G117" s="9">
        <f t="shared" si="63"/>
        <v>46</v>
      </c>
      <c r="H117" s="9"/>
      <c r="K117" s="7"/>
      <c r="M117" s="1">
        <f>YEAR(Table1415[[#This Row],[Fecha]])</f>
        <v>1900</v>
      </c>
      <c r="N117" s="8"/>
      <c r="O117" s="8" t="str">
        <f>TEXT(Table1415[[#This Row],[Fecha]],"mmm")</f>
        <v>ene</v>
      </c>
      <c r="P117" s="9">
        <f t="shared" si="35"/>
        <v>1</v>
      </c>
      <c r="R117" s="1" t="s">
        <v>19</v>
      </c>
      <c r="S117" s="7">
        <v>45274</v>
      </c>
      <c r="T117" s="1">
        <f>YEAR(Table1416[[#This Row],[Fecha]])</f>
        <v>2023</v>
      </c>
      <c r="U117" s="1">
        <v>450</v>
      </c>
      <c r="V117" s="8">
        <v>0.59152380950000005</v>
      </c>
      <c r="W117" s="8" t="str">
        <f>TEXT(Table1416[[#This Row],[Fecha]],"mmm")</f>
        <v>dic</v>
      </c>
      <c r="X117" s="9">
        <f t="shared" si="66"/>
        <v>51</v>
      </c>
      <c r="Z117" s="65" t="s">
        <v>22</v>
      </c>
      <c r="AA117" s="66">
        <v>45258</v>
      </c>
      <c r="AB117" s="65">
        <f>YEAR(Table1417[[#This Row],[Fecha]])</f>
        <v>2023</v>
      </c>
      <c r="AC117" s="65">
        <v>450</v>
      </c>
      <c r="AD117" s="67">
        <v>0.46529999999999999</v>
      </c>
      <c r="AE117" s="8" t="str">
        <f>TEXT(Table1417[[#This Row],[Fecha]],"mmm")</f>
        <v>nov</v>
      </c>
      <c r="AF117" s="9">
        <f t="shared" si="65"/>
        <v>49</v>
      </c>
    </row>
    <row r="118" spans="1:32">
      <c r="A118" s="68" t="s">
        <v>20</v>
      </c>
      <c r="B118" s="7">
        <v>45239</v>
      </c>
      <c r="C118" s="92">
        <f>YEAR(Table14[[#This Row],[Fecha]])</f>
        <v>2023</v>
      </c>
      <c r="D118" s="1">
        <v>450</v>
      </c>
      <c r="E118" s="64">
        <v>0.86480952379999998</v>
      </c>
      <c r="F118" s="8" t="str">
        <f>TEXT(Table14[[#This Row],[Fecha]],"mmm")</f>
        <v>nov</v>
      </c>
      <c r="G118" s="9">
        <f t="shared" si="63"/>
        <v>46</v>
      </c>
      <c r="H118" s="9"/>
      <c r="K118" s="7"/>
      <c r="M118" s="1">
        <f>YEAR(Table1415[[#This Row],[Fecha]])</f>
        <v>1900</v>
      </c>
      <c r="N118" s="8"/>
      <c r="O118" s="8" t="str">
        <f>TEXT(Table1415[[#This Row],[Fecha]],"mmm")</f>
        <v>ene</v>
      </c>
      <c r="P118" s="9">
        <f t="shared" si="35"/>
        <v>1</v>
      </c>
      <c r="R118" s="1" t="s">
        <v>19</v>
      </c>
      <c r="S118" s="7">
        <v>45275</v>
      </c>
      <c r="T118" s="1">
        <f>YEAR(Table1416[[#This Row],[Fecha]])</f>
        <v>2023</v>
      </c>
      <c r="U118" s="1">
        <v>450</v>
      </c>
      <c r="V118" s="8">
        <v>0.64639999999999997</v>
      </c>
      <c r="W118" s="8" t="str">
        <f>TEXT(Table1416[[#This Row],[Fecha]],"mmm")</f>
        <v>dic</v>
      </c>
      <c r="X118" s="9">
        <f t="shared" si="66"/>
        <v>51</v>
      </c>
      <c r="Z118" s="1" t="s">
        <v>22</v>
      </c>
      <c r="AA118" s="7">
        <v>45259</v>
      </c>
      <c r="AB118" s="1">
        <f>YEAR(Table1417[[#This Row],[Fecha]])</f>
        <v>2023</v>
      </c>
      <c r="AC118" s="1">
        <v>450</v>
      </c>
      <c r="AD118" s="8">
        <v>0.62539999999999996</v>
      </c>
      <c r="AE118" s="8" t="str">
        <f>TEXT(Table1417[[#This Row],[Fecha]],"mmm")</f>
        <v>nov</v>
      </c>
      <c r="AF118" s="9">
        <f t="shared" ref="AF118:AF121" si="67">(WEEKNUM(AA118,2))</f>
        <v>49</v>
      </c>
    </row>
    <row r="119" spans="1:32">
      <c r="A119" s="1" t="s">
        <v>20</v>
      </c>
      <c r="B119" s="7" t="s">
        <v>499</v>
      </c>
      <c r="C119" s="92">
        <f>YEAR(Table14[[#This Row],[Fecha]])</f>
        <v>2023</v>
      </c>
      <c r="D119" s="1">
        <v>540</v>
      </c>
      <c r="E119" s="8">
        <v>0.72612815850000001</v>
      </c>
      <c r="F119" s="8" t="str">
        <f>TEXT(Table14[[#This Row],[Fecha]],"mmm")</f>
        <v>nov</v>
      </c>
      <c r="G119" s="9">
        <f t="shared" ref="G119:G134" si="68">(WEEKNUM(B119,2))</f>
        <v>47</v>
      </c>
      <c r="H119" s="9"/>
      <c r="K119" s="7"/>
      <c r="M119" s="1">
        <f>YEAR(Table1415[[#This Row],[Fecha]])</f>
        <v>1900</v>
      </c>
      <c r="N119" s="8"/>
      <c r="O119" s="8" t="str">
        <f>TEXT(Table1415[[#This Row],[Fecha]],"mmm")</f>
        <v>ene</v>
      </c>
      <c r="P119" s="9">
        <f t="shared" si="35"/>
        <v>1</v>
      </c>
      <c r="R119" s="1" t="s">
        <v>19</v>
      </c>
      <c r="S119" s="7">
        <v>45275</v>
      </c>
      <c r="T119" s="1">
        <f>YEAR(Table1416[[#This Row],[Fecha]])</f>
        <v>2023</v>
      </c>
      <c r="U119" s="1">
        <v>450</v>
      </c>
      <c r="V119" s="8">
        <v>0.58144126979999999</v>
      </c>
      <c r="W119" s="8" t="str">
        <f>TEXT(Table1416[[#This Row],[Fecha]],"mmm")</f>
        <v>dic</v>
      </c>
      <c r="X119" s="9">
        <f t="shared" si="66"/>
        <v>51</v>
      </c>
      <c r="Z119" s="1" t="s">
        <v>22</v>
      </c>
      <c r="AA119" s="7">
        <v>45260</v>
      </c>
      <c r="AB119" s="1">
        <f>YEAR(Table1417[[#This Row],[Fecha]])</f>
        <v>2023</v>
      </c>
      <c r="AC119" s="1">
        <v>450</v>
      </c>
      <c r="AD119" s="8">
        <v>0.60970000000000002</v>
      </c>
      <c r="AE119" s="8" t="str">
        <f>TEXT(Table1417[[#This Row],[Fecha]],"mmm")</f>
        <v>nov</v>
      </c>
      <c r="AF119" s="9">
        <f t="shared" si="67"/>
        <v>49</v>
      </c>
    </row>
    <row r="120" spans="1:32">
      <c r="A120" s="1" t="s">
        <v>20</v>
      </c>
      <c r="B120" s="7" t="s">
        <v>499</v>
      </c>
      <c r="C120" s="92">
        <f>YEAR(Table14[[#This Row],[Fecha]])</f>
        <v>2023</v>
      </c>
      <c r="D120" s="1">
        <v>450</v>
      </c>
      <c r="E120" s="8">
        <v>0.50616523120000001</v>
      </c>
      <c r="F120" s="8" t="str">
        <f>TEXT(Table14[[#This Row],[Fecha]],"mmm")</f>
        <v>nov</v>
      </c>
      <c r="G120" s="9">
        <f t="shared" si="68"/>
        <v>47</v>
      </c>
      <c r="H120" s="9"/>
      <c r="K120" s="7"/>
      <c r="M120" s="1">
        <f>YEAR(Table1415[[#This Row],[Fecha]])</f>
        <v>1900</v>
      </c>
      <c r="N120" s="8"/>
      <c r="O120" s="8" t="str">
        <f>TEXT(Table1415[[#This Row],[Fecha]],"mmm")</f>
        <v>ene</v>
      </c>
      <c r="P120" s="9">
        <f t="shared" si="35"/>
        <v>1</v>
      </c>
      <c r="R120" s="1" t="s">
        <v>19</v>
      </c>
      <c r="S120" s="7">
        <v>45276</v>
      </c>
      <c r="T120" s="1">
        <f>YEAR(Table1416[[#This Row],[Fecha]])</f>
        <v>2023</v>
      </c>
      <c r="U120" s="1">
        <v>450</v>
      </c>
      <c r="V120" s="8">
        <v>0.67436190480000002</v>
      </c>
      <c r="W120" s="8" t="str">
        <f>TEXT(Table1416[[#This Row],[Fecha]],"mmm")</f>
        <v>dic</v>
      </c>
      <c r="X120" s="9">
        <f t="shared" si="66"/>
        <v>51</v>
      </c>
      <c r="Z120" s="1" t="s">
        <v>22</v>
      </c>
      <c r="AA120" s="7">
        <v>45261</v>
      </c>
      <c r="AB120" s="1">
        <f>YEAR(Table1417[[#This Row],[Fecha]])</f>
        <v>2023</v>
      </c>
      <c r="AC120" s="1">
        <v>450</v>
      </c>
      <c r="AD120" s="8">
        <v>0.58299999999999996</v>
      </c>
      <c r="AE120" s="8" t="str">
        <f>TEXT(Table1417[[#This Row],[Fecha]],"mmm")</f>
        <v>dic</v>
      </c>
      <c r="AF120" s="9">
        <f t="shared" si="67"/>
        <v>49</v>
      </c>
    </row>
    <row r="121" spans="1:32">
      <c r="A121" s="1" t="s">
        <v>20</v>
      </c>
      <c r="B121" s="7" t="s">
        <v>500</v>
      </c>
      <c r="C121" s="92">
        <f>YEAR(Table14[[#This Row],[Fecha]])</f>
        <v>2023</v>
      </c>
      <c r="D121" s="1">
        <v>540</v>
      </c>
      <c r="E121" s="8">
        <v>0.962191358</v>
      </c>
      <c r="F121" s="8" t="str">
        <f>TEXT(Table14[[#This Row],[Fecha]],"mmm")</f>
        <v>nov</v>
      </c>
      <c r="G121" s="9">
        <f t="shared" si="68"/>
        <v>47</v>
      </c>
      <c r="H121" s="9"/>
      <c r="K121" s="7"/>
      <c r="M121" s="1">
        <f>YEAR(Table1415[[#This Row],[Fecha]])</f>
        <v>1900</v>
      </c>
      <c r="N121" s="8"/>
      <c r="O121" s="8" t="str">
        <f>TEXT(Table1415[[#This Row],[Fecha]],"mmm")</f>
        <v>ene</v>
      </c>
      <c r="P121" s="9">
        <f t="shared" si="35"/>
        <v>1</v>
      </c>
      <c r="R121" s="1" t="s">
        <v>19</v>
      </c>
      <c r="S121" s="7">
        <v>45278</v>
      </c>
      <c r="T121" s="1">
        <f>YEAR(Table1416[[#This Row],[Fecha]])</f>
        <v>2023</v>
      </c>
      <c r="U121" s="1">
        <v>467</v>
      </c>
      <c r="V121" s="8">
        <v>0.7337381462</v>
      </c>
      <c r="W121" s="8" t="str">
        <f>TEXT(Table1416[[#This Row],[Fecha]],"mmm")</f>
        <v>dic</v>
      </c>
      <c r="X121" s="9">
        <f t="shared" ref="X121:X127" si="69">(WEEKNUM(S121,2))</f>
        <v>52</v>
      </c>
      <c r="Z121" s="1" t="s">
        <v>22</v>
      </c>
      <c r="AA121" s="7">
        <v>45261</v>
      </c>
      <c r="AB121" s="1">
        <f>YEAR(Table1417[[#This Row],[Fecha]])</f>
        <v>2023</v>
      </c>
      <c r="AC121" s="1">
        <v>450</v>
      </c>
      <c r="AD121" s="8">
        <v>0.54859999999999998</v>
      </c>
      <c r="AE121" s="8" t="str">
        <f>TEXT(Table1417[[#This Row],[Fecha]],"mmm")</f>
        <v>dic</v>
      </c>
      <c r="AF121" s="9">
        <f t="shared" si="67"/>
        <v>49</v>
      </c>
    </row>
    <row r="122" spans="1:32">
      <c r="A122" s="1" t="s">
        <v>20</v>
      </c>
      <c r="B122" s="7" t="s">
        <v>500</v>
      </c>
      <c r="C122" s="92">
        <f>YEAR(Table14[[#This Row],[Fecha]])</f>
        <v>2023</v>
      </c>
      <c r="D122" s="1">
        <v>450</v>
      </c>
      <c r="E122" s="8">
        <v>0.90248677249999998</v>
      </c>
      <c r="F122" s="8" t="str">
        <f>TEXT(Table14[[#This Row],[Fecha]],"mmm")</f>
        <v>nov</v>
      </c>
      <c r="G122" s="9">
        <f t="shared" si="68"/>
        <v>47</v>
      </c>
      <c r="H122" s="9"/>
      <c r="K122" s="7"/>
      <c r="M122" s="1">
        <f>YEAR(Table1415[[#This Row],[Fecha]])</f>
        <v>1900</v>
      </c>
      <c r="N122" s="8"/>
      <c r="O122" s="8" t="str">
        <f>TEXT(Table1415[[#This Row],[Fecha]],"mmm")</f>
        <v>ene</v>
      </c>
      <c r="P122" s="9">
        <f t="shared" si="35"/>
        <v>1</v>
      </c>
      <c r="R122" s="1" t="s">
        <v>19</v>
      </c>
      <c r="S122" s="7">
        <v>45279</v>
      </c>
      <c r="T122" s="1">
        <f>YEAR(Table1416[[#This Row],[Fecha]])</f>
        <v>2023</v>
      </c>
      <c r="U122" s="1">
        <v>450</v>
      </c>
      <c r="V122" s="8">
        <v>0.62371428569999998</v>
      </c>
      <c r="W122" s="8" t="str">
        <f>TEXT(Table1416[[#This Row],[Fecha]],"mmm")</f>
        <v>dic</v>
      </c>
      <c r="X122" s="9">
        <f t="shared" si="69"/>
        <v>52</v>
      </c>
      <c r="Z122" s="1" t="s">
        <v>22</v>
      </c>
      <c r="AA122" s="7">
        <v>45262</v>
      </c>
      <c r="AB122" s="1">
        <f>YEAR(Table1417[[#This Row],[Fecha]])</f>
        <v>2023</v>
      </c>
      <c r="AC122" s="1">
        <v>450</v>
      </c>
      <c r="AD122" s="8">
        <v>0.36780000000000002</v>
      </c>
      <c r="AE122" s="8" t="str">
        <f>TEXT(Table1417[[#This Row],[Fecha]],"mmm")</f>
        <v>dic</v>
      </c>
      <c r="AF122" s="9">
        <f t="shared" ref="AF122:AF123" si="70">(WEEKNUM(AA122,2))</f>
        <v>49</v>
      </c>
    </row>
    <row r="123" spans="1:32">
      <c r="A123" s="1" t="s">
        <v>20</v>
      </c>
      <c r="B123" s="7" t="s">
        <v>500</v>
      </c>
      <c r="C123" s="92">
        <f>YEAR(Table14[[#This Row],[Fecha]])</f>
        <v>2023</v>
      </c>
      <c r="D123" s="1">
        <v>450</v>
      </c>
      <c r="E123" s="8">
        <v>0.43347556799999998</v>
      </c>
      <c r="F123" s="8" t="str">
        <f>TEXT(Table14[[#This Row],[Fecha]],"mmm")</f>
        <v>nov</v>
      </c>
      <c r="G123" s="9">
        <f t="shared" si="68"/>
        <v>47</v>
      </c>
      <c r="H123" s="9"/>
      <c r="K123" s="7"/>
      <c r="M123" s="1">
        <f>YEAR(Table1415[[#This Row],[Fecha]])</f>
        <v>1900</v>
      </c>
      <c r="N123" s="8"/>
      <c r="O123" s="8" t="str">
        <f>TEXT(Table1415[[#This Row],[Fecha]],"mmm")</f>
        <v>ene</v>
      </c>
      <c r="P123" s="9">
        <f t="shared" si="35"/>
        <v>1</v>
      </c>
      <c r="R123" s="1" t="s">
        <v>19</v>
      </c>
      <c r="S123" s="7">
        <v>45279</v>
      </c>
      <c r="T123" s="1">
        <f>YEAR(Table1416[[#This Row],[Fecha]])</f>
        <v>2023</v>
      </c>
      <c r="U123" s="1">
        <v>450</v>
      </c>
      <c r="V123" s="8">
        <v>0.5972507937</v>
      </c>
      <c r="W123" s="8" t="str">
        <f>TEXT(Table1416[[#This Row],[Fecha]],"mmm")</f>
        <v>dic</v>
      </c>
      <c r="X123" s="9">
        <f t="shared" si="69"/>
        <v>52</v>
      </c>
      <c r="Z123" s="1" t="s">
        <v>22</v>
      </c>
      <c r="AA123" s="7">
        <v>45262</v>
      </c>
      <c r="AB123" s="1">
        <f>YEAR(Table1417[[#This Row],[Fecha]])</f>
        <v>2023</v>
      </c>
      <c r="AC123" s="1">
        <v>450</v>
      </c>
      <c r="AD123" s="8">
        <v>0.37040000000000001</v>
      </c>
      <c r="AE123" s="8" t="str">
        <f>TEXT(Table1417[[#This Row],[Fecha]],"mmm")</f>
        <v>dic</v>
      </c>
      <c r="AF123" s="9">
        <f t="shared" si="70"/>
        <v>49</v>
      </c>
    </row>
    <row r="124" spans="1:32">
      <c r="A124" s="1" t="s">
        <v>20</v>
      </c>
      <c r="B124" s="7" t="s">
        <v>515</v>
      </c>
      <c r="C124" s="92">
        <f>YEAR(Table14[[#This Row],[Fecha]])</f>
        <v>2023</v>
      </c>
      <c r="D124" s="1">
        <v>540</v>
      </c>
      <c r="E124" s="8">
        <v>0.90078483249999997</v>
      </c>
      <c r="F124" s="8" t="str">
        <f>TEXT(Table14[[#This Row],[Fecha]],"mmm")</f>
        <v>nov</v>
      </c>
      <c r="G124" s="9">
        <f t="shared" si="68"/>
        <v>47</v>
      </c>
      <c r="H124" s="9"/>
      <c r="K124" s="7"/>
      <c r="M124" s="1">
        <f>YEAR(Table1415[[#This Row],[Fecha]])</f>
        <v>1900</v>
      </c>
      <c r="N124" s="8"/>
      <c r="O124" s="8" t="str">
        <f>TEXT(Table1415[[#This Row],[Fecha]],"mmm")</f>
        <v>ene</v>
      </c>
      <c r="P124" s="9">
        <f t="shared" si="35"/>
        <v>1</v>
      </c>
      <c r="R124" s="1" t="s">
        <v>19</v>
      </c>
      <c r="S124" s="7">
        <v>45280</v>
      </c>
      <c r="T124" s="1">
        <f>YEAR(Table1416[[#This Row],[Fecha]])</f>
        <v>2023</v>
      </c>
      <c r="U124" s="1">
        <v>503</v>
      </c>
      <c r="V124" s="8">
        <v>0.67092287480000001</v>
      </c>
      <c r="W124" s="8" t="str">
        <f>TEXT(Table1416[[#This Row],[Fecha]],"mmm")</f>
        <v>dic</v>
      </c>
      <c r="X124" s="9">
        <f t="shared" si="69"/>
        <v>52</v>
      </c>
      <c r="Z124" s="1" t="s">
        <v>22</v>
      </c>
      <c r="AA124" s="7">
        <v>45265</v>
      </c>
      <c r="AB124" s="1">
        <f>YEAR(Table1417[[#This Row],[Fecha]])</f>
        <v>2023</v>
      </c>
      <c r="AC124" s="1">
        <v>450</v>
      </c>
      <c r="AD124" s="8">
        <v>0.52590740739999997</v>
      </c>
      <c r="AE124" s="8" t="str">
        <f>TEXT(Table1417[[#This Row],[Fecha]],"mmm")</f>
        <v>dic</v>
      </c>
      <c r="AF124" s="9">
        <f t="shared" ref="AF124:AF127" si="71">(WEEKNUM(AA124,2))</f>
        <v>50</v>
      </c>
    </row>
    <row r="125" spans="1:32">
      <c r="A125" s="1" t="s">
        <v>20</v>
      </c>
      <c r="B125" s="7" t="s">
        <v>515</v>
      </c>
      <c r="C125" s="92">
        <f>YEAR(Table14[[#This Row],[Fecha]])</f>
        <v>2023</v>
      </c>
      <c r="D125" s="1">
        <v>450</v>
      </c>
      <c r="E125" s="8">
        <v>0.85346560849999997</v>
      </c>
      <c r="F125" s="8" t="str">
        <f>TEXT(Table14[[#This Row],[Fecha]],"mmm")</f>
        <v>nov</v>
      </c>
      <c r="G125" s="9">
        <f t="shared" si="68"/>
        <v>47</v>
      </c>
      <c r="H125" s="9"/>
      <c r="R125" s="1" t="s">
        <v>19</v>
      </c>
      <c r="S125" s="7">
        <v>45281</v>
      </c>
      <c r="T125" s="1">
        <f>YEAR(Table1416[[#This Row],[Fecha]])</f>
        <v>2023</v>
      </c>
      <c r="U125" s="1">
        <v>450</v>
      </c>
      <c r="V125" s="8">
        <v>0.50363174600000005</v>
      </c>
      <c r="W125" s="8" t="str">
        <f>TEXT(Table1416[[#This Row],[Fecha]],"mmm")</f>
        <v>dic</v>
      </c>
      <c r="X125" s="9">
        <f t="shared" si="69"/>
        <v>52</v>
      </c>
      <c r="Z125" s="1" t="s">
        <v>22</v>
      </c>
      <c r="AA125" s="7">
        <v>45265</v>
      </c>
      <c r="AB125" s="1">
        <f>YEAR(Table1417[[#This Row],[Fecha]])</f>
        <v>2023</v>
      </c>
      <c r="AC125" s="1">
        <v>450</v>
      </c>
      <c r="AD125" s="8">
        <v>0.46203333330000002</v>
      </c>
      <c r="AE125" s="8" t="str">
        <f>TEXT(Table1417[[#This Row],[Fecha]],"mmm")</f>
        <v>dic</v>
      </c>
      <c r="AF125" s="9">
        <f t="shared" si="71"/>
        <v>50</v>
      </c>
    </row>
    <row r="126" spans="1:32">
      <c r="A126" s="1" t="s">
        <v>20</v>
      </c>
      <c r="B126" s="7" t="s">
        <v>515</v>
      </c>
      <c r="C126" s="92">
        <f>YEAR(Table14[[#This Row],[Fecha]])</f>
        <v>2023</v>
      </c>
      <c r="D126" s="1">
        <v>450</v>
      </c>
      <c r="E126" s="8">
        <v>0.91961904760000002</v>
      </c>
      <c r="F126" s="8" t="str">
        <f>TEXT(Table14[[#This Row],[Fecha]],"mmm")</f>
        <v>nov</v>
      </c>
      <c r="G126" s="9">
        <f t="shared" si="68"/>
        <v>47</v>
      </c>
      <c r="H126" s="9"/>
      <c r="R126" s="1" t="s">
        <v>19</v>
      </c>
      <c r="S126" s="7">
        <v>45281</v>
      </c>
      <c r="T126" s="1">
        <f>YEAR(Table1416[[#This Row],[Fecha]])</f>
        <v>2023</v>
      </c>
      <c r="U126" s="1">
        <v>450</v>
      </c>
      <c r="V126" s="8">
        <v>0.61382857140000002</v>
      </c>
      <c r="W126" s="8" t="str">
        <f>TEXT(Table1416[[#This Row],[Fecha]],"mmm")</f>
        <v>dic</v>
      </c>
      <c r="X126" s="9">
        <f t="shared" si="69"/>
        <v>52</v>
      </c>
      <c r="Z126" s="1" t="s">
        <v>22</v>
      </c>
      <c r="AA126" s="7">
        <v>45266</v>
      </c>
      <c r="AB126" s="1">
        <f>YEAR(Table1417[[#This Row],[Fecha]])</f>
        <v>2023</v>
      </c>
      <c r="AC126" s="1">
        <v>450</v>
      </c>
      <c r="AD126" s="8">
        <v>0.7044296296</v>
      </c>
      <c r="AE126" s="8" t="str">
        <f>TEXT(Table1417[[#This Row],[Fecha]],"mmm")</f>
        <v>dic</v>
      </c>
      <c r="AF126" s="9">
        <f t="shared" si="71"/>
        <v>50</v>
      </c>
    </row>
    <row r="127" spans="1:32">
      <c r="A127" s="1" t="s">
        <v>20</v>
      </c>
      <c r="B127" s="7" t="s">
        <v>509</v>
      </c>
      <c r="C127" s="92">
        <f>YEAR(Table14[[#This Row],[Fecha]])</f>
        <v>2023</v>
      </c>
      <c r="D127" s="1">
        <v>540</v>
      </c>
      <c r="E127" s="8">
        <v>0.86793650789999999</v>
      </c>
      <c r="F127" s="8" t="str">
        <f>TEXT(Table14[[#This Row],[Fecha]],"mmm")</f>
        <v>nov</v>
      </c>
      <c r="G127" s="9">
        <f t="shared" si="68"/>
        <v>47</v>
      </c>
      <c r="H127" s="9"/>
      <c r="R127" s="1" t="s">
        <v>19</v>
      </c>
      <c r="S127" s="7">
        <v>45282</v>
      </c>
      <c r="T127" s="1">
        <f>YEAR(Table1416[[#This Row],[Fecha]])</f>
        <v>2023</v>
      </c>
      <c r="U127" s="1">
        <v>450</v>
      </c>
      <c r="V127" s="8">
        <v>0.68348571430000005</v>
      </c>
      <c r="W127" s="8" t="str">
        <f>TEXT(Table1416[[#This Row],[Fecha]],"mmm")</f>
        <v>dic</v>
      </c>
      <c r="X127" s="9">
        <f t="shared" si="69"/>
        <v>52</v>
      </c>
      <c r="Z127" s="1" t="s">
        <v>22</v>
      </c>
      <c r="AA127" s="7">
        <v>45267</v>
      </c>
      <c r="AB127" s="1">
        <f>YEAR(Table1417[[#This Row],[Fecha]])</f>
        <v>2023</v>
      </c>
      <c r="AC127" s="1">
        <v>450</v>
      </c>
      <c r="AD127" s="8">
        <v>0.52552592590000002</v>
      </c>
      <c r="AE127" s="8" t="str">
        <f>TEXT(Table1417[[#This Row],[Fecha]],"mmm")</f>
        <v>dic</v>
      </c>
      <c r="AF127" s="9">
        <f t="shared" si="71"/>
        <v>50</v>
      </c>
    </row>
    <row r="128" spans="1:32">
      <c r="A128" s="1" t="s">
        <v>20</v>
      </c>
      <c r="B128" s="7" t="s">
        <v>509</v>
      </c>
      <c r="C128" s="92">
        <f>YEAR(Table14[[#This Row],[Fecha]])</f>
        <v>2023</v>
      </c>
      <c r="D128" s="1">
        <v>450</v>
      </c>
      <c r="E128" s="8">
        <v>0.9036190476</v>
      </c>
      <c r="F128" s="8" t="str">
        <f>TEXT(Table14[[#This Row],[Fecha]],"mmm")</f>
        <v>nov</v>
      </c>
      <c r="G128" s="9">
        <f t="shared" si="68"/>
        <v>47</v>
      </c>
      <c r="H128" s="9"/>
      <c r="R128" s="1" t="s">
        <v>19</v>
      </c>
      <c r="S128" s="7">
        <v>45286</v>
      </c>
      <c r="T128" s="1">
        <f>YEAR(Table1416[[#This Row],[Fecha]])</f>
        <v>2023</v>
      </c>
      <c r="U128" s="1">
        <v>450</v>
      </c>
      <c r="V128" s="8">
        <v>0.60231111110000002</v>
      </c>
      <c r="W128" s="8" t="str">
        <f>TEXT(Table1416[[#This Row],[Fecha]],"mmm")</f>
        <v>dic</v>
      </c>
      <c r="X128" s="9">
        <f t="shared" ref="X128:X137" si="72">(WEEKNUM(S128,2))</f>
        <v>53</v>
      </c>
      <c r="Z128" s="1" t="s">
        <v>22</v>
      </c>
      <c r="AA128" s="7">
        <v>45264</v>
      </c>
      <c r="AB128" s="1">
        <f>YEAR(Table1417[[#This Row],[Fecha]])</f>
        <v>2023</v>
      </c>
      <c r="AC128" s="1">
        <v>450</v>
      </c>
      <c r="AD128" s="8">
        <v>0.71432962960000002</v>
      </c>
      <c r="AE128" s="8" t="str">
        <f>TEXT(Table1417[[#This Row],[Fecha]],"mmm")</f>
        <v>dic</v>
      </c>
      <c r="AF128" s="9">
        <f>(WEEKNUM(AA128,2))</f>
        <v>50</v>
      </c>
    </row>
    <row r="129" spans="1:32">
      <c r="A129" s="1" t="s">
        <v>20</v>
      </c>
      <c r="B129" s="7" t="s">
        <v>509</v>
      </c>
      <c r="C129" s="92">
        <f>YEAR(Table14[[#This Row],[Fecha]])</f>
        <v>2023</v>
      </c>
      <c r="D129" s="1">
        <v>450</v>
      </c>
      <c r="E129" s="8">
        <v>0.94400529099999997</v>
      </c>
      <c r="F129" s="8" t="str">
        <f>TEXT(Table14[[#This Row],[Fecha]],"mmm")</f>
        <v>nov</v>
      </c>
      <c r="G129" s="9">
        <f t="shared" si="68"/>
        <v>47</v>
      </c>
      <c r="H129" s="9"/>
      <c r="R129" s="1" t="s">
        <v>19</v>
      </c>
      <c r="S129" s="7">
        <v>45286</v>
      </c>
      <c r="T129" s="1">
        <f>YEAR(Table1416[[#This Row],[Fecha]])</f>
        <v>2023</v>
      </c>
      <c r="U129" s="1">
        <v>450</v>
      </c>
      <c r="V129" s="8">
        <v>0.45570158729999999</v>
      </c>
      <c r="W129" s="8" t="str">
        <f>TEXT(Table1416[[#This Row],[Fecha]],"mmm")</f>
        <v>dic</v>
      </c>
      <c r="X129" s="9">
        <f t="shared" si="72"/>
        <v>53</v>
      </c>
      <c r="Z129" s="1" t="s">
        <v>22</v>
      </c>
      <c r="AA129" s="7">
        <v>45271</v>
      </c>
      <c r="AB129" s="1">
        <f>YEAR(Table1417[[#This Row],[Fecha]])</f>
        <v>2023</v>
      </c>
      <c r="AC129" s="1">
        <v>264</v>
      </c>
      <c r="AD129" s="8">
        <v>0.25811730160000002</v>
      </c>
      <c r="AE129" s="8" t="str">
        <f>TEXT(Table1417[[#This Row],[Fecha]],"mmm")</f>
        <v>dic</v>
      </c>
      <c r="AF129" s="9">
        <f t="shared" ref="AF129:AF136" si="73">(WEEKNUM(AA129,2))</f>
        <v>51</v>
      </c>
    </row>
    <row r="130" spans="1:32">
      <c r="A130" s="1" t="s">
        <v>20</v>
      </c>
      <c r="B130" s="7" t="s">
        <v>502</v>
      </c>
      <c r="C130" s="92">
        <f>YEAR(Table14[[#This Row],[Fecha]])</f>
        <v>2023</v>
      </c>
      <c r="D130" s="1">
        <v>540</v>
      </c>
      <c r="E130" s="8">
        <v>0.69811791379999999</v>
      </c>
      <c r="F130" s="8" t="str">
        <f>TEXT(Table14[[#This Row],[Fecha]],"mmm")</f>
        <v>nov</v>
      </c>
      <c r="G130" s="9">
        <f t="shared" si="68"/>
        <v>47</v>
      </c>
      <c r="H130" s="9"/>
      <c r="R130" s="1" t="s">
        <v>19</v>
      </c>
      <c r="S130" s="7">
        <v>45287</v>
      </c>
      <c r="T130" s="1">
        <f>YEAR(Table1416[[#This Row],[Fecha]])</f>
        <v>2023</v>
      </c>
      <c r="U130" s="1">
        <v>450</v>
      </c>
      <c r="V130" s="8">
        <v>0.766647619</v>
      </c>
      <c r="W130" s="8" t="str">
        <f>TEXT(Table1416[[#This Row],[Fecha]],"mmm")</f>
        <v>dic</v>
      </c>
      <c r="X130" s="9">
        <f t="shared" si="72"/>
        <v>53</v>
      </c>
      <c r="Z130" s="1" t="s">
        <v>22</v>
      </c>
      <c r="AA130" s="7">
        <v>45272</v>
      </c>
      <c r="AB130" s="1">
        <f>YEAR(Table1417[[#This Row],[Fecha]])</f>
        <v>2023</v>
      </c>
      <c r="AC130" s="1">
        <v>450</v>
      </c>
      <c r="AD130" s="8">
        <v>0.38041111109999998</v>
      </c>
      <c r="AE130" s="8" t="str">
        <f>TEXT(Table1417[[#This Row],[Fecha]],"mmm")</f>
        <v>dic</v>
      </c>
      <c r="AF130" s="9">
        <f t="shared" si="73"/>
        <v>51</v>
      </c>
    </row>
    <row r="131" spans="1:32">
      <c r="A131" s="1" t="s">
        <v>20</v>
      </c>
      <c r="B131" s="7" t="s">
        <v>502</v>
      </c>
      <c r="C131" s="92">
        <f>YEAR(Table14[[#This Row],[Fecha]])</f>
        <v>2023</v>
      </c>
      <c r="D131" s="1">
        <v>450</v>
      </c>
      <c r="E131" s="8">
        <v>0.56237463870000004</v>
      </c>
      <c r="F131" s="8" t="str">
        <f>TEXT(Table14[[#This Row],[Fecha]],"mmm")</f>
        <v>nov</v>
      </c>
      <c r="G131" s="9">
        <f t="shared" si="68"/>
        <v>47</v>
      </c>
      <c r="R131" s="1" t="s">
        <v>19</v>
      </c>
      <c r="S131" s="7">
        <v>45287</v>
      </c>
      <c r="T131" s="1">
        <f>YEAR(Table1416[[#This Row],[Fecha]])</f>
        <v>2023</v>
      </c>
      <c r="U131" s="1">
        <v>450</v>
      </c>
      <c r="V131" s="8">
        <v>0.55262088549999999</v>
      </c>
      <c r="W131" s="8" t="str">
        <f>TEXT(Table1416[[#This Row],[Fecha]],"mmm")</f>
        <v>dic</v>
      </c>
      <c r="X131" s="9">
        <f t="shared" si="72"/>
        <v>53</v>
      </c>
      <c r="Z131" s="1" t="s">
        <v>22</v>
      </c>
      <c r="AA131" s="7">
        <v>45273</v>
      </c>
      <c r="AB131" s="1">
        <f>YEAR(Table1417[[#This Row],[Fecha]])</f>
        <v>2023</v>
      </c>
      <c r="AC131" s="1">
        <v>450</v>
      </c>
      <c r="AD131" s="8">
        <v>0.63342962960000004</v>
      </c>
      <c r="AE131" s="8" t="str">
        <f>TEXT(Table1417[[#This Row],[Fecha]],"mmm")</f>
        <v>dic</v>
      </c>
      <c r="AF131" s="9">
        <f t="shared" si="73"/>
        <v>51</v>
      </c>
    </row>
    <row r="132" spans="1:32">
      <c r="A132" s="1" t="s">
        <v>20</v>
      </c>
      <c r="B132" s="7" t="s">
        <v>502</v>
      </c>
      <c r="C132" s="92">
        <f>YEAR(Table14[[#This Row],[Fecha]])</f>
        <v>2023</v>
      </c>
      <c r="D132" s="1">
        <v>450</v>
      </c>
      <c r="E132" s="8">
        <v>0.73039651419999996</v>
      </c>
      <c r="F132" s="8" t="str">
        <f>TEXT(Table14[[#This Row],[Fecha]],"mmm")</f>
        <v>nov</v>
      </c>
      <c r="G132" s="9">
        <f t="shared" si="68"/>
        <v>47</v>
      </c>
      <c r="R132" s="1" t="s">
        <v>19</v>
      </c>
      <c r="S132" s="7">
        <v>45288</v>
      </c>
      <c r="T132" s="1">
        <f>YEAR(Table1416[[#This Row],[Fecha]])</f>
        <v>2023</v>
      </c>
      <c r="U132" s="1">
        <v>450</v>
      </c>
      <c r="V132" s="8">
        <v>0.63707301589999998</v>
      </c>
      <c r="W132" s="8" t="str">
        <f>TEXT(Table1416[[#This Row],[Fecha]],"mmm")</f>
        <v>dic</v>
      </c>
      <c r="X132" s="9">
        <f t="shared" si="72"/>
        <v>53</v>
      </c>
      <c r="Z132" s="1" t="s">
        <v>22</v>
      </c>
      <c r="AA132" s="7">
        <v>45274</v>
      </c>
      <c r="AB132" s="1">
        <f>YEAR(Table1417[[#This Row],[Fecha]])</f>
        <v>2023</v>
      </c>
      <c r="AC132" s="1">
        <v>450</v>
      </c>
      <c r="AD132" s="8">
        <v>0.45994814810000001</v>
      </c>
      <c r="AE132" s="8" t="str">
        <f>TEXT(Table1417[[#This Row],[Fecha]],"mmm")</f>
        <v>dic</v>
      </c>
      <c r="AF132" s="9">
        <f t="shared" si="73"/>
        <v>51</v>
      </c>
    </row>
    <row r="133" spans="1:32">
      <c r="A133" s="1" t="s">
        <v>20</v>
      </c>
      <c r="B133" s="7" t="s">
        <v>512</v>
      </c>
      <c r="C133" s="92">
        <f>YEAR(Table14[[#This Row],[Fecha]])</f>
        <v>2023</v>
      </c>
      <c r="D133" s="1">
        <v>450</v>
      </c>
      <c r="E133" s="8">
        <v>0.67287226</v>
      </c>
      <c r="F133" s="8" t="str">
        <f>TEXT(Table14[[#This Row],[Fecha]],"mmm")</f>
        <v>nov</v>
      </c>
      <c r="G133" s="9">
        <f t="shared" si="68"/>
        <v>47</v>
      </c>
      <c r="R133" s="1" t="s">
        <v>19</v>
      </c>
      <c r="S133" s="7">
        <v>45288</v>
      </c>
      <c r="T133" s="1">
        <f>YEAR(Table1416[[#This Row],[Fecha]])</f>
        <v>2023</v>
      </c>
      <c r="U133" s="1">
        <v>450</v>
      </c>
      <c r="V133" s="8">
        <v>0.37513015869999999</v>
      </c>
      <c r="W133" s="8" t="str">
        <f>TEXT(Table1416[[#This Row],[Fecha]],"mmm")</f>
        <v>dic</v>
      </c>
      <c r="X133" s="9">
        <f t="shared" si="72"/>
        <v>53</v>
      </c>
      <c r="Z133" s="1" t="s">
        <v>22</v>
      </c>
      <c r="AA133" s="7">
        <v>45275</v>
      </c>
      <c r="AB133" s="1">
        <f>YEAR(Table1417[[#This Row],[Fecha]])</f>
        <v>2023</v>
      </c>
      <c r="AC133" s="1">
        <v>450</v>
      </c>
      <c r="AD133" s="8">
        <v>0.36416296300000001</v>
      </c>
      <c r="AE133" s="8" t="str">
        <f>TEXT(Table1417[[#This Row],[Fecha]],"mmm")</f>
        <v>dic</v>
      </c>
      <c r="AF133" s="9">
        <f t="shared" si="73"/>
        <v>51</v>
      </c>
    </row>
    <row r="134" spans="1:32">
      <c r="A134" s="1" t="s">
        <v>20</v>
      </c>
      <c r="B134" s="7" t="s">
        <v>512</v>
      </c>
      <c r="C134" s="92">
        <f>YEAR(Table14[[#This Row],[Fecha]])</f>
        <v>2023</v>
      </c>
      <c r="D134" s="1">
        <v>450</v>
      </c>
      <c r="E134" s="8">
        <v>0.81783219949999997</v>
      </c>
      <c r="F134" s="8" t="str">
        <f>TEXT(Table14[[#This Row],[Fecha]],"mmm")</f>
        <v>nov</v>
      </c>
      <c r="G134" s="9">
        <f t="shared" si="68"/>
        <v>47</v>
      </c>
      <c r="R134" s="1" t="s">
        <v>19</v>
      </c>
      <c r="S134" s="7">
        <v>45289</v>
      </c>
      <c r="T134" s="1">
        <f>YEAR(Table1416[[#This Row],[Fecha]])</f>
        <v>2023</v>
      </c>
      <c r="U134" s="1">
        <v>450</v>
      </c>
      <c r="V134" s="8">
        <v>0.44173650790000002</v>
      </c>
      <c r="W134" s="8" t="str">
        <f>TEXT(Table1416[[#This Row],[Fecha]],"mmm")</f>
        <v>dic</v>
      </c>
      <c r="X134" s="9">
        <f t="shared" si="72"/>
        <v>53</v>
      </c>
      <c r="Z134" s="1" t="s">
        <v>22</v>
      </c>
      <c r="AA134" s="7">
        <v>45275</v>
      </c>
      <c r="AB134" s="1">
        <f>YEAR(Table1417[[#This Row],[Fecha]])</f>
        <v>2023</v>
      </c>
      <c r="AC134" s="1">
        <v>450</v>
      </c>
      <c r="AD134" s="8">
        <v>0.4413481481</v>
      </c>
      <c r="AE134" s="8" t="str">
        <f>TEXT(Table1417[[#This Row],[Fecha]],"mmm")</f>
        <v>dic</v>
      </c>
      <c r="AF134" s="9">
        <f t="shared" si="73"/>
        <v>51</v>
      </c>
    </row>
    <row r="135" spans="1:32">
      <c r="A135" s="1" t="s">
        <v>20</v>
      </c>
      <c r="B135" s="7">
        <v>45250</v>
      </c>
      <c r="C135" s="92">
        <f>YEAR(Table14[[#This Row],[Fecha]])</f>
        <v>2023</v>
      </c>
      <c r="D135" s="1">
        <v>540</v>
      </c>
      <c r="E135" s="8">
        <v>0.81924453139999998</v>
      </c>
      <c r="F135" s="8" t="str">
        <f>TEXT(Table14[[#This Row],[Fecha]],"mmm")</f>
        <v>nov</v>
      </c>
      <c r="G135" s="9">
        <f t="shared" ref="G135:G141" si="74">(WEEKNUM(B135,2))</f>
        <v>48</v>
      </c>
      <c r="R135" s="1" t="s">
        <v>19</v>
      </c>
      <c r="S135" s="7">
        <v>45289</v>
      </c>
      <c r="T135" s="1">
        <f>YEAR(Table1416[[#This Row],[Fecha]])</f>
        <v>2023</v>
      </c>
      <c r="U135" s="1">
        <v>450</v>
      </c>
      <c r="V135" s="8">
        <v>0.62037922199999995</v>
      </c>
      <c r="W135" s="8" t="str">
        <f>TEXT(Table1416[[#This Row],[Fecha]],"mmm")</f>
        <v>dic</v>
      </c>
      <c r="X135" s="9">
        <f t="shared" si="72"/>
        <v>53</v>
      </c>
      <c r="Z135" s="1" t="s">
        <v>22</v>
      </c>
      <c r="AA135" s="7">
        <v>45276</v>
      </c>
      <c r="AB135" s="1">
        <f>YEAR(Table1417[[#This Row],[Fecha]])</f>
        <v>2023</v>
      </c>
      <c r="AC135" s="1">
        <v>450</v>
      </c>
      <c r="AD135" s="8">
        <v>0.43222222220000001</v>
      </c>
      <c r="AE135" s="8" t="str">
        <f>TEXT(Table1417[[#This Row],[Fecha]],"mmm")</f>
        <v>dic</v>
      </c>
      <c r="AF135" s="9">
        <f t="shared" si="73"/>
        <v>51</v>
      </c>
    </row>
    <row r="136" spans="1:32">
      <c r="A136" s="1" t="s">
        <v>20</v>
      </c>
      <c r="B136" s="7">
        <v>45250</v>
      </c>
      <c r="C136" s="92">
        <f>YEAR(Table14[[#This Row],[Fecha]])</f>
        <v>2023</v>
      </c>
      <c r="D136" s="1">
        <v>450</v>
      </c>
      <c r="E136" s="8">
        <v>0.42489795920000001</v>
      </c>
      <c r="F136" s="8" t="str">
        <f>TEXT(Table14[[#This Row],[Fecha]],"mmm")</f>
        <v>nov</v>
      </c>
      <c r="G136" s="9">
        <f t="shared" si="74"/>
        <v>48</v>
      </c>
      <c r="R136" s="1" t="s">
        <v>19</v>
      </c>
      <c r="S136" s="7">
        <v>45290</v>
      </c>
      <c r="T136" s="1">
        <f>YEAR(Table1416[[#This Row],[Fecha]])</f>
        <v>2023</v>
      </c>
      <c r="U136" s="1">
        <v>450</v>
      </c>
      <c r="V136" s="8">
        <v>0.58251428569999997</v>
      </c>
      <c r="W136" s="8" t="str">
        <f>TEXT(Table1416[[#This Row],[Fecha]],"mmm")</f>
        <v>dic</v>
      </c>
      <c r="X136" s="9">
        <f t="shared" si="72"/>
        <v>53</v>
      </c>
      <c r="Z136" s="1" t="s">
        <v>22</v>
      </c>
      <c r="AA136" s="7">
        <v>45276</v>
      </c>
      <c r="AB136" s="1">
        <f>YEAR(Table1417[[#This Row],[Fecha]])</f>
        <v>2023</v>
      </c>
      <c r="AC136" s="1">
        <v>450</v>
      </c>
      <c r="AD136" s="8">
        <v>0.33017037040000002</v>
      </c>
      <c r="AE136" s="8" t="str">
        <f>TEXT(Table1417[[#This Row],[Fecha]],"mmm")</f>
        <v>dic</v>
      </c>
      <c r="AF136" s="9">
        <f t="shared" si="73"/>
        <v>51</v>
      </c>
    </row>
    <row r="137" spans="1:32">
      <c r="A137" s="1" t="s">
        <v>20</v>
      </c>
      <c r="B137" s="7">
        <v>45251</v>
      </c>
      <c r="C137" s="92">
        <f>YEAR(Table14[[#This Row],[Fecha]])</f>
        <v>2023</v>
      </c>
      <c r="D137" s="1">
        <v>540</v>
      </c>
      <c r="E137" s="8">
        <v>0.65647629419999998</v>
      </c>
      <c r="F137" s="8" t="str">
        <f>TEXT(Table14[[#This Row],[Fecha]],"mmm")</f>
        <v>nov</v>
      </c>
      <c r="G137" s="9">
        <f t="shared" si="74"/>
        <v>48</v>
      </c>
      <c r="R137" s="1" t="s">
        <v>19</v>
      </c>
      <c r="S137" s="7">
        <v>45290</v>
      </c>
      <c r="T137" s="1">
        <f>YEAR(Table1416[[#This Row],[Fecha]])</f>
        <v>2023</v>
      </c>
      <c r="U137" s="1">
        <v>450</v>
      </c>
      <c r="V137" s="8">
        <v>0.56352380950000003</v>
      </c>
      <c r="W137" s="8" t="str">
        <f>TEXT(Table1416[[#This Row],[Fecha]],"mmm")</f>
        <v>dic</v>
      </c>
      <c r="X137" s="9">
        <f t="shared" si="72"/>
        <v>53</v>
      </c>
      <c r="Z137" s="1" t="s">
        <v>22</v>
      </c>
      <c r="AA137" s="7">
        <v>45271</v>
      </c>
      <c r="AB137" s="1">
        <f>YEAR(Table1417[[#This Row],[Fecha]])</f>
        <v>2023</v>
      </c>
      <c r="AC137" s="1">
        <v>264</v>
      </c>
      <c r="AD137" s="8">
        <v>0.25811730160000002</v>
      </c>
      <c r="AE137" s="8" t="str">
        <f>TEXT(Table1417[[#This Row],[Fecha]],"mmm")</f>
        <v>dic</v>
      </c>
      <c r="AF137" s="9">
        <f t="shared" ref="AF137:AF144" si="75">(WEEKNUM(AA137,2))</f>
        <v>51</v>
      </c>
    </row>
    <row r="138" spans="1:32">
      <c r="A138" s="1" t="s">
        <v>20</v>
      </c>
      <c r="B138" s="7">
        <v>45251</v>
      </c>
      <c r="C138" s="92">
        <f>YEAR(Table14[[#This Row],[Fecha]])</f>
        <v>2023</v>
      </c>
      <c r="D138" s="1">
        <v>450</v>
      </c>
      <c r="E138" s="8">
        <v>0.78072486770000005</v>
      </c>
      <c r="F138" s="8" t="str">
        <f>TEXT(Table14[[#This Row],[Fecha]],"mmm")</f>
        <v>nov</v>
      </c>
      <c r="G138" s="9">
        <f t="shared" si="74"/>
        <v>48</v>
      </c>
      <c r="R138" s="1" t="s">
        <v>19</v>
      </c>
      <c r="S138" s="7">
        <v>45293</v>
      </c>
      <c r="T138" s="1">
        <f>YEAR(Table1416[[#This Row],[Fecha]])</f>
        <v>2024</v>
      </c>
      <c r="U138" s="1">
        <v>540</v>
      </c>
      <c r="V138" s="8">
        <v>0.65578571429999999</v>
      </c>
      <c r="W138" s="8" t="str">
        <f>TEXT(Table1416[[#This Row],[Fecha]],"mmm")</f>
        <v>ene</v>
      </c>
      <c r="X138" s="9">
        <f t="shared" ref="X138:X145" si="76">(WEEKNUM(S138,2))</f>
        <v>1</v>
      </c>
      <c r="Z138" s="1" t="s">
        <v>22</v>
      </c>
      <c r="AA138" s="7">
        <v>45272</v>
      </c>
      <c r="AB138" s="1">
        <f>YEAR(Table1417[[#This Row],[Fecha]])</f>
        <v>2023</v>
      </c>
      <c r="AC138" s="1">
        <v>450</v>
      </c>
      <c r="AD138" s="8">
        <v>0.38041111109999998</v>
      </c>
      <c r="AE138" s="8" t="str">
        <f>TEXT(Table1417[[#This Row],[Fecha]],"mmm")</f>
        <v>dic</v>
      </c>
      <c r="AF138" s="9">
        <f t="shared" si="75"/>
        <v>51</v>
      </c>
    </row>
    <row r="139" spans="1:32">
      <c r="A139" s="1" t="s">
        <v>20</v>
      </c>
      <c r="B139" s="7">
        <v>45251</v>
      </c>
      <c r="C139" s="92">
        <f>YEAR(Table14[[#This Row],[Fecha]])</f>
        <v>2023</v>
      </c>
      <c r="D139" s="1">
        <v>450</v>
      </c>
      <c r="E139" s="8">
        <v>0.42546240660000001</v>
      </c>
      <c r="F139" s="8" t="str">
        <f>TEXT(Table14[[#This Row],[Fecha]],"mmm")</f>
        <v>nov</v>
      </c>
      <c r="G139" s="9">
        <f t="shared" si="74"/>
        <v>48</v>
      </c>
      <c r="R139" s="1" t="s">
        <v>19</v>
      </c>
      <c r="S139" s="7">
        <v>45294</v>
      </c>
      <c r="T139" s="1">
        <f>YEAR(Table1416[[#This Row],[Fecha]])</f>
        <v>2024</v>
      </c>
      <c r="U139" s="1">
        <v>491</v>
      </c>
      <c r="V139" s="8">
        <v>0.52319464650000003</v>
      </c>
      <c r="W139" s="8" t="str">
        <f>TEXT(Table1416[[#This Row],[Fecha]],"mmm")</f>
        <v>ene</v>
      </c>
      <c r="X139" s="9">
        <f t="shared" si="76"/>
        <v>1</v>
      </c>
      <c r="Z139" s="1" t="s">
        <v>22</v>
      </c>
      <c r="AA139" s="7">
        <v>45273</v>
      </c>
      <c r="AB139" s="1">
        <f>YEAR(Table1417[[#This Row],[Fecha]])</f>
        <v>2023</v>
      </c>
      <c r="AC139" s="1">
        <v>450</v>
      </c>
      <c r="AD139" s="8">
        <v>0.63342962960000004</v>
      </c>
      <c r="AE139" s="8" t="str">
        <f>TEXT(Table1417[[#This Row],[Fecha]],"mmm")</f>
        <v>dic</v>
      </c>
      <c r="AF139" s="9">
        <f t="shared" si="75"/>
        <v>51</v>
      </c>
    </row>
    <row r="140" spans="1:32">
      <c r="A140" s="1" t="s">
        <v>20</v>
      </c>
      <c r="B140" s="7">
        <v>45252</v>
      </c>
      <c r="C140" s="92">
        <f>YEAR(Table14[[#This Row],[Fecha]])</f>
        <v>2023</v>
      </c>
      <c r="D140" s="1">
        <v>540</v>
      </c>
      <c r="E140" s="8">
        <v>0.72989417990000005</v>
      </c>
      <c r="F140" s="8" t="str">
        <f>TEXT(Table14[[#This Row],[Fecha]],"mmm")</f>
        <v>nov</v>
      </c>
      <c r="G140" s="9">
        <f t="shared" si="74"/>
        <v>48</v>
      </c>
      <c r="R140" s="1" t="s">
        <v>19</v>
      </c>
      <c r="S140" s="7">
        <v>45294</v>
      </c>
      <c r="T140" s="1">
        <f>YEAR(Table1416[[#This Row],[Fecha]])</f>
        <v>2024</v>
      </c>
      <c r="U140" s="1">
        <v>450</v>
      </c>
      <c r="V140" s="8">
        <v>0.42947936510000001</v>
      </c>
      <c r="W140" s="8" t="str">
        <f>TEXT(Table1416[[#This Row],[Fecha]],"mmm")</f>
        <v>ene</v>
      </c>
      <c r="X140" s="9">
        <f t="shared" si="76"/>
        <v>1</v>
      </c>
      <c r="Z140" s="1" t="s">
        <v>22</v>
      </c>
      <c r="AA140" s="7">
        <v>45274</v>
      </c>
      <c r="AB140" s="1">
        <f>YEAR(Table1417[[#This Row],[Fecha]])</f>
        <v>2023</v>
      </c>
      <c r="AC140" s="1">
        <v>450</v>
      </c>
      <c r="AD140" s="8">
        <v>0.45994814810000001</v>
      </c>
      <c r="AE140" s="8" t="str">
        <f>TEXT(Table1417[[#This Row],[Fecha]],"mmm")</f>
        <v>dic</v>
      </c>
      <c r="AF140" s="9">
        <f t="shared" si="75"/>
        <v>51</v>
      </c>
    </row>
    <row r="141" spans="1:32">
      <c r="A141" s="1" t="s">
        <v>20</v>
      </c>
      <c r="B141" s="7">
        <v>45252</v>
      </c>
      <c r="C141" s="92">
        <f>YEAR(Table14[[#This Row],[Fecha]])</f>
        <v>2023</v>
      </c>
      <c r="D141" s="1">
        <v>450</v>
      </c>
      <c r="E141" s="8">
        <v>0.60795464850000003</v>
      </c>
      <c r="F141" s="8" t="str">
        <f>TEXT(Table14[[#This Row],[Fecha]],"mmm")</f>
        <v>nov</v>
      </c>
      <c r="G141" s="9">
        <f t="shared" si="74"/>
        <v>48</v>
      </c>
      <c r="R141" s="1" t="s">
        <v>19</v>
      </c>
      <c r="S141" s="7">
        <v>45295</v>
      </c>
      <c r="T141" s="1">
        <f>YEAR(Table1416[[#This Row],[Fecha]])</f>
        <v>2024</v>
      </c>
      <c r="U141" s="1">
        <v>450</v>
      </c>
      <c r="V141" s="8">
        <v>0.49922573100000001</v>
      </c>
      <c r="W141" s="8" t="str">
        <f>TEXT(Table1416[[#This Row],[Fecha]],"mmm")</f>
        <v>ene</v>
      </c>
      <c r="X141" s="9">
        <f t="shared" si="76"/>
        <v>1</v>
      </c>
      <c r="Z141" s="1" t="s">
        <v>22</v>
      </c>
      <c r="AA141" s="7">
        <v>45275</v>
      </c>
      <c r="AB141" s="1">
        <f>YEAR(Table1417[[#This Row],[Fecha]])</f>
        <v>2023</v>
      </c>
      <c r="AC141" s="1">
        <v>450</v>
      </c>
      <c r="AD141" s="8">
        <v>0.36416296300000001</v>
      </c>
      <c r="AE141" s="8" t="str">
        <f>TEXT(Table1417[[#This Row],[Fecha]],"mmm")</f>
        <v>dic</v>
      </c>
      <c r="AF141" s="9">
        <f t="shared" si="75"/>
        <v>51</v>
      </c>
    </row>
    <row r="142" spans="1:32">
      <c r="A142" s="1" t="s">
        <v>20</v>
      </c>
      <c r="B142" s="7">
        <v>45252</v>
      </c>
      <c r="C142" s="92">
        <f>YEAR(Table14[[#This Row],[Fecha]])</f>
        <v>2023</v>
      </c>
      <c r="D142" s="1">
        <v>450</v>
      </c>
      <c r="E142" s="8">
        <v>0.77267791559999999</v>
      </c>
      <c r="F142" s="8" t="str">
        <f>TEXT(Table14[[#This Row],[Fecha]],"mmm")</f>
        <v>nov</v>
      </c>
      <c r="G142" s="9">
        <f t="shared" ref="G142:G154" si="77">(WEEKNUM(B142,2))</f>
        <v>48</v>
      </c>
      <c r="R142" s="1" t="s">
        <v>19</v>
      </c>
      <c r="S142" s="7">
        <v>45295</v>
      </c>
      <c r="T142" s="1">
        <f>YEAR(Table1416[[#This Row],[Fecha]])</f>
        <v>2024</v>
      </c>
      <c r="U142" s="1">
        <v>450</v>
      </c>
      <c r="V142" s="8">
        <v>0.53216507940000002</v>
      </c>
      <c r="W142" s="8" t="str">
        <f>TEXT(Table1416[[#This Row],[Fecha]],"mmm")</f>
        <v>ene</v>
      </c>
      <c r="X142" s="9">
        <f t="shared" si="76"/>
        <v>1</v>
      </c>
      <c r="Z142" s="1" t="s">
        <v>22</v>
      </c>
      <c r="AA142" s="7">
        <v>45275</v>
      </c>
      <c r="AB142" s="1">
        <f>YEAR(Table1417[[#This Row],[Fecha]])</f>
        <v>2023</v>
      </c>
      <c r="AC142" s="1">
        <v>450</v>
      </c>
      <c r="AD142" s="8">
        <v>0.4413481481</v>
      </c>
      <c r="AE142" s="8" t="str">
        <f>TEXT(Table1417[[#This Row],[Fecha]],"mmm")</f>
        <v>dic</v>
      </c>
      <c r="AF142" s="9">
        <f t="shared" si="75"/>
        <v>51</v>
      </c>
    </row>
    <row r="143" spans="1:32">
      <c r="A143" s="1" t="s">
        <v>20</v>
      </c>
      <c r="B143" s="7">
        <v>45253</v>
      </c>
      <c r="C143" s="92">
        <f>YEAR(Table14[[#This Row],[Fecha]])</f>
        <v>2023</v>
      </c>
      <c r="D143" s="1">
        <v>450</v>
      </c>
      <c r="E143" s="8">
        <v>0.67073656130000003</v>
      </c>
      <c r="F143" s="8" t="str">
        <f>TEXT(Table14[[#This Row],[Fecha]],"mmm")</f>
        <v>nov</v>
      </c>
      <c r="G143" s="9">
        <f t="shared" si="77"/>
        <v>48</v>
      </c>
      <c r="R143" s="1" t="s">
        <v>19</v>
      </c>
      <c r="S143" s="7">
        <v>45296</v>
      </c>
      <c r="T143" s="1">
        <f>YEAR(Table1416[[#This Row],[Fecha]])</f>
        <v>2024</v>
      </c>
      <c r="U143" s="1">
        <v>505</v>
      </c>
      <c r="V143" s="8">
        <v>0.82851768029999995</v>
      </c>
      <c r="W143" s="8" t="str">
        <f>TEXT(Table1416[[#This Row],[Fecha]],"mmm")</f>
        <v>ene</v>
      </c>
      <c r="X143" s="9">
        <f t="shared" si="76"/>
        <v>1</v>
      </c>
      <c r="Z143" s="1" t="s">
        <v>22</v>
      </c>
      <c r="AA143" s="7">
        <v>45276</v>
      </c>
      <c r="AB143" s="1">
        <f>YEAR(Table1417[[#This Row],[Fecha]])</f>
        <v>2023</v>
      </c>
      <c r="AC143" s="1">
        <v>450</v>
      </c>
      <c r="AD143" s="8">
        <v>0.43222222220000001</v>
      </c>
      <c r="AE143" s="8" t="str">
        <f>TEXT(Table1417[[#This Row],[Fecha]],"mmm")</f>
        <v>dic</v>
      </c>
      <c r="AF143" s="9">
        <f t="shared" si="75"/>
        <v>51</v>
      </c>
    </row>
    <row r="144" spans="1:32">
      <c r="A144" s="1" t="s">
        <v>20</v>
      </c>
      <c r="B144" s="7">
        <v>45253</v>
      </c>
      <c r="C144" s="92">
        <f>YEAR(Table14[[#This Row],[Fecha]])</f>
        <v>2023</v>
      </c>
      <c r="D144" s="1">
        <v>450</v>
      </c>
      <c r="E144" s="8">
        <v>0.78073469390000005</v>
      </c>
      <c r="F144" s="8" t="str">
        <f>TEXT(Table14[[#This Row],[Fecha]],"mmm")</f>
        <v>nov</v>
      </c>
      <c r="G144" s="9">
        <f t="shared" si="77"/>
        <v>48</v>
      </c>
      <c r="R144" s="1" t="s">
        <v>19</v>
      </c>
      <c r="S144" s="7">
        <v>45296</v>
      </c>
      <c r="T144" s="1">
        <f>YEAR(Table1416[[#This Row],[Fecha]])</f>
        <v>2024</v>
      </c>
      <c r="U144" s="1">
        <v>450</v>
      </c>
      <c r="V144" s="8">
        <v>0.53080719399999998</v>
      </c>
      <c r="W144" s="8" t="str">
        <f>TEXT(Table1416[[#This Row],[Fecha]],"mmm")</f>
        <v>ene</v>
      </c>
      <c r="X144" s="9">
        <f t="shared" si="76"/>
        <v>1</v>
      </c>
      <c r="Z144" s="1" t="s">
        <v>22</v>
      </c>
      <c r="AA144" s="7">
        <v>45276</v>
      </c>
      <c r="AB144" s="1">
        <f>YEAR(Table1417[[#This Row],[Fecha]])</f>
        <v>2023</v>
      </c>
      <c r="AC144" s="1">
        <v>450</v>
      </c>
      <c r="AD144" s="8">
        <v>0.33017037040000002</v>
      </c>
      <c r="AE144" s="8" t="str">
        <f>TEXT(Table1417[[#This Row],[Fecha]],"mmm")</f>
        <v>dic</v>
      </c>
      <c r="AF144" s="9">
        <f t="shared" si="75"/>
        <v>51</v>
      </c>
    </row>
    <row r="145" spans="1:32">
      <c r="A145" s="1" t="s">
        <v>20</v>
      </c>
      <c r="B145" s="7">
        <v>45254</v>
      </c>
      <c r="C145" s="92">
        <f>YEAR(Table14[[#This Row],[Fecha]])</f>
        <v>2023</v>
      </c>
      <c r="D145" s="1">
        <v>540</v>
      </c>
      <c r="E145" s="8">
        <v>0.58030990169999996</v>
      </c>
      <c r="F145" s="8" t="str">
        <f>TEXT(Table14[[#This Row],[Fecha]],"mmm")</f>
        <v>nov</v>
      </c>
      <c r="G145" s="9">
        <f t="shared" si="77"/>
        <v>48</v>
      </c>
      <c r="R145" s="1" t="s">
        <v>19</v>
      </c>
      <c r="S145" s="7">
        <v>45297</v>
      </c>
      <c r="T145" s="1">
        <f>YEAR(Table1416[[#This Row],[Fecha]])</f>
        <v>2024</v>
      </c>
      <c r="U145" s="1">
        <v>450</v>
      </c>
      <c r="V145" s="8">
        <v>0.3713071429</v>
      </c>
      <c r="W145" s="8" t="str">
        <f>TEXT(Table1416[[#This Row],[Fecha]],"mmm")</f>
        <v>ene</v>
      </c>
      <c r="X145" s="9">
        <f t="shared" si="76"/>
        <v>1</v>
      </c>
      <c r="Z145" s="1" t="s">
        <v>22</v>
      </c>
      <c r="AA145" s="7">
        <v>45278</v>
      </c>
      <c r="AB145" s="1">
        <f>YEAR(Table1417[[#This Row],[Fecha]])</f>
        <v>2023</v>
      </c>
      <c r="AC145" s="1">
        <v>450</v>
      </c>
      <c r="AD145" s="8">
        <v>0.60269629629999999</v>
      </c>
      <c r="AE145" s="8" t="str">
        <f>TEXT(Table1417[[#This Row],[Fecha]],"mmm")</f>
        <v>dic</v>
      </c>
      <c r="AF145" s="9">
        <f t="shared" ref="AF145:AF154" si="78">(WEEKNUM(AA145,2))</f>
        <v>52</v>
      </c>
    </row>
    <row r="146" spans="1:32">
      <c r="A146" s="1" t="s">
        <v>20</v>
      </c>
      <c r="B146" s="7">
        <v>45254</v>
      </c>
      <c r="C146" s="92">
        <f>YEAR(Table14[[#This Row],[Fecha]])</f>
        <v>2023</v>
      </c>
      <c r="D146" s="1">
        <v>450</v>
      </c>
      <c r="E146" s="8">
        <v>0.60469947980000005</v>
      </c>
      <c r="F146" s="8" t="str">
        <f>TEXT(Table14[[#This Row],[Fecha]],"mmm")</f>
        <v>nov</v>
      </c>
      <c r="G146" s="9">
        <f t="shared" si="77"/>
        <v>48</v>
      </c>
      <c r="R146" s="1" t="s">
        <v>19</v>
      </c>
      <c r="S146" s="7">
        <v>45299</v>
      </c>
      <c r="T146" s="1">
        <f>YEAR(Table1416[[#This Row],[Fecha]])</f>
        <v>2024</v>
      </c>
      <c r="U146" s="1">
        <v>450</v>
      </c>
      <c r="V146" s="8">
        <v>0.65813333330000001</v>
      </c>
      <c r="W146" s="8" t="str">
        <f>TEXT(Table1416[[#This Row],[Fecha]],"mmm")</f>
        <v>ene</v>
      </c>
      <c r="X146" s="9">
        <f t="shared" ref="X146:X151" si="79">(WEEKNUM(S146,2))</f>
        <v>2</v>
      </c>
      <c r="Z146" s="1" t="s">
        <v>22</v>
      </c>
      <c r="AA146" s="7">
        <v>45279</v>
      </c>
      <c r="AB146" s="1">
        <f>YEAR(Table1417[[#This Row],[Fecha]])</f>
        <v>2023</v>
      </c>
      <c r="AC146" s="1">
        <v>450</v>
      </c>
      <c r="AD146" s="8">
        <v>0.34777777780000002</v>
      </c>
      <c r="AE146" s="8" t="str">
        <f>TEXT(Table1417[[#This Row],[Fecha]],"mmm")</f>
        <v>dic</v>
      </c>
      <c r="AF146" s="9">
        <f t="shared" si="78"/>
        <v>52</v>
      </c>
    </row>
    <row r="147" spans="1:32">
      <c r="A147" s="1" t="s">
        <v>20</v>
      </c>
      <c r="B147" s="7">
        <v>45254</v>
      </c>
      <c r="C147" s="92">
        <f>YEAR(Table14[[#This Row],[Fecha]])</f>
        <v>2023</v>
      </c>
      <c r="D147" s="1">
        <v>450</v>
      </c>
      <c r="E147" s="8">
        <v>0.76593464050000004</v>
      </c>
      <c r="F147" s="8" t="str">
        <f>TEXT(Table14[[#This Row],[Fecha]],"mmm")</f>
        <v>nov</v>
      </c>
      <c r="G147" s="9">
        <f t="shared" si="77"/>
        <v>48</v>
      </c>
      <c r="R147" s="1" t="s">
        <v>19</v>
      </c>
      <c r="S147" s="7">
        <v>45300</v>
      </c>
      <c r="T147" s="1">
        <f>YEAR(Table1416[[#This Row],[Fecha]])</f>
        <v>2024</v>
      </c>
      <c r="U147" s="1">
        <v>411</v>
      </c>
      <c r="V147" s="8">
        <v>0.47379896199999999</v>
      </c>
      <c r="W147" s="8" t="str">
        <f>TEXT(Table1416[[#This Row],[Fecha]],"mmm")</f>
        <v>ene</v>
      </c>
      <c r="X147" s="9">
        <f t="shared" si="79"/>
        <v>2</v>
      </c>
      <c r="Z147" s="1" t="s">
        <v>22</v>
      </c>
      <c r="AA147" s="7">
        <v>45279</v>
      </c>
      <c r="AB147" s="1">
        <f>YEAR(Table1417[[#This Row],[Fecha]])</f>
        <v>2023</v>
      </c>
      <c r="AC147" s="1">
        <v>450</v>
      </c>
      <c r="AD147" s="8">
        <v>0.45057777780000002</v>
      </c>
      <c r="AE147" s="8" t="str">
        <f>TEXT(Table1417[[#This Row],[Fecha]],"mmm")</f>
        <v>dic</v>
      </c>
      <c r="AF147" s="9">
        <f t="shared" si="78"/>
        <v>52</v>
      </c>
    </row>
    <row r="148" spans="1:32">
      <c r="A148" s="1" t="s">
        <v>20</v>
      </c>
      <c r="B148" s="7">
        <v>45255</v>
      </c>
      <c r="C148" s="92">
        <f>YEAR(Table14[[#This Row],[Fecha]])</f>
        <v>2023</v>
      </c>
      <c r="D148" s="1">
        <v>450</v>
      </c>
      <c r="E148" s="8">
        <v>0.79599092969999996</v>
      </c>
      <c r="F148" s="8" t="str">
        <f>TEXT(Table14[[#This Row],[Fecha]],"mmm")</f>
        <v>nov</v>
      </c>
      <c r="G148" s="9">
        <f t="shared" si="77"/>
        <v>48</v>
      </c>
      <c r="R148" s="1" t="s">
        <v>19</v>
      </c>
      <c r="S148" s="7">
        <v>45301</v>
      </c>
      <c r="T148" s="1">
        <f>YEAR(Table1416[[#This Row],[Fecha]])</f>
        <v>2024</v>
      </c>
      <c r="U148" s="1">
        <v>387</v>
      </c>
      <c r="V148" s="8">
        <v>0.57502399410000005</v>
      </c>
      <c r="W148" s="8" t="str">
        <f>TEXT(Table1416[[#This Row],[Fecha]],"mmm")</f>
        <v>ene</v>
      </c>
      <c r="X148" s="9">
        <f t="shared" si="79"/>
        <v>2</v>
      </c>
      <c r="Z148" s="1" t="s">
        <v>22</v>
      </c>
      <c r="AA148" s="7">
        <v>45280</v>
      </c>
      <c r="AB148" s="1">
        <f>YEAR(Table1417[[#This Row],[Fecha]])</f>
        <v>2023</v>
      </c>
      <c r="AC148" s="1">
        <v>450</v>
      </c>
      <c r="AD148" s="8">
        <v>0.57148888890000005</v>
      </c>
      <c r="AE148" s="8" t="str">
        <f>TEXT(Table1417[[#This Row],[Fecha]],"mmm")</f>
        <v>dic</v>
      </c>
      <c r="AF148" s="9">
        <f t="shared" si="78"/>
        <v>52</v>
      </c>
    </row>
    <row r="149" spans="1:32">
      <c r="A149" s="1" t="s">
        <v>20</v>
      </c>
      <c r="B149" s="7">
        <v>45257</v>
      </c>
      <c r="C149" s="92">
        <f>YEAR(Table14[[#This Row],[Fecha]])</f>
        <v>2023</v>
      </c>
      <c r="D149" s="1">
        <v>540</v>
      </c>
      <c r="E149" s="8">
        <v>0.8427</v>
      </c>
      <c r="F149" s="8" t="str">
        <f>TEXT(Table14[[#This Row],[Fecha]],"mmm")</f>
        <v>nov</v>
      </c>
      <c r="G149" s="9">
        <f t="shared" si="77"/>
        <v>49</v>
      </c>
      <c r="R149" s="1" t="s">
        <v>19</v>
      </c>
      <c r="S149" s="7">
        <v>45302</v>
      </c>
      <c r="T149" s="1">
        <f>YEAR(Table1416[[#This Row],[Fecha]])</f>
        <v>2024</v>
      </c>
      <c r="U149" s="1">
        <v>415</v>
      </c>
      <c r="V149" s="8">
        <v>0.66590705679999995</v>
      </c>
      <c r="W149" s="8" t="str">
        <f>TEXT(Table1416[[#This Row],[Fecha]],"mmm")</f>
        <v>ene</v>
      </c>
      <c r="X149" s="9">
        <f t="shared" si="79"/>
        <v>2</v>
      </c>
      <c r="Z149" s="1" t="s">
        <v>22</v>
      </c>
      <c r="AA149" s="7">
        <v>45280</v>
      </c>
      <c r="AB149" s="1">
        <f>YEAR(Table1417[[#This Row],[Fecha]])</f>
        <v>2023</v>
      </c>
      <c r="AC149" s="1">
        <v>450</v>
      </c>
      <c r="AD149" s="8">
        <v>0.54324444439999997</v>
      </c>
      <c r="AE149" s="8" t="str">
        <f>TEXT(Table1417[[#This Row],[Fecha]],"mmm")</f>
        <v>dic</v>
      </c>
      <c r="AF149" s="9">
        <f t="shared" si="78"/>
        <v>52</v>
      </c>
    </row>
    <row r="150" spans="1:32">
      <c r="A150" s="1" t="s">
        <v>20</v>
      </c>
      <c r="B150" s="7">
        <v>45257</v>
      </c>
      <c r="C150" s="92">
        <f>YEAR(Table14[[#This Row],[Fecha]])</f>
        <v>2023</v>
      </c>
      <c r="D150" s="1">
        <v>450</v>
      </c>
      <c r="E150" s="8">
        <v>0.4652</v>
      </c>
      <c r="F150" s="8" t="str">
        <f>TEXT(Table14[[#This Row],[Fecha]],"mmm")</f>
        <v>nov</v>
      </c>
      <c r="G150" s="9">
        <f t="shared" si="77"/>
        <v>49</v>
      </c>
      <c r="R150" s="1" t="s">
        <v>19</v>
      </c>
      <c r="S150" s="7">
        <v>45302</v>
      </c>
      <c r="T150" s="1">
        <f>YEAR(Table1416[[#This Row],[Fecha]])</f>
        <v>2024</v>
      </c>
      <c r="U150" s="1">
        <v>450</v>
      </c>
      <c r="V150" s="8">
        <v>0.46942205510000001</v>
      </c>
      <c r="W150" s="8" t="str">
        <f>TEXT(Table1416[[#This Row],[Fecha]],"mmm")</f>
        <v>ene</v>
      </c>
      <c r="X150" s="9">
        <f t="shared" si="79"/>
        <v>2</v>
      </c>
      <c r="Z150" s="1" t="s">
        <v>22</v>
      </c>
      <c r="AA150" s="7">
        <v>45281</v>
      </c>
      <c r="AB150" s="1">
        <f>YEAR(Table1417[[#This Row],[Fecha]])</f>
        <v>2023</v>
      </c>
      <c r="AC150" s="1">
        <v>450</v>
      </c>
      <c r="AD150" s="8">
        <v>0.49562222220000002</v>
      </c>
      <c r="AE150" s="8" t="str">
        <f>TEXT(Table1417[[#This Row],[Fecha]],"mmm")</f>
        <v>dic</v>
      </c>
      <c r="AF150" s="9">
        <f t="shared" si="78"/>
        <v>52</v>
      </c>
    </row>
    <row r="151" spans="1:32">
      <c r="A151" s="1" t="s">
        <v>20</v>
      </c>
      <c r="B151" s="7">
        <v>45258</v>
      </c>
      <c r="C151" s="92">
        <f>YEAR(Table14[[#This Row],[Fecha]])</f>
        <v>2023</v>
      </c>
      <c r="D151" s="1">
        <v>540</v>
      </c>
      <c r="E151" s="8">
        <v>0.82520000000000004</v>
      </c>
      <c r="F151" s="8" t="str">
        <f>TEXT(Table14[[#This Row],[Fecha]],"mmm")</f>
        <v>nov</v>
      </c>
      <c r="G151" s="9">
        <f t="shared" si="77"/>
        <v>49</v>
      </c>
      <c r="R151" s="1" t="s">
        <v>19</v>
      </c>
      <c r="S151" s="7">
        <v>45303</v>
      </c>
      <c r="T151" s="1">
        <f>YEAR(Table1416[[#This Row],[Fecha]])</f>
        <v>2024</v>
      </c>
      <c r="U151" s="1">
        <v>450</v>
      </c>
      <c r="V151" s="8">
        <v>0.58636825400000003</v>
      </c>
      <c r="W151" s="8" t="str">
        <f>TEXT(Table1416[[#This Row],[Fecha]],"mmm")</f>
        <v>ene</v>
      </c>
      <c r="X151" s="9">
        <f t="shared" si="79"/>
        <v>2</v>
      </c>
      <c r="Z151" s="1" t="s">
        <v>22</v>
      </c>
      <c r="AA151" s="7">
        <v>45281</v>
      </c>
      <c r="AB151" s="1">
        <f>YEAR(Table1417[[#This Row],[Fecha]])</f>
        <v>2023</v>
      </c>
      <c r="AC151" s="1">
        <v>450</v>
      </c>
      <c r="AD151" s="8">
        <v>0.59652592589999998</v>
      </c>
      <c r="AE151" s="8" t="str">
        <f>TEXT(Table1417[[#This Row],[Fecha]],"mmm")</f>
        <v>dic</v>
      </c>
      <c r="AF151" s="9">
        <f t="shared" si="78"/>
        <v>52</v>
      </c>
    </row>
    <row r="152" spans="1:32">
      <c r="A152" s="1" t="s">
        <v>20</v>
      </c>
      <c r="B152" s="7">
        <v>45258</v>
      </c>
      <c r="C152" s="92">
        <f>YEAR(Table14[[#This Row],[Fecha]])</f>
        <v>2023</v>
      </c>
      <c r="D152" s="1">
        <v>450</v>
      </c>
      <c r="E152" s="8">
        <v>0.81979999999999997</v>
      </c>
      <c r="F152" s="8" t="str">
        <f>TEXT(Table14[[#This Row],[Fecha]],"mmm")</f>
        <v>nov</v>
      </c>
      <c r="G152" s="9">
        <f t="shared" si="77"/>
        <v>49</v>
      </c>
      <c r="R152" s="1" t="s">
        <v>19</v>
      </c>
      <c r="S152" s="7">
        <v>45306</v>
      </c>
      <c r="T152" s="1">
        <f>YEAR(Table1416[[#This Row],[Fecha]])</f>
        <v>2024</v>
      </c>
      <c r="U152" s="1">
        <v>510</v>
      </c>
      <c r="V152" s="8">
        <v>0.64547058820000003</v>
      </c>
      <c r="W152" s="8" t="str">
        <f>TEXT(Table1416[[#This Row],[Fecha]],"mmm")</f>
        <v>ene</v>
      </c>
      <c r="X152" s="9">
        <f t="shared" ref="X152:X157" si="80">(WEEKNUM(S152,2))</f>
        <v>3</v>
      </c>
      <c r="Z152" s="1" t="s">
        <v>22</v>
      </c>
      <c r="AA152" s="7">
        <v>45282</v>
      </c>
      <c r="AB152" s="1">
        <f>YEAR(Table1417[[#This Row],[Fecha]])</f>
        <v>2023</v>
      </c>
      <c r="AC152" s="1">
        <v>464</v>
      </c>
      <c r="AD152" s="8">
        <v>0.4386278736</v>
      </c>
      <c r="AE152" s="8" t="str">
        <f>TEXT(Table1417[[#This Row],[Fecha]],"mmm")</f>
        <v>dic</v>
      </c>
      <c r="AF152" s="9">
        <f t="shared" si="78"/>
        <v>52</v>
      </c>
    </row>
    <row r="153" spans="1:32">
      <c r="A153" s="1" t="s">
        <v>20</v>
      </c>
      <c r="B153" s="7">
        <v>45258</v>
      </c>
      <c r="C153" s="92">
        <f>YEAR(Table14[[#This Row],[Fecha]])</f>
        <v>2023</v>
      </c>
      <c r="D153" s="1">
        <v>450</v>
      </c>
      <c r="E153" s="8">
        <v>0.88049999999999995</v>
      </c>
      <c r="F153" s="8" t="str">
        <f>TEXT(Table14[[#This Row],[Fecha]],"mmm")</f>
        <v>nov</v>
      </c>
      <c r="G153" s="9">
        <f t="shared" si="77"/>
        <v>49</v>
      </c>
      <c r="R153" s="1" t="s">
        <v>19</v>
      </c>
      <c r="S153" s="7">
        <v>45308</v>
      </c>
      <c r="T153" s="1">
        <f>YEAR(Table1416[[#This Row],[Fecha]])</f>
        <v>2024</v>
      </c>
      <c r="U153" s="1">
        <v>510</v>
      </c>
      <c r="V153" s="8">
        <v>0.6129355742</v>
      </c>
      <c r="W153" s="8" t="str">
        <f>TEXT(Table1416[[#This Row],[Fecha]],"mmm")</f>
        <v>ene</v>
      </c>
      <c r="X153" s="9">
        <f t="shared" si="80"/>
        <v>3</v>
      </c>
      <c r="Z153" s="1" t="s">
        <v>22</v>
      </c>
      <c r="AA153" s="7">
        <v>45283</v>
      </c>
      <c r="AB153" s="1">
        <f>YEAR(Table1417[[#This Row],[Fecha]])</f>
        <v>2023</v>
      </c>
      <c r="AC153" s="1">
        <v>450</v>
      </c>
      <c r="AD153" s="8">
        <v>0.36242962960000003</v>
      </c>
      <c r="AE153" s="8" t="str">
        <f>TEXT(Table1417[[#This Row],[Fecha]],"mmm")</f>
        <v>dic</v>
      </c>
      <c r="AF153" s="9">
        <f t="shared" si="78"/>
        <v>52</v>
      </c>
    </row>
    <row r="154" spans="1:32">
      <c r="A154" s="1" t="s">
        <v>20</v>
      </c>
      <c r="B154" s="7">
        <v>45261</v>
      </c>
      <c r="C154" s="92">
        <f>YEAR(Table14[[#This Row],[Fecha]])</f>
        <v>2023</v>
      </c>
      <c r="D154" s="1">
        <v>540</v>
      </c>
      <c r="E154" s="8">
        <v>0.65939999999999999</v>
      </c>
      <c r="F154" s="8" t="str">
        <f>TEXT(Table14[[#This Row],[Fecha]],"mmm")</f>
        <v>dic</v>
      </c>
      <c r="G154" s="9">
        <f t="shared" si="77"/>
        <v>49</v>
      </c>
      <c r="R154" s="1" t="s">
        <v>19</v>
      </c>
      <c r="S154" s="7">
        <v>45309</v>
      </c>
      <c r="T154" s="1">
        <f>YEAR(Table1416[[#This Row],[Fecha]])</f>
        <v>2024</v>
      </c>
      <c r="U154" s="1">
        <v>280</v>
      </c>
      <c r="V154" s="8">
        <v>0.61181632649999995</v>
      </c>
      <c r="W154" s="8" t="str">
        <f>TEXT(Table1416[[#This Row],[Fecha]],"mmm")</f>
        <v>ene</v>
      </c>
      <c r="X154" s="9">
        <f t="shared" si="80"/>
        <v>3</v>
      </c>
      <c r="Z154" s="1" t="s">
        <v>22</v>
      </c>
      <c r="AA154" s="7">
        <v>45283</v>
      </c>
      <c r="AB154" s="1">
        <f>YEAR(Table1417[[#This Row],[Fecha]])</f>
        <v>2023</v>
      </c>
      <c r="AC154" s="1">
        <v>450</v>
      </c>
      <c r="AD154" s="8">
        <v>0.39867037039999997</v>
      </c>
      <c r="AE154" s="8" t="str">
        <f>TEXT(Table1417[[#This Row],[Fecha]],"mmm")</f>
        <v>dic</v>
      </c>
      <c r="AF154" s="9">
        <f t="shared" si="78"/>
        <v>52</v>
      </c>
    </row>
    <row r="155" spans="1:32">
      <c r="A155" s="1" t="s">
        <v>20</v>
      </c>
      <c r="B155" s="7">
        <v>45261</v>
      </c>
      <c r="C155" s="92">
        <f>YEAR(Table14[[#This Row],[Fecha]])</f>
        <v>2023</v>
      </c>
      <c r="D155" s="1">
        <v>450</v>
      </c>
      <c r="E155" s="8">
        <v>0.86709999999999998</v>
      </c>
      <c r="F155" s="8" t="str">
        <f>TEXT(Table14[[#This Row],[Fecha]],"mmm")</f>
        <v>dic</v>
      </c>
      <c r="G155" s="9">
        <f t="shared" ref="G155:G158" si="81">(WEEKNUM(B155,2))</f>
        <v>49</v>
      </c>
      <c r="R155" s="1" t="s">
        <v>19</v>
      </c>
      <c r="S155" s="7">
        <v>45310</v>
      </c>
      <c r="T155" s="1">
        <f>YEAR(Table1416[[#This Row],[Fecha]])</f>
        <v>2024</v>
      </c>
      <c r="U155" s="1">
        <v>500</v>
      </c>
      <c r="V155" s="8">
        <v>0.47863928569999997</v>
      </c>
      <c r="W155" s="8" t="str">
        <f>TEXT(Table1416[[#This Row],[Fecha]],"mmm")</f>
        <v>ene</v>
      </c>
      <c r="X155" s="9">
        <f t="shared" si="80"/>
        <v>3</v>
      </c>
      <c r="Z155" s="1" t="s">
        <v>22</v>
      </c>
      <c r="AA155" s="7">
        <v>45286</v>
      </c>
      <c r="AB155" s="1">
        <f>YEAR(Table1417[[#This Row],[Fecha]])</f>
        <v>2023</v>
      </c>
      <c r="AC155" s="1">
        <v>450</v>
      </c>
      <c r="AD155" s="8">
        <v>0.4335592593</v>
      </c>
      <c r="AE155" s="8" t="str">
        <f>TEXT(Table1417[[#This Row],[Fecha]],"mmm")</f>
        <v>dic</v>
      </c>
      <c r="AF155" s="9">
        <f t="shared" ref="AF155:AF163" si="82">(WEEKNUM(AA155,2))</f>
        <v>53</v>
      </c>
    </row>
    <row r="156" spans="1:32">
      <c r="A156" s="1" t="s">
        <v>20</v>
      </c>
      <c r="B156" s="7">
        <v>45261</v>
      </c>
      <c r="C156" s="92">
        <f>YEAR(Table14[[#This Row],[Fecha]])</f>
        <v>2023</v>
      </c>
      <c r="D156" s="1">
        <v>450</v>
      </c>
      <c r="E156" s="8">
        <v>0.64370000000000005</v>
      </c>
      <c r="F156" s="8" t="str">
        <f>TEXT(Table14[[#This Row],[Fecha]],"mmm")</f>
        <v>dic</v>
      </c>
      <c r="G156" s="9">
        <f t="shared" si="81"/>
        <v>49</v>
      </c>
      <c r="R156" s="1" t="s">
        <v>19</v>
      </c>
      <c r="S156" s="7">
        <v>45311</v>
      </c>
      <c r="T156" s="1">
        <f>YEAR(Table1416[[#This Row],[Fecha]])</f>
        <v>2024</v>
      </c>
      <c r="U156" s="1">
        <v>453</v>
      </c>
      <c r="V156" s="8">
        <v>0.62737049680000001</v>
      </c>
      <c r="W156" s="8" t="str">
        <f>TEXT(Table1416[[#This Row],[Fecha]],"mmm")</f>
        <v>ene</v>
      </c>
      <c r="X156" s="9">
        <f t="shared" si="80"/>
        <v>3</v>
      </c>
      <c r="Z156" s="1" t="s">
        <v>22</v>
      </c>
      <c r="AA156" s="7">
        <v>45287</v>
      </c>
      <c r="AB156" s="1">
        <f>YEAR(Table1417[[#This Row],[Fecha]])</f>
        <v>2023</v>
      </c>
      <c r="AC156" s="1">
        <v>509</v>
      </c>
      <c r="AD156" s="8">
        <v>0.74037328089999999</v>
      </c>
      <c r="AE156" s="8" t="str">
        <f>TEXT(Table1417[[#This Row],[Fecha]],"mmm")</f>
        <v>dic</v>
      </c>
      <c r="AF156" s="9">
        <f t="shared" si="82"/>
        <v>53</v>
      </c>
    </row>
    <row r="157" spans="1:32">
      <c r="A157" s="1" t="s">
        <v>20</v>
      </c>
      <c r="B157" s="7">
        <v>45262</v>
      </c>
      <c r="C157" s="92">
        <f>YEAR(Table14[[#This Row],[Fecha]])</f>
        <v>2023</v>
      </c>
      <c r="D157" s="1">
        <v>450</v>
      </c>
      <c r="E157" s="8">
        <v>0.91500000000000004</v>
      </c>
      <c r="F157" s="8" t="str">
        <f>TEXT(Table14[[#This Row],[Fecha]],"mmm")</f>
        <v>dic</v>
      </c>
      <c r="G157" s="9">
        <f t="shared" si="81"/>
        <v>49</v>
      </c>
      <c r="R157" s="1" t="s">
        <v>19</v>
      </c>
      <c r="S157" s="7">
        <v>45312</v>
      </c>
      <c r="T157" s="1">
        <f>YEAR(Table1416[[#This Row],[Fecha]])</f>
        <v>2024</v>
      </c>
      <c r="U157" s="1">
        <v>490</v>
      </c>
      <c r="V157" s="8">
        <v>0.61689795920000001</v>
      </c>
      <c r="W157" s="8" t="str">
        <f>TEXT(Table1416[[#This Row],[Fecha]],"mmm")</f>
        <v>ene</v>
      </c>
      <c r="X157" s="9">
        <f t="shared" si="80"/>
        <v>3</v>
      </c>
      <c r="Z157" s="1" t="s">
        <v>22</v>
      </c>
      <c r="AA157" s="7">
        <v>45287</v>
      </c>
      <c r="AB157" s="1">
        <f>YEAR(Table1417[[#This Row],[Fecha]])</f>
        <v>2023</v>
      </c>
      <c r="AC157" s="1">
        <v>450</v>
      </c>
      <c r="AD157" s="8">
        <v>0.27036296300000001</v>
      </c>
      <c r="AE157" s="8" t="str">
        <f>TEXT(Table1417[[#This Row],[Fecha]],"mmm")</f>
        <v>dic</v>
      </c>
      <c r="AF157" s="9">
        <f t="shared" si="82"/>
        <v>53</v>
      </c>
    </row>
    <row r="158" spans="1:32">
      <c r="A158" s="1" t="s">
        <v>20</v>
      </c>
      <c r="B158" s="7">
        <v>45262</v>
      </c>
      <c r="C158" s="92">
        <f>YEAR(Table14[[#This Row],[Fecha]])</f>
        <v>2023</v>
      </c>
      <c r="D158" s="1">
        <v>450</v>
      </c>
      <c r="E158" s="8">
        <v>0.94110000000000005</v>
      </c>
      <c r="F158" s="8" t="str">
        <f>TEXT(Table14[[#This Row],[Fecha]],"mmm")</f>
        <v>dic</v>
      </c>
      <c r="G158" s="9">
        <f t="shared" si="81"/>
        <v>49</v>
      </c>
      <c r="R158" s="1" t="s">
        <v>19</v>
      </c>
      <c r="S158" s="7">
        <v>45313</v>
      </c>
      <c r="T158" s="1">
        <f>YEAR(Table1416[[#This Row],[Fecha]])</f>
        <v>2024</v>
      </c>
      <c r="U158" s="1">
        <v>510</v>
      </c>
      <c r="V158" s="8">
        <v>0.58568627449999999</v>
      </c>
      <c r="W158" s="8" t="str">
        <f>TEXT(Table1416[[#This Row],[Fecha]],"mmm")</f>
        <v>ene</v>
      </c>
      <c r="X158" s="9">
        <f t="shared" ref="X158:X165" si="83">(WEEKNUM(S158,2))</f>
        <v>4</v>
      </c>
      <c r="Z158" s="1" t="s">
        <v>22</v>
      </c>
      <c r="AA158" s="7">
        <v>45288</v>
      </c>
      <c r="AB158" s="1">
        <f>YEAR(Table1417[[#This Row],[Fecha]])</f>
        <v>2023</v>
      </c>
      <c r="AC158" s="1">
        <v>533</v>
      </c>
      <c r="AD158" s="8">
        <v>0.55243589739999999</v>
      </c>
      <c r="AE158" s="8" t="str">
        <f>TEXT(Table1417[[#This Row],[Fecha]],"mmm")</f>
        <v>dic</v>
      </c>
      <c r="AF158" s="9">
        <f t="shared" si="82"/>
        <v>53</v>
      </c>
    </row>
    <row r="159" spans="1:32">
      <c r="A159" s="1" t="s">
        <v>20</v>
      </c>
      <c r="B159" s="7">
        <v>45265</v>
      </c>
      <c r="C159" s="92">
        <f>YEAR(Table14[[#This Row],[Fecha]])</f>
        <v>2023</v>
      </c>
      <c r="D159" s="1">
        <v>540</v>
      </c>
      <c r="E159" s="8">
        <v>0.80160934740000001</v>
      </c>
      <c r="F159" s="8" t="str">
        <f>TEXT(Table14[[#This Row],[Fecha]],"mmm")</f>
        <v>dic</v>
      </c>
      <c r="G159" s="9">
        <f t="shared" ref="G159:G167" si="84">(WEEKNUM(B159,2))</f>
        <v>50</v>
      </c>
      <c r="R159" s="1" t="s">
        <v>19</v>
      </c>
      <c r="S159" s="7">
        <v>45313</v>
      </c>
      <c r="T159" s="1">
        <f>YEAR(Table1416[[#This Row],[Fecha]])</f>
        <v>2024</v>
      </c>
      <c r="U159" s="1">
        <v>450</v>
      </c>
      <c r="V159" s="8">
        <v>0.64701587299999996</v>
      </c>
      <c r="W159" s="8" t="str">
        <f>TEXT(Table1416[[#This Row],[Fecha]],"mmm")</f>
        <v>ene</v>
      </c>
      <c r="X159" s="9">
        <f t="shared" si="83"/>
        <v>4</v>
      </c>
      <c r="Z159" s="1" t="s">
        <v>22</v>
      </c>
      <c r="AA159" s="7">
        <v>45288</v>
      </c>
      <c r="AB159" s="1">
        <f>YEAR(Table1417[[#This Row],[Fecha]])</f>
        <v>2023</v>
      </c>
      <c r="AC159" s="1">
        <v>450</v>
      </c>
      <c r="AD159" s="8">
        <v>0.49265185189999999</v>
      </c>
      <c r="AE159" s="8" t="str">
        <f>TEXT(Table1417[[#This Row],[Fecha]],"mmm")</f>
        <v>dic</v>
      </c>
      <c r="AF159" s="9">
        <f t="shared" si="82"/>
        <v>53</v>
      </c>
    </row>
    <row r="160" spans="1:32">
      <c r="A160" s="1" t="s">
        <v>20</v>
      </c>
      <c r="B160" s="7">
        <v>45265</v>
      </c>
      <c r="C160" s="92">
        <f>YEAR(Table14[[#This Row],[Fecha]])</f>
        <v>2023</v>
      </c>
      <c r="D160" s="1">
        <v>450</v>
      </c>
      <c r="E160" s="8">
        <v>0.90667724869999999</v>
      </c>
      <c r="F160" s="8" t="str">
        <f>TEXT(Table14[[#This Row],[Fecha]],"mmm")</f>
        <v>dic</v>
      </c>
      <c r="G160" s="9">
        <f t="shared" si="84"/>
        <v>50</v>
      </c>
      <c r="R160" s="1" t="s">
        <v>19</v>
      </c>
      <c r="S160" s="7">
        <v>45314</v>
      </c>
      <c r="T160" s="1">
        <f>YEAR(Table1416[[#This Row],[Fecha]])</f>
        <v>2024</v>
      </c>
      <c r="U160" s="1">
        <v>510</v>
      </c>
      <c r="V160" s="8">
        <v>0.56052661059999997</v>
      </c>
      <c r="W160" s="8" t="str">
        <f>TEXT(Table1416[[#This Row],[Fecha]],"mmm")</f>
        <v>ene</v>
      </c>
      <c r="X160" s="9">
        <f t="shared" si="83"/>
        <v>4</v>
      </c>
      <c r="Z160" s="1" t="s">
        <v>22</v>
      </c>
      <c r="AA160" s="7">
        <v>45289</v>
      </c>
      <c r="AB160" s="1">
        <f>YEAR(Table1417[[#This Row],[Fecha]])</f>
        <v>2023</v>
      </c>
      <c r="AC160" s="1">
        <v>450</v>
      </c>
      <c r="AD160" s="8">
        <v>0.3283037037</v>
      </c>
      <c r="AE160" s="8" t="str">
        <f>TEXT(Table1417[[#This Row],[Fecha]],"mmm")</f>
        <v>dic</v>
      </c>
      <c r="AF160" s="9">
        <f t="shared" si="82"/>
        <v>53</v>
      </c>
    </row>
    <row r="161" spans="1:32">
      <c r="A161" s="1" t="s">
        <v>20</v>
      </c>
      <c r="B161" s="7">
        <v>45265</v>
      </c>
      <c r="C161" s="92">
        <f>YEAR(Table14[[#This Row],[Fecha]])</f>
        <v>2023</v>
      </c>
      <c r="D161" s="1">
        <v>450</v>
      </c>
      <c r="E161" s="8">
        <v>1.002550265</v>
      </c>
      <c r="F161" s="8" t="str">
        <f>TEXT(Table14[[#This Row],[Fecha]],"mmm")</f>
        <v>dic</v>
      </c>
      <c r="G161" s="9">
        <f t="shared" si="84"/>
        <v>50</v>
      </c>
      <c r="R161" s="1" t="s">
        <v>19</v>
      </c>
      <c r="S161" s="7">
        <v>45315</v>
      </c>
      <c r="T161" s="1">
        <f>YEAR(Table1416[[#This Row],[Fecha]])</f>
        <v>2024</v>
      </c>
      <c r="U161" s="1">
        <v>421</v>
      </c>
      <c r="V161" s="8">
        <v>0.64159484219999996</v>
      </c>
      <c r="W161" s="8" t="str">
        <f>TEXT(Table1416[[#This Row],[Fecha]],"mmm")</f>
        <v>ene</v>
      </c>
      <c r="X161" s="9">
        <f t="shared" si="83"/>
        <v>4</v>
      </c>
      <c r="Z161" s="1" t="s">
        <v>22</v>
      </c>
      <c r="AA161" s="7">
        <v>45289</v>
      </c>
      <c r="AB161" s="1">
        <f>YEAR(Table1417[[#This Row],[Fecha]])</f>
        <v>2023</v>
      </c>
      <c r="AC161" s="1">
        <v>450</v>
      </c>
      <c r="AD161" s="8">
        <v>0.48139999999999999</v>
      </c>
      <c r="AE161" s="8" t="str">
        <f>TEXT(Table1417[[#This Row],[Fecha]],"mmm")</f>
        <v>dic</v>
      </c>
      <c r="AF161" s="9">
        <f t="shared" si="82"/>
        <v>53</v>
      </c>
    </row>
    <row r="162" spans="1:32">
      <c r="A162" s="1" t="s">
        <v>20</v>
      </c>
      <c r="B162" s="7">
        <v>45266</v>
      </c>
      <c r="C162" s="92">
        <f>YEAR(Table14[[#This Row],[Fecha]])</f>
        <v>2023</v>
      </c>
      <c r="D162" s="1">
        <v>540</v>
      </c>
      <c r="E162" s="8">
        <v>0.79105301380000004</v>
      </c>
      <c r="F162" s="8" t="str">
        <f>TEXT(Table14[[#This Row],[Fecha]],"mmm")</f>
        <v>dic</v>
      </c>
      <c r="G162" s="9">
        <f t="shared" si="84"/>
        <v>50</v>
      </c>
      <c r="R162" s="1" t="s">
        <v>19</v>
      </c>
      <c r="S162" s="7">
        <v>45316</v>
      </c>
      <c r="T162" s="1">
        <f>YEAR(Table1416[[#This Row],[Fecha]])</f>
        <v>2024</v>
      </c>
      <c r="U162" s="1">
        <v>421</v>
      </c>
      <c r="V162" s="8">
        <v>0.55738038680000002</v>
      </c>
      <c r="W162" s="8" t="str">
        <f>TEXT(Table1416[[#This Row],[Fecha]],"mmm")</f>
        <v>ene</v>
      </c>
      <c r="X162" s="9">
        <f t="shared" si="83"/>
        <v>4</v>
      </c>
      <c r="Z162" s="1" t="s">
        <v>22</v>
      </c>
      <c r="AA162" s="7">
        <v>45290</v>
      </c>
      <c r="AB162" s="1">
        <f>YEAR(Table1417[[#This Row],[Fecha]])</f>
        <v>2023</v>
      </c>
      <c r="AC162" s="1">
        <v>450</v>
      </c>
      <c r="AD162" s="8">
        <v>0.49942222219999999</v>
      </c>
      <c r="AE162" s="8" t="str">
        <f>TEXT(Table1417[[#This Row],[Fecha]],"mmm")</f>
        <v>dic</v>
      </c>
      <c r="AF162" s="9">
        <f t="shared" si="82"/>
        <v>53</v>
      </c>
    </row>
    <row r="163" spans="1:32">
      <c r="A163" s="1" t="s">
        <v>20</v>
      </c>
      <c r="B163" s="7">
        <v>45266</v>
      </c>
      <c r="C163" s="92">
        <f>YEAR(Table14[[#This Row],[Fecha]])</f>
        <v>2023</v>
      </c>
      <c r="D163" s="1">
        <v>450</v>
      </c>
      <c r="E163" s="8">
        <v>0.85094553380000004</v>
      </c>
      <c r="F163" s="8" t="str">
        <f>TEXT(Table14[[#This Row],[Fecha]],"mmm")</f>
        <v>dic</v>
      </c>
      <c r="G163" s="9">
        <f t="shared" si="84"/>
        <v>50</v>
      </c>
      <c r="R163" s="1" t="s">
        <v>19</v>
      </c>
      <c r="S163" s="7">
        <v>45317</v>
      </c>
      <c r="T163" s="1">
        <f>YEAR(Table1416[[#This Row],[Fecha]])</f>
        <v>2024</v>
      </c>
      <c r="U163" s="1">
        <v>450</v>
      </c>
      <c r="V163" s="8">
        <v>0.63238584369999995</v>
      </c>
      <c r="W163" s="8" t="str">
        <f>TEXT(Table1416[[#This Row],[Fecha]],"mmm")</f>
        <v>ene</v>
      </c>
      <c r="X163" s="9">
        <f t="shared" si="83"/>
        <v>4</v>
      </c>
      <c r="Z163" s="1" t="s">
        <v>22</v>
      </c>
      <c r="AA163" s="7">
        <v>45290</v>
      </c>
      <c r="AB163" s="1">
        <f>YEAR(Table1417[[#This Row],[Fecha]])</f>
        <v>2023</v>
      </c>
      <c r="AC163" s="1">
        <v>450</v>
      </c>
      <c r="AD163" s="8">
        <v>0.52580740739999998</v>
      </c>
      <c r="AE163" s="8" t="str">
        <f>TEXT(Table1417[[#This Row],[Fecha]],"mmm")</f>
        <v>dic</v>
      </c>
      <c r="AF163" s="9">
        <f t="shared" si="82"/>
        <v>53</v>
      </c>
    </row>
    <row r="164" spans="1:32">
      <c r="A164" s="1" t="s">
        <v>20</v>
      </c>
      <c r="B164" s="7">
        <v>45266</v>
      </c>
      <c r="C164" s="92">
        <f>YEAR(Table14[[#This Row],[Fecha]])</f>
        <v>2023</v>
      </c>
      <c r="D164" s="1">
        <v>450</v>
      </c>
      <c r="E164" s="8">
        <v>0.72929847489999999</v>
      </c>
      <c r="F164" s="8" t="str">
        <f>TEXT(Table14[[#This Row],[Fecha]],"mmm")</f>
        <v>dic</v>
      </c>
      <c r="G164" s="9">
        <f t="shared" si="84"/>
        <v>50</v>
      </c>
      <c r="R164" s="1" t="s">
        <v>19</v>
      </c>
      <c r="S164" s="7">
        <v>45318</v>
      </c>
      <c r="T164" s="1">
        <f>YEAR(Table1416[[#This Row],[Fecha]])</f>
        <v>2024</v>
      </c>
      <c r="U164" s="1">
        <v>410</v>
      </c>
      <c r="V164" s="8">
        <v>0.6042857143</v>
      </c>
      <c r="W164" s="8" t="str">
        <f>TEXT(Table1416[[#This Row],[Fecha]],"mmm")</f>
        <v>ene</v>
      </c>
      <c r="X164" s="9">
        <f t="shared" si="83"/>
        <v>4</v>
      </c>
      <c r="Z164" s="1" t="s">
        <v>22</v>
      </c>
      <c r="AA164" s="7">
        <v>45294</v>
      </c>
      <c r="AB164" s="1">
        <f>YEAR(Table1417[[#This Row],[Fecha]])</f>
        <v>2024</v>
      </c>
      <c r="AC164" s="1">
        <v>450</v>
      </c>
      <c r="AD164" s="8">
        <v>0.49909629630000002</v>
      </c>
      <c r="AE164" s="8" t="str">
        <f>TEXT(Table1417[[#This Row],[Fecha]],"mmm")</f>
        <v>ene</v>
      </c>
      <c r="AF164" s="9">
        <f t="shared" ref="AF164:AF167" si="85">(WEEKNUM(AA164,2))</f>
        <v>1</v>
      </c>
    </row>
    <row r="165" spans="1:32">
      <c r="A165" s="1" t="s">
        <v>20</v>
      </c>
      <c r="B165" s="7">
        <v>45267</v>
      </c>
      <c r="C165" s="92">
        <f>YEAR(Table14[[#This Row],[Fecha]])</f>
        <v>2023</v>
      </c>
      <c r="D165" s="1">
        <v>540</v>
      </c>
      <c r="E165" s="8">
        <v>0.39295477449999999</v>
      </c>
      <c r="F165" s="8" t="str">
        <f>TEXT(Table14[[#This Row],[Fecha]],"mmm")</f>
        <v>dic</v>
      </c>
      <c r="G165" s="9">
        <f t="shared" si="84"/>
        <v>50</v>
      </c>
      <c r="R165" s="1" t="s">
        <v>19</v>
      </c>
      <c r="S165" s="7">
        <v>45318</v>
      </c>
      <c r="T165" s="1">
        <f>YEAR(Table1416[[#This Row],[Fecha]])</f>
        <v>2024</v>
      </c>
      <c r="U165" s="1">
        <v>450</v>
      </c>
      <c r="V165" s="8">
        <v>0.47219047619999999</v>
      </c>
      <c r="W165" s="8" t="str">
        <f>TEXT(Table1416[[#This Row],[Fecha]],"mmm")</f>
        <v>ene</v>
      </c>
      <c r="X165" s="9">
        <f t="shared" si="83"/>
        <v>4</v>
      </c>
      <c r="Z165" s="1" t="s">
        <v>22</v>
      </c>
      <c r="AA165" s="7">
        <v>45295</v>
      </c>
      <c r="AB165" s="1">
        <f>YEAR(Table1417[[#This Row],[Fecha]])</f>
        <v>2024</v>
      </c>
      <c r="AC165" s="1">
        <v>508</v>
      </c>
      <c r="AD165" s="8">
        <v>0.48156496059999998</v>
      </c>
      <c r="AE165" s="8" t="str">
        <f>TEXT(Table1417[[#This Row],[Fecha]],"mmm")</f>
        <v>ene</v>
      </c>
      <c r="AF165" s="9">
        <f t="shared" si="85"/>
        <v>1</v>
      </c>
    </row>
    <row r="166" spans="1:32">
      <c r="A166" s="1" t="s">
        <v>20</v>
      </c>
      <c r="B166" s="7">
        <v>45267</v>
      </c>
      <c r="C166" s="92">
        <f>YEAR(Table14[[#This Row],[Fecha]])</f>
        <v>2023</v>
      </c>
      <c r="D166" s="1">
        <v>450</v>
      </c>
      <c r="E166" s="8">
        <v>0.65649130759999996</v>
      </c>
      <c r="F166" s="8" t="str">
        <f>TEXT(Table14[[#This Row],[Fecha]],"mmm")</f>
        <v>dic</v>
      </c>
      <c r="G166" s="9">
        <f t="shared" si="84"/>
        <v>50</v>
      </c>
      <c r="R166" s="1" t="s">
        <v>19</v>
      </c>
      <c r="S166" s="7">
        <v>45320</v>
      </c>
      <c r="T166" s="1">
        <f>YEAR(Table1416[[#This Row],[Fecha]])</f>
        <v>2024</v>
      </c>
      <c r="U166" s="1">
        <v>542</v>
      </c>
      <c r="V166" s="8">
        <v>0.62213231420000004</v>
      </c>
      <c r="W166" s="8" t="str">
        <f>TEXT(Table1416[[#This Row],[Fecha]],"mmm")</f>
        <v>ene</v>
      </c>
      <c r="X166" s="9">
        <f t="shared" ref="X166:X171" si="86">(WEEKNUM(S166,2))</f>
        <v>5</v>
      </c>
      <c r="Z166" s="1" t="s">
        <v>22</v>
      </c>
      <c r="AA166" s="7">
        <v>45296</v>
      </c>
      <c r="AB166" s="1">
        <f>YEAR(Table1417[[#This Row],[Fecha]])</f>
        <v>2024</v>
      </c>
      <c r="AC166" s="1">
        <v>463</v>
      </c>
      <c r="AD166" s="8">
        <v>0.62363570909999999</v>
      </c>
      <c r="AE166" s="8" t="str">
        <f>TEXT(Table1417[[#This Row],[Fecha]],"mmm")</f>
        <v>ene</v>
      </c>
      <c r="AF166" s="9">
        <f t="shared" si="85"/>
        <v>1</v>
      </c>
    </row>
    <row r="167" spans="1:32">
      <c r="A167" s="1" t="s">
        <v>20</v>
      </c>
      <c r="B167" s="7">
        <v>45267</v>
      </c>
      <c r="C167" s="92">
        <f>YEAR(Table14[[#This Row],[Fecha]])</f>
        <v>2023</v>
      </c>
      <c r="D167" s="1">
        <v>450</v>
      </c>
      <c r="E167" s="8">
        <v>0.69501133790000003</v>
      </c>
      <c r="F167" s="8" t="str">
        <f>TEXT(Table14[[#This Row],[Fecha]],"mmm")</f>
        <v>dic</v>
      </c>
      <c r="G167" s="9">
        <f t="shared" si="84"/>
        <v>50</v>
      </c>
      <c r="R167" s="1" t="s">
        <v>19</v>
      </c>
      <c r="S167" s="7">
        <v>45321</v>
      </c>
      <c r="T167" s="1">
        <f>YEAR(Table1416[[#This Row],[Fecha]])</f>
        <v>2024</v>
      </c>
      <c r="U167" s="1">
        <v>543</v>
      </c>
      <c r="V167" s="8">
        <v>0.54164693500000005</v>
      </c>
      <c r="W167" s="8" t="str">
        <f>TEXT(Table1416[[#This Row],[Fecha]],"mmm")</f>
        <v>ene</v>
      </c>
      <c r="X167" s="9">
        <f t="shared" si="86"/>
        <v>5</v>
      </c>
      <c r="Z167" s="1" t="s">
        <v>22</v>
      </c>
      <c r="AA167" s="7">
        <v>45297</v>
      </c>
      <c r="AB167" s="1">
        <f>YEAR(Table1417[[#This Row],[Fecha]])</f>
        <v>2024</v>
      </c>
      <c r="AC167" s="1">
        <v>450</v>
      </c>
      <c r="AD167" s="8">
        <v>0.3829555556</v>
      </c>
      <c r="AE167" s="8" t="str">
        <f>TEXT(Table1417[[#This Row],[Fecha]],"mmm")</f>
        <v>ene</v>
      </c>
      <c r="AF167" s="9">
        <f t="shared" si="85"/>
        <v>1</v>
      </c>
    </row>
    <row r="168" spans="1:32">
      <c r="A168" s="1" t="s">
        <v>20</v>
      </c>
      <c r="B168" s="7">
        <v>45264</v>
      </c>
      <c r="C168" s="92">
        <f>YEAR(Table14[[#This Row],[Fecha]])</f>
        <v>2023</v>
      </c>
      <c r="D168" s="1">
        <v>540</v>
      </c>
      <c r="E168" s="8">
        <v>0.86421075839999995</v>
      </c>
      <c r="F168" s="8" t="str">
        <f>TEXT(Table14[[#This Row],[Fecha]],"mmm")</f>
        <v>dic</v>
      </c>
      <c r="G168" s="9">
        <f t="shared" ref="G168:G169" si="87">(WEEKNUM(B168,2))</f>
        <v>50</v>
      </c>
      <c r="R168" s="1" t="s">
        <v>19</v>
      </c>
      <c r="S168" s="7">
        <v>45322</v>
      </c>
      <c r="T168" s="1">
        <f>YEAR(Table1416[[#This Row],[Fecha]])</f>
        <v>2024</v>
      </c>
      <c r="U168" s="1">
        <v>575</v>
      </c>
      <c r="V168" s="8">
        <v>0.67279006210000003</v>
      </c>
      <c r="W168" s="8" t="str">
        <f>TEXT(Table1416[[#This Row],[Fecha]],"mmm")</f>
        <v>ene</v>
      </c>
      <c r="X168" s="9">
        <f t="shared" si="86"/>
        <v>5</v>
      </c>
      <c r="Z168" s="1" t="s">
        <v>22</v>
      </c>
      <c r="AA168" s="7">
        <v>45299</v>
      </c>
      <c r="AB168" s="1">
        <f>YEAR(Table1417[[#This Row],[Fecha]])</f>
        <v>2024</v>
      </c>
      <c r="AC168" s="1">
        <v>450</v>
      </c>
      <c r="AD168" s="8">
        <v>0.60675185190000003</v>
      </c>
      <c r="AE168" s="8" t="str">
        <f>TEXT(Table1417[[#This Row],[Fecha]],"mmm")</f>
        <v>ene</v>
      </c>
      <c r="AF168" s="9">
        <f t="shared" ref="AF168:AF175" si="88">(WEEKNUM(AA168,2))</f>
        <v>2</v>
      </c>
    </row>
    <row r="169" spans="1:32">
      <c r="A169" s="1" t="s">
        <v>20</v>
      </c>
      <c r="B169" s="7">
        <v>45264</v>
      </c>
      <c r="C169" s="92">
        <f>YEAR(Table14[[#This Row],[Fecha]])</f>
        <v>2023</v>
      </c>
      <c r="D169" s="1">
        <v>450</v>
      </c>
      <c r="E169" s="8">
        <v>0.90440211640000001</v>
      </c>
      <c r="F169" s="8" t="str">
        <f>TEXT(Table14[[#This Row],[Fecha]],"mmm")</f>
        <v>dic</v>
      </c>
      <c r="G169" s="9">
        <f t="shared" si="87"/>
        <v>50</v>
      </c>
      <c r="R169" s="1" t="s">
        <v>19</v>
      </c>
      <c r="S169" s="7">
        <v>45323</v>
      </c>
      <c r="T169" s="1">
        <f>YEAR(Table1416[[#This Row],[Fecha]])</f>
        <v>2024</v>
      </c>
      <c r="U169" s="1">
        <v>580</v>
      </c>
      <c r="V169" s="8">
        <v>0.54760591130000003</v>
      </c>
      <c r="W169" s="8" t="str">
        <f>TEXT(Table1416[[#This Row],[Fecha]],"mmm")</f>
        <v>feb</v>
      </c>
      <c r="X169" s="9">
        <f t="shared" si="86"/>
        <v>5</v>
      </c>
      <c r="Z169" s="1" t="s">
        <v>22</v>
      </c>
      <c r="AA169" s="7">
        <v>45299</v>
      </c>
      <c r="AB169" s="1">
        <f>YEAR(Table1417[[#This Row],[Fecha]])</f>
        <v>2024</v>
      </c>
      <c r="AC169" s="1">
        <v>450</v>
      </c>
      <c r="AD169" s="8">
        <v>0.33789629630000001</v>
      </c>
      <c r="AE169" s="8" t="str">
        <f>TEXT(Table1417[[#This Row],[Fecha]],"mmm")</f>
        <v>ene</v>
      </c>
      <c r="AF169" s="9">
        <f t="shared" si="88"/>
        <v>2</v>
      </c>
    </row>
    <row r="170" spans="1:32">
      <c r="A170" s="1" t="s">
        <v>20</v>
      </c>
      <c r="B170" s="7">
        <v>45271</v>
      </c>
      <c r="C170" s="92">
        <f>YEAR(Table14[[#This Row],[Fecha]])</f>
        <v>2023</v>
      </c>
      <c r="D170" s="1">
        <v>450</v>
      </c>
      <c r="E170" s="8">
        <v>0.70390724640000002</v>
      </c>
      <c r="F170" s="8" t="str">
        <f>TEXT(Table14[[#This Row],[Fecha]],"mmm")</f>
        <v>dic</v>
      </c>
      <c r="G170" s="9">
        <f t="shared" ref="G170:G184" si="89">(WEEKNUM(B170,2))</f>
        <v>51</v>
      </c>
      <c r="R170" s="1" t="s">
        <v>19</v>
      </c>
      <c r="S170" s="7">
        <v>45324</v>
      </c>
      <c r="T170" s="1">
        <f>YEAR(Table1416[[#This Row],[Fecha]])</f>
        <v>2024</v>
      </c>
      <c r="U170" s="1">
        <v>570</v>
      </c>
      <c r="V170" s="8">
        <v>0.75862406019999995</v>
      </c>
      <c r="W170" s="8" t="str">
        <f>TEXT(Table1416[[#This Row],[Fecha]],"mmm")</f>
        <v>feb</v>
      </c>
      <c r="X170" s="9">
        <f t="shared" si="86"/>
        <v>5</v>
      </c>
      <c r="Z170" s="1" t="s">
        <v>22</v>
      </c>
      <c r="AA170" s="7">
        <v>45300</v>
      </c>
      <c r="AB170" s="1">
        <f>YEAR(Table1417[[#This Row],[Fecha]])</f>
        <v>2024</v>
      </c>
      <c r="AC170" s="1">
        <v>531</v>
      </c>
      <c r="AD170" s="8">
        <v>0.54166352790000005</v>
      </c>
      <c r="AE170" s="8" t="str">
        <f>TEXT(Table1417[[#This Row],[Fecha]],"mmm")</f>
        <v>ene</v>
      </c>
      <c r="AF170" s="9">
        <f t="shared" si="88"/>
        <v>2</v>
      </c>
    </row>
    <row r="171" spans="1:32">
      <c r="A171" s="1" t="s">
        <v>20</v>
      </c>
      <c r="B171" s="7">
        <v>45272</v>
      </c>
      <c r="C171" s="92">
        <f>YEAR(Table14[[#This Row],[Fecha]])</f>
        <v>2023</v>
      </c>
      <c r="D171" s="1">
        <v>540</v>
      </c>
      <c r="E171" s="8">
        <v>0.60372008060000004</v>
      </c>
      <c r="F171" s="8" t="str">
        <f>TEXT(Table14[[#This Row],[Fecha]],"mmm")</f>
        <v>dic</v>
      </c>
      <c r="G171" s="9">
        <f t="shared" si="89"/>
        <v>51</v>
      </c>
      <c r="R171" s="1" t="s">
        <v>19</v>
      </c>
      <c r="S171" s="7">
        <v>45325</v>
      </c>
      <c r="T171" s="1">
        <f>YEAR(Table1416[[#This Row],[Fecha]])</f>
        <v>2024</v>
      </c>
      <c r="U171" s="1">
        <v>450</v>
      </c>
      <c r="V171" s="8">
        <v>0.64172063489999998</v>
      </c>
      <c r="W171" s="8" t="str">
        <f>TEXT(Table1416[[#This Row],[Fecha]],"mmm")</f>
        <v>feb</v>
      </c>
      <c r="X171" s="9">
        <f t="shared" si="86"/>
        <v>5</v>
      </c>
      <c r="Z171" s="1" t="s">
        <v>22</v>
      </c>
      <c r="AA171" s="7">
        <v>45300</v>
      </c>
      <c r="AB171" s="1">
        <f>YEAR(Table1417[[#This Row],[Fecha]])</f>
        <v>2024</v>
      </c>
      <c r="AC171" s="1">
        <v>316</v>
      </c>
      <c r="AD171" s="8">
        <v>0.3462763713</v>
      </c>
      <c r="AE171" s="8" t="str">
        <f>TEXT(Table1417[[#This Row],[Fecha]],"mmm")</f>
        <v>ene</v>
      </c>
      <c r="AF171" s="9">
        <f t="shared" si="88"/>
        <v>2</v>
      </c>
    </row>
    <row r="172" spans="1:32">
      <c r="A172" s="1" t="s">
        <v>20</v>
      </c>
      <c r="B172" s="7">
        <v>45272</v>
      </c>
      <c r="C172" s="92">
        <f>YEAR(Table14[[#This Row],[Fecha]])</f>
        <v>2023</v>
      </c>
      <c r="D172" s="1">
        <v>450</v>
      </c>
      <c r="E172" s="8">
        <v>0.73844024279999998</v>
      </c>
      <c r="F172" s="8" t="str">
        <f>TEXT(Table14[[#This Row],[Fecha]],"mmm")</f>
        <v>dic</v>
      </c>
      <c r="G172" s="9">
        <f t="shared" si="89"/>
        <v>51</v>
      </c>
      <c r="R172" s="1" t="s">
        <v>19</v>
      </c>
      <c r="S172" s="7">
        <v>45327</v>
      </c>
      <c r="T172" s="1">
        <f>YEAR(Table1416[[#This Row],[Fecha]])</f>
        <v>2024</v>
      </c>
      <c r="U172" s="1">
        <v>450</v>
      </c>
      <c r="V172" s="8">
        <v>0.48329761900000001</v>
      </c>
      <c r="W172" s="8" t="str">
        <f>TEXT(Table1416[[#This Row],[Fecha]],"mmm")</f>
        <v>feb</v>
      </c>
      <c r="X172" s="9">
        <f t="shared" ref="X172:X180" si="90">(WEEKNUM(S172,2))</f>
        <v>6</v>
      </c>
      <c r="Z172" s="1" t="s">
        <v>22</v>
      </c>
      <c r="AA172" s="7">
        <v>45301</v>
      </c>
      <c r="AB172" s="1">
        <f>YEAR(Table1417[[#This Row],[Fecha]])</f>
        <v>2024</v>
      </c>
      <c r="AC172" s="1">
        <v>526</v>
      </c>
      <c r="AD172" s="8">
        <v>0.54485424589999998</v>
      </c>
      <c r="AE172" s="8" t="str">
        <f>TEXT(Table1417[[#This Row],[Fecha]],"mmm")</f>
        <v>ene</v>
      </c>
      <c r="AF172" s="9">
        <f t="shared" si="88"/>
        <v>2</v>
      </c>
    </row>
    <row r="173" spans="1:32">
      <c r="A173" s="1" t="s">
        <v>20</v>
      </c>
      <c r="B173" s="7">
        <v>45272</v>
      </c>
      <c r="C173" s="92">
        <f>YEAR(Table14[[#This Row],[Fecha]])</f>
        <v>2023</v>
      </c>
      <c r="D173" s="1">
        <v>450</v>
      </c>
      <c r="E173" s="8">
        <v>0.84203159039999997</v>
      </c>
      <c r="F173" s="8" t="str">
        <f>TEXT(Table14[[#This Row],[Fecha]],"mmm")</f>
        <v>dic</v>
      </c>
      <c r="G173" s="9">
        <f t="shared" si="89"/>
        <v>51</v>
      </c>
      <c r="R173" s="1" t="s">
        <v>19</v>
      </c>
      <c r="S173" s="7">
        <v>45328</v>
      </c>
      <c r="T173" s="1">
        <f>YEAR(Table1416[[#This Row],[Fecha]])</f>
        <v>2024</v>
      </c>
      <c r="U173" s="1">
        <v>530</v>
      </c>
      <c r="V173" s="8">
        <v>0.74478393850000002</v>
      </c>
      <c r="W173" s="8" t="str">
        <f>TEXT(Table1416[[#This Row],[Fecha]],"mmm")</f>
        <v>feb</v>
      </c>
      <c r="X173" s="9">
        <f t="shared" si="90"/>
        <v>6</v>
      </c>
      <c r="Z173" s="1" t="s">
        <v>22</v>
      </c>
      <c r="AA173" s="7">
        <v>45301</v>
      </c>
      <c r="AB173" s="1">
        <f>YEAR(Table1417[[#This Row],[Fecha]])</f>
        <v>2024</v>
      </c>
      <c r="AC173" s="1">
        <v>450</v>
      </c>
      <c r="AD173" s="8">
        <v>0.4191037037</v>
      </c>
      <c r="AE173" s="8" t="str">
        <f>TEXT(Table1417[[#This Row],[Fecha]],"mmm")</f>
        <v>ene</v>
      </c>
      <c r="AF173" s="9">
        <f t="shared" si="88"/>
        <v>2</v>
      </c>
    </row>
    <row r="174" spans="1:32">
      <c r="A174" s="1" t="s">
        <v>20</v>
      </c>
      <c r="B174" s="7">
        <v>45273</v>
      </c>
      <c r="C174" s="92">
        <f>YEAR(Table14[[#This Row],[Fecha]])</f>
        <v>2023</v>
      </c>
      <c r="D174" s="1">
        <v>540</v>
      </c>
      <c r="E174" s="8">
        <v>0.83951625090000004</v>
      </c>
      <c r="F174" s="8" t="str">
        <f>TEXT(Table14[[#This Row],[Fecha]],"mmm")</f>
        <v>dic</v>
      </c>
      <c r="G174" s="9">
        <f t="shared" si="89"/>
        <v>51</v>
      </c>
      <c r="R174" s="1" t="s">
        <v>19</v>
      </c>
      <c r="S174" s="7">
        <v>45329</v>
      </c>
      <c r="T174" s="1">
        <f>YEAR(Table1416[[#This Row],[Fecha]])</f>
        <v>2024</v>
      </c>
      <c r="U174" s="1">
        <v>520</v>
      </c>
      <c r="V174" s="8">
        <v>0.60970329670000001</v>
      </c>
      <c r="W174" s="8" t="str">
        <f>TEXT(Table1416[[#This Row],[Fecha]],"mmm")</f>
        <v>feb</v>
      </c>
      <c r="X174" s="9">
        <f t="shared" si="90"/>
        <v>6</v>
      </c>
      <c r="Z174" s="1" t="s">
        <v>22</v>
      </c>
      <c r="AA174" s="7">
        <v>45303</v>
      </c>
      <c r="AB174" s="1">
        <f>YEAR(Table1417[[#This Row],[Fecha]])</f>
        <v>2024</v>
      </c>
      <c r="AC174" s="1">
        <v>450</v>
      </c>
      <c r="AD174" s="8">
        <v>0.49121111109999999</v>
      </c>
      <c r="AE174" s="8" t="str">
        <f>TEXT(Table1417[[#This Row],[Fecha]],"mmm")</f>
        <v>ene</v>
      </c>
      <c r="AF174" s="9">
        <f t="shared" si="88"/>
        <v>2</v>
      </c>
    </row>
    <row r="175" spans="1:32">
      <c r="A175" s="1" t="s">
        <v>20</v>
      </c>
      <c r="B175" s="7">
        <v>45273</v>
      </c>
      <c r="C175" s="92">
        <f>YEAR(Table14[[#This Row],[Fecha]])</f>
        <v>2023</v>
      </c>
      <c r="D175" s="1">
        <v>450</v>
      </c>
      <c r="E175" s="8">
        <v>0.8401179138</v>
      </c>
      <c r="F175" s="8" t="str">
        <f>TEXT(Table14[[#This Row],[Fecha]],"mmm")</f>
        <v>dic</v>
      </c>
      <c r="G175" s="9">
        <f t="shared" si="89"/>
        <v>51</v>
      </c>
      <c r="R175" s="1" t="s">
        <v>19</v>
      </c>
      <c r="S175" s="7">
        <v>45330</v>
      </c>
      <c r="T175" s="1">
        <f>YEAR(Table1416[[#This Row],[Fecha]])</f>
        <v>2024</v>
      </c>
      <c r="U175" s="1">
        <v>510</v>
      </c>
      <c r="V175" s="8">
        <v>0.54623968010000001</v>
      </c>
      <c r="W175" s="8" t="str">
        <f>TEXT(Table1416[[#This Row],[Fecha]],"mmm")</f>
        <v>feb</v>
      </c>
      <c r="X175" s="9">
        <f t="shared" si="90"/>
        <v>6</v>
      </c>
      <c r="Z175" s="1" t="s">
        <v>22</v>
      </c>
      <c r="AA175" s="7">
        <v>45303</v>
      </c>
      <c r="AB175" s="1">
        <f>YEAR(Table1417[[#This Row],[Fecha]])</f>
        <v>2024</v>
      </c>
      <c r="AC175" s="1">
        <v>450</v>
      </c>
      <c r="AD175" s="8">
        <v>0.36514814810000001</v>
      </c>
      <c r="AE175" s="8" t="str">
        <f>TEXT(Table1417[[#This Row],[Fecha]],"mmm")</f>
        <v>ene</v>
      </c>
      <c r="AF175" s="9">
        <f t="shared" si="88"/>
        <v>2</v>
      </c>
    </row>
    <row r="176" spans="1:32">
      <c r="A176" s="1" t="s">
        <v>20</v>
      </c>
      <c r="B176" s="7">
        <v>45273</v>
      </c>
      <c r="C176" s="92">
        <f>YEAR(Table14[[#This Row],[Fecha]])</f>
        <v>2023</v>
      </c>
      <c r="D176" s="1">
        <v>450</v>
      </c>
      <c r="E176" s="8">
        <v>0.86201360540000005</v>
      </c>
      <c r="F176" s="8" t="str">
        <f>TEXT(Table14[[#This Row],[Fecha]],"mmm")</f>
        <v>dic</v>
      </c>
      <c r="G176" s="9">
        <f t="shared" si="89"/>
        <v>51</v>
      </c>
      <c r="R176" s="1" t="s">
        <v>19</v>
      </c>
      <c r="S176" s="7">
        <v>45330</v>
      </c>
      <c r="T176" s="1">
        <f>YEAR(Table1416[[#This Row],[Fecha]])</f>
        <v>2024</v>
      </c>
      <c r="U176" s="1">
        <v>450</v>
      </c>
      <c r="V176" s="8">
        <v>0.57414706719999997</v>
      </c>
      <c r="W176" s="8" t="str">
        <f>TEXT(Table1416[[#This Row],[Fecha]],"mmm")</f>
        <v>feb</v>
      </c>
      <c r="X176" s="9">
        <f t="shared" si="90"/>
        <v>6</v>
      </c>
      <c r="Z176" s="1" t="s">
        <v>22</v>
      </c>
      <c r="AA176" s="7">
        <v>45307</v>
      </c>
      <c r="AB176" s="1">
        <f>YEAR(Table1417[[#This Row],[Fecha]])</f>
        <v>2024</v>
      </c>
      <c r="AC176" s="1">
        <v>319</v>
      </c>
      <c r="AD176" s="8">
        <v>0.2994566353</v>
      </c>
      <c r="AE176" s="8" t="str">
        <f>TEXT(Table1417[[#This Row],[Fecha]],"mmm")</f>
        <v>ene</v>
      </c>
      <c r="AF176" s="9">
        <f t="shared" ref="AF176:AF182" si="91">(WEEKNUM(AA176,2))</f>
        <v>3</v>
      </c>
    </row>
    <row r="177" spans="1:32">
      <c r="A177" s="1" t="s">
        <v>20</v>
      </c>
      <c r="B177" s="7">
        <v>45274</v>
      </c>
      <c r="C177" s="92">
        <f>YEAR(Table14[[#This Row],[Fecha]])</f>
        <v>2023</v>
      </c>
      <c r="D177" s="1">
        <v>540</v>
      </c>
      <c r="E177" s="8">
        <v>0.73780087520000004</v>
      </c>
      <c r="F177" s="8" t="str">
        <f>TEXT(Table14[[#This Row],[Fecha]],"mmm")</f>
        <v>dic</v>
      </c>
      <c r="G177" s="9">
        <f t="shared" si="89"/>
        <v>51</v>
      </c>
      <c r="R177" s="1" t="s">
        <v>19</v>
      </c>
      <c r="S177" s="7">
        <v>45331</v>
      </c>
      <c r="T177" s="1">
        <f>YEAR(Table1416[[#This Row],[Fecha]])</f>
        <v>2024</v>
      </c>
      <c r="U177" s="1">
        <v>450</v>
      </c>
      <c r="V177" s="8">
        <v>0.60245714289999996</v>
      </c>
      <c r="W177" s="8" t="str">
        <f>TEXT(Table1416[[#This Row],[Fecha]],"mmm")</f>
        <v>feb</v>
      </c>
      <c r="X177" s="9">
        <f t="shared" si="90"/>
        <v>6</v>
      </c>
      <c r="Z177" s="1" t="s">
        <v>22</v>
      </c>
      <c r="AA177" s="7">
        <v>45307</v>
      </c>
      <c r="AB177" s="1">
        <f>YEAR(Table1417[[#This Row],[Fecha]])</f>
        <v>2024</v>
      </c>
      <c r="AC177" s="1">
        <v>540</v>
      </c>
      <c r="AD177" s="8">
        <v>0.60752469139999998</v>
      </c>
      <c r="AE177" s="8" t="str">
        <f>TEXT(Table1417[[#This Row],[Fecha]],"mmm")</f>
        <v>ene</v>
      </c>
      <c r="AF177" s="9">
        <f t="shared" si="91"/>
        <v>3</v>
      </c>
    </row>
    <row r="178" spans="1:32">
      <c r="A178" s="1" t="s">
        <v>20</v>
      </c>
      <c r="B178" s="7">
        <v>45274</v>
      </c>
      <c r="C178" s="92">
        <f>YEAR(Table14[[#This Row],[Fecha]])</f>
        <v>2023</v>
      </c>
      <c r="D178" s="1">
        <v>450</v>
      </c>
      <c r="E178" s="8">
        <v>0.74350113380000005</v>
      </c>
      <c r="F178" s="8" t="str">
        <f>TEXT(Table14[[#This Row],[Fecha]],"mmm")</f>
        <v>dic</v>
      </c>
      <c r="G178" s="9">
        <f t="shared" si="89"/>
        <v>51</v>
      </c>
      <c r="R178" s="1" t="s">
        <v>19</v>
      </c>
      <c r="S178" s="7">
        <v>45331</v>
      </c>
      <c r="T178" s="1">
        <f>YEAR(Table1416[[#This Row],[Fecha]])</f>
        <v>2024</v>
      </c>
      <c r="U178" s="1">
        <v>450</v>
      </c>
      <c r="V178" s="8">
        <v>0.50089523810000003</v>
      </c>
      <c r="W178" s="8" t="str">
        <f>TEXT(Table1416[[#This Row],[Fecha]],"mmm")</f>
        <v>feb</v>
      </c>
      <c r="X178" s="9">
        <f t="shared" si="90"/>
        <v>6</v>
      </c>
      <c r="Z178" s="1" t="s">
        <v>22</v>
      </c>
      <c r="AA178" s="7">
        <v>45309</v>
      </c>
      <c r="AB178" s="1">
        <f>YEAR(Table1417[[#This Row],[Fecha]])</f>
        <v>2024</v>
      </c>
      <c r="AC178" s="1">
        <v>450</v>
      </c>
      <c r="AD178" s="8">
        <v>0.63172962960000001</v>
      </c>
      <c r="AE178" s="8" t="str">
        <f>TEXT(Table1417[[#This Row],[Fecha]],"mmm")</f>
        <v>ene</v>
      </c>
      <c r="AF178" s="9">
        <f t="shared" si="91"/>
        <v>3</v>
      </c>
    </row>
    <row r="179" spans="1:32">
      <c r="A179" s="1" t="s">
        <v>20</v>
      </c>
      <c r="B179" s="7">
        <v>45274</v>
      </c>
      <c r="C179" s="92">
        <f>YEAR(Table14[[#This Row],[Fecha]])</f>
        <v>2023</v>
      </c>
      <c r="D179" s="1">
        <v>450</v>
      </c>
      <c r="E179" s="8">
        <v>0.90398185939999998</v>
      </c>
      <c r="F179" s="8" t="str">
        <f>TEXT(Table14[[#This Row],[Fecha]],"mmm")</f>
        <v>dic</v>
      </c>
      <c r="G179" s="9">
        <f t="shared" si="89"/>
        <v>51</v>
      </c>
      <c r="R179" s="1" t="s">
        <v>19</v>
      </c>
      <c r="S179" s="7">
        <v>45332</v>
      </c>
      <c r="T179" s="1">
        <f>YEAR(Table1416[[#This Row],[Fecha]])</f>
        <v>2024</v>
      </c>
      <c r="U179" s="1">
        <v>450</v>
      </c>
      <c r="V179" s="8">
        <v>0.59873650789999999</v>
      </c>
      <c r="W179" s="8" t="str">
        <f>TEXT(Table1416[[#This Row],[Fecha]],"mmm")</f>
        <v>feb</v>
      </c>
      <c r="X179" s="9">
        <f t="shared" si="90"/>
        <v>6</v>
      </c>
      <c r="Z179" s="1" t="s">
        <v>22</v>
      </c>
      <c r="AA179" s="7">
        <v>45310</v>
      </c>
      <c r="AB179" s="1">
        <f>YEAR(Table1417[[#This Row],[Fecha]])</f>
        <v>2024</v>
      </c>
      <c r="AC179" s="1">
        <v>105</v>
      </c>
      <c r="AD179" s="8">
        <v>0.37771141190000002</v>
      </c>
      <c r="AE179" s="8" t="str">
        <f>TEXT(Table1417[[#This Row],[Fecha]],"mmm")</f>
        <v>ene</v>
      </c>
      <c r="AF179" s="9">
        <f t="shared" si="91"/>
        <v>3</v>
      </c>
    </row>
    <row r="180" spans="1:32">
      <c r="A180" s="1" t="s">
        <v>20</v>
      </c>
      <c r="B180" s="7">
        <v>45275</v>
      </c>
      <c r="C180" s="92">
        <f>YEAR(Table14[[#This Row],[Fecha]])</f>
        <v>2023</v>
      </c>
      <c r="D180" s="1">
        <v>540</v>
      </c>
      <c r="E180" s="8">
        <v>0.80440813359999996</v>
      </c>
      <c r="F180" s="8" t="str">
        <f>TEXT(Table14[[#This Row],[Fecha]],"mmm")</f>
        <v>dic</v>
      </c>
      <c r="G180" s="9">
        <f t="shared" si="89"/>
        <v>51</v>
      </c>
      <c r="R180" s="1" t="s">
        <v>19</v>
      </c>
      <c r="S180" s="7">
        <v>45332</v>
      </c>
      <c r="T180" s="1">
        <f>YEAR(Table1416[[#This Row],[Fecha]])</f>
        <v>2024</v>
      </c>
      <c r="U180" s="1">
        <v>450</v>
      </c>
      <c r="V180" s="8">
        <v>0.47997460320000002</v>
      </c>
      <c r="W180" s="8" t="str">
        <f>TEXT(Table1416[[#This Row],[Fecha]],"mmm")</f>
        <v>feb</v>
      </c>
      <c r="X180" s="9">
        <f t="shared" si="90"/>
        <v>6</v>
      </c>
      <c r="Z180" s="1" t="s">
        <v>22</v>
      </c>
      <c r="AA180" s="7">
        <v>45310</v>
      </c>
      <c r="AB180" s="1">
        <f>YEAR(Table1417[[#This Row],[Fecha]])</f>
        <v>2024</v>
      </c>
      <c r="AC180" s="1">
        <v>450</v>
      </c>
      <c r="AD180" s="8">
        <v>0.3096185185</v>
      </c>
      <c r="AE180" s="8" t="str">
        <f>TEXT(Table1417[[#This Row],[Fecha]],"mmm")</f>
        <v>ene</v>
      </c>
      <c r="AF180" s="9">
        <f t="shared" si="91"/>
        <v>3</v>
      </c>
    </row>
    <row r="181" spans="1:32">
      <c r="A181" s="1" t="s">
        <v>20</v>
      </c>
      <c r="B181" s="7">
        <v>45275</v>
      </c>
      <c r="C181" s="92">
        <f>YEAR(Table14[[#This Row],[Fecha]])</f>
        <v>2023</v>
      </c>
      <c r="D181" s="1">
        <v>450</v>
      </c>
      <c r="E181" s="8">
        <v>0.73306971679999999</v>
      </c>
      <c r="F181" s="8" t="str">
        <f>TEXT(Table14[[#This Row],[Fecha]],"mmm")</f>
        <v>dic</v>
      </c>
      <c r="G181" s="9">
        <f t="shared" si="89"/>
        <v>51</v>
      </c>
      <c r="R181" s="1" t="s">
        <v>19</v>
      </c>
      <c r="S181" s="7">
        <v>45334</v>
      </c>
      <c r="T181" s="1">
        <f>YEAR(Table1416[[#This Row],[Fecha]])</f>
        <v>2024</v>
      </c>
      <c r="U181" s="1">
        <v>450</v>
      </c>
      <c r="V181" s="8">
        <v>0.64722857140000001</v>
      </c>
      <c r="W181" s="8" t="str">
        <f>TEXT(Table1416[[#This Row],[Fecha]],"mmm")</f>
        <v>feb</v>
      </c>
      <c r="X181" s="9">
        <f t="shared" ref="X181:X192" si="92">(WEEKNUM(S181,2))</f>
        <v>7</v>
      </c>
      <c r="Z181" s="1" t="s">
        <v>22</v>
      </c>
      <c r="AA181" s="7">
        <v>45311</v>
      </c>
      <c r="AB181" s="1">
        <f>YEAR(Table1417[[#This Row],[Fecha]])</f>
        <v>2024</v>
      </c>
      <c r="AC181" s="1">
        <v>423</v>
      </c>
      <c r="AD181" s="8">
        <v>0.49920409770000002</v>
      </c>
      <c r="AE181" s="8" t="str">
        <f>TEXT(Table1417[[#This Row],[Fecha]],"mmm")</f>
        <v>ene</v>
      </c>
      <c r="AF181" s="9">
        <f t="shared" si="91"/>
        <v>3</v>
      </c>
    </row>
    <row r="182" spans="1:32">
      <c r="A182" s="1" t="s">
        <v>20</v>
      </c>
      <c r="B182" s="7">
        <v>45275</v>
      </c>
      <c r="C182" s="92">
        <f>YEAR(Table14[[#This Row],[Fecha]])</f>
        <v>2023</v>
      </c>
      <c r="D182" s="1">
        <v>450</v>
      </c>
      <c r="E182" s="8">
        <v>0.75147297260000001</v>
      </c>
      <c r="F182" s="8" t="str">
        <f>TEXT(Table14[[#This Row],[Fecha]],"mmm")</f>
        <v>dic</v>
      </c>
      <c r="G182" s="9">
        <f t="shared" si="89"/>
        <v>51</v>
      </c>
      <c r="R182" s="1" t="s">
        <v>19</v>
      </c>
      <c r="S182" s="7">
        <v>45334</v>
      </c>
      <c r="T182" s="1">
        <f>YEAR(Table1416[[#This Row],[Fecha]])</f>
        <v>2024</v>
      </c>
      <c r="U182" s="1">
        <v>450</v>
      </c>
      <c r="V182" s="8">
        <v>0.62391428569999996</v>
      </c>
      <c r="W182" s="8" t="str">
        <f>TEXT(Table1416[[#This Row],[Fecha]],"mmm")</f>
        <v>feb</v>
      </c>
      <c r="X182" s="9">
        <f t="shared" si="92"/>
        <v>7</v>
      </c>
      <c r="Z182" s="1" t="s">
        <v>22</v>
      </c>
      <c r="AA182" s="7">
        <v>45312</v>
      </c>
      <c r="AB182" s="1">
        <f>YEAR(Table1417[[#This Row],[Fecha]])</f>
        <v>2024</v>
      </c>
      <c r="AC182" s="1">
        <v>416</v>
      </c>
      <c r="AD182" s="8">
        <v>0.44115384619999998</v>
      </c>
      <c r="AE182" s="8" t="str">
        <f>TEXT(Table1417[[#This Row],[Fecha]],"mmm")</f>
        <v>ene</v>
      </c>
      <c r="AF182" s="9">
        <f t="shared" si="91"/>
        <v>3</v>
      </c>
    </row>
    <row r="183" spans="1:32">
      <c r="A183" s="1" t="s">
        <v>20</v>
      </c>
      <c r="B183" s="7">
        <v>45276</v>
      </c>
      <c r="C183" s="92">
        <f>YEAR(Table14[[#This Row],[Fecha]])</f>
        <v>2023</v>
      </c>
      <c r="D183" s="1">
        <v>450</v>
      </c>
      <c r="E183" s="8">
        <v>0.74896145120000002</v>
      </c>
      <c r="F183" s="8" t="str">
        <f>TEXT(Table14[[#This Row],[Fecha]],"mmm")</f>
        <v>dic</v>
      </c>
      <c r="G183" s="9">
        <f t="shared" si="89"/>
        <v>51</v>
      </c>
      <c r="R183" s="1" t="s">
        <v>19</v>
      </c>
      <c r="S183" s="7">
        <v>45335</v>
      </c>
      <c r="T183" s="1">
        <f>YEAR(Table1416[[#This Row],[Fecha]])</f>
        <v>2024</v>
      </c>
      <c r="U183" s="1">
        <v>450</v>
      </c>
      <c r="V183" s="8">
        <v>0.38485158730000002</v>
      </c>
      <c r="W183" s="8" t="str">
        <f>TEXT(Table1416[[#This Row],[Fecha]],"mmm")</f>
        <v>feb</v>
      </c>
      <c r="X183" s="9">
        <f t="shared" si="92"/>
        <v>7</v>
      </c>
      <c r="Z183" s="1" t="s">
        <v>22</v>
      </c>
      <c r="AA183" s="7">
        <v>45313</v>
      </c>
      <c r="AB183" s="1">
        <f>YEAR(Table1417[[#This Row],[Fecha]])</f>
        <v>2024</v>
      </c>
      <c r="AC183" s="1">
        <v>520</v>
      </c>
      <c r="AD183" s="8">
        <v>0.49157692310000001</v>
      </c>
      <c r="AE183" s="8" t="str">
        <f>TEXT(Table1417[[#This Row],[Fecha]],"mmm")</f>
        <v>ene</v>
      </c>
      <c r="AF183" s="9">
        <f t="shared" ref="AF183:AF192" si="93">(WEEKNUM(AA183,2))</f>
        <v>4</v>
      </c>
    </row>
    <row r="184" spans="1:32">
      <c r="A184" s="1" t="s">
        <v>20</v>
      </c>
      <c r="B184" s="7">
        <v>45276</v>
      </c>
      <c r="C184" s="92">
        <f>YEAR(Table14[[#This Row],[Fecha]])</f>
        <v>2023</v>
      </c>
      <c r="D184" s="1">
        <v>450</v>
      </c>
      <c r="E184" s="8">
        <v>0.7516992575</v>
      </c>
      <c r="F184" s="8" t="str">
        <f>TEXT(Table14[[#This Row],[Fecha]],"mmm")</f>
        <v>dic</v>
      </c>
      <c r="G184" s="9">
        <f t="shared" si="89"/>
        <v>51</v>
      </c>
      <c r="R184" s="1" t="s">
        <v>19</v>
      </c>
      <c r="S184" s="7">
        <v>45335</v>
      </c>
      <c r="T184" s="1">
        <f>YEAR(Table1416[[#This Row],[Fecha]])</f>
        <v>2024</v>
      </c>
      <c r="U184" s="1">
        <v>450</v>
      </c>
      <c r="V184" s="8">
        <v>0.42641111110000002</v>
      </c>
      <c r="W184" s="8" t="str">
        <f>TEXT(Table1416[[#This Row],[Fecha]],"mmm")</f>
        <v>feb</v>
      </c>
      <c r="X184" s="9">
        <f t="shared" si="92"/>
        <v>7</v>
      </c>
      <c r="Z184" s="1" t="s">
        <v>22</v>
      </c>
      <c r="AA184" s="7">
        <v>45314</v>
      </c>
      <c r="AB184" s="1">
        <f>YEAR(Table1417[[#This Row],[Fecha]])</f>
        <v>2024</v>
      </c>
      <c r="AC184" s="1">
        <v>520</v>
      </c>
      <c r="AD184" s="8">
        <v>0.41170192309999998</v>
      </c>
      <c r="AE184" s="8" t="str">
        <f>TEXT(Table1417[[#This Row],[Fecha]],"mmm")</f>
        <v>ene</v>
      </c>
      <c r="AF184" s="9">
        <f t="shared" si="93"/>
        <v>4</v>
      </c>
    </row>
    <row r="185" spans="1:32">
      <c r="A185" s="1" t="s">
        <v>20</v>
      </c>
      <c r="B185" s="7">
        <v>45278</v>
      </c>
      <c r="C185" s="92">
        <f>YEAR(Table14[[#This Row],[Fecha]])</f>
        <v>2023</v>
      </c>
      <c r="D185" s="1">
        <v>540</v>
      </c>
      <c r="E185" s="8">
        <v>0.67892812830000004</v>
      </c>
      <c r="F185" s="8" t="str">
        <f>TEXT(Table14[[#This Row],[Fecha]],"mmm")</f>
        <v>dic</v>
      </c>
      <c r="G185" s="9">
        <f t="shared" ref="G185:G199" si="94">(WEEKNUM(B185,2))</f>
        <v>52</v>
      </c>
      <c r="R185" s="1" t="s">
        <v>19</v>
      </c>
      <c r="S185" s="7">
        <v>45336</v>
      </c>
      <c r="T185" s="1">
        <f>YEAR(Table1416[[#This Row],[Fecha]])</f>
        <v>2024</v>
      </c>
      <c r="U185" s="1">
        <v>420</v>
      </c>
      <c r="V185" s="8">
        <v>0.61315646260000001</v>
      </c>
      <c r="W185" s="8" t="str">
        <f>TEXT(Table1416[[#This Row],[Fecha]],"mmm")</f>
        <v>feb</v>
      </c>
      <c r="X185" s="9">
        <f t="shared" si="92"/>
        <v>7</v>
      </c>
      <c r="Z185" s="1" t="s">
        <v>22</v>
      </c>
      <c r="AA185" s="7">
        <v>45314</v>
      </c>
      <c r="AB185" s="1">
        <f>YEAR(Table1417[[#This Row],[Fecha]])</f>
        <v>2024</v>
      </c>
      <c r="AC185" s="1">
        <v>450</v>
      </c>
      <c r="AD185" s="8">
        <v>0.62699259259999995</v>
      </c>
      <c r="AE185" s="8" t="str">
        <f>TEXT(Table1417[[#This Row],[Fecha]],"mmm")</f>
        <v>ene</v>
      </c>
      <c r="AF185" s="9">
        <f t="shared" si="93"/>
        <v>4</v>
      </c>
    </row>
    <row r="186" spans="1:32">
      <c r="A186" s="1" t="s">
        <v>20</v>
      </c>
      <c r="B186" s="7">
        <v>45278</v>
      </c>
      <c r="C186" s="92">
        <f>YEAR(Table14[[#This Row],[Fecha]])</f>
        <v>2023</v>
      </c>
      <c r="D186" s="1">
        <v>450</v>
      </c>
      <c r="E186" s="8">
        <v>0.81267826089999995</v>
      </c>
      <c r="F186" s="8" t="str">
        <f>TEXT(Table14[[#This Row],[Fecha]],"mmm")</f>
        <v>dic</v>
      </c>
      <c r="G186" s="9">
        <f t="shared" si="94"/>
        <v>52</v>
      </c>
      <c r="R186" s="1" t="s">
        <v>19</v>
      </c>
      <c r="S186" s="7">
        <v>45336</v>
      </c>
      <c r="T186" s="1">
        <f>YEAR(Table1416[[#This Row],[Fecha]])</f>
        <v>2024</v>
      </c>
      <c r="U186" s="1">
        <v>450</v>
      </c>
      <c r="V186" s="8">
        <v>0.51597460319999999</v>
      </c>
      <c r="W186" s="8" t="str">
        <f>TEXT(Table1416[[#This Row],[Fecha]],"mmm")</f>
        <v>feb</v>
      </c>
      <c r="X186" s="9">
        <f t="shared" si="92"/>
        <v>7</v>
      </c>
      <c r="Z186" s="1" t="s">
        <v>22</v>
      </c>
      <c r="AA186" s="7">
        <v>45315</v>
      </c>
      <c r="AB186" s="1">
        <f>YEAR(Table1417[[#This Row],[Fecha]])</f>
        <v>2024</v>
      </c>
      <c r="AC186" s="1">
        <v>425</v>
      </c>
      <c r="AD186" s="8">
        <v>0.52110196080000004</v>
      </c>
      <c r="AE186" s="8" t="str">
        <f>TEXT(Table1417[[#This Row],[Fecha]],"mmm")</f>
        <v>ene</v>
      </c>
      <c r="AF186" s="9">
        <f t="shared" si="93"/>
        <v>4</v>
      </c>
    </row>
    <row r="187" spans="1:32">
      <c r="A187" s="1" t="s">
        <v>20</v>
      </c>
      <c r="B187" s="7">
        <v>45279</v>
      </c>
      <c r="C187" s="92">
        <f>YEAR(Table14[[#This Row],[Fecha]])</f>
        <v>2023</v>
      </c>
      <c r="D187" s="1">
        <v>540</v>
      </c>
      <c r="E187" s="8">
        <v>0.84757443720000003</v>
      </c>
      <c r="F187" s="8" t="str">
        <f>TEXT(Table14[[#This Row],[Fecha]],"mmm")</f>
        <v>dic</v>
      </c>
      <c r="G187" s="9">
        <f t="shared" si="94"/>
        <v>52</v>
      </c>
      <c r="R187" s="1" t="s">
        <v>19</v>
      </c>
      <c r="S187" s="7">
        <v>45337</v>
      </c>
      <c r="T187" s="1">
        <f>YEAR(Table1416[[#This Row],[Fecha]])</f>
        <v>2024</v>
      </c>
      <c r="U187" s="1">
        <v>450</v>
      </c>
      <c r="V187" s="8">
        <v>0.62101587300000005</v>
      </c>
      <c r="W187" s="8" t="str">
        <f>TEXT(Table1416[[#This Row],[Fecha]],"mmm")</f>
        <v>feb</v>
      </c>
      <c r="X187" s="9">
        <f t="shared" si="92"/>
        <v>7</v>
      </c>
      <c r="Z187" s="1" t="s">
        <v>22</v>
      </c>
      <c r="AA187" s="7">
        <v>45315</v>
      </c>
      <c r="AB187" s="1">
        <f>YEAR(Table1417[[#This Row],[Fecha]])</f>
        <v>2024</v>
      </c>
      <c r="AC187" s="1">
        <v>450</v>
      </c>
      <c r="AD187" s="8">
        <v>0.29217777779999998</v>
      </c>
      <c r="AE187" s="8" t="str">
        <f>TEXT(Table1417[[#This Row],[Fecha]],"mmm")</f>
        <v>ene</v>
      </c>
      <c r="AF187" s="9">
        <f t="shared" si="93"/>
        <v>4</v>
      </c>
    </row>
    <row r="188" spans="1:32">
      <c r="A188" s="1" t="s">
        <v>20</v>
      </c>
      <c r="B188" s="7">
        <v>45279</v>
      </c>
      <c r="C188" s="92">
        <f>YEAR(Table14[[#This Row],[Fecha]])</f>
        <v>2023</v>
      </c>
      <c r="D188" s="1">
        <v>450</v>
      </c>
      <c r="E188" s="8">
        <v>0.84357298469999997</v>
      </c>
      <c r="F188" s="8" t="str">
        <f>TEXT(Table14[[#This Row],[Fecha]],"mmm")</f>
        <v>dic</v>
      </c>
      <c r="G188" s="9">
        <f t="shared" si="94"/>
        <v>52</v>
      </c>
      <c r="R188" s="1" t="s">
        <v>19</v>
      </c>
      <c r="S188" s="7">
        <v>45337</v>
      </c>
      <c r="T188" s="1">
        <f>YEAR(Table1416[[#This Row],[Fecha]])</f>
        <v>2024</v>
      </c>
      <c r="U188" s="1">
        <v>450</v>
      </c>
      <c r="V188" s="8">
        <v>0.56467669460000003</v>
      </c>
      <c r="W188" s="8" t="str">
        <f>TEXT(Table1416[[#This Row],[Fecha]],"mmm")</f>
        <v>feb</v>
      </c>
      <c r="X188" s="9">
        <f t="shared" si="92"/>
        <v>7</v>
      </c>
      <c r="Z188" s="1" t="s">
        <v>22</v>
      </c>
      <c r="AA188" s="7">
        <v>45316</v>
      </c>
      <c r="AB188" s="1">
        <f>YEAR(Table1417[[#This Row],[Fecha]])</f>
        <v>2024</v>
      </c>
      <c r="AC188" s="1">
        <v>428</v>
      </c>
      <c r="AD188" s="8">
        <v>0.49174454829999997</v>
      </c>
      <c r="AE188" s="8" t="str">
        <f>TEXT(Table1417[[#This Row],[Fecha]],"mmm")</f>
        <v>ene</v>
      </c>
      <c r="AF188" s="9">
        <f t="shared" si="93"/>
        <v>4</v>
      </c>
    </row>
    <row r="189" spans="1:32">
      <c r="A189" s="1" t="s">
        <v>20</v>
      </c>
      <c r="B189" s="7">
        <v>45279</v>
      </c>
      <c r="C189" s="92">
        <f>YEAR(Table14[[#This Row],[Fecha]])</f>
        <v>2023</v>
      </c>
      <c r="D189" s="1">
        <v>450</v>
      </c>
      <c r="E189" s="8">
        <v>0.65273202610000003</v>
      </c>
      <c r="F189" s="8" t="str">
        <f>TEXT(Table14[[#This Row],[Fecha]],"mmm")</f>
        <v>dic</v>
      </c>
      <c r="G189" s="9">
        <f t="shared" si="94"/>
        <v>52</v>
      </c>
      <c r="R189" s="1" t="s">
        <v>19</v>
      </c>
      <c r="S189" s="7">
        <v>45338</v>
      </c>
      <c r="T189" s="1">
        <f>YEAR(Table1416[[#This Row],[Fecha]])</f>
        <v>2024</v>
      </c>
      <c r="U189" s="1">
        <v>450</v>
      </c>
      <c r="V189" s="8">
        <v>0.59575873020000003</v>
      </c>
      <c r="W189" s="8" t="str">
        <f>TEXT(Table1416[[#This Row],[Fecha]],"mmm")</f>
        <v>feb</v>
      </c>
      <c r="X189" s="9">
        <f t="shared" si="92"/>
        <v>7</v>
      </c>
      <c r="Z189" s="1" t="s">
        <v>22</v>
      </c>
      <c r="AA189" s="7">
        <v>45316</v>
      </c>
      <c r="AB189" s="1">
        <f>YEAR(Table1417[[#This Row],[Fecha]])</f>
        <v>2024</v>
      </c>
      <c r="AC189" s="1">
        <v>450</v>
      </c>
      <c r="AD189" s="8">
        <v>0.35831851850000002</v>
      </c>
      <c r="AE189" s="8" t="str">
        <f>TEXT(Table1417[[#This Row],[Fecha]],"mmm")</f>
        <v>ene</v>
      </c>
      <c r="AF189" s="9">
        <f t="shared" si="93"/>
        <v>4</v>
      </c>
    </row>
    <row r="190" spans="1:32">
      <c r="A190" s="1" t="s">
        <v>20</v>
      </c>
      <c r="B190" s="7">
        <v>45280</v>
      </c>
      <c r="C190" s="92">
        <f>YEAR(Table14[[#This Row],[Fecha]])</f>
        <v>2023</v>
      </c>
      <c r="D190" s="1">
        <v>540</v>
      </c>
      <c r="E190" s="8">
        <v>0.73923213730000004</v>
      </c>
      <c r="F190" s="8" t="str">
        <f>TEXT(Table14[[#This Row],[Fecha]],"mmm")</f>
        <v>dic</v>
      </c>
      <c r="G190" s="9">
        <f t="shared" si="94"/>
        <v>52</v>
      </c>
      <c r="R190" s="1" t="s">
        <v>19</v>
      </c>
      <c r="S190" s="7">
        <v>45338</v>
      </c>
      <c r="T190" s="1">
        <f>YEAR(Table1416[[#This Row],[Fecha]])</f>
        <v>2024</v>
      </c>
      <c r="U190" s="1">
        <v>450</v>
      </c>
      <c r="V190" s="8">
        <v>0.6022857143</v>
      </c>
      <c r="W190" s="8" t="str">
        <f>TEXT(Table1416[[#This Row],[Fecha]],"mmm")</f>
        <v>feb</v>
      </c>
      <c r="X190" s="9">
        <f t="shared" si="92"/>
        <v>7</v>
      </c>
      <c r="Z190" s="1" t="s">
        <v>22</v>
      </c>
      <c r="AA190" s="7">
        <v>45317</v>
      </c>
      <c r="AB190" s="1">
        <f>YEAR(Table1417[[#This Row],[Fecha]])</f>
        <v>2024</v>
      </c>
      <c r="AC190" s="1">
        <v>434</v>
      </c>
      <c r="AD190" s="8">
        <v>0.67598310289999997</v>
      </c>
      <c r="AE190" s="8" t="str">
        <f>TEXT(Table1417[[#This Row],[Fecha]],"mmm")</f>
        <v>ene</v>
      </c>
      <c r="AF190" s="9">
        <f t="shared" si="93"/>
        <v>4</v>
      </c>
    </row>
    <row r="191" spans="1:32">
      <c r="A191" s="1" t="s">
        <v>20</v>
      </c>
      <c r="B191" s="7">
        <v>45280</v>
      </c>
      <c r="C191" s="92">
        <f>YEAR(Table14[[#This Row],[Fecha]])</f>
        <v>2023</v>
      </c>
      <c r="D191" s="1">
        <v>450</v>
      </c>
      <c r="E191" s="8">
        <v>0.73969498909999998</v>
      </c>
      <c r="F191" s="8" t="str">
        <f>TEXT(Table14[[#This Row],[Fecha]],"mmm")</f>
        <v>dic</v>
      </c>
      <c r="G191" s="9">
        <f t="shared" si="94"/>
        <v>52</v>
      </c>
      <c r="R191" s="1" t="s">
        <v>19</v>
      </c>
      <c r="S191" s="7">
        <v>45339</v>
      </c>
      <c r="T191" s="1">
        <f>YEAR(Table1416[[#This Row],[Fecha]])</f>
        <v>2024</v>
      </c>
      <c r="U191" s="1">
        <v>450</v>
      </c>
      <c r="V191" s="8">
        <v>0.64474920629999999</v>
      </c>
      <c r="W191" s="8" t="str">
        <f>TEXT(Table1416[[#This Row],[Fecha]],"mmm")</f>
        <v>feb</v>
      </c>
      <c r="X191" s="9">
        <f t="shared" si="92"/>
        <v>7</v>
      </c>
      <c r="Z191" s="1" t="s">
        <v>22</v>
      </c>
      <c r="AA191" s="7">
        <v>45317</v>
      </c>
      <c r="AB191" s="1">
        <f>YEAR(Table1417[[#This Row],[Fecha]])</f>
        <v>2024</v>
      </c>
      <c r="AC191" s="1">
        <v>450</v>
      </c>
      <c r="AD191" s="8">
        <v>0.38567407409999999</v>
      </c>
      <c r="AE191" s="8" t="str">
        <f>TEXT(Table1417[[#This Row],[Fecha]],"mmm")</f>
        <v>ene</v>
      </c>
      <c r="AF191" s="9">
        <f t="shared" si="93"/>
        <v>4</v>
      </c>
    </row>
    <row r="192" spans="1:32">
      <c r="A192" s="1" t="s">
        <v>20</v>
      </c>
      <c r="B192" s="7">
        <v>45280</v>
      </c>
      <c r="C192" s="92">
        <f>YEAR(Table14[[#This Row],[Fecha]])</f>
        <v>2023</v>
      </c>
      <c r="D192" s="1">
        <v>450</v>
      </c>
      <c r="E192" s="8">
        <v>0.70262309369999998</v>
      </c>
      <c r="F192" s="8" t="str">
        <f>TEXT(Table14[[#This Row],[Fecha]],"mmm")</f>
        <v>dic</v>
      </c>
      <c r="G192" s="9">
        <f t="shared" si="94"/>
        <v>52</v>
      </c>
      <c r="R192" s="1" t="s">
        <v>19</v>
      </c>
      <c r="S192" s="7">
        <v>45339</v>
      </c>
      <c r="T192" s="1">
        <f>YEAR(Table1416[[#This Row],[Fecha]])</f>
        <v>2024</v>
      </c>
      <c r="U192" s="1">
        <v>450</v>
      </c>
      <c r="V192" s="8">
        <v>0.52625396830000004</v>
      </c>
      <c r="W192" s="8" t="str">
        <f>TEXT(Table1416[[#This Row],[Fecha]],"mmm")</f>
        <v>feb</v>
      </c>
      <c r="X192" s="9">
        <f t="shared" si="92"/>
        <v>7</v>
      </c>
      <c r="Z192" s="1" t="s">
        <v>22</v>
      </c>
      <c r="AA192" s="7">
        <v>45318</v>
      </c>
      <c r="AB192" s="1">
        <f>YEAR(Table1417[[#This Row],[Fecha]])</f>
        <v>2024</v>
      </c>
      <c r="AC192" s="1">
        <v>390</v>
      </c>
      <c r="AD192" s="8">
        <v>0.60723076919999996</v>
      </c>
      <c r="AE192" s="8" t="str">
        <f>TEXT(Table1417[[#This Row],[Fecha]],"mmm")</f>
        <v>ene</v>
      </c>
      <c r="AF192" s="9">
        <f t="shared" si="93"/>
        <v>4</v>
      </c>
    </row>
    <row r="193" spans="1:32">
      <c r="A193" s="1" t="s">
        <v>20</v>
      </c>
      <c r="B193" s="7">
        <v>45281</v>
      </c>
      <c r="C193" s="92">
        <f>YEAR(Table14[[#This Row],[Fecha]])</f>
        <v>2023</v>
      </c>
      <c r="D193" s="1">
        <v>540</v>
      </c>
      <c r="E193" s="8">
        <v>0.75782179540000005</v>
      </c>
      <c r="F193" s="8" t="str">
        <f>TEXT(Table14[[#This Row],[Fecha]],"mmm")</f>
        <v>dic</v>
      </c>
      <c r="G193" s="9">
        <f t="shared" si="94"/>
        <v>52</v>
      </c>
      <c r="R193" s="1" t="s">
        <v>19</v>
      </c>
      <c r="S193" s="7">
        <v>45341</v>
      </c>
      <c r="T193" s="1">
        <f>YEAR(Table1416[[#This Row],[Fecha]])</f>
        <v>2024</v>
      </c>
      <c r="U193" s="1">
        <v>450</v>
      </c>
      <c r="V193" s="8">
        <v>0.56322222219999996</v>
      </c>
      <c r="W193" s="8" t="str">
        <f>TEXT(Table1416[[#This Row],[Fecha]],"mmm")</f>
        <v>feb</v>
      </c>
      <c r="X193" s="9">
        <f t="shared" ref="X193:X204" si="95">(WEEKNUM(S193,2))</f>
        <v>8</v>
      </c>
      <c r="Z193" s="1" t="s">
        <v>22</v>
      </c>
      <c r="AA193" s="7">
        <v>45320</v>
      </c>
      <c r="AB193" s="1">
        <f>YEAR(Table1417[[#This Row],[Fecha]])</f>
        <v>2024</v>
      </c>
      <c r="AC193" s="1">
        <v>540</v>
      </c>
      <c r="AD193" s="8">
        <v>0.54457098770000001</v>
      </c>
      <c r="AE193" s="8" t="str">
        <f>TEXT(Table1417[[#This Row],[Fecha]],"mmm")</f>
        <v>ene</v>
      </c>
      <c r="AF193" s="9">
        <f t="shared" ref="AF193:AF203" si="96">(WEEKNUM(AA193,2))</f>
        <v>5</v>
      </c>
    </row>
    <row r="194" spans="1:32">
      <c r="A194" s="1" t="s">
        <v>20</v>
      </c>
      <c r="B194" s="7">
        <v>45281</v>
      </c>
      <c r="C194" s="92">
        <f>YEAR(Table14[[#This Row],[Fecha]])</f>
        <v>2023</v>
      </c>
      <c r="D194" s="1">
        <v>450</v>
      </c>
      <c r="E194" s="8">
        <v>0.78370068029999995</v>
      </c>
      <c r="F194" s="8" t="str">
        <f>TEXT(Table14[[#This Row],[Fecha]],"mmm")</f>
        <v>dic</v>
      </c>
      <c r="G194" s="9">
        <f t="shared" si="94"/>
        <v>52</v>
      </c>
      <c r="R194" s="1" t="s">
        <v>19</v>
      </c>
      <c r="S194" s="7">
        <v>45341</v>
      </c>
      <c r="T194" s="1">
        <f>YEAR(Table1416[[#This Row],[Fecha]])</f>
        <v>2024</v>
      </c>
      <c r="U194" s="1">
        <v>450</v>
      </c>
      <c r="V194" s="8">
        <v>0.65652844200000005</v>
      </c>
      <c r="W194" s="8" t="str">
        <f>TEXT(Table1416[[#This Row],[Fecha]],"mmm")</f>
        <v>feb</v>
      </c>
      <c r="X194" s="9">
        <f t="shared" si="95"/>
        <v>8</v>
      </c>
      <c r="Z194" s="1" t="s">
        <v>22</v>
      </c>
      <c r="AA194" s="7">
        <v>45320</v>
      </c>
      <c r="AB194" s="1">
        <f>YEAR(Table1417[[#This Row],[Fecha]])</f>
        <v>2024</v>
      </c>
      <c r="AC194" s="1">
        <v>450</v>
      </c>
      <c r="AD194" s="8">
        <v>0.43889259260000002</v>
      </c>
      <c r="AE194" s="8" t="str">
        <f>TEXT(Table1417[[#This Row],[Fecha]],"mmm")</f>
        <v>ene</v>
      </c>
      <c r="AF194" s="9">
        <f t="shared" si="96"/>
        <v>5</v>
      </c>
    </row>
    <row r="195" spans="1:32">
      <c r="A195" s="1" t="s">
        <v>20</v>
      </c>
      <c r="B195" s="7">
        <v>45281</v>
      </c>
      <c r="C195" s="92">
        <f>YEAR(Table14[[#This Row],[Fecha]])</f>
        <v>2023</v>
      </c>
      <c r="D195" s="1">
        <v>450</v>
      </c>
      <c r="E195" s="8">
        <v>0.84505215420000002</v>
      </c>
      <c r="F195" s="8" t="str">
        <f>TEXT(Table14[[#This Row],[Fecha]],"mmm")</f>
        <v>dic</v>
      </c>
      <c r="G195" s="9">
        <f t="shared" si="94"/>
        <v>52</v>
      </c>
      <c r="R195" s="1" t="s">
        <v>19</v>
      </c>
      <c r="S195" s="7">
        <v>45342</v>
      </c>
      <c r="T195" s="1">
        <f>YEAR(Table1416[[#This Row],[Fecha]])</f>
        <v>2024</v>
      </c>
      <c r="U195" s="1">
        <v>450</v>
      </c>
      <c r="V195" s="8">
        <v>0.51090401249999995</v>
      </c>
      <c r="W195" s="8" t="str">
        <f>TEXT(Table1416[[#This Row],[Fecha]],"mmm")</f>
        <v>feb</v>
      </c>
      <c r="X195" s="9">
        <f t="shared" si="95"/>
        <v>8</v>
      </c>
      <c r="Z195" s="1" t="s">
        <v>22</v>
      </c>
      <c r="AA195" s="7">
        <v>45321</v>
      </c>
      <c r="AB195" s="1">
        <f>YEAR(Table1417[[#This Row],[Fecha]])</f>
        <v>2024</v>
      </c>
      <c r="AC195" s="1">
        <v>540</v>
      </c>
      <c r="AD195" s="8">
        <v>0.4573611111</v>
      </c>
      <c r="AE195" s="8" t="str">
        <f>TEXT(Table1417[[#This Row],[Fecha]],"mmm")</f>
        <v>ene</v>
      </c>
      <c r="AF195" s="9">
        <f t="shared" si="96"/>
        <v>5</v>
      </c>
    </row>
    <row r="196" spans="1:32">
      <c r="A196" s="1" t="s">
        <v>20</v>
      </c>
      <c r="B196" s="7">
        <v>45282</v>
      </c>
      <c r="C196" s="92">
        <f>YEAR(Table14[[#This Row],[Fecha]])</f>
        <v>2023</v>
      </c>
      <c r="D196" s="1">
        <v>540</v>
      </c>
      <c r="E196" s="8">
        <v>0.65382527079999997</v>
      </c>
      <c r="F196" s="8" t="str">
        <f>TEXT(Table14[[#This Row],[Fecha]],"mmm")</f>
        <v>dic</v>
      </c>
      <c r="G196" s="9">
        <f t="shared" si="94"/>
        <v>52</v>
      </c>
      <c r="R196" s="1" t="s">
        <v>19</v>
      </c>
      <c r="S196" s="7">
        <v>45342</v>
      </c>
      <c r="T196" s="1">
        <f>YEAR(Table1416[[#This Row],[Fecha]])</f>
        <v>2024</v>
      </c>
      <c r="U196" s="1">
        <v>450</v>
      </c>
      <c r="V196" s="8">
        <v>0.55266666669999998</v>
      </c>
      <c r="W196" s="8" t="str">
        <f>TEXT(Table1416[[#This Row],[Fecha]],"mmm")</f>
        <v>feb</v>
      </c>
      <c r="X196" s="9">
        <f t="shared" si="95"/>
        <v>8</v>
      </c>
      <c r="Z196" s="1" t="s">
        <v>22</v>
      </c>
      <c r="AA196" s="7">
        <v>45322</v>
      </c>
      <c r="AB196" s="1">
        <f>YEAR(Table1417[[#This Row],[Fecha]])</f>
        <v>2024</v>
      </c>
      <c r="AC196" s="1">
        <v>541</v>
      </c>
      <c r="AD196" s="8">
        <v>0.57966728280000002</v>
      </c>
      <c r="AE196" s="8" t="str">
        <f>TEXT(Table1417[[#This Row],[Fecha]],"mmm")</f>
        <v>ene</v>
      </c>
      <c r="AF196" s="9">
        <f t="shared" si="96"/>
        <v>5</v>
      </c>
    </row>
    <row r="197" spans="1:32">
      <c r="A197" s="1" t="s">
        <v>20</v>
      </c>
      <c r="B197" s="7">
        <v>45282</v>
      </c>
      <c r="C197" s="92">
        <f>YEAR(Table14[[#This Row],[Fecha]])</f>
        <v>2023</v>
      </c>
      <c r="D197" s="1">
        <v>450</v>
      </c>
      <c r="E197" s="8">
        <v>0.72339122320000004</v>
      </c>
      <c r="F197" s="8" t="str">
        <f>TEXT(Table14[[#This Row],[Fecha]],"mmm")</f>
        <v>dic</v>
      </c>
      <c r="G197" s="9">
        <f t="shared" si="94"/>
        <v>52</v>
      </c>
      <c r="R197" s="1" t="s">
        <v>19</v>
      </c>
      <c r="S197" s="7">
        <v>45343</v>
      </c>
      <c r="T197" s="1">
        <f>YEAR(Table1416[[#This Row],[Fecha]])</f>
        <v>2024</v>
      </c>
      <c r="U197" s="1">
        <v>450</v>
      </c>
      <c r="V197" s="8">
        <v>0.54006111109999999</v>
      </c>
      <c r="W197" s="8" t="str">
        <f>TEXT(Table1416[[#This Row],[Fecha]],"mmm")</f>
        <v>feb</v>
      </c>
      <c r="X197" s="9">
        <f t="shared" si="95"/>
        <v>8</v>
      </c>
      <c r="Z197" s="1" t="s">
        <v>22</v>
      </c>
      <c r="AA197" s="7">
        <v>45323</v>
      </c>
      <c r="AB197" s="1">
        <f>YEAR(Table1417[[#This Row],[Fecha]])</f>
        <v>2024</v>
      </c>
      <c r="AC197" s="1">
        <v>540</v>
      </c>
      <c r="AD197" s="8">
        <v>0.52912962959999998</v>
      </c>
      <c r="AE197" s="8" t="str">
        <f>TEXT(Table1417[[#This Row],[Fecha]],"mmm")</f>
        <v>feb</v>
      </c>
      <c r="AF197" s="9">
        <f t="shared" si="96"/>
        <v>5</v>
      </c>
    </row>
    <row r="198" spans="1:32">
      <c r="A198" s="1" t="s">
        <v>20</v>
      </c>
      <c r="B198" s="7">
        <v>45282</v>
      </c>
      <c r="C198" s="92">
        <f>YEAR(Table14[[#This Row],[Fecha]])</f>
        <v>2023</v>
      </c>
      <c r="D198" s="1">
        <v>450</v>
      </c>
      <c r="E198" s="8">
        <v>0.81249673200000005</v>
      </c>
      <c r="F198" s="8" t="str">
        <f>TEXT(Table14[[#This Row],[Fecha]],"mmm")</f>
        <v>dic</v>
      </c>
      <c r="G198" s="9">
        <f t="shared" si="94"/>
        <v>52</v>
      </c>
      <c r="R198" s="1" t="s">
        <v>19</v>
      </c>
      <c r="S198" s="7">
        <v>45343</v>
      </c>
      <c r="T198" s="1">
        <f>YEAR(Table1416[[#This Row],[Fecha]])</f>
        <v>2024</v>
      </c>
      <c r="U198" s="1">
        <v>450</v>
      </c>
      <c r="V198" s="8">
        <v>0.63325714290000001</v>
      </c>
      <c r="W198" s="8" t="str">
        <f>TEXT(Table1416[[#This Row],[Fecha]],"mmm")</f>
        <v>feb</v>
      </c>
      <c r="X198" s="9">
        <f t="shared" si="95"/>
        <v>8</v>
      </c>
      <c r="Z198" s="1" t="s">
        <v>22</v>
      </c>
      <c r="AA198" s="7">
        <v>45323</v>
      </c>
      <c r="AB198" s="1">
        <f>YEAR(Table1417[[#This Row],[Fecha]])</f>
        <v>2024</v>
      </c>
      <c r="AC198" s="1">
        <v>450</v>
      </c>
      <c r="AD198" s="8">
        <v>0.47364074070000001</v>
      </c>
      <c r="AE198" s="8" t="str">
        <f>TEXT(Table1417[[#This Row],[Fecha]],"mmm")</f>
        <v>feb</v>
      </c>
      <c r="AF198" s="9">
        <f t="shared" si="96"/>
        <v>5</v>
      </c>
    </row>
    <row r="199" spans="1:32">
      <c r="A199" s="1" t="s">
        <v>20</v>
      </c>
      <c r="B199" s="7">
        <v>45283</v>
      </c>
      <c r="C199" s="92">
        <f>YEAR(Table14[[#This Row],[Fecha]])</f>
        <v>2023</v>
      </c>
      <c r="D199" s="1">
        <v>450</v>
      </c>
      <c r="E199" s="8">
        <v>0.70978684810000003</v>
      </c>
      <c r="F199" s="8" t="str">
        <f>TEXT(Table14[[#This Row],[Fecha]],"mmm")</f>
        <v>dic</v>
      </c>
      <c r="G199" s="9">
        <f t="shared" si="94"/>
        <v>52</v>
      </c>
      <c r="R199" s="1" t="s">
        <v>19</v>
      </c>
      <c r="S199" s="7">
        <v>45344</v>
      </c>
      <c r="T199" s="1">
        <f>YEAR(Table1416[[#This Row],[Fecha]])</f>
        <v>2024</v>
      </c>
      <c r="U199" s="1">
        <v>450</v>
      </c>
      <c r="V199" s="8">
        <v>0.62738245609999999</v>
      </c>
      <c r="W199" s="8" t="str">
        <f>TEXT(Table1416[[#This Row],[Fecha]],"mmm")</f>
        <v>feb</v>
      </c>
      <c r="X199" s="9">
        <f t="shared" si="95"/>
        <v>8</v>
      </c>
      <c r="Z199" s="1" t="s">
        <v>22</v>
      </c>
      <c r="AA199" s="7">
        <v>45324</v>
      </c>
      <c r="AB199" s="1">
        <f>YEAR(Table1417[[#This Row],[Fecha]])</f>
        <v>2024</v>
      </c>
      <c r="AC199" s="1">
        <v>540</v>
      </c>
      <c r="AD199" s="8">
        <v>0.60944444440000001</v>
      </c>
      <c r="AE199" s="8" t="str">
        <f>TEXT(Table1417[[#This Row],[Fecha]],"mmm")</f>
        <v>feb</v>
      </c>
      <c r="AF199" s="9">
        <f t="shared" si="96"/>
        <v>5</v>
      </c>
    </row>
    <row r="200" spans="1:32">
      <c r="A200" s="1" t="s">
        <v>20</v>
      </c>
      <c r="B200" s="7">
        <v>45286</v>
      </c>
      <c r="C200" s="92">
        <f>YEAR(Table14[[#This Row],[Fecha]])</f>
        <v>2023</v>
      </c>
      <c r="D200" s="1">
        <v>540</v>
      </c>
      <c r="E200" s="8">
        <v>0.88609661839999998</v>
      </c>
      <c r="F200" s="8" t="str">
        <f>TEXT(Table14[[#This Row],[Fecha]],"mmm")</f>
        <v>dic</v>
      </c>
      <c r="G200" s="9">
        <f t="shared" ref="G200:G212" si="97">(WEEKNUM(B200,2))</f>
        <v>53</v>
      </c>
      <c r="R200" s="1" t="s">
        <v>19</v>
      </c>
      <c r="S200" s="7">
        <v>45344</v>
      </c>
      <c r="T200" s="1">
        <f>YEAR(Table1416[[#This Row],[Fecha]])</f>
        <v>2024</v>
      </c>
      <c r="U200" s="1">
        <v>450</v>
      </c>
      <c r="V200" s="8">
        <v>0.6705619048</v>
      </c>
      <c r="W200" s="8" t="str">
        <f>TEXT(Table1416[[#This Row],[Fecha]],"mmm")</f>
        <v>feb</v>
      </c>
      <c r="X200" s="9">
        <f t="shared" si="95"/>
        <v>8</v>
      </c>
      <c r="Z200" s="1" t="s">
        <v>22</v>
      </c>
      <c r="AA200" s="7">
        <v>45324</v>
      </c>
      <c r="AB200" s="1">
        <f>YEAR(Table1417[[#This Row],[Fecha]])</f>
        <v>2024</v>
      </c>
      <c r="AC200" s="1">
        <v>450</v>
      </c>
      <c r="AD200" s="8">
        <v>0.32334074070000002</v>
      </c>
      <c r="AE200" s="8" t="str">
        <f>TEXT(Table1417[[#This Row],[Fecha]],"mmm")</f>
        <v>feb</v>
      </c>
      <c r="AF200" s="9">
        <f t="shared" si="96"/>
        <v>5</v>
      </c>
    </row>
    <row r="201" spans="1:32">
      <c r="A201" s="1" t="s">
        <v>20</v>
      </c>
      <c r="B201" s="7">
        <v>45286</v>
      </c>
      <c r="C201" s="92">
        <f>YEAR(Table14[[#This Row],[Fecha]])</f>
        <v>2023</v>
      </c>
      <c r="D201" s="1">
        <v>240</v>
      </c>
      <c r="E201" s="8">
        <v>0.26390217389999998</v>
      </c>
      <c r="F201" s="8" t="str">
        <f>TEXT(Table14[[#This Row],[Fecha]],"mmm")</f>
        <v>dic</v>
      </c>
      <c r="G201" s="9">
        <f t="shared" si="97"/>
        <v>53</v>
      </c>
      <c r="R201" s="1" t="s">
        <v>19</v>
      </c>
      <c r="S201" s="7">
        <v>45345</v>
      </c>
      <c r="T201" s="1">
        <f>YEAR(Table1416[[#This Row],[Fecha]])</f>
        <v>2024</v>
      </c>
      <c r="U201" s="1">
        <v>450</v>
      </c>
      <c r="V201" s="8">
        <v>0.55406984130000003</v>
      </c>
      <c r="W201" s="8" t="str">
        <f>TEXT(Table1416[[#This Row],[Fecha]],"mmm")</f>
        <v>feb</v>
      </c>
      <c r="X201" s="9">
        <f t="shared" si="95"/>
        <v>8</v>
      </c>
      <c r="Z201" s="1" t="s">
        <v>22</v>
      </c>
      <c r="AA201" s="7">
        <v>45325</v>
      </c>
      <c r="AB201" s="1">
        <f>YEAR(Table1417[[#This Row],[Fecha]])</f>
        <v>2024</v>
      </c>
      <c r="AC201" s="1">
        <v>450</v>
      </c>
      <c r="AD201" s="8">
        <v>0.43494074069999999</v>
      </c>
      <c r="AE201" s="8" t="str">
        <f>TEXT(Table1417[[#This Row],[Fecha]],"mmm")</f>
        <v>feb</v>
      </c>
      <c r="AF201" s="9">
        <f t="shared" si="96"/>
        <v>5</v>
      </c>
    </row>
    <row r="202" spans="1:32">
      <c r="A202" s="1" t="s">
        <v>20</v>
      </c>
      <c r="B202" s="7">
        <v>45287</v>
      </c>
      <c r="C202" s="92">
        <f>YEAR(Table14[[#This Row],[Fecha]])</f>
        <v>2023</v>
      </c>
      <c r="D202" s="1">
        <v>540</v>
      </c>
      <c r="E202" s="8">
        <v>0.65857898719999997</v>
      </c>
      <c r="F202" s="8" t="str">
        <f>TEXT(Table14[[#This Row],[Fecha]],"mmm")</f>
        <v>dic</v>
      </c>
      <c r="G202" s="9">
        <f t="shared" si="97"/>
        <v>53</v>
      </c>
      <c r="R202" s="1" t="s">
        <v>19</v>
      </c>
      <c r="S202" s="7">
        <v>45345</v>
      </c>
      <c r="T202" s="1">
        <f>YEAR(Table1416[[#This Row],[Fecha]])</f>
        <v>2024</v>
      </c>
      <c r="U202" s="1">
        <v>450</v>
      </c>
      <c r="V202" s="8">
        <v>0.43085213030000002</v>
      </c>
      <c r="W202" s="8" t="str">
        <f>TEXT(Table1416[[#This Row],[Fecha]],"mmm")</f>
        <v>feb</v>
      </c>
      <c r="X202" s="9">
        <f t="shared" si="95"/>
        <v>8</v>
      </c>
      <c r="Z202" s="1" t="s">
        <v>22</v>
      </c>
      <c r="AA202" s="7">
        <v>45326</v>
      </c>
      <c r="AB202" s="1">
        <f>YEAR(Table1417[[#This Row],[Fecha]])</f>
        <v>2024</v>
      </c>
      <c r="AC202" s="1">
        <v>450</v>
      </c>
      <c r="AD202" s="8">
        <v>0.24921481479999999</v>
      </c>
      <c r="AE202" s="8" t="str">
        <f>TEXT(Table1417[[#This Row],[Fecha]],"mmm")</f>
        <v>feb</v>
      </c>
      <c r="AF202" s="9">
        <f t="shared" si="96"/>
        <v>5</v>
      </c>
    </row>
    <row r="203" spans="1:32">
      <c r="A203" s="1" t="s">
        <v>20</v>
      </c>
      <c r="B203" s="7">
        <v>45287</v>
      </c>
      <c r="C203" s="92">
        <f>YEAR(Table14[[#This Row],[Fecha]])</f>
        <v>2023</v>
      </c>
      <c r="D203" s="1">
        <v>450</v>
      </c>
      <c r="E203" s="8">
        <v>0.83880272109999998</v>
      </c>
      <c r="F203" s="8" t="str">
        <f>TEXT(Table14[[#This Row],[Fecha]],"mmm")</f>
        <v>dic</v>
      </c>
      <c r="G203" s="9">
        <f t="shared" si="97"/>
        <v>53</v>
      </c>
      <c r="R203" s="1" t="s">
        <v>19</v>
      </c>
      <c r="S203" s="7">
        <v>45346</v>
      </c>
      <c r="T203" s="1">
        <f>YEAR(Table1416[[#This Row],[Fecha]])</f>
        <v>2024</v>
      </c>
      <c r="U203" s="1">
        <v>450</v>
      </c>
      <c r="V203" s="8">
        <v>0.44388571430000001</v>
      </c>
      <c r="W203" s="8" t="str">
        <f>TEXT(Table1416[[#This Row],[Fecha]],"mmm")</f>
        <v>feb</v>
      </c>
      <c r="X203" s="9">
        <f t="shared" si="95"/>
        <v>8</v>
      </c>
      <c r="Z203" s="1" t="s">
        <v>22</v>
      </c>
      <c r="AA203" s="7">
        <v>45326</v>
      </c>
      <c r="AB203" s="1">
        <f>YEAR(Table1417[[#This Row],[Fecha]])</f>
        <v>2024</v>
      </c>
      <c r="AC203" s="1">
        <v>540</v>
      </c>
      <c r="AD203" s="8">
        <v>0.64767901230000002</v>
      </c>
      <c r="AE203" s="8" t="str">
        <f>TEXT(Table1417[[#This Row],[Fecha]],"mmm")</f>
        <v>feb</v>
      </c>
      <c r="AF203" s="9">
        <f t="shared" si="96"/>
        <v>5</v>
      </c>
    </row>
    <row r="204" spans="1:32">
      <c r="A204" s="1" t="s">
        <v>20</v>
      </c>
      <c r="B204" s="7">
        <v>45287</v>
      </c>
      <c r="C204" s="92">
        <f>YEAR(Table14[[#This Row],[Fecha]])</f>
        <v>2023</v>
      </c>
      <c r="D204" s="1">
        <v>450</v>
      </c>
      <c r="E204" s="8">
        <v>0.7350181603</v>
      </c>
      <c r="F204" s="8" t="str">
        <f>TEXT(Table14[[#This Row],[Fecha]],"mmm")</f>
        <v>dic</v>
      </c>
      <c r="G204" s="9">
        <f t="shared" si="97"/>
        <v>53</v>
      </c>
      <c r="R204" s="1" t="s">
        <v>19</v>
      </c>
      <c r="S204" s="7">
        <v>45346</v>
      </c>
      <c r="T204" s="1">
        <f>YEAR(Table1416[[#This Row],[Fecha]])</f>
        <v>2024</v>
      </c>
      <c r="U204" s="1">
        <v>405</v>
      </c>
      <c r="V204" s="8">
        <v>0.76176719579999996</v>
      </c>
      <c r="W204" s="8" t="str">
        <f>TEXT(Table1416[[#This Row],[Fecha]],"mmm")</f>
        <v>feb</v>
      </c>
      <c r="X204" s="9">
        <f t="shared" si="95"/>
        <v>8</v>
      </c>
      <c r="Z204" s="1" t="s">
        <v>22</v>
      </c>
      <c r="AA204" s="7">
        <v>45327</v>
      </c>
      <c r="AB204" s="1">
        <f>YEAR(Table1417[[#This Row],[Fecha]])</f>
        <v>2024</v>
      </c>
      <c r="AC204" s="1">
        <v>450</v>
      </c>
      <c r="AD204" s="8">
        <v>0.54880370369999998</v>
      </c>
      <c r="AE204" s="8" t="str">
        <f>TEXT(Table1417[[#This Row],[Fecha]],"mmm")</f>
        <v>feb</v>
      </c>
      <c r="AF204" s="9">
        <f t="shared" ref="AF204:AF212" si="98">(WEEKNUM(AA204,2))</f>
        <v>6</v>
      </c>
    </row>
    <row r="205" spans="1:32">
      <c r="A205" s="1" t="s">
        <v>20</v>
      </c>
      <c r="B205" s="7">
        <v>45288</v>
      </c>
      <c r="C205" s="92">
        <f>YEAR(Table14[[#This Row],[Fecha]])</f>
        <v>2023</v>
      </c>
      <c r="D205" s="1">
        <v>540</v>
      </c>
      <c r="E205" s="8">
        <v>0.7903739273</v>
      </c>
      <c r="F205" s="8" t="str">
        <f>TEXT(Table14[[#This Row],[Fecha]],"mmm")</f>
        <v>dic</v>
      </c>
      <c r="G205" s="9">
        <f t="shared" si="97"/>
        <v>53</v>
      </c>
      <c r="R205" s="1" t="s">
        <v>19</v>
      </c>
      <c r="S205" s="7">
        <v>45348</v>
      </c>
      <c r="T205" s="1">
        <f>YEAR(Table1416[[#This Row],[Fecha]])</f>
        <v>2024</v>
      </c>
      <c r="U205" s="1">
        <v>450</v>
      </c>
      <c r="V205" s="8">
        <v>0.50823492059999997</v>
      </c>
      <c r="W205" s="8" t="str">
        <f>TEXT(Table1416[[#This Row],[Fecha]],"mmm")</f>
        <v>feb</v>
      </c>
      <c r="X205" s="9">
        <f t="shared" ref="X205:X213" si="99">(WEEKNUM(S205,2))</f>
        <v>9</v>
      </c>
      <c r="Z205" s="1" t="s">
        <v>22</v>
      </c>
      <c r="AA205" s="7">
        <v>45327</v>
      </c>
      <c r="AB205" s="1">
        <f>YEAR(Table1417[[#This Row],[Fecha]])</f>
        <v>2024</v>
      </c>
      <c r="AC205" s="1">
        <v>450</v>
      </c>
      <c r="AD205" s="8">
        <v>0.62915555560000003</v>
      </c>
      <c r="AE205" s="8" t="str">
        <f>TEXT(Table1417[[#This Row],[Fecha]],"mmm")</f>
        <v>feb</v>
      </c>
      <c r="AF205" s="9">
        <f t="shared" si="98"/>
        <v>6</v>
      </c>
    </row>
    <row r="206" spans="1:32">
      <c r="A206" s="1" t="s">
        <v>20</v>
      </c>
      <c r="B206" s="7">
        <v>45288</v>
      </c>
      <c r="C206" s="92">
        <f>YEAR(Table14[[#This Row],[Fecha]])</f>
        <v>2023</v>
      </c>
      <c r="D206" s="1">
        <v>450</v>
      </c>
      <c r="E206" s="8">
        <v>0.86301525050000005</v>
      </c>
      <c r="F206" s="8" t="str">
        <f>TEXT(Table14[[#This Row],[Fecha]],"mmm")</f>
        <v>dic</v>
      </c>
      <c r="G206" s="9">
        <f t="shared" si="97"/>
        <v>53</v>
      </c>
      <c r="R206" s="1" t="s">
        <v>19</v>
      </c>
      <c r="S206" s="7">
        <v>45349</v>
      </c>
      <c r="T206" s="1">
        <f>YEAR(Table1416[[#This Row],[Fecha]])</f>
        <v>2024</v>
      </c>
      <c r="U206" s="1">
        <v>450</v>
      </c>
      <c r="V206" s="8">
        <v>0.50405079370000005</v>
      </c>
      <c r="W206" s="8" t="str">
        <f>TEXT(Table1416[[#This Row],[Fecha]],"mmm")</f>
        <v>feb</v>
      </c>
      <c r="X206" s="9">
        <f t="shared" si="99"/>
        <v>9</v>
      </c>
      <c r="Z206" s="1" t="s">
        <v>22</v>
      </c>
      <c r="AA206" s="7">
        <v>45328</v>
      </c>
      <c r="AB206" s="1">
        <f>YEAR(Table1417[[#This Row],[Fecha]])</f>
        <v>2024</v>
      </c>
      <c r="AC206" s="1">
        <v>450</v>
      </c>
      <c r="AD206" s="8">
        <v>0.49490000000000001</v>
      </c>
      <c r="AE206" s="8" t="str">
        <f>TEXT(Table1417[[#This Row],[Fecha]],"mmm")</f>
        <v>feb</v>
      </c>
      <c r="AF206" s="9">
        <f t="shared" si="98"/>
        <v>6</v>
      </c>
    </row>
    <row r="207" spans="1:32">
      <c r="A207" s="1" t="s">
        <v>20</v>
      </c>
      <c r="B207" s="7">
        <v>45288</v>
      </c>
      <c r="C207" s="92">
        <f>YEAR(Table14[[#This Row],[Fecha]])</f>
        <v>2023</v>
      </c>
      <c r="D207" s="1">
        <v>450</v>
      </c>
      <c r="E207" s="8">
        <v>0.72176603969999997</v>
      </c>
      <c r="F207" s="8" t="str">
        <f>TEXT(Table14[[#This Row],[Fecha]],"mmm")</f>
        <v>dic</v>
      </c>
      <c r="G207" s="9">
        <f t="shared" si="97"/>
        <v>53</v>
      </c>
      <c r="R207" s="1" t="s">
        <v>19</v>
      </c>
      <c r="S207" s="7">
        <v>45349</v>
      </c>
      <c r="T207" s="1">
        <f>YEAR(Table1416[[#This Row],[Fecha]])</f>
        <v>2024</v>
      </c>
      <c r="U207" s="1">
        <v>450</v>
      </c>
      <c r="V207" s="8">
        <v>0.36053730160000003</v>
      </c>
      <c r="W207" s="8" t="str">
        <f>TEXT(Table1416[[#This Row],[Fecha]],"mmm")</f>
        <v>feb</v>
      </c>
      <c r="X207" s="9">
        <f t="shared" si="99"/>
        <v>9</v>
      </c>
      <c r="Z207" s="1" t="s">
        <v>22</v>
      </c>
      <c r="AA207" s="7">
        <v>45328</v>
      </c>
      <c r="AB207" s="1">
        <f>YEAR(Table1417[[#This Row],[Fecha]])</f>
        <v>2024</v>
      </c>
      <c r="AC207" s="1">
        <v>450</v>
      </c>
      <c r="AD207" s="8">
        <v>0.33832592589999999</v>
      </c>
      <c r="AE207" s="8" t="str">
        <f>TEXT(Table1417[[#This Row],[Fecha]],"mmm")</f>
        <v>feb</v>
      </c>
      <c r="AF207" s="9">
        <f t="shared" si="98"/>
        <v>6</v>
      </c>
    </row>
    <row r="208" spans="1:32">
      <c r="A208" s="1" t="s">
        <v>20</v>
      </c>
      <c r="B208" s="7">
        <v>45289</v>
      </c>
      <c r="C208" s="92">
        <f>YEAR(Table14[[#This Row],[Fecha]])</f>
        <v>2023</v>
      </c>
      <c r="D208" s="1">
        <v>540</v>
      </c>
      <c r="E208" s="8">
        <v>0.77124779539999999</v>
      </c>
      <c r="F208" s="8" t="str">
        <f>TEXT(Table14[[#This Row],[Fecha]],"mmm")</f>
        <v>dic</v>
      </c>
      <c r="G208" s="9">
        <f t="shared" si="97"/>
        <v>53</v>
      </c>
      <c r="R208" s="1" t="s">
        <v>19</v>
      </c>
      <c r="S208" s="7">
        <v>45350</v>
      </c>
      <c r="T208" s="1">
        <f>YEAR(Table1416[[#This Row],[Fecha]])</f>
        <v>2024</v>
      </c>
      <c r="U208" s="1">
        <v>450</v>
      </c>
      <c r="V208" s="8">
        <v>0.63019047620000002</v>
      </c>
      <c r="W208" s="8" t="str">
        <f>TEXT(Table1416[[#This Row],[Fecha]],"mmm")</f>
        <v>feb</v>
      </c>
      <c r="X208" s="9">
        <f t="shared" si="99"/>
        <v>9</v>
      </c>
      <c r="Z208" s="1" t="s">
        <v>22</v>
      </c>
      <c r="AA208" s="7">
        <v>45329</v>
      </c>
      <c r="AB208" s="1">
        <f>YEAR(Table1417[[#This Row],[Fecha]])</f>
        <v>2024</v>
      </c>
      <c r="AC208" s="1">
        <v>510</v>
      </c>
      <c r="AD208" s="8">
        <v>0.47817973860000001</v>
      </c>
      <c r="AE208" s="8" t="str">
        <f>TEXT(Table1417[[#This Row],[Fecha]],"mmm")</f>
        <v>feb</v>
      </c>
      <c r="AF208" s="9">
        <f t="shared" si="98"/>
        <v>6</v>
      </c>
    </row>
    <row r="209" spans="1:32">
      <c r="A209" s="1" t="s">
        <v>20</v>
      </c>
      <c r="B209" s="7">
        <v>45289</v>
      </c>
      <c r="C209" s="92">
        <f>YEAR(Table14[[#This Row],[Fecha]])</f>
        <v>2023</v>
      </c>
      <c r="D209" s="1">
        <v>450</v>
      </c>
      <c r="E209" s="8">
        <v>0.88141269840000003</v>
      </c>
      <c r="F209" s="8" t="str">
        <f>TEXT(Table14[[#This Row],[Fecha]],"mmm")</f>
        <v>dic</v>
      </c>
      <c r="G209" s="9">
        <f t="shared" si="97"/>
        <v>53</v>
      </c>
      <c r="R209" s="1" t="s">
        <v>19</v>
      </c>
      <c r="S209" s="7">
        <v>45350</v>
      </c>
      <c r="T209" s="1">
        <f>YEAR(Table1416[[#This Row],[Fecha]])</f>
        <v>2024</v>
      </c>
      <c r="U209" s="1">
        <v>450</v>
      </c>
      <c r="V209" s="8">
        <v>0.42197477030000002</v>
      </c>
      <c r="W209" s="8" t="str">
        <f>TEXT(Table1416[[#This Row],[Fecha]],"mmm")</f>
        <v>feb</v>
      </c>
      <c r="X209" s="9">
        <f t="shared" si="99"/>
        <v>9</v>
      </c>
      <c r="Z209" s="1" t="s">
        <v>22</v>
      </c>
      <c r="AA209" s="7">
        <v>45329</v>
      </c>
      <c r="AB209" s="1">
        <f>YEAR(Table1417[[#This Row],[Fecha]])</f>
        <v>2024</v>
      </c>
      <c r="AC209" s="1">
        <v>450</v>
      </c>
      <c r="AD209" s="8">
        <v>0.45968148149999999</v>
      </c>
      <c r="AE209" s="8" t="str">
        <f>TEXT(Table1417[[#This Row],[Fecha]],"mmm")</f>
        <v>feb</v>
      </c>
      <c r="AF209" s="9">
        <f t="shared" si="98"/>
        <v>6</v>
      </c>
    </row>
    <row r="210" spans="1:32">
      <c r="A210" s="1" t="s">
        <v>20</v>
      </c>
      <c r="B210" s="7">
        <v>45289</v>
      </c>
      <c r="C210" s="92">
        <f>YEAR(Table14[[#This Row],[Fecha]])</f>
        <v>2023</v>
      </c>
      <c r="D210" s="1">
        <v>450</v>
      </c>
      <c r="E210" s="8">
        <v>0.72026303849999995</v>
      </c>
      <c r="F210" s="8" t="str">
        <f>TEXT(Table14[[#This Row],[Fecha]],"mmm")</f>
        <v>dic</v>
      </c>
      <c r="G210" s="9">
        <f t="shared" si="97"/>
        <v>53</v>
      </c>
      <c r="R210" s="1" t="s">
        <v>19</v>
      </c>
      <c r="S210" s="7">
        <v>45351</v>
      </c>
      <c r="T210" s="1">
        <f>YEAR(Table1416[[#This Row],[Fecha]])</f>
        <v>2024</v>
      </c>
      <c r="U210" s="1">
        <v>450</v>
      </c>
      <c r="V210" s="8">
        <v>0.31007619050000002</v>
      </c>
      <c r="W210" s="8" t="str">
        <f>TEXT(Table1416[[#This Row],[Fecha]],"mmm")</f>
        <v>feb</v>
      </c>
      <c r="X210" s="9">
        <f t="shared" si="99"/>
        <v>9</v>
      </c>
      <c r="Z210" s="1" t="s">
        <v>22</v>
      </c>
      <c r="AA210" s="7">
        <v>45330</v>
      </c>
      <c r="AB210" s="1">
        <f>YEAR(Table1417[[#This Row],[Fecha]])</f>
        <v>2024</v>
      </c>
      <c r="AC210" s="1">
        <v>450</v>
      </c>
      <c r="AD210" s="8">
        <v>0.46498518519999998</v>
      </c>
      <c r="AE210" s="8" t="str">
        <f>TEXT(Table1417[[#This Row],[Fecha]],"mmm")</f>
        <v>feb</v>
      </c>
      <c r="AF210" s="9">
        <f t="shared" si="98"/>
        <v>6</v>
      </c>
    </row>
    <row r="211" spans="1:32">
      <c r="A211" s="1" t="s">
        <v>20</v>
      </c>
      <c r="B211" s="7">
        <v>45290</v>
      </c>
      <c r="C211" s="92">
        <f>YEAR(Table14[[#This Row],[Fecha]])</f>
        <v>2023</v>
      </c>
      <c r="D211" s="1">
        <v>450</v>
      </c>
      <c r="E211" s="8">
        <v>0.73976417230000002</v>
      </c>
      <c r="F211" s="8" t="str">
        <f>TEXT(Table14[[#This Row],[Fecha]],"mmm")</f>
        <v>dic</v>
      </c>
      <c r="G211" s="9">
        <f t="shared" si="97"/>
        <v>53</v>
      </c>
      <c r="R211" s="1" t="s">
        <v>19</v>
      </c>
      <c r="S211" s="7">
        <v>45351</v>
      </c>
      <c r="T211" s="1">
        <f>YEAR(Table1416[[#This Row],[Fecha]])</f>
        <v>2024</v>
      </c>
      <c r="U211" s="1">
        <v>280</v>
      </c>
      <c r="V211" s="8">
        <v>0.30155102039999998</v>
      </c>
      <c r="W211" s="8" t="str">
        <f>TEXT(Table1416[[#This Row],[Fecha]],"mmm")</f>
        <v>feb</v>
      </c>
      <c r="X211" s="9">
        <f t="shared" si="99"/>
        <v>9</v>
      </c>
      <c r="Z211" s="1" t="s">
        <v>22</v>
      </c>
      <c r="AA211" s="7">
        <v>45331</v>
      </c>
      <c r="AB211" s="1">
        <f>YEAR(Table1417[[#This Row],[Fecha]])</f>
        <v>2024</v>
      </c>
      <c r="AC211" s="1">
        <v>450</v>
      </c>
      <c r="AD211" s="8">
        <v>0.48332962959999998</v>
      </c>
      <c r="AE211" s="8" t="str">
        <f>TEXT(Table1417[[#This Row],[Fecha]],"mmm")</f>
        <v>feb</v>
      </c>
      <c r="AF211" s="9">
        <f t="shared" si="98"/>
        <v>6</v>
      </c>
    </row>
    <row r="212" spans="1:32">
      <c r="A212" s="1" t="s">
        <v>20</v>
      </c>
      <c r="B212" s="7">
        <v>45290</v>
      </c>
      <c r="C212" s="92">
        <f>YEAR(Table14[[#This Row],[Fecha]])</f>
        <v>2023</v>
      </c>
      <c r="D212" s="1">
        <v>450</v>
      </c>
      <c r="E212" s="8">
        <v>0.68296674229999998</v>
      </c>
      <c r="F212" s="8" t="str">
        <f>TEXT(Table14[[#This Row],[Fecha]],"mmm")</f>
        <v>dic</v>
      </c>
      <c r="G212" s="9">
        <f t="shared" si="97"/>
        <v>53</v>
      </c>
      <c r="R212" s="1" t="s">
        <v>19</v>
      </c>
      <c r="S212" s="7">
        <v>45352</v>
      </c>
      <c r="T212" s="1">
        <f>YEAR(Table1416[[#This Row],[Fecha]])</f>
        <v>2024</v>
      </c>
      <c r="U212" s="1">
        <v>450</v>
      </c>
      <c r="V212" s="8">
        <v>0.67717142860000001</v>
      </c>
      <c r="W212" s="8" t="str">
        <f>TEXT(Table1416[[#This Row],[Fecha]],"mmm")</f>
        <v>mar</v>
      </c>
      <c r="X212" s="9">
        <f t="shared" si="99"/>
        <v>9</v>
      </c>
      <c r="Z212" s="1" t="s">
        <v>22</v>
      </c>
      <c r="AA212" s="7">
        <v>45332</v>
      </c>
      <c r="AB212" s="1">
        <f>YEAR(Table1417[[#This Row],[Fecha]])</f>
        <v>2024</v>
      </c>
      <c r="AC212" s="1">
        <v>450</v>
      </c>
      <c r="AD212" s="8">
        <v>0.4668592593</v>
      </c>
      <c r="AE212" s="8" t="str">
        <f>TEXT(Table1417[[#This Row],[Fecha]],"mmm")</f>
        <v>feb</v>
      </c>
      <c r="AF212" s="9">
        <f t="shared" si="98"/>
        <v>6</v>
      </c>
    </row>
    <row r="213" spans="1:32">
      <c r="A213" s="1" t="s">
        <v>20</v>
      </c>
      <c r="B213" s="7">
        <v>45293</v>
      </c>
      <c r="C213" s="92">
        <f>YEAR(Table14[[#This Row],[Fecha]])</f>
        <v>2024</v>
      </c>
      <c r="D213" s="1">
        <v>540</v>
      </c>
      <c r="E213" s="8">
        <v>0.77070546740000001</v>
      </c>
      <c r="F213" s="8" t="str">
        <f>TEXT(Table14[[#This Row],[Fecha]],"mmm")</f>
        <v>ene</v>
      </c>
      <c r="G213" s="9">
        <f t="shared" ref="G213:G228" si="100">(WEEKNUM(B213,2))</f>
        <v>1</v>
      </c>
      <c r="R213" s="1" t="s">
        <v>19</v>
      </c>
      <c r="S213" s="7">
        <v>45353</v>
      </c>
      <c r="T213" s="1">
        <f>YEAR(Table1416[[#This Row],[Fecha]])</f>
        <v>2024</v>
      </c>
      <c r="U213" s="1">
        <v>420</v>
      </c>
      <c r="V213" s="8">
        <v>0.66008163269999998</v>
      </c>
      <c r="W213" s="8" t="str">
        <f>TEXT(Table1416[[#This Row],[Fecha]],"mmm")</f>
        <v>mar</v>
      </c>
      <c r="X213" s="9">
        <f t="shared" si="99"/>
        <v>9</v>
      </c>
      <c r="Z213" s="1" t="s">
        <v>22</v>
      </c>
      <c r="AA213" s="7">
        <v>45334</v>
      </c>
      <c r="AB213" s="1">
        <f>YEAR(Table1417[[#This Row],[Fecha]])</f>
        <v>2024</v>
      </c>
      <c r="AC213" s="1">
        <v>450</v>
      </c>
      <c r="AD213" s="8">
        <v>0.54227407409999995</v>
      </c>
      <c r="AE213" s="8" t="str">
        <f>TEXT(Table1417[[#This Row],[Fecha]],"mmm")</f>
        <v>feb</v>
      </c>
      <c r="AF213" s="9">
        <f t="shared" ref="AF213:AF224" si="101">(WEEKNUM(AA213,2))</f>
        <v>7</v>
      </c>
    </row>
    <row r="214" spans="1:32">
      <c r="A214" s="1" t="s">
        <v>20</v>
      </c>
      <c r="B214" s="7">
        <v>45293</v>
      </c>
      <c r="C214" s="92">
        <f>YEAR(Table14[[#This Row],[Fecha]])</f>
        <v>2024</v>
      </c>
      <c r="D214" s="1">
        <v>450</v>
      </c>
      <c r="E214" s="8">
        <v>0.80897883599999998</v>
      </c>
      <c r="F214" s="8" t="str">
        <f>TEXT(Table14[[#This Row],[Fecha]],"mmm")</f>
        <v>ene</v>
      </c>
      <c r="G214" s="9">
        <f t="shared" si="100"/>
        <v>1</v>
      </c>
      <c r="R214" s="1" t="s">
        <v>20</v>
      </c>
      <c r="S214" s="7">
        <v>45355</v>
      </c>
      <c r="T214" s="1">
        <f>YEAR(Table1416[[#This Row],[Fecha]])</f>
        <v>2024</v>
      </c>
      <c r="U214" s="1">
        <v>540</v>
      </c>
      <c r="V214" s="8">
        <v>0.75427689590000002</v>
      </c>
      <c r="W214" s="8" t="str">
        <f>TEXT(Table1416[[#This Row],[Fecha]],"mmm")</f>
        <v>mar</v>
      </c>
      <c r="X214" s="9">
        <f t="shared" ref="X214:X228" si="102">(WEEKNUM(S214,2))</f>
        <v>10</v>
      </c>
      <c r="Z214" s="1" t="s">
        <v>22</v>
      </c>
      <c r="AA214" s="7">
        <v>45334</v>
      </c>
      <c r="AB214" s="1">
        <f>YEAR(Table1417[[#This Row],[Fecha]])</f>
        <v>2024</v>
      </c>
      <c r="AC214" s="1">
        <v>450</v>
      </c>
      <c r="AD214" s="8">
        <v>0.38461481479999998</v>
      </c>
      <c r="AE214" s="8" t="str">
        <f>TEXT(Table1417[[#This Row],[Fecha]],"mmm")</f>
        <v>feb</v>
      </c>
      <c r="AF214" s="9">
        <f t="shared" si="101"/>
        <v>7</v>
      </c>
    </row>
    <row r="215" spans="1:32">
      <c r="A215" s="1" t="s">
        <v>20</v>
      </c>
      <c r="B215" s="7">
        <v>45294</v>
      </c>
      <c r="C215" s="92">
        <f>YEAR(Table14[[#This Row],[Fecha]])</f>
        <v>2024</v>
      </c>
      <c r="D215" s="1">
        <v>540</v>
      </c>
      <c r="E215" s="8">
        <v>0.62427741469999998</v>
      </c>
      <c r="F215" s="8" t="str">
        <f>TEXT(Table14[[#This Row],[Fecha]],"mmm")</f>
        <v>ene</v>
      </c>
      <c r="G215" s="9">
        <f t="shared" si="100"/>
        <v>1</v>
      </c>
      <c r="R215" s="1" t="s">
        <v>20</v>
      </c>
      <c r="S215" s="7">
        <v>45355</v>
      </c>
      <c r="T215" s="1">
        <f>YEAR(Table1416[[#This Row],[Fecha]])</f>
        <v>2024</v>
      </c>
      <c r="U215" s="1">
        <v>450</v>
      </c>
      <c r="V215" s="8">
        <v>0.85324867719999997</v>
      </c>
      <c r="W215" s="8" t="str">
        <f>TEXT(Table1416[[#This Row],[Fecha]],"mmm")</f>
        <v>mar</v>
      </c>
      <c r="X215" s="9">
        <f t="shared" si="102"/>
        <v>10</v>
      </c>
      <c r="Z215" s="1" t="s">
        <v>22</v>
      </c>
      <c r="AA215" s="7">
        <v>45335</v>
      </c>
      <c r="AB215" s="1">
        <f>YEAR(Table1417[[#This Row],[Fecha]])</f>
        <v>2024</v>
      </c>
      <c r="AC215" s="1">
        <v>430</v>
      </c>
      <c r="AD215" s="8">
        <v>0.42324031010000002</v>
      </c>
      <c r="AE215" s="8" t="str">
        <f>TEXT(Table1417[[#This Row],[Fecha]],"mmm")</f>
        <v>feb</v>
      </c>
      <c r="AF215" s="9">
        <f t="shared" si="101"/>
        <v>7</v>
      </c>
    </row>
    <row r="216" spans="1:32">
      <c r="A216" s="1" t="s">
        <v>20</v>
      </c>
      <c r="B216" s="7">
        <v>45294</v>
      </c>
      <c r="C216" s="92">
        <f>YEAR(Table14[[#This Row],[Fecha]])</f>
        <v>2024</v>
      </c>
      <c r="D216" s="1">
        <v>450</v>
      </c>
      <c r="E216" s="8">
        <v>0.66226641770000005</v>
      </c>
      <c r="F216" s="8" t="str">
        <f>TEXT(Table14[[#This Row],[Fecha]],"mmm")</f>
        <v>ene</v>
      </c>
      <c r="G216" s="9">
        <f t="shared" si="100"/>
        <v>1</v>
      </c>
      <c r="R216" s="1" t="s">
        <v>20</v>
      </c>
      <c r="S216" s="7">
        <v>45356</v>
      </c>
      <c r="T216" s="1">
        <f>YEAR(Table1416[[#This Row],[Fecha]])</f>
        <v>2024</v>
      </c>
      <c r="U216" s="1">
        <v>540</v>
      </c>
      <c r="V216" s="8">
        <v>0.54220006129999998</v>
      </c>
      <c r="W216" s="8" t="str">
        <f>TEXT(Table1416[[#This Row],[Fecha]],"mmm")</f>
        <v>mar</v>
      </c>
      <c r="X216" s="9">
        <f t="shared" si="102"/>
        <v>10</v>
      </c>
      <c r="Z216" s="1" t="s">
        <v>22</v>
      </c>
      <c r="AA216" s="7">
        <v>45335</v>
      </c>
      <c r="AB216" s="1">
        <f>YEAR(Table1417[[#This Row],[Fecha]])</f>
        <v>2024</v>
      </c>
      <c r="AC216" s="1">
        <v>450</v>
      </c>
      <c r="AD216" s="8">
        <v>0.34929259260000001</v>
      </c>
      <c r="AE216" s="8" t="str">
        <f>TEXT(Table1417[[#This Row],[Fecha]],"mmm")</f>
        <v>feb</v>
      </c>
      <c r="AF216" s="9">
        <f t="shared" si="101"/>
        <v>7</v>
      </c>
    </row>
    <row r="217" spans="1:32">
      <c r="A217" s="1" t="s">
        <v>20</v>
      </c>
      <c r="B217" s="7">
        <v>45294</v>
      </c>
      <c r="C217" s="92">
        <f>YEAR(Table14[[#This Row],[Fecha]])</f>
        <v>2024</v>
      </c>
      <c r="D217" s="1">
        <v>450</v>
      </c>
      <c r="E217" s="8">
        <v>0.91894179890000005</v>
      </c>
      <c r="F217" s="8" t="str">
        <f>TEXT(Table14[[#This Row],[Fecha]],"mmm")</f>
        <v>ene</v>
      </c>
      <c r="G217" s="9">
        <f t="shared" si="100"/>
        <v>1</v>
      </c>
      <c r="R217" s="1" t="s">
        <v>20</v>
      </c>
      <c r="S217" s="7">
        <v>45356</v>
      </c>
      <c r="T217" s="1">
        <f>YEAR(Table1416[[#This Row],[Fecha]])</f>
        <v>2024</v>
      </c>
      <c r="U217" s="1">
        <v>450</v>
      </c>
      <c r="V217" s="8">
        <v>0.74037986310000004</v>
      </c>
      <c r="W217" s="8" t="str">
        <f>TEXT(Table1416[[#This Row],[Fecha]],"mmm")</f>
        <v>mar</v>
      </c>
      <c r="X217" s="9">
        <f t="shared" si="102"/>
        <v>10</v>
      </c>
      <c r="Z217" s="1" t="s">
        <v>22</v>
      </c>
      <c r="AA217" s="7">
        <v>45336</v>
      </c>
      <c r="AB217" s="1">
        <f>YEAR(Table1417[[#This Row],[Fecha]])</f>
        <v>2024</v>
      </c>
      <c r="AC217" s="1">
        <v>405</v>
      </c>
      <c r="AD217" s="8">
        <v>0.60302880660000002</v>
      </c>
      <c r="AE217" s="8" t="str">
        <f>TEXT(Table1417[[#This Row],[Fecha]],"mmm")</f>
        <v>feb</v>
      </c>
      <c r="AF217" s="9">
        <f t="shared" si="101"/>
        <v>7</v>
      </c>
    </row>
    <row r="218" spans="1:32">
      <c r="A218" s="1" t="s">
        <v>20</v>
      </c>
      <c r="B218" s="7">
        <v>45295</v>
      </c>
      <c r="C218" s="92">
        <f>YEAR(Table14[[#This Row],[Fecha]])</f>
        <v>2024</v>
      </c>
      <c r="D218" s="1">
        <v>540</v>
      </c>
      <c r="E218" s="8">
        <v>0.55522010659999999</v>
      </c>
      <c r="F218" s="8" t="str">
        <f>TEXT(Table14[[#This Row],[Fecha]],"mmm")</f>
        <v>ene</v>
      </c>
      <c r="G218" s="9">
        <f t="shared" si="100"/>
        <v>1</v>
      </c>
      <c r="R218" s="1" t="s">
        <v>20</v>
      </c>
      <c r="S218" s="7">
        <v>45356</v>
      </c>
      <c r="T218" s="1">
        <f>YEAR(Table1416[[#This Row],[Fecha]])</f>
        <v>2024</v>
      </c>
      <c r="U218" s="1">
        <v>450</v>
      </c>
      <c r="V218" s="8">
        <v>0.54923529410000005</v>
      </c>
      <c r="W218" s="8" t="str">
        <f>TEXT(Table1416[[#This Row],[Fecha]],"mmm")</f>
        <v>mar</v>
      </c>
      <c r="X218" s="9">
        <f t="shared" si="102"/>
        <v>10</v>
      </c>
      <c r="Z218" s="1" t="s">
        <v>22</v>
      </c>
      <c r="AA218" s="7">
        <v>45336</v>
      </c>
      <c r="AB218" s="1">
        <f>YEAR(Table1417[[#This Row],[Fecha]])</f>
        <v>2024</v>
      </c>
      <c r="AC218" s="1">
        <v>450</v>
      </c>
      <c r="AD218" s="8">
        <v>0.47523703699999997</v>
      </c>
      <c r="AE218" s="8" t="str">
        <f>TEXT(Table1417[[#This Row],[Fecha]],"mmm")</f>
        <v>feb</v>
      </c>
      <c r="AF218" s="9">
        <f t="shared" si="101"/>
        <v>7</v>
      </c>
    </row>
    <row r="219" spans="1:32">
      <c r="A219" s="1" t="s">
        <v>20</v>
      </c>
      <c r="B219" s="7">
        <v>45295</v>
      </c>
      <c r="C219" s="92">
        <f>YEAR(Table14[[#This Row],[Fecha]])</f>
        <v>2024</v>
      </c>
      <c r="D219" s="1">
        <v>450</v>
      </c>
      <c r="E219" s="8">
        <v>0.63687981859999998</v>
      </c>
      <c r="F219" s="8" t="str">
        <f>TEXT(Table14[[#This Row],[Fecha]],"mmm")</f>
        <v>ene</v>
      </c>
      <c r="G219" s="9">
        <f t="shared" si="100"/>
        <v>1</v>
      </c>
      <c r="R219" s="1" t="s">
        <v>20</v>
      </c>
      <c r="S219" s="7">
        <v>45357</v>
      </c>
      <c r="T219" s="1">
        <f>YEAR(Table1416[[#This Row],[Fecha]])</f>
        <v>2024</v>
      </c>
      <c r="U219" s="1">
        <v>540</v>
      </c>
      <c r="V219" s="8">
        <v>0.7641950113</v>
      </c>
      <c r="W219" s="8" t="str">
        <f>TEXT(Table1416[[#This Row],[Fecha]],"mmm")</f>
        <v>mar</v>
      </c>
      <c r="X219" s="9">
        <f t="shared" si="102"/>
        <v>10</v>
      </c>
      <c r="Z219" s="1" t="s">
        <v>22</v>
      </c>
      <c r="AA219" s="7">
        <v>45337</v>
      </c>
      <c r="AB219" s="1">
        <f>YEAR(Table1417[[#This Row],[Fecha]])</f>
        <v>2024</v>
      </c>
      <c r="AC219" s="1">
        <v>425</v>
      </c>
      <c r="AD219" s="8">
        <v>0.37833725489999998</v>
      </c>
      <c r="AE219" s="8" t="str">
        <f>TEXT(Table1417[[#This Row],[Fecha]],"mmm")</f>
        <v>feb</v>
      </c>
      <c r="AF219" s="9">
        <f t="shared" si="101"/>
        <v>7</v>
      </c>
    </row>
    <row r="220" spans="1:32">
      <c r="A220" s="1" t="s">
        <v>20</v>
      </c>
      <c r="B220" s="7">
        <v>45295</v>
      </c>
      <c r="C220" s="92">
        <f>YEAR(Table14[[#This Row],[Fecha]])</f>
        <v>2024</v>
      </c>
      <c r="D220" s="1">
        <v>450</v>
      </c>
      <c r="E220" s="8">
        <v>0.4749748788</v>
      </c>
      <c r="F220" s="8" t="str">
        <f>TEXT(Table14[[#This Row],[Fecha]],"mmm")</f>
        <v>ene</v>
      </c>
      <c r="G220" s="9">
        <f t="shared" si="100"/>
        <v>1</v>
      </c>
      <c r="R220" s="1" t="s">
        <v>20</v>
      </c>
      <c r="S220" s="7">
        <v>45357</v>
      </c>
      <c r="T220" s="1">
        <f>YEAR(Table1416[[#This Row],[Fecha]])</f>
        <v>2024</v>
      </c>
      <c r="U220" s="1">
        <v>450</v>
      </c>
      <c r="V220" s="8">
        <v>0.91973696149999995</v>
      </c>
      <c r="W220" s="8" t="str">
        <f>TEXT(Table1416[[#This Row],[Fecha]],"mmm")</f>
        <v>mar</v>
      </c>
      <c r="X220" s="9">
        <f t="shared" si="102"/>
        <v>10</v>
      </c>
      <c r="Z220" s="1" t="s">
        <v>22</v>
      </c>
      <c r="AA220" s="7">
        <v>45337</v>
      </c>
      <c r="AB220" s="1">
        <f>YEAR(Table1417[[#This Row],[Fecha]])</f>
        <v>2024</v>
      </c>
      <c r="AC220" s="1">
        <v>450</v>
      </c>
      <c r="AD220" s="8">
        <v>0.30854814809999997</v>
      </c>
      <c r="AE220" s="8" t="str">
        <f>TEXT(Table1417[[#This Row],[Fecha]],"mmm")</f>
        <v>feb</v>
      </c>
      <c r="AF220" s="9">
        <f t="shared" si="101"/>
        <v>7</v>
      </c>
    </row>
    <row r="221" spans="1:32">
      <c r="A221" s="1" t="s">
        <v>20</v>
      </c>
      <c r="B221" s="7">
        <v>45296</v>
      </c>
      <c r="C221" s="92">
        <f>YEAR(Table14[[#This Row],[Fecha]])</f>
        <v>2024</v>
      </c>
      <c r="D221" s="1">
        <v>540</v>
      </c>
      <c r="E221" s="8">
        <v>0.53955156140000005</v>
      </c>
      <c r="F221" s="8" t="str">
        <f>TEXT(Table14[[#This Row],[Fecha]],"mmm")</f>
        <v>ene</v>
      </c>
      <c r="G221" s="9">
        <f t="shared" si="100"/>
        <v>1</v>
      </c>
      <c r="R221" s="1" t="s">
        <v>20</v>
      </c>
      <c r="S221" s="7">
        <v>45357</v>
      </c>
      <c r="T221" s="1">
        <f>YEAR(Table1416[[#This Row],[Fecha]])</f>
        <v>2024</v>
      </c>
      <c r="U221" s="1">
        <v>450</v>
      </c>
      <c r="V221" s="8">
        <v>0.50451669129999999</v>
      </c>
      <c r="W221" s="8" t="str">
        <f>TEXT(Table1416[[#This Row],[Fecha]],"mmm")</f>
        <v>mar</v>
      </c>
      <c r="X221" s="9">
        <f t="shared" si="102"/>
        <v>10</v>
      </c>
      <c r="Z221" s="1" t="s">
        <v>22</v>
      </c>
      <c r="AA221" s="7">
        <v>45338</v>
      </c>
      <c r="AB221" s="1">
        <f>YEAR(Table1417[[#This Row],[Fecha]])</f>
        <v>2024</v>
      </c>
      <c r="AC221" s="1">
        <v>426</v>
      </c>
      <c r="AD221" s="8">
        <v>0.63125978090000001</v>
      </c>
      <c r="AE221" s="8" t="str">
        <f>TEXT(Table1417[[#This Row],[Fecha]],"mmm")</f>
        <v>feb</v>
      </c>
      <c r="AF221" s="9">
        <f t="shared" si="101"/>
        <v>7</v>
      </c>
    </row>
    <row r="222" spans="1:32">
      <c r="A222" s="1" t="s">
        <v>20</v>
      </c>
      <c r="B222" s="7">
        <v>45296</v>
      </c>
      <c r="C222" s="92">
        <f>YEAR(Table14[[#This Row],[Fecha]])</f>
        <v>2024</v>
      </c>
      <c r="D222" s="1">
        <v>450</v>
      </c>
      <c r="E222" s="8">
        <v>0.56455475990000004</v>
      </c>
      <c r="F222" s="8" t="str">
        <f>TEXT(Table14[[#This Row],[Fecha]],"mmm")</f>
        <v>ene</v>
      </c>
      <c r="G222" s="9">
        <f t="shared" si="100"/>
        <v>1</v>
      </c>
      <c r="R222" s="1" t="s">
        <v>20</v>
      </c>
      <c r="S222" s="7">
        <v>45358</v>
      </c>
      <c r="T222" s="1">
        <f>YEAR(Table1416[[#This Row],[Fecha]])</f>
        <v>2024</v>
      </c>
      <c r="U222" s="1">
        <v>360</v>
      </c>
      <c r="V222" s="8">
        <v>0.70273820639999995</v>
      </c>
      <c r="W222" s="8" t="str">
        <f>TEXT(Table1416[[#This Row],[Fecha]],"mmm")</f>
        <v>mar</v>
      </c>
      <c r="X222" s="9">
        <f t="shared" si="102"/>
        <v>10</v>
      </c>
      <c r="Z222" s="1" t="s">
        <v>22</v>
      </c>
      <c r="AA222" s="7">
        <v>45338</v>
      </c>
      <c r="AB222" s="1">
        <f>YEAR(Table1417[[#This Row],[Fecha]])</f>
        <v>2024</v>
      </c>
      <c r="AC222" s="1">
        <v>450</v>
      </c>
      <c r="AD222" s="8">
        <v>0.63740740740000001</v>
      </c>
      <c r="AE222" s="8" t="str">
        <f>TEXT(Table1417[[#This Row],[Fecha]],"mmm")</f>
        <v>feb</v>
      </c>
      <c r="AF222" s="9">
        <f t="shared" si="101"/>
        <v>7</v>
      </c>
    </row>
    <row r="223" spans="1:32">
      <c r="A223" s="1" t="s">
        <v>20</v>
      </c>
      <c r="B223" s="7">
        <v>45296</v>
      </c>
      <c r="C223" s="92">
        <f>YEAR(Table14[[#This Row],[Fecha]])</f>
        <v>2024</v>
      </c>
      <c r="D223" s="1">
        <v>450</v>
      </c>
      <c r="E223" s="8">
        <v>0.79457410250000005</v>
      </c>
      <c r="F223" s="8" t="str">
        <f>TEXT(Table14[[#This Row],[Fecha]],"mmm")</f>
        <v>ene</v>
      </c>
      <c r="G223" s="9">
        <f t="shared" si="100"/>
        <v>1</v>
      </c>
      <c r="R223" s="1" t="s">
        <v>20</v>
      </c>
      <c r="S223" s="7">
        <v>45358</v>
      </c>
      <c r="T223" s="1">
        <f>YEAR(Table1416[[#This Row],[Fecha]])</f>
        <v>2024</v>
      </c>
      <c r="U223" s="1">
        <v>450</v>
      </c>
      <c r="V223" s="8">
        <v>0.83094784580000003</v>
      </c>
      <c r="W223" s="8" t="str">
        <f>TEXT(Table1416[[#This Row],[Fecha]],"mmm")</f>
        <v>mar</v>
      </c>
      <c r="X223" s="9">
        <f t="shared" si="102"/>
        <v>10</v>
      </c>
      <c r="Z223" s="1" t="s">
        <v>22</v>
      </c>
      <c r="AA223" s="7">
        <v>45339</v>
      </c>
      <c r="AB223" s="1">
        <f>YEAR(Table1417[[#This Row],[Fecha]])</f>
        <v>2024</v>
      </c>
      <c r="AC223" s="1">
        <v>403</v>
      </c>
      <c r="AD223" s="8">
        <v>0.52786600500000003</v>
      </c>
      <c r="AE223" s="8" t="str">
        <f>TEXT(Table1417[[#This Row],[Fecha]],"mmm")</f>
        <v>feb</v>
      </c>
      <c r="AF223" s="9">
        <f t="shared" si="101"/>
        <v>7</v>
      </c>
    </row>
    <row r="224" spans="1:32">
      <c r="A224" s="1" t="s">
        <v>20</v>
      </c>
      <c r="B224" s="7">
        <v>45297</v>
      </c>
      <c r="C224" s="92">
        <f>YEAR(Table14[[#This Row],[Fecha]])</f>
        <v>2024</v>
      </c>
      <c r="D224" s="1">
        <v>450</v>
      </c>
      <c r="E224" s="8">
        <v>0.63438548750000001</v>
      </c>
      <c r="F224" s="8" t="str">
        <f>TEXT(Table14[[#This Row],[Fecha]],"mmm")</f>
        <v>ene</v>
      </c>
      <c r="G224" s="9">
        <f t="shared" si="100"/>
        <v>1</v>
      </c>
      <c r="R224" s="1" t="s">
        <v>20</v>
      </c>
      <c r="S224" s="7">
        <v>45359</v>
      </c>
      <c r="T224" s="1">
        <f>YEAR(Table1416[[#This Row],[Fecha]])</f>
        <v>2024</v>
      </c>
      <c r="U224" s="1">
        <v>540</v>
      </c>
      <c r="V224" s="8">
        <v>0.72317019400000004</v>
      </c>
      <c r="W224" s="8" t="str">
        <f>TEXT(Table1416[[#This Row],[Fecha]],"mmm")</f>
        <v>mar</v>
      </c>
      <c r="X224" s="9">
        <f t="shared" si="102"/>
        <v>10</v>
      </c>
      <c r="Z224" s="1" t="s">
        <v>22</v>
      </c>
      <c r="AA224" s="7">
        <v>45339</v>
      </c>
      <c r="AB224" s="1">
        <f>YEAR(Table1417[[#This Row],[Fecha]])</f>
        <v>2024</v>
      </c>
      <c r="AC224" s="1">
        <v>450</v>
      </c>
      <c r="AD224" s="8">
        <v>0.42712222220000001</v>
      </c>
      <c r="AE224" s="8" t="str">
        <f>TEXT(Table1417[[#This Row],[Fecha]],"mmm")</f>
        <v>feb</v>
      </c>
      <c r="AF224" s="9">
        <f t="shared" si="101"/>
        <v>7</v>
      </c>
    </row>
    <row r="225" spans="1:32">
      <c r="A225" s="1" t="s">
        <v>20</v>
      </c>
      <c r="B225" s="7">
        <v>45297</v>
      </c>
      <c r="C225" s="92">
        <f>YEAR(Table14[[#This Row],[Fecha]])</f>
        <v>2024</v>
      </c>
      <c r="D225" s="1">
        <v>450</v>
      </c>
      <c r="E225" s="8">
        <v>0.51190947389999997</v>
      </c>
      <c r="F225" s="8" t="str">
        <f>TEXT(Table14[[#This Row],[Fecha]],"mmm")</f>
        <v>ene</v>
      </c>
      <c r="G225" s="9">
        <f t="shared" si="100"/>
        <v>1</v>
      </c>
      <c r="R225" s="1" t="s">
        <v>20</v>
      </c>
      <c r="S225" s="7">
        <v>45359</v>
      </c>
      <c r="T225" s="1">
        <f>YEAR(Table1416[[#This Row],[Fecha]])</f>
        <v>2024</v>
      </c>
      <c r="U225" s="1">
        <v>450</v>
      </c>
      <c r="V225" s="8">
        <v>0.8583492063</v>
      </c>
      <c r="W225" s="8" t="str">
        <f>TEXT(Table1416[[#This Row],[Fecha]],"mmm")</f>
        <v>mar</v>
      </c>
      <c r="X225" s="9">
        <f t="shared" si="102"/>
        <v>10</v>
      </c>
      <c r="Z225" s="1" t="s">
        <v>22</v>
      </c>
      <c r="AA225" s="7">
        <v>45341</v>
      </c>
      <c r="AB225" s="1">
        <f>YEAR(Table1417[[#This Row],[Fecha]])</f>
        <v>2024</v>
      </c>
      <c r="AC225" s="1">
        <v>450</v>
      </c>
      <c r="AD225" s="8">
        <v>0.56614814810000003</v>
      </c>
      <c r="AE225" s="8" t="str">
        <f>TEXT(Table1417[[#This Row],[Fecha]],"mmm")</f>
        <v>feb</v>
      </c>
      <c r="AF225" s="9">
        <f t="shared" ref="AF225:AF236" si="103">(WEEKNUM(AA225,2))</f>
        <v>8</v>
      </c>
    </row>
    <row r="226" spans="1:32">
      <c r="A226" s="1" t="s">
        <v>20</v>
      </c>
      <c r="B226" s="7">
        <v>45298</v>
      </c>
      <c r="C226" s="92">
        <f>YEAR(Table14[[#This Row],[Fecha]])</f>
        <v>2024</v>
      </c>
      <c r="D226" s="1">
        <v>540</v>
      </c>
      <c r="E226" s="8">
        <v>0.79241830069999997</v>
      </c>
      <c r="F226" s="8" t="str">
        <f>TEXT(Table14[[#This Row],[Fecha]],"mmm")</f>
        <v>ene</v>
      </c>
      <c r="G226" s="9">
        <f t="shared" si="100"/>
        <v>1</v>
      </c>
      <c r="R226" s="1" t="s">
        <v>20</v>
      </c>
      <c r="S226" s="7">
        <v>45359</v>
      </c>
      <c r="T226" s="1">
        <f>YEAR(Table1416[[#This Row],[Fecha]])</f>
        <v>2024</v>
      </c>
      <c r="U226" s="1">
        <v>450</v>
      </c>
      <c r="V226" s="8">
        <v>0.86038624340000003</v>
      </c>
      <c r="W226" s="8" t="str">
        <f>TEXT(Table1416[[#This Row],[Fecha]],"mmm")</f>
        <v>mar</v>
      </c>
      <c r="X226" s="9">
        <f t="shared" si="102"/>
        <v>10</v>
      </c>
      <c r="Z226" s="1" t="s">
        <v>22</v>
      </c>
      <c r="AA226" s="7">
        <v>45341</v>
      </c>
      <c r="AB226" s="1">
        <f>YEAR(Table1417[[#This Row],[Fecha]])</f>
        <v>2024</v>
      </c>
      <c r="AC226" s="1">
        <v>450</v>
      </c>
      <c r="AD226" s="8">
        <v>0.51462962960000003</v>
      </c>
      <c r="AE226" s="8" t="str">
        <f>TEXT(Table1417[[#This Row],[Fecha]],"mmm")</f>
        <v>feb</v>
      </c>
      <c r="AF226" s="9">
        <f t="shared" si="103"/>
        <v>8</v>
      </c>
    </row>
    <row r="227" spans="1:32">
      <c r="A227" s="1" t="s">
        <v>20</v>
      </c>
      <c r="B227" s="7">
        <v>45298</v>
      </c>
      <c r="C227" s="92">
        <f>YEAR(Table14[[#This Row],[Fecha]])</f>
        <v>2024</v>
      </c>
      <c r="D227" s="1">
        <v>450</v>
      </c>
      <c r="E227" s="8">
        <v>0.67544048729999995</v>
      </c>
      <c r="F227" s="8" t="str">
        <f>TEXT(Table14[[#This Row],[Fecha]],"mmm")</f>
        <v>ene</v>
      </c>
      <c r="G227" s="9">
        <f t="shared" si="100"/>
        <v>1</v>
      </c>
      <c r="R227" s="1" t="s">
        <v>20</v>
      </c>
      <c r="S227" s="7">
        <v>45360</v>
      </c>
      <c r="T227" s="1">
        <f>YEAR(Table1416[[#This Row],[Fecha]])</f>
        <v>2024</v>
      </c>
      <c r="U227" s="1">
        <v>450</v>
      </c>
      <c r="V227" s="8">
        <v>0.66795238099999998</v>
      </c>
      <c r="W227" s="8" t="str">
        <f>TEXT(Table1416[[#This Row],[Fecha]],"mmm")</f>
        <v>mar</v>
      </c>
      <c r="X227" s="9">
        <f t="shared" si="102"/>
        <v>10</v>
      </c>
      <c r="Z227" s="1" t="s">
        <v>22</v>
      </c>
      <c r="AA227" s="7">
        <v>45342</v>
      </c>
      <c r="AB227" s="1">
        <f>YEAR(Table1417[[#This Row],[Fecha]])</f>
        <v>2024</v>
      </c>
      <c r="AC227" s="1">
        <v>450</v>
      </c>
      <c r="AD227" s="8">
        <v>0.59651111109999999</v>
      </c>
      <c r="AE227" s="8" t="str">
        <f>TEXT(Table1417[[#This Row],[Fecha]],"mmm")</f>
        <v>feb</v>
      </c>
      <c r="AF227" s="9">
        <f t="shared" si="103"/>
        <v>8</v>
      </c>
    </row>
    <row r="228" spans="1:32">
      <c r="A228" s="1" t="s">
        <v>20</v>
      </c>
      <c r="B228" s="7">
        <v>45298</v>
      </c>
      <c r="C228" s="92">
        <f>YEAR(Table14[[#This Row],[Fecha]])</f>
        <v>2024</v>
      </c>
      <c r="D228" s="1">
        <v>450</v>
      </c>
      <c r="E228" s="8">
        <v>0.80297505670000002</v>
      </c>
      <c r="F228" s="8" t="str">
        <f>TEXT(Table14[[#This Row],[Fecha]],"mmm")</f>
        <v>ene</v>
      </c>
      <c r="G228" s="9">
        <f t="shared" si="100"/>
        <v>1</v>
      </c>
      <c r="R228" s="1" t="s">
        <v>20</v>
      </c>
      <c r="S228" s="7">
        <v>45360</v>
      </c>
      <c r="T228" s="1">
        <f>YEAR(Table1416[[#This Row],[Fecha]])</f>
        <v>2024</v>
      </c>
      <c r="U228" s="1">
        <v>450</v>
      </c>
      <c r="V228" s="8">
        <v>0.91107936509999998</v>
      </c>
      <c r="W228" s="8" t="str">
        <f>TEXT(Table1416[[#This Row],[Fecha]],"mmm")</f>
        <v>mar</v>
      </c>
      <c r="X228" s="9">
        <f t="shared" si="102"/>
        <v>10</v>
      </c>
      <c r="Z228" s="1" t="s">
        <v>22</v>
      </c>
      <c r="AA228" s="7">
        <v>45342</v>
      </c>
      <c r="AB228" s="1">
        <f>YEAR(Table1417[[#This Row],[Fecha]])</f>
        <v>2024</v>
      </c>
      <c r="AC228" s="1">
        <v>390</v>
      </c>
      <c r="AD228" s="8">
        <v>0.46588034189999999</v>
      </c>
      <c r="AE228" s="8" t="str">
        <f>TEXT(Table1417[[#This Row],[Fecha]],"mmm")</f>
        <v>feb</v>
      </c>
      <c r="AF228" s="9">
        <f t="shared" si="103"/>
        <v>8</v>
      </c>
    </row>
    <row r="229" spans="1:32">
      <c r="A229" s="1" t="s">
        <v>20</v>
      </c>
      <c r="B229" s="7">
        <v>45299</v>
      </c>
      <c r="C229" s="92">
        <f>YEAR(Table14[[#This Row],[Fecha]])</f>
        <v>2024</v>
      </c>
      <c r="D229" s="1">
        <v>540</v>
      </c>
      <c r="E229" s="8">
        <v>0.77947089950000004</v>
      </c>
      <c r="F229" s="8" t="str">
        <f>TEXT(Table14[[#This Row],[Fecha]],"mmm")</f>
        <v>ene</v>
      </c>
      <c r="G229" s="9">
        <f t="shared" ref="G229:G243" si="104">(WEEKNUM(B229,2))</f>
        <v>2</v>
      </c>
      <c r="R229" s="1" t="s">
        <v>19</v>
      </c>
      <c r="S229" s="7">
        <v>45362</v>
      </c>
      <c r="T229" s="1">
        <f>YEAR(Table1416[[#This Row],[Fecha]])</f>
        <v>2024</v>
      </c>
      <c r="U229" s="1">
        <v>360</v>
      </c>
      <c r="V229" s="8">
        <v>0.37461011900000002</v>
      </c>
      <c r="W229" s="8" t="str">
        <f>TEXT(Table1416[[#This Row],[Fecha]],"mmm")</f>
        <v>mar</v>
      </c>
      <c r="X229" s="9">
        <f t="shared" ref="X229:X235" si="105">(WEEKNUM(S229,2))</f>
        <v>11</v>
      </c>
      <c r="Z229" s="1" t="s">
        <v>22</v>
      </c>
      <c r="AA229" s="7">
        <v>45343</v>
      </c>
      <c r="AB229" s="1">
        <f>YEAR(Table1417[[#This Row],[Fecha]])</f>
        <v>2024</v>
      </c>
      <c r="AC229" s="1">
        <v>450</v>
      </c>
      <c r="AD229" s="8">
        <v>0.2673703704</v>
      </c>
      <c r="AE229" s="8" t="str">
        <f>TEXT(Table1417[[#This Row],[Fecha]],"mmm")</f>
        <v>feb</v>
      </c>
      <c r="AF229" s="9">
        <f t="shared" si="103"/>
        <v>8</v>
      </c>
    </row>
    <row r="230" spans="1:32">
      <c r="A230" s="1" t="s">
        <v>20</v>
      </c>
      <c r="B230" s="7">
        <v>45299</v>
      </c>
      <c r="C230" s="92">
        <f>YEAR(Table14[[#This Row],[Fecha]])</f>
        <v>2024</v>
      </c>
      <c r="D230" s="1">
        <v>450</v>
      </c>
      <c r="E230" s="8">
        <v>0.67335374150000005</v>
      </c>
      <c r="F230" s="8" t="str">
        <f>TEXT(Table14[[#This Row],[Fecha]],"mmm")</f>
        <v>ene</v>
      </c>
      <c r="G230" s="9">
        <f t="shared" si="104"/>
        <v>2</v>
      </c>
      <c r="R230" s="1" t="s">
        <v>19</v>
      </c>
      <c r="S230" s="7">
        <v>45362</v>
      </c>
      <c r="T230" s="1">
        <f>YEAR(Table1416[[#This Row],[Fecha]])</f>
        <v>2024</v>
      </c>
      <c r="U230" s="1">
        <v>420</v>
      </c>
      <c r="V230" s="8">
        <v>0.64516326530000001</v>
      </c>
      <c r="W230" s="8" t="str">
        <f>TEXT(Table1416[[#This Row],[Fecha]],"mmm")</f>
        <v>mar</v>
      </c>
      <c r="X230" s="9">
        <f t="shared" si="105"/>
        <v>11</v>
      </c>
      <c r="Z230" s="1" t="s">
        <v>22</v>
      </c>
      <c r="AA230" s="7">
        <v>45343</v>
      </c>
      <c r="AB230" s="1">
        <f>YEAR(Table1417[[#This Row],[Fecha]])</f>
        <v>2024</v>
      </c>
      <c r="AC230" s="1">
        <v>420</v>
      </c>
      <c r="AD230" s="8">
        <v>0.6140952381</v>
      </c>
      <c r="AE230" s="8" t="str">
        <f>TEXT(Table1417[[#This Row],[Fecha]],"mmm")</f>
        <v>feb</v>
      </c>
      <c r="AF230" s="9">
        <f t="shared" si="103"/>
        <v>8</v>
      </c>
    </row>
    <row r="231" spans="1:32">
      <c r="A231" s="1" t="s">
        <v>20</v>
      </c>
      <c r="B231" s="7">
        <v>45299</v>
      </c>
      <c r="C231" s="92">
        <f>YEAR(Table14[[#This Row],[Fecha]])</f>
        <v>2024</v>
      </c>
      <c r="D231" s="1">
        <v>450</v>
      </c>
      <c r="E231" s="8">
        <v>0.8358276644</v>
      </c>
      <c r="F231" s="8" t="str">
        <f>TEXT(Table14[[#This Row],[Fecha]],"mmm")</f>
        <v>ene</v>
      </c>
      <c r="G231" s="9">
        <f t="shared" si="104"/>
        <v>2</v>
      </c>
      <c r="R231" s="1" t="s">
        <v>19</v>
      </c>
      <c r="S231" s="7">
        <v>45363</v>
      </c>
      <c r="T231" s="1">
        <f>YEAR(Table1416[[#This Row],[Fecha]])</f>
        <v>2024</v>
      </c>
      <c r="U231" s="1">
        <v>450</v>
      </c>
      <c r="V231" s="8">
        <v>0.69155238100000005</v>
      </c>
      <c r="W231" s="8" t="str">
        <f>TEXT(Table1416[[#This Row],[Fecha]],"mmm")</f>
        <v>mar</v>
      </c>
      <c r="X231" s="9">
        <f t="shared" si="105"/>
        <v>11</v>
      </c>
      <c r="Z231" s="1" t="s">
        <v>22</v>
      </c>
      <c r="AA231" s="7">
        <v>45344</v>
      </c>
      <c r="AB231" s="1">
        <f>YEAR(Table1417[[#This Row],[Fecha]])</f>
        <v>2024</v>
      </c>
      <c r="AC231" s="1">
        <v>450</v>
      </c>
      <c r="AD231" s="8">
        <v>0.49107407409999998</v>
      </c>
      <c r="AE231" s="8" t="str">
        <f>TEXT(Table1417[[#This Row],[Fecha]],"mmm")</f>
        <v>feb</v>
      </c>
      <c r="AF231" s="9">
        <f t="shared" si="103"/>
        <v>8</v>
      </c>
    </row>
    <row r="232" spans="1:32">
      <c r="A232" s="1" t="s">
        <v>20</v>
      </c>
      <c r="B232" s="7">
        <v>45300</v>
      </c>
      <c r="C232" s="92">
        <f>YEAR(Table14[[#This Row],[Fecha]])</f>
        <v>2024</v>
      </c>
      <c r="D232" s="1">
        <v>540</v>
      </c>
      <c r="E232" s="8">
        <v>0.8952512077</v>
      </c>
      <c r="F232" s="8" t="str">
        <f>TEXT(Table14[[#This Row],[Fecha]],"mmm")</f>
        <v>ene</v>
      </c>
      <c r="G232" s="9">
        <f t="shared" si="104"/>
        <v>2</v>
      </c>
      <c r="R232" s="1" t="s">
        <v>19</v>
      </c>
      <c r="S232" s="7">
        <v>45364</v>
      </c>
      <c r="T232" s="1">
        <f>YEAR(Table1416[[#This Row],[Fecha]])</f>
        <v>2024</v>
      </c>
      <c r="U232" s="1">
        <v>420</v>
      </c>
      <c r="V232" s="8">
        <v>0.60163265310000003</v>
      </c>
      <c r="W232" s="8" t="str">
        <f>TEXT(Table1416[[#This Row],[Fecha]],"mmm")</f>
        <v>mar</v>
      </c>
      <c r="X232" s="9">
        <f t="shared" si="105"/>
        <v>11</v>
      </c>
      <c r="Z232" s="1" t="s">
        <v>22</v>
      </c>
      <c r="AA232" s="7">
        <v>45344</v>
      </c>
      <c r="AB232" s="1">
        <f>YEAR(Table1417[[#This Row],[Fecha]])</f>
        <v>2024</v>
      </c>
      <c r="AC232" s="1">
        <v>420</v>
      </c>
      <c r="AD232" s="8">
        <v>0.37230158730000001</v>
      </c>
      <c r="AE232" s="8" t="str">
        <f>TEXT(Table1417[[#This Row],[Fecha]],"mmm")</f>
        <v>feb</v>
      </c>
      <c r="AF232" s="9">
        <f t="shared" si="103"/>
        <v>8</v>
      </c>
    </row>
    <row r="233" spans="1:32">
      <c r="A233" s="1" t="s">
        <v>20</v>
      </c>
      <c r="B233" s="7">
        <v>45300</v>
      </c>
      <c r="C233" s="92">
        <f>YEAR(Table14[[#This Row],[Fecha]])</f>
        <v>2024</v>
      </c>
      <c r="D233" s="1">
        <v>450</v>
      </c>
      <c r="E233" s="8">
        <v>0.65594193700000003</v>
      </c>
      <c r="F233" s="8" t="str">
        <f>TEXT(Table14[[#This Row],[Fecha]],"mmm")</f>
        <v>ene</v>
      </c>
      <c r="G233" s="9">
        <f t="shared" si="104"/>
        <v>2</v>
      </c>
      <c r="R233" s="1" t="s">
        <v>19</v>
      </c>
      <c r="S233" s="7">
        <v>45365</v>
      </c>
      <c r="T233" s="1">
        <f>YEAR(Table1416[[#This Row],[Fecha]])</f>
        <v>2024</v>
      </c>
      <c r="U233" s="1">
        <v>450</v>
      </c>
      <c r="V233" s="8">
        <v>0.6359865079</v>
      </c>
      <c r="W233" s="8" t="str">
        <f>TEXT(Table1416[[#This Row],[Fecha]],"mmm")</f>
        <v>mar</v>
      </c>
      <c r="X233" s="9">
        <f t="shared" si="105"/>
        <v>11</v>
      </c>
      <c r="Z233" s="1" t="s">
        <v>22</v>
      </c>
      <c r="AA233" s="7">
        <v>45345</v>
      </c>
      <c r="AB233" s="1">
        <f>YEAR(Table1417[[#This Row],[Fecha]])</f>
        <v>2024</v>
      </c>
      <c r="AC233" s="1">
        <v>450</v>
      </c>
      <c r="AD233" s="8">
        <v>0.41731851850000001</v>
      </c>
      <c r="AE233" s="8" t="str">
        <f>TEXT(Table1417[[#This Row],[Fecha]],"mmm")</f>
        <v>feb</v>
      </c>
      <c r="AF233" s="9">
        <f t="shared" si="103"/>
        <v>8</v>
      </c>
    </row>
    <row r="234" spans="1:32">
      <c r="A234" s="1" t="s">
        <v>20</v>
      </c>
      <c r="B234" s="7">
        <v>45300</v>
      </c>
      <c r="C234" s="92">
        <f>YEAR(Table14[[#This Row],[Fecha]])</f>
        <v>2024</v>
      </c>
      <c r="D234" s="1">
        <v>450</v>
      </c>
      <c r="E234" s="8">
        <v>0.85376719580000004</v>
      </c>
      <c r="F234" s="8" t="str">
        <f>TEXT(Table14[[#This Row],[Fecha]],"mmm")</f>
        <v>ene</v>
      </c>
      <c r="G234" s="9">
        <f t="shared" si="104"/>
        <v>2</v>
      </c>
      <c r="R234" s="1" t="s">
        <v>19</v>
      </c>
      <c r="S234" s="7">
        <v>45366</v>
      </c>
      <c r="T234" s="1">
        <f>YEAR(Table1416[[#This Row],[Fecha]])</f>
        <v>2024</v>
      </c>
      <c r="U234" s="1">
        <v>450</v>
      </c>
      <c r="V234" s="8">
        <v>0.62874018379999996</v>
      </c>
      <c r="W234" s="8" t="str">
        <f>TEXT(Table1416[[#This Row],[Fecha]],"mmm")</f>
        <v>mar</v>
      </c>
      <c r="X234" s="9">
        <f t="shared" si="105"/>
        <v>11</v>
      </c>
      <c r="Z234" s="1" t="s">
        <v>22</v>
      </c>
      <c r="AA234" s="7">
        <v>45345</v>
      </c>
      <c r="AB234" s="1">
        <f>YEAR(Table1417[[#This Row],[Fecha]])</f>
        <v>2024</v>
      </c>
      <c r="AC234" s="1">
        <v>420</v>
      </c>
      <c r="AD234" s="8">
        <v>0.55126984130000001</v>
      </c>
      <c r="AE234" s="8" t="str">
        <f>TEXT(Table1417[[#This Row],[Fecha]],"mmm")</f>
        <v>feb</v>
      </c>
      <c r="AF234" s="9">
        <f t="shared" si="103"/>
        <v>8</v>
      </c>
    </row>
    <row r="235" spans="1:32">
      <c r="A235" s="1" t="s">
        <v>20</v>
      </c>
      <c r="B235" s="7">
        <v>45301</v>
      </c>
      <c r="C235" s="92">
        <f>YEAR(Table14[[#This Row],[Fecha]])</f>
        <v>2024</v>
      </c>
      <c r="D235" s="1">
        <v>540</v>
      </c>
      <c r="E235" s="8">
        <v>0.83192447349999998</v>
      </c>
      <c r="F235" s="8" t="str">
        <f>TEXT(Table14[[#This Row],[Fecha]],"mmm")</f>
        <v>ene</v>
      </c>
      <c r="G235" s="9">
        <f t="shared" si="104"/>
        <v>2</v>
      </c>
      <c r="R235" s="1" t="s">
        <v>19</v>
      </c>
      <c r="S235" s="7">
        <v>45367</v>
      </c>
      <c r="T235" s="1">
        <f>YEAR(Table1416[[#This Row],[Fecha]])</f>
        <v>2024</v>
      </c>
      <c r="U235" s="1">
        <v>390</v>
      </c>
      <c r="V235" s="8">
        <v>0.62840293039999995</v>
      </c>
      <c r="W235" s="8" t="str">
        <f>TEXT(Table1416[[#This Row],[Fecha]],"mmm")</f>
        <v>mar</v>
      </c>
      <c r="X235" s="9">
        <f t="shared" si="105"/>
        <v>11</v>
      </c>
      <c r="Z235" s="1" t="s">
        <v>22</v>
      </c>
      <c r="AA235" s="7">
        <v>45346</v>
      </c>
      <c r="AB235" s="1">
        <f>YEAR(Table1417[[#This Row],[Fecha]])</f>
        <v>2024</v>
      </c>
      <c r="AC235" s="1">
        <v>450</v>
      </c>
      <c r="AD235" s="8">
        <v>0.53708888889999995</v>
      </c>
      <c r="AE235" s="8" t="str">
        <f>TEXT(Table1417[[#This Row],[Fecha]],"mmm")</f>
        <v>feb</v>
      </c>
      <c r="AF235" s="9">
        <f t="shared" si="103"/>
        <v>8</v>
      </c>
    </row>
    <row r="236" spans="1:32">
      <c r="A236" s="1" t="s">
        <v>20</v>
      </c>
      <c r="B236" s="7">
        <v>45301</v>
      </c>
      <c r="C236" s="92">
        <f>YEAR(Table14[[#This Row],[Fecha]])</f>
        <v>2024</v>
      </c>
      <c r="D236" s="1">
        <v>450</v>
      </c>
      <c r="E236" s="8">
        <v>0.64874727669999999</v>
      </c>
      <c r="F236" s="8" t="str">
        <f>TEXT(Table14[[#This Row],[Fecha]],"mmm")</f>
        <v>ene</v>
      </c>
      <c r="G236" s="9">
        <f t="shared" si="104"/>
        <v>2</v>
      </c>
      <c r="R236" s="1" t="s">
        <v>19</v>
      </c>
      <c r="S236" s="7">
        <v>45369</v>
      </c>
      <c r="T236" s="1">
        <f>YEAR(Table1416[[#This Row],[Fecha]])</f>
        <v>2024</v>
      </c>
      <c r="U236" s="1">
        <v>450</v>
      </c>
      <c r="V236" s="8">
        <v>0.65621904760000005</v>
      </c>
      <c r="W236" s="8" t="str">
        <f>TEXT(Table1416[[#This Row],[Fecha]],"mmm")</f>
        <v>mar</v>
      </c>
      <c r="X236" s="9">
        <f t="shared" ref="X236:X241" si="106">(WEEKNUM(S236,2))</f>
        <v>12</v>
      </c>
      <c r="Z236" s="1" t="s">
        <v>22</v>
      </c>
      <c r="AA236" s="7">
        <v>45346</v>
      </c>
      <c r="AB236" s="1">
        <f>YEAR(Table1417[[#This Row],[Fecha]])</f>
        <v>2024</v>
      </c>
      <c r="AC236" s="1">
        <v>420</v>
      </c>
      <c r="AD236" s="8">
        <v>0.54038888890000003</v>
      </c>
      <c r="AE236" s="8" t="str">
        <f>TEXT(Table1417[[#This Row],[Fecha]],"mmm")</f>
        <v>feb</v>
      </c>
      <c r="AF236" s="9">
        <f t="shared" si="103"/>
        <v>8</v>
      </c>
    </row>
    <row r="237" spans="1:32">
      <c r="A237" s="1" t="s">
        <v>20</v>
      </c>
      <c r="B237" s="7">
        <v>45301</v>
      </c>
      <c r="C237" s="92">
        <f>YEAR(Table14[[#This Row],[Fecha]])</f>
        <v>2024</v>
      </c>
      <c r="D237" s="1">
        <v>450</v>
      </c>
      <c r="E237" s="8">
        <v>0.80525190869999996</v>
      </c>
      <c r="F237" s="8" t="str">
        <f>TEXT(Table14[[#This Row],[Fecha]],"mmm")</f>
        <v>ene</v>
      </c>
      <c r="G237" s="9">
        <f t="shared" si="104"/>
        <v>2</v>
      </c>
      <c r="R237" s="1" t="s">
        <v>19</v>
      </c>
      <c r="S237" s="7">
        <v>45370</v>
      </c>
      <c r="T237" s="1">
        <f>YEAR(Table1416[[#This Row],[Fecha]])</f>
        <v>2024</v>
      </c>
      <c r="U237" s="1">
        <v>450</v>
      </c>
      <c r="V237" s="8">
        <v>0.61760000000000004</v>
      </c>
      <c r="W237" s="8" t="str">
        <f>TEXT(Table1416[[#This Row],[Fecha]],"mmm")</f>
        <v>mar</v>
      </c>
      <c r="X237" s="9">
        <f t="shared" si="106"/>
        <v>12</v>
      </c>
      <c r="Z237" s="1" t="s">
        <v>22</v>
      </c>
      <c r="AA237" s="7">
        <v>45348</v>
      </c>
      <c r="AB237" s="1">
        <f>YEAR(Table1417[[#This Row],[Fecha]])</f>
        <v>2024</v>
      </c>
      <c r="AC237" s="1">
        <v>549</v>
      </c>
      <c r="AD237" s="8">
        <v>0.29278518520000002</v>
      </c>
      <c r="AE237" s="8" t="str">
        <f>TEXT(Table1417[[#This Row],[Fecha]],"mmm")</f>
        <v>feb</v>
      </c>
      <c r="AF237" s="9">
        <f t="shared" ref="AF237:AF246" si="107">(WEEKNUM(AA237,2))</f>
        <v>9</v>
      </c>
    </row>
    <row r="238" spans="1:32">
      <c r="A238" s="1" t="s">
        <v>20</v>
      </c>
      <c r="B238" s="7">
        <v>45302</v>
      </c>
      <c r="C238" s="92">
        <f>YEAR(Table14[[#This Row],[Fecha]])</f>
        <v>2024</v>
      </c>
      <c r="D238" s="1">
        <v>540</v>
      </c>
      <c r="E238" s="8">
        <v>0.53056009439999996</v>
      </c>
      <c r="F238" s="8" t="str">
        <f>TEXT(Table14[[#This Row],[Fecha]],"mmm")</f>
        <v>ene</v>
      </c>
      <c r="G238" s="9">
        <f t="shared" si="104"/>
        <v>2</v>
      </c>
      <c r="R238" s="1" t="s">
        <v>19</v>
      </c>
      <c r="S238" s="7">
        <v>45371</v>
      </c>
      <c r="T238" s="1">
        <f>YEAR(Table1416[[#This Row],[Fecha]])</f>
        <v>2024</v>
      </c>
      <c r="U238" s="1">
        <v>450</v>
      </c>
      <c r="V238" s="8">
        <v>0.60676190480000003</v>
      </c>
      <c r="W238" s="8" t="str">
        <f>TEXT(Table1416[[#This Row],[Fecha]],"mmm")</f>
        <v>mar</v>
      </c>
      <c r="X238" s="9">
        <f t="shared" si="106"/>
        <v>12</v>
      </c>
      <c r="Z238" s="1" t="s">
        <v>22</v>
      </c>
      <c r="AA238" s="7">
        <v>45349</v>
      </c>
      <c r="AB238" s="1">
        <f>YEAR(Table1417[[#This Row],[Fecha]])</f>
        <v>2024</v>
      </c>
      <c r="AC238" s="1">
        <v>405</v>
      </c>
      <c r="AD238" s="8">
        <v>0.49253086419999997</v>
      </c>
      <c r="AE238" s="8" t="str">
        <f>TEXT(Table1417[[#This Row],[Fecha]],"mmm")</f>
        <v>feb</v>
      </c>
      <c r="AF238" s="9">
        <f t="shared" si="107"/>
        <v>9</v>
      </c>
    </row>
    <row r="239" spans="1:32">
      <c r="A239" s="1" t="s">
        <v>20</v>
      </c>
      <c r="B239" s="7">
        <v>45302</v>
      </c>
      <c r="C239" s="92">
        <f>YEAR(Table14[[#This Row],[Fecha]])</f>
        <v>2024</v>
      </c>
      <c r="D239" s="1">
        <v>450</v>
      </c>
      <c r="E239" s="8">
        <v>0.7328649237</v>
      </c>
      <c r="F239" s="8" t="str">
        <f>TEXT(Table14[[#This Row],[Fecha]],"mmm")</f>
        <v>ene</v>
      </c>
      <c r="G239" s="9">
        <f t="shared" si="104"/>
        <v>2</v>
      </c>
      <c r="R239" s="1" t="s">
        <v>19</v>
      </c>
      <c r="S239" s="7">
        <v>45372</v>
      </c>
      <c r="T239" s="1">
        <f>YEAR(Table1416[[#This Row],[Fecha]])</f>
        <v>2024</v>
      </c>
      <c r="U239" s="1">
        <v>400</v>
      </c>
      <c r="V239" s="8">
        <v>0.4449714286</v>
      </c>
      <c r="W239" s="8" t="str">
        <f>TEXT(Table1416[[#This Row],[Fecha]],"mmm")</f>
        <v>mar</v>
      </c>
      <c r="X239" s="9">
        <f t="shared" si="106"/>
        <v>12</v>
      </c>
      <c r="Z239" s="1" t="s">
        <v>22</v>
      </c>
      <c r="AA239" s="7">
        <v>45349</v>
      </c>
      <c r="AB239" s="1">
        <f>YEAR(Table1417[[#This Row],[Fecha]])</f>
        <v>2024</v>
      </c>
      <c r="AC239" s="1">
        <v>450</v>
      </c>
      <c r="AD239" s="8">
        <v>0.3415888889</v>
      </c>
      <c r="AE239" s="8" t="str">
        <f>TEXT(Table1417[[#This Row],[Fecha]],"mmm")</f>
        <v>feb</v>
      </c>
      <c r="AF239" s="9">
        <f t="shared" si="107"/>
        <v>9</v>
      </c>
    </row>
    <row r="240" spans="1:32">
      <c r="A240" s="1" t="s">
        <v>20</v>
      </c>
      <c r="B240" s="7">
        <v>45302</v>
      </c>
      <c r="C240" s="92">
        <f>YEAR(Table14[[#This Row],[Fecha]])</f>
        <v>2024</v>
      </c>
      <c r="D240" s="1">
        <v>450</v>
      </c>
      <c r="E240" s="8">
        <v>0.60457080610000002</v>
      </c>
      <c r="F240" s="8" t="str">
        <f>TEXT(Table14[[#This Row],[Fecha]],"mmm")</f>
        <v>ene</v>
      </c>
      <c r="G240" s="9">
        <f t="shared" si="104"/>
        <v>2</v>
      </c>
      <c r="R240" s="1" t="s">
        <v>19</v>
      </c>
      <c r="S240" s="7">
        <v>45373</v>
      </c>
      <c r="T240" s="1">
        <f>YEAR(Table1416[[#This Row],[Fecha]])</f>
        <v>2024</v>
      </c>
      <c r="U240" s="1">
        <v>450</v>
      </c>
      <c r="V240" s="8">
        <v>0.51984126980000001</v>
      </c>
      <c r="W240" s="8" t="str">
        <f>TEXT(Table1416[[#This Row],[Fecha]],"mmm")</f>
        <v>mar</v>
      </c>
      <c r="X240" s="9">
        <f t="shared" si="106"/>
        <v>12</v>
      </c>
      <c r="Z240" s="1" t="s">
        <v>22</v>
      </c>
      <c r="AA240" s="7">
        <v>45350</v>
      </c>
      <c r="AB240" s="1">
        <f>YEAR(Table1417[[#This Row],[Fecha]])</f>
        <v>2024</v>
      </c>
      <c r="AC240" s="1">
        <v>450</v>
      </c>
      <c r="AD240" s="8">
        <v>0.35747777780000001</v>
      </c>
      <c r="AE240" s="8" t="str">
        <f>TEXT(Table1417[[#This Row],[Fecha]],"mmm")</f>
        <v>feb</v>
      </c>
      <c r="AF240" s="9">
        <f t="shared" si="107"/>
        <v>9</v>
      </c>
    </row>
    <row r="241" spans="1:32">
      <c r="A241" s="1" t="s">
        <v>20</v>
      </c>
      <c r="B241" s="7">
        <v>45303</v>
      </c>
      <c r="C241" s="92">
        <f>YEAR(Table14[[#This Row],[Fecha]])</f>
        <v>2024</v>
      </c>
      <c r="D241" s="1">
        <v>480</v>
      </c>
      <c r="E241" s="8">
        <v>0.62852891160000002</v>
      </c>
      <c r="F241" s="8" t="str">
        <f>TEXT(Table14[[#This Row],[Fecha]],"mmm")</f>
        <v>ene</v>
      </c>
      <c r="G241" s="9">
        <f t="shared" si="104"/>
        <v>2</v>
      </c>
      <c r="R241" s="1" t="s">
        <v>19</v>
      </c>
      <c r="S241" s="7">
        <v>45374</v>
      </c>
      <c r="T241" s="1">
        <f>YEAR(Table1416[[#This Row],[Fecha]])</f>
        <v>2024</v>
      </c>
      <c r="U241" s="1">
        <v>450</v>
      </c>
      <c r="V241" s="8">
        <v>0.61581141770000003</v>
      </c>
      <c r="W241" s="8" t="str">
        <f>TEXT(Table1416[[#This Row],[Fecha]],"mmm")</f>
        <v>mar</v>
      </c>
      <c r="X241" s="9">
        <f t="shared" si="106"/>
        <v>12</v>
      </c>
      <c r="Z241" s="1" t="s">
        <v>22</v>
      </c>
      <c r="AA241" s="7">
        <v>45350</v>
      </c>
      <c r="AB241" s="1">
        <f>YEAR(Table1417[[#This Row],[Fecha]])</f>
        <v>2024</v>
      </c>
      <c r="AC241" s="1">
        <v>450</v>
      </c>
      <c r="AD241" s="8">
        <v>0.33471111110000001</v>
      </c>
      <c r="AE241" s="8" t="str">
        <f>TEXT(Table1417[[#This Row],[Fecha]],"mmm")</f>
        <v>feb</v>
      </c>
      <c r="AF241" s="9">
        <f t="shared" si="107"/>
        <v>9</v>
      </c>
    </row>
    <row r="242" spans="1:32">
      <c r="A242" s="1" t="s">
        <v>20</v>
      </c>
      <c r="B242" s="7">
        <v>45303</v>
      </c>
      <c r="C242" s="92">
        <f>YEAR(Table14[[#This Row],[Fecha]])</f>
        <v>2024</v>
      </c>
      <c r="D242" s="1">
        <v>450</v>
      </c>
      <c r="E242" s="8">
        <v>0.67411931069999997</v>
      </c>
      <c r="F242" s="8" t="str">
        <f>TEXT(Table14[[#This Row],[Fecha]],"mmm")</f>
        <v>ene</v>
      </c>
      <c r="G242" s="9">
        <f t="shared" si="104"/>
        <v>2</v>
      </c>
      <c r="R242" s="1" t="s">
        <v>19</v>
      </c>
      <c r="S242" s="7">
        <v>45376</v>
      </c>
      <c r="T242" s="1">
        <f>YEAR(Table1416[[#This Row],[Fecha]])</f>
        <v>2024</v>
      </c>
      <c r="U242" s="1">
        <v>450</v>
      </c>
      <c r="V242" s="8">
        <v>0.63102222220000004</v>
      </c>
      <c r="W242" s="8" t="str">
        <f>TEXT(Table1416[[#This Row],[Fecha]],"mmm")</f>
        <v>mar</v>
      </c>
      <c r="X242" s="9">
        <f t="shared" ref="X242:X248" si="108">(WEEKNUM(S242,2))</f>
        <v>13</v>
      </c>
      <c r="Z242" s="1" t="s">
        <v>22</v>
      </c>
      <c r="AA242" s="7">
        <v>45351</v>
      </c>
      <c r="AB242" s="1">
        <f>YEAR(Table1417[[#This Row],[Fecha]])</f>
        <v>2024</v>
      </c>
      <c r="AC242" s="1">
        <v>335</v>
      </c>
      <c r="AD242" s="8">
        <v>0.54778109450000001</v>
      </c>
      <c r="AE242" s="8" t="str">
        <f>TEXT(Table1417[[#This Row],[Fecha]],"mmm")</f>
        <v>feb</v>
      </c>
      <c r="AF242" s="9">
        <f t="shared" si="107"/>
        <v>9</v>
      </c>
    </row>
    <row r="243" spans="1:32">
      <c r="A243" s="1" t="s">
        <v>20</v>
      </c>
      <c r="B243" s="7">
        <v>45304</v>
      </c>
      <c r="C243" s="92">
        <f>YEAR(Table14[[#This Row],[Fecha]])</f>
        <v>2024</v>
      </c>
      <c r="D243" s="1">
        <v>450</v>
      </c>
      <c r="E243" s="8">
        <v>0.77203628120000001</v>
      </c>
      <c r="F243" s="8" t="str">
        <f>TEXT(Table14[[#This Row],[Fecha]],"mmm")</f>
        <v>ene</v>
      </c>
      <c r="G243" s="9">
        <f t="shared" si="104"/>
        <v>2</v>
      </c>
      <c r="R243" s="1" t="s">
        <v>19</v>
      </c>
      <c r="S243" s="7">
        <v>45377</v>
      </c>
      <c r="T243" s="1">
        <f>YEAR(Table1416[[#This Row],[Fecha]])</f>
        <v>2024</v>
      </c>
      <c r="U243" s="1">
        <v>532</v>
      </c>
      <c r="V243" s="8">
        <v>0.63678302899999994</v>
      </c>
      <c r="W243" s="8" t="str">
        <f>TEXT(Table1416[[#This Row],[Fecha]],"mmm")</f>
        <v>mar</v>
      </c>
      <c r="X243" s="9">
        <f t="shared" si="108"/>
        <v>13</v>
      </c>
      <c r="Z243" s="1" t="s">
        <v>22</v>
      </c>
      <c r="AA243" s="7">
        <v>45352</v>
      </c>
      <c r="AB243" s="1">
        <f>YEAR(Table1417[[#This Row],[Fecha]])</f>
        <v>2024</v>
      </c>
      <c r="AC243" s="1">
        <v>420</v>
      </c>
      <c r="AD243" s="8">
        <v>0.66195238099999998</v>
      </c>
      <c r="AE243" s="8" t="str">
        <f>TEXT(Table1417[[#This Row],[Fecha]],"mmm")</f>
        <v>mar</v>
      </c>
      <c r="AF243" s="9">
        <f t="shared" si="107"/>
        <v>9</v>
      </c>
    </row>
    <row r="244" spans="1:32">
      <c r="A244" s="1" t="s">
        <v>20</v>
      </c>
      <c r="B244" s="7">
        <v>45306</v>
      </c>
      <c r="C244" s="92">
        <f>YEAR(Table14[[#This Row],[Fecha]])</f>
        <v>2024</v>
      </c>
      <c r="D244" s="1">
        <v>540</v>
      </c>
      <c r="E244" s="8">
        <v>0.83088183419999995</v>
      </c>
      <c r="F244" s="8" t="str">
        <f>TEXT(Table14[[#This Row],[Fecha]],"mmm")</f>
        <v>ene</v>
      </c>
      <c r="G244" s="9">
        <f t="shared" ref="G244:G258" si="109">(WEEKNUM(B244,2))</f>
        <v>3</v>
      </c>
      <c r="R244" s="1" t="s">
        <v>19</v>
      </c>
      <c r="S244" s="7">
        <v>45377</v>
      </c>
      <c r="T244" s="1">
        <f>YEAR(Table1416[[#This Row],[Fecha]])</f>
        <v>2024</v>
      </c>
      <c r="U244" s="1">
        <v>420</v>
      </c>
      <c r="V244" s="8">
        <v>0.62715646260000002</v>
      </c>
      <c r="W244" s="8" t="str">
        <f>TEXT(Table1416[[#This Row],[Fecha]],"mmm")</f>
        <v>mar</v>
      </c>
      <c r="X244" s="9">
        <f t="shared" si="108"/>
        <v>13</v>
      </c>
      <c r="Z244" s="1" t="s">
        <v>22</v>
      </c>
      <c r="AA244" s="7">
        <v>45352</v>
      </c>
      <c r="AB244" s="1">
        <f>YEAR(Table1417[[#This Row],[Fecha]])</f>
        <v>2024</v>
      </c>
      <c r="AC244" s="1">
        <v>270</v>
      </c>
      <c r="AD244" s="8">
        <v>0.57825925929999999</v>
      </c>
      <c r="AE244" s="8" t="str">
        <f>TEXT(Table1417[[#This Row],[Fecha]],"mmm")</f>
        <v>mar</v>
      </c>
      <c r="AF244" s="9">
        <f t="shared" si="107"/>
        <v>9</v>
      </c>
    </row>
    <row r="245" spans="1:32">
      <c r="A245" s="1" t="s">
        <v>20</v>
      </c>
      <c r="B245" s="7">
        <v>45306</v>
      </c>
      <c r="C245" s="92">
        <f>YEAR(Table14[[#This Row],[Fecha]])</f>
        <v>2024</v>
      </c>
      <c r="D245" s="1">
        <v>450</v>
      </c>
      <c r="E245" s="8">
        <v>0.57616402119999999</v>
      </c>
      <c r="F245" s="8" t="str">
        <f>TEXT(Table14[[#This Row],[Fecha]],"mmm")</f>
        <v>ene</v>
      </c>
      <c r="G245" s="9">
        <f t="shared" si="109"/>
        <v>3</v>
      </c>
      <c r="R245" s="1" t="s">
        <v>19</v>
      </c>
      <c r="S245" s="7">
        <v>45378</v>
      </c>
      <c r="T245" s="1">
        <f>YEAR(Table1416[[#This Row],[Fecha]])</f>
        <v>2024</v>
      </c>
      <c r="U245" s="1">
        <v>410</v>
      </c>
      <c r="V245" s="8">
        <v>0.67025087110000003</v>
      </c>
      <c r="W245" s="8" t="str">
        <f>TEXT(Table1416[[#This Row],[Fecha]],"mmm")</f>
        <v>mar</v>
      </c>
      <c r="X245" s="9">
        <f t="shared" si="108"/>
        <v>13</v>
      </c>
      <c r="Z245" s="1" t="s">
        <v>22</v>
      </c>
      <c r="AA245" s="7">
        <v>45353</v>
      </c>
      <c r="AB245" s="1">
        <f>YEAR(Table1417[[#This Row],[Fecha]])</f>
        <v>2024</v>
      </c>
      <c r="AC245" s="1">
        <v>410</v>
      </c>
      <c r="AD245" s="8">
        <v>0.57310569109999998</v>
      </c>
      <c r="AE245" s="8" t="str">
        <f>TEXT(Table1417[[#This Row],[Fecha]],"mmm")</f>
        <v>mar</v>
      </c>
      <c r="AF245" s="9">
        <f t="shared" si="107"/>
        <v>9</v>
      </c>
    </row>
    <row r="246" spans="1:32">
      <c r="A246" s="1" t="s">
        <v>20</v>
      </c>
      <c r="B246" s="7">
        <v>45307</v>
      </c>
      <c r="C246" s="92">
        <f>YEAR(Table14[[#This Row],[Fecha]])</f>
        <v>2024</v>
      </c>
      <c r="D246" s="1">
        <v>540</v>
      </c>
      <c r="E246" s="8">
        <v>0.77253527340000006</v>
      </c>
      <c r="F246" s="8" t="str">
        <f>TEXT(Table14[[#This Row],[Fecha]],"mmm")</f>
        <v>ene</v>
      </c>
      <c r="G246" s="9">
        <f t="shared" si="109"/>
        <v>3</v>
      </c>
      <c r="R246" s="1" t="s">
        <v>19</v>
      </c>
      <c r="S246" s="7">
        <v>45378</v>
      </c>
      <c r="T246" s="1">
        <f>YEAR(Table1416[[#This Row],[Fecha]])</f>
        <v>2024</v>
      </c>
      <c r="U246" s="1">
        <v>400</v>
      </c>
      <c r="V246" s="8">
        <v>0.6339214286</v>
      </c>
      <c r="W246" s="8" t="str">
        <f>TEXT(Table1416[[#This Row],[Fecha]],"mmm")</f>
        <v>mar</v>
      </c>
      <c r="X246" s="9">
        <f t="shared" si="108"/>
        <v>13</v>
      </c>
      <c r="Z246" s="1" t="s">
        <v>22</v>
      </c>
      <c r="AA246" s="7">
        <v>45353</v>
      </c>
      <c r="AB246" s="1">
        <f>YEAR(Table1417[[#This Row],[Fecha]])</f>
        <v>2024</v>
      </c>
      <c r="AC246" s="1">
        <v>400</v>
      </c>
      <c r="AD246" s="8">
        <v>0.31264166669999999</v>
      </c>
      <c r="AE246" s="8" t="str">
        <f>TEXT(Table1417[[#This Row],[Fecha]],"mmm")</f>
        <v>mar</v>
      </c>
      <c r="AF246" s="9">
        <f t="shared" si="107"/>
        <v>9</v>
      </c>
    </row>
    <row r="247" spans="1:32">
      <c r="A247" s="1" t="s">
        <v>20</v>
      </c>
      <c r="B247" s="7">
        <v>45307</v>
      </c>
      <c r="C247" s="92">
        <f>YEAR(Table14[[#This Row],[Fecha]])</f>
        <v>2024</v>
      </c>
      <c r="D247" s="1">
        <v>330</v>
      </c>
      <c r="E247" s="8">
        <v>0.74774170269999995</v>
      </c>
      <c r="F247" s="8" t="str">
        <f>TEXT(Table14[[#This Row],[Fecha]],"mmm")</f>
        <v>ene</v>
      </c>
      <c r="G247" s="9">
        <f t="shared" si="109"/>
        <v>3</v>
      </c>
      <c r="R247" s="1" t="s">
        <v>19</v>
      </c>
      <c r="S247" s="7">
        <v>45379</v>
      </c>
      <c r="T247" s="1">
        <f>YEAR(Table1416[[#This Row],[Fecha]])</f>
        <v>2024</v>
      </c>
      <c r="U247" s="1">
        <v>450</v>
      </c>
      <c r="V247" s="8">
        <v>0.53631428569999995</v>
      </c>
      <c r="W247" s="8" t="str">
        <f>TEXT(Table1416[[#This Row],[Fecha]],"mmm")</f>
        <v>mar</v>
      </c>
      <c r="X247" s="9">
        <f t="shared" si="108"/>
        <v>13</v>
      </c>
      <c r="Z247" s="1" t="s">
        <v>22</v>
      </c>
      <c r="AA247" s="7">
        <v>45355</v>
      </c>
      <c r="AB247" s="1">
        <f>YEAR(Table1417[[#This Row],[Fecha]])</f>
        <v>2024</v>
      </c>
      <c r="AC247" s="1">
        <v>450</v>
      </c>
      <c r="AD247" s="8">
        <v>0.43794814809999999</v>
      </c>
      <c r="AE247" s="8" t="str">
        <f>TEXT(Table1417[[#This Row],[Fecha]],"mmm")</f>
        <v>mar</v>
      </c>
      <c r="AF247" s="9">
        <f t="shared" ref="AF247:AF256" si="110">(WEEKNUM(AA247,2))</f>
        <v>10</v>
      </c>
    </row>
    <row r="248" spans="1:32">
      <c r="A248" s="1" t="s">
        <v>20</v>
      </c>
      <c r="B248" s="7">
        <v>45308</v>
      </c>
      <c r="C248" s="92">
        <f>YEAR(Table14[[#This Row],[Fecha]])</f>
        <v>2024</v>
      </c>
      <c r="D248" s="1">
        <v>540</v>
      </c>
      <c r="E248" s="8">
        <v>0.64572184430000001</v>
      </c>
      <c r="F248" s="8" t="str">
        <f>TEXT(Table14[[#This Row],[Fecha]],"mmm")</f>
        <v>ene</v>
      </c>
      <c r="G248" s="9">
        <f t="shared" si="109"/>
        <v>3</v>
      </c>
      <c r="R248" s="1" t="s">
        <v>19</v>
      </c>
      <c r="S248" s="7">
        <v>45379</v>
      </c>
      <c r="T248" s="1">
        <f>YEAR(Table1416[[#This Row],[Fecha]])</f>
        <v>2024</v>
      </c>
      <c r="U248" s="1">
        <v>400</v>
      </c>
      <c r="V248" s="8">
        <v>0.68165714290000001</v>
      </c>
      <c r="W248" s="8" t="str">
        <f>TEXT(Table1416[[#This Row],[Fecha]],"mmm")</f>
        <v>mar</v>
      </c>
      <c r="X248" s="9">
        <f t="shared" si="108"/>
        <v>13</v>
      </c>
      <c r="Z248" s="1" t="s">
        <v>22</v>
      </c>
      <c r="AA248" s="7">
        <v>45356</v>
      </c>
      <c r="AB248" s="1">
        <f>YEAR(Table1417[[#This Row],[Fecha]])</f>
        <v>2024</v>
      </c>
      <c r="AC248" s="1">
        <v>450</v>
      </c>
      <c r="AD248" s="8">
        <v>0.54976296300000005</v>
      </c>
      <c r="AE248" s="8" t="str">
        <f>TEXT(Table1417[[#This Row],[Fecha]],"mmm")</f>
        <v>mar</v>
      </c>
      <c r="AF248" s="9">
        <f t="shared" si="110"/>
        <v>10</v>
      </c>
    </row>
    <row r="249" spans="1:32">
      <c r="A249" s="1" t="s">
        <v>20</v>
      </c>
      <c r="B249" s="7">
        <v>45308</v>
      </c>
      <c r="C249" s="92">
        <f>YEAR(Table14[[#This Row],[Fecha]])</f>
        <v>2024</v>
      </c>
      <c r="D249" s="1">
        <v>450</v>
      </c>
      <c r="E249" s="8">
        <v>0.45561980349999998</v>
      </c>
      <c r="F249" s="8" t="str">
        <f>TEXT(Table14[[#This Row],[Fecha]],"mmm")</f>
        <v>ene</v>
      </c>
      <c r="G249" s="9">
        <f t="shared" si="109"/>
        <v>3</v>
      </c>
      <c r="R249" s="1" t="s">
        <v>19</v>
      </c>
      <c r="S249" s="7">
        <v>45383</v>
      </c>
      <c r="T249" s="1">
        <f>YEAR(Table1416[[#This Row],[Fecha]])</f>
        <v>2024</v>
      </c>
      <c r="U249" s="1">
        <v>450</v>
      </c>
      <c r="V249" s="8">
        <v>0.59055873020000005</v>
      </c>
      <c r="W249" s="8" t="str">
        <f>TEXT(Table1416[[#This Row],[Fecha]],"mmm")</f>
        <v>abr</v>
      </c>
      <c r="X249" s="9">
        <f t="shared" ref="X249:X256" si="111">(WEEKNUM(S249,2))</f>
        <v>14</v>
      </c>
      <c r="Z249" s="1" t="s">
        <v>22</v>
      </c>
      <c r="AA249" s="7">
        <v>45356</v>
      </c>
      <c r="AB249" s="1">
        <f>YEAR(Table1417[[#This Row],[Fecha]])</f>
        <v>2024</v>
      </c>
      <c r="AC249" s="1">
        <v>410</v>
      </c>
      <c r="AD249" s="8">
        <v>0.4581626016</v>
      </c>
      <c r="AE249" s="8" t="str">
        <f>TEXT(Table1417[[#This Row],[Fecha]],"mmm")</f>
        <v>mar</v>
      </c>
      <c r="AF249" s="9">
        <f t="shared" si="110"/>
        <v>10</v>
      </c>
    </row>
    <row r="250" spans="1:32">
      <c r="A250" s="1" t="s">
        <v>20</v>
      </c>
      <c r="B250" s="7">
        <v>45308</v>
      </c>
      <c r="C250" s="92">
        <f>YEAR(Table14[[#This Row],[Fecha]])</f>
        <v>2024</v>
      </c>
      <c r="D250" s="1">
        <v>450</v>
      </c>
      <c r="E250" s="8">
        <v>0.79807936509999999</v>
      </c>
      <c r="F250" s="8" t="str">
        <f>TEXT(Table14[[#This Row],[Fecha]],"mmm")</f>
        <v>ene</v>
      </c>
      <c r="G250" s="9">
        <f t="shared" si="109"/>
        <v>3</v>
      </c>
      <c r="R250" s="1" t="s">
        <v>19</v>
      </c>
      <c r="S250" s="7">
        <v>45384</v>
      </c>
      <c r="T250" s="1">
        <f>YEAR(Table1416[[#This Row],[Fecha]])</f>
        <v>2024</v>
      </c>
      <c r="U250" s="1">
        <v>500</v>
      </c>
      <c r="V250" s="8">
        <v>0.69710571430000001</v>
      </c>
      <c r="W250" s="8" t="str">
        <f>TEXT(Table1416[[#This Row],[Fecha]],"mmm")</f>
        <v>abr</v>
      </c>
      <c r="X250" s="9">
        <f t="shared" si="111"/>
        <v>14</v>
      </c>
      <c r="Z250" s="1" t="s">
        <v>22</v>
      </c>
      <c r="AA250" s="7">
        <v>45357</v>
      </c>
      <c r="AB250" s="1">
        <f>YEAR(Table1417[[#This Row],[Fecha]])</f>
        <v>2024</v>
      </c>
      <c r="AC250" s="1">
        <v>450</v>
      </c>
      <c r="AD250" s="8">
        <v>0.4634703704</v>
      </c>
      <c r="AE250" s="8" t="str">
        <f>TEXT(Table1417[[#This Row],[Fecha]],"mmm")</f>
        <v>mar</v>
      </c>
      <c r="AF250" s="9">
        <f t="shared" si="110"/>
        <v>10</v>
      </c>
    </row>
    <row r="251" spans="1:32">
      <c r="A251" s="1" t="s">
        <v>20</v>
      </c>
      <c r="B251" s="7">
        <v>45309</v>
      </c>
      <c r="C251" s="92">
        <f>YEAR(Table14[[#This Row],[Fecha]])</f>
        <v>2024</v>
      </c>
      <c r="D251" s="1">
        <v>540</v>
      </c>
      <c r="E251" s="8">
        <v>0.73362055930000003</v>
      </c>
      <c r="F251" s="8" t="str">
        <f>TEXT(Table14[[#This Row],[Fecha]],"mmm")</f>
        <v>ene</v>
      </c>
      <c r="G251" s="9">
        <f t="shared" si="109"/>
        <v>3</v>
      </c>
      <c r="R251" s="1" t="s">
        <v>19</v>
      </c>
      <c r="S251" s="7">
        <v>45385</v>
      </c>
      <c r="T251" s="1">
        <f>YEAR(Table1416[[#This Row],[Fecha]])</f>
        <v>2024</v>
      </c>
      <c r="U251" s="1">
        <v>490</v>
      </c>
      <c r="V251" s="8">
        <v>0.61681049560000001</v>
      </c>
      <c r="W251" s="8" t="str">
        <f>TEXT(Table1416[[#This Row],[Fecha]],"mmm")</f>
        <v>abr</v>
      </c>
      <c r="X251" s="9">
        <f t="shared" si="111"/>
        <v>14</v>
      </c>
      <c r="Z251" s="1" t="s">
        <v>22</v>
      </c>
      <c r="AA251" s="7">
        <v>45357</v>
      </c>
      <c r="AB251" s="1">
        <f>YEAR(Table1417[[#This Row],[Fecha]])</f>
        <v>2024</v>
      </c>
      <c r="AC251" s="1">
        <v>450</v>
      </c>
      <c r="AD251" s="8">
        <v>0.32856296299999999</v>
      </c>
      <c r="AE251" s="8" t="str">
        <f>TEXT(Table1417[[#This Row],[Fecha]],"mmm")</f>
        <v>mar</v>
      </c>
      <c r="AF251" s="9">
        <f t="shared" si="110"/>
        <v>10</v>
      </c>
    </row>
    <row r="252" spans="1:32">
      <c r="A252" s="1" t="s">
        <v>20</v>
      </c>
      <c r="B252" s="7">
        <v>45309</v>
      </c>
      <c r="C252" s="92">
        <f>YEAR(Table14[[#This Row],[Fecha]])</f>
        <v>2024</v>
      </c>
      <c r="D252" s="1">
        <v>450</v>
      </c>
      <c r="E252" s="8">
        <v>0.78749206350000001</v>
      </c>
      <c r="F252" s="8" t="str">
        <f>TEXT(Table14[[#This Row],[Fecha]],"mmm")</f>
        <v>ene</v>
      </c>
      <c r="G252" s="9">
        <f t="shared" si="109"/>
        <v>3</v>
      </c>
      <c r="R252" s="1" t="s">
        <v>19</v>
      </c>
      <c r="S252" s="7">
        <v>45386</v>
      </c>
      <c r="T252" s="1">
        <f>YEAR(Table1416[[#This Row],[Fecha]])</f>
        <v>2024</v>
      </c>
      <c r="U252" s="1">
        <v>450</v>
      </c>
      <c r="V252" s="8">
        <v>0.60720634920000005</v>
      </c>
      <c r="W252" s="8" t="str">
        <f>TEXT(Table1416[[#This Row],[Fecha]],"mmm")</f>
        <v>abr</v>
      </c>
      <c r="X252" s="9">
        <f t="shared" si="111"/>
        <v>14</v>
      </c>
      <c r="Z252" s="1" t="s">
        <v>22</v>
      </c>
      <c r="AA252" s="7">
        <v>45358</v>
      </c>
      <c r="AB252" s="1">
        <f>YEAR(Table1417[[#This Row],[Fecha]])</f>
        <v>2024</v>
      </c>
      <c r="AC252" s="1">
        <v>450</v>
      </c>
      <c r="AD252" s="8">
        <v>0.48679629629999999</v>
      </c>
      <c r="AE252" s="8" t="str">
        <f>TEXT(Table1417[[#This Row],[Fecha]],"mmm")</f>
        <v>mar</v>
      </c>
      <c r="AF252" s="9">
        <f t="shared" si="110"/>
        <v>10</v>
      </c>
    </row>
    <row r="253" spans="1:32">
      <c r="A253" s="1" t="s">
        <v>20</v>
      </c>
      <c r="B253" s="7">
        <v>45309</v>
      </c>
      <c r="C253" s="92">
        <f>YEAR(Table14[[#This Row],[Fecha]])</f>
        <v>2024</v>
      </c>
      <c r="D253" s="1">
        <v>450</v>
      </c>
      <c r="E253" s="8">
        <v>0.76340136049999996</v>
      </c>
      <c r="F253" s="8" t="str">
        <f>TEXT(Table14[[#This Row],[Fecha]],"mmm")</f>
        <v>ene</v>
      </c>
      <c r="G253" s="9">
        <f t="shared" si="109"/>
        <v>3</v>
      </c>
      <c r="R253" s="1" t="s">
        <v>19</v>
      </c>
      <c r="S253" s="7">
        <v>45386</v>
      </c>
      <c r="T253" s="1">
        <f>YEAR(Table1416[[#This Row],[Fecha]])</f>
        <v>2024</v>
      </c>
      <c r="U253" s="1">
        <v>484</v>
      </c>
      <c r="V253" s="8">
        <v>0.63749704839999999</v>
      </c>
      <c r="W253" s="8" t="str">
        <f>TEXT(Table1416[[#This Row],[Fecha]],"mmm")</f>
        <v>abr</v>
      </c>
      <c r="X253" s="9">
        <f t="shared" si="111"/>
        <v>14</v>
      </c>
      <c r="Z253" s="1" t="s">
        <v>22</v>
      </c>
      <c r="AA253" s="7">
        <v>45358</v>
      </c>
      <c r="AB253" s="1">
        <f>YEAR(Table1417[[#This Row],[Fecha]])</f>
        <v>2024</v>
      </c>
      <c r="AC253" s="1">
        <v>450</v>
      </c>
      <c r="AD253" s="8">
        <v>0.31962222219999997</v>
      </c>
      <c r="AE253" s="8" t="str">
        <f>TEXT(Table1417[[#This Row],[Fecha]],"mmm")</f>
        <v>mar</v>
      </c>
      <c r="AF253" s="9">
        <f t="shared" si="110"/>
        <v>10</v>
      </c>
    </row>
    <row r="254" spans="1:32">
      <c r="A254" s="1" t="s">
        <v>20</v>
      </c>
      <c r="B254" s="7">
        <v>45310</v>
      </c>
      <c r="C254" s="92">
        <f>YEAR(Table14[[#This Row],[Fecha]])</f>
        <v>2024</v>
      </c>
      <c r="D254" s="1">
        <v>540</v>
      </c>
      <c r="E254" s="8">
        <v>0.72373942040000006</v>
      </c>
      <c r="F254" s="8" t="str">
        <f>TEXT(Table14[[#This Row],[Fecha]],"mmm")</f>
        <v>ene</v>
      </c>
      <c r="G254" s="9">
        <f t="shared" si="109"/>
        <v>3</v>
      </c>
      <c r="R254" s="1" t="s">
        <v>19</v>
      </c>
      <c r="S254" s="7">
        <v>45387</v>
      </c>
      <c r="T254" s="1">
        <f>YEAR(Table1416[[#This Row],[Fecha]])</f>
        <v>2024</v>
      </c>
      <c r="U254" s="1">
        <v>500</v>
      </c>
      <c r="V254" s="8">
        <v>0.55430285710000005</v>
      </c>
      <c r="W254" s="8" t="str">
        <f>TEXT(Table1416[[#This Row],[Fecha]],"mmm")</f>
        <v>abr</v>
      </c>
      <c r="X254" s="9">
        <f t="shared" si="111"/>
        <v>14</v>
      </c>
      <c r="Z254" s="1" t="s">
        <v>22</v>
      </c>
      <c r="AA254" s="7">
        <v>45359</v>
      </c>
      <c r="AB254" s="1">
        <f>YEAR(Table1417[[#This Row],[Fecha]])</f>
        <v>2024</v>
      </c>
      <c r="AC254" s="1">
        <v>450</v>
      </c>
      <c r="AD254" s="8">
        <v>0.51800740739999995</v>
      </c>
      <c r="AE254" s="8" t="str">
        <f>TEXT(Table1417[[#This Row],[Fecha]],"mmm")</f>
        <v>mar</v>
      </c>
      <c r="AF254" s="9">
        <f t="shared" si="110"/>
        <v>10</v>
      </c>
    </row>
    <row r="255" spans="1:32">
      <c r="A255" s="1" t="s">
        <v>20</v>
      </c>
      <c r="B255" s="7">
        <v>45310</v>
      </c>
      <c r="C255" s="92">
        <f>YEAR(Table14[[#This Row],[Fecha]])</f>
        <v>2024</v>
      </c>
      <c r="D255" s="1">
        <v>450</v>
      </c>
      <c r="E255" s="8">
        <v>0.85599999999999998</v>
      </c>
      <c r="F255" s="8" t="str">
        <f>TEXT(Table14[[#This Row],[Fecha]],"mmm")</f>
        <v>ene</v>
      </c>
      <c r="G255" s="9">
        <f t="shared" si="109"/>
        <v>3</v>
      </c>
      <c r="R255" s="1" t="s">
        <v>19</v>
      </c>
      <c r="S255" s="7">
        <v>45388</v>
      </c>
      <c r="T255" s="1">
        <f>YEAR(Table1416[[#This Row],[Fecha]])</f>
        <v>2024</v>
      </c>
      <c r="U255" s="1">
        <v>450</v>
      </c>
      <c r="V255" s="8">
        <v>0.3928253968</v>
      </c>
      <c r="W255" s="8" t="str">
        <f>TEXT(Table1416[[#This Row],[Fecha]],"mmm")</f>
        <v>abr</v>
      </c>
      <c r="X255" s="9">
        <f t="shared" si="111"/>
        <v>14</v>
      </c>
      <c r="Z255" s="1" t="s">
        <v>22</v>
      </c>
      <c r="AA255" s="7">
        <v>45359</v>
      </c>
      <c r="AB255" s="1">
        <f>YEAR(Table1417[[#This Row],[Fecha]])</f>
        <v>2024</v>
      </c>
      <c r="AC255" s="1">
        <v>450</v>
      </c>
      <c r="AD255" s="8">
        <v>0.53563703699999998</v>
      </c>
      <c r="AE255" s="8" t="str">
        <f>TEXT(Table1417[[#This Row],[Fecha]],"mmm")</f>
        <v>mar</v>
      </c>
      <c r="AF255" s="9">
        <f t="shared" si="110"/>
        <v>10</v>
      </c>
    </row>
    <row r="256" spans="1:32">
      <c r="A256" s="1" t="s">
        <v>20</v>
      </c>
      <c r="B256" s="7">
        <v>45310</v>
      </c>
      <c r="C256" s="92">
        <f>YEAR(Table14[[#This Row],[Fecha]])</f>
        <v>2024</v>
      </c>
      <c r="D256" s="1">
        <v>450</v>
      </c>
      <c r="E256" s="8">
        <v>0.81604535150000002</v>
      </c>
      <c r="F256" s="8" t="str">
        <f>TEXT(Table14[[#This Row],[Fecha]],"mmm")</f>
        <v>ene</v>
      </c>
      <c r="G256" s="9">
        <f t="shared" si="109"/>
        <v>3</v>
      </c>
      <c r="R256" s="1" t="s">
        <v>19</v>
      </c>
      <c r="S256" s="7">
        <v>45388</v>
      </c>
      <c r="T256" s="1">
        <f>YEAR(Table1416[[#This Row],[Fecha]])</f>
        <v>2024</v>
      </c>
      <c r="U256" s="1">
        <v>450</v>
      </c>
      <c r="V256" s="8">
        <v>0.52346587300000003</v>
      </c>
      <c r="W256" s="8" t="str">
        <f>TEXT(Table1416[[#This Row],[Fecha]],"mmm")</f>
        <v>abr</v>
      </c>
      <c r="X256" s="9">
        <f t="shared" si="111"/>
        <v>14</v>
      </c>
      <c r="Z256" s="1" t="s">
        <v>22</v>
      </c>
      <c r="AA256" s="7">
        <v>45360</v>
      </c>
      <c r="AB256" s="1">
        <f>YEAR(Table1417[[#This Row],[Fecha]])</f>
        <v>2024</v>
      </c>
      <c r="AC256" s="1">
        <v>450</v>
      </c>
      <c r="AD256" s="8">
        <v>0.39133333329999997</v>
      </c>
      <c r="AE256" s="8" t="str">
        <f>TEXT(Table1417[[#This Row],[Fecha]],"mmm")</f>
        <v>mar</v>
      </c>
      <c r="AF256" s="9">
        <f t="shared" si="110"/>
        <v>10</v>
      </c>
    </row>
    <row r="257" spans="1:32">
      <c r="A257" s="1" t="s">
        <v>20</v>
      </c>
      <c r="B257" s="7">
        <v>45311</v>
      </c>
      <c r="C257" s="92">
        <f>YEAR(Table14[[#This Row],[Fecha]])</f>
        <v>2024</v>
      </c>
      <c r="D257" s="1">
        <v>450</v>
      </c>
      <c r="E257" s="8">
        <v>0.67665526190000003</v>
      </c>
      <c r="F257" s="8" t="str">
        <f>TEXT(Table14[[#This Row],[Fecha]],"mmm")</f>
        <v>ene</v>
      </c>
      <c r="G257" s="9">
        <f t="shared" si="109"/>
        <v>3</v>
      </c>
      <c r="R257" s="1" t="s">
        <v>19</v>
      </c>
      <c r="S257" s="7">
        <v>45390</v>
      </c>
      <c r="T257" s="1">
        <f>YEAR(Table1416[[#This Row],[Fecha]])</f>
        <v>2024</v>
      </c>
      <c r="U257" s="1">
        <v>510</v>
      </c>
      <c r="V257" s="8">
        <v>0.72961558530000004</v>
      </c>
      <c r="W257" s="8" t="str">
        <f>TEXT(Table1416[[#This Row],[Fecha]],"mmm")</f>
        <v>abr</v>
      </c>
      <c r="X257" s="9">
        <f t="shared" ref="X257:X262" si="112">(WEEKNUM(S257,2))</f>
        <v>15</v>
      </c>
      <c r="Z257" s="1" t="s">
        <v>22</v>
      </c>
      <c r="AA257" s="7">
        <v>45362</v>
      </c>
      <c r="AB257" s="1">
        <f>YEAR(Table1417[[#This Row],[Fecha]])</f>
        <v>2024</v>
      </c>
      <c r="AC257" s="1">
        <v>450</v>
      </c>
      <c r="AD257" s="8">
        <v>0.41991111110000001</v>
      </c>
      <c r="AE257" s="8" t="str">
        <f>TEXT(Table1417[[#This Row],[Fecha]],"mmm")</f>
        <v>mar</v>
      </c>
      <c r="AF257" s="9">
        <f t="shared" ref="AF257:AF265" si="113">(WEEKNUM(AA257,2))</f>
        <v>11</v>
      </c>
    </row>
    <row r="258" spans="1:32">
      <c r="A258" s="1" t="s">
        <v>20</v>
      </c>
      <c r="B258" s="7">
        <v>45311</v>
      </c>
      <c r="C258" s="92">
        <f>YEAR(Table14[[#This Row],[Fecha]])</f>
        <v>2024</v>
      </c>
      <c r="D258" s="1">
        <v>450</v>
      </c>
      <c r="E258" s="8">
        <v>0.52811479049999999</v>
      </c>
      <c r="F258" s="8" t="str">
        <f>TEXT(Table14[[#This Row],[Fecha]],"mmm")</f>
        <v>ene</v>
      </c>
      <c r="G258" s="9">
        <f t="shared" si="109"/>
        <v>3</v>
      </c>
      <c r="R258" s="1" t="s">
        <v>19</v>
      </c>
      <c r="S258" s="7">
        <v>45390</v>
      </c>
      <c r="T258" s="1">
        <f>YEAR(Table1416[[#This Row],[Fecha]])</f>
        <v>2024</v>
      </c>
      <c r="U258" s="1">
        <v>450</v>
      </c>
      <c r="V258" s="8">
        <v>0.5856556986</v>
      </c>
      <c r="W258" s="8" t="str">
        <f>TEXT(Table1416[[#This Row],[Fecha]],"mmm")</f>
        <v>abr</v>
      </c>
      <c r="X258" s="9">
        <f t="shared" si="112"/>
        <v>15</v>
      </c>
      <c r="Z258" s="1" t="s">
        <v>22</v>
      </c>
      <c r="AA258" s="7">
        <v>45363</v>
      </c>
      <c r="AB258" s="1">
        <f>YEAR(Table1417[[#This Row],[Fecha]])</f>
        <v>2024</v>
      </c>
      <c r="AC258" s="1">
        <v>450</v>
      </c>
      <c r="AD258" s="8">
        <v>0.60840740739999999</v>
      </c>
      <c r="AE258" s="8" t="str">
        <f>TEXT(Table1417[[#This Row],[Fecha]],"mmm")</f>
        <v>mar</v>
      </c>
      <c r="AF258" s="9">
        <f t="shared" si="113"/>
        <v>11</v>
      </c>
    </row>
    <row r="259" spans="1:32">
      <c r="A259" s="1" t="s">
        <v>20</v>
      </c>
      <c r="B259" s="7">
        <v>45313</v>
      </c>
      <c r="C259" s="92">
        <f>YEAR(Table14[[#This Row],[Fecha]])</f>
        <v>2024</v>
      </c>
      <c r="D259" s="1">
        <v>540</v>
      </c>
      <c r="E259" s="8">
        <v>0.65314436890000005</v>
      </c>
      <c r="F259" s="8" t="str">
        <f>TEXT(Table14[[#This Row],[Fecha]],"mmm")</f>
        <v>ene</v>
      </c>
      <c r="G259" s="9">
        <f t="shared" ref="G259:G274" si="114">(WEEKNUM(B259,2))</f>
        <v>4</v>
      </c>
      <c r="R259" s="1" t="s">
        <v>19</v>
      </c>
      <c r="S259" s="7">
        <v>45391</v>
      </c>
      <c r="T259" s="1">
        <f>YEAR(Table1416[[#This Row],[Fecha]])</f>
        <v>2024</v>
      </c>
      <c r="U259" s="1">
        <v>510</v>
      </c>
      <c r="V259" s="8">
        <v>0.61996166890000004</v>
      </c>
      <c r="W259" s="8" t="str">
        <f>TEXT(Table1416[[#This Row],[Fecha]],"mmm")</f>
        <v>abr</v>
      </c>
      <c r="X259" s="9">
        <f t="shared" si="112"/>
        <v>15</v>
      </c>
      <c r="Z259" s="1" t="s">
        <v>22</v>
      </c>
      <c r="AA259" s="7">
        <v>45363</v>
      </c>
      <c r="AB259" s="1">
        <f>YEAR(Table1417[[#This Row],[Fecha]])</f>
        <v>2024</v>
      </c>
      <c r="AC259" s="1">
        <v>450</v>
      </c>
      <c r="AD259" s="8">
        <v>0.42161481480000002</v>
      </c>
      <c r="AE259" s="8" t="str">
        <f>TEXT(Table1417[[#This Row],[Fecha]],"mmm")</f>
        <v>mar</v>
      </c>
      <c r="AF259" s="9">
        <f t="shared" si="113"/>
        <v>11</v>
      </c>
    </row>
    <row r="260" spans="1:32">
      <c r="A260" s="1" t="s">
        <v>20</v>
      </c>
      <c r="B260" s="7">
        <v>45313</v>
      </c>
      <c r="C260" s="92">
        <f>YEAR(Table14[[#This Row],[Fecha]])</f>
        <v>2024</v>
      </c>
      <c r="D260" s="1">
        <v>309</v>
      </c>
      <c r="E260" s="8">
        <v>0.38197116730000003</v>
      </c>
      <c r="F260" s="8" t="str">
        <f>TEXT(Table14[[#This Row],[Fecha]],"mmm")</f>
        <v>ene</v>
      </c>
      <c r="G260" s="9">
        <f t="shared" si="114"/>
        <v>4</v>
      </c>
      <c r="R260" s="1" t="s">
        <v>19</v>
      </c>
      <c r="S260" s="7">
        <v>45392</v>
      </c>
      <c r="T260" s="1">
        <f>YEAR(Table1416[[#This Row],[Fecha]])</f>
        <v>2024</v>
      </c>
      <c r="U260" s="1">
        <v>510</v>
      </c>
      <c r="V260" s="8">
        <v>0.51856022410000002</v>
      </c>
      <c r="W260" s="8" t="str">
        <f>TEXT(Table1416[[#This Row],[Fecha]],"mmm")</f>
        <v>abr</v>
      </c>
      <c r="X260" s="9">
        <f t="shared" si="112"/>
        <v>15</v>
      </c>
      <c r="Z260" s="1" t="s">
        <v>22</v>
      </c>
      <c r="AA260" s="7">
        <v>45364</v>
      </c>
      <c r="AB260" s="1">
        <f>YEAR(Table1417[[#This Row],[Fecha]])</f>
        <v>2024</v>
      </c>
      <c r="AC260" s="1">
        <v>450</v>
      </c>
      <c r="AD260" s="8">
        <v>0.54717407409999996</v>
      </c>
      <c r="AE260" s="8" t="str">
        <f>TEXT(Table1417[[#This Row],[Fecha]],"mmm")</f>
        <v>mar</v>
      </c>
      <c r="AF260" s="9">
        <f t="shared" si="113"/>
        <v>11</v>
      </c>
    </row>
    <row r="261" spans="1:32">
      <c r="A261" s="1" t="s">
        <v>20</v>
      </c>
      <c r="B261" s="7">
        <v>45314</v>
      </c>
      <c r="C261" s="92">
        <f>YEAR(Table14[[#This Row],[Fecha]])</f>
        <v>2024</v>
      </c>
      <c r="D261" s="1">
        <v>540</v>
      </c>
      <c r="E261" s="8">
        <v>0.66735008819999997</v>
      </c>
      <c r="F261" s="8" t="str">
        <f>TEXT(Table14[[#This Row],[Fecha]],"mmm")</f>
        <v>ene</v>
      </c>
      <c r="G261" s="9">
        <f t="shared" si="114"/>
        <v>4</v>
      </c>
      <c r="R261" s="1" t="s">
        <v>19</v>
      </c>
      <c r="S261" s="7">
        <v>45393</v>
      </c>
      <c r="T261" s="1">
        <f>YEAR(Table1416[[#This Row],[Fecha]])</f>
        <v>2024</v>
      </c>
      <c r="U261" s="1">
        <v>510</v>
      </c>
      <c r="V261" s="8">
        <v>0.71666386550000005</v>
      </c>
      <c r="W261" s="8" t="str">
        <f>TEXT(Table1416[[#This Row],[Fecha]],"mmm")</f>
        <v>abr</v>
      </c>
      <c r="X261" s="9">
        <f t="shared" si="112"/>
        <v>15</v>
      </c>
      <c r="Z261" s="1" t="s">
        <v>22</v>
      </c>
      <c r="AA261" s="7">
        <v>45364</v>
      </c>
      <c r="AB261" s="1">
        <f>YEAR(Table1417[[#This Row],[Fecha]])</f>
        <v>2024</v>
      </c>
      <c r="AC261" s="1">
        <v>450</v>
      </c>
      <c r="AD261" s="8">
        <v>0.4116481481</v>
      </c>
      <c r="AE261" s="8" t="str">
        <f>TEXT(Table1417[[#This Row],[Fecha]],"mmm")</f>
        <v>mar</v>
      </c>
      <c r="AF261" s="9">
        <f t="shared" si="113"/>
        <v>11</v>
      </c>
    </row>
    <row r="262" spans="1:32">
      <c r="A262" s="1" t="s">
        <v>20</v>
      </c>
      <c r="B262" s="7">
        <v>45314</v>
      </c>
      <c r="C262" s="92">
        <f>YEAR(Table14[[#This Row],[Fecha]])</f>
        <v>2024</v>
      </c>
      <c r="D262" s="1">
        <v>450</v>
      </c>
      <c r="E262" s="8">
        <v>0.71049206350000005</v>
      </c>
      <c r="F262" s="8" t="str">
        <f>TEXT(Table14[[#This Row],[Fecha]],"mmm")</f>
        <v>ene</v>
      </c>
      <c r="G262" s="9">
        <f t="shared" si="114"/>
        <v>4</v>
      </c>
      <c r="R262" s="1" t="s">
        <v>19</v>
      </c>
      <c r="S262" s="7">
        <v>45394</v>
      </c>
      <c r="T262" s="1">
        <f>YEAR(Table1416[[#This Row],[Fecha]])</f>
        <v>2024</v>
      </c>
      <c r="U262" s="1">
        <v>450</v>
      </c>
      <c r="V262" s="8">
        <v>0.52584126980000001</v>
      </c>
      <c r="W262" s="8" t="str">
        <f>TEXT(Table1416[[#This Row],[Fecha]],"mmm")</f>
        <v>abr</v>
      </c>
      <c r="X262" s="9">
        <f t="shared" si="112"/>
        <v>15</v>
      </c>
      <c r="Z262" s="1" t="s">
        <v>22</v>
      </c>
      <c r="AA262" s="7">
        <v>45365</v>
      </c>
      <c r="AB262" s="1">
        <f>YEAR(Table1417[[#This Row],[Fecha]])</f>
        <v>2024</v>
      </c>
      <c r="AC262" s="1">
        <v>405</v>
      </c>
      <c r="AD262" s="8">
        <v>0.50665843619999995</v>
      </c>
      <c r="AE262" s="8" t="str">
        <f>TEXT(Table1417[[#This Row],[Fecha]],"mmm")</f>
        <v>mar</v>
      </c>
      <c r="AF262" s="9">
        <f t="shared" si="113"/>
        <v>11</v>
      </c>
    </row>
    <row r="263" spans="1:32">
      <c r="A263" s="1" t="s">
        <v>20</v>
      </c>
      <c r="B263" s="7">
        <v>45314</v>
      </c>
      <c r="C263" s="92">
        <f>YEAR(Table14[[#This Row],[Fecha]])</f>
        <v>2024</v>
      </c>
      <c r="D263" s="1">
        <v>450</v>
      </c>
      <c r="E263" s="8">
        <v>0.5161205123</v>
      </c>
      <c r="F263" s="8" t="str">
        <f>TEXT(Table14[[#This Row],[Fecha]],"mmm")</f>
        <v>ene</v>
      </c>
      <c r="G263" s="9">
        <f t="shared" si="114"/>
        <v>4</v>
      </c>
      <c r="R263" s="1" t="s">
        <v>19</v>
      </c>
      <c r="S263" s="7">
        <v>45397</v>
      </c>
      <c r="T263" s="1">
        <f>YEAR(Table1416[[#This Row],[Fecha]])</f>
        <v>2024</v>
      </c>
      <c r="U263" s="1">
        <v>510</v>
      </c>
      <c r="V263" s="8">
        <v>0.6710532213</v>
      </c>
      <c r="W263" s="8" t="str">
        <f>TEXT(Table1416[[#This Row],[Fecha]],"mmm")</f>
        <v>abr</v>
      </c>
      <c r="X263" s="9">
        <f t="shared" ref="X263:X270" si="115">(WEEKNUM(S263,2))</f>
        <v>16</v>
      </c>
      <c r="Z263" s="1" t="s">
        <v>22</v>
      </c>
      <c r="AA263" s="7">
        <v>45366</v>
      </c>
      <c r="AB263" s="1">
        <f>YEAR(Table1417[[#This Row],[Fecha]])</f>
        <v>2024</v>
      </c>
      <c r="AC263" s="1">
        <v>450</v>
      </c>
      <c r="AD263" s="8">
        <v>0.40237407409999998</v>
      </c>
      <c r="AE263" s="8" t="str">
        <f>TEXT(Table1417[[#This Row],[Fecha]],"mmm")</f>
        <v>mar</v>
      </c>
      <c r="AF263" s="9">
        <f t="shared" si="113"/>
        <v>11</v>
      </c>
    </row>
    <row r="264" spans="1:32">
      <c r="A264" s="1" t="s">
        <v>20</v>
      </c>
      <c r="B264" s="7">
        <v>45315</v>
      </c>
      <c r="C264" s="92">
        <f>YEAR(Table14[[#This Row],[Fecha]])</f>
        <v>2024</v>
      </c>
      <c r="D264" s="1">
        <v>540</v>
      </c>
      <c r="E264" s="8">
        <v>0.75989417989999997</v>
      </c>
      <c r="F264" s="8" t="str">
        <f>TEXT(Table14[[#This Row],[Fecha]],"mmm")</f>
        <v>ene</v>
      </c>
      <c r="G264" s="9">
        <f t="shared" si="114"/>
        <v>4</v>
      </c>
      <c r="R264" s="1" t="s">
        <v>19</v>
      </c>
      <c r="S264" s="7">
        <v>45397</v>
      </c>
      <c r="T264" s="1">
        <f>YEAR(Table1416[[#This Row],[Fecha]])</f>
        <v>2024</v>
      </c>
      <c r="U264" s="1">
        <v>450</v>
      </c>
      <c r="V264" s="8">
        <v>0.45349206349999999</v>
      </c>
      <c r="W264" s="8" t="str">
        <f>TEXT(Table1416[[#This Row],[Fecha]],"mmm")</f>
        <v>abr</v>
      </c>
      <c r="X264" s="9">
        <f t="shared" si="115"/>
        <v>16</v>
      </c>
      <c r="Z264" s="1" t="s">
        <v>22</v>
      </c>
      <c r="AA264" s="7">
        <v>45367</v>
      </c>
      <c r="AB264" s="1">
        <f>YEAR(Table1417[[#This Row],[Fecha]])</f>
        <v>2024</v>
      </c>
      <c r="AC264" s="1">
        <v>450</v>
      </c>
      <c r="AD264" s="8">
        <v>0.47333333329999999</v>
      </c>
      <c r="AE264" s="8" t="str">
        <f>TEXT(Table1417[[#This Row],[Fecha]],"mmm")</f>
        <v>mar</v>
      </c>
      <c r="AF264" s="9">
        <f t="shared" si="113"/>
        <v>11</v>
      </c>
    </row>
    <row r="265" spans="1:32">
      <c r="A265" s="1" t="s">
        <v>20</v>
      </c>
      <c r="B265" s="7">
        <v>45315</v>
      </c>
      <c r="C265" s="92">
        <f>YEAR(Table14[[#This Row],[Fecha]])</f>
        <v>2024</v>
      </c>
      <c r="D265" s="1">
        <v>450</v>
      </c>
      <c r="E265" s="8">
        <v>0.8301375661</v>
      </c>
      <c r="F265" s="8" t="str">
        <f>TEXT(Table14[[#This Row],[Fecha]],"mmm")</f>
        <v>ene</v>
      </c>
      <c r="G265" s="9">
        <f t="shared" si="114"/>
        <v>4</v>
      </c>
      <c r="R265" s="1" t="s">
        <v>19</v>
      </c>
      <c r="S265" s="7">
        <v>45398</v>
      </c>
      <c r="T265" s="1">
        <f>YEAR(Table1416[[#This Row],[Fecha]])</f>
        <v>2024</v>
      </c>
      <c r="U265" s="1">
        <v>510</v>
      </c>
      <c r="V265" s="8">
        <v>0.57091736689999995</v>
      </c>
      <c r="W265" s="8" t="str">
        <f>TEXT(Table1416[[#This Row],[Fecha]],"mmm")</f>
        <v>abr</v>
      </c>
      <c r="X265" s="9">
        <f t="shared" si="115"/>
        <v>16</v>
      </c>
      <c r="Z265" s="1" t="s">
        <v>22</v>
      </c>
      <c r="AA265" s="7">
        <v>45367</v>
      </c>
      <c r="AB265" s="1">
        <f>YEAR(Table1417[[#This Row],[Fecha]])</f>
        <v>2024</v>
      </c>
      <c r="AC265" s="1">
        <v>450</v>
      </c>
      <c r="AD265" s="8">
        <v>0.39192592590000003</v>
      </c>
      <c r="AE265" s="8" t="str">
        <f>TEXT(Table1417[[#This Row],[Fecha]],"mmm")</f>
        <v>mar</v>
      </c>
      <c r="AF265" s="9">
        <f t="shared" si="113"/>
        <v>11</v>
      </c>
    </row>
    <row r="266" spans="1:32">
      <c r="A266" s="1" t="s">
        <v>20</v>
      </c>
      <c r="B266" s="7">
        <v>45315</v>
      </c>
      <c r="C266" s="92">
        <f>YEAR(Table14[[#This Row],[Fecha]])</f>
        <v>2024</v>
      </c>
      <c r="D266" s="1">
        <v>450</v>
      </c>
      <c r="E266" s="8">
        <v>0.64937566140000003</v>
      </c>
      <c r="F266" s="8" t="str">
        <f>TEXT(Table14[[#This Row],[Fecha]],"mmm")</f>
        <v>ene</v>
      </c>
      <c r="G266" s="9">
        <f t="shared" si="114"/>
        <v>4</v>
      </c>
      <c r="R266" s="1" t="s">
        <v>19</v>
      </c>
      <c r="S266" s="7">
        <v>45398</v>
      </c>
      <c r="T266" s="1">
        <f>YEAR(Table1416[[#This Row],[Fecha]])</f>
        <v>2024</v>
      </c>
      <c r="U266" s="1">
        <v>450</v>
      </c>
      <c r="V266" s="8">
        <v>0.40504444439999998</v>
      </c>
      <c r="W266" s="8" t="str">
        <f>TEXT(Table1416[[#This Row],[Fecha]],"mmm")</f>
        <v>abr</v>
      </c>
      <c r="X266" s="9">
        <f t="shared" si="115"/>
        <v>16</v>
      </c>
      <c r="Z266" s="1" t="s">
        <v>22</v>
      </c>
      <c r="AA266" s="7">
        <v>45369</v>
      </c>
      <c r="AB266" s="1">
        <f>YEAR(Table1417[[#This Row],[Fecha]])</f>
        <v>2024</v>
      </c>
      <c r="AC266" s="1">
        <v>390</v>
      </c>
      <c r="AD266" s="8">
        <v>0.38015811970000002</v>
      </c>
      <c r="AE266" s="8" t="str">
        <f>TEXT(Table1417[[#This Row],[Fecha]],"mmm")</f>
        <v>mar</v>
      </c>
      <c r="AF266" s="9">
        <f t="shared" ref="AF266:AF275" si="116">(WEEKNUM(AA266,2))</f>
        <v>12</v>
      </c>
    </row>
    <row r="267" spans="1:32">
      <c r="A267" s="1" t="s">
        <v>20</v>
      </c>
      <c r="B267" s="7">
        <v>45316</v>
      </c>
      <c r="C267" s="92">
        <f>YEAR(Table14[[#This Row],[Fecha]])</f>
        <v>2024</v>
      </c>
      <c r="D267" s="1">
        <v>540</v>
      </c>
      <c r="E267" s="8">
        <v>0.61339869280000003</v>
      </c>
      <c r="F267" s="8" t="str">
        <f>TEXT(Table14[[#This Row],[Fecha]],"mmm")</f>
        <v>ene</v>
      </c>
      <c r="G267" s="9">
        <f t="shared" si="114"/>
        <v>4</v>
      </c>
      <c r="R267" s="1" t="s">
        <v>19</v>
      </c>
      <c r="S267" s="7">
        <v>45399</v>
      </c>
      <c r="T267" s="1">
        <f>YEAR(Table1416[[#This Row],[Fecha]])</f>
        <v>2024</v>
      </c>
      <c r="U267" s="1">
        <v>480</v>
      </c>
      <c r="V267" s="8">
        <v>0.64423214289999997</v>
      </c>
      <c r="W267" s="8" t="str">
        <f>TEXT(Table1416[[#This Row],[Fecha]],"mmm")</f>
        <v>abr</v>
      </c>
      <c r="X267" s="9">
        <f t="shared" si="115"/>
        <v>16</v>
      </c>
      <c r="Z267" s="1" t="s">
        <v>22</v>
      </c>
      <c r="AA267" s="7">
        <v>45370</v>
      </c>
      <c r="AB267" s="1">
        <f>YEAR(Table1417[[#This Row],[Fecha]])</f>
        <v>2024</v>
      </c>
      <c r="AC267" s="1">
        <v>450</v>
      </c>
      <c r="AD267" s="8">
        <v>0.45763703700000002</v>
      </c>
      <c r="AE267" s="8" t="str">
        <f>TEXT(Table1417[[#This Row],[Fecha]],"mmm")</f>
        <v>mar</v>
      </c>
      <c r="AF267" s="9">
        <f t="shared" si="116"/>
        <v>12</v>
      </c>
    </row>
    <row r="268" spans="1:32">
      <c r="A268" s="1" t="s">
        <v>20</v>
      </c>
      <c r="B268" s="7">
        <v>45316</v>
      </c>
      <c r="C268" s="92">
        <f>YEAR(Table14[[#This Row],[Fecha]])</f>
        <v>2024</v>
      </c>
      <c r="D268" s="1">
        <v>450</v>
      </c>
      <c r="E268" s="8">
        <v>0.81654030499999997</v>
      </c>
      <c r="F268" s="8" t="str">
        <f>TEXT(Table14[[#This Row],[Fecha]],"mmm")</f>
        <v>ene</v>
      </c>
      <c r="G268" s="9">
        <f t="shared" si="114"/>
        <v>4</v>
      </c>
      <c r="R268" s="1" t="s">
        <v>19</v>
      </c>
      <c r="S268" s="7">
        <v>45400</v>
      </c>
      <c r="T268" s="1">
        <f>YEAR(Table1416[[#This Row],[Fecha]])</f>
        <v>2024</v>
      </c>
      <c r="U268" s="1">
        <v>450</v>
      </c>
      <c r="V268" s="8">
        <v>0.59704761900000003</v>
      </c>
      <c r="W268" s="8" t="str">
        <f>TEXT(Table1416[[#This Row],[Fecha]],"mmm")</f>
        <v>abr</v>
      </c>
      <c r="X268" s="9">
        <f t="shared" si="115"/>
        <v>16</v>
      </c>
      <c r="Z268" s="1" t="s">
        <v>22</v>
      </c>
      <c r="AA268" s="7">
        <v>45370</v>
      </c>
      <c r="AB268" s="1">
        <f>YEAR(Table1417[[#This Row],[Fecha]])</f>
        <v>2024</v>
      </c>
      <c r="AC268" s="1">
        <v>450</v>
      </c>
      <c r="AD268" s="8">
        <v>0.36545555559999998</v>
      </c>
      <c r="AE268" s="8" t="str">
        <f>TEXT(Table1417[[#This Row],[Fecha]],"mmm")</f>
        <v>mar</v>
      </c>
      <c r="AF268" s="9">
        <f t="shared" si="116"/>
        <v>12</v>
      </c>
    </row>
    <row r="269" spans="1:32">
      <c r="A269" s="1" t="s">
        <v>20</v>
      </c>
      <c r="B269" s="7">
        <v>45316</v>
      </c>
      <c r="C269" s="92">
        <f>YEAR(Table14[[#This Row],[Fecha]])</f>
        <v>2024</v>
      </c>
      <c r="D269" s="1">
        <v>450</v>
      </c>
      <c r="E269" s="8">
        <v>0.68796607529999998</v>
      </c>
      <c r="F269" s="8" t="str">
        <f>TEXT(Table14[[#This Row],[Fecha]],"mmm")</f>
        <v>ene</v>
      </c>
      <c r="G269" s="9">
        <f t="shared" si="114"/>
        <v>4</v>
      </c>
      <c r="R269" s="1" t="s">
        <v>19</v>
      </c>
      <c r="S269" s="7">
        <v>45401</v>
      </c>
      <c r="T269" s="1">
        <f>YEAR(Table1416[[#This Row],[Fecha]])</f>
        <v>2024</v>
      </c>
      <c r="U269" s="1">
        <v>450</v>
      </c>
      <c r="V269" s="8">
        <v>0.46805079370000002</v>
      </c>
      <c r="W269" s="8" t="str">
        <f>TEXT(Table1416[[#This Row],[Fecha]],"mmm")</f>
        <v>abr</v>
      </c>
      <c r="X269" s="9">
        <f t="shared" si="115"/>
        <v>16</v>
      </c>
      <c r="Z269" s="1" t="s">
        <v>22</v>
      </c>
      <c r="AA269" s="7">
        <v>45371</v>
      </c>
      <c r="AB269" s="1">
        <f>YEAR(Table1417[[#This Row],[Fecha]])</f>
        <v>2024</v>
      </c>
      <c r="AC269" s="1">
        <v>510</v>
      </c>
      <c r="AD269" s="8">
        <v>0.54747058820000005</v>
      </c>
      <c r="AE269" s="8" t="str">
        <f>TEXT(Table1417[[#This Row],[Fecha]],"mmm")</f>
        <v>mar</v>
      </c>
      <c r="AF269" s="9">
        <f t="shared" si="116"/>
        <v>12</v>
      </c>
    </row>
    <row r="270" spans="1:32">
      <c r="A270" s="1" t="s">
        <v>20</v>
      </c>
      <c r="B270" s="7">
        <v>45317</v>
      </c>
      <c r="C270" s="92">
        <f>YEAR(Table14[[#This Row],[Fecha]])</f>
        <v>2024</v>
      </c>
      <c r="D270" s="1">
        <v>540</v>
      </c>
      <c r="E270" s="8">
        <v>0.63800992229999998</v>
      </c>
      <c r="F270" s="8" t="str">
        <f>TEXT(Table14[[#This Row],[Fecha]],"mmm")</f>
        <v>ene</v>
      </c>
      <c r="G270" s="9">
        <f t="shared" si="114"/>
        <v>4</v>
      </c>
      <c r="R270" s="1" t="s">
        <v>19</v>
      </c>
      <c r="S270" s="7">
        <v>45402</v>
      </c>
      <c r="T270" s="1">
        <f>YEAR(Table1416[[#This Row],[Fecha]])</f>
        <v>2024</v>
      </c>
      <c r="U270" s="1">
        <v>450</v>
      </c>
      <c r="V270" s="8">
        <v>0.57299682539999997</v>
      </c>
      <c r="W270" s="8" t="str">
        <f>TEXT(Table1416[[#This Row],[Fecha]],"mmm")</f>
        <v>abr</v>
      </c>
      <c r="X270" s="9">
        <f t="shared" si="115"/>
        <v>16</v>
      </c>
      <c r="Z270" s="1" t="s">
        <v>22</v>
      </c>
      <c r="AA270" s="7">
        <v>45372</v>
      </c>
      <c r="AB270" s="1">
        <f>YEAR(Table1417[[#This Row],[Fecha]])</f>
        <v>2024</v>
      </c>
      <c r="AC270" s="1">
        <v>540</v>
      </c>
      <c r="AD270" s="8">
        <v>0.7348333333</v>
      </c>
      <c r="AE270" s="8" t="str">
        <f>TEXT(Table1417[[#This Row],[Fecha]],"mmm")</f>
        <v>mar</v>
      </c>
      <c r="AF270" s="9">
        <f t="shared" si="116"/>
        <v>12</v>
      </c>
    </row>
    <row r="271" spans="1:32">
      <c r="A271" s="1" t="s">
        <v>20</v>
      </c>
      <c r="B271" s="7">
        <v>45317</v>
      </c>
      <c r="C271" s="92">
        <f>YEAR(Table14[[#This Row],[Fecha]])</f>
        <v>2024</v>
      </c>
      <c r="D271" s="1">
        <v>450</v>
      </c>
      <c r="E271" s="8">
        <v>0.64180289859999995</v>
      </c>
      <c r="F271" s="8" t="str">
        <f>TEXT(Table14[[#This Row],[Fecha]],"mmm")</f>
        <v>ene</v>
      </c>
      <c r="G271" s="9">
        <f t="shared" si="114"/>
        <v>4</v>
      </c>
      <c r="R271" s="1" t="s">
        <v>19</v>
      </c>
      <c r="S271" s="7">
        <v>45404</v>
      </c>
      <c r="T271" s="1">
        <f>YEAR(Table1416[[#This Row],[Fecha]])</f>
        <v>2024</v>
      </c>
      <c r="U271" s="1">
        <v>510</v>
      </c>
      <c r="V271" s="8">
        <v>0.76984943979999998</v>
      </c>
      <c r="W271" s="8" t="str">
        <f>TEXT(Table1416[[#This Row],[Fecha]],"mmm")</f>
        <v>abr</v>
      </c>
      <c r="X271" s="9">
        <f t="shared" ref="X271:X278" si="117">(WEEKNUM(S271,2))</f>
        <v>17</v>
      </c>
      <c r="Z271" s="1" t="s">
        <v>22</v>
      </c>
      <c r="AA271" s="7">
        <v>45372</v>
      </c>
      <c r="AB271" s="1">
        <f>YEAR(Table1417[[#This Row],[Fecha]])</f>
        <v>2024</v>
      </c>
      <c r="AC271" s="1">
        <v>450</v>
      </c>
      <c r="AD271" s="8">
        <v>0.58111111110000002</v>
      </c>
      <c r="AE271" s="8" t="str">
        <f>TEXT(Table1417[[#This Row],[Fecha]],"mmm")</f>
        <v>mar</v>
      </c>
      <c r="AF271" s="9">
        <f t="shared" si="116"/>
        <v>12</v>
      </c>
    </row>
    <row r="272" spans="1:32">
      <c r="A272" s="1" t="s">
        <v>20</v>
      </c>
      <c r="B272" s="7">
        <v>45317</v>
      </c>
      <c r="C272" s="92">
        <f>YEAR(Table14[[#This Row],[Fecha]])</f>
        <v>2024</v>
      </c>
      <c r="D272" s="1">
        <v>450</v>
      </c>
      <c r="E272" s="8">
        <v>0.7281423132</v>
      </c>
      <c r="F272" s="8" t="str">
        <f>TEXT(Table14[[#This Row],[Fecha]],"mmm")</f>
        <v>ene</v>
      </c>
      <c r="G272" s="9">
        <f t="shared" si="114"/>
        <v>4</v>
      </c>
      <c r="R272" s="1" t="s">
        <v>19</v>
      </c>
      <c r="S272" s="7">
        <v>45405</v>
      </c>
      <c r="T272" s="1">
        <f>YEAR(Table1416[[#This Row],[Fecha]])</f>
        <v>2024</v>
      </c>
      <c r="U272" s="1">
        <v>510</v>
      </c>
      <c r="V272" s="8">
        <v>0.58031372550000004</v>
      </c>
      <c r="W272" s="8" t="str">
        <f>TEXT(Table1416[[#This Row],[Fecha]],"mmm")</f>
        <v>abr</v>
      </c>
      <c r="X272" s="9">
        <f t="shared" si="117"/>
        <v>17</v>
      </c>
      <c r="Z272" s="1" t="s">
        <v>22</v>
      </c>
      <c r="AA272" s="7">
        <v>45373</v>
      </c>
      <c r="AB272" s="1">
        <f>YEAR(Table1417[[#This Row],[Fecha]])</f>
        <v>2024</v>
      </c>
      <c r="AC272" s="1">
        <v>450</v>
      </c>
      <c r="AD272" s="8">
        <v>0.55978148149999996</v>
      </c>
      <c r="AE272" s="8" t="str">
        <f>TEXT(Table1417[[#This Row],[Fecha]],"mmm")</f>
        <v>mar</v>
      </c>
      <c r="AF272" s="9">
        <f t="shared" si="116"/>
        <v>12</v>
      </c>
    </row>
    <row r="273" spans="1:32">
      <c r="A273" s="1" t="s">
        <v>20</v>
      </c>
      <c r="B273" s="7">
        <v>45318</v>
      </c>
      <c r="C273" s="92">
        <f>YEAR(Table14[[#This Row],[Fecha]])</f>
        <v>2024</v>
      </c>
      <c r="D273" s="1">
        <v>450</v>
      </c>
      <c r="E273" s="8">
        <v>0.73504761900000004</v>
      </c>
      <c r="F273" s="8" t="str">
        <f>TEXT(Table14[[#This Row],[Fecha]],"mmm")</f>
        <v>ene</v>
      </c>
      <c r="G273" s="9">
        <f t="shared" si="114"/>
        <v>4</v>
      </c>
      <c r="R273" s="1" t="s">
        <v>19</v>
      </c>
      <c r="S273" s="7">
        <v>45405</v>
      </c>
      <c r="T273" s="1">
        <f>YEAR(Table1416[[#This Row],[Fecha]])</f>
        <v>2024</v>
      </c>
      <c r="U273" s="1">
        <v>450</v>
      </c>
      <c r="V273" s="8">
        <v>0.65234285709999995</v>
      </c>
      <c r="W273" s="8" t="str">
        <f>TEXT(Table1416[[#This Row],[Fecha]],"mmm")</f>
        <v>abr</v>
      </c>
      <c r="X273" s="9">
        <f t="shared" si="117"/>
        <v>17</v>
      </c>
      <c r="Z273" s="1" t="s">
        <v>22</v>
      </c>
      <c r="AA273" s="7">
        <v>45373</v>
      </c>
      <c r="AB273" s="1">
        <f>YEAR(Table1417[[#This Row],[Fecha]])</f>
        <v>2024</v>
      </c>
      <c r="AC273" s="1">
        <v>450</v>
      </c>
      <c r="AD273" s="8">
        <v>0.25624074070000002</v>
      </c>
      <c r="AE273" s="8" t="str">
        <f>TEXT(Table1417[[#This Row],[Fecha]],"mmm")</f>
        <v>mar</v>
      </c>
      <c r="AF273" s="9">
        <f t="shared" si="116"/>
        <v>12</v>
      </c>
    </row>
    <row r="274" spans="1:32">
      <c r="A274" s="1" t="s">
        <v>20</v>
      </c>
      <c r="B274" s="7">
        <v>45318</v>
      </c>
      <c r="C274" s="92">
        <f>YEAR(Table14[[#This Row],[Fecha]])</f>
        <v>2024</v>
      </c>
      <c r="D274" s="1">
        <v>450</v>
      </c>
      <c r="E274" s="8">
        <v>0.68799279710000005</v>
      </c>
      <c r="F274" s="8" t="str">
        <f>TEXT(Table14[[#This Row],[Fecha]],"mmm")</f>
        <v>ene</v>
      </c>
      <c r="G274" s="9">
        <f t="shared" si="114"/>
        <v>4</v>
      </c>
      <c r="R274" s="1" t="s">
        <v>19</v>
      </c>
      <c r="S274" s="7">
        <v>45406</v>
      </c>
      <c r="T274" s="1">
        <f>YEAR(Table1416[[#This Row],[Fecha]])</f>
        <v>2024</v>
      </c>
      <c r="U274" s="1">
        <v>450</v>
      </c>
      <c r="V274" s="8">
        <v>0.4793968254</v>
      </c>
      <c r="W274" s="8" t="str">
        <f>TEXT(Table1416[[#This Row],[Fecha]],"mmm")</f>
        <v>abr</v>
      </c>
      <c r="X274" s="9">
        <f t="shared" si="117"/>
        <v>17</v>
      </c>
      <c r="Z274" s="1" t="s">
        <v>22</v>
      </c>
      <c r="AA274" s="7">
        <v>45374</v>
      </c>
      <c r="AB274" s="1">
        <f>YEAR(Table1417[[#This Row],[Fecha]])</f>
        <v>2024</v>
      </c>
      <c r="AC274" s="1">
        <v>450</v>
      </c>
      <c r="AD274" s="8">
        <v>0.14642222220000001</v>
      </c>
      <c r="AE274" s="8" t="str">
        <f>TEXT(Table1417[[#This Row],[Fecha]],"mmm")</f>
        <v>mar</v>
      </c>
      <c r="AF274" s="9">
        <f t="shared" si="116"/>
        <v>12</v>
      </c>
    </row>
    <row r="275" spans="1:32">
      <c r="A275" s="1" t="s">
        <v>20</v>
      </c>
      <c r="B275" s="7">
        <v>45320</v>
      </c>
      <c r="C275" s="92">
        <f>YEAR(Table14[[#This Row],[Fecha]])</f>
        <v>2024</v>
      </c>
      <c r="D275" s="1">
        <v>540</v>
      </c>
      <c r="E275" s="8">
        <v>0.7035449735</v>
      </c>
      <c r="F275" s="8" t="str">
        <f>TEXT(Table14[[#This Row],[Fecha]],"mmm")</f>
        <v>ene</v>
      </c>
      <c r="G275" s="9">
        <f t="shared" ref="G275:G291" si="118">(WEEKNUM(B275,2))</f>
        <v>5</v>
      </c>
      <c r="R275" s="1" t="s">
        <v>19</v>
      </c>
      <c r="S275" s="7">
        <v>45406</v>
      </c>
      <c r="T275" s="1">
        <f>YEAR(Table1416[[#This Row],[Fecha]])</f>
        <v>2024</v>
      </c>
      <c r="U275" s="1">
        <v>390</v>
      </c>
      <c r="V275" s="8">
        <v>0.46702564099999999</v>
      </c>
      <c r="W275" s="8" t="str">
        <f>TEXT(Table1416[[#This Row],[Fecha]],"mmm")</f>
        <v>abr</v>
      </c>
      <c r="X275" s="9">
        <f t="shared" si="117"/>
        <v>17</v>
      </c>
      <c r="Z275" s="1" t="s">
        <v>22</v>
      </c>
      <c r="AA275" s="7">
        <v>45374</v>
      </c>
      <c r="AB275" s="1">
        <f>YEAR(Table1417[[#This Row],[Fecha]])</f>
        <v>2024</v>
      </c>
      <c r="AC275" s="1">
        <v>450</v>
      </c>
      <c r="AD275" s="8">
        <v>0.56447037040000003</v>
      </c>
      <c r="AE275" s="8" t="str">
        <f>TEXT(Table1417[[#This Row],[Fecha]],"mmm")</f>
        <v>mar</v>
      </c>
      <c r="AF275" s="9">
        <f t="shared" si="116"/>
        <v>12</v>
      </c>
    </row>
    <row r="276" spans="1:32">
      <c r="A276" s="1" t="s">
        <v>20</v>
      </c>
      <c r="B276" s="7">
        <v>45320</v>
      </c>
      <c r="C276" s="92">
        <f>YEAR(Table14[[#This Row],[Fecha]])</f>
        <v>2024</v>
      </c>
      <c r="D276" s="1">
        <v>450</v>
      </c>
      <c r="E276" s="8">
        <v>0.76398185939999996</v>
      </c>
      <c r="F276" s="8" t="str">
        <f>TEXT(Table14[[#This Row],[Fecha]],"mmm")</f>
        <v>ene</v>
      </c>
      <c r="G276" s="9">
        <f t="shared" si="118"/>
        <v>5</v>
      </c>
      <c r="R276" s="1" t="s">
        <v>19</v>
      </c>
      <c r="S276" s="7">
        <v>45407</v>
      </c>
      <c r="T276" s="1">
        <f>YEAR(Table1416[[#This Row],[Fecha]])</f>
        <v>2024</v>
      </c>
      <c r="U276" s="1">
        <v>510</v>
      </c>
      <c r="V276" s="8">
        <v>0.50746218489999995</v>
      </c>
      <c r="W276" s="8" t="str">
        <f>TEXT(Table1416[[#This Row],[Fecha]],"mmm")</f>
        <v>abr</v>
      </c>
      <c r="X276" s="9">
        <f t="shared" si="117"/>
        <v>17</v>
      </c>
      <c r="Z276" s="1" t="s">
        <v>22</v>
      </c>
      <c r="AA276" s="7">
        <v>45377</v>
      </c>
      <c r="AB276" s="1">
        <f>YEAR(Table1417[[#This Row],[Fecha]])</f>
        <v>2024</v>
      </c>
      <c r="AC276" s="1">
        <v>380</v>
      </c>
      <c r="AD276" s="8">
        <v>0.47063157890000001</v>
      </c>
      <c r="AE276" s="8" t="str">
        <f>TEXT(Table1417[[#This Row],[Fecha]],"mmm")</f>
        <v>mar</v>
      </c>
      <c r="AF276" s="9">
        <f t="shared" ref="AF276:AF278" si="119">(WEEKNUM(AA276,2))</f>
        <v>13</v>
      </c>
    </row>
    <row r="277" spans="1:32">
      <c r="A277" s="1" t="s">
        <v>20</v>
      </c>
      <c r="B277" s="7">
        <v>45320</v>
      </c>
      <c r="C277" s="92">
        <f>YEAR(Table14[[#This Row],[Fecha]])</f>
        <v>2024</v>
      </c>
      <c r="D277" s="1">
        <v>450</v>
      </c>
      <c r="E277" s="8">
        <v>0.38131519270000003</v>
      </c>
      <c r="F277" s="8" t="str">
        <f>TEXT(Table14[[#This Row],[Fecha]],"mmm")</f>
        <v>ene</v>
      </c>
      <c r="G277" s="9">
        <f t="shared" si="118"/>
        <v>5</v>
      </c>
      <c r="R277" s="1" t="s">
        <v>19</v>
      </c>
      <c r="S277" s="7">
        <v>45408</v>
      </c>
      <c r="T277" s="1">
        <f>YEAR(Table1416[[#This Row],[Fecha]])</f>
        <v>2024</v>
      </c>
      <c r="U277" s="1">
        <v>450</v>
      </c>
      <c r="V277" s="8">
        <v>0.54551746030000003</v>
      </c>
      <c r="W277" s="8" t="str">
        <f>TEXT(Table1416[[#This Row],[Fecha]],"mmm")</f>
        <v>abr</v>
      </c>
      <c r="X277" s="9">
        <f t="shared" si="117"/>
        <v>17</v>
      </c>
      <c r="Z277" s="1" t="s">
        <v>22</v>
      </c>
      <c r="AA277" s="7">
        <v>45378</v>
      </c>
      <c r="AB277" s="1">
        <f>YEAR(Table1417[[#This Row],[Fecha]])</f>
        <v>2024</v>
      </c>
      <c r="AC277" s="1">
        <v>450</v>
      </c>
      <c r="AD277" s="8">
        <v>0.63954814810000005</v>
      </c>
      <c r="AE277" s="8" t="str">
        <f>TEXT(Table1417[[#This Row],[Fecha]],"mmm")</f>
        <v>mar</v>
      </c>
      <c r="AF277" s="9">
        <f t="shared" si="119"/>
        <v>13</v>
      </c>
    </row>
    <row r="278" spans="1:32">
      <c r="A278" s="1" t="s">
        <v>20</v>
      </c>
      <c r="B278" s="7">
        <v>45321</v>
      </c>
      <c r="C278" s="92">
        <f>YEAR(Table14[[#This Row],[Fecha]])</f>
        <v>2024</v>
      </c>
      <c r="D278" s="1">
        <v>540</v>
      </c>
      <c r="E278" s="8">
        <v>0.7074344923</v>
      </c>
      <c r="F278" s="8" t="str">
        <f>TEXT(Table14[[#This Row],[Fecha]],"mmm")</f>
        <v>ene</v>
      </c>
      <c r="G278" s="9">
        <f t="shared" si="118"/>
        <v>5</v>
      </c>
      <c r="R278" s="1" t="s">
        <v>19</v>
      </c>
      <c r="S278" s="7">
        <v>45409</v>
      </c>
      <c r="T278" s="1">
        <f>YEAR(Table1416[[#This Row],[Fecha]])</f>
        <v>2024</v>
      </c>
      <c r="U278" s="1">
        <v>450</v>
      </c>
      <c r="V278" s="8">
        <v>0.65646666669999998</v>
      </c>
      <c r="W278" s="8" t="str">
        <f>TEXT(Table1416[[#This Row],[Fecha]],"mmm")</f>
        <v>abr</v>
      </c>
      <c r="X278" s="9">
        <f t="shared" si="117"/>
        <v>17</v>
      </c>
      <c r="Z278" s="1" t="s">
        <v>22</v>
      </c>
      <c r="AA278" s="7">
        <v>45379</v>
      </c>
      <c r="AB278" s="1">
        <f>YEAR(Table1417[[#This Row],[Fecha]])</f>
        <v>2024</v>
      </c>
      <c r="AC278" s="1">
        <v>395</v>
      </c>
      <c r="AD278" s="8">
        <v>0.4677004219</v>
      </c>
      <c r="AE278" s="8" t="str">
        <f>TEXT(Table1417[[#This Row],[Fecha]],"mmm")</f>
        <v>mar</v>
      </c>
      <c r="AF278" s="9">
        <f t="shared" si="119"/>
        <v>13</v>
      </c>
    </row>
    <row r="279" spans="1:32">
      <c r="A279" s="1" t="s">
        <v>20</v>
      </c>
      <c r="B279" s="7">
        <v>45321</v>
      </c>
      <c r="C279" s="92">
        <f>YEAR(Table14[[#This Row],[Fecha]])</f>
        <v>2024</v>
      </c>
      <c r="D279" s="1">
        <v>450</v>
      </c>
      <c r="E279" s="8">
        <v>0.81215873019999996</v>
      </c>
      <c r="F279" s="8" t="str">
        <f>TEXT(Table14[[#This Row],[Fecha]],"mmm")</f>
        <v>ene</v>
      </c>
      <c r="G279" s="9">
        <f t="shared" si="118"/>
        <v>5</v>
      </c>
      <c r="R279" s="1" t="s">
        <v>19</v>
      </c>
      <c r="S279" s="7">
        <v>45411</v>
      </c>
      <c r="T279" s="1">
        <f>YEAR(Table1416[[#This Row],[Fecha]])</f>
        <v>2024</v>
      </c>
      <c r="U279" s="1">
        <v>450</v>
      </c>
      <c r="V279" s="8">
        <v>0.55376507939999997</v>
      </c>
      <c r="W279" s="8" t="str">
        <f>TEXT(Table1416[[#This Row],[Fecha]],"mmm")</f>
        <v>abr</v>
      </c>
      <c r="X279" s="9">
        <f t="shared" ref="X279:X285" si="120">(WEEKNUM(S279,2))</f>
        <v>18</v>
      </c>
      <c r="Z279" s="1" t="s">
        <v>22</v>
      </c>
      <c r="AA279" s="7">
        <v>45383</v>
      </c>
      <c r="AB279" s="1">
        <f>YEAR(Table1417[[#This Row],[Fecha]])</f>
        <v>2024</v>
      </c>
      <c r="AC279" s="1">
        <v>540</v>
      </c>
      <c r="AD279" s="8">
        <v>0.47744135799999998</v>
      </c>
      <c r="AE279" s="8" t="str">
        <f>TEXT(Table1417[[#This Row],[Fecha]],"mmm")</f>
        <v>abr</v>
      </c>
      <c r="AF279" s="9">
        <f t="shared" ref="AF279:AF287" si="121">(WEEKNUM(AA279,2))</f>
        <v>14</v>
      </c>
    </row>
    <row r="280" spans="1:32">
      <c r="A280" s="1" t="s">
        <v>20</v>
      </c>
      <c r="B280" s="7">
        <v>45321</v>
      </c>
      <c r="C280" s="92">
        <f>YEAR(Table14[[#This Row],[Fecha]])</f>
        <v>2024</v>
      </c>
      <c r="D280" s="1">
        <v>450</v>
      </c>
      <c r="E280" s="8">
        <v>0.68231292519999998</v>
      </c>
      <c r="F280" s="8" t="str">
        <f>TEXT(Table14[[#This Row],[Fecha]],"mmm")</f>
        <v>ene</v>
      </c>
      <c r="G280" s="9">
        <f t="shared" si="118"/>
        <v>5</v>
      </c>
      <c r="R280" s="1" t="s">
        <v>19</v>
      </c>
      <c r="S280" s="7">
        <v>45412</v>
      </c>
      <c r="T280" s="1">
        <f>YEAR(Table1416[[#This Row],[Fecha]])</f>
        <v>2024</v>
      </c>
      <c r="U280" s="1">
        <v>450</v>
      </c>
      <c r="V280" s="8">
        <v>0.54900952380000001</v>
      </c>
      <c r="W280" s="8" t="str">
        <f>TEXT(Table1416[[#This Row],[Fecha]],"mmm")</f>
        <v>abr</v>
      </c>
      <c r="X280" s="9">
        <f t="shared" si="120"/>
        <v>18</v>
      </c>
      <c r="Z280" s="1" t="s">
        <v>22</v>
      </c>
      <c r="AA280" s="7">
        <v>45384</v>
      </c>
      <c r="AB280" s="1">
        <f>YEAR(Table1417[[#This Row],[Fecha]])</f>
        <v>2024</v>
      </c>
      <c r="AC280" s="1">
        <v>450</v>
      </c>
      <c r="AD280" s="8">
        <v>0.55561851849999999</v>
      </c>
      <c r="AE280" s="8" t="str">
        <f>TEXT(Table1417[[#This Row],[Fecha]],"mmm")</f>
        <v>abr</v>
      </c>
      <c r="AF280" s="9">
        <f t="shared" si="121"/>
        <v>14</v>
      </c>
    </row>
    <row r="281" spans="1:32">
      <c r="A281" s="1" t="s">
        <v>20</v>
      </c>
      <c r="B281" s="7">
        <v>45322</v>
      </c>
      <c r="C281" s="92">
        <f>YEAR(Table14[[#This Row],[Fecha]])</f>
        <v>2024</v>
      </c>
      <c r="D281" s="1">
        <v>540</v>
      </c>
      <c r="E281" s="8">
        <v>0.76840513980000003</v>
      </c>
      <c r="F281" s="8" t="str">
        <f>TEXT(Table14[[#This Row],[Fecha]],"mmm")</f>
        <v>ene</v>
      </c>
      <c r="G281" s="9">
        <f t="shared" si="118"/>
        <v>5</v>
      </c>
      <c r="R281" s="1" t="s">
        <v>19</v>
      </c>
      <c r="S281" s="7">
        <v>45412</v>
      </c>
      <c r="T281" s="1">
        <f>YEAR(Table1416[[#This Row],[Fecha]])</f>
        <v>2024</v>
      </c>
      <c r="U281" s="1">
        <v>450</v>
      </c>
      <c r="V281" s="8">
        <v>0.49981587300000002</v>
      </c>
      <c r="W281" s="8" t="str">
        <f>TEXT(Table1416[[#This Row],[Fecha]],"mmm")</f>
        <v>abr</v>
      </c>
      <c r="X281" s="9">
        <f t="shared" si="120"/>
        <v>18</v>
      </c>
      <c r="Z281" s="1" t="s">
        <v>22</v>
      </c>
      <c r="AA281" s="7">
        <v>45384</v>
      </c>
      <c r="AB281" s="1">
        <f>YEAR(Table1417[[#This Row],[Fecha]])</f>
        <v>2024</v>
      </c>
      <c r="AC281" s="1">
        <v>450</v>
      </c>
      <c r="AD281" s="8">
        <v>0.44226666669999998</v>
      </c>
      <c r="AE281" s="8" t="str">
        <f>TEXT(Table1417[[#This Row],[Fecha]],"mmm")</f>
        <v>abr</v>
      </c>
      <c r="AF281" s="9">
        <f t="shared" si="121"/>
        <v>14</v>
      </c>
    </row>
    <row r="282" spans="1:32">
      <c r="A282" s="1" t="s">
        <v>20</v>
      </c>
      <c r="B282" s="7">
        <v>45322</v>
      </c>
      <c r="C282" s="92">
        <f>YEAR(Table14[[#This Row],[Fecha]])</f>
        <v>2024</v>
      </c>
      <c r="D282" s="1">
        <v>450</v>
      </c>
      <c r="E282" s="8">
        <v>0.81664399089999995</v>
      </c>
      <c r="F282" s="8" t="str">
        <f>TEXT(Table14[[#This Row],[Fecha]],"mmm")</f>
        <v>ene</v>
      </c>
      <c r="G282" s="9">
        <f t="shared" si="118"/>
        <v>5</v>
      </c>
      <c r="R282" s="1" t="s">
        <v>19</v>
      </c>
      <c r="S282" s="7">
        <v>45414</v>
      </c>
      <c r="T282" s="1">
        <f>YEAR(Table1416[[#This Row],[Fecha]])</f>
        <v>2024</v>
      </c>
      <c r="U282" s="1">
        <v>450</v>
      </c>
      <c r="V282" s="8">
        <v>0.4286405613</v>
      </c>
      <c r="W282" s="8" t="str">
        <f>TEXT(Table1416[[#This Row],[Fecha]],"mmm")</f>
        <v>may</v>
      </c>
      <c r="X282" s="9">
        <f t="shared" si="120"/>
        <v>18</v>
      </c>
      <c r="Z282" s="1" t="s">
        <v>22</v>
      </c>
      <c r="AA282" s="7">
        <v>45385</v>
      </c>
      <c r="AB282" s="1">
        <f>YEAR(Table1417[[#This Row],[Fecha]])</f>
        <v>2024</v>
      </c>
      <c r="AC282" s="1">
        <v>533</v>
      </c>
      <c r="AD282" s="8">
        <v>0.68151344589999996</v>
      </c>
      <c r="AE282" s="8" t="str">
        <f>TEXT(Table1417[[#This Row],[Fecha]],"mmm")</f>
        <v>abr</v>
      </c>
      <c r="AF282" s="9">
        <f t="shared" si="121"/>
        <v>14</v>
      </c>
    </row>
    <row r="283" spans="1:32">
      <c r="A283" s="1" t="s">
        <v>20</v>
      </c>
      <c r="B283" s="7">
        <v>45322</v>
      </c>
      <c r="C283" s="92">
        <f>YEAR(Table14[[#This Row],[Fecha]])</f>
        <v>2024</v>
      </c>
      <c r="D283" s="1">
        <v>450</v>
      </c>
      <c r="E283" s="8">
        <v>0.82355555560000004</v>
      </c>
      <c r="F283" s="8" t="str">
        <f>TEXT(Table14[[#This Row],[Fecha]],"mmm")</f>
        <v>ene</v>
      </c>
      <c r="G283" s="9">
        <f t="shared" si="118"/>
        <v>5</v>
      </c>
      <c r="R283" s="1" t="s">
        <v>19</v>
      </c>
      <c r="S283" s="7">
        <v>45415</v>
      </c>
      <c r="T283" s="1">
        <f>YEAR(Table1416[[#This Row],[Fecha]])</f>
        <v>2024</v>
      </c>
      <c r="U283" s="1">
        <v>450</v>
      </c>
      <c r="V283" s="8">
        <v>0.51594920629999996</v>
      </c>
      <c r="W283" s="8" t="str">
        <f>TEXT(Table1416[[#This Row],[Fecha]],"mmm")</f>
        <v>may</v>
      </c>
      <c r="X283" s="9">
        <f t="shared" si="120"/>
        <v>18</v>
      </c>
      <c r="Z283" s="1" t="s">
        <v>22</v>
      </c>
      <c r="AA283" s="7">
        <v>45385</v>
      </c>
      <c r="AB283" s="1">
        <f>YEAR(Table1417[[#This Row],[Fecha]])</f>
        <v>2024</v>
      </c>
      <c r="AC283" s="1">
        <v>450</v>
      </c>
      <c r="AD283" s="8">
        <v>0.39331851849999999</v>
      </c>
      <c r="AE283" s="8" t="str">
        <f>TEXT(Table1417[[#This Row],[Fecha]],"mmm")</f>
        <v>abr</v>
      </c>
      <c r="AF283" s="9">
        <f t="shared" si="121"/>
        <v>14</v>
      </c>
    </row>
    <row r="284" spans="1:32">
      <c r="A284" s="1" t="s">
        <v>20</v>
      </c>
      <c r="B284" s="7">
        <v>45323</v>
      </c>
      <c r="C284" s="92">
        <f>YEAR(Table14[[#This Row],[Fecha]])</f>
        <v>2024</v>
      </c>
      <c r="D284" s="1">
        <v>540</v>
      </c>
      <c r="E284" s="8">
        <v>0.76136560519999996</v>
      </c>
      <c r="F284" s="8" t="str">
        <f>TEXT(Table14[[#This Row],[Fecha]],"mmm")</f>
        <v>feb</v>
      </c>
      <c r="G284" s="9">
        <f t="shared" si="118"/>
        <v>5</v>
      </c>
      <c r="R284" s="1" t="s">
        <v>19</v>
      </c>
      <c r="S284" s="7">
        <v>45415</v>
      </c>
      <c r="T284" s="1">
        <f>YEAR(Table1416[[#This Row],[Fecha]])</f>
        <v>2024</v>
      </c>
      <c r="U284" s="1">
        <v>450</v>
      </c>
      <c r="V284" s="8">
        <v>0.36526984130000001</v>
      </c>
      <c r="W284" s="8" t="str">
        <f>TEXT(Table1416[[#This Row],[Fecha]],"mmm")</f>
        <v>may</v>
      </c>
      <c r="X284" s="9">
        <f t="shared" si="120"/>
        <v>18</v>
      </c>
      <c r="Z284" s="1" t="s">
        <v>22</v>
      </c>
      <c r="AA284" s="7">
        <v>45386</v>
      </c>
      <c r="AB284" s="1">
        <f>YEAR(Table1417[[#This Row],[Fecha]])</f>
        <v>2024</v>
      </c>
      <c r="AC284" s="1">
        <v>482</v>
      </c>
      <c r="AD284" s="8">
        <v>0.6547095436</v>
      </c>
      <c r="AE284" s="8" t="str">
        <f>TEXT(Table1417[[#This Row],[Fecha]],"mmm")</f>
        <v>abr</v>
      </c>
      <c r="AF284" s="9">
        <f t="shared" si="121"/>
        <v>14</v>
      </c>
    </row>
    <row r="285" spans="1:32">
      <c r="A285" s="1" t="s">
        <v>20</v>
      </c>
      <c r="B285" s="7">
        <v>45323</v>
      </c>
      <c r="C285" s="92">
        <f>YEAR(Table14[[#This Row],[Fecha]])</f>
        <v>2024</v>
      </c>
      <c r="D285" s="1">
        <v>450</v>
      </c>
      <c r="E285" s="8">
        <v>0.7825212466</v>
      </c>
      <c r="F285" s="8" t="str">
        <f>TEXT(Table14[[#This Row],[Fecha]],"mmm")</f>
        <v>feb</v>
      </c>
      <c r="G285" s="9">
        <f t="shared" si="118"/>
        <v>5</v>
      </c>
      <c r="R285" s="1" t="s">
        <v>19</v>
      </c>
      <c r="S285" s="7">
        <v>45416</v>
      </c>
      <c r="T285" s="1">
        <f>YEAR(Table1416[[#This Row],[Fecha]])</f>
        <v>2024</v>
      </c>
      <c r="U285" s="1">
        <v>460</v>
      </c>
      <c r="V285" s="8">
        <v>0.65516459630000001</v>
      </c>
      <c r="W285" s="8" t="str">
        <f>TEXT(Table1416[[#This Row],[Fecha]],"mmm")</f>
        <v>may</v>
      </c>
      <c r="X285" s="9">
        <f t="shared" si="120"/>
        <v>18</v>
      </c>
      <c r="Z285" s="1" t="s">
        <v>22</v>
      </c>
      <c r="AA285" s="7">
        <v>45387</v>
      </c>
      <c r="AB285" s="1">
        <f>YEAR(Table1417[[#This Row],[Fecha]])</f>
        <v>2024</v>
      </c>
      <c r="AC285" s="1">
        <v>450</v>
      </c>
      <c r="AD285" s="8">
        <v>0.51997777779999999</v>
      </c>
      <c r="AE285" s="8" t="str">
        <f>TEXT(Table1417[[#This Row],[Fecha]],"mmm")</f>
        <v>abr</v>
      </c>
      <c r="AF285" s="9">
        <f t="shared" si="121"/>
        <v>14</v>
      </c>
    </row>
    <row r="286" spans="1:32">
      <c r="A286" s="1" t="s">
        <v>20</v>
      </c>
      <c r="B286" s="7">
        <v>45323</v>
      </c>
      <c r="C286" s="92">
        <f>YEAR(Table14[[#This Row],[Fecha]])</f>
        <v>2024</v>
      </c>
      <c r="D286" s="1">
        <v>450</v>
      </c>
      <c r="E286" s="8">
        <v>0.62570806099999998</v>
      </c>
      <c r="F286" s="8" t="str">
        <f>TEXT(Table14[[#This Row],[Fecha]],"mmm")</f>
        <v>feb</v>
      </c>
      <c r="G286" s="9">
        <f t="shared" si="118"/>
        <v>5</v>
      </c>
      <c r="R286" s="1" t="s">
        <v>19</v>
      </c>
      <c r="S286" s="7">
        <v>45418</v>
      </c>
      <c r="T286" s="1">
        <f>YEAR(Table1416[[#This Row],[Fecha]])</f>
        <v>2024</v>
      </c>
      <c r="U286" s="1">
        <v>450</v>
      </c>
      <c r="V286" s="8">
        <v>0.45369256470000002</v>
      </c>
      <c r="W286" s="8" t="str">
        <f>TEXT(Table1416[[#This Row],[Fecha]],"mmm")</f>
        <v>may</v>
      </c>
      <c r="X286" s="9">
        <f t="shared" ref="X286:X296" si="122">(WEEKNUM(S286,2))</f>
        <v>19</v>
      </c>
      <c r="Z286" s="1" t="s">
        <v>22</v>
      </c>
      <c r="AA286" s="7">
        <v>45387</v>
      </c>
      <c r="AB286" s="1">
        <f>YEAR(Table1417[[#This Row],[Fecha]])</f>
        <v>2024</v>
      </c>
      <c r="AC286" s="1">
        <v>496</v>
      </c>
      <c r="AD286" s="8">
        <v>0.4599966398</v>
      </c>
      <c r="AE286" s="8" t="str">
        <f>TEXT(Table1417[[#This Row],[Fecha]],"mmm")</f>
        <v>abr</v>
      </c>
      <c r="AF286" s="9">
        <f t="shared" si="121"/>
        <v>14</v>
      </c>
    </row>
    <row r="287" spans="1:32">
      <c r="A287" s="1" t="s">
        <v>20</v>
      </c>
      <c r="B287" s="7">
        <v>45324</v>
      </c>
      <c r="C287" s="92">
        <f>YEAR(Table14[[#This Row],[Fecha]])</f>
        <v>2024</v>
      </c>
      <c r="D287" s="1">
        <v>540</v>
      </c>
      <c r="E287" s="8">
        <v>0.84338624340000001</v>
      </c>
      <c r="F287" s="8" t="str">
        <f>TEXT(Table14[[#This Row],[Fecha]],"mmm")</f>
        <v>feb</v>
      </c>
      <c r="G287" s="9">
        <f t="shared" si="118"/>
        <v>5</v>
      </c>
      <c r="R287" s="1" t="s">
        <v>19</v>
      </c>
      <c r="S287" s="7">
        <v>45418</v>
      </c>
      <c r="T287" s="1">
        <f>YEAR(Table1416[[#This Row],[Fecha]])</f>
        <v>2024</v>
      </c>
      <c r="U287" s="1">
        <v>390</v>
      </c>
      <c r="V287" s="8">
        <v>0.42343199339999998</v>
      </c>
      <c r="W287" s="8" t="str">
        <f>TEXT(Table1416[[#This Row],[Fecha]],"mmm")</f>
        <v>may</v>
      </c>
      <c r="X287" s="9">
        <f t="shared" si="122"/>
        <v>19</v>
      </c>
      <c r="Z287" s="1" t="s">
        <v>22</v>
      </c>
      <c r="AA287" s="7">
        <v>45388</v>
      </c>
      <c r="AB287" s="1">
        <f>YEAR(Table1417[[#This Row],[Fecha]])</f>
        <v>2024</v>
      </c>
      <c r="AC287" s="1">
        <v>450</v>
      </c>
      <c r="AD287" s="8">
        <v>0.43672592589999998</v>
      </c>
      <c r="AE287" s="8" t="str">
        <f>TEXT(Table1417[[#This Row],[Fecha]],"mmm")</f>
        <v>abr</v>
      </c>
      <c r="AF287" s="9">
        <f t="shared" si="121"/>
        <v>14</v>
      </c>
    </row>
    <row r="288" spans="1:32">
      <c r="A288" s="1" t="s">
        <v>20</v>
      </c>
      <c r="B288" s="7">
        <v>45324</v>
      </c>
      <c r="C288" s="92">
        <f>YEAR(Table14[[#This Row],[Fecha]])</f>
        <v>2024</v>
      </c>
      <c r="D288" s="1">
        <v>450</v>
      </c>
      <c r="E288" s="8">
        <v>0.73331519270000001</v>
      </c>
      <c r="F288" s="8" t="str">
        <f>TEXT(Table14[[#This Row],[Fecha]],"mmm")</f>
        <v>feb</v>
      </c>
      <c r="G288" s="9">
        <f t="shared" si="118"/>
        <v>5</v>
      </c>
      <c r="R288" s="1" t="s">
        <v>19</v>
      </c>
      <c r="S288" s="7">
        <v>45419</v>
      </c>
      <c r="T288" s="1">
        <f>YEAR(Table1416[[#This Row],[Fecha]])</f>
        <v>2024</v>
      </c>
      <c r="U288" s="1">
        <v>450</v>
      </c>
      <c r="V288" s="8">
        <v>0.49919761899999998</v>
      </c>
      <c r="W288" s="8" t="str">
        <f>TEXT(Table1416[[#This Row],[Fecha]],"mmm")</f>
        <v>may</v>
      </c>
      <c r="X288" s="9">
        <f t="shared" si="122"/>
        <v>19</v>
      </c>
      <c r="Z288" s="1" t="s">
        <v>22</v>
      </c>
      <c r="AA288" s="7">
        <v>45390</v>
      </c>
      <c r="AB288" s="1">
        <f>YEAR(Table1417[[#This Row],[Fecha]])</f>
        <v>2024</v>
      </c>
      <c r="AC288" s="1">
        <v>510</v>
      </c>
      <c r="AD288" s="8">
        <v>0.4140849673</v>
      </c>
      <c r="AE288" s="8" t="str">
        <f>TEXT(Table1417[[#This Row],[Fecha]],"mmm")</f>
        <v>abr</v>
      </c>
      <c r="AF288" s="9">
        <f t="shared" ref="AF288:AF298" si="123">(WEEKNUM(AA288,2))</f>
        <v>15</v>
      </c>
    </row>
    <row r="289" spans="1:32">
      <c r="A289" s="1" t="s">
        <v>20</v>
      </c>
      <c r="B289" s="7">
        <v>45324</v>
      </c>
      <c r="C289" s="92">
        <f>YEAR(Table14[[#This Row],[Fecha]])</f>
        <v>2024</v>
      </c>
      <c r="D289" s="1">
        <v>450</v>
      </c>
      <c r="E289" s="8">
        <v>0.62678458049999997</v>
      </c>
      <c r="F289" s="8" t="str">
        <f>TEXT(Table14[[#This Row],[Fecha]],"mmm")</f>
        <v>feb</v>
      </c>
      <c r="G289" s="9">
        <f t="shared" si="118"/>
        <v>5</v>
      </c>
      <c r="R289" s="1" t="s">
        <v>19</v>
      </c>
      <c r="S289" s="7">
        <v>45419</v>
      </c>
      <c r="T289" s="1">
        <f>YEAR(Table1416[[#This Row],[Fecha]])</f>
        <v>2024</v>
      </c>
      <c r="U289" s="1">
        <v>450</v>
      </c>
      <c r="V289" s="8">
        <v>0.38906111110000002</v>
      </c>
      <c r="W289" s="8" t="str">
        <f>TEXT(Table1416[[#This Row],[Fecha]],"mmm")</f>
        <v>may</v>
      </c>
      <c r="X289" s="9">
        <f t="shared" si="122"/>
        <v>19</v>
      </c>
      <c r="Z289" s="1" t="s">
        <v>22</v>
      </c>
      <c r="AA289" s="7">
        <v>45391</v>
      </c>
      <c r="AB289" s="1">
        <f>YEAR(Table1417[[#This Row],[Fecha]])</f>
        <v>2024</v>
      </c>
      <c r="AC289" s="1">
        <v>450</v>
      </c>
      <c r="AD289" s="8">
        <v>0.7293259259</v>
      </c>
      <c r="AE289" s="8" t="str">
        <f>TEXT(Table1417[[#This Row],[Fecha]],"mmm")</f>
        <v>abr</v>
      </c>
      <c r="AF289" s="9">
        <f t="shared" si="123"/>
        <v>15</v>
      </c>
    </row>
    <row r="290" spans="1:32">
      <c r="A290" s="1" t="s">
        <v>20</v>
      </c>
      <c r="B290" s="7">
        <v>45325</v>
      </c>
      <c r="C290" s="92">
        <f>YEAR(Table14[[#This Row],[Fecha]])</f>
        <v>2024</v>
      </c>
      <c r="D290" s="1">
        <v>450</v>
      </c>
      <c r="E290" s="8">
        <v>0.68230065360000003</v>
      </c>
      <c r="F290" s="8" t="str">
        <f>TEXT(Table14[[#This Row],[Fecha]],"mmm")</f>
        <v>feb</v>
      </c>
      <c r="G290" s="9">
        <f t="shared" si="118"/>
        <v>5</v>
      </c>
      <c r="R290" s="1" t="s">
        <v>19</v>
      </c>
      <c r="S290" s="7">
        <v>45420</v>
      </c>
      <c r="T290" s="1">
        <f>YEAR(Table1416[[#This Row],[Fecha]])</f>
        <v>2024</v>
      </c>
      <c r="U290" s="1">
        <v>540</v>
      </c>
      <c r="V290" s="8">
        <v>0.57443386240000005</v>
      </c>
      <c r="W290" s="8" t="str">
        <f>TEXT(Table1416[[#This Row],[Fecha]],"mmm")</f>
        <v>may</v>
      </c>
      <c r="X290" s="9">
        <f t="shared" si="122"/>
        <v>19</v>
      </c>
      <c r="Z290" s="1" t="s">
        <v>22</v>
      </c>
      <c r="AA290" s="7">
        <v>45391</v>
      </c>
      <c r="AB290" s="1">
        <f>YEAR(Table1417[[#This Row],[Fecha]])</f>
        <v>2024</v>
      </c>
      <c r="AC290" s="1">
        <v>450</v>
      </c>
      <c r="AD290" s="8">
        <v>0.49184444440000002</v>
      </c>
      <c r="AE290" s="8" t="str">
        <f>TEXT(Table1417[[#This Row],[Fecha]],"mmm")</f>
        <v>abr</v>
      </c>
      <c r="AF290" s="9">
        <f t="shared" si="123"/>
        <v>15</v>
      </c>
    </row>
    <row r="291" spans="1:32">
      <c r="A291" s="1" t="s">
        <v>20</v>
      </c>
      <c r="B291" s="7">
        <v>45325</v>
      </c>
      <c r="C291" s="92">
        <f>YEAR(Table14[[#This Row],[Fecha]])</f>
        <v>2024</v>
      </c>
      <c r="D291" s="1">
        <v>450</v>
      </c>
      <c r="E291" s="8">
        <v>0.72864150100000002</v>
      </c>
      <c r="F291" s="8" t="str">
        <f>TEXT(Table14[[#This Row],[Fecha]],"mmm")</f>
        <v>feb</v>
      </c>
      <c r="G291" s="9">
        <f t="shared" si="118"/>
        <v>5</v>
      </c>
      <c r="R291" s="1" t="s">
        <v>19</v>
      </c>
      <c r="S291" s="7">
        <v>45420</v>
      </c>
      <c r="T291" s="1">
        <f>YEAR(Table1416[[#This Row],[Fecha]])</f>
        <v>2024</v>
      </c>
      <c r="U291" s="1">
        <v>450</v>
      </c>
      <c r="V291" s="8">
        <v>0.51614603169999995</v>
      </c>
      <c r="W291" s="8" t="str">
        <f>TEXT(Table1416[[#This Row],[Fecha]],"mmm")</f>
        <v>may</v>
      </c>
      <c r="X291" s="9">
        <f t="shared" si="122"/>
        <v>19</v>
      </c>
      <c r="Z291" s="1" t="s">
        <v>22</v>
      </c>
      <c r="AA291" s="7">
        <v>45392</v>
      </c>
      <c r="AB291" s="1">
        <f>YEAR(Table1417[[#This Row],[Fecha]])</f>
        <v>2024</v>
      </c>
      <c r="AC291" s="1">
        <v>510</v>
      </c>
      <c r="AD291" s="8">
        <v>0.4225947712</v>
      </c>
      <c r="AE291" s="8" t="str">
        <f>TEXT(Table1417[[#This Row],[Fecha]],"mmm")</f>
        <v>abr</v>
      </c>
      <c r="AF291" s="9">
        <f t="shared" si="123"/>
        <v>15</v>
      </c>
    </row>
    <row r="292" spans="1:32">
      <c r="A292" s="1" t="s">
        <v>20</v>
      </c>
      <c r="B292" s="7">
        <v>45327</v>
      </c>
      <c r="C292" s="92">
        <f>YEAR(Table14[[#This Row],[Fecha]])</f>
        <v>2024</v>
      </c>
      <c r="D292" s="1">
        <v>540</v>
      </c>
      <c r="E292" s="8">
        <v>0.47675640629999999</v>
      </c>
      <c r="F292" s="8" t="str">
        <f>TEXT(Table14[[#This Row],[Fecha]],"mmm")</f>
        <v>feb</v>
      </c>
      <c r="G292" s="9">
        <f t="shared" ref="G292:G308" si="124">(WEEKNUM(B292,2))</f>
        <v>6</v>
      </c>
      <c r="R292" s="1" t="s">
        <v>19</v>
      </c>
      <c r="S292" s="7">
        <v>45421</v>
      </c>
      <c r="T292" s="1">
        <f>YEAR(Table1416[[#This Row],[Fecha]])</f>
        <v>2024</v>
      </c>
      <c r="U292" s="1">
        <v>450</v>
      </c>
      <c r="V292" s="8">
        <v>0.50854603170000001</v>
      </c>
      <c r="W292" s="8" t="str">
        <f>TEXT(Table1416[[#This Row],[Fecha]],"mmm")</f>
        <v>may</v>
      </c>
      <c r="X292" s="9">
        <f t="shared" si="122"/>
        <v>19</v>
      </c>
      <c r="Z292" s="1" t="s">
        <v>22</v>
      </c>
      <c r="AA292" s="7">
        <v>45392</v>
      </c>
      <c r="AB292" s="1">
        <f>YEAR(Table1417[[#This Row],[Fecha]])</f>
        <v>2024</v>
      </c>
      <c r="AC292" s="1">
        <v>450</v>
      </c>
      <c r="AD292" s="8">
        <v>0.25508888889999998</v>
      </c>
      <c r="AE292" s="8" t="str">
        <f>TEXT(Table1417[[#This Row],[Fecha]],"mmm")</f>
        <v>abr</v>
      </c>
      <c r="AF292" s="9">
        <f t="shared" si="123"/>
        <v>15</v>
      </c>
    </row>
    <row r="293" spans="1:32">
      <c r="A293" s="1" t="s">
        <v>20</v>
      </c>
      <c r="B293" s="7">
        <v>45327</v>
      </c>
      <c r="C293" s="92">
        <f>YEAR(Table14[[#This Row],[Fecha]])</f>
        <v>2024</v>
      </c>
      <c r="D293" s="1">
        <v>450</v>
      </c>
      <c r="E293" s="8">
        <v>0.86780827890000001</v>
      </c>
      <c r="F293" s="8" t="str">
        <f>TEXT(Table14[[#This Row],[Fecha]],"mmm")</f>
        <v>feb</v>
      </c>
      <c r="G293" s="9">
        <f t="shared" si="124"/>
        <v>6</v>
      </c>
      <c r="R293" s="1" t="s">
        <v>19</v>
      </c>
      <c r="S293" s="7">
        <v>45421</v>
      </c>
      <c r="T293" s="1">
        <f>YEAR(Table1416[[#This Row],[Fecha]])</f>
        <v>2024</v>
      </c>
      <c r="U293" s="1">
        <v>450</v>
      </c>
      <c r="V293" s="8">
        <v>0.64888571429999997</v>
      </c>
      <c r="W293" s="8" t="str">
        <f>TEXT(Table1416[[#This Row],[Fecha]],"mmm")</f>
        <v>may</v>
      </c>
      <c r="X293" s="9">
        <f t="shared" si="122"/>
        <v>19</v>
      </c>
      <c r="Z293" s="1" t="s">
        <v>22</v>
      </c>
      <c r="AA293" s="7">
        <v>45393</v>
      </c>
      <c r="AB293" s="1">
        <f>YEAR(Table1417[[#This Row],[Fecha]])</f>
        <v>2024</v>
      </c>
      <c r="AC293" s="1">
        <v>540</v>
      </c>
      <c r="AD293" s="8">
        <v>0.30948765430000003</v>
      </c>
      <c r="AE293" s="8" t="str">
        <f>TEXT(Table1417[[#This Row],[Fecha]],"mmm")</f>
        <v>abr</v>
      </c>
      <c r="AF293" s="9">
        <f t="shared" si="123"/>
        <v>15</v>
      </c>
    </row>
    <row r="294" spans="1:32">
      <c r="A294" s="1" t="s">
        <v>20</v>
      </c>
      <c r="B294" s="7">
        <v>45327</v>
      </c>
      <c r="C294" s="92">
        <f>YEAR(Table14[[#This Row],[Fecha]])</f>
        <v>2024</v>
      </c>
      <c r="D294" s="1">
        <v>450</v>
      </c>
      <c r="E294" s="8">
        <v>0.56629193899999997</v>
      </c>
      <c r="F294" s="8" t="str">
        <f>TEXT(Table14[[#This Row],[Fecha]],"mmm")</f>
        <v>feb</v>
      </c>
      <c r="G294" s="9">
        <f t="shared" si="124"/>
        <v>6</v>
      </c>
      <c r="R294" s="1" t="s">
        <v>19</v>
      </c>
      <c r="S294" s="7">
        <v>45422</v>
      </c>
      <c r="T294" s="1">
        <f>YEAR(Table1416[[#This Row],[Fecha]])</f>
        <v>2024</v>
      </c>
      <c r="U294" s="1">
        <v>450</v>
      </c>
      <c r="V294" s="8">
        <v>0.61466031750000005</v>
      </c>
      <c r="W294" s="8" t="str">
        <f>TEXT(Table1416[[#This Row],[Fecha]],"mmm")</f>
        <v>may</v>
      </c>
      <c r="X294" s="9">
        <f t="shared" si="122"/>
        <v>19</v>
      </c>
      <c r="Z294" s="1" t="s">
        <v>22</v>
      </c>
      <c r="AA294" s="7">
        <v>45393</v>
      </c>
      <c r="AB294" s="1">
        <f>YEAR(Table1417[[#This Row],[Fecha]])</f>
        <v>2024</v>
      </c>
      <c r="AC294" s="1">
        <v>450</v>
      </c>
      <c r="AD294" s="8">
        <v>0.20440740739999999</v>
      </c>
      <c r="AE294" s="8" t="str">
        <f>TEXT(Table1417[[#This Row],[Fecha]],"mmm")</f>
        <v>abr</v>
      </c>
      <c r="AF294" s="9">
        <f t="shared" si="123"/>
        <v>15</v>
      </c>
    </row>
    <row r="295" spans="1:32">
      <c r="A295" s="1" t="s">
        <v>20</v>
      </c>
      <c r="B295" s="7">
        <v>45328</v>
      </c>
      <c r="C295" s="92">
        <f>YEAR(Table14[[#This Row],[Fecha]])</f>
        <v>2024</v>
      </c>
      <c r="D295" s="1">
        <v>540</v>
      </c>
      <c r="E295" s="8">
        <v>0.87077160490000005</v>
      </c>
      <c r="F295" s="8" t="str">
        <f>TEXT(Table14[[#This Row],[Fecha]],"mmm")</f>
        <v>feb</v>
      </c>
      <c r="G295" s="9">
        <f t="shared" si="124"/>
        <v>6</v>
      </c>
      <c r="R295" s="1" t="s">
        <v>19</v>
      </c>
      <c r="S295" s="7">
        <v>45422</v>
      </c>
      <c r="T295" s="1">
        <f>YEAR(Table1416[[#This Row],[Fecha]])</f>
        <v>2024</v>
      </c>
      <c r="U295" s="1">
        <v>450</v>
      </c>
      <c r="V295" s="8">
        <v>0.49192380949999998</v>
      </c>
      <c r="W295" s="8" t="str">
        <f>TEXT(Table1416[[#This Row],[Fecha]],"mmm")</f>
        <v>may</v>
      </c>
      <c r="X295" s="9">
        <f t="shared" si="122"/>
        <v>19</v>
      </c>
      <c r="Z295" s="1" t="s">
        <v>22</v>
      </c>
      <c r="AA295" s="7">
        <v>45394</v>
      </c>
      <c r="AB295" s="1">
        <f>YEAR(Table1417[[#This Row],[Fecha]])</f>
        <v>2024</v>
      </c>
      <c r="AC295" s="1">
        <v>480</v>
      </c>
      <c r="AD295" s="8">
        <v>0.65661111110000003</v>
      </c>
      <c r="AE295" s="8" t="str">
        <f>TEXT(Table1417[[#This Row],[Fecha]],"mmm")</f>
        <v>abr</v>
      </c>
      <c r="AF295" s="9">
        <f t="shared" si="123"/>
        <v>15</v>
      </c>
    </row>
    <row r="296" spans="1:32">
      <c r="A296" s="1" t="s">
        <v>20</v>
      </c>
      <c r="B296" s="7">
        <v>45328</v>
      </c>
      <c r="C296" s="92">
        <f>YEAR(Table14[[#This Row],[Fecha]])</f>
        <v>2024</v>
      </c>
      <c r="D296" s="1">
        <v>450</v>
      </c>
      <c r="E296" s="8">
        <v>0.84240211639999996</v>
      </c>
      <c r="F296" s="8" t="str">
        <f>TEXT(Table14[[#This Row],[Fecha]],"mmm")</f>
        <v>feb</v>
      </c>
      <c r="G296" s="9">
        <f t="shared" si="124"/>
        <v>6</v>
      </c>
      <c r="R296" s="1" t="s">
        <v>19</v>
      </c>
      <c r="S296" s="7">
        <v>45423</v>
      </c>
      <c r="T296" s="1">
        <f>YEAR(Table1416[[#This Row],[Fecha]])</f>
        <v>2024</v>
      </c>
      <c r="U296" s="1">
        <v>490</v>
      </c>
      <c r="V296" s="8">
        <v>0.55865306120000002</v>
      </c>
      <c r="W296" s="8" t="str">
        <f>TEXT(Table1416[[#This Row],[Fecha]],"mmm")</f>
        <v>may</v>
      </c>
      <c r="X296" s="9">
        <f t="shared" si="122"/>
        <v>19</v>
      </c>
      <c r="Z296" s="1" t="s">
        <v>22</v>
      </c>
      <c r="AA296" s="7">
        <v>45394</v>
      </c>
      <c r="AB296" s="1">
        <f>YEAR(Table1417[[#This Row],[Fecha]])</f>
        <v>2024</v>
      </c>
      <c r="AC296" s="1">
        <v>450</v>
      </c>
      <c r="AD296" s="8">
        <v>0.3555703704</v>
      </c>
      <c r="AE296" s="8" t="str">
        <f>TEXT(Table1417[[#This Row],[Fecha]],"mmm")</f>
        <v>abr</v>
      </c>
      <c r="AF296" s="9">
        <f t="shared" si="123"/>
        <v>15</v>
      </c>
    </row>
    <row r="297" spans="1:32">
      <c r="A297" s="1" t="s">
        <v>20</v>
      </c>
      <c r="B297" s="7">
        <v>45328</v>
      </c>
      <c r="C297" s="92">
        <f>YEAR(Table14[[#This Row],[Fecha]])</f>
        <v>2024</v>
      </c>
      <c r="D297" s="1">
        <v>450</v>
      </c>
      <c r="E297" s="8">
        <v>0.59678306879999998</v>
      </c>
      <c r="F297" s="8" t="str">
        <f>TEXT(Table14[[#This Row],[Fecha]],"mmm")</f>
        <v>feb</v>
      </c>
      <c r="G297" s="9">
        <f t="shared" si="124"/>
        <v>6</v>
      </c>
      <c r="R297" s="1" t="s">
        <v>19</v>
      </c>
      <c r="S297" s="7">
        <v>45425</v>
      </c>
      <c r="T297" s="1">
        <f>YEAR(Table1416[[#This Row],[Fecha]])</f>
        <v>2024</v>
      </c>
      <c r="U297" s="1">
        <v>450</v>
      </c>
      <c r="V297" s="8">
        <v>0.57685079370000003</v>
      </c>
      <c r="W297" s="8" t="str">
        <f>TEXT(Table1416[[#This Row],[Fecha]],"mmm")</f>
        <v>may</v>
      </c>
      <c r="X297" s="9">
        <f t="shared" ref="X297:X307" si="125">(WEEKNUM(S297,2))</f>
        <v>20</v>
      </c>
      <c r="Z297" s="1" t="s">
        <v>22</v>
      </c>
      <c r="AA297" s="7">
        <v>45395</v>
      </c>
      <c r="AB297" s="1">
        <f>YEAR(Table1417[[#This Row],[Fecha]])</f>
        <v>2024</v>
      </c>
      <c r="AC297" s="1">
        <v>450</v>
      </c>
      <c r="AD297" s="8">
        <v>0.41518518519999997</v>
      </c>
      <c r="AE297" s="8" t="str">
        <f>TEXT(Table1417[[#This Row],[Fecha]],"mmm")</f>
        <v>abr</v>
      </c>
      <c r="AF297" s="9">
        <f t="shared" si="123"/>
        <v>15</v>
      </c>
    </row>
    <row r="298" spans="1:32">
      <c r="A298" s="1" t="s">
        <v>20</v>
      </c>
      <c r="B298" s="7">
        <v>45329</v>
      </c>
      <c r="C298" s="92">
        <f>YEAR(Table14[[#This Row],[Fecha]])</f>
        <v>2024</v>
      </c>
      <c r="D298" s="1">
        <v>540</v>
      </c>
      <c r="E298" s="8">
        <v>0.74353628490000001</v>
      </c>
      <c r="F298" s="8" t="str">
        <f>TEXT(Table14[[#This Row],[Fecha]],"mmm")</f>
        <v>feb</v>
      </c>
      <c r="G298" s="9">
        <f t="shared" si="124"/>
        <v>6</v>
      </c>
      <c r="R298" s="1" t="s">
        <v>19</v>
      </c>
      <c r="S298" s="7">
        <v>45425</v>
      </c>
      <c r="T298" s="1">
        <f>YEAR(Table1416[[#This Row],[Fecha]])</f>
        <v>2024</v>
      </c>
      <c r="U298" s="1">
        <v>390</v>
      </c>
      <c r="V298" s="8">
        <v>0.58391208790000004</v>
      </c>
      <c r="W298" s="8" t="str">
        <f>TEXT(Table1416[[#This Row],[Fecha]],"mmm")</f>
        <v>may</v>
      </c>
      <c r="X298" s="9">
        <f t="shared" si="125"/>
        <v>20</v>
      </c>
      <c r="Z298" s="1" t="s">
        <v>22</v>
      </c>
      <c r="AA298" s="7">
        <v>45395</v>
      </c>
      <c r="AB298" s="1">
        <f>YEAR(Table1417[[#This Row],[Fecha]])</f>
        <v>2024</v>
      </c>
      <c r="AC298" s="1">
        <v>450</v>
      </c>
      <c r="AD298" s="8">
        <v>0.6361851852</v>
      </c>
      <c r="AE298" s="8" t="str">
        <f>TEXT(Table1417[[#This Row],[Fecha]],"mmm")</f>
        <v>abr</v>
      </c>
      <c r="AF298" s="9">
        <f t="shared" si="123"/>
        <v>15</v>
      </c>
    </row>
    <row r="299" spans="1:32">
      <c r="A299" s="1" t="s">
        <v>20</v>
      </c>
      <c r="B299" s="7">
        <v>45329</v>
      </c>
      <c r="C299" s="92">
        <f>YEAR(Table14[[#This Row],[Fecha]])</f>
        <v>2024</v>
      </c>
      <c r="D299" s="1">
        <v>450</v>
      </c>
      <c r="E299" s="8">
        <v>0.81867724870000003</v>
      </c>
      <c r="F299" s="8" t="str">
        <f>TEXT(Table14[[#This Row],[Fecha]],"mmm")</f>
        <v>feb</v>
      </c>
      <c r="G299" s="9">
        <f t="shared" si="124"/>
        <v>6</v>
      </c>
      <c r="R299" s="1" t="s">
        <v>19</v>
      </c>
      <c r="S299" s="7">
        <v>45426</v>
      </c>
      <c r="T299" s="1">
        <f>YEAR(Table1416[[#This Row],[Fecha]])</f>
        <v>2024</v>
      </c>
      <c r="U299" s="1">
        <v>450</v>
      </c>
      <c r="V299" s="8">
        <v>0.70706666669999996</v>
      </c>
      <c r="W299" s="8" t="str">
        <f>TEXT(Table1416[[#This Row],[Fecha]],"mmm")</f>
        <v>may</v>
      </c>
      <c r="X299" s="9">
        <f t="shared" si="125"/>
        <v>20</v>
      </c>
      <c r="Z299" s="1" t="s">
        <v>22</v>
      </c>
      <c r="AA299" s="7">
        <v>45397</v>
      </c>
      <c r="AB299" s="1">
        <f>YEAR(Table1417[[#This Row],[Fecha]])</f>
        <v>2024</v>
      </c>
      <c r="AC299" s="1">
        <v>540</v>
      </c>
      <c r="AD299" s="8">
        <v>0.51241975309999999</v>
      </c>
      <c r="AE299" s="8" t="str">
        <f>TEXT(Table1417[[#This Row],[Fecha]],"mmm")</f>
        <v>abr</v>
      </c>
      <c r="AF299" s="9">
        <f t="shared" ref="AF299:AF308" si="126">(WEEKNUM(AA299,2))</f>
        <v>16</v>
      </c>
    </row>
    <row r="300" spans="1:32">
      <c r="A300" s="1" t="s">
        <v>20</v>
      </c>
      <c r="B300" s="7">
        <v>45329</v>
      </c>
      <c r="C300" s="92">
        <f>YEAR(Table14[[#This Row],[Fecha]])</f>
        <v>2024</v>
      </c>
      <c r="D300" s="1">
        <v>450</v>
      </c>
      <c r="E300" s="8">
        <v>0.64530158729999998</v>
      </c>
      <c r="F300" s="8" t="str">
        <f>TEXT(Table14[[#This Row],[Fecha]],"mmm")</f>
        <v>feb</v>
      </c>
      <c r="G300" s="9">
        <f t="shared" si="124"/>
        <v>6</v>
      </c>
      <c r="R300" s="1" t="s">
        <v>19</v>
      </c>
      <c r="S300" s="7">
        <v>45426</v>
      </c>
      <c r="T300" s="1">
        <f>YEAR(Table1416[[#This Row],[Fecha]])</f>
        <v>2024</v>
      </c>
      <c r="U300" s="1">
        <v>450</v>
      </c>
      <c r="V300" s="8">
        <v>0.3823483037</v>
      </c>
      <c r="W300" s="8" t="str">
        <f>TEXT(Table1416[[#This Row],[Fecha]],"mmm")</f>
        <v>may</v>
      </c>
      <c r="X300" s="9">
        <f t="shared" si="125"/>
        <v>20</v>
      </c>
      <c r="Z300" s="1" t="s">
        <v>22</v>
      </c>
      <c r="AA300" s="7">
        <v>45398</v>
      </c>
      <c r="AB300" s="1">
        <f>YEAR(Table1417[[#This Row],[Fecha]])</f>
        <v>2024</v>
      </c>
      <c r="AC300" s="1">
        <v>520</v>
      </c>
      <c r="AD300" s="8">
        <v>0.48951307189999999</v>
      </c>
      <c r="AE300" s="8" t="str">
        <f>TEXT(Table1417[[#This Row],[Fecha]],"mmm")</f>
        <v>abr</v>
      </c>
      <c r="AF300" s="9">
        <f t="shared" si="126"/>
        <v>16</v>
      </c>
    </row>
    <row r="301" spans="1:32">
      <c r="A301" s="1" t="s">
        <v>20</v>
      </c>
      <c r="B301" s="7">
        <v>45330</v>
      </c>
      <c r="C301" s="92">
        <f>YEAR(Table14[[#This Row],[Fecha]])</f>
        <v>2024</v>
      </c>
      <c r="D301" s="1">
        <v>540</v>
      </c>
      <c r="E301" s="8">
        <v>0.76597101450000005</v>
      </c>
      <c r="F301" s="8" t="str">
        <f>TEXT(Table14[[#This Row],[Fecha]],"mmm")</f>
        <v>feb</v>
      </c>
      <c r="G301" s="9">
        <f t="shared" si="124"/>
        <v>6</v>
      </c>
      <c r="R301" s="1" t="s">
        <v>19</v>
      </c>
      <c r="S301" s="7">
        <v>45427</v>
      </c>
      <c r="T301" s="1">
        <f>YEAR(Table1416[[#This Row],[Fecha]])</f>
        <v>2024</v>
      </c>
      <c r="U301" s="1">
        <v>450</v>
      </c>
      <c r="V301" s="8">
        <v>0.60286984129999999</v>
      </c>
      <c r="W301" s="8" t="str">
        <f>TEXT(Table1416[[#This Row],[Fecha]],"mmm")</f>
        <v>may</v>
      </c>
      <c r="X301" s="9">
        <f t="shared" si="125"/>
        <v>20</v>
      </c>
      <c r="Z301" s="1" t="s">
        <v>22</v>
      </c>
      <c r="AA301" s="7">
        <v>45399</v>
      </c>
      <c r="AB301" s="1">
        <f>YEAR(Table1417[[#This Row],[Fecha]])</f>
        <v>2024</v>
      </c>
      <c r="AC301" s="1">
        <v>480</v>
      </c>
      <c r="AD301" s="8">
        <v>0.45880555560000003</v>
      </c>
      <c r="AE301" s="8" t="str">
        <f>TEXT(Table1417[[#This Row],[Fecha]],"mmm")</f>
        <v>abr</v>
      </c>
      <c r="AF301" s="9">
        <f t="shared" si="126"/>
        <v>16</v>
      </c>
    </row>
    <row r="302" spans="1:32">
      <c r="A302" s="1" t="s">
        <v>20</v>
      </c>
      <c r="B302" s="7">
        <v>45330</v>
      </c>
      <c r="C302" s="92">
        <f>YEAR(Table14[[#This Row],[Fecha]])</f>
        <v>2024</v>
      </c>
      <c r="D302" s="1">
        <v>450</v>
      </c>
      <c r="E302" s="8">
        <v>0.54705407790000005</v>
      </c>
      <c r="F302" s="8" t="str">
        <f>TEXT(Table14[[#This Row],[Fecha]],"mmm")</f>
        <v>feb</v>
      </c>
      <c r="G302" s="9">
        <f t="shared" si="124"/>
        <v>6</v>
      </c>
      <c r="R302" s="1" t="s">
        <v>19</v>
      </c>
      <c r="S302" s="7">
        <v>45427</v>
      </c>
      <c r="T302" s="1">
        <f>YEAR(Table1416[[#This Row],[Fecha]])</f>
        <v>2024</v>
      </c>
      <c r="U302" s="1">
        <v>450</v>
      </c>
      <c r="V302" s="8">
        <v>0.52419927789999998</v>
      </c>
      <c r="W302" s="8" t="str">
        <f>TEXT(Table1416[[#This Row],[Fecha]],"mmm")</f>
        <v>may</v>
      </c>
      <c r="X302" s="9">
        <f t="shared" si="125"/>
        <v>20</v>
      </c>
      <c r="Z302" s="1" t="s">
        <v>22</v>
      </c>
      <c r="AA302" s="7">
        <v>45399</v>
      </c>
      <c r="AB302" s="1">
        <f>YEAR(Table1417[[#This Row],[Fecha]])</f>
        <v>2024</v>
      </c>
      <c r="AC302" s="1">
        <v>450</v>
      </c>
      <c r="AD302" s="8">
        <v>0.4736222222</v>
      </c>
      <c r="AE302" s="8" t="str">
        <f>TEXT(Table1417[[#This Row],[Fecha]],"mmm")</f>
        <v>abr</v>
      </c>
      <c r="AF302" s="9">
        <f t="shared" si="126"/>
        <v>16</v>
      </c>
    </row>
    <row r="303" spans="1:32">
      <c r="A303" s="1" t="s">
        <v>20</v>
      </c>
      <c r="B303" s="7">
        <v>45330</v>
      </c>
      <c r="C303" s="92">
        <f>YEAR(Table14[[#This Row],[Fecha]])</f>
        <v>2024</v>
      </c>
      <c r="D303" s="1">
        <v>450</v>
      </c>
      <c r="E303" s="8">
        <v>0.4027941176</v>
      </c>
      <c r="F303" s="8" t="str">
        <f>TEXT(Table14[[#This Row],[Fecha]],"mmm")</f>
        <v>feb</v>
      </c>
      <c r="G303" s="9">
        <f t="shared" si="124"/>
        <v>6</v>
      </c>
      <c r="R303" s="1" t="s">
        <v>19</v>
      </c>
      <c r="S303" s="7">
        <v>45428</v>
      </c>
      <c r="T303" s="1">
        <f>YEAR(Table1416[[#This Row],[Fecha]])</f>
        <v>2024</v>
      </c>
      <c r="U303" s="1">
        <v>450</v>
      </c>
      <c r="V303" s="8">
        <v>0.52579682539999995</v>
      </c>
      <c r="W303" s="8" t="str">
        <f>TEXT(Table1416[[#This Row],[Fecha]],"mmm")</f>
        <v>may</v>
      </c>
      <c r="X303" s="9">
        <f t="shared" si="125"/>
        <v>20</v>
      </c>
      <c r="Z303" s="1" t="s">
        <v>22</v>
      </c>
      <c r="AA303" s="7">
        <v>45400</v>
      </c>
      <c r="AB303" s="1">
        <f>YEAR(Table1417[[#This Row],[Fecha]])</f>
        <v>2024</v>
      </c>
      <c r="AC303" s="1">
        <v>450</v>
      </c>
      <c r="AD303" s="8">
        <v>0.55452962959999996</v>
      </c>
      <c r="AE303" s="8" t="str">
        <f>TEXT(Table1417[[#This Row],[Fecha]],"mmm")</f>
        <v>abr</v>
      </c>
      <c r="AF303" s="9">
        <f t="shared" si="126"/>
        <v>16</v>
      </c>
    </row>
    <row r="304" spans="1:32">
      <c r="A304" s="1" t="s">
        <v>20</v>
      </c>
      <c r="B304" s="7">
        <v>45331</v>
      </c>
      <c r="C304" s="92">
        <f>YEAR(Table14[[#This Row],[Fecha]])</f>
        <v>2024</v>
      </c>
      <c r="D304" s="1">
        <v>338</v>
      </c>
      <c r="E304" s="8">
        <v>0.83414342669999997</v>
      </c>
      <c r="F304" s="8" t="str">
        <f>TEXT(Table14[[#This Row],[Fecha]],"mmm")</f>
        <v>feb</v>
      </c>
      <c r="G304" s="9">
        <f t="shared" si="124"/>
        <v>6</v>
      </c>
      <c r="R304" s="1" t="s">
        <v>19</v>
      </c>
      <c r="S304" s="7">
        <v>45428</v>
      </c>
      <c r="T304" s="1">
        <f>YEAR(Table1416[[#This Row],[Fecha]])</f>
        <v>2024</v>
      </c>
      <c r="U304" s="1">
        <v>450</v>
      </c>
      <c r="V304" s="8">
        <v>0.5152634921</v>
      </c>
      <c r="W304" s="8" t="str">
        <f>TEXT(Table1416[[#This Row],[Fecha]],"mmm")</f>
        <v>may</v>
      </c>
      <c r="X304" s="9">
        <f t="shared" si="125"/>
        <v>20</v>
      </c>
      <c r="Z304" s="1" t="s">
        <v>22</v>
      </c>
      <c r="AA304" s="7">
        <v>45400</v>
      </c>
      <c r="AB304" s="1">
        <f>YEAR(Table1417[[#This Row],[Fecha]])</f>
        <v>2024</v>
      </c>
      <c r="AC304" s="1">
        <v>450</v>
      </c>
      <c r="AD304" s="8">
        <v>0.3829222222</v>
      </c>
      <c r="AE304" s="8" t="str">
        <f>TEXT(Table1417[[#This Row],[Fecha]],"mmm")</f>
        <v>abr</v>
      </c>
      <c r="AF304" s="9">
        <f t="shared" si="126"/>
        <v>16</v>
      </c>
    </row>
    <row r="305" spans="1:32">
      <c r="A305" s="1" t="s">
        <v>20</v>
      </c>
      <c r="B305" s="7">
        <v>45331</v>
      </c>
      <c r="C305" s="92">
        <f>YEAR(Table14[[#This Row],[Fecha]])</f>
        <v>2024</v>
      </c>
      <c r="D305" s="1">
        <v>450</v>
      </c>
      <c r="E305" s="8">
        <v>0.77254363380000002</v>
      </c>
      <c r="F305" s="8" t="str">
        <f>TEXT(Table14[[#This Row],[Fecha]],"mmm")</f>
        <v>feb</v>
      </c>
      <c r="G305" s="9">
        <f t="shared" si="124"/>
        <v>6</v>
      </c>
      <c r="R305" s="1" t="s">
        <v>19</v>
      </c>
      <c r="S305" s="7">
        <v>45429</v>
      </c>
      <c r="T305" s="1">
        <f>YEAR(Table1416[[#This Row],[Fecha]])</f>
        <v>2024</v>
      </c>
      <c r="U305" s="1">
        <v>450</v>
      </c>
      <c r="V305" s="8">
        <v>0.61015634919999995</v>
      </c>
      <c r="W305" s="8" t="str">
        <f>TEXT(Table1416[[#This Row],[Fecha]],"mmm")</f>
        <v>may</v>
      </c>
      <c r="X305" s="9">
        <f t="shared" si="125"/>
        <v>20</v>
      </c>
      <c r="Z305" s="1" t="s">
        <v>22</v>
      </c>
      <c r="AA305" s="7">
        <v>45401</v>
      </c>
      <c r="AB305" s="1">
        <f>YEAR(Table1417[[#This Row],[Fecha]])</f>
        <v>2024</v>
      </c>
      <c r="AC305" s="1">
        <v>450</v>
      </c>
      <c r="AD305" s="8">
        <v>0.51088148150000001</v>
      </c>
      <c r="AE305" s="8" t="str">
        <f>TEXT(Table1417[[#This Row],[Fecha]],"mmm")</f>
        <v>abr</v>
      </c>
      <c r="AF305" s="9">
        <f t="shared" si="126"/>
        <v>16</v>
      </c>
    </row>
    <row r="306" spans="1:32">
      <c r="A306" s="1" t="s">
        <v>20</v>
      </c>
      <c r="B306" s="7">
        <v>45331</v>
      </c>
      <c r="C306" s="92">
        <f>YEAR(Table14[[#This Row],[Fecha]])</f>
        <v>2024</v>
      </c>
      <c r="D306" s="1">
        <v>450</v>
      </c>
      <c r="E306" s="8">
        <v>0.6933893471</v>
      </c>
      <c r="F306" s="8" t="str">
        <f>TEXT(Table14[[#This Row],[Fecha]],"mmm")</f>
        <v>feb</v>
      </c>
      <c r="G306" s="9">
        <f t="shared" si="124"/>
        <v>6</v>
      </c>
      <c r="R306" s="1" t="s">
        <v>19</v>
      </c>
      <c r="S306" s="7">
        <v>45430</v>
      </c>
      <c r="T306" s="1">
        <f>YEAR(Table1416[[#This Row],[Fecha]])</f>
        <v>2024</v>
      </c>
      <c r="U306" s="1">
        <v>225</v>
      </c>
      <c r="V306" s="8">
        <v>0.56172698409999999</v>
      </c>
      <c r="W306" s="8" t="str">
        <f>TEXT(Table1416[[#This Row],[Fecha]],"mmm")</f>
        <v>may</v>
      </c>
      <c r="X306" s="9">
        <f t="shared" si="125"/>
        <v>20</v>
      </c>
      <c r="Z306" s="1" t="s">
        <v>22</v>
      </c>
      <c r="AA306" s="7">
        <v>45401</v>
      </c>
      <c r="AB306" s="1">
        <f>YEAR(Table1417[[#This Row],[Fecha]])</f>
        <v>2024</v>
      </c>
      <c r="AC306" s="1">
        <v>450</v>
      </c>
      <c r="AD306" s="8">
        <v>0.30534814809999999</v>
      </c>
      <c r="AE306" s="8" t="str">
        <f>TEXT(Table1417[[#This Row],[Fecha]],"mmm")</f>
        <v>abr</v>
      </c>
      <c r="AF306" s="9">
        <f t="shared" si="126"/>
        <v>16</v>
      </c>
    </row>
    <row r="307" spans="1:32">
      <c r="A307" s="1" t="s">
        <v>20</v>
      </c>
      <c r="B307" s="7">
        <v>45332</v>
      </c>
      <c r="C307" s="92">
        <f>YEAR(Table14[[#This Row],[Fecha]])</f>
        <v>2024</v>
      </c>
      <c r="D307" s="1">
        <v>450</v>
      </c>
      <c r="E307" s="8">
        <v>0.81192592590000001</v>
      </c>
      <c r="F307" s="8" t="str">
        <f>TEXT(Table14[[#This Row],[Fecha]],"mmm")</f>
        <v>feb</v>
      </c>
      <c r="G307" s="9">
        <f t="shared" si="124"/>
        <v>6</v>
      </c>
      <c r="R307" s="1" t="s">
        <v>19</v>
      </c>
      <c r="S307" s="7">
        <v>45430</v>
      </c>
      <c r="T307" s="1">
        <f>YEAR(Table1416[[#This Row],[Fecha]])</f>
        <v>2024</v>
      </c>
      <c r="U307" s="1">
        <v>450</v>
      </c>
      <c r="V307" s="8">
        <v>0.58354920629999996</v>
      </c>
      <c r="W307" s="8" t="str">
        <f>TEXT(Table1416[[#This Row],[Fecha]],"mmm")</f>
        <v>may</v>
      </c>
      <c r="X307" s="9">
        <f t="shared" si="125"/>
        <v>20</v>
      </c>
      <c r="Z307" s="1" t="s">
        <v>22</v>
      </c>
      <c r="AA307" s="7">
        <v>45402</v>
      </c>
      <c r="AB307" s="1">
        <f>YEAR(Table1417[[#This Row],[Fecha]])</f>
        <v>2024</v>
      </c>
      <c r="AC307" s="1">
        <v>450</v>
      </c>
      <c r="AD307" s="8">
        <v>0.62177777779999999</v>
      </c>
      <c r="AE307" s="8" t="str">
        <f>TEXT(Table1417[[#This Row],[Fecha]],"mmm")</f>
        <v>abr</v>
      </c>
      <c r="AF307" s="9">
        <f t="shared" si="126"/>
        <v>16</v>
      </c>
    </row>
    <row r="308" spans="1:32">
      <c r="A308" s="1" t="s">
        <v>20</v>
      </c>
      <c r="B308" s="7">
        <v>45332</v>
      </c>
      <c r="C308" s="92">
        <f>YEAR(Table14[[#This Row],[Fecha]])</f>
        <v>2024</v>
      </c>
      <c r="D308" s="1">
        <v>450</v>
      </c>
      <c r="E308" s="8">
        <v>0.51223280419999995</v>
      </c>
      <c r="F308" s="8" t="str">
        <f>TEXT(Table14[[#This Row],[Fecha]],"mmm")</f>
        <v>feb</v>
      </c>
      <c r="G308" s="9">
        <f t="shared" si="124"/>
        <v>6</v>
      </c>
      <c r="R308" s="1" t="s">
        <v>19</v>
      </c>
      <c r="S308" s="7">
        <v>45432</v>
      </c>
      <c r="T308" s="1">
        <f>YEAR(Table1416[[#This Row],[Fecha]])</f>
        <v>2024</v>
      </c>
      <c r="U308" s="1">
        <v>450</v>
      </c>
      <c r="V308" s="8">
        <v>0.40430192149999999</v>
      </c>
      <c r="W308" s="8" t="str">
        <f>TEXT(Table1416[[#This Row],[Fecha]],"mmm")</f>
        <v>may</v>
      </c>
      <c r="X308" s="9">
        <f t="shared" ref="X308:X312" si="127">(WEEKNUM(S308,2))</f>
        <v>21</v>
      </c>
      <c r="Z308" s="1" t="s">
        <v>22</v>
      </c>
      <c r="AA308" s="7">
        <v>45402</v>
      </c>
      <c r="AB308" s="1">
        <f>YEAR(Table1417[[#This Row],[Fecha]])</f>
        <v>2024</v>
      </c>
      <c r="AC308" s="1">
        <v>450</v>
      </c>
      <c r="AD308" s="8">
        <v>0.5771259259</v>
      </c>
      <c r="AE308" s="8" t="str">
        <f>TEXT(Table1417[[#This Row],[Fecha]],"mmm")</f>
        <v>abr</v>
      </c>
      <c r="AF308" s="9">
        <f t="shared" si="126"/>
        <v>16</v>
      </c>
    </row>
    <row r="309" spans="1:32">
      <c r="A309" s="1" t="s">
        <v>20</v>
      </c>
      <c r="B309" s="7">
        <v>45334</v>
      </c>
      <c r="C309" s="92">
        <f>YEAR(Table14[[#This Row],[Fecha]])</f>
        <v>2024</v>
      </c>
      <c r="D309" s="1">
        <v>540</v>
      </c>
      <c r="E309" s="8">
        <v>0.57592047930000001</v>
      </c>
      <c r="F309" s="8" t="str">
        <f>TEXT(Table14[[#This Row],[Fecha]],"mmm")</f>
        <v>feb</v>
      </c>
      <c r="G309" s="9">
        <f t="shared" ref="G309:G325" si="128">(WEEKNUM(B309,2))</f>
        <v>7</v>
      </c>
      <c r="R309" s="1" t="s">
        <v>19</v>
      </c>
      <c r="S309" s="7">
        <v>45434</v>
      </c>
      <c r="T309" s="1">
        <f>YEAR(Table1416[[#This Row],[Fecha]])</f>
        <v>2024</v>
      </c>
      <c r="U309" s="1">
        <v>330</v>
      </c>
      <c r="V309" s="8">
        <v>0.7745064935</v>
      </c>
      <c r="W309" s="8" t="str">
        <f>TEXT(Table1416[[#This Row],[Fecha]],"mmm")</f>
        <v>may</v>
      </c>
      <c r="X309" s="9">
        <f t="shared" si="127"/>
        <v>21</v>
      </c>
      <c r="Z309" s="1" t="s">
        <v>22</v>
      </c>
      <c r="AA309" s="7">
        <v>45404</v>
      </c>
      <c r="AB309" s="1">
        <f>YEAR(Table1417[[#This Row],[Fecha]])</f>
        <v>2024</v>
      </c>
      <c r="AC309" s="1">
        <v>450</v>
      </c>
      <c r="AD309" s="8">
        <v>0.57920740739999999</v>
      </c>
      <c r="AE309" s="8" t="str">
        <f>TEXT(Table1417[[#This Row],[Fecha]],"mmm")</f>
        <v>abr</v>
      </c>
      <c r="AF309" s="9">
        <f t="shared" ref="AF309:AF316" si="129">(WEEKNUM(AA309,2))</f>
        <v>17</v>
      </c>
    </row>
    <row r="310" spans="1:32">
      <c r="A310" s="1" t="s">
        <v>20</v>
      </c>
      <c r="B310" s="7">
        <v>45334</v>
      </c>
      <c r="C310" s="92">
        <f>YEAR(Table14[[#This Row],[Fecha]])</f>
        <v>2024</v>
      </c>
      <c r="D310" s="1">
        <v>450</v>
      </c>
      <c r="E310" s="8">
        <v>0.86850793650000002</v>
      </c>
      <c r="F310" s="8" t="str">
        <f>TEXT(Table14[[#This Row],[Fecha]],"mmm")</f>
        <v>feb</v>
      </c>
      <c r="G310" s="9">
        <f t="shared" si="128"/>
        <v>7</v>
      </c>
      <c r="R310" s="1" t="s">
        <v>19</v>
      </c>
      <c r="S310" s="7">
        <v>45435</v>
      </c>
      <c r="T310" s="1">
        <f>YEAR(Table1416[[#This Row],[Fecha]])</f>
        <v>2024</v>
      </c>
      <c r="U310" s="1">
        <v>450</v>
      </c>
      <c r="V310" s="8">
        <v>0.59544761899999998</v>
      </c>
      <c r="W310" s="8" t="str">
        <f>TEXT(Table1416[[#This Row],[Fecha]],"mmm")</f>
        <v>may</v>
      </c>
      <c r="X310" s="9">
        <f t="shared" si="127"/>
        <v>21</v>
      </c>
      <c r="Z310" s="1" t="s">
        <v>22</v>
      </c>
      <c r="AA310" s="7">
        <v>45405</v>
      </c>
      <c r="AB310" s="1">
        <f>YEAR(Table1417[[#This Row],[Fecha]])</f>
        <v>2024</v>
      </c>
      <c r="AC310" s="1">
        <v>540</v>
      </c>
      <c r="AD310" s="8">
        <v>0.4429567901</v>
      </c>
      <c r="AE310" s="8" t="str">
        <f>TEXT(Table1417[[#This Row],[Fecha]],"mmm")</f>
        <v>abr</v>
      </c>
      <c r="AF310" s="9">
        <f t="shared" si="129"/>
        <v>17</v>
      </c>
    </row>
    <row r="311" spans="1:32">
      <c r="A311" s="1" t="s">
        <v>20</v>
      </c>
      <c r="B311" s="7">
        <v>45334</v>
      </c>
      <c r="C311" s="92">
        <f>YEAR(Table14[[#This Row],[Fecha]])</f>
        <v>2024</v>
      </c>
      <c r="D311" s="1">
        <v>450</v>
      </c>
      <c r="E311" s="8">
        <v>0.77735449739999996</v>
      </c>
      <c r="F311" s="8" t="str">
        <f>TEXT(Table14[[#This Row],[Fecha]],"mmm")</f>
        <v>feb</v>
      </c>
      <c r="G311" s="9">
        <f t="shared" si="128"/>
        <v>7</v>
      </c>
      <c r="R311" s="1" t="s">
        <v>19</v>
      </c>
      <c r="S311" s="7">
        <v>45436</v>
      </c>
      <c r="T311" s="1">
        <f>YEAR(Table1416[[#This Row],[Fecha]])</f>
        <v>2024</v>
      </c>
      <c r="U311" s="1">
        <v>450</v>
      </c>
      <c r="V311" s="8">
        <v>0.47447619050000001</v>
      </c>
      <c r="W311" s="8" t="str">
        <f>TEXT(Table1416[[#This Row],[Fecha]],"mmm")</f>
        <v>may</v>
      </c>
      <c r="X311" s="9">
        <f t="shared" si="127"/>
        <v>21</v>
      </c>
      <c r="Z311" s="1" t="s">
        <v>22</v>
      </c>
      <c r="AA311" s="7">
        <v>45407</v>
      </c>
      <c r="AB311" s="1">
        <f>YEAR(Table1417[[#This Row],[Fecha]])</f>
        <v>2024</v>
      </c>
      <c r="AC311" s="1">
        <v>450</v>
      </c>
      <c r="AD311" s="8">
        <v>0.55630740739999995</v>
      </c>
      <c r="AE311" s="8" t="str">
        <f>TEXT(Table1417[[#This Row],[Fecha]],"mmm")</f>
        <v>abr</v>
      </c>
      <c r="AF311" s="9">
        <f t="shared" si="129"/>
        <v>17</v>
      </c>
    </row>
    <row r="312" spans="1:32">
      <c r="A312" s="1" t="s">
        <v>20</v>
      </c>
      <c r="B312" s="7">
        <v>45335</v>
      </c>
      <c r="C312" s="92">
        <f>YEAR(Table14[[#This Row],[Fecha]])</f>
        <v>2024</v>
      </c>
      <c r="D312" s="1">
        <v>540</v>
      </c>
      <c r="E312" s="8">
        <v>0.77071050640000005</v>
      </c>
      <c r="F312" s="8" t="str">
        <f>TEXT(Table14[[#This Row],[Fecha]],"mmm")</f>
        <v>feb</v>
      </c>
      <c r="G312" s="9">
        <f t="shared" si="128"/>
        <v>7</v>
      </c>
      <c r="R312" s="1" t="s">
        <v>19</v>
      </c>
      <c r="S312" s="7">
        <v>45437</v>
      </c>
      <c r="T312" s="1">
        <f>YEAR(Table1416[[#This Row],[Fecha]])</f>
        <v>2024</v>
      </c>
      <c r="U312" s="1">
        <v>390</v>
      </c>
      <c r="V312" s="8">
        <v>0.52439010990000001</v>
      </c>
      <c r="W312" s="8" t="str">
        <f>TEXT(Table1416[[#This Row],[Fecha]],"mmm")</f>
        <v>may</v>
      </c>
      <c r="X312" s="9">
        <f t="shared" si="127"/>
        <v>21</v>
      </c>
      <c r="Z312" s="1" t="s">
        <v>22</v>
      </c>
      <c r="AA312" s="7">
        <v>45407</v>
      </c>
      <c r="AB312" s="1">
        <f>YEAR(Table1417[[#This Row],[Fecha]])</f>
        <v>2024</v>
      </c>
      <c r="AC312" s="1">
        <v>450</v>
      </c>
      <c r="AD312" s="8">
        <v>0.44381851849999998</v>
      </c>
      <c r="AE312" s="8" t="str">
        <f>TEXT(Table1417[[#This Row],[Fecha]],"mmm")</f>
        <v>abr</v>
      </c>
      <c r="AF312" s="9">
        <f t="shared" si="129"/>
        <v>17</v>
      </c>
    </row>
    <row r="313" spans="1:32">
      <c r="A313" s="1" t="s">
        <v>20</v>
      </c>
      <c r="B313" s="7">
        <v>45335</v>
      </c>
      <c r="C313" s="92">
        <f>YEAR(Table14[[#This Row],[Fecha]])</f>
        <v>2024</v>
      </c>
      <c r="D313" s="1">
        <v>450</v>
      </c>
      <c r="E313" s="8">
        <v>0.64025396830000003</v>
      </c>
      <c r="F313" s="8" t="str">
        <f>TEXT(Table14[[#This Row],[Fecha]],"mmm")</f>
        <v>feb</v>
      </c>
      <c r="G313" s="9">
        <f t="shared" si="128"/>
        <v>7</v>
      </c>
      <c r="R313" s="1" t="s">
        <v>19</v>
      </c>
      <c r="S313" s="7">
        <v>45439</v>
      </c>
      <c r="T313" s="1">
        <f>YEAR(Table1416[[#This Row],[Fecha]])</f>
        <v>2024</v>
      </c>
      <c r="U313" s="1">
        <v>450</v>
      </c>
      <c r="V313" s="8">
        <v>0.61865079369999998</v>
      </c>
      <c r="W313" s="8" t="str">
        <f>TEXT(Table1416[[#This Row],[Fecha]],"mmm")</f>
        <v>may</v>
      </c>
      <c r="X313" s="9">
        <f t="shared" ref="X313:X318" si="130">(WEEKNUM(S313,2))</f>
        <v>22</v>
      </c>
      <c r="Z313" s="1" t="s">
        <v>22</v>
      </c>
      <c r="AA313" s="7">
        <v>45408</v>
      </c>
      <c r="AB313" s="1">
        <f>YEAR(Table1417[[#This Row],[Fecha]])</f>
        <v>2024</v>
      </c>
      <c r="AC313" s="1">
        <v>450</v>
      </c>
      <c r="AD313" s="8">
        <v>0.46779629630000003</v>
      </c>
      <c r="AE313" s="8" t="str">
        <f>TEXT(Table1417[[#This Row],[Fecha]],"mmm")</f>
        <v>abr</v>
      </c>
      <c r="AF313" s="9">
        <f t="shared" si="129"/>
        <v>17</v>
      </c>
    </row>
    <row r="314" spans="1:32">
      <c r="A314" s="1" t="s">
        <v>20</v>
      </c>
      <c r="B314" s="7">
        <v>45335</v>
      </c>
      <c r="C314" s="92">
        <f>YEAR(Table14[[#This Row],[Fecha]])</f>
        <v>2024</v>
      </c>
      <c r="D314" s="1">
        <v>450</v>
      </c>
      <c r="E314" s="8">
        <v>0.60594420569999996</v>
      </c>
      <c r="F314" s="8" t="str">
        <f>TEXT(Table14[[#This Row],[Fecha]],"mmm")</f>
        <v>feb</v>
      </c>
      <c r="G314" s="9">
        <f t="shared" si="128"/>
        <v>7</v>
      </c>
      <c r="R314" s="1" t="s">
        <v>19</v>
      </c>
      <c r="S314" s="7">
        <v>45440</v>
      </c>
      <c r="T314" s="1">
        <f>YEAR(Table1416[[#This Row],[Fecha]])</f>
        <v>2024</v>
      </c>
      <c r="U314" s="1">
        <v>450</v>
      </c>
      <c r="V314" s="8">
        <v>0.74582857140000003</v>
      </c>
      <c r="W314" s="8" t="str">
        <f>TEXT(Table1416[[#This Row],[Fecha]],"mmm")</f>
        <v>may</v>
      </c>
      <c r="X314" s="9">
        <f t="shared" si="130"/>
        <v>22</v>
      </c>
      <c r="Z314" s="1" t="s">
        <v>22</v>
      </c>
      <c r="AA314" s="7">
        <v>45408</v>
      </c>
      <c r="AB314" s="1">
        <f>YEAR(Table1417[[#This Row],[Fecha]])</f>
        <v>2024</v>
      </c>
      <c r="AC314" s="1">
        <v>450</v>
      </c>
      <c r="AD314" s="8">
        <v>0.37611111110000001</v>
      </c>
      <c r="AE314" s="8" t="str">
        <f>TEXT(Table1417[[#This Row],[Fecha]],"mmm")</f>
        <v>abr</v>
      </c>
      <c r="AF314" s="9">
        <f t="shared" si="129"/>
        <v>17</v>
      </c>
    </row>
    <row r="315" spans="1:32">
      <c r="A315" s="1" t="s">
        <v>20</v>
      </c>
      <c r="B315" s="7">
        <v>45336</v>
      </c>
      <c r="C315" s="92">
        <f>YEAR(Table14[[#This Row],[Fecha]])</f>
        <v>2024</v>
      </c>
      <c r="D315" s="1">
        <v>540</v>
      </c>
      <c r="E315" s="8">
        <v>0.89238647339999999</v>
      </c>
      <c r="F315" s="8" t="str">
        <f>TEXT(Table14[[#This Row],[Fecha]],"mmm")</f>
        <v>feb</v>
      </c>
      <c r="G315" s="9">
        <f t="shared" si="128"/>
        <v>7</v>
      </c>
      <c r="R315" s="1" t="s">
        <v>19</v>
      </c>
      <c r="S315" s="7">
        <v>45441</v>
      </c>
      <c r="T315" s="1">
        <f>YEAR(Table1416[[#This Row],[Fecha]])</f>
        <v>2024</v>
      </c>
      <c r="U315" s="1">
        <v>450</v>
      </c>
      <c r="V315" s="8">
        <v>0.56417142860000002</v>
      </c>
      <c r="W315" s="8" t="str">
        <f>TEXT(Table1416[[#This Row],[Fecha]],"mmm")</f>
        <v>may</v>
      </c>
      <c r="X315" s="9">
        <f t="shared" si="130"/>
        <v>22</v>
      </c>
      <c r="Z315" s="1" t="s">
        <v>22</v>
      </c>
      <c r="AA315" s="7">
        <v>45409</v>
      </c>
      <c r="AB315" s="1">
        <f>YEAR(Table1417[[#This Row],[Fecha]])</f>
        <v>2024</v>
      </c>
      <c r="AC315" s="1">
        <v>450</v>
      </c>
      <c r="AD315" s="8">
        <v>0.65121481479999999</v>
      </c>
      <c r="AE315" s="8" t="str">
        <f>TEXT(Table1417[[#This Row],[Fecha]],"mmm")</f>
        <v>abr</v>
      </c>
      <c r="AF315" s="9">
        <f t="shared" si="129"/>
        <v>17</v>
      </c>
    </row>
    <row r="316" spans="1:32">
      <c r="A316" s="1" t="s">
        <v>20</v>
      </c>
      <c r="B316" s="7">
        <v>45336</v>
      </c>
      <c r="C316" s="92">
        <f>YEAR(Table14[[#This Row],[Fecha]])</f>
        <v>2024</v>
      </c>
      <c r="D316" s="1">
        <v>450</v>
      </c>
      <c r="E316" s="8">
        <v>0.74783279110000001</v>
      </c>
      <c r="F316" s="8" t="str">
        <f>TEXT(Table14[[#This Row],[Fecha]],"mmm")</f>
        <v>feb</v>
      </c>
      <c r="G316" s="9">
        <f t="shared" si="128"/>
        <v>7</v>
      </c>
      <c r="R316" s="1" t="s">
        <v>19</v>
      </c>
      <c r="S316" s="7">
        <v>45442</v>
      </c>
      <c r="T316" s="1">
        <f>YEAR(Table1416[[#This Row],[Fecha]])</f>
        <v>2024</v>
      </c>
      <c r="U316" s="1">
        <v>450</v>
      </c>
      <c r="V316" s="8">
        <v>0.62818412700000004</v>
      </c>
      <c r="W316" s="8" t="str">
        <f>TEXT(Table1416[[#This Row],[Fecha]],"mmm")</f>
        <v>may</v>
      </c>
      <c r="X316" s="9">
        <f t="shared" si="130"/>
        <v>22</v>
      </c>
      <c r="Z316" s="1" t="s">
        <v>22</v>
      </c>
      <c r="AA316" s="7">
        <v>45409</v>
      </c>
      <c r="AB316" s="1">
        <f>YEAR(Table1417[[#This Row],[Fecha]])</f>
        <v>2024</v>
      </c>
      <c r="AC316" s="1">
        <v>450</v>
      </c>
      <c r="AD316" s="8">
        <v>0.55448148149999998</v>
      </c>
      <c r="AE316" s="8" t="str">
        <f>TEXT(Table1417[[#This Row],[Fecha]],"mmm")</f>
        <v>abr</v>
      </c>
      <c r="AF316" s="9">
        <f t="shared" si="129"/>
        <v>17</v>
      </c>
    </row>
    <row r="317" spans="1:32">
      <c r="A317" s="1" t="s">
        <v>20</v>
      </c>
      <c r="B317" s="7">
        <v>45336</v>
      </c>
      <c r="C317" s="92">
        <f>YEAR(Table14[[#This Row],[Fecha]])</f>
        <v>2024</v>
      </c>
      <c r="D317" s="1">
        <v>450</v>
      </c>
      <c r="E317" s="8">
        <v>0.77442176870000001</v>
      </c>
      <c r="F317" s="8" t="str">
        <f>TEXT(Table14[[#This Row],[Fecha]],"mmm")</f>
        <v>feb</v>
      </c>
      <c r="G317" s="9">
        <f t="shared" si="128"/>
        <v>7</v>
      </c>
      <c r="R317" s="1" t="s">
        <v>19</v>
      </c>
      <c r="S317" s="7">
        <v>45443</v>
      </c>
      <c r="T317" s="1">
        <f>YEAR(Table1416[[#This Row],[Fecha]])</f>
        <v>2024</v>
      </c>
      <c r="U317" s="1">
        <v>450</v>
      </c>
      <c r="V317" s="8">
        <v>0.68597142860000004</v>
      </c>
      <c r="W317" s="8" t="str">
        <f>TEXT(Table1416[[#This Row],[Fecha]],"mmm")</f>
        <v>may</v>
      </c>
      <c r="X317" s="9">
        <f t="shared" si="130"/>
        <v>22</v>
      </c>
      <c r="Z317" s="1" t="s">
        <v>22</v>
      </c>
      <c r="AA317" s="7">
        <v>45411</v>
      </c>
      <c r="AB317" s="1">
        <f>YEAR(Table1417[[#This Row],[Fecha]])</f>
        <v>2024</v>
      </c>
      <c r="AC317" s="1">
        <v>450</v>
      </c>
      <c r="AD317" s="8">
        <v>0.35177777780000002</v>
      </c>
      <c r="AE317" s="8" t="str">
        <f>TEXT(Table1417[[#This Row],[Fecha]],"mmm")</f>
        <v>abr</v>
      </c>
      <c r="AF317" s="9">
        <f t="shared" ref="AF317:AF321" si="131">(WEEKNUM(AA317,2))</f>
        <v>18</v>
      </c>
    </row>
    <row r="318" spans="1:32">
      <c r="A318" s="1" t="s">
        <v>20</v>
      </c>
      <c r="B318" s="7">
        <v>45337</v>
      </c>
      <c r="C318" s="92">
        <f>YEAR(Table14[[#This Row],[Fecha]])</f>
        <v>2024</v>
      </c>
      <c r="D318" s="1">
        <v>540</v>
      </c>
      <c r="E318" s="8">
        <v>0.82549823629999997</v>
      </c>
      <c r="F318" s="8" t="str">
        <f>TEXT(Table14[[#This Row],[Fecha]],"mmm")</f>
        <v>feb</v>
      </c>
      <c r="G318" s="9">
        <f t="shared" si="128"/>
        <v>7</v>
      </c>
      <c r="R318" s="1" t="s">
        <v>19</v>
      </c>
      <c r="S318" s="7">
        <v>45444</v>
      </c>
      <c r="T318" s="1">
        <f>YEAR(Table1416[[#This Row],[Fecha]])</f>
        <v>2024</v>
      </c>
      <c r="U318" s="1">
        <v>465</v>
      </c>
      <c r="V318" s="8">
        <v>0.54960368660000003</v>
      </c>
      <c r="W318" s="8" t="str">
        <f>TEXT(Table1416[[#This Row],[Fecha]],"mmm")</f>
        <v>jun</v>
      </c>
      <c r="X318" s="9">
        <f t="shared" si="130"/>
        <v>22</v>
      </c>
      <c r="Z318" s="1" t="s">
        <v>22</v>
      </c>
      <c r="AA318" s="7">
        <v>45412</v>
      </c>
      <c r="AB318" s="1">
        <f>YEAR(Table1417[[#This Row],[Fecha]])</f>
        <v>2024</v>
      </c>
      <c r="AC318" s="1">
        <v>450</v>
      </c>
      <c r="AD318" s="8">
        <v>0.51647777780000004</v>
      </c>
      <c r="AE318" s="8" t="str">
        <f>TEXT(Table1417[[#This Row],[Fecha]],"mmm")</f>
        <v>abr</v>
      </c>
      <c r="AF318" s="9">
        <f t="shared" si="131"/>
        <v>18</v>
      </c>
    </row>
    <row r="319" spans="1:32">
      <c r="A319" s="1" t="s">
        <v>20</v>
      </c>
      <c r="B319" s="7">
        <v>45337</v>
      </c>
      <c r="C319" s="92">
        <f>YEAR(Table14[[#This Row],[Fecha]])</f>
        <v>2024</v>
      </c>
      <c r="D319" s="1">
        <v>450</v>
      </c>
      <c r="E319" s="8">
        <v>0.72139153440000003</v>
      </c>
      <c r="F319" s="8" t="str">
        <f>TEXT(Table14[[#This Row],[Fecha]],"mmm")</f>
        <v>feb</v>
      </c>
      <c r="G319" s="9">
        <f t="shared" si="128"/>
        <v>7</v>
      </c>
      <c r="R319" s="1" t="s">
        <v>19</v>
      </c>
      <c r="S319" s="7">
        <v>45446</v>
      </c>
      <c r="T319" s="1">
        <f>YEAR(Table1416[[#This Row],[Fecha]])</f>
        <v>2024</v>
      </c>
      <c r="U319" s="1">
        <v>330</v>
      </c>
      <c r="V319" s="8">
        <v>0.59166233769999999</v>
      </c>
      <c r="W319" s="8" t="str">
        <f>TEXT(Table1416[[#This Row],[Fecha]],"mmm")</f>
        <v>jun</v>
      </c>
      <c r="X319" s="9">
        <f t="shared" ref="X319:X327" si="132">(WEEKNUM(S319,2))</f>
        <v>23</v>
      </c>
      <c r="Z319" s="1" t="s">
        <v>22</v>
      </c>
      <c r="AA319" s="7">
        <v>45414</v>
      </c>
      <c r="AB319" s="1">
        <f>YEAR(Table1417[[#This Row],[Fecha]])</f>
        <v>2024</v>
      </c>
      <c r="AC319" s="1">
        <v>450</v>
      </c>
      <c r="AD319" s="8">
        <v>0.3677296296</v>
      </c>
      <c r="AE319" s="8" t="str">
        <f>TEXT(Table1417[[#This Row],[Fecha]],"mmm")</f>
        <v>may</v>
      </c>
      <c r="AF319" s="9">
        <f t="shared" si="131"/>
        <v>18</v>
      </c>
    </row>
    <row r="320" spans="1:32">
      <c r="A320" s="1" t="s">
        <v>20</v>
      </c>
      <c r="B320" s="7">
        <v>45337</v>
      </c>
      <c r="C320" s="92">
        <f>YEAR(Table14[[#This Row],[Fecha]])</f>
        <v>2024</v>
      </c>
      <c r="D320" s="1">
        <v>450</v>
      </c>
      <c r="E320" s="8">
        <v>0.77583947549999999</v>
      </c>
      <c r="F320" s="8" t="str">
        <f>TEXT(Table14[[#This Row],[Fecha]],"mmm")</f>
        <v>feb</v>
      </c>
      <c r="G320" s="9">
        <f t="shared" si="128"/>
        <v>7</v>
      </c>
      <c r="R320" s="1" t="s">
        <v>19</v>
      </c>
      <c r="S320" s="7">
        <v>45446</v>
      </c>
      <c r="T320" s="1">
        <f>YEAR(Table1416[[#This Row],[Fecha]])</f>
        <v>2024</v>
      </c>
      <c r="U320" s="1">
        <v>390</v>
      </c>
      <c r="V320" s="8">
        <v>0.54634798529999995</v>
      </c>
      <c r="W320" s="8" t="str">
        <f>TEXT(Table1416[[#This Row],[Fecha]],"mmm")</f>
        <v>jun</v>
      </c>
      <c r="X320" s="9">
        <f t="shared" si="132"/>
        <v>23</v>
      </c>
      <c r="Z320" s="1" t="s">
        <v>22</v>
      </c>
      <c r="AA320" s="7">
        <v>45415</v>
      </c>
      <c r="AB320" s="1">
        <f>YEAR(Table1417[[#This Row],[Fecha]])</f>
        <v>2024</v>
      </c>
      <c r="AC320" s="1">
        <v>450</v>
      </c>
      <c r="AD320" s="8">
        <v>0.53806666670000003</v>
      </c>
      <c r="AE320" s="8" t="str">
        <f>TEXT(Table1417[[#This Row],[Fecha]],"mmm")</f>
        <v>may</v>
      </c>
      <c r="AF320" s="9">
        <f t="shared" si="131"/>
        <v>18</v>
      </c>
    </row>
    <row r="321" spans="1:32">
      <c r="A321" s="1" t="s">
        <v>20</v>
      </c>
      <c r="B321" s="7">
        <v>45338</v>
      </c>
      <c r="C321" s="92">
        <f>YEAR(Table14[[#This Row],[Fecha]])</f>
        <v>2024</v>
      </c>
      <c r="D321" s="1">
        <v>540</v>
      </c>
      <c r="E321" s="8">
        <v>0.84034769460000003</v>
      </c>
      <c r="F321" s="8" t="str">
        <f>TEXT(Table14[[#This Row],[Fecha]],"mmm")</f>
        <v>feb</v>
      </c>
      <c r="G321" s="9">
        <f t="shared" si="128"/>
        <v>7</v>
      </c>
      <c r="R321" s="1" t="s">
        <v>19</v>
      </c>
      <c r="S321" s="7">
        <v>45447</v>
      </c>
      <c r="T321" s="1">
        <f>YEAR(Table1416[[#This Row],[Fecha]])</f>
        <v>2024</v>
      </c>
      <c r="U321" s="1">
        <v>450</v>
      </c>
      <c r="V321" s="8">
        <v>0.51227301589999996</v>
      </c>
      <c r="W321" s="8" t="str">
        <f>TEXT(Table1416[[#This Row],[Fecha]],"mmm")</f>
        <v>jun</v>
      </c>
      <c r="X321" s="9">
        <f t="shared" si="132"/>
        <v>23</v>
      </c>
      <c r="Z321" s="1" t="s">
        <v>22</v>
      </c>
      <c r="AA321" s="7">
        <v>45416</v>
      </c>
      <c r="AB321" s="1">
        <f>YEAR(Table1417[[#This Row],[Fecha]])</f>
        <v>2024</v>
      </c>
      <c r="AC321" s="1">
        <v>330</v>
      </c>
      <c r="AD321" s="8">
        <v>0.45638383840000002</v>
      </c>
      <c r="AE321" s="8" t="str">
        <f>TEXT(Table1417[[#This Row],[Fecha]],"mmm")</f>
        <v>may</v>
      </c>
      <c r="AF321" s="9">
        <f t="shared" si="131"/>
        <v>18</v>
      </c>
    </row>
    <row r="322" spans="1:32">
      <c r="A322" s="1" t="s">
        <v>20</v>
      </c>
      <c r="B322" s="7">
        <v>45338</v>
      </c>
      <c r="C322" s="92">
        <f>YEAR(Table14[[#This Row],[Fecha]])</f>
        <v>2024</v>
      </c>
      <c r="D322" s="1">
        <v>450</v>
      </c>
      <c r="E322" s="8">
        <v>0.73597278909999997</v>
      </c>
      <c r="F322" s="8" t="str">
        <f>TEXT(Table14[[#This Row],[Fecha]],"mmm")</f>
        <v>feb</v>
      </c>
      <c r="G322" s="9">
        <f t="shared" si="128"/>
        <v>7</v>
      </c>
      <c r="R322" s="1" t="s">
        <v>19</v>
      </c>
      <c r="S322" s="7">
        <v>45448</v>
      </c>
      <c r="T322" s="1">
        <f>YEAR(Table1416[[#This Row],[Fecha]])</f>
        <v>2024</v>
      </c>
      <c r="U322" s="1">
        <v>390</v>
      </c>
      <c r="V322" s="8">
        <v>0.65419780220000001</v>
      </c>
      <c r="W322" s="8" t="str">
        <f>TEXT(Table1416[[#This Row],[Fecha]],"mmm")</f>
        <v>jun</v>
      </c>
      <c r="X322" s="9">
        <f t="shared" si="132"/>
        <v>23</v>
      </c>
      <c r="Z322" s="1" t="s">
        <v>22</v>
      </c>
      <c r="AA322" s="7">
        <v>45418</v>
      </c>
      <c r="AB322" s="1">
        <f>YEAR(Table1417[[#This Row],[Fecha]])</f>
        <v>2024</v>
      </c>
      <c r="AC322" s="1">
        <v>450</v>
      </c>
      <c r="AD322" s="8">
        <v>0.48537777780000002</v>
      </c>
      <c r="AE322" s="8" t="str">
        <f>TEXT(Table1417[[#This Row],[Fecha]],"mmm")</f>
        <v>may</v>
      </c>
      <c r="AF322" s="9">
        <f t="shared" ref="AF322:AF326" si="133">(WEEKNUM(AA322,2))</f>
        <v>19</v>
      </c>
    </row>
    <row r="323" spans="1:32">
      <c r="A323" s="1" t="s">
        <v>20</v>
      </c>
      <c r="B323" s="7">
        <v>45338</v>
      </c>
      <c r="C323" s="92">
        <f>YEAR(Table14[[#This Row],[Fecha]])</f>
        <v>2024</v>
      </c>
      <c r="D323" s="1">
        <v>450</v>
      </c>
      <c r="E323" s="8">
        <v>0.77093877550000001</v>
      </c>
      <c r="F323" s="8" t="str">
        <f>TEXT(Table14[[#This Row],[Fecha]],"mmm")</f>
        <v>feb</v>
      </c>
      <c r="G323" s="9">
        <f t="shared" si="128"/>
        <v>7</v>
      </c>
      <c r="R323" s="1" t="s">
        <v>19</v>
      </c>
      <c r="S323" s="7">
        <v>45449</v>
      </c>
      <c r="T323" s="1">
        <f>YEAR(Table1416[[#This Row],[Fecha]])</f>
        <v>2024</v>
      </c>
      <c r="U323" s="1">
        <v>450</v>
      </c>
      <c r="V323" s="8">
        <v>0.65207619049999999</v>
      </c>
      <c r="W323" s="8" t="str">
        <f>TEXT(Table1416[[#This Row],[Fecha]],"mmm")</f>
        <v>jun</v>
      </c>
      <c r="X323" s="9">
        <f t="shared" si="132"/>
        <v>23</v>
      </c>
      <c r="Z323" s="1" t="s">
        <v>22</v>
      </c>
      <c r="AA323" s="7">
        <v>45419</v>
      </c>
      <c r="AB323" s="1">
        <f>YEAR(Table1417[[#This Row],[Fecha]])</f>
        <v>2024</v>
      </c>
      <c r="AC323" s="1">
        <v>450</v>
      </c>
      <c r="AD323" s="8">
        <v>0.63662222219999998</v>
      </c>
      <c r="AE323" s="8" t="str">
        <f>TEXT(Table1417[[#This Row],[Fecha]],"mmm")</f>
        <v>may</v>
      </c>
      <c r="AF323" s="9">
        <f t="shared" si="133"/>
        <v>19</v>
      </c>
    </row>
    <row r="324" spans="1:32">
      <c r="A324" s="1" t="s">
        <v>20</v>
      </c>
      <c r="B324" s="7">
        <v>45339</v>
      </c>
      <c r="C324" s="92">
        <f>YEAR(Table14[[#This Row],[Fecha]])</f>
        <v>2024</v>
      </c>
      <c r="D324" s="1">
        <v>450</v>
      </c>
      <c r="E324" s="8">
        <v>0.70884814949999997</v>
      </c>
      <c r="F324" s="8" t="str">
        <f>TEXT(Table14[[#This Row],[Fecha]],"mmm")</f>
        <v>feb</v>
      </c>
      <c r="G324" s="9">
        <f t="shared" si="128"/>
        <v>7</v>
      </c>
      <c r="R324" s="1" t="s">
        <v>19</v>
      </c>
      <c r="S324" s="7">
        <v>45450</v>
      </c>
      <c r="T324" s="1">
        <f>YEAR(Table1416[[#This Row],[Fecha]])</f>
        <v>2024</v>
      </c>
      <c r="U324" s="1">
        <v>390</v>
      </c>
      <c r="V324" s="8">
        <v>0.63459340659999997</v>
      </c>
      <c r="W324" s="8" t="str">
        <f>TEXT(Table1416[[#This Row],[Fecha]],"mmm")</f>
        <v>jun</v>
      </c>
      <c r="X324" s="9">
        <f t="shared" si="132"/>
        <v>23</v>
      </c>
      <c r="Z324" s="1" t="s">
        <v>22</v>
      </c>
      <c r="AA324" s="7">
        <v>45420</v>
      </c>
      <c r="AB324" s="1">
        <f>YEAR(Table1417[[#This Row],[Fecha]])</f>
        <v>2024</v>
      </c>
      <c r="AC324" s="1">
        <v>450</v>
      </c>
      <c r="AD324" s="8">
        <v>0.66160740740000001</v>
      </c>
      <c r="AE324" s="8" t="str">
        <f>TEXT(Table1417[[#This Row],[Fecha]],"mmm")</f>
        <v>may</v>
      </c>
      <c r="AF324" s="9">
        <f t="shared" si="133"/>
        <v>19</v>
      </c>
    </row>
    <row r="325" spans="1:32">
      <c r="A325" s="1" t="s">
        <v>20</v>
      </c>
      <c r="B325" s="7">
        <v>45339</v>
      </c>
      <c r="C325" s="92">
        <f>YEAR(Table14[[#This Row],[Fecha]])</f>
        <v>2024</v>
      </c>
      <c r="D325" s="1">
        <v>450</v>
      </c>
      <c r="E325" s="8">
        <v>0.37422164419999998</v>
      </c>
      <c r="F325" s="8" t="str">
        <f>TEXT(Table14[[#This Row],[Fecha]],"mmm")</f>
        <v>feb</v>
      </c>
      <c r="G325" s="9">
        <f t="shared" si="128"/>
        <v>7</v>
      </c>
      <c r="R325" s="1" t="s">
        <v>19</v>
      </c>
      <c r="S325" s="7">
        <v>45450</v>
      </c>
      <c r="T325" s="1">
        <f>YEAR(Table1416[[#This Row],[Fecha]])</f>
        <v>2024</v>
      </c>
      <c r="U325" s="1">
        <v>450</v>
      </c>
      <c r="V325" s="8">
        <v>0.56865396830000003</v>
      </c>
      <c r="W325" s="8" t="str">
        <f>TEXT(Table1416[[#This Row],[Fecha]],"mmm")</f>
        <v>jun</v>
      </c>
      <c r="X325" s="9">
        <f t="shared" si="132"/>
        <v>23</v>
      </c>
      <c r="Z325" s="1" t="s">
        <v>22</v>
      </c>
      <c r="AA325" s="7">
        <v>45421</v>
      </c>
      <c r="AB325" s="1">
        <f>YEAR(Table1417[[#This Row],[Fecha]])</f>
        <v>2024</v>
      </c>
      <c r="AC325" s="1">
        <v>450</v>
      </c>
      <c r="AD325" s="8">
        <v>0.42612222220000001</v>
      </c>
      <c r="AE325" s="8" t="str">
        <f>TEXT(Table1417[[#This Row],[Fecha]],"mmm")</f>
        <v>may</v>
      </c>
      <c r="AF325" s="9">
        <f t="shared" si="133"/>
        <v>19</v>
      </c>
    </row>
    <row r="326" spans="1:32">
      <c r="A326" s="1" t="s">
        <v>20</v>
      </c>
      <c r="B326" s="7">
        <v>45341</v>
      </c>
      <c r="C326" s="92">
        <f>YEAR(Table14[[#This Row],[Fecha]])</f>
        <v>2024</v>
      </c>
      <c r="D326" s="1">
        <v>540</v>
      </c>
      <c r="E326" s="8">
        <v>0.73164021160000003</v>
      </c>
      <c r="F326" s="8" t="str">
        <f>TEXT(Table14[[#This Row],[Fecha]],"mmm")</f>
        <v>feb</v>
      </c>
      <c r="G326" s="9">
        <f t="shared" ref="G326:G341" si="134">(WEEKNUM(B326,2))</f>
        <v>8</v>
      </c>
      <c r="R326" s="1" t="s">
        <v>19</v>
      </c>
      <c r="S326" s="7">
        <v>45451</v>
      </c>
      <c r="T326" s="1">
        <f>YEAR(Table1416[[#This Row],[Fecha]])</f>
        <v>2024</v>
      </c>
      <c r="U326" s="1">
        <v>330</v>
      </c>
      <c r="V326" s="8">
        <v>0.84131168830000003</v>
      </c>
      <c r="W326" s="8" t="str">
        <f>TEXT(Table1416[[#This Row],[Fecha]],"mmm")</f>
        <v>jun</v>
      </c>
      <c r="X326" s="9">
        <f t="shared" si="132"/>
        <v>23</v>
      </c>
      <c r="Z326" s="1" t="s">
        <v>22</v>
      </c>
      <c r="AA326" s="7">
        <v>45422</v>
      </c>
      <c r="AB326" s="1">
        <f>YEAR(Table1417[[#This Row],[Fecha]])</f>
        <v>2024</v>
      </c>
      <c r="AC326" s="1">
        <v>450</v>
      </c>
      <c r="AD326" s="8">
        <v>0.41331481479999999</v>
      </c>
      <c r="AE326" s="8" t="str">
        <f>TEXT(Table1417[[#This Row],[Fecha]],"mmm")</f>
        <v>may</v>
      </c>
      <c r="AF326" s="9">
        <f t="shared" si="133"/>
        <v>19</v>
      </c>
    </row>
    <row r="327" spans="1:32">
      <c r="A327" s="1" t="s">
        <v>20</v>
      </c>
      <c r="B327" s="7">
        <v>45341</v>
      </c>
      <c r="C327" s="92">
        <f>YEAR(Table14[[#This Row],[Fecha]])</f>
        <v>2024</v>
      </c>
      <c r="D327" s="1">
        <v>450</v>
      </c>
      <c r="E327" s="8">
        <v>0.39950113380000002</v>
      </c>
      <c r="F327" s="8" t="str">
        <f>TEXT(Table14[[#This Row],[Fecha]],"mmm")</f>
        <v>feb</v>
      </c>
      <c r="G327" s="9">
        <f t="shared" si="134"/>
        <v>8</v>
      </c>
      <c r="R327" s="1" t="s">
        <v>19</v>
      </c>
      <c r="S327" s="7">
        <v>45451</v>
      </c>
      <c r="T327" s="1">
        <f>YEAR(Table1416[[#This Row],[Fecha]])</f>
        <v>2024</v>
      </c>
      <c r="U327" s="1">
        <v>450</v>
      </c>
      <c r="V327" s="8">
        <v>0.67335238100000006</v>
      </c>
      <c r="W327" s="8" t="str">
        <f>TEXT(Table1416[[#This Row],[Fecha]],"mmm")</f>
        <v>jun</v>
      </c>
      <c r="X327" s="9">
        <f t="shared" si="132"/>
        <v>23</v>
      </c>
      <c r="Z327" s="1" t="s">
        <v>22</v>
      </c>
      <c r="AA327" s="7">
        <v>45425</v>
      </c>
      <c r="AB327" s="1">
        <f>YEAR(Table1417[[#This Row],[Fecha]])</f>
        <v>2024</v>
      </c>
      <c r="AC327" s="1">
        <v>450</v>
      </c>
      <c r="AD327" s="8">
        <v>0.55412962960000001</v>
      </c>
      <c r="AE327" s="8" t="str">
        <f>TEXT(Table1417[[#This Row],[Fecha]],"mmm")</f>
        <v>may</v>
      </c>
      <c r="AF327" s="9">
        <f t="shared" ref="AF327:AF331" si="135">(WEEKNUM(AA327,2))</f>
        <v>20</v>
      </c>
    </row>
    <row r="328" spans="1:32">
      <c r="A328" s="1" t="s">
        <v>20</v>
      </c>
      <c r="B328" s="7">
        <v>45342</v>
      </c>
      <c r="C328" s="92">
        <f>YEAR(Table14[[#This Row],[Fecha]])</f>
        <v>2024</v>
      </c>
      <c r="D328" s="1">
        <v>540</v>
      </c>
      <c r="E328" s="8">
        <v>0.92106027599999996</v>
      </c>
      <c r="F328" s="8" t="str">
        <f>TEXT(Table14[[#This Row],[Fecha]],"mmm")</f>
        <v>feb</v>
      </c>
      <c r="G328" s="9">
        <f t="shared" si="134"/>
        <v>8</v>
      </c>
      <c r="R328" s="1" t="s">
        <v>19</v>
      </c>
      <c r="S328" s="7">
        <v>45453</v>
      </c>
      <c r="T328" s="1">
        <f>YEAR(Table1416[[#This Row],[Fecha]])</f>
        <v>2024</v>
      </c>
      <c r="U328" s="1">
        <v>450</v>
      </c>
      <c r="V328" s="8">
        <v>0.44938412700000002</v>
      </c>
      <c r="W328" s="8" t="str">
        <f>TEXT(Table1416[[#This Row],[Fecha]],"mmm")</f>
        <v>jun</v>
      </c>
      <c r="X328" s="9">
        <f t="shared" ref="X328:X331" si="136">(WEEKNUM(S328,2))</f>
        <v>24</v>
      </c>
      <c r="Z328" s="1" t="s">
        <v>22</v>
      </c>
      <c r="AA328" s="7">
        <v>45426</v>
      </c>
      <c r="AB328" s="1">
        <f>YEAR(Table1417[[#This Row],[Fecha]])</f>
        <v>2024</v>
      </c>
      <c r="AC328" s="1">
        <v>165</v>
      </c>
      <c r="AD328" s="8">
        <v>0.54297979799999996</v>
      </c>
      <c r="AE328" s="8" t="str">
        <f>TEXT(Table1417[[#This Row],[Fecha]],"mmm")</f>
        <v>may</v>
      </c>
      <c r="AF328" s="9">
        <f t="shared" si="135"/>
        <v>20</v>
      </c>
    </row>
    <row r="329" spans="1:32">
      <c r="A329" s="1" t="s">
        <v>20</v>
      </c>
      <c r="B329" s="7">
        <v>45342</v>
      </c>
      <c r="C329" s="92">
        <f>YEAR(Table14[[#This Row],[Fecha]])</f>
        <v>2024</v>
      </c>
      <c r="D329" s="1">
        <v>450</v>
      </c>
      <c r="E329" s="8">
        <v>0.76820915030000003</v>
      </c>
      <c r="F329" s="8" t="str">
        <f>TEXT(Table14[[#This Row],[Fecha]],"mmm")</f>
        <v>feb</v>
      </c>
      <c r="G329" s="9">
        <f t="shared" si="134"/>
        <v>8</v>
      </c>
      <c r="R329" s="1" t="s">
        <v>19</v>
      </c>
      <c r="S329" s="7">
        <v>45454</v>
      </c>
      <c r="T329" s="1">
        <f>YEAR(Table1416[[#This Row],[Fecha]])</f>
        <v>2024</v>
      </c>
      <c r="U329" s="1">
        <v>270</v>
      </c>
      <c r="V329" s="8">
        <v>0.48780952379999998</v>
      </c>
      <c r="W329" s="8" t="str">
        <f>TEXT(Table1416[[#This Row],[Fecha]],"mmm")</f>
        <v>jun</v>
      </c>
      <c r="X329" s="9">
        <f t="shared" si="136"/>
        <v>24</v>
      </c>
      <c r="Z329" s="1" t="s">
        <v>22</v>
      </c>
      <c r="AA329" s="7">
        <v>45427</v>
      </c>
      <c r="AB329" s="1">
        <f>YEAR(Table1417[[#This Row],[Fecha]])</f>
        <v>2024</v>
      </c>
      <c r="AC329" s="1">
        <v>240</v>
      </c>
      <c r="AD329" s="8">
        <v>0.41893055559999998</v>
      </c>
      <c r="AE329" s="8" t="str">
        <f>TEXT(Table1417[[#This Row],[Fecha]],"mmm")</f>
        <v>may</v>
      </c>
      <c r="AF329" s="9">
        <f t="shared" si="135"/>
        <v>20</v>
      </c>
    </row>
    <row r="330" spans="1:32">
      <c r="A330" s="1" t="s">
        <v>20</v>
      </c>
      <c r="B330" s="7">
        <v>45342</v>
      </c>
      <c r="C330" s="92">
        <f>YEAR(Table14[[#This Row],[Fecha]])</f>
        <v>2024</v>
      </c>
      <c r="D330" s="1">
        <v>450</v>
      </c>
      <c r="E330" s="8">
        <v>0.49037819570000002</v>
      </c>
      <c r="F330" s="8" t="str">
        <f>TEXT(Table14[[#This Row],[Fecha]],"mmm")</f>
        <v>feb</v>
      </c>
      <c r="G330" s="9">
        <f t="shared" si="134"/>
        <v>8</v>
      </c>
      <c r="R330" s="1" t="s">
        <v>19</v>
      </c>
      <c r="S330" s="7">
        <v>45454</v>
      </c>
      <c r="T330" s="1">
        <f>YEAR(Table1416[[#This Row],[Fecha]])</f>
        <v>2024</v>
      </c>
      <c r="U330" s="1">
        <v>450</v>
      </c>
      <c r="V330" s="8">
        <v>0.49620250630000001</v>
      </c>
      <c r="W330" s="8" t="str">
        <f>TEXT(Table1416[[#This Row],[Fecha]],"mmm")</f>
        <v>jun</v>
      </c>
      <c r="X330" s="9">
        <f t="shared" si="136"/>
        <v>24</v>
      </c>
      <c r="Z330" s="1" t="s">
        <v>22</v>
      </c>
      <c r="AA330" s="7">
        <v>45428</v>
      </c>
      <c r="AB330" s="1">
        <f>YEAR(Table1417[[#This Row],[Fecha]])</f>
        <v>2024</v>
      </c>
      <c r="AC330" s="1">
        <v>450</v>
      </c>
      <c r="AD330" s="8">
        <v>0.6012740741</v>
      </c>
      <c r="AE330" s="8" t="str">
        <f>TEXT(Table1417[[#This Row],[Fecha]],"mmm")</f>
        <v>may</v>
      </c>
      <c r="AF330" s="9">
        <f t="shared" si="135"/>
        <v>20</v>
      </c>
    </row>
    <row r="331" spans="1:32">
      <c r="A331" s="1" t="s">
        <v>20</v>
      </c>
      <c r="B331" s="7">
        <v>45343</v>
      </c>
      <c r="C331" s="92">
        <f>YEAR(Table14[[#This Row],[Fecha]])</f>
        <v>2024</v>
      </c>
      <c r="D331" s="1">
        <v>540</v>
      </c>
      <c r="E331" s="8">
        <v>0.79390022680000005</v>
      </c>
      <c r="F331" s="8" t="str">
        <f>TEXT(Table14[[#This Row],[Fecha]],"mmm")</f>
        <v>feb</v>
      </c>
      <c r="G331" s="9">
        <f t="shared" si="134"/>
        <v>8</v>
      </c>
      <c r="R331" s="1" t="s">
        <v>19</v>
      </c>
      <c r="S331" s="7">
        <v>45455</v>
      </c>
      <c r="T331" s="1">
        <f>YEAR(Table1416[[#This Row],[Fecha]])</f>
        <v>2024</v>
      </c>
      <c r="U331" s="1">
        <v>540</v>
      </c>
      <c r="V331" s="8">
        <v>0.52453439150000003</v>
      </c>
      <c r="W331" s="8" t="str">
        <f>TEXT(Table1416[[#This Row],[Fecha]],"mmm")</f>
        <v>jun</v>
      </c>
      <c r="X331" s="9">
        <f t="shared" si="136"/>
        <v>24</v>
      </c>
      <c r="Z331" s="1" t="s">
        <v>22</v>
      </c>
      <c r="AA331" s="7">
        <v>45429</v>
      </c>
      <c r="AB331" s="1">
        <f>YEAR(Table1417[[#This Row],[Fecha]])</f>
        <v>2024</v>
      </c>
      <c r="AC331" s="1">
        <v>495</v>
      </c>
      <c r="AD331" s="8">
        <v>0.61404713799999999</v>
      </c>
      <c r="AE331" s="8" t="str">
        <f>TEXT(Table1417[[#This Row],[Fecha]],"mmm")</f>
        <v>may</v>
      </c>
      <c r="AF331" s="9">
        <f t="shared" si="135"/>
        <v>20</v>
      </c>
    </row>
    <row r="332" spans="1:32">
      <c r="A332" s="1" t="s">
        <v>20</v>
      </c>
      <c r="B332" s="7">
        <v>45343</v>
      </c>
      <c r="C332" s="92">
        <f>YEAR(Table14[[#This Row],[Fecha]])</f>
        <v>2024</v>
      </c>
      <c r="D332" s="1">
        <v>450</v>
      </c>
      <c r="E332" s="8">
        <v>0.64188253380000004</v>
      </c>
      <c r="F332" s="8" t="str">
        <f>TEXT(Table14[[#This Row],[Fecha]],"mmm")</f>
        <v>feb</v>
      </c>
      <c r="G332" s="9">
        <f t="shared" si="134"/>
        <v>8</v>
      </c>
      <c r="R332" s="1" t="s">
        <v>19</v>
      </c>
      <c r="S332" s="7">
        <v>45510</v>
      </c>
      <c r="T332" s="1">
        <f>YEAR(Table1416[[#This Row],[Fecha]])</f>
        <v>2024</v>
      </c>
      <c r="U332" s="1">
        <v>450</v>
      </c>
      <c r="V332" s="8">
        <v>0.69497777780000003</v>
      </c>
      <c r="W332" s="8" t="str">
        <f>TEXT(Table1416[[#This Row],[Fecha]],"mmm")</f>
        <v>ago</v>
      </c>
      <c r="X332" s="9">
        <f t="shared" ref="X332:X341" si="137">(WEEKNUM(S332,2))</f>
        <v>32</v>
      </c>
      <c r="Z332" s="1" t="s">
        <v>22</v>
      </c>
      <c r="AA332" s="7">
        <v>45432</v>
      </c>
      <c r="AB332" s="1">
        <f>YEAR(Table1417[[#This Row],[Fecha]])</f>
        <v>2024</v>
      </c>
      <c r="AC332" s="1">
        <v>450</v>
      </c>
      <c r="AD332" s="8">
        <v>0.56431851850000003</v>
      </c>
      <c r="AE332" s="8" t="str">
        <f>TEXT(Table1417[[#This Row],[Fecha]],"mmm")</f>
        <v>may</v>
      </c>
      <c r="AF332" s="9">
        <f t="shared" ref="AF332:AF340" si="138">(WEEKNUM(AA332,2))</f>
        <v>21</v>
      </c>
    </row>
    <row r="333" spans="1:32">
      <c r="A333" s="1" t="s">
        <v>20</v>
      </c>
      <c r="B333" s="7">
        <v>45343</v>
      </c>
      <c r="C333" s="92">
        <f>YEAR(Table14[[#This Row],[Fecha]])</f>
        <v>2024</v>
      </c>
      <c r="D333" s="1">
        <v>450</v>
      </c>
      <c r="E333" s="8">
        <v>0.61253549770000004</v>
      </c>
      <c r="F333" s="8" t="str">
        <f>TEXT(Table14[[#This Row],[Fecha]],"mmm")</f>
        <v>feb</v>
      </c>
      <c r="G333" s="9">
        <f t="shared" si="134"/>
        <v>8</v>
      </c>
      <c r="R333" s="1" t="s">
        <v>19</v>
      </c>
      <c r="S333" s="7">
        <v>45510</v>
      </c>
      <c r="T333" s="1">
        <f>YEAR(Table1416[[#This Row],[Fecha]])</f>
        <v>2024</v>
      </c>
      <c r="U333" s="1">
        <v>450</v>
      </c>
      <c r="V333" s="8">
        <v>0.8505396825</v>
      </c>
      <c r="W333" s="8" t="str">
        <f>TEXT(Table1416[[#This Row],[Fecha]],"mmm")</f>
        <v>ago</v>
      </c>
      <c r="X333" s="9">
        <f t="shared" si="137"/>
        <v>32</v>
      </c>
      <c r="Z333" s="1" t="s">
        <v>22</v>
      </c>
      <c r="AA333" s="7">
        <v>45434</v>
      </c>
      <c r="AB333" s="1">
        <f>YEAR(Table1417[[#This Row],[Fecha]])</f>
        <v>2024</v>
      </c>
      <c r="AC333" s="1">
        <v>450</v>
      </c>
      <c r="AD333" s="8">
        <v>0.62851481480000004</v>
      </c>
      <c r="AE333" s="8" t="str">
        <f>TEXT(Table1417[[#This Row],[Fecha]],"mmm")</f>
        <v>may</v>
      </c>
      <c r="AF333" s="9">
        <f t="shared" si="138"/>
        <v>21</v>
      </c>
    </row>
    <row r="334" spans="1:32">
      <c r="A334" s="1" t="s">
        <v>20</v>
      </c>
      <c r="B334" s="7">
        <v>45344</v>
      </c>
      <c r="C334" s="92">
        <f>YEAR(Table14[[#This Row],[Fecha]])</f>
        <v>2024</v>
      </c>
      <c r="D334" s="1">
        <v>540</v>
      </c>
      <c r="E334" s="8">
        <v>0.73656966489999998</v>
      </c>
      <c r="F334" s="8" t="str">
        <f>TEXT(Table14[[#This Row],[Fecha]],"mmm")</f>
        <v>feb</v>
      </c>
      <c r="G334" s="9">
        <f t="shared" si="134"/>
        <v>8</v>
      </c>
      <c r="R334" s="1" t="s">
        <v>19</v>
      </c>
      <c r="S334" s="7">
        <v>45511</v>
      </c>
      <c r="T334" s="1">
        <f>YEAR(Table1416[[#This Row],[Fecha]])</f>
        <v>2024</v>
      </c>
      <c r="U334" s="1">
        <v>450</v>
      </c>
      <c r="V334" s="8">
        <v>0.4063025898</v>
      </c>
      <c r="W334" s="8" t="str">
        <f>TEXT(Table1416[[#This Row],[Fecha]],"mmm")</f>
        <v>ago</v>
      </c>
      <c r="X334" s="9">
        <f t="shared" si="137"/>
        <v>32</v>
      </c>
      <c r="Z334" s="1" t="s">
        <v>22</v>
      </c>
      <c r="AA334" s="7">
        <v>45434</v>
      </c>
      <c r="AB334" s="1">
        <f>YEAR(Table1417[[#This Row],[Fecha]])</f>
        <v>2024</v>
      </c>
      <c r="AC334" s="1">
        <v>450</v>
      </c>
      <c r="AD334" s="8">
        <v>0.54030370370000003</v>
      </c>
      <c r="AE334" s="8" t="str">
        <f>TEXT(Table1417[[#This Row],[Fecha]],"mmm")</f>
        <v>may</v>
      </c>
      <c r="AF334" s="9">
        <f t="shared" si="138"/>
        <v>21</v>
      </c>
    </row>
    <row r="335" spans="1:32">
      <c r="A335" s="1" t="s">
        <v>20</v>
      </c>
      <c r="B335" s="7">
        <v>45344</v>
      </c>
      <c r="C335" s="92">
        <f>YEAR(Table14[[#This Row],[Fecha]])</f>
        <v>2024</v>
      </c>
      <c r="D335" s="1">
        <v>450</v>
      </c>
      <c r="E335" s="8">
        <v>0.53770994849999998</v>
      </c>
      <c r="F335" s="8" t="str">
        <f>TEXT(Table14[[#This Row],[Fecha]],"mmm")</f>
        <v>feb</v>
      </c>
      <c r="G335" s="9">
        <f t="shared" si="134"/>
        <v>8</v>
      </c>
      <c r="R335" s="1" t="s">
        <v>19</v>
      </c>
      <c r="S335" s="7">
        <v>45511</v>
      </c>
      <c r="T335" s="1">
        <f>YEAR(Table1416[[#This Row],[Fecha]])</f>
        <v>2024</v>
      </c>
      <c r="U335" s="1">
        <v>450</v>
      </c>
      <c r="V335" s="8">
        <v>0.33322472850000001</v>
      </c>
      <c r="W335" s="8" t="str">
        <f>TEXT(Table1416[[#This Row],[Fecha]],"mmm")</f>
        <v>ago</v>
      </c>
      <c r="X335" s="9">
        <f t="shared" si="137"/>
        <v>32</v>
      </c>
      <c r="Z335" s="1" t="s">
        <v>22</v>
      </c>
      <c r="AA335" s="7">
        <v>45435</v>
      </c>
      <c r="AB335" s="1">
        <f>YEAR(Table1417[[#This Row],[Fecha]])</f>
        <v>2024</v>
      </c>
      <c r="AC335" s="1">
        <v>450</v>
      </c>
      <c r="AD335" s="8">
        <v>0.39056666670000001</v>
      </c>
      <c r="AE335" s="8" t="str">
        <f>TEXT(Table1417[[#This Row],[Fecha]],"mmm")</f>
        <v>may</v>
      </c>
      <c r="AF335" s="9">
        <f t="shared" si="138"/>
        <v>21</v>
      </c>
    </row>
    <row r="336" spans="1:32">
      <c r="A336" s="1" t="s">
        <v>20</v>
      </c>
      <c r="B336" s="7">
        <v>45344</v>
      </c>
      <c r="C336" s="92">
        <f>YEAR(Table14[[#This Row],[Fecha]])</f>
        <v>2024</v>
      </c>
      <c r="D336" s="1">
        <v>450</v>
      </c>
      <c r="E336" s="8">
        <v>0.85946485260000005</v>
      </c>
      <c r="F336" s="8" t="str">
        <f>TEXT(Table14[[#This Row],[Fecha]],"mmm")</f>
        <v>feb</v>
      </c>
      <c r="G336" s="9">
        <f t="shared" si="134"/>
        <v>8</v>
      </c>
      <c r="R336" s="1" t="s">
        <v>19</v>
      </c>
      <c r="S336" s="7">
        <v>45512</v>
      </c>
      <c r="T336" s="1">
        <f>YEAR(Table1416[[#This Row],[Fecha]])</f>
        <v>2024</v>
      </c>
      <c r="U336" s="1">
        <v>450</v>
      </c>
      <c r="V336" s="8">
        <v>0.44826666669999998</v>
      </c>
      <c r="W336" s="8" t="str">
        <f>TEXT(Table1416[[#This Row],[Fecha]],"mmm")</f>
        <v>ago</v>
      </c>
      <c r="X336" s="9">
        <f t="shared" si="137"/>
        <v>32</v>
      </c>
      <c r="Z336" s="1" t="s">
        <v>22</v>
      </c>
      <c r="AA336" s="7">
        <v>45435</v>
      </c>
      <c r="AB336" s="1">
        <f>YEAR(Table1417[[#This Row],[Fecha]])</f>
        <v>2024</v>
      </c>
      <c r="AC336" s="1">
        <v>450</v>
      </c>
      <c r="AD336" s="8">
        <v>0.43888518520000003</v>
      </c>
      <c r="AE336" s="8" t="str">
        <f>TEXT(Table1417[[#This Row],[Fecha]],"mmm")</f>
        <v>may</v>
      </c>
      <c r="AF336" s="9">
        <f t="shared" si="138"/>
        <v>21</v>
      </c>
    </row>
    <row r="337" spans="1:32">
      <c r="A337" s="1" t="s">
        <v>20</v>
      </c>
      <c r="B337" s="7">
        <v>45345</v>
      </c>
      <c r="C337" s="92">
        <f>YEAR(Table14[[#This Row],[Fecha]])</f>
        <v>2024</v>
      </c>
      <c r="D337" s="1">
        <v>540</v>
      </c>
      <c r="E337" s="8">
        <v>0.8577248677</v>
      </c>
      <c r="F337" s="8" t="str">
        <f>TEXT(Table14[[#This Row],[Fecha]],"mmm")</f>
        <v>feb</v>
      </c>
      <c r="G337" s="9">
        <f t="shared" si="134"/>
        <v>8</v>
      </c>
      <c r="R337" s="1" t="s">
        <v>19</v>
      </c>
      <c r="S337" s="7">
        <v>45512</v>
      </c>
      <c r="T337" s="1">
        <f>YEAR(Table1416[[#This Row],[Fecha]])</f>
        <v>2024</v>
      </c>
      <c r="U337" s="1">
        <v>450</v>
      </c>
      <c r="V337" s="8">
        <v>0.22856190479999999</v>
      </c>
      <c r="W337" s="8" t="str">
        <f>TEXT(Table1416[[#This Row],[Fecha]],"mmm")</f>
        <v>ago</v>
      </c>
      <c r="X337" s="9">
        <f t="shared" si="137"/>
        <v>32</v>
      </c>
      <c r="Z337" s="1" t="s">
        <v>22</v>
      </c>
      <c r="AA337" s="7">
        <v>45436</v>
      </c>
      <c r="AB337" s="1">
        <f>YEAR(Table1417[[#This Row],[Fecha]])</f>
        <v>2024</v>
      </c>
      <c r="AC337" s="1">
        <v>450</v>
      </c>
      <c r="AD337" s="8">
        <v>0.55893333329999995</v>
      </c>
      <c r="AE337" s="8" t="str">
        <f>TEXT(Table1417[[#This Row],[Fecha]],"mmm")</f>
        <v>may</v>
      </c>
      <c r="AF337" s="9">
        <f t="shared" si="138"/>
        <v>21</v>
      </c>
    </row>
    <row r="338" spans="1:32">
      <c r="A338" s="1" t="s">
        <v>20</v>
      </c>
      <c r="B338" s="7">
        <v>45345</v>
      </c>
      <c r="C338" s="92">
        <f>YEAR(Table14[[#This Row],[Fecha]])</f>
        <v>2024</v>
      </c>
      <c r="D338" s="1">
        <v>450</v>
      </c>
      <c r="E338" s="8">
        <v>0.60457671960000003</v>
      </c>
      <c r="F338" s="8" t="str">
        <f>TEXT(Table14[[#This Row],[Fecha]],"mmm")</f>
        <v>feb</v>
      </c>
      <c r="G338" s="9">
        <f t="shared" si="134"/>
        <v>8</v>
      </c>
      <c r="R338" s="1" t="s">
        <v>19</v>
      </c>
      <c r="S338" s="7">
        <v>45513</v>
      </c>
      <c r="T338" s="1">
        <f>YEAR(Table1416[[#This Row],[Fecha]])</f>
        <v>2024</v>
      </c>
      <c r="U338" s="1">
        <v>450</v>
      </c>
      <c r="V338" s="8">
        <v>0.61688571430000005</v>
      </c>
      <c r="W338" s="8" t="str">
        <f>TEXT(Table1416[[#This Row],[Fecha]],"mmm")</f>
        <v>ago</v>
      </c>
      <c r="X338" s="9">
        <f t="shared" si="137"/>
        <v>32</v>
      </c>
      <c r="Z338" s="1" t="s">
        <v>22</v>
      </c>
      <c r="AA338" s="7">
        <v>45436</v>
      </c>
      <c r="AB338" s="1">
        <f>YEAR(Table1417[[#This Row],[Fecha]])</f>
        <v>2024</v>
      </c>
      <c r="AC338" s="1">
        <v>450</v>
      </c>
      <c r="AD338" s="8">
        <v>0.40339259259999999</v>
      </c>
      <c r="AE338" s="8" t="str">
        <f>TEXT(Table1417[[#This Row],[Fecha]],"mmm")</f>
        <v>may</v>
      </c>
      <c r="AF338" s="9">
        <f t="shared" si="138"/>
        <v>21</v>
      </c>
    </row>
    <row r="339" spans="1:32">
      <c r="A339" s="1" t="s">
        <v>20</v>
      </c>
      <c r="B339" s="7">
        <v>45345</v>
      </c>
      <c r="C339" s="92">
        <f>YEAR(Table14[[#This Row],[Fecha]])</f>
        <v>2024</v>
      </c>
      <c r="D339" s="1">
        <v>450</v>
      </c>
      <c r="E339" s="8">
        <v>0.82391005289999997</v>
      </c>
      <c r="F339" s="8" t="str">
        <f>TEXT(Table14[[#This Row],[Fecha]],"mmm")</f>
        <v>feb</v>
      </c>
      <c r="G339" s="9">
        <f t="shared" si="134"/>
        <v>8</v>
      </c>
      <c r="R339" s="1" t="s">
        <v>19</v>
      </c>
      <c r="S339" s="7">
        <v>45513</v>
      </c>
      <c r="T339" s="1">
        <f>YEAR(Table1416[[#This Row],[Fecha]])</f>
        <v>2024</v>
      </c>
      <c r="U339" s="1">
        <v>450</v>
      </c>
      <c r="V339" s="8">
        <v>0.57762857140000001</v>
      </c>
      <c r="W339" s="8" t="str">
        <f>TEXT(Table1416[[#This Row],[Fecha]],"mmm")</f>
        <v>ago</v>
      </c>
      <c r="X339" s="9">
        <f t="shared" si="137"/>
        <v>32</v>
      </c>
      <c r="Z339" s="1" t="s">
        <v>22</v>
      </c>
      <c r="AA339" s="7">
        <v>45437</v>
      </c>
      <c r="AB339" s="1">
        <f>YEAR(Table1417[[#This Row],[Fecha]])</f>
        <v>2024</v>
      </c>
      <c r="AC339" s="1">
        <v>330</v>
      </c>
      <c r="AD339" s="8">
        <v>0.66854545450000002</v>
      </c>
      <c r="AE339" s="8" t="str">
        <f>TEXT(Table1417[[#This Row],[Fecha]],"mmm")</f>
        <v>may</v>
      </c>
      <c r="AF339" s="9">
        <f t="shared" si="138"/>
        <v>21</v>
      </c>
    </row>
    <row r="340" spans="1:32">
      <c r="A340" s="1" t="s">
        <v>20</v>
      </c>
      <c r="B340" s="7">
        <v>45346</v>
      </c>
      <c r="C340" s="92">
        <f>YEAR(Table14[[#This Row],[Fecha]])</f>
        <v>2024</v>
      </c>
      <c r="D340" s="1">
        <v>450</v>
      </c>
      <c r="E340" s="8">
        <v>0.65646187359999997</v>
      </c>
      <c r="F340" s="8" t="str">
        <f>TEXT(Table14[[#This Row],[Fecha]],"mmm")</f>
        <v>feb</v>
      </c>
      <c r="G340" s="9">
        <f t="shared" si="134"/>
        <v>8</v>
      </c>
      <c r="R340" s="1" t="s">
        <v>19</v>
      </c>
      <c r="S340" s="7">
        <v>45514</v>
      </c>
      <c r="T340" s="1">
        <f>YEAR(Table1416[[#This Row],[Fecha]])</f>
        <v>2024</v>
      </c>
      <c r="U340" s="1">
        <v>450</v>
      </c>
      <c r="V340" s="8">
        <v>0.3392</v>
      </c>
      <c r="W340" s="8" t="str">
        <f>TEXT(Table1416[[#This Row],[Fecha]],"mmm")</f>
        <v>ago</v>
      </c>
      <c r="X340" s="9">
        <f t="shared" si="137"/>
        <v>32</v>
      </c>
      <c r="Z340" s="1" t="s">
        <v>22</v>
      </c>
      <c r="AA340" s="7">
        <v>45437</v>
      </c>
      <c r="AB340" s="1">
        <f>YEAR(Table1417[[#This Row],[Fecha]])</f>
        <v>2024</v>
      </c>
      <c r="AC340" s="1">
        <v>450</v>
      </c>
      <c r="AD340" s="8">
        <v>0.61399259260000005</v>
      </c>
      <c r="AE340" s="8" t="str">
        <f>TEXT(Table1417[[#This Row],[Fecha]],"mmm")</f>
        <v>may</v>
      </c>
      <c r="AF340" s="9">
        <f t="shared" si="138"/>
        <v>21</v>
      </c>
    </row>
    <row r="341" spans="1:32">
      <c r="A341" s="1" t="s">
        <v>20</v>
      </c>
      <c r="B341" s="7">
        <v>45346</v>
      </c>
      <c r="C341" s="92">
        <f>YEAR(Table14[[#This Row],[Fecha]])</f>
        <v>2024</v>
      </c>
      <c r="D341" s="1">
        <v>450</v>
      </c>
      <c r="E341" s="8">
        <v>0.8511993242</v>
      </c>
      <c r="F341" s="8" t="str">
        <f>TEXT(Table14[[#This Row],[Fecha]],"mmm")</f>
        <v>feb</v>
      </c>
      <c r="G341" s="9">
        <f t="shared" si="134"/>
        <v>8</v>
      </c>
      <c r="R341" s="1" t="s">
        <v>19</v>
      </c>
      <c r="S341" s="7">
        <v>45514</v>
      </c>
      <c r="T341" s="1">
        <f>YEAR(Table1416[[#This Row],[Fecha]])</f>
        <v>2024</v>
      </c>
      <c r="U341" s="1">
        <v>450</v>
      </c>
      <c r="V341" s="8">
        <v>0.29416507939999997</v>
      </c>
      <c r="W341" s="8" t="str">
        <f>TEXT(Table1416[[#This Row],[Fecha]],"mmm")</f>
        <v>ago</v>
      </c>
      <c r="X341" s="9">
        <f t="shared" si="137"/>
        <v>32</v>
      </c>
      <c r="Z341" s="1" t="s">
        <v>22</v>
      </c>
      <c r="AA341" s="7">
        <v>45439</v>
      </c>
      <c r="AB341" s="1">
        <f>YEAR(Table1417[[#This Row],[Fecha]])</f>
        <v>2024</v>
      </c>
      <c r="AC341" s="1">
        <v>450</v>
      </c>
      <c r="AD341" s="8">
        <v>0.40155925930000003</v>
      </c>
      <c r="AE341" s="8" t="str">
        <f>TEXT(Table1417[[#This Row],[Fecha]],"mmm")</f>
        <v>may</v>
      </c>
      <c r="AF341" s="9">
        <f t="shared" ref="AF341:AF350" si="139">(WEEKNUM(AA341,2))</f>
        <v>22</v>
      </c>
    </row>
    <row r="342" spans="1:32">
      <c r="A342" s="1" t="s">
        <v>20</v>
      </c>
      <c r="B342" s="7">
        <v>45348</v>
      </c>
      <c r="C342" s="92">
        <f>YEAR(Table14[[#This Row],[Fecha]])</f>
        <v>2024</v>
      </c>
      <c r="D342" s="1">
        <v>540</v>
      </c>
      <c r="E342" s="8">
        <v>0.76551207730000004</v>
      </c>
      <c r="F342" s="8" t="str">
        <f>TEXT(Table14[[#This Row],[Fecha]],"mmm")</f>
        <v>feb</v>
      </c>
      <c r="G342" s="9">
        <f t="shared" ref="G342:G357" si="140">(WEEKNUM(B342,2))</f>
        <v>9</v>
      </c>
      <c r="R342" s="1" t="s">
        <v>19</v>
      </c>
      <c r="S342" s="7">
        <v>45516</v>
      </c>
      <c r="T342" s="1">
        <f>YEAR(Table1416[[#This Row],[Fecha]])</f>
        <v>2024</v>
      </c>
      <c r="U342" s="1">
        <v>450</v>
      </c>
      <c r="V342" s="8">
        <v>0.54429841270000001</v>
      </c>
      <c r="W342" s="8" t="str">
        <f>TEXT(Table1416[[#This Row],[Fecha]],"mmm")</f>
        <v>ago</v>
      </c>
      <c r="X342" s="9">
        <f t="shared" ref="X342:X346" si="141">(WEEKNUM(S342,2))</f>
        <v>33</v>
      </c>
      <c r="Z342" s="1" t="s">
        <v>22</v>
      </c>
      <c r="AA342" s="7">
        <v>45440</v>
      </c>
      <c r="AB342" s="1">
        <f>YEAR(Table1417[[#This Row],[Fecha]])</f>
        <v>2024</v>
      </c>
      <c r="AC342" s="1">
        <v>450</v>
      </c>
      <c r="AD342" s="8">
        <v>0.48489629629999997</v>
      </c>
      <c r="AE342" s="8" t="str">
        <f>TEXT(Table1417[[#This Row],[Fecha]],"mmm")</f>
        <v>may</v>
      </c>
      <c r="AF342" s="9">
        <f t="shared" si="139"/>
        <v>22</v>
      </c>
    </row>
    <row r="343" spans="1:32">
      <c r="A343" s="1" t="s">
        <v>20</v>
      </c>
      <c r="B343" s="7">
        <v>45348</v>
      </c>
      <c r="C343" s="92">
        <f>YEAR(Table14[[#This Row],[Fecha]])</f>
        <v>2024</v>
      </c>
      <c r="D343" s="1">
        <v>450</v>
      </c>
      <c r="E343" s="8">
        <v>0.70055751629999996</v>
      </c>
      <c r="F343" s="8" t="str">
        <f>TEXT(Table14[[#This Row],[Fecha]],"mmm")</f>
        <v>feb</v>
      </c>
      <c r="G343" s="9">
        <f t="shared" si="140"/>
        <v>9</v>
      </c>
      <c r="R343" s="1" t="s">
        <v>19</v>
      </c>
      <c r="S343" s="7">
        <v>45517</v>
      </c>
      <c r="T343" s="1">
        <f>YEAR(Table1416[[#This Row],[Fecha]])</f>
        <v>2024</v>
      </c>
      <c r="U343" s="1">
        <v>450</v>
      </c>
      <c r="V343" s="8">
        <v>0.43117460320000001</v>
      </c>
      <c r="W343" s="8" t="str">
        <f>TEXT(Table1416[[#This Row],[Fecha]],"mmm")</f>
        <v>ago</v>
      </c>
      <c r="X343" s="9">
        <f t="shared" si="141"/>
        <v>33</v>
      </c>
      <c r="Z343" s="1" t="s">
        <v>22</v>
      </c>
      <c r="AA343" s="7">
        <v>45440</v>
      </c>
      <c r="AB343" s="1">
        <f>YEAR(Table1417[[#This Row],[Fecha]])</f>
        <v>2024</v>
      </c>
      <c r="AC343" s="1">
        <v>450</v>
      </c>
      <c r="AD343" s="8">
        <v>0.37245555559999999</v>
      </c>
      <c r="AE343" s="8" t="str">
        <f>TEXT(Table1417[[#This Row],[Fecha]],"mmm")</f>
        <v>may</v>
      </c>
      <c r="AF343" s="9">
        <f t="shared" si="139"/>
        <v>22</v>
      </c>
    </row>
    <row r="344" spans="1:32">
      <c r="A344" s="1" t="s">
        <v>20</v>
      </c>
      <c r="B344" s="7">
        <v>45349</v>
      </c>
      <c r="C344" s="92">
        <f>YEAR(Table14[[#This Row],[Fecha]])</f>
        <v>2024</v>
      </c>
      <c r="D344" s="1">
        <v>540</v>
      </c>
      <c r="E344" s="8">
        <v>0.6424976657</v>
      </c>
      <c r="F344" s="8" t="str">
        <f>TEXT(Table14[[#This Row],[Fecha]],"mmm")</f>
        <v>feb</v>
      </c>
      <c r="G344" s="9">
        <f t="shared" si="140"/>
        <v>9</v>
      </c>
      <c r="R344" s="1" t="s">
        <v>19</v>
      </c>
      <c r="S344" s="7">
        <v>45518</v>
      </c>
      <c r="T344" s="1">
        <f>YEAR(Table1416[[#This Row],[Fecha]])</f>
        <v>2024</v>
      </c>
      <c r="U344" s="1">
        <v>450</v>
      </c>
      <c r="V344" s="8">
        <v>0.59643174600000004</v>
      </c>
      <c r="W344" s="8" t="str">
        <f>TEXT(Table1416[[#This Row],[Fecha]],"mmm")</f>
        <v>ago</v>
      </c>
      <c r="X344" s="9">
        <f t="shared" si="141"/>
        <v>33</v>
      </c>
      <c r="Z344" s="1" t="s">
        <v>22</v>
      </c>
      <c r="AA344" s="7">
        <v>45441</v>
      </c>
      <c r="AB344" s="1">
        <f>YEAR(Table1417[[#This Row],[Fecha]])</f>
        <v>2024</v>
      </c>
      <c r="AC344" s="1">
        <v>450</v>
      </c>
      <c r="AD344" s="8">
        <v>0.50052222219999998</v>
      </c>
      <c r="AE344" s="8" t="str">
        <f>TEXT(Table1417[[#This Row],[Fecha]],"mmm")</f>
        <v>may</v>
      </c>
      <c r="AF344" s="9">
        <f t="shared" si="139"/>
        <v>22</v>
      </c>
    </row>
    <row r="345" spans="1:32">
      <c r="A345" s="1" t="s">
        <v>20</v>
      </c>
      <c r="B345" s="7">
        <v>45349</v>
      </c>
      <c r="C345" s="92">
        <f>YEAR(Table14[[#This Row],[Fecha]])</f>
        <v>2024</v>
      </c>
      <c r="D345" s="1">
        <v>450</v>
      </c>
      <c r="E345" s="8">
        <v>0.46746840960000002</v>
      </c>
      <c r="F345" s="8" t="str">
        <f>TEXT(Table14[[#This Row],[Fecha]],"mmm")</f>
        <v>feb</v>
      </c>
      <c r="G345" s="9">
        <f t="shared" si="140"/>
        <v>9</v>
      </c>
      <c r="R345" s="1" t="s">
        <v>19</v>
      </c>
      <c r="S345" s="7">
        <v>45520</v>
      </c>
      <c r="T345" s="1">
        <f>YEAR(Table1416[[#This Row],[Fecha]])</f>
        <v>2024</v>
      </c>
      <c r="U345" s="1">
        <v>450</v>
      </c>
      <c r="V345" s="8">
        <v>0.744447619</v>
      </c>
      <c r="W345" s="8" t="str">
        <f>TEXT(Table1416[[#This Row],[Fecha]],"mmm")</f>
        <v>ago</v>
      </c>
      <c r="X345" s="9">
        <f t="shared" si="141"/>
        <v>33</v>
      </c>
      <c r="Z345" s="1" t="s">
        <v>22</v>
      </c>
      <c r="AA345" s="7">
        <v>45441</v>
      </c>
      <c r="AB345" s="1">
        <f>YEAR(Table1417[[#This Row],[Fecha]])</f>
        <v>2024</v>
      </c>
      <c r="AC345" s="1">
        <v>150</v>
      </c>
      <c r="AD345" s="8">
        <v>0.25898888889999999</v>
      </c>
      <c r="AE345" s="8" t="str">
        <f>TEXT(Table1417[[#This Row],[Fecha]],"mmm")</f>
        <v>may</v>
      </c>
      <c r="AF345" s="9">
        <f t="shared" si="139"/>
        <v>22</v>
      </c>
    </row>
    <row r="346" spans="1:32">
      <c r="A346" s="1" t="s">
        <v>20</v>
      </c>
      <c r="B346" s="7">
        <v>45349</v>
      </c>
      <c r="C346" s="92">
        <f>YEAR(Table14[[#This Row],[Fecha]])</f>
        <v>2024</v>
      </c>
      <c r="D346" s="1">
        <v>450</v>
      </c>
      <c r="E346" s="8">
        <v>0.4626383442</v>
      </c>
      <c r="F346" s="8" t="str">
        <f>TEXT(Table14[[#This Row],[Fecha]],"mmm")</f>
        <v>feb</v>
      </c>
      <c r="G346" s="9">
        <f t="shared" si="140"/>
        <v>9</v>
      </c>
      <c r="R346" s="1" t="s">
        <v>19</v>
      </c>
      <c r="S346" s="7">
        <v>45521</v>
      </c>
      <c r="T346" s="1">
        <f>YEAR(Table1416[[#This Row],[Fecha]])</f>
        <v>2024</v>
      </c>
      <c r="U346" s="1">
        <v>390</v>
      </c>
      <c r="V346" s="8">
        <v>0.57220512820000002</v>
      </c>
      <c r="W346" s="8" t="str">
        <f>TEXT(Table1416[[#This Row],[Fecha]],"mmm")</f>
        <v>ago</v>
      </c>
      <c r="X346" s="9">
        <f t="shared" si="141"/>
        <v>33</v>
      </c>
      <c r="Z346" s="1" t="s">
        <v>22</v>
      </c>
      <c r="AA346" s="7">
        <v>45442</v>
      </c>
      <c r="AB346" s="1">
        <f>YEAR(Table1417[[#This Row],[Fecha]])</f>
        <v>2024</v>
      </c>
      <c r="AC346" s="1">
        <v>450</v>
      </c>
      <c r="AD346" s="8">
        <v>0.58422962960000002</v>
      </c>
      <c r="AE346" s="8" t="str">
        <f>TEXT(Table1417[[#This Row],[Fecha]],"mmm")</f>
        <v>may</v>
      </c>
      <c r="AF346" s="9">
        <f t="shared" si="139"/>
        <v>22</v>
      </c>
    </row>
    <row r="347" spans="1:32">
      <c r="A347" s="1" t="s">
        <v>20</v>
      </c>
      <c r="B347" s="7">
        <v>45350</v>
      </c>
      <c r="C347" s="92">
        <f>YEAR(Table14[[#This Row],[Fecha]])</f>
        <v>2024</v>
      </c>
      <c r="D347" s="1">
        <v>540</v>
      </c>
      <c r="E347" s="8">
        <v>0.8014550265</v>
      </c>
      <c r="F347" s="8" t="str">
        <f>TEXT(Table14[[#This Row],[Fecha]],"mmm")</f>
        <v>feb</v>
      </c>
      <c r="G347" s="9">
        <f t="shared" si="140"/>
        <v>9</v>
      </c>
      <c r="R347" s="1" t="s">
        <v>19</v>
      </c>
      <c r="S347" s="7">
        <v>45523</v>
      </c>
      <c r="T347" s="1">
        <f>YEAR(Table1416[[#This Row],[Fecha]])</f>
        <v>2024</v>
      </c>
      <c r="U347" s="1">
        <v>450</v>
      </c>
      <c r="V347" s="8">
        <v>0.52264126980000003</v>
      </c>
      <c r="W347" s="8" t="str">
        <f>TEXT(Table1416[[#This Row],[Fecha]],"mmm")</f>
        <v>ago</v>
      </c>
      <c r="X347" s="9">
        <f t="shared" ref="X347:X354" si="142">(WEEKNUM(S347,2))</f>
        <v>34</v>
      </c>
      <c r="Z347" s="1" t="s">
        <v>22</v>
      </c>
      <c r="AA347" s="7">
        <v>45442</v>
      </c>
      <c r="AB347" s="1">
        <f>YEAR(Table1417[[#This Row],[Fecha]])</f>
        <v>2024</v>
      </c>
      <c r="AC347" s="1">
        <v>450</v>
      </c>
      <c r="AD347" s="8">
        <v>0.29354814810000002</v>
      </c>
      <c r="AE347" s="8" t="str">
        <f>TEXT(Table1417[[#This Row],[Fecha]],"mmm")</f>
        <v>may</v>
      </c>
      <c r="AF347" s="9">
        <f t="shared" si="139"/>
        <v>22</v>
      </c>
    </row>
    <row r="348" spans="1:32">
      <c r="A348" s="1" t="s">
        <v>20</v>
      </c>
      <c r="B348" s="7">
        <v>45350</v>
      </c>
      <c r="C348" s="92">
        <f>YEAR(Table14[[#This Row],[Fecha]])</f>
        <v>2024</v>
      </c>
      <c r="D348" s="1">
        <v>450</v>
      </c>
      <c r="E348" s="8">
        <v>0.57197385619999996</v>
      </c>
      <c r="F348" s="8" t="str">
        <f>TEXT(Table14[[#This Row],[Fecha]],"mmm")</f>
        <v>feb</v>
      </c>
      <c r="G348" s="9">
        <f t="shared" si="140"/>
        <v>9</v>
      </c>
      <c r="R348" s="1" t="s">
        <v>19</v>
      </c>
      <c r="S348" s="7">
        <v>45524</v>
      </c>
      <c r="T348" s="1">
        <f>YEAR(Table1416[[#This Row],[Fecha]])</f>
        <v>2024</v>
      </c>
      <c r="U348" s="1">
        <v>450</v>
      </c>
      <c r="V348" s="8">
        <v>0.60933333329999995</v>
      </c>
      <c r="W348" s="8" t="str">
        <f>TEXT(Table1416[[#This Row],[Fecha]],"mmm")</f>
        <v>ago</v>
      </c>
      <c r="X348" s="9">
        <f t="shared" si="142"/>
        <v>34</v>
      </c>
      <c r="Z348" s="1" t="s">
        <v>22</v>
      </c>
      <c r="AA348" s="7">
        <v>45443</v>
      </c>
      <c r="AB348" s="1">
        <f>YEAR(Table1417[[#This Row],[Fecha]])</f>
        <v>2024</v>
      </c>
      <c r="AC348" s="1">
        <v>450</v>
      </c>
      <c r="AD348" s="8">
        <v>0.67970370369999999</v>
      </c>
      <c r="AE348" s="8" t="str">
        <f>TEXT(Table1417[[#This Row],[Fecha]],"mmm")</f>
        <v>may</v>
      </c>
      <c r="AF348" s="9">
        <f t="shared" si="139"/>
        <v>22</v>
      </c>
    </row>
    <row r="349" spans="1:32">
      <c r="A349" s="1" t="s">
        <v>20</v>
      </c>
      <c r="B349" s="7">
        <v>45350</v>
      </c>
      <c r="C349" s="92">
        <f>YEAR(Table14[[#This Row],[Fecha]])</f>
        <v>2024</v>
      </c>
      <c r="D349" s="1">
        <v>450</v>
      </c>
      <c r="E349" s="8">
        <v>0.72304139430000003</v>
      </c>
      <c r="F349" s="8" t="str">
        <f>TEXT(Table14[[#This Row],[Fecha]],"mmm")</f>
        <v>feb</v>
      </c>
      <c r="G349" s="9">
        <f t="shared" si="140"/>
        <v>9</v>
      </c>
      <c r="R349" s="1" t="s">
        <v>19</v>
      </c>
      <c r="S349" s="7">
        <v>45524</v>
      </c>
      <c r="T349" s="1">
        <f>YEAR(Table1416[[#This Row],[Fecha]])</f>
        <v>2024</v>
      </c>
      <c r="U349" s="1">
        <v>450</v>
      </c>
      <c r="V349" s="8">
        <v>0.46066349210000002</v>
      </c>
      <c r="W349" s="8" t="str">
        <f>TEXT(Table1416[[#This Row],[Fecha]],"mmm")</f>
        <v>ago</v>
      </c>
      <c r="X349" s="9">
        <f t="shared" si="142"/>
        <v>34</v>
      </c>
      <c r="Z349" s="1" t="s">
        <v>22</v>
      </c>
      <c r="AA349" s="7">
        <v>45443</v>
      </c>
      <c r="AB349" s="1">
        <f>YEAR(Table1417[[#This Row],[Fecha]])</f>
        <v>2024</v>
      </c>
      <c r="AC349" s="1">
        <v>450</v>
      </c>
      <c r="AD349" s="8">
        <v>0.56587407410000001</v>
      </c>
      <c r="AE349" s="8" t="str">
        <f>TEXT(Table1417[[#This Row],[Fecha]],"mmm")</f>
        <v>may</v>
      </c>
      <c r="AF349" s="9">
        <f t="shared" si="139"/>
        <v>22</v>
      </c>
    </row>
    <row r="350" spans="1:32">
      <c r="A350" s="1" t="s">
        <v>20</v>
      </c>
      <c r="B350" s="7">
        <v>45351</v>
      </c>
      <c r="C350" s="92">
        <f>YEAR(Table14[[#This Row],[Fecha]])</f>
        <v>2024</v>
      </c>
      <c r="D350" s="1">
        <v>540</v>
      </c>
      <c r="E350" s="8">
        <v>0.1097587554</v>
      </c>
      <c r="F350" s="8" t="str">
        <f>TEXT(Table14[[#This Row],[Fecha]],"mmm")</f>
        <v>feb</v>
      </c>
      <c r="G350" s="9">
        <f t="shared" si="140"/>
        <v>9</v>
      </c>
      <c r="R350" s="1" t="s">
        <v>19</v>
      </c>
      <c r="S350" s="7">
        <v>45525</v>
      </c>
      <c r="T350" s="1">
        <f>YEAR(Table1416[[#This Row],[Fecha]])</f>
        <v>2024</v>
      </c>
      <c r="U350" s="1">
        <v>450</v>
      </c>
      <c r="V350" s="8">
        <v>0.55431111109999998</v>
      </c>
      <c r="W350" s="8" t="str">
        <f>TEXT(Table1416[[#This Row],[Fecha]],"mmm")</f>
        <v>ago</v>
      </c>
      <c r="X350" s="9">
        <f t="shared" si="142"/>
        <v>34</v>
      </c>
      <c r="Z350" s="1" t="s">
        <v>22</v>
      </c>
      <c r="AA350" s="7">
        <v>45444</v>
      </c>
      <c r="AB350" s="1">
        <f>YEAR(Table1417[[#This Row],[Fecha]])</f>
        <v>2024</v>
      </c>
      <c r="AC350" s="1">
        <v>390</v>
      </c>
      <c r="AD350" s="8">
        <v>0.76631623930000003</v>
      </c>
      <c r="AE350" s="8" t="str">
        <f>TEXT(Table1417[[#This Row],[Fecha]],"mmm")</f>
        <v>jun</v>
      </c>
      <c r="AF350" s="9">
        <f t="shared" si="139"/>
        <v>22</v>
      </c>
    </row>
    <row r="351" spans="1:32">
      <c r="A351" s="1" t="s">
        <v>20</v>
      </c>
      <c r="B351" s="7">
        <v>45351</v>
      </c>
      <c r="C351" s="92">
        <f>YEAR(Table14[[#This Row],[Fecha]])</f>
        <v>2024</v>
      </c>
      <c r="D351" s="1">
        <v>450</v>
      </c>
      <c r="E351" s="8">
        <v>0.63834920630000003</v>
      </c>
      <c r="F351" s="8" t="str">
        <f>TEXT(Table14[[#This Row],[Fecha]],"mmm")</f>
        <v>feb</v>
      </c>
      <c r="G351" s="9">
        <f t="shared" si="140"/>
        <v>9</v>
      </c>
      <c r="R351" s="1" t="s">
        <v>19</v>
      </c>
      <c r="S351" s="7">
        <v>45526</v>
      </c>
      <c r="T351" s="1">
        <f>YEAR(Table1416[[#This Row],[Fecha]])</f>
        <v>2024</v>
      </c>
      <c r="U351" s="1">
        <v>450</v>
      </c>
      <c r="V351" s="8">
        <v>0.54532698410000002</v>
      </c>
      <c r="W351" s="8" t="str">
        <f>TEXT(Table1416[[#This Row],[Fecha]],"mmm")</f>
        <v>ago</v>
      </c>
      <c r="X351" s="9">
        <f t="shared" si="142"/>
        <v>34</v>
      </c>
      <c r="Z351" s="1" t="s">
        <v>22</v>
      </c>
      <c r="AA351" s="7">
        <v>45446</v>
      </c>
      <c r="AB351" s="1">
        <f>YEAR(Table1417[[#This Row],[Fecha]])</f>
        <v>2024</v>
      </c>
      <c r="AC351" s="1">
        <v>450</v>
      </c>
      <c r="AD351" s="8">
        <v>0.61322962960000005</v>
      </c>
      <c r="AE351" s="8" t="str">
        <f>TEXT(Table1417[[#This Row],[Fecha]],"mmm")</f>
        <v>jun</v>
      </c>
      <c r="AF351" s="9">
        <f t="shared" ref="AF351:AF358" si="143">(WEEKNUM(AA351,2))</f>
        <v>23</v>
      </c>
    </row>
    <row r="352" spans="1:32">
      <c r="A352" s="1" t="s">
        <v>20</v>
      </c>
      <c r="B352" s="7">
        <v>45351</v>
      </c>
      <c r="C352" s="92">
        <f>YEAR(Table14[[#This Row],[Fecha]])</f>
        <v>2024</v>
      </c>
      <c r="D352" s="1">
        <v>450</v>
      </c>
      <c r="E352" s="8">
        <v>0.58621239609999998</v>
      </c>
      <c r="F352" s="8" t="str">
        <f>TEXT(Table14[[#This Row],[Fecha]],"mmm")</f>
        <v>feb</v>
      </c>
      <c r="G352" s="9">
        <f t="shared" si="140"/>
        <v>9</v>
      </c>
      <c r="R352" s="1" t="s">
        <v>19</v>
      </c>
      <c r="S352" s="7">
        <v>45527</v>
      </c>
      <c r="T352" s="1">
        <f>YEAR(Table1416[[#This Row],[Fecha]])</f>
        <v>2024</v>
      </c>
      <c r="U352" s="1">
        <v>450</v>
      </c>
      <c r="V352" s="8">
        <v>0.61266666670000003</v>
      </c>
      <c r="W352" s="8" t="str">
        <f>TEXT(Table1416[[#This Row],[Fecha]],"mmm")</f>
        <v>ago</v>
      </c>
      <c r="X352" s="9">
        <f t="shared" si="142"/>
        <v>34</v>
      </c>
      <c r="Z352" s="1" t="s">
        <v>22</v>
      </c>
      <c r="AA352" s="7">
        <v>45447</v>
      </c>
      <c r="AB352" s="1">
        <f>YEAR(Table1417[[#This Row],[Fecha]])</f>
        <v>2024</v>
      </c>
      <c r="AC352" s="1">
        <v>450</v>
      </c>
      <c r="AD352" s="8">
        <v>0.53235925930000005</v>
      </c>
      <c r="AE352" s="8" t="str">
        <f>TEXT(Table1417[[#This Row],[Fecha]],"mmm")</f>
        <v>jun</v>
      </c>
      <c r="AF352" s="9">
        <f t="shared" si="143"/>
        <v>23</v>
      </c>
    </row>
    <row r="353" spans="1:32">
      <c r="A353" s="1" t="s">
        <v>20</v>
      </c>
      <c r="B353" s="7">
        <v>45352</v>
      </c>
      <c r="C353" s="92">
        <f>YEAR(Table14[[#This Row],[Fecha]])</f>
        <v>2024</v>
      </c>
      <c r="D353" s="1">
        <v>540</v>
      </c>
      <c r="E353" s="8">
        <v>0.67901738469999995</v>
      </c>
      <c r="F353" s="8" t="str">
        <f>TEXT(Table14[[#This Row],[Fecha]],"mmm")</f>
        <v>mar</v>
      </c>
      <c r="G353" s="9">
        <f t="shared" si="140"/>
        <v>9</v>
      </c>
      <c r="R353" s="1" t="s">
        <v>19</v>
      </c>
      <c r="S353" s="7">
        <v>45527</v>
      </c>
      <c r="T353" s="1">
        <f>YEAR(Table1416[[#This Row],[Fecha]])</f>
        <v>2024</v>
      </c>
      <c r="U353" s="1">
        <v>450</v>
      </c>
      <c r="V353" s="8">
        <v>0.4956603175</v>
      </c>
      <c r="W353" s="8" t="str">
        <f>TEXT(Table1416[[#This Row],[Fecha]],"mmm")</f>
        <v>ago</v>
      </c>
      <c r="X353" s="9">
        <f t="shared" si="142"/>
        <v>34</v>
      </c>
      <c r="Z353" s="1" t="s">
        <v>22</v>
      </c>
      <c r="AA353" s="7">
        <v>45447</v>
      </c>
      <c r="AB353" s="1">
        <f>YEAR(Table1417[[#This Row],[Fecha]])</f>
        <v>2024</v>
      </c>
      <c r="AC353" s="1">
        <v>450</v>
      </c>
      <c r="AD353" s="8">
        <v>0.38310370370000002</v>
      </c>
      <c r="AE353" s="8" t="str">
        <f>TEXT(Table1417[[#This Row],[Fecha]],"mmm")</f>
        <v>jun</v>
      </c>
      <c r="AF353" s="9">
        <f t="shared" si="143"/>
        <v>23</v>
      </c>
    </row>
    <row r="354" spans="1:32">
      <c r="A354" s="1" t="s">
        <v>20</v>
      </c>
      <c r="B354" s="7">
        <v>45352</v>
      </c>
      <c r="C354" s="92">
        <f>YEAR(Table14[[#This Row],[Fecha]])</f>
        <v>2024</v>
      </c>
      <c r="D354" s="1">
        <v>450</v>
      </c>
      <c r="E354" s="8">
        <v>0.67109297050000005</v>
      </c>
      <c r="F354" s="8" t="str">
        <f>TEXT(Table14[[#This Row],[Fecha]],"mmm")</f>
        <v>mar</v>
      </c>
      <c r="G354" s="9">
        <f t="shared" si="140"/>
        <v>9</v>
      </c>
      <c r="R354" s="1" t="s">
        <v>19</v>
      </c>
      <c r="S354" s="7">
        <v>45528</v>
      </c>
      <c r="T354" s="1">
        <f>YEAR(Table1416[[#This Row],[Fecha]])</f>
        <v>2024</v>
      </c>
      <c r="U354" s="1">
        <v>480</v>
      </c>
      <c r="V354" s="8">
        <v>0.61202163809999999</v>
      </c>
      <c r="W354" s="8" t="str">
        <f>TEXT(Table1416[[#This Row],[Fecha]],"mmm")</f>
        <v>ago</v>
      </c>
      <c r="X354" s="9">
        <f t="shared" si="142"/>
        <v>34</v>
      </c>
      <c r="Z354" s="1" t="s">
        <v>22</v>
      </c>
      <c r="AA354" s="7">
        <v>45448</v>
      </c>
      <c r="AB354" s="1">
        <f>YEAR(Table1417[[#This Row],[Fecha]])</f>
        <v>2024</v>
      </c>
      <c r="AC354" s="1">
        <v>450</v>
      </c>
      <c r="AD354" s="8">
        <v>0.55482222219999999</v>
      </c>
      <c r="AE354" s="8" t="str">
        <f>TEXT(Table1417[[#This Row],[Fecha]],"mmm")</f>
        <v>jun</v>
      </c>
      <c r="AF354" s="9">
        <f t="shared" si="143"/>
        <v>23</v>
      </c>
    </row>
    <row r="355" spans="1:32">
      <c r="A355" s="1" t="s">
        <v>20</v>
      </c>
      <c r="B355" s="7">
        <v>45352</v>
      </c>
      <c r="C355" s="92">
        <f>YEAR(Table14[[#This Row],[Fecha]])</f>
        <v>2024</v>
      </c>
      <c r="D355" s="1">
        <v>450</v>
      </c>
      <c r="E355" s="8">
        <v>0.69176417229999998</v>
      </c>
      <c r="F355" s="8" t="str">
        <f>TEXT(Table14[[#This Row],[Fecha]],"mmm")</f>
        <v>mar</v>
      </c>
      <c r="G355" s="9">
        <f t="shared" si="140"/>
        <v>9</v>
      </c>
      <c r="R355" s="1" t="s">
        <v>19</v>
      </c>
      <c r="S355" s="7">
        <v>45530</v>
      </c>
      <c r="T355" s="1">
        <f>YEAR(Table1416[[#This Row],[Fecha]])</f>
        <v>2024</v>
      </c>
      <c r="U355" s="1">
        <v>450</v>
      </c>
      <c r="V355" s="8">
        <v>0.62274920629999997</v>
      </c>
      <c r="W355" s="8" t="str">
        <f>TEXT(Table1416[[#This Row],[Fecha]],"mmm")</f>
        <v>ago</v>
      </c>
      <c r="X355" s="9">
        <f t="shared" ref="X355:X362" si="144">(WEEKNUM(S355,2))</f>
        <v>35</v>
      </c>
      <c r="Z355" s="1" t="s">
        <v>22</v>
      </c>
      <c r="AA355" s="7">
        <v>45448</v>
      </c>
      <c r="AB355" s="1">
        <f>YEAR(Table1417[[#This Row],[Fecha]])</f>
        <v>2024</v>
      </c>
      <c r="AC355" s="1">
        <v>450</v>
      </c>
      <c r="AD355" s="8">
        <v>0.52720740740000005</v>
      </c>
      <c r="AE355" s="8" t="str">
        <f>TEXT(Table1417[[#This Row],[Fecha]],"mmm")</f>
        <v>jun</v>
      </c>
      <c r="AF355" s="9">
        <f t="shared" si="143"/>
        <v>23</v>
      </c>
    </row>
    <row r="356" spans="1:32">
      <c r="A356" s="1" t="s">
        <v>20</v>
      </c>
      <c r="B356" s="7">
        <v>45353</v>
      </c>
      <c r="C356" s="92">
        <f>YEAR(Table14[[#This Row],[Fecha]])</f>
        <v>2024</v>
      </c>
      <c r="D356" s="1">
        <v>450</v>
      </c>
      <c r="E356" s="8">
        <v>0.48039153439999999</v>
      </c>
      <c r="F356" s="8" t="str">
        <f>TEXT(Table14[[#This Row],[Fecha]],"mmm")</f>
        <v>mar</v>
      </c>
      <c r="G356" s="9">
        <f t="shared" si="140"/>
        <v>9</v>
      </c>
      <c r="R356" s="1" t="s">
        <v>19</v>
      </c>
      <c r="S356" s="7">
        <v>45530</v>
      </c>
      <c r="T356" s="1">
        <f>YEAR(Table1416[[#This Row],[Fecha]])</f>
        <v>2024</v>
      </c>
      <c r="U356" s="1">
        <v>390</v>
      </c>
      <c r="V356" s="8">
        <v>0.31110531139999997</v>
      </c>
      <c r="W356" s="8" t="str">
        <f>TEXT(Table1416[[#This Row],[Fecha]],"mmm")</f>
        <v>ago</v>
      </c>
      <c r="X356" s="9">
        <f t="shared" si="144"/>
        <v>35</v>
      </c>
      <c r="Z356" s="1" t="s">
        <v>22</v>
      </c>
      <c r="AA356" s="7">
        <v>45449</v>
      </c>
      <c r="AB356" s="1">
        <f>YEAR(Table1417[[#This Row],[Fecha]])</f>
        <v>2024</v>
      </c>
      <c r="AC356" s="1">
        <v>450</v>
      </c>
      <c r="AD356" s="8">
        <v>0.36465925929999998</v>
      </c>
      <c r="AE356" s="8" t="str">
        <f>TEXT(Table1417[[#This Row],[Fecha]],"mmm")</f>
        <v>jun</v>
      </c>
      <c r="AF356" s="9">
        <f t="shared" si="143"/>
        <v>23</v>
      </c>
    </row>
    <row r="357" spans="1:32">
      <c r="A357" s="1" t="s">
        <v>20</v>
      </c>
      <c r="B357" s="7">
        <v>45353</v>
      </c>
      <c r="C357" s="92">
        <f>YEAR(Table14[[#This Row],[Fecha]])</f>
        <v>2024</v>
      </c>
      <c r="D357" s="1">
        <v>450</v>
      </c>
      <c r="E357" s="8">
        <v>0.43066137570000002</v>
      </c>
      <c r="F357" s="8" t="str">
        <f>TEXT(Table14[[#This Row],[Fecha]],"mmm")</f>
        <v>mar</v>
      </c>
      <c r="G357" s="9">
        <f t="shared" si="140"/>
        <v>9</v>
      </c>
      <c r="R357" s="1" t="s">
        <v>19</v>
      </c>
      <c r="S357" s="7">
        <v>45531</v>
      </c>
      <c r="T357" s="1">
        <f>YEAR(Table1416[[#This Row],[Fecha]])</f>
        <v>2024</v>
      </c>
      <c r="U357" s="1">
        <v>450</v>
      </c>
      <c r="V357" s="8">
        <v>0.46377478030000002</v>
      </c>
      <c r="W357" s="8" t="str">
        <f>TEXT(Table1416[[#This Row],[Fecha]],"mmm")</f>
        <v>ago</v>
      </c>
      <c r="X357" s="9">
        <f t="shared" si="144"/>
        <v>35</v>
      </c>
      <c r="Z357" s="1" t="s">
        <v>22</v>
      </c>
      <c r="AA357" s="7">
        <v>45449</v>
      </c>
      <c r="AB357" s="1">
        <f>YEAR(Table1417[[#This Row],[Fecha]])</f>
        <v>2024</v>
      </c>
      <c r="AC357" s="1">
        <v>450</v>
      </c>
      <c r="AD357" s="8">
        <v>0.30540370369999997</v>
      </c>
      <c r="AE357" s="8" t="str">
        <f>TEXT(Table1417[[#This Row],[Fecha]],"mmm")</f>
        <v>jun</v>
      </c>
      <c r="AF357" s="9">
        <f t="shared" si="143"/>
        <v>23</v>
      </c>
    </row>
    <row r="358" spans="1:32">
      <c r="A358" s="1" t="s">
        <v>20</v>
      </c>
      <c r="B358" s="7">
        <v>45355</v>
      </c>
      <c r="C358" s="92">
        <f>YEAR(Table14[[#This Row],[Fecha]])</f>
        <v>2024</v>
      </c>
      <c r="D358" s="1">
        <v>540</v>
      </c>
      <c r="E358" s="8">
        <v>0.75427689590000002</v>
      </c>
      <c r="F358" s="8" t="str">
        <f>TEXT(Table14[[#This Row],[Fecha]],"mmm")</f>
        <v>mar</v>
      </c>
      <c r="G358" s="9">
        <f t="shared" ref="G358:G372" si="145">(WEEKNUM(B358,2))</f>
        <v>10</v>
      </c>
      <c r="R358" s="1" t="s">
        <v>19</v>
      </c>
      <c r="S358" s="7">
        <v>45532</v>
      </c>
      <c r="T358" s="1">
        <f>YEAR(Table1416[[#This Row],[Fecha]])</f>
        <v>2024</v>
      </c>
      <c r="U358" s="1">
        <v>450</v>
      </c>
      <c r="V358" s="8">
        <v>0.57878095240000005</v>
      </c>
      <c r="W358" s="8" t="str">
        <f>TEXT(Table1416[[#This Row],[Fecha]],"mmm")</f>
        <v>ago</v>
      </c>
      <c r="X358" s="9">
        <f t="shared" si="144"/>
        <v>35</v>
      </c>
      <c r="Z358" s="1" t="s">
        <v>22</v>
      </c>
      <c r="AA358" s="7">
        <v>45450</v>
      </c>
      <c r="AB358" s="1">
        <f>YEAR(Table1417[[#This Row],[Fecha]])</f>
        <v>2024</v>
      </c>
      <c r="AC358" s="1">
        <v>450</v>
      </c>
      <c r="AD358" s="8">
        <v>0.68205185189999995</v>
      </c>
      <c r="AE358" s="8" t="str">
        <f>TEXT(Table1417[[#This Row],[Fecha]],"mmm")</f>
        <v>jun</v>
      </c>
      <c r="AF358" s="9">
        <f t="shared" si="143"/>
        <v>23</v>
      </c>
    </row>
    <row r="359" spans="1:32">
      <c r="A359" s="1" t="s">
        <v>20</v>
      </c>
      <c r="B359" s="7">
        <v>45355</v>
      </c>
      <c r="C359" s="92">
        <f>YEAR(Table14[[#This Row],[Fecha]])</f>
        <v>2024</v>
      </c>
      <c r="D359" s="1">
        <v>450</v>
      </c>
      <c r="E359" s="8">
        <v>0.85324867719999997</v>
      </c>
      <c r="F359" s="8" t="str">
        <f>TEXT(Table14[[#This Row],[Fecha]],"mmm")</f>
        <v>mar</v>
      </c>
      <c r="G359" s="9">
        <f t="shared" si="145"/>
        <v>10</v>
      </c>
      <c r="R359" s="1" t="s">
        <v>19</v>
      </c>
      <c r="S359" s="7">
        <v>45532</v>
      </c>
      <c r="T359" s="1">
        <f>YEAR(Table1416[[#This Row],[Fecha]])</f>
        <v>2024</v>
      </c>
      <c r="U359" s="1">
        <v>450</v>
      </c>
      <c r="V359" s="8">
        <v>0.51309206350000003</v>
      </c>
      <c r="W359" s="8" t="str">
        <f>TEXT(Table1416[[#This Row],[Fecha]],"mmm")</f>
        <v>ago</v>
      </c>
      <c r="X359" s="9">
        <f t="shared" si="144"/>
        <v>35</v>
      </c>
      <c r="Z359" s="1" t="s">
        <v>22</v>
      </c>
      <c r="AA359" s="7">
        <v>45456</v>
      </c>
      <c r="AB359" s="1">
        <f>YEAR(Table1417[[#This Row],[Fecha]])</f>
        <v>2024</v>
      </c>
      <c r="AC359" s="1">
        <v>450</v>
      </c>
      <c r="AD359" s="8">
        <v>0.57211851849999995</v>
      </c>
      <c r="AE359" s="8" t="str">
        <f>TEXT(Table1417[[#This Row],[Fecha]],"mmm")</f>
        <v>jun</v>
      </c>
      <c r="AF359" s="9">
        <f t="shared" ref="AF359:AF364" si="146">(WEEKNUM(AA359,2))</f>
        <v>24</v>
      </c>
    </row>
    <row r="360" spans="1:32">
      <c r="A360" s="1" t="s">
        <v>20</v>
      </c>
      <c r="B360" s="7">
        <v>45356</v>
      </c>
      <c r="C360" s="92">
        <f>YEAR(Table14[[#This Row],[Fecha]])</f>
        <v>2024</v>
      </c>
      <c r="D360" s="1">
        <v>540</v>
      </c>
      <c r="E360" s="8">
        <v>0.54220006129999998</v>
      </c>
      <c r="F360" s="8" t="str">
        <f>TEXT(Table14[[#This Row],[Fecha]],"mmm")</f>
        <v>mar</v>
      </c>
      <c r="G360" s="9">
        <f t="shared" si="145"/>
        <v>10</v>
      </c>
      <c r="R360" s="1" t="s">
        <v>19</v>
      </c>
      <c r="S360" s="7">
        <v>45533</v>
      </c>
      <c r="T360" s="1">
        <f>YEAR(Table1416[[#This Row],[Fecha]])</f>
        <v>2024</v>
      </c>
      <c r="U360" s="1">
        <v>450</v>
      </c>
      <c r="V360" s="8">
        <v>0.70135476190000001</v>
      </c>
      <c r="W360" s="8" t="str">
        <f>TEXT(Table1416[[#This Row],[Fecha]],"mmm")</f>
        <v>ago</v>
      </c>
      <c r="X360" s="9">
        <f t="shared" si="144"/>
        <v>35</v>
      </c>
      <c r="Z360" s="1" t="s">
        <v>22</v>
      </c>
      <c r="AA360" s="7">
        <v>45456</v>
      </c>
      <c r="AB360" s="1">
        <f>YEAR(Table1417[[#This Row],[Fecha]])</f>
        <v>2024</v>
      </c>
      <c r="AC360" s="1">
        <v>450</v>
      </c>
      <c r="AD360" s="8">
        <v>0.37377777779999999</v>
      </c>
      <c r="AE360" s="8" t="str">
        <f>TEXT(Table1417[[#This Row],[Fecha]],"mmm")</f>
        <v>jun</v>
      </c>
      <c r="AF360" s="9">
        <f t="shared" si="146"/>
        <v>24</v>
      </c>
    </row>
    <row r="361" spans="1:32">
      <c r="A361" s="1" t="s">
        <v>20</v>
      </c>
      <c r="B361" s="7">
        <v>45356</v>
      </c>
      <c r="C361" s="92">
        <f>YEAR(Table14[[#This Row],[Fecha]])</f>
        <v>2024</v>
      </c>
      <c r="D361" s="1">
        <v>450</v>
      </c>
      <c r="E361" s="8">
        <v>0.74037986310000004</v>
      </c>
      <c r="F361" s="8" t="str">
        <f>TEXT(Table14[[#This Row],[Fecha]],"mmm")</f>
        <v>mar</v>
      </c>
      <c r="G361" s="9">
        <f t="shared" si="145"/>
        <v>10</v>
      </c>
      <c r="R361" s="1" t="s">
        <v>19</v>
      </c>
      <c r="S361" s="7">
        <v>45534</v>
      </c>
      <c r="T361" s="1">
        <f>YEAR(Table1416[[#This Row],[Fecha]])</f>
        <v>2024</v>
      </c>
      <c r="U361" s="1">
        <v>450</v>
      </c>
      <c r="V361" s="8">
        <v>0.5991555556</v>
      </c>
      <c r="W361" s="8" t="str">
        <f>TEXT(Table1416[[#This Row],[Fecha]],"mmm")</f>
        <v>ago</v>
      </c>
      <c r="X361" s="9">
        <f t="shared" si="144"/>
        <v>35</v>
      </c>
      <c r="Z361" s="1" t="s">
        <v>22</v>
      </c>
      <c r="AA361" s="7">
        <v>45457</v>
      </c>
      <c r="AB361" s="1">
        <f>YEAR(Table1417[[#This Row],[Fecha]])</f>
        <v>2024</v>
      </c>
      <c r="AC361" s="1">
        <v>450</v>
      </c>
      <c r="AD361" s="8">
        <v>0.56560740740000004</v>
      </c>
      <c r="AE361" s="8" t="str">
        <f>TEXT(Table1417[[#This Row],[Fecha]],"mmm")</f>
        <v>jun</v>
      </c>
      <c r="AF361" s="9">
        <f t="shared" si="146"/>
        <v>24</v>
      </c>
    </row>
    <row r="362" spans="1:32">
      <c r="A362" s="1" t="s">
        <v>20</v>
      </c>
      <c r="B362" s="7">
        <v>45356</v>
      </c>
      <c r="C362" s="92">
        <f>YEAR(Table14[[#This Row],[Fecha]])</f>
        <v>2024</v>
      </c>
      <c r="D362" s="1">
        <v>450</v>
      </c>
      <c r="E362" s="8">
        <v>0.54923529410000005</v>
      </c>
      <c r="F362" s="8" t="str">
        <f>TEXT(Table14[[#This Row],[Fecha]],"mmm")</f>
        <v>mar</v>
      </c>
      <c r="G362" s="9">
        <f t="shared" si="145"/>
        <v>10</v>
      </c>
      <c r="R362" s="1" t="s">
        <v>19</v>
      </c>
      <c r="S362" s="7">
        <v>45535</v>
      </c>
      <c r="T362" s="1">
        <f>YEAR(Table1416[[#This Row],[Fecha]])</f>
        <v>2024</v>
      </c>
      <c r="U362" s="1">
        <v>300</v>
      </c>
      <c r="V362" s="8">
        <v>0.62867142860000003</v>
      </c>
      <c r="W362" s="8" t="str">
        <f>TEXT(Table1416[[#This Row],[Fecha]],"mmm")</f>
        <v>ago</v>
      </c>
      <c r="X362" s="9">
        <f t="shared" si="144"/>
        <v>35</v>
      </c>
      <c r="Z362" s="1" t="s">
        <v>22</v>
      </c>
      <c r="AA362" s="7">
        <v>45457</v>
      </c>
      <c r="AB362" s="1">
        <f>YEAR(Table1417[[#This Row],[Fecha]])</f>
        <v>2024</v>
      </c>
      <c r="AC362" s="1">
        <v>450</v>
      </c>
      <c r="AD362" s="8">
        <v>0.26360740739999999</v>
      </c>
      <c r="AE362" s="8" t="str">
        <f>TEXT(Table1417[[#This Row],[Fecha]],"mmm")</f>
        <v>jun</v>
      </c>
      <c r="AF362" s="9">
        <f t="shared" si="146"/>
        <v>24</v>
      </c>
    </row>
    <row r="363" spans="1:32">
      <c r="A363" s="1" t="s">
        <v>20</v>
      </c>
      <c r="B363" s="7">
        <v>45357</v>
      </c>
      <c r="C363" s="92">
        <f>YEAR(Table14[[#This Row],[Fecha]])</f>
        <v>2024</v>
      </c>
      <c r="D363" s="1">
        <v>540</v>
      </c>
      <c r="E363" s="8">
        <v>0.7641950113</v>
      </c>
      <c r="F363" s="8" t="str">
        <f>TEXT(Table14[[#This Row],[Fecha]],"mmm")</f>
        <v>mar</v>
      </c>
      <c r="G363" s="9">
        <f t="shared" si="145"/>
        <v>10</v>
      </c>
      <c r="R363" s="1" t="s">
        <v>19</v>
      </c>
      <c r="S363" s="7">
        <v>45537</v>
      </c>
      <c r="T363" s="1">
        <f>YEAR(Table1416[[#This Row],[Fecha]])</f>
        <v>2024</v>
      </c>
      <c r="U363" s="1">
        <v>300</v>
      </c>
      <c r="V363" s="8">
        <v>0.58048571429999996</v>
      </c>
      <c r="W363" s="8" t="str">
        <f>TEXT(Table1416[[#This Row],[Fecha]],"mmm")</f>
        <v>sept</v>
      </c>
      <c r="X363" s="9">
        <f t="shared" ref="X363:X369" si="147">(WEEKNUM(S363,2))</f>
        <v>36</v>
      </c>
      <c r="Z363" s="1" t="s">
        <v>22</v>
      </c>
      <c r="AA363" s="7">
        <v>45458</v>
      </c>
      <c r="AB363" s="1">
        <f>YEAR(Table1417[[#This Row],[Fecha]])</f>
        <v>2024</v>
      </c>
      <c r="AC363" s="1">
        <v>390</v>
      </c>
      <c r="AD363" s="8">
        <v>0.43126495729999997</v>
      </c>
      <c r="AE363" s="8" t="str">
        <f>TEXT(Table1417[[#This Row],[Fecha]],"mmm")</f>
        <v>jun</v>
      </c>
      <c r="AF363" s="9">
        <f t="shared" si="146"/>
        <v>24</v>
      </c>
    </row>
    <row r="364" spans="1:32">
      <c r="A364" s="1" t="s">
        <v>20</v>
      </c>
      <c r="B364" s="7">
        <v>45357</v>
      </c>
      <c r="C364" s="92">
        <f>YEAR(Table14[[#This Row],[Fecha]])</f>
        <v>2024</v>
      </c>
      <c r="D364" s="1">
        <v>450</v>
      </c>
      <c r="E364" s="8">
        <v>0.91973696149999995</v>
      </c>
      <c r="F364" s="8" t="str">
        <f>TEXT(Table14[[#This Row],[Fecha]],"mmm")</f>
        <v>mar</v>
      </c>
      <c r="G364" s="9">
        <f t="shared" si="145"/>
        <v>10</v>
      </c>
      <c r="R364" s="1" t="s">
        <v>19</v>
      </c>
      <c r="S364" s="7">
        <v>45538</v>
      </c>
      <c r="T364" s="1">
        <f>YEAR(Table1416[[#This Row],[Fecha]])</f>
        <v>2024</v>
      </c>
      <c r="U364" s="1">
        <v>450</v>
      </c>
      <c r="V364" s="8">
        <v>0.70051428569999996</v>
      </c>
      <c r="W364" s="8" t="str">
        <f>TEXT(Table1416[[#This Row],[Fecha]],"mmm")</f>
        <v>sept</v>
      </c>
      <c r="X364" s="9">
        <f t="shared" si="147"/>
        <v>36</v>
      </c>
      <c r="Z364" s="1" t="s">
        <v>22</v>
      </c>
      <c r="AA364" s="7">
        <v>45458</v>
      </c>
      <c r="AB364" s="1">
        <f>YEAR(Table1417[[#This Row],[Fecha]])</f>
        <v>2024</v>
      </c>
      <c r="AC364" s="1">
        <v>450</v>
      </c>
      <c r="AD364" s="8">
        <v>0.54032592589999995</v>
      </c>
      <c r="AE364" s="8" t="str">
        <f>TEXT(Table1417[[#This Row],[Fecha]],"mmm")</f>
        <v>jun</v>
      </c>
      <c r="AF364" s="9">
        <f t="shared" si="146"/>
        <v>24</v>
      </c>
    </row>
    <row r="365" spans="1:32">
      <c r="A365" s="1" t="s">
        <v>20</v>
      </c>
      <c r="B365" s="7">
        <v>45357</v>
      </c>
      <c r="C365" s="92">
        <f>YEAR(Table14[[#This Row],[Fecha]])</f>
        <v>2024</v>
      </c>
      <c r="D365" s="1">
        <v>450</v>
      </c>
      <c r="E365" s="8">
        <v>0.50451669129999999</v>
      </c>
      <c r="F365" s="8" t="str">
        <f>TEXT(Table14[[#This Row],[Fecha]],"mmm")</f>
        <v>mar</v>
      </c>
      <c r="G365" s="9">
        <f t="shared" si="145"/>
        <v>10</v>
      </c>
      <c r="R365" s="1" t="s">
        <v>19</v>
      </c>
      <c r="S365" s="7">
        <v>45539</v>
      </c>
      <c r="T365" s="1">
        <f>YEAR(Table1416[[#This Row],[Fecha]])</f>
        <v>2024</v>
      </c>
      <c r="U365" s="1">
        <v>450</v>
      </c>
      <c r="V365" s="8">
        <v>0.46853333330000002</v>
      </c>
      <c r="W365" s="8" t="str">
        <f>TEXT(Table1416[[#This Row],[Fecha]],"mmm")</f>
        <v>sept</v>
      </c>
      <c r="X365" s="9">
        <f t="shared" si="147"/>
        <v>36</v>
      </c>
      <c r="Z365" s="1" t="s">
        <v>22</v>
      </c>
      <c r="AA365" s="7">
        <v>45460</v>
      </c>
      <c r="AB365" s="1">
        <f>YEAR(Table1417[[#This Row],[Fecha]])</f>
        <v>2024</v>
      </c>
      <c r="AC365" s="1">
        <v>390</v>
      </c>
      <c r="AD365" s="8">
        <v>0.54266666669999997</v>
      </c>
      <c r="AE365" s="8" t="str">
        <f>TEXT(Table1417[[#This Row],[Fecha]],"mmm")</f>
        <v>jun</v>
      </c>
      <c r="AF365" s="9">
        <f t="shared" ref="AF365:AF369" si="148">(WEEKNUM(AA365,2))</f>
        <v>25</v>
      </c>
    </row>
    <row r="366" spans="1:32">
      <c r="A366" s="1" t="s">
        <v>20</v>
      </c>
      <c r="B366" s="7">
        <v>45358</v>
      </c>
      <c r="C366" s="92">
        <f>YEAR(Table14[[#This Row],[Fecha]])</f>
        <v>2024</v>
      </c>
      <c r="D366" s="1">
        <v>360</v>
      </c>
      <c r="E366" s="8">
        <v>0.70273820639999995</v>
      </c>
      <c r="F366" s="8" t="str">
        <f>TEXT(Table14[[#This Row],[Fecha]],"mmm")</f>
        <v>mar</v>
      </c>
      <c r="G366" s="9">
        <f t="shared" si="145"/>
        <v>10</v>
      </c>
      <c r="R366" s="1" t="s">
        <v>19</v>
      </c>
      <c r="S366" s="7">
        <v>45540</v>
      </c>
      <c r="T366" s="1">
        <f>YEAR(Table1416[[#This Row],[Fecha]])</f>
        <v>2024</v>
      </c>
      <c r="U366" s="1">
        <v>450</v>
      </c>
      <c r="V366" s="8">
        <v>0.47531746029999999</v>
      </c>
      <c r="W366" s="8" t="str">
        <f>TEXT(Table1416[[#This Row],[Fecha]],"mmm")</f>
        <v>sept</v>
      </c>
      <c r="X366" s="9">
        <f t="shared" si="147"/>
        <v>36</v>
      </c>
      <c r="Z366" s="1" t="s">
        <v>22</v>
      </c>
      <c r="AA366" s="7">
        <v>45461</v>
      </c>
      <c r="AB366" s="1">
        <f>YEAR(Table1417[[#This Row],[Fecha]])</f>
        <v>2024</v>
      </c>
      <c r="AC366" s="1">
        <v>450</v>
      </c>
      <c r="AD366" s="8">
        <v>0.63297777779999997</v>
      </c>
      <c r="AE366" s="8" t="str">
        <f>TEXT(Table1417[[#This Row],[Fecha]],"mmm")</f>
        <v>jun</v>
      </c>
      <c r="AF366" s="9">
        <f t="shared" si="148"/>
        <v>25</v>
      </c>
    </row>
    <row r="367" spans="1:32">
      <c r="A367" s="1" t="s">
        <v>20</v>
      </c>
      <c r="B367" s="7">
        <v>45358</v>
      </c>
      <c r="C367" s="92">
        <f>YEAR(Table14[[#This Row],[Fecha]])</f>
        <v>2024</v>
      </c>
      <c r="D367" s="1">
        <v>450</v>
      </c>
      <c r="E367" s="8">
        <v>0.83094784580000003</v>
      </c>
      <c r="F367" s="8" t="str">
        <f>TEXT(Table14[[#This Row],[Fecha]],"mmm")</f>
        <v>mar</v>
      </c>
      <c r="G367" s="9">
        <f t="shared" si="145"/>
        <v>10</v>
      </c>
      <c r="R367" s="1" t="s">
        <v>19</v>
      </c>
      <c r="S367" s="7">
        <v>45541</v>
      </c>
      <c r="T367" s="1">
        <f>YEAR(Table1416[[#This Row],[Fecha]])</f>
        <v>2024</v>
      </c>
      <c r="U367" s="1">
        <v>450</v>
      </c>
      <c r="V367" s="8">
        <v>0.72083809519999997</v>
      </c>
      <c r="W367" s="8" t="str">
        <f>TEXT(Table1416[[#This Row],[Fecha]],"mmm")</f>
        <v>sept</v>
      </c>
      <c r="X367" s="9">
        <f t="shared" si="147"/>
        <v>36</v>
      </c>
      <c r="Z367" s="1" t="s">
        <v>22</v>
      </c>
      <c r="AA367" s="7">
        <v>45462</v>
      </c>
      <c r="AB367" s="1">
        <f>YEAR(Table1417[[#This Row],[Fecha]])</f>
        <v>2024</v>
      </c>
      <c r="AC367" s="1">
        <v>450</v>
      </c>
      <c r="AD367" s="8">
        <v>0.7103111111</v>
      </c>
      <c r="AE367" s="8" t="str">
        <f>TEXT(Table1417[[#This Row],[Fecha]],"mmm")</f>
        <v>jun</v>
      </c>
      <c r="AF367" s="9">
        <f t="shared" si="148"/>
        <v>25</v>
      </c>
    </row>
    <row r="368" spans="1:32">
      <c r="A368" s="1" t="s">
        <v>20</v>
      </c>
      <c r="B368" s="7">
        <v>45359</v>
      </c>
      <c r="C368" s="92">
        <f>YEAR(Table14[[#This Row],[Fecha]])</f>
        <v>2024</v>
      </c>
      <c r="D368" s="1">
        <v>540</v>
      </c>
      <c r="E368" s="8">
        <v>0.72317019400000004</v>
      </c>
      <c r="F368" s="8" t="str">
        <f>TEXT(Table14[[#This Row],[Fecha]],"mmm")</f>
        <v>mar</v>
      </c>
      <c r="G368" s="9">
        <f t="shared" si="145"/>
        <v>10</v>
      </c>
      <c r="R368" s="1" t="s">
        <v>19</v>
      </c>
      <c r="S368" s="7">
        <v>45541</v>
      </c>
      <c r="T368" s="1">
        <f>YEAR(Table1416[[#This Row],[Fecha]])</f>
        <v>2024</v>
      </c>
      <c r="U368" s="1">
        <v>450</v>
      </c>
      <c r="V368" s="8">
        <v>0.52644761900000003</v>
      </c>
      <c r="W368" s="8" t="str">
        <f>TEXT(Table1416[[#This Row],[Fecha]],"mmm")</f>
        <v>sept</v>
      </c>
      <c r="X368" s="9">
        <f t="shared" si="147"/>
        <v>36</v>
      </c>
      <c r="Z368" s="1" t="s">
        <v>22</v>
      </c>
      <c r="AA368" s="7">
        <v>45464</v>
      </c>
      <c r="AB368" s="1">
        <f>YEAR(Table1417[[#This Row],[Fecha]])</f>
        <v>2024</v>
      </c>
      <c r="AC368" s="1">
        <v>450</v>
      </c>
      <c r="AD368" s="8">
        <v>0.73882962959999998</v>
      </c>
      <c r="AE368" s="8" t="str">
        <f>TEXT(Table1417[[#This Row],[Fecha]],"mmm")</f>
        <v>jun</v>
      </c>
      <c r="AF368" s="9">
        <f t="shared" si="148"/>
        <v>25</v>
      </c>
    </row>
    <row r="369" spans="1:32">
      <c r="A369" s="1" t="s">
        <v>20</v>
      </c>
      <c r="B369" s="7">
        <v>45359</v>
      </c>
      <c r="C369" s="92">
        <f>YEAR(Table14[[#This Row],[Fecha]])</f>
        <v>2024</v>
      </c>
      <c r="D369" s="1">
        <v>450</v>
      </c>
      <c r="E369" s="8">
        <v>0.8583492063</v>
      </c>
      <c r="F369" s="8" t="str">
        <f>TEXT(Table14[[#This Row],[Fecha]],"mmm")</f>
        <v>mar</v>
      </c>
      <c r="G369" s="9">
        <f t="shared" si="145"/>
        <v>10</v>
      </c>
      <c r="R369" s="1" t="s">
        <v>19</v>
      </c>
      <c r="S369" s="7">
        <v>45542</v>
      </c>
      <c r="T369" s="1">
        <f>YEAR(Table1416[[#This Row],[Fecha]])</f>
        <v>2024</v>
      </c>
      <c r="U369" s="1">
        <v>480</v>
      </c>
      <c r="V369" s="8">
        <v>0.58863690479999997</v>
      </c>
      <c r="W369" s="8" t="str">
        <f>TEXT(Table1416[[#This Row],[Fecha]],"mmm")</f>
        <v>sept</v>
      </c>
      <c r="X369" s="9">
        <f t="shared" si="147"/>
        <v>36</v>
      </c>
      <c r="Z369" s="1" t="s">
        <v>22</v>
      </c>
      <c r="AA369" s="7">
        <v>45465</v>
      </c>
      <c r="AB369" s="1">
        <f>YEAR(Table1417[[#This Row],[Fecha]])</f>
        <v>2024</v>
      </c>
      <c r="AC369" s="1">
        <v>390</v>
      </c>
      <c r="AD369" s="8">
        <v>0.27611538460000001</v>
      </c>
      <c r="AE369" s="8" t="str">
        <f>TEXT(Table1417[[#This Row],[Fecha]],"mmm")</f>
        <v>jun</v>
      </c>
      <c r="AF369" s="9">
        <f t="shared" si="148"/>
        <v>25</v>
      </c>
    </row>
    <row r="370" spans="1:32">
      <c r="A370" s="1" t="s">
        <v>20</v>
      </c>
      <c r="B370" s="7">
        <v>45359</v>
      </c>
      <c r="C370" s="92">
        <f>YEAR(Table14[[#This Row],[Fecha]])</f>
        <v>2024</v>
      </c>
      <c r="D370" s="1">
        <v>450</v>
      </c>
      <c r="E370" s="8">
        <v>0.86038624340000003</v>
      </c>
      <c r="F370" s="8" t="str">
        <f>TEXT(Table14[[#This Row],[Fecha]],"mmm")</f>
        <v>mar</v>
      </c>
      <c r="G370" s="9">
        <f t="shared" si="145"/>
        <v>10</v>
      </c>
      <c r="R370" s="1" t="s">
        <v>19</v>
      </c>
      <c r="S370" s="7">
        <v>45544</v>
      </c>
      <c r="T370" s="1">
        <f>YEAR(Table1416[[#This Row],[Fecha]])</f>
        <v>2024</v>
      </c>
      <c r="U370" s="1">
        <v>450</v>
      </c>
      <c r="V370" s="8">
        <v>0.57097777780000003</v>
      </c>
      <c r="W370" s="8" t="str">
        <f>TEXT(Table1416[[#This Row],[Fecha]],"mmm")</f>
        <v>sept</v>
      </c>
      <c r="X370" s="9">
        <f t="shared" ref="X370:X380" si="149">(WEEKNUM(S370,2))</f>
        <v>37</v>
      </c>
      <c r="Z370" s="1" t="s">
        <v>22</v>
      </c>
      <c r="AA370" s="7">
        <v>45467</v>
      </c>
      <c r="AB370" s="1">
        <f>YEAR(Table1417[[#This Row],[Fecha]])</f>
        <v>2024</v>
      </c>
      <c r="AC370" s="1">
        <v>450</v>
      </c>
      <c r="AD370" s="8">
        <v>0.49181111109999998</v>
      </c>
      <c r="AE370" s="8" t="str">
        <f>TEXT(Table1417[[#This Row],[Fecha]],"mmm")</f>
        <v>jun</v>
      </c>
      <c r="AF370" s="9">
        <f t="shared" ref="AF370:AF373" si="150">(WEEKNUM(AA370,2))</f>
        <v>26</v>
      </c>
    </row>
    <row r="371" spans="1:32">
      <c r="A371" s="1" t="s">
        <v>20</v>
      </c>
      <c r="B371" s="7">
        <v>45360</v>
      </c>
      <c r="C371" s="92">
        <f>YEAR(Table14[[#This Row],[Fecha]])</f>
        <v>2024</v>
      </c>
      <c r="D371" s="1">
        <v>450</v>
      </c>
      <c r="E371" s="8">
        <v>0.66795238099999998</v>
      </c>
      <c r="F371" s="8" t="str">
        <f>TEXT(Table14[[#This Row],[Fecha]],"mmm")</f>
        <v>mar</v>
      </c>
      <c r="G371" s="9">
        <f t="shared" si="145"/>
        <v>10</v>
      </c>
      <c r="R371" s="1" t="s">
        <v>19</v>
      </c>
      <c r="S371" s="7">
        <v>45544</v>
      </c>
      <c r="T371" s="1">
        <f>YEAR(Table1416[[#This Row],[Fecha]])</f>
        <v>2024</v>
      </c>
      <c r="U371" s="1">
        <v>390</v>
      </c>
      <c r="V371" s="8">
        <v>0.40294505489999999</v>
      </c>
      <c r="W371" s="8" t="str">
        <f>TEXT(Table1416[[#This Row],[Fecha]],"mmm")</f>
        <v>sept</v>
      </c>
      <c r="X371" s="9">
        <f t="shared" si="149"/>
        <v>37</v>
      </c>
      <c r="Z371" s="1" t="s">
        <v>22</v>
      </c>
      <c r="AA371" s="7">
        <v>45468</v>
      </c>
      <c r="AB371" s="1">
        <f>YEAR(Table1417[[#This Row],[Fecha]])</f>
        <v>2024</v>
      </c>
      <c r="AC371" s="1">
        <v>480</v>
      </c>
      <c r="AD371" s="8">
        <v>0.54581250000000003</v>
      </c>
      <c r="AE371" s="8" t="str">
        <f>TEXT(Table1417[[#This Row],[Fecha]],"mmm")</f>
        <v>jun</v>
      </c>
      <c r="AF371" s="9">
        <f t="shared" si="150"/>
        <v>26</v>
      </c>
    </row>
    <row r="372" spans="1:32">
      <c r="A372" s="1" t="s">
        <v>20</v>
      </c>
      <c r="B372" s="7">
        <v>45360</v>
      </c>
      <c r="C372" s="92">
        <f>YEAR(Table14[[#This Row],[Fecha]])</f>
        <v>2024</v>
      </c>
      <c r="D372" s="1">
        <v>450</v>
      </c>
      <c r="E372" s="8">
        <v>0.91107936509999998</v>
      </c>
      <c r="F372" s="8" t="str">
        <f>TEXT(Table14[[#This Row],[Fecha]],"mmm")</f>
        <v>mar</v>
      </c>
      <c r="G372" s="9">
        <f t="shared" si="145"/>
        <v>10</v>
      </c>
      <c r="R372" s="1" t="s">
        <v>19</v>
      </c>
      <c r="S372" s="7">
        <v>45545</v>
      </c>
      <c r="T372" s="1">
        <f>YEAR(Table1416[[#This Row],[Fecha]])</f>
        <v>2024</v>
      </c>
      <c r="U372" s="1">
        <v>450</v>
      </c>
      <c r="V372" s="8">
        <v>0.47162456139999998</v>
      </c>
      <c r="W372" s="8" t="str">
        <f>TEXT(Table1416[[#This Row],[Fecha]],"mmm")</f>
        <v>sept</v>
      </c>
      <c r="X372" s="9">
        <f t="shared" si="149"/>
        <v>37</v>
      </c>
      <c r="Z372" s="1" t="s">
        <v>22</v>
      </c>
      <c r="AA372" s="7">
        <v>45469</v>
      </c>
      <c r="AB372" s="1">
        <f>YEAR(Table1417[[#This Row],[Fecha]])</f>
        <v>2024</v>
      </c>
      <c r="AC372" s="1">
        <v>450</v>
      </c>
      <c r="AD372" s="8">
        <v>0.65734444439999995</v>
      </c>
      <c r="AE372" s="8" t="str">
        <f>TEXT(Table1417[[#This Row],[Fecha]],"mmm")</f>
        <v>jun</v>
      </c>
      <c r="AF372" s="9">
        <f t="shared" si="150"/>
        <v>26</v>
      </c>
    </row>
    <row r="373" spans="1:32">
      <c r="A373" s="1" t="s">
        <v>20</v>
      </c>
      <c r="B373" s="7">
        <v>45362</v>
      </c>
      <c r="C373" s="92">
        <f>YEAR(Table14[[#This Row],[Fecha]])</f>
        <v>2024</v>
      </c>
      <c r="D373" s="1">
        <v>540</v>
      </c>
      <c r="E373" s="8">
        <v>0.79244466499999999</v>
      </c>
      <c r="F373" s="8" t="str">
        <f>TEXT(Table14[[#This Row],[Fecha]],"mmm")</f>
        <v>mar</v>
      </c>
      <c r="G373" s="9">
        <f t="shared" ref="G373:G387" si="151">(WEEKNUM(B373,2))</f>
        <v>11</v>
      </c>
      <c r="R373" s="1" t="s">
        <v>19</v>
      </c>
      <c r="S373" s="7">
        <v>45545</v>
      </c>
      <c r="T373" s="1">
        <f>YEAR(Table1416[[#This Row],[Fecha]])</f>
        <v>2024</v>
      </c>
      <c r="U373" s="1">
        <v>450</v>
      </c>
      <c r="V373" s="8">
        <v>0.6054670754</v>
      </c>
      <c r="W373" s="8" t="str">
        <f>TEXT(Table1416[[#This Row],[Fecha]],"mmm")</f>
        <v>sept</v>
      </c>
      <c r="X373" s="9">
        <f t="shared" si="149"/>
        <v>37</v>
      </c>
      <c r="Z373" s="1" t="s">
        <v>22</v>
      </c>
      <c r="AA373" s="7">
        <v>45470</v>
      </c>
      <c r="AB373" s="1">
        <f>YEAR(Table1417[[#This Row],[Fecha]])</f>
        <v>2024</v>
      </c>
      <c r="AC373" s="1">
        <v>450</v>
      </c>
      <c r="AD373" s="8">
        <v>0.62144444440000002</v>
      </c>
      <c r="AE373" s="8" t="str">
        <f>TEXT(Table1417[[#This Row],[Fecha]],"mmm")</f>
        <v>jun</v>
      </c>
      <c r="AF373" s="9">
        <f t="shared" si="150"/>
        <v>26</v>
      </c>
    </row>
    <row r="374" spans="1:32">
      <c r="A374" s="1" t="s">
        <v>20</v>
      </c>
      <c r="B374" s="7">
        <v>45362</v>
      </c>
      <c r="C374" s="92">
        <f>YEAR(Table14[[#This Row],[Fecha]])</f>
        <v>2024</v>
      </c>
      <c r="D374" s="1">
        <v>450</v>
      </c>
      <c r="E374" s="8">
        <v>0.27883900230000003</v>
      </c>
      <c r="F374" s="8" t="str">
        <f>TEXT(Table14[[#This Row],[Fecha]],"mmm")</f>
        <v>mar</v>
      </c>
      <c r="G374" s="9">
        <f t="shared" si="151"/>
        <v>11</v>
      </c>
      <c r="R374" s="1" t="s">
        <v>19</v>
      </c>
      <c r="S374" s="7">
        <v>45546</v>
      </c>
      <c r="T374" s="1">
        <f>YEAR(Table1416[[#This Row],[Fecha]])</f>
        <v>2024</v>
      </c>
      <c r="U374" s="1">
        <v>450</v>
      </c>
      <c r="V374" s="8">
        <v>0.54776507939999997</v>
      </c>
      <c r="W374" s="8" t="str">
        <f>TEXT(Table1416[[#This Row],[Fecha]],"mmm")</f>
        <v>sept</v>
      </c>
      <c r="X374" s="9">
        <f t="shared" si="149"/>
        <v>37</v>
      </c>
      <c r="Z374" s="1" t="s">
        <v>22</v>
      </c>
      <c r="AA374" s="7">
        <v>45474</v>
      </c>
      <c r="AB374" s="1">
        <f>YEAR(Table1417[[#This Row],[Fecha]])</f>
        <v>2024</v>
      </c>
      <c r="AC374" s="1">
        <v>450</v>
      </c>
      <c r="AD374" s="8">
        <v>0.54952592590000005</v>
      </c>
      <c r="AE374" s="8" t="str">
        <f>TEXT(Table1417[[#This Row],[Fecha]],"mmm")</f>
        <v>jul</v>
      </c>
      <c r="AF374" s="9">
        <f t="shared" ref="AF374:AF379" si="152">(WEEKNUM(AA374,2))</f>
        <v>27</v>
      </c>
    </row>
    <row r="375" spans="1:32">
      <c r="A375" s="1" t="s">
        <v>20</v>
      </c>
      <c r="B375" s="7">
        <v>45363</v>
      </c>
      <c r="C375" s="92">
        <f>YEAR(Table14[[#This Row],[Fecha]])</f>
        <v>2024</v>
      </c>
      <c r="D375" s="1">
        <v>540</v>
      </c>
      <c r="E375" s="8">
        <v>0.81507729470000001</v>
      </c>
      <c r="F375" s="8" t="str">
        <f>TEXT(Table14[[#This Row],[Fecha]],"mmm")</f>
        <v>mar</v>
      </c>
      <c r="G375" s="9">
        <f t="shared" si="151"/>
        <v>11</v>
      </c>
      <c r="R375" s="1" t="s">
        <v>19</v>
      </c>
      <c r="S375" s="7">
        <v>45546</v>
      </c>
      <c r="T375" s="1">
        <f>YEAR(Table1416[[#This Row],[Fecha]])</f>
        <v>2024</v>
      </c>
      <c r="U375" s="1">
        <v>450</v>
      </c>
      <c r="V375" s="8">
        <v>0.40960334170000001</v>
      </c>
      <c r="W375" s="8" t="str">
        <f>TEXT(Table1416[[#This Row],[Fecha]],"mmm")</f>
        <v>sept</v>
      </c>
      <c r="X375" s="9">
        <f t="shared" si="149"/>
        <v>37</v>
      </c>
      <c r="Z375" s="1" t="s">
        <v>22</v>
      </c>
      <c r="AA375" s="7">
        <v>45475</v>
      </c>
      <c r="AB375" s="1">
        <f>YEAR(Table1417[[#This Row],[Fecha]])</f>
        <v>2024</v>
      </c>
      <c r="AC375" s="1">
        <v>450</v>
      </c>
      <c r="AD375" s="8">
        <v>0.64128888890000002</v>
      </c>
      <c r="AE375" s="8" t="str">
        <f>TEXT(Table1417[[#This Row],[Fecha]],"mmm")</f>
        <v>jul</v>
      </c>
      <c r="AF375" s="9">
        <f t="shared" si="152"/>
        <v>27</v>
      </c>
    </row>
    <row r="376" spans="1:32">
      <c r="A376" s="1" t="s">
        <v>20</v>
      </c>
      <c r="B376" s="7">
        <v>45363</v>
      </c>
      <c r="C376" s="92">
        <f>YEAR(Table14[[#This Row],[Fecha]])</f>
        <v>2024</v>
      </c>
      <c r="D376" s="1">
        <v>450</v>
      </c>
      <c r="E376" s="8">
        <v>0.54289882540000001</v>
      </c>
      <c r="F376" s="8" t="str">
        <f>TEXT(Table14[[#This Row],[Fecha]],"mmm")</f>
        <v>mar</v>
      </c>
      <c r="G376" s="9">
        <f t="shared" si="151"/>
        <v>11</v>
      </c>
      <c r="R376" s="1" t="s">
        <v>19</v>
      </c>
      <c r="S376" s="7">
        <v>45547</v>
      </c>
      <c r="T376" s="1">
        <f>YEAR(Table1416[[#This Row],[Fecha]])</f>
        <v>2024</v>
      </c>
      <c r="U376" s="1">
        <v>450</v>
      </c>
      <c r="V376" s="8">
        <v>0.696547476</v>
      </c>
      <c r="W376" s="8" t="str">
        <f>TEXT(Table1416[[#This Row],[Fecha]],"mmm")</f>
        <v>sept</v>
      </c>
      <c r="X376" s="9">
        <f t="shared" si="149"/>
        <v>37</v>
      </c>
      <c r="Z376" s="1" t="s">
        <v>22</v>
      </c>
      <c r="AA376" s="7">
        <v>45476</v>
      </c>
      <c r="AB376" s="1">
        <f>YEAR(Table1417[[#This Row],[Fecha]])</f>
        <v>2024</v>
      </c>
      <c r="AC376" s="1">
        <v>450</v>
      </c>
      <c r="AD376" s="8">
        <v>0.46916296299999999</v>
      </c>
      <c r="AE376" s="8" t="str">
        <f>TEXT(Table1417[[#This Row],[Fecha]],"mmm")</f>
        <v>jul</v>
      </c>
      <c r="AF376" s="9">
        <f t="shared" si="152"/>
        <v>27</v>
      </c>
    </row>
    <row r="377" spans="1:32">
      <c r="A377" s="1" t="s">
        <v>20</v>
      </c>
      <c r="B377" s="7">
        <v>45363</v>
      </c>
      <c r="C377" s="92">
        <f>YEAR(Table14[[#This Row],[Fecha]])</f>
        <v>2024</v>
      </c>
      <c r="D377" s="1">
        <v>450</v>
      </c>
      <c r="E377" s="8">
        <v>0.54065296360000004</v>
      </c>
      <c r="F377" s="8" t="str">
        <f>TEXT(Table14[[#This Row],[Fecha]],"mmm")</f>
        <v>mar</v>
      </c>
      <c r="G377" s="9">
        <f t="shared" si="151"/>
        <v>11</v>
      </c>
      <c r="R377" s="1" t="s">
        <v>19</v>
      </c>
      <c r="S377" s="7">
        <v>45548</v>
      </c>
      <c r="T377" s="1">
        <f>YEAR(Table1416[[#This Row],[Fecha]])</f>
        <v>2024</v>
      </c>
      <c r="U377" s="1">
        <v>450</v>
      </c>
      <c r="V377" s="8">
        <v>0.64882539679999995</v>
      </c>
      <c r="W377" s="8" t="str">
        <f>TEXT(Table1416[[#This Row],[Fecha]],"mmm")</f>
        <v>sept</v>
      </c>
      <c r="X377" s="9">
        <f t="shared" si="149"/>
        <v>37</v>
      </c>
      <c r="Z377" s="1" t="s">
        <v>22</v>
      </c>
      <c r="AA377" s="7">
        <v>45477</v>
      </c>
      <c r="AB377" s="1">
        <f>YEAR(Table1417[[#This Row],[Fecha]])</f>
        <v>2024</v>
      </c>
      <c r="AC377" s="1">
        <v>450</v>
      </c>
      <c r="AD377" s="8">
        <v>0.44768148149999998</v>
      </c>
      <c r="AE377" s="8" t="str">
        <f>TEXT(Table1417[[#This Row],[Fecha]],"mmm")</f>
        <v>jul</v>
      </c>
      <c r="AF377" s="9">
        <f t="shared" si="152"/>
        <v>27</v>
      </c>
    </row>
    <row r="378" spans="1:32">
      <c r="A378" s="1" t="s">
        <v>20</v>
      </c>
      <c r="B378" s="7">
        <v>45364</v>
      </c>
      <c r="C378" s="92">
        <f>YEAR(Table14[[#This Row],[Fecha]])</f>
        <v>2024</v>
      </c>
      <c r="D378" s="1">
        <v>540</v>
      </c>
      <c r="E378" s="8">
        <v>0.81412698409999995</v>
      </c>
      <c r="F378" s="8" t="str">
        <f>TEXT(Table14[[#This Row],[Fecha]],"mmm")</f>
        <v>mar</v>
      </c>
      <c r="G378" s="9">
        <f t="shared" si="151"/>
        <v>11</v>
      </c>
      <c r="R378" s="1" t="s">
        <v>19</v>
      </c>
      <c r="S378" s="7">
        <v>45548</v>
      </c>
      <c r="T378" s="1">
        <f>YEAR(Table1416[[#This Row],[Fecha]])</f>
        <v>2024</v>
      </c>
      <c r="U378" s="1">
        <v>450</v>
      </c>
      <c r="V378" s="8">
        <v>0.55259047620000001</v>
      </c>
      <c r="W378" s="8" t="str">
        <f>TEXT(Table1416[[#This Row],[Fecha]],"mmm")</f>
        <v>sept</v>
      </c>
      <c r="X378" s="9">
        <f t="shared" si="149"/>
        <v>37</v>
      </c>
      <c r="Z378" s="1" t="s">
        <v>22</v>
      </c>
      <c r="AA378" s="7">
        <v>45478</v>
      </c>
      <c r="AB378" s="1">
        <f>YEAR(Table1417[[#This Row],[Fecha]])</f>
        <v>2024</v>
      </c>
      <c r="AC378" s="1">
        <v>390</v>
      </c>
      <c r="AD378" s="8">
        <v>0.42779059829999999</v>
      </c>
      <c r="AE378" s="8" t="str">
        <f>TEXT(Table1417[[#This Row],[Fecha]],"mmm")</f>
        <v>jul</v>
      </c>
      <c r="AF378" s="9">
        <f t="shared" si="152"/>
        <v>27</v>
      </c>
    </row>
    <row r="379" spans="1:32">
      <c r="A379" s="1" t="s">
        <v>20</v>
      </c>
      <c r="B379" s="7">
        <v>45364</v>
      </c>
      <c r="C379" s="92">
        <f>YEAR(Table14[[#This Row],[Fecha]])</f>
        <v>2024</v>
      </c>
      <c r="D379" s="1">
        <v>450</v>
      </c>
      <c r="E379" s="8">
        <v>0.76034920630000002</v>
      </c>
      <c r="F379" s="8" t="str">
        <f>TEXT(Table14[[#This Row],[Fecha]],"mmm")</f>
        <v>mar</v>
      </c>
      <c r="G379" s="9">
        <f t="shared" si="151"/>
        <v>11</v>
      </c>
      <c r="R379" s="1" t="s">
        <v>19</v>
      </c>
      <c r="S379" s="7">
        <v>45549</v>
      </c>
      <c r="T379" s="1">
        <f>YEAR(Table1416[[#This Row],[Fecha]])</f>
        <v>2024</v>
      </c>
      <c r="U379" s="1">
        <v>390</v>
      </c>
      <c r="V379" s="8">
        <v>0.50109157510000002</v>
      </c>
      <c r="W379" s="8" t="str">
        <f>TEXT(Table1416[[#This Row],[Fecha]],"mmm")</f>
        <v>sept</v>
      </c>
      <c r="X379" s="9">
        <f t="shared" si="149"/>
        <v>37</v>
      </c>
      <c r="Z379" s="1" t="s">
        <v>22</v>
      </c>
      <c r="AA379" s="7">
        <v>45479</v>
      </c>
      <c r="AB379" s="1">
        <f>YEAR(Table1417[[#This Row],[Fecha]])</f>
        <v>2024</v>
      </c>
      <c r="AC379" s="1">
        <v>390</v>
      </c>
      <c r="AD379" s="8">
        <v>0.60402136750000002</v>
      </c>
      <c r="AE379" s="8" t="str">
        <f>TEXT(Table1417[[#This Row],[Fecha]],"mmm")</f>
        <v>jul</v>
      </c>
      <c r="AF379" s="9">
        <f t="shared" si="152"/>
        <v>27</v>
      </c>
    </row>
    <row r="380" spans="1:32">
      <c r="A380" s="1" t="s">
        <v>20</v>
      </c>
      <c r="B380" s="7">
        <v>45364</v>
      </c>
      <c r="C380" s="92">
        <f>YEAR(Table14[[#This Row],[Fecha]])</f>
        <v>2024</v>
      </c>
      <c r="D380" s="1">
        <v>450</v>
      </c>
      <c r="E380" s="8">
        <v>0.69832193809999998</v>
      </c>
      <c r="F380" s="8" t="str">
        <f>TEXT(Table14[[#This Row],[Fecha]],"mmm")</f>
        <v>mar</v>
      </c>
      <c r="G380" s="9">
        <f t="shared" si="151"/>
        <v>11</v>
      </c>
      <c r="R380" s="1" t="s">
        <v>19</v>
      </c>
      <c r="S380" s="7">
        <v>45549</v>
      </c>
      <c r="T380" s="1">
        <f>YEAR(Table1416[[#This Row],[Fecha]])</f>
        <v>2024</v>
      </c>
      <c r="U380" s="1">
        <v>450</v>
      </c>
      <c r="V380" s="8">
        <v>0.59331354999999997</v>
      </c>
      <c r="W380" s="8" t="str">
        <f>TEXT(Table1416[[#This Row],[Fecha]],"mmm")</f>
        <v>sept</v>
      </c>
      <c r="X380" s="9">
        <f t="shared" si="149"/>
        <v>37</v>
      </c>
      <c r="Z380" s="1" t="s">
        <v>22</v>
      </c>
      <c r="AA380" s="7">
        <v>45482</v>
      </c>
      <c r="AB380" s="1">
        <f>YEAR(Table1417[[#This Row],[Fecha]])</f>
        <v>2024</v>
      </c>
      <c r="AC380" s="1">
        <v>450</v>
      </c>
      <c r="AD380" s="8">
        <v>0.53749629629999995</v>
      </c>
      <c r="AE380" s="8" t="str">
        <f>TEXT(Table1417[[#This Row],[Fecha]],"mmm")</f>
        <v>jul</v>
      </c>
      <c r="AF380" s="9">
        <f t="shared" ref="AF380:AF385" si="153">(WEEKNUM(AA380,2))</f>
        <v>28</v>
      </c>
    </row>
    <row r="381" spans="1:32">
      <c r="A381" s="1" t="s">
        <v>20</v>
      </c>
      <c r="B381" s="7">
        <v>45365</v>
      </c>
      <c r="C381" s="92">
        <f>YEAR(Table14[[#This Row],[Fecha]])</f>
        <v>2024</v>
      </c>
      <c r="D381" s="1">
        <v>540</v>
      </c>
      <c r="E381" s="8">
        <v>0.89293391430000002</v>
      </c>
      <c r="F381" s="8" t="str">
        <f>TEXT(Table14[[#This Row],[Fecha]],"mmm")</f>
        <v>mar</v>
      </c>
      <c r="G381" s="9">
        <f t="shared" si="151"/>
        <v>11</v>
      </c>
      <c r="R381" s="1" t="s">
        <v>19</v>
      </c>
      <c r="S381" s="7">
        <v>45549</v>
      </c>
      <c r="T381" s="1">
        <f>YEAR(Table1416[[#This Row],[Fecha]])</f>
        <v>2024</v>
      </c>
      <c r="U381" s="1">
        <v>450</v>
      </c>
      <c r="V381" s="8">
        <v>0.59331354999999997</v>
      </c>
      <c r="W381" s="8" t="str">
        <f>TEXT(Table1416[[#This Row],[Fecha]],"mmm")</f>
        <v>sept</v>
      </c>
      <c r="X381" s="9">
        <f t="shared" ref="X381:X393" si="154">(WEEKNUM(S381,2))</f>
        <v>37</v>
      </c>
      <c r="Z381" s="1" t="s">
        <v>22</v>
      </c>
      <c r="AA381" s="7">
        <v>45482</v>
      </c>
      <c r="AB381" s="1">
        <f>YEAR(Table1417[[#This Row],[Fecha]])</f>
        <v>2024</v>
      </c>
      <c r="AC381" s="1">
        <v>210</v>
      </c>
      <c r="AD381" s="8">
        <v>0.52730158729999999</v>
      </c>
      <c r="AE381" s="8" t="str">
        <f>TEXT(Table1417[[#This Row],[Fecha]],"mmm")</f>
        <v>jul</v>
      </c>
      <c r="AF381" s="9">
        <f t="shared" si="153"/>
        <v>28</v>
      </c>
    </row>
    <row r="382" spans="1:32">
      <c r="A382" s="1" t="s">
        <v>20</v>
      </c>
      <c r="B382" s="7">
        <v>45365</v>
      </c>
      <c r="C382" s="92">
        <f>YEAR(Table14[[#This Row],[Fecha]])</f>
        <v>2024</v>
      </c>
      <c r="D382" s="1">
        <v>450</v>
      </c>
      <c r="E382" s="8">
        <v>0.58189978210000004</v>
      </c>
      <c r="F382" s="8" t="str">
        <f>TEXT(Table14[[#This Row],[Fecha]],"mmm")</f>
        <v>mar</v>
      </c>
      <c r="G382" s="9">
        <f t="shared" si="151"/>
        <v>11</v>
      </c>
      <c r="R382" s="1" t="s">
        <v>19</v>
      </c>
      <c r="S382" s="7">
        <v>45551</v>
      </c>
      <c r="T382" s="1">
        <f>YEAR(Table1416[[#This Row],[Fecha]])</f>
        <v>2024</v>
      </c>
      <c r="U382" s="1">
        <v>450</v>
      </c>
      <c r="V382" s="8">
        <v>0.6042539683</v>
      </c>
      <c r="W382" s="8" t="str">
        <f>TEXT(Table1416[[#This Row],[Fecha]],"mmm")</f>
        <v>sept</v>
      </c>
      <c r="X382" s="9">
        <f t="shared" si="154"/>
        <v>38</v>
      </c>
      <c r="Z382" s="1" t="s">
        <v>22</v>
      </c>
      <c r="AA382" s="7">
        <v>45483</v>
      </c>
      <c r="AB382" s="1">
        <f>YEAR(Table1417[[#This Row],[Fecha]])</f>
        <v>2024</v>
      </c>
      <c r="AC382" s="1">
        <v>450</v>
      </c>
      <c r="AD382" s="8">
        <v>0.5869037037</v>
      </c>
      <c r="AE382" s="8" t="str">
        <f>TEXT(Table1417[[#This Row],[Fecha]],"mmm")</f>
        <v>jul</v>
      </c>
      <c r="AF382" s="9">
        <f t="shared" si="153"/>
        <v>28</v>
      </c>
    </row>
    <row r="383" spans="1:32">
      <c r="A383" s="1" t="s">
        <v>20</v>
      </c>
      <c r="B383" s="7">
        <v>45365</v>
      </c>
      <c r="C383" s="92">
        <f>YEAR(Table14[[#This Row],[Fecha]])</f>
        <v>2024</v>
      </c>
      <c r="D383" s="1">
        <v>266</v>
      </c>
      <c r="E383" s="8">
        <v>0.47834970710000002</v>
      </c>
      <c r="F383" s="8" t="str">
        <f>TEXT(Table14[[#This Row],[Fecha]],"mmm")</f>
        <v>mar</v>
      </c>
      <c r="G383" s="9">
        <f t="shared" si="151"/>
        <v>11</v>
      </c>
      <c r="R383" s="1" t="s">
        <v>19</v>
      </c>
      <c r="S383" s="7">
        <v>45551</v>
      </c>
      <c r="T383" s="1">
        <f>YEAR(Table1416[[#This Row],[Fecha]])</f>
        <v>2024</v>
      </c>
      <c r="U383" s="1">
        <v>390</v>
      </c>
      <c r="V383" s="8">
        <v>0.57822710619999995</v>
      </c>
      <c r="W383" s="8" t="str">
        <f>TEXT(Table1416[[#This Row],[Fecha]],"mmm")</f>
        <v>sept</v>
      </c>
      <c r="X383" s="9">
        <f t="shared" si="154"/>
        <v>38</v>
      </c>
      <c r="Z383" s="1" t="s">
        <v>22</v>
      </c>
      <c r="AA383" s="7">
        <v>45484</v>
      </c>
      <c r="AB383" s="1">
        <f>YEAR(Table1417[[#This Row],[Fecha]])</f>
        <v>2024</v>
      </c>
      <c r="AC383" s="1">
        <v>540</v>
      </c>
      <c r="AD383" s="8">
        <v>0.49239814809999999</v>
      </c>
      <c r="AE383" s="8" t="str">
        <f>TEXT(Table1417[[#This Row],[Fecha]],"mmm")</f>
        <v>jul</v>
      </c>
      <c r="AF383" s="9">
        <f t="shared" si="153"/>
        <v>28</v>
      </c>
    </row>
    <row r="384" spans="1:32">
      <c r="A384" s="1" t="s">
        <v>20</v>
      </c>
      <c r="B384" s="7">
        <v>45366</v>
      </c>
      <c r="C384" s="92">
        <f>YEAR(Table14[[#This Row],[Fecha]])</f>
        <v>2024</v>
      </c>
      <c r="D384" s="1">
        <v>540</v>
      </c>
      <c r="E384" s="8">
        <v>0.8581027967</v>
      </c>
      <c r="F384" s="8" t="str">
        <f>TEXT(Table14[[#This Row],[Fecha]],"mmm")</f>
        <v>mar</v>
      </c>
      <c r="G384" s="9">
        <f t="shared" si="151"/>
        <v>11</v>
      </c>
      <c r="R384" s="1" t="s">
        <v>19</v>
      </c>
      <c r="S384" s="7">
        <v>45552</v>
      </c>
      <c r="T384" s="1">
        <f>YEAR(Table1416[[#This Row],[Fecha]])</f>
        <v>2024</v>
      </c>
      <c r="U384" s="1">
        <v>330</v>
      </c>
      <c r="V384" s="8">
        <v>0.65240259739999995</v>
      </c>
      <c r="W384" s="8" t="str">
        <f>TEXT(Table1416[[#This Row],[Fecha]],"mmm")</f>
        <v>sept</v>
      </c>
      <c r="X384" s="9">
        <f t="shared" si="154"/>
        <v>38</v>
      </c>
      <c r="Z384" s="1" t="s">
        <v>22</v>
      </c>
      <c r="AA384" s="7">
        <v>45485</v>
      </c>
      <c r="AB384" s="1">
        <f>YEAR(Table1417[[#This Row],[Fecha]])</f>
        <v>2024</v>
      </c>
      <c r="AC384" s="1">
        <v>510</v>
      </c>
      <c r="AD384" s="8">
        <v>0.38705555559999999</v>
      </c>
      <c r="AE384" s="8" t="str">
        <f>TEXT(Table1417[[#This Row],[Fecha]],"mmm")</f>
        <v>jul</v>
      </c>
      <c r="AF384" s="9">
        <f t="shared" si="153"/>
        <v>28</v>
      </c>
    </row>
    <row r="385" spans="1:32">
      <c r="A385" s="1" t="s">
        <v>20</v>
      </c>
      <c r="B385" s="7">
        <v>45366</v>
      </c>
      <c r="C385" s="92">
        <f>YEAR(Table14[[#This Row],[Fecha]])</f>
        <v>2024</v>
      </c>
      <c r="D385" s="1">
        <v>450</v>
      </c>
      <c r="E385" s="8">
        <v>0.71771428569999995</v>
      </c>
      <c r="F385" s="8" t="str">
        <f>TEXT(Table14[[#This Row],[Fecha]],"mmm")</f>
        <v>mar</v>
      </c>
      <c r="G385" s="9">
        <f t="shared" si="151"/>
        <v>11</v>
      </c>
      <c r="R385" s="1" t="s">
        <v>19</v>
      </c>
      <c r="S385" s="7">
        <v>45552</v>
      </c>
      <c r="T385" s="1">
        <f>YEAR(Table1416[[#This Row],[Fecha]])</f>
        <v>2024</v>
      </c>
      <c r="U385" s="1">
        <v>450</v>
      </c>
      <c r="V385" s="8">
        <v>0.6121193814</v>
      </c>
      <c r="W385" s="8" t="str">
        <f>TEXT(Table1416[[#This Row],[Fecha]],"mmm")</f>
        <v>sept</v>
      </c>
      <c r="X385" s="9">
        <f t="shared" si="154"/>
        <v>38</v>
      </c>
      <c r="Z385" s="1" t="s">
        <v>22</v>
      </c>
      <c r="AA385" s="7">
        <v>45486</v>
      </c>
      <c r="AB385" s="1">
        <f>YEAR(Table1417[[#This Row],[Fecha]])</f>
        <v>2024</v>
      </c>
      <c r="AC385" s="1">
        <v>420</v>
      </c>
      <c r="AD385" s="8">
        <v>0.63294444439999997</v>
      </c>
      <c r="AE385" s="8" t="str">
        <f>TEXT(Table1417[[#This Row],[Fecha]],"mmm")</f>
        <v>jul</v>
      </c>
      <c r="AF385" s="9">
        <f t="shared" si="153"/>
        <v>28</v>
      </c>
    </row>
    <row r="386" spans="1:32">
      <c r="A386" s="1" t="s">
        <v>20</v>
      </c>
      <c r="B386" s="7">
        <v>45366</v>
      </c>
      <c r="C386" s="92">
        <f>YEAR(Table14[[#This Row],[Fecha]])</f>
        <v>2024</v>
      </c>
      <c r="D386" s="1">
        <v>450</v>
      </c>
      <c r="E386" s="8">
        <v>0.78572922499999998</v>
      </c>
      <c r="F386" s="8" t="str">
        <f>TEXT(Table14[[#This Row],[Fecha]],"mmm")</f>
        <v>mar</v>
      </c>
      <c r="G386" s="9">
        <f t="shared" si="151"/>
        <v>11</v>
      </c>
      <c r="R386" s="1" t="s">
        <v>19</v>
      </c>
      <c r="S386" s="7">
        <v>45558</v>
      </c>
      <c r="T386" s="1">
        <f>YEAR(Table1416[[#This Row],[Fecha]])</f>
        <v>2024</v>
      </c>
      <c r="U386" s="1">
        <v>450</v>
      </c>
      <c r="V386" s="8">
        <v>0.68081269840000003</v>
      </c>
      <c r="W386" s="8" t="str">
        <f>TEXT(Table1416[[#This Row],[Fecha]],"mmm")</f>
        <v>sept</v>
      </c>
      <c r="X386" s="9">
        <f t="shared" si="154"/>
        <v>39</v>
      </c>
      <c r="Z386" s="1" t="s">
        <v>22</v>
      </c>
      <c r="AA386" s="7">
        <v>45488</v>
      </c>
      <c r="AB386" s="1">
        <f>YEAR(Table1417[[#This Row],[Fecha]])</f>
        <v>2024</v>
      </c>
      <c r="AC386" s="1">
        <v>450</v>
      </c>
      <c r="AD386" s="8">
        <v>0.59181481479999998</v>
      </c>
      <c r="AE386" s="8" t="str">
        <f>TEXT(Table1417[[#This Row],[Fecha]],"mmm")</f>
        <v>jul</v>
      </c>
      <c r="AF386" s="9">
        <f t="shared" ref="AF386:AF388" si="155">(WEEKNUM(AA386,2))</f>
        <v>29</v>
      </c>
    </row>
    <row r="387" spans="1:32">
      <c r="A387" s="1" t="s">
        <v>20</v>
      </c>
      <c r="B387" s="7">
        <v>45367</v>
      </c>
      <c r="C387" s="92">
        <f>YEAR(Table14[[#This Row],[Fecha]])</f>
        <v>2024</v>
      </c>
      <c r="D387" s="1">
        <v>450</v>
      </c>
      <c r="E387" s="8">
        <v>0.78482539679999996</v>
      </c>
      <c r="F387" s="8" t="str">
        <f>TEXT(Table14[[#This Row],[Fecha]],"mmm")</f>
        <v>mar</v>
      </c>
      <c r="G387" s="9">
        <f t="shared" si="151"/>
        <v>11</v>
      </c>
      <c r="R387" s="1" t="s">
        <v>19</v>
      </c>
      <c r="S387" s="7">
        <v>45559</v>
      </c>
      <c r="T387" s="1">
        <f>YEAR(Table1416[[#This Row],[Fecha]])</f>
        <v>2024</v>
      </c>
      <c r="U387" s="1">
        <v>450</v>
      </c>
      <c r="V387" s="8">
        <v>0.65228253970000005</v>
      </c>
      <c r="W387" s="8" t="str">
        <f>TEXT(Table1416[[#This Row],[Fecha]],"mmm")</f>
        <v>sept</v>
      </c>
      <c r="X387" s="9">
        <f t="shared" si="154"/>
        <v>39</v>
      </c>
      <c r="Z387" s="1" t="s">
        <v>22</v>
      </c>
      <c r="AA387" s="7">
        <v>45490</v>
      </c>
      <c r="AB387" s="1">
        <f>YEAR(Table1417[[#This Row],[Fecha]])</f>
        <v>2024</v>
      </c>
      <c r="AC387" s="1">
        <v>450</v>
      </c>
      <c r="AD387" s="8">
        <v>0.5732111111</v>
      </c>
      <c r="AE387" s="8" t="str">
        <f>TEXT(Table1417[[#This Row],[Fecha]],"mmm")</f>
        <v>jul</v>
      </c>
      <c r="AF387" s="9">
        <f t="shared" si="155"/>
        <v>29</v>
      </c>
    </row>
    <row r="388" spans="1:32">
      <c r="A388" s="1" t="s">
        <v>20</v>
      </c>
      <c r="B388" s="7">
        <v>45369</v>
      </c>
      <c r="C388" s="92">
        <f>YEAR(Table14[[#This Row],[Fecha]])</f>
        <v>2024</v>
      </c>
      <c r="D388" s="1">
        <v>540</v>
      </c>
      <c r="E388" s="8">
        <v>0.69870470409999996</v>
      </c>
      <c r="F388" s="8" t="str">
        <f>TEXT(Table14[[#This Row],[Fecha]],"mmm")</f>
        <v>mar</v>
      </c>
      <c r="G388" s="9">
        <f t="shared" ref="G388:G404" si="156">(WEEKNUM(B388,2))</f>
        <v>12</v>
      </c>
      <c r="R388" s="1" t="s">
        <v>19</v>
      </c>
      <c r="S388" s="7">
        <v>45559</v>
      </c>
      <c r="T388" s="1">
        <f>YEAR(Table1416[[#This Row],[Fecha]])</f>
        <v>2024</v>
      </c>
      <c r="U388" s="1">
        <v>450</v>
      </c>
      <c r="V388" s="8">
        <v>0.5642095238</v>
      </c>
      <c r="W388" s="8" t="str">
        <f>TEXT(Table1416[[#This Row],[Fecha]],"mmm")</f>
        <v>sept</v>
      </c>
      <c r="X388" s="9">
        <f t="shared" si="154"/>
        <v>39</v>
      </c>
      <c r="Z388" s="1" t="s">
        <v>22</v>
      </c>
      <c r="AA388" s="7">
        <v>45491</v>
      </c>
      <c r="AB388" s="1">
        <f>YEAR(Table1417[[#This Row],[Fecha]])</f>
        <v>2024</v>
      </c>
      <c r="AC388" s="1">
        <v>450</v>
      </c>
      <c r="AD388" s="8">
        <v>0.53696296300000002</v>
      </c>
      <c r="AE388" s="8" t="str">
        <f>TEXT(Table1417[[#This Row],[Fecha]],"mmm")</f>
        <v>jul</v>
      </c>
      <c r="AF388" s="9">
        <f t="shared" si="155"/>
        <v>29</v>
      </c>
    </row>
    <row r="389" spans="1:32">
      <c r="A389" s="1" t="s">
        <v>20</v>
      </c>
      <c r="B389" s="7">
        <v>45369</v>
      </c>
      <c r="C389" s="92">
        <f>YEAR(Table14[[#This Row],[Fecha]])</f>
        <v>2024</v>
      </c>
      <c r="D389" s="1">
        <v>450</v>
      </c>
      <c r="E389" s="8">
        <v>0.33677097509999998</v>
      </c>
      <c r="F389" s="8" t="str">
        <f>TEXT(Table14[[#This Row],[Fecha]],"mmm")</f>
        <v>mar</v>
      </c>
      <c r="G389" s="9">
        <f t="shared" si="156"/>
        <v>12</v>
      </c>
      <c r="R389" s="1" t="s">
        <v>19</v>
      </c>
      <c r="S389" s="7">
        <v>45560</v>
      </c>
      <c r="T389" s="1">
        <f>YEAR(Table1416[[#This Row],[Fecha]])</f>
        <v>2024</v>
      </c>
      <c r="U389" s="1">
        <v>450</v>
      </c>
      <c r="V389" s="8">
        <v>0.59636190479999995</v>
      </c>
      <c r="W389" s="8" t="str">
        <f>TEXT(Table1416[[#This Row],[Fecha]],"mmm")</f>
        <v>sept</v>
      </c>
      <c r="X389" s="9">
        <f t="shared" si="154"/>
        <v>39</v>
      </c>
      <c r="Z389" s="1" t="s">
        <v>22</v>
      </c>
      <c r="AA389" s="7">
        <v>45502</v>
      </c>
      <c r="AB389" s="1">
        <f>YEAR(Table1417[[#This Row],[Fecha]])</f>
        <v>2024</v>
      </c>
      <c r="AC389" s="1">
        <v>390</v>
      </c>
      <c r="AD389" s="8">
        <v>0.5511111111</v>
      </c>
      <c r="AE389" s="8" t="str">
        <f>TEXT(Table1417[[#This Row],[Fecha]],"mmm")</f>
        <v>jul</v>
      </c>
      <c r="AF389" s="9">
        <f t="shared" ref="AF389:AF396" si="157">(WEEKNUM(AA389,2))</f>
        <v>31</v>
      </c>
    </row>
    <row r="390" spans="1:32">
      <c r="A390" s="1" t="s">
        <v>20</v>
      </c>
      <c r="B390" s="7">
        <v>45369</v>
      </c>
      <c r="C390" s="92">
        <f>YEAR(Table14[[#This Row],[Fecha]])</f>
        <v>2024</v>
      </c>
      <c r="D390" s="1">
        <v>450</v>
      </c>
      <c r="E390" s="8">
        <v>0.70242176869999995</v>
      </c>
      <c r="F390" s="8" t="str">
        <f>TEXT(Table14[[#This Row],[Fecha]],"mmm")</f>
        <v>mar</v>
      </c>
      <c r="G390" s="9">
        <f t="shared" si="156"/>
        <v>12</v>
      </c>
      <c r="R390" s="1" t="s">
        <v>19</v>
      </c>
      <c r="S390" s="7">
        <v>45561</v>
      </c>
      <c r="T390" s="1">
        <f>YEAR(Table1416[[#This Row],[Fecha]])</f>
        <v>2024</v>
      </c>
      <c r="U390" s="1">
        <v>450</v>
      </c>
      <c r="V390" s="8">
        <v>0.54746984129999998</v>
      </c>
      <c r="W390" s="8" t="str">
        <f>TEXT(Table1416[[#This Row],[Fecha]],"mmm")</f>
        <v>sept</v>
      </c>
      <c r="X390" s="9">
        <f t="shared" si="154"/>
        <v>39</v>
      </c>
      <c r="Z390" s="1" t="s">
        <v>22</v>
      </c>
      <c r="AA390" s="7">
        <v>45503</v>
      </c>
      <c r="AB390" s="1">
        <f>YEAR(Table1417[[#This Row],[Fecha]])</f>
        <v>2024</v>
      </c>
      <c r="AC390" s="1">
        <v>540</v>
      </c>
      <c r="AD390" s="8">
        <v>0.5905123457</v>
      </c>
      <c r="AE390" s="8" t="str">
        <f>TEXT(Table1417[[#This Row],[Fecha]],"mmm")</f>
        <v>jul</v>
      </c>
      <c r="AF390" s="9">
        <f t="shared" si="157"/>
        <v>31</v>
      </c>
    </row>
    <row r="391" spans="1:32">
      <c r="A391" s="1" t="s">
        <v>20</v>
      </c>
      <c r="B391" s="7">
        <v>45370</v>
      </c>
      <c r="C391" s="92">
        <f>YEAR(Table14[[#This Row],[Fecha]])</f>
        <v>2024</v>
      </c>
      <c r="D391" s="1">
        <v>540</v>
      </c>
      <c r="E391" s="8">
        <v>0.68205632530000004</v>
      </c>
      <c r="F391" s="8" t="str">
        <f>TEXT(Table14[[#This Row],[Fecha]],"mmm")</f>
        <v>mar</v>
      </c>
      <c r="G391" s="9">
        <f t="shared" si="156"/>
        <v>12</v>
      </c>
      <c r="R391" s="1" t="s">
        <v>19</v>
      </c>
      <c r="S391" s="7">
        <v>45561</v>
      </c>
      <c r="T391" s="1">
        <f>YEAR(Table1416[[#This Row],[Fecha]])</f>
        <v>2024</v>
      </c>
      <c r="U391" s="1">
        <v>450</v>
      </c>
      <c r="V391" s="8">
        <v>0.5592995436</v>
      </c>
      <c r="W391" s="8" t="str">
        <f>TEXT(Table1416[[#This Row],[Fecha]],"mmm")</f>
        <v>sept</v>
      </c>
      <c r="X391" s="9">
        <f t="shared" si="154"/>
        <v>39</v>
      </c>
      <c r="Z391" s="1" t="s">
        <v>22</v>
      </c>
      <c r="AA391" s="7">
        <v>45504</v>
      </c>
      <c r="AB391" s="1">
        <f>YEAR(Table1417[[#This Row],[Fecha]])</f>
        <v>2024</v>
      </c>
      <c r="AC391" s="1">
        <v>450</v>
      </c>
      <c r="AD391" s="8">
        <v>0.36562222220000001</v>
      </c>
      <c r="AE391" s="8" t="str">
        <f>TEXT(Table1417[[#This Row],[Fecha]],"mmm")</f>
        <v>jul</v>
      </c>
      <c r="AF391" s="9">
        <f t="shared" si="157"/>
        <v>31</v>
      </c>
    </row>
    <row r="392" spans="1:32">
      <c r="A392" s="1" t="s">
        <v>20</v>
      </c>
      <c r="B392" s="7">
        <v>45370</v>
      </c>
      <c r="C392" s="92">
        <f>YEAR(Table14[[#This Row],[Fecha]])</f>
        <v>2024</v>
      </c>
      <c r="D392" s="1">
        <v>450</v>
      </c>
      <c r="E392" s="8">
        <v>0.78178649239999998</v>
      </c>
      <c r="F392" s="8" t="str">
        <f>TEXT(Table14[[#This Row],[Fecha]],"mmm")</f>
        <v>mar</v>
      </c>
      <c r="G392" s="9">
        <f t="shared" si="156"/>
        <v>12</v>
      </c>
      <c r="R392" s="1" t="s">
        <v>19</v>
      </c>
      <c r="S392" s="7">
        <v>45562</v>
      </c>
      <c r="T392" s="1">
        <f>YEAR(Table1416[[#This Row],[Fecha]])</f>
        <v>2024</v>
      </c>
      <c r="U392" s="1">
        <v>450</v>
      </c>
      <c r="V392" s="8">
        <v>0.43124653299999999</v>
      </c>
      <c r="W392" s="8" t="str">
        <f>TEXT(Table1416[[#This Row],[Fecha]],"mmm")</f>
        <v>sept</v>
      </c>
      <c r="X392" s="9">
        <f t="shared" si="154"/>
        <v>39</v>
      </c>
      <c r="Z392" s="1" t="s">
        <v>22</v>
      </c>
      <c r="AA392" s="7">
        <v>45505</v>
      </c>
      <c r="AB392" s="1">
        <f>YEAR(Table1417[[#This Row],[Fecha]])</f>
        <v>2024</v>
      </c>
      <c r="AC392" s="1">
        <v>450</v>
      </c>
      <c r="AD392" s="8">
        <v>0.51685925929999998</v>
      </c>
      <c r="AE392" s="8" t="str">
        <f>TEXT(Table1417[[#This Row],[Fecha]],"mmm")</f>
        <v>ago</v>
      </c>
      <c r="AF392" s="9">
        <f t="shared" si="157"/>
        <v>31</v>
      </c>
    </row>
    <row r="393" spans="1:32">
      <c r="A393" s="1" t="s">
        <v>20</v>
      </c>
      <c r="B393" s="7">
        <v>45370</v>
      </c>
      <c r="C393" s="92">
        <f>YEAR(Table14[[#This Row],[Fecha]])</f>
        <v>2024</v>
      </c>
      <c r="D393" s="1">
        <v>450</v>
      </c>
      <c r="E393" s="8">
        <v>0.72740413940000004</v>
      </c>
      <c r="F393" s="8" t="str">
        <f>TEXT(Table14[[#This Row],[Fecha]],"mmm")</f>
        <v>mar</v>
      </c>
      <c r="G393" s="9">
        <f t="shared" si="156"/>
        <v>12</v>
      </c>
      <c r="R393" s="1" t="s">
        <v>19</v>
      </c>
      <c r="S393" s="7">
        <v>45563</v>
      </c>
      <c r="T393" s="1">
        <f>YEAR(Table1416[[#This Row],[Fecha]])</f>
        <v>2024</v>
      </c>
      <c r="U393" s="1">
        <v>465</v>
      </c>
      <c r="V393" s="8">
        <v>0.53488172040000004</v>
      </c>
      <c r="W393" s="8" t="str">
        <f>TEXT(Table1416[[#This Row],[Fecha]],"mmm")</f>
        <v>sept</v>
      </c>
      <c r="X393" s="9">
        <f t="shared" si="154"/>
        <v>39</v>
      </c>
      <c r="Z393" s="1" t="s">
        <v>22</v>
      </c>
      <c r="AA393" s="7">
        <v>45505</v>
      </c>
      <c r="AB393" s="1">
        <f>YEAR(Table1417[[#This Row],[Fecha]])</f>
        <v>2024</v>
      </c>
      <c r="AC393" s="1">
        <v>450</v>
      </c>
      <c r="AD393" s="8">
        <v>0.49304814810000003</v>
      </c>
      <c r="AE393" s="8" t="str">
        <f>TEXT(Table1417[[#This Row],[Fecha]],"mmm")</f>
        <v>ago</v>
      </c>
      <c r="AF393" s="9">
        <f t="shared" si="157"/>
        <v>31</v>
      </c>
    </row>
    <row r="394" spans="1:32">
      <c r="A394" s="1" t="s">
        <v>20</v>
      </c>
      <c r="B394" s="7">
        <v>45371</v>
      </c>
      <c r="C394" s="92">
        <f>YEAR(Table14[[#This Row],[Fecha]])</f>
        <v>2024</v>
      </c>
      <c r="D394" s="1">
        <v>540</v>
      </c>
      <c r="E394" s="8">
        <v>0.51042076089999999</v>
      </c>
      <c r="F394" s="8" t="str">
        <f>TEXT(Table14[[#This Row],[Fecha]],"mmm")</f>
        <v>mar</v>
      </c>
      <c r="G394" s="9">
        <f t="shared" si="156"/>
        <v>12</v>
      </c>
      <c r="R394" s="1" t="s">
        <v>19</v>
      </c>
      <c r="S394" s="7">
        <v>45565</v>
      </c>
      <c r="T394" s="1">
        <f>YEAR(Table1416[[#This Row],[Fecha]])</f>
        <v>2024</v>
      </c>
      <c r="U394" s="1">
        <v>390</v>
      </c>
      <c r="V394" s="8">
        <v>0.69406593409999995</v>
      </c>
      <c r="W394" s="8" t="str">
        <f>TEXT(Table1416[[#This Row],[Fecha]],"mmm")</f>
        <v>sept</v>
      </c>
      <c r="X394" s="9">
        <f t="shared" ref="X394:X398" si="158">(WEEKNUM(S394,2))</f>
        <v>40</v>
      </c>
      <c r="Z394" s="1" t="s">
        <v>22</v>
      </c>
      <c r="AA394" s="7">
        <v>45506</v>
      </c>
      <c r="AB394" s="1">
        <f>YEAR(Table1417[[#This Row],[Fecha]])</f>
        <v>2024</v>
      </c>
      <c r="AC394" s="1">
        <v>450</v>
      </c>
      <c r="AD394" s="8">
        <v>0.48496296300000002</v>
      </c>
      <c r="AE394" s="8" t="str">
        <f>TEXT(Table1417[[#This Row],[Fecha]],"mmm")</f>
        <v>ago</v>
      </c>
      <c r="AF394" s="9">
        <f t="shared" si="157"/>
        <v>31</v>
      </c>
    </row>
    <row r="395" spans="1:32">
      <c r="A395" s="1" t="s">
        <v>20</v>
      </c>
      <c r="B395" s="7">
        <v>45371</v>
      </c>
      <c r="C395" s="92">
        <f>YEAR(Table14[[#This Row],[Fecha]])</f>
        <v>2024</v>
      </c>
      <c r="D395" s="1">
        <v>450</v>
      </c>
      <c r="E395" s="8">
        <v>0.28967800449999997</v>
      </c>
      <c r="F395" s="8" t="str">
        <f>TEXT(Table14[[#This Row],[Fecha]],"mmm")</f>
        <v>mar</v>
      </c>
      <c r="G395" s="9">
        <f t="shared" si="156"/>
        <v>12</v>
      </c>
      <c r="R395" s="1" t="s">
        <v>19</v>
      </c>
      <c r="S395" s="7">
        <v>45566</v>
      </c>
      <c r="T395" s="1">
        <f>YEAR(Table1416[[#This Row],[Fecha]])</f>
        <v>2024</v>
      </c>
      <c r="U395" s="1">
        <v>450</v>
      </c>
      <c r="V395" s="8">
        <v>0.63601269839999997</v>
      </c>
      <c r="W395" s="8" t="str">
        <f>TEXT(Table1416[[#This Row],[Fecha]],"mmm")</f>
        <v>oct</v>
      </c>
      <c r="X395" s="9">
        <f t="shared" si="158"/>
        <v>40</v>
      </c>
      <c r="Z395" s="1" t="s">
        <v>22</v>
      </c>
      <c r="AA395" s="7">
        <v>45506</v>
      </c>
      <c r="AB395" s="1">
        <f>YEAR(Table1417[[#This Row],[Fecha]])</f>
        <v>2024</v>
      </c>
      <c r="AC395" s="1">
        <v>450</v>
      </c>
      <c r="AD395" s="8">
        <v>0.57045925929999997</v>
      </c>
      <c r="AE395" s="8" t="str">
        <f>TEXT(Table1417[[#This Row],[Fecha]],"mmm")</f>
        <v>ago</v>
      </c>
      <c r="AF395" s="9">
        <f t="shared" si="157"/>
        <v>31</v>
      </c>
    </row>
    <row r="396" spans="1:32">
      <c r="A396" s="1" t="s">
        <v>20</v>
      </c>
      <c r="B396" s="7">
        <v>45371</v>
      </c>
      <c r="C396" s="92">
        <f>YEAR(Table14[[#This Row],[Fecha]])</f>
        <v>2024</v>
      </c>
      <c r="D396" s="1">
        <v>450</v>
      </c>
      <c r="E396" s="8">
        <v>0.85823129249999996</v>
      </c>
      <c r="F396" s="8" t="str">
        <f>TEXT(Table14[[#This Row],[Fecha]],"mmm")</f>
        <v>mar</v>
      </c>
      <c r="G396" s="9">
        <f t="shared" si="156"/>
        <v>12</v>
      </c>
      <c r="R396" s="1" t="s">
        <v>19</v>
      </c>
      <c r="S396" s="7">
        <v>45567</v>
      </c>
      <c r="T396" s="1">
        <f>YEAR(Table1416[[#This Row],[Fecha]])</f>
        <v>2024</v>
      </c>
      <c r="U396" s="1">
        <v>450</v>
      </c>
      <c r="V396" s="8">
        <v>0.53160317459999995</v>
      </c>
      <c r="W396" s="8" t="str">
        <f>TEXT(Table1416[[#This Row],[Fecha]],"mmm")</f>
        <v>oct</v>
      </c>
      <c r="X396" s="9">
        <f t="shared" si="158"/>
        <v>40</v>
      </c>
      <c r="Z396" s="1" t="s">
        <v>22</v>
      </c>
      <c r="AA396" s="7">
        <v>45507</v>
      </c>
      <c r="AB396" s="1">
        <f>YEAR(Table1417[[#This Row],[Fecha]])</f>
        <v>2024</v>
      </c>
      <c r="AC396" s="1">
        <v>390</v>
      </c>
      <c r="AD396" s="8">
        <v>0.65075213679999999</v>
      </c>
      <c r="AE396" s="8" t="str">
        <f>TEXT(Table1417[[#This Row],[Fecha]],"mmm")</f>
        <v>ago</v>
      </c>
      <c r="AF396" s="9">
        <f t="shared" si="157"/>
        <v>31</v>
      </c>
    </row>
    <row r="397" spans="1:32">
      <c r="A397" s="1" t="s">
        <v>20</v>
      </c>
      <c r="B397" s="7">
        <v>45372</v>
      </c>
      <c r="C397" s="92">
        <f>YEAR(Table14[[#This Row],[Fecha]])</f>
        <v>2024</v>
      </c>
      <c r="D397" s="1">
        <v>540</v>
      </c>
      <c r="E397" s="8">
        <v>0.72458197219999998</v>
      </c>
      <c r="F397" s="8" t="str">
        <f>TEXT(Table14[[#This Row],[Fecha]],"mmm")</f>
        <v>mar</v>
      </c>
      <c r="G397" s="9">
        <f t="shared" si="156"/>
        <v>12</v>
      </c>
      <c r="R397" s="1" t="s">
        <v>19</v>
      </c>
      <c r="S397" s="7">
        <v>45568</v>
      </c>
      <c r="T397" s="1">
        <f>YEAR(Table1416[[#This Row],[Fecha]])</f>
        <v>2024</v>
      </c>
      <c r="U397" s="1">
        <v>450</v>
      </c>
      <c r="V397" s="8">
        <v>0.61511111110000005</v>
      </c>
      <c r="W397" s="8" t="str">
        <f>TEXT(Table1416[[#This Row],[Fecha]],"mmm")</f>
        <v>oct</v>
      </c>
      <c r="X397" s="9">
        <f t="shared" si="158"/>
        <v>40</v>
      </c>
      <c r="Z397" s="1" t="s">
        <v>22</v>
      </c>
      <c r="AA397" s="7">
        <v>45509</v>
      </c>
      <c r="AB397" s="1">
        <f>YEAR(Table1417[[#This Row],[Fecha]])</f>
        <v>2024</v>
      </c>
      <c r="AC397" s="1">
        <v>480</v>
      </c>
      <c r="AD397" s="8">
        <v>0.60414583330000005</v>
      </c>
      <c r="AE397" s="8" t="str">
        <f>TEXT(Table1417[[#This Row],[Fecha]],"mmm")</f>
        <v>ago</v>
      </c>
      <c r="AF397" s="9">
        <f t="shared" ref="AF397:AF402" si="159">(WEEKNUM(AA397,2))</f>
        <v>32</v>
      </c>
    </row>
    <row r="398" spans="1:32">
      <c r="A398" s="1" t="s">
        <v>20</v>
      </c>
      <c r="B398" s="7">
        <v>45372</v>
      </c>
      <c r="C398" s="92">
        <f>YEAR(Table14[[#This Row],[Fecha]])</f>
        <v>2024</v>
      </c>
      <c r="D398" s="1">
        <v>450</v>
      </c>
      <c r="E398" s="8">
        <v>0.77407936509999997</v>
      </c>
      <c r="F398" s="8" t="str">
        <f>TEXT(Table14[[#This Row],[Fecha]],"mmm")</f>
        <v>mar</v>
      </c>
      <c r="G398" s="9">
        <f t="shared" si="156"/>
        <v>12</v>
      </c>
      <c r="R398" s="1" t="s">
        <v>19</v>
      </c>
      <c r="S398" s="7">
        <v>45570</v>
      </c>
      <c r="T398" s="1">
        <f>YEAR(Table1416[[#This Row],[Fecha]])</f>
        <v>2024</v>
      </c>
      <c r="U398" s="1">
        <v>360</v>
      </c>
      <c r="V398" s="8">
        <v>0.59793417469999999</v>
      </c>
      <c r="W398" s="8" t="str">
        <f>TEXT(Table1416[[#This Row],[Fecha]],"mmm")</f>
        <v>oct</v>
      </c>
      <c r="X398" s="9">
        <f t="shared" si="158"/>
        <v>40</v>
      </c>
      <c r="Z398" s="1" t="s">
        <v>22</v>
      </c>
      <c r="AA398" s="7">
        <v>45510</v>
      </c>
      <c r="AB398" s="1">
        <f>YEAR(Table1417[[#This Row],[Fecha]])</f>
        <v>2024</v>
      </c>
      <c r="AC398" s="1">
        <v>450</v>
      </c>
      <c r="AD398" s="8">
        <v>0.64132592590000004</v>
      </c>
      <c r="AE398" s="8" t="str">
        <f>TEXT(Table1417[[#This Row],[Fecha]],"mmm")</f>
        <v>ago</v>
      </c>
      <c r="AF398" s="9">
        <f t="shared" si="159"/>
        <v>32</v>
      </c>
    </row>
    <row r="399" spans="1:32">
      <c r="A399" s="1" t="s">
        <v>20</v>
      </c>
      <c r="B399" s="7">
        <v>45372</v>
      </c>
      <c r="C399" s="92">
        <f>YEAR(Table14[[#This Row],[Fecha]])</f>
        <v>2024</v>
      </c>
      <c r="D399" s="1">
        <v>450</v>
      </c>
      <c r="E399" s="8">
        <v>0.8001746032</v>
      </c>
      <c r="F399" s="8" t="str">
        <f>TEXT(Table14[[#This Row],[Fecha]],"mmm")</f>
        <v>mar</v>
      </c>
      <c r="G399" s="9">
        <f t="shared" si="156"/>
        <v>12</v>
      </c>
      <c r="R399" s="1" t="s">
        <v>19</v>
      </c>
      <c r="S399" s="7">
        <v>45572</v>
      </c>
      <c r="T399" s="1">
        <f>YEAR(Table1416[[#This Row],[Fecha]])</f>
        <v>2024</v>
      </c>
      <c r="U399" s="1">
        <v>450</v>
      </c>
      <c r="V399" s="8">
        <v>0.64130793649999995</v>
      </c>
      <c r="W399" s="8" t="str">
        <f>TEXT(Table1416[[#This Row],[Fecha]],"mmm")</f>
        <v>oct</v>
      </c>
      <c r="X399" s="9">
        <f t="shared" ref="X399:X402" si="160">(WEEKNUM(S399,2))</f>
        <v>41</v>
      </c>
      <c r="Z399" s="1" t="s">
        <v>22</v>
      </c>
      <c r="AA399" s="7">
        <v>45511</v>
      </c>
      <c r="AB399" s="1">
        <f>YEAR(Table1417[[#This Row],[Fecha]])</f>
        <v>2024</v>
      </c>
      <c r="AC399" s="1">
        <v>450</v>
      </c>
      <c r="AD399" s="8">
        <v>0.53162592590000002</v>
      </c>
      <c r="AE399" s="8" t="str">
        <f>TEXT(Table1417[[#This Row],[Fecha]],"mmm")</f>
        <v>ago</v>
      </c>
      <c r="AF399" s="9">
        <f t="shared" si="159"/>
        <v>32</v>
      </c>
    </row>
    <row r="400" spans="1:32">
      <c r="A400" s="1" t="s">
        <v>20</v>
      </c>
      <c r="B400" s="7">
        <v>45373</v>
      </c>
      <c r="C400" s="92">
        <f>YEAR(Table14[[#This Row],[Fecha]])</f>
        <v>2024</v>
      </c>
      <c r="D400" s="1">
        <v>540</v>
      </c>
      <c r="E400" s="8">
        <v>0.8728309179</v>
      </c>
      <c r="F400" s="8" t="str">
        <f>TEXT(Table14[[#This Row],[Fecha]],"mmm")</f>
        <v>mar</v>
      </c>
      <c r="G400" s="9">
        <f t="shared" si="156"/>
        <v>12</v>
      </c>
      <c r="R400" s="1" t="s">
        <v>19</v>
      </c>
      <c r="S400" s="7">
        <v>45573</v>
      </c>
      <c r="T400" s="1">
        <f>YEAR(Table1416[[#This Row],[Fecha]])</f>
        <v>2024</v>
      </c>
      <c r="U400" s="1">
        <v>300</v>
      </c>
      <c r="V400" s="8">
        <v>0.73211428570000003</v>
      </c>
      <c r="W400" s="8" t="str">
        <f>TEXT(Table1416[[#This Row],[Fecha]],"mmm")</f>
        <v>oct</v>
      </c>
      <c r="X400" s="9">
        <f t="shared" si="160"/>
        <v>41</v>
      </c>
      <c r="Z400" s="1" t="s">
        <v>22</v>
      </c>
      <c r="AA400" s="7">
        <v>45512</v>
      </c>
      <c r="AB400" s="1">
        <f>YEAR(Table1417[[#This Row],[Fecha]])</f>
        <v>2024</v>
      </c>
      <c r="AC400" s="1">
        <v>450</v>
      </c>
      <c r="AD400" s="8">
        <v>0.46298148150000001</v>
      </c>
      <c r="AE400" s="8" t="str">
        <f>TEXT(Table1417[[#This Row],[Fecha]],"mmm")</f>
        <v>ago</v>
      </c>
      <c r="AF400" s="9">
        <f t="shared" si="159"/>
        <v>32</v>
      </c>
    </row>
    <row r="401" spans="1:32">
      <c r="A401" s="1" t="s">
        <v>20</v>
      </c>
      <c r="B401" s="7">
        <v>45373</v>
      </c>
      <c r="C401" s="92">
        <f>YEAR(Table14[[#This Row],[Fecha]])</f>
        <v>2024</v>
      </c>
      <c r="D401" s="1">
        <v>450</v>
      </c>
      <c r="E401" s="8">
        <v>0.88724637679999996</v>
      </c>
      <c r="F401" s="8" t="str">
        <f>TEXT(Table14[[#This Row],[Fecha]],"mmm")</f>
        <v>mar</v>
      </c>
      <c r="G401" s="9">
        <f t="shared" si="156"/>
        <v>12</v>
      </c>
      <c r="R401" s="1" t="s">
        <v>19</v>
      </c>
      <c r="S401" s="7">
        <v>45574</v>
      </c>
      <c r="T401" s="1">
        <f>YEAR(Table1416[[#This Row],[Fecha]])</f>
        <v>2024</v>
      </c>
      <c r="U401" s="1">
        <v>450</v>
      </c>
      <c r="V401" s="8">
        <v>0.58913650790000005</v>
      </c>
      <c r="W401" s="8" t="str">
        <f>TEXT(Table1416[[#This Row],[Fecha]],"mmm")</f>
        <v>oct</v>
      </c>
      <c r="X401" s="9">
        <f t="shared" si="160"/>
        <v>41</v>
      </c>
      <c r="Z401" s="1" t="s">
        <v>22</v>
      </c>
      <c r="AA401" s="7">
        <v>45513</v>
      </c>
      <c r="AB401" s="1">
        <f>YEAR(Table1417[[#This Row],[Fecha]])</f>
        <v>2024</v>
      </c>
      <c r="AC401" s="1">
        <v>450</v>
      </c>
      <c r="AD401" s="8">
        <v>0.56080740740000001</v>
      </c>
      <c r="AE401" s="8" t="str">
        <f>TEXT(Table1417[[#This Row],[Fecha]],"mmm")</f>
        <v>ago</v>
      </c>
      <c r="AF401" s="9">
        <f t="shared" si="159"/>
        <v>32</v>
      </c>
    </row>
    <row r="402" spans="1:32">
      <c r="A402" s="1" t="s">
        <v>20</v>
      </c>
      <c r="B402" s="7">
        <v>45373</v>
      </c>
      <c r="C402" s="92">
        <f>YEAR(Table14[[#This Row],[Fecha]])</f>
        <v>2024</v>
      </c>
      <c r="D402" s="1">
        <v>450</v>
      </c>
      <c r="E402" s="8">
        <v>0.66318260870000001</v>
      </c>
      <c r="F402" s="8" t="str">
        <f>TEXT(Table14[[#This Row],[Fecha]],"mmm")</f>
        <v>mar</v>
      </c>
      <c r="G402" s="9">
        <f t="shared" si="156"/>
        <v>12</v>
      </c>
      <c r="R402" s="1" t="s">
        <v>19</v>
      </c>
      <c r="S402" s="7">
        <v>45576</v>
      </c>
      <c r="T402" s="1">
        <f>YEAR(Table1416[[#This Row],[Fecha]])</f>
        <v>2024</v>
      </c>
      <c r="U402" s="1">
        <v>390</v>
      </c>
      <c r="V402" s="8">
        <v>0.67230769229999998</v>
      </c>
      <c r="W402" s="8" t="str">
        <f>TEXT(Table1416[[#This Row],[Fecha]],"mmm")</f>
        <v>oct</v>
      </c>
      <c r="X402" s="9">
        <f t="shared" si="160"/>
        <v>41</v>
      </c>
      <c r="Z402" s="1" t="s">
        <v>22</v>
      </c>
      <c r="AA402" s="7">
        <v>45514</v>
      </c>
      <c r="AB402" s="1">
        <f>YEAR(Table1417[[#This Row],[Fecha]])</f>
        <v>2024</v>
      </c>
      <c r="AC402" s="1">
        <v>253</v>
      </c>
      <c r="AD402" s="8">
        <v>0.14554442049999999</v>
      </c>
      <c r="AE402" s="8" t="str">
        <f>TEXT(Table1417[[#This Row],[Fecha]],"mmm")</f>
        <v>ago</v>
      </c>
      <c r="AF402" s="9">
        <f t="shared" si="159"/>
        <v>32</v>
      </c>
    </row>
    <row r="403" spans="1:32">
      <c r="A403" s="1" t="s">
        <v>20</v>
      </c>
      <c r="B403" s="7">
        <v>45374</v>
      </c>
      <c r="C403" s="92">
        <f>YEAR(Table14[[#This Row],[Fecha]])</f>
        <v>2024</v>
      </c>
      <c r="D403" s="1">
        <v>450</v>
      </c>
      <c r="E403" s="8">
        <v>0.90229629629999997</v>
      </c>
      <c r="F403" s="8" t="str">
        <f>TEXT(Table14[[#This Row],[Fecha]],"mmm")</f>
        <v>mar</v>
      </c>
      <c r="G403" s="9">
        <f t="shared" si="156"/>
        <v>12</v>
      </c>
      <c r="R403" s="1" t="s">
        <v>19</v>
      </c>
      <c r="S403" s="7">
        <v>45579</v>
      </c>
      <c r="T403" s="1">
        <f>YEAR(Table1416[[#This Row],[Fecha]])</f>
        <v>2024</v>
      </c>
      <c r="U403" s="1">
        <v>450</v>
      </c>
      <c r="V403" s="8">
        <v>0.64463492060000005</v>
      </c>
      <c r="W403" s="8" t="str">
        <f>TEXT(Table1416[[#This Row],[Fecha]],"mmm")</f>
        <v>oct</v>
      </c>
      <c r="X403" s="9">
        <f t="shared" ref="X403:X409" si="161">(WEEKNUM(S403,2))</f>
        <v>42</v>
      </c>
      <c r="Z403" s="1" t="s">
        <v>22</v>
      </c>
      <c r="AA403" s="7">
        <v>45516</v>
      </c>
      <c r="AB403" s="1">
        <f>YEAR(Table1417[[#This Row],[Fecha]])</f>
        <v>2024</v>
      </c>
      <c r="AC403" s="1">
        <v>324</v>
      </c>
      <c r="AD403" s="8">
        <v>0.52852767950000001</v>
      </c>
      <c r="AE403" s="8" t="str">
        <f>TEXT(Table1417[[#This Row],[Fecha]],"mmm")</f>
        <v>ago</v>
      </c>
      <c r="AF403" s="9">
        <f t="shared" ref="AF403:AF410" si="162">(WEEKNUM(AA403,2))</f>
        <v>33</v>
      </c>
    </row>
    <row r="404" spans="1:32">
      <c r="A404" s="1" t="s">
        <v>20</v>
      </c>
      <c r="B404" s="7">
        <v>45374</v>
      </c>
      <c r="C404" s="92">
        <f>YEAR(Table14[[#This Row],[Fecha]])</f>
        <v>2024</v>
      </c>
      <c r="D404" s="1">
        <v>450</v>
      </c>
      <c r="E404" s="8">
        <v>0.64910052910000005</v>
      </c>
      <c r="F404" s="8" t="str">
        <f>TEXT(Table14[[#This Row],[Fecha]],"mmm")</f>
        <v>mar</v>
      </c>
      <c r="G404" s="9">
        <f t="shared" si="156"/>
        <v>12</v>
      </c>
      <c r="R404" s="1" t="s">
        <v>19</v>
      </c>
      <c r="S404" s="7">
        <v>45580</v>
      </c>
      <c r="T404" s="1">
        <f>YEAR(Table1416[[#This Row],[Fecha]])</f>
        <v>2024</v>
      </c>
      <c r="U404" s="1">
        <v>450</v>
      </c>
      <c r="V404" s="8">
        <v>0.72626666669999995</v>
      </c>
      <c r="W404" s="8" t="str">
        <f>TEXT(Table1416[[#This Row],[Fecha]],"mmm")</f>
        <v>oct</v>
      </c>
      <c r="X404" s="9">
        <f t="shared" si="161"/>
        <v>42</v>
      </c>
      <c r="Z404" s="1" t="s">
        <v>22</v>
      </c>
      <c r="AA404" s="7">
        <v>45517</v>
      </c>
      <c r="AB404" s="1">
        <f>YEAR(Table1417[[#This Row],[Fecha]])</f>
        <v>2024</v>
      </c>
      <c r="AC404" s="1">
        <v>450</v>
      </c>
      <c r="AD404" s="8">
        <v>0.65452592590000003</v>
      </c>
      <c r="AE404" s="8" t="str">
        <f>TEXT(Table1417[[#This Row],[Fecha]],"mmm")</f>
        <v>ago</v>
      </c>
      <c r="AF404" s="9">
        <f t="shared" si="162"/>
        <v>33</v>
      </c>
    </row>
    <row r="405" spans="1:32">
      <c r="A405" s="1" t="s">
        <v>20</v>
      </c>
      <c r="B405" s="7">
        <v>45376</v>
      </c>
      <c r="C405" s="92">
        <f>YEAR(Table14[[#This Row],[Fecha]])</f>
        <v>2024</v>
      </c>
      <c r="D405" s="1">
        <v>540</v>
      </c>
      <c r="E405" s="8">
        <v>0.78765432099999999</v>
      </c>
      <c r="F405" s="8" t="str">
        <f>TEXT(Table14[[#This Row],[Fecha]],"mmm")</f>
        <v>mar</v>
      </c>
      <c r="G405" s="9">
        <f t="shared" ref="G405:G414" si="163">(WEEKNUM(B405,2))</f>
        <v>13</v>
      </c>
      <c r="R405" s="1" t="s">
        <v>19</v>
      </c>
      <c r="S405" s="7">
        <v>45581</v>
      </c>
      <c r="T405" s="1">
        <f>YEAR(Table1416[[#This Row],[Fecha]])</f>
        <v>2024</v>
      </c>
      <c r="U405" s="1">
        <v>450</v>
      </c>
      <c r="V405" s="8">
        <v>0.68286349209999997</v>
      </c>
      <c r="W405" s="8" t="str">
        <f>TEXT(Table1416[[#This Row],[Fecha]],"mmm")</f>
        <v>oct</v>
      </c>
      <c r="X405" s="9">
        <f t="shared" si="161"/>
        <v>42</v>
      </c>
      <c r="Z405" s="1" t="s">
        <v>22</v>
      </c>
      <c r="AA405" s="7">
        <v>45517</v>
      </c>
      <c r="AB405" s="1">
        <f>YEAR(Table1417[[#This Row],[Fecha]])</f>
        <v>2024</v>
      </c>
      <c r="AC405" s="1">
        <v>450</v>
      </c>
      <c r="AD405" s="8">
        <v>0.51480000000000004</v>
      </c>
      <c r="AE405" s="8" t="str">
        <f>TEXT(Table1417[[#This Row],[Fecha]],"mmm")</f>
        <v>ago</v>
      </c>
      <c r="AF405" s="9">
        <f t="shared" si="162"/>
        <v>33</v>
      </c>
    </row>
    <row r="406" spans="1:32">
      <c r="A406" s="1" t="s">
        <v>20</v>
      </c>
      <c r="B406" s="7">
        <v>45376</v>
      </c>
      <c r="C406" s="92">
        <f>YEAR(Table14[[#This Row],[Fecha]])</f>
        <v>2024</v>
      </c>
      <c r="D406" s="1">
        <v>450</v>
      </c>
      <c r="E406" s="8">
        <v>0.92365608470000005</v>
      </c>
      <c r="F406" s="8" t="str">
        <f>TEXT(Table14[[#This Row],[Fecha]],"mmm")</f>
        <v>mar</v>
      </c>
      <c r="G406" s="9">
        <f t="shared" si="163"/>
        <v>13</v>
      </c>
      <c r="R406" s="1" t="s">
        <v>19</v>
      </c>
      <c r="S406" s="7">
        <v>45581</v>
      </c>
      <c r="T406" s="1">
        <f>YEAR(Table1416[[#This Row],[Fecha]])</f>
        <v>2024</v>
      </c>
      <c r="U406" s="1">
        <v>450</v>
      </c>
      <c r="V406" s="8">
        <v>0.53277493730000003</v>
      </c>
      <c r="W406" s="8" t="str">
        <f>TEXT(Table1416[[#This Row],[Fecha]],"mmm")</f>
        <v>oct</v>
      </c>
      <c r="X406" s="9">
        <f t="shared" si="161"/>
        <v>42</v>
      </c>
      <c r="Z406" s="1" t="s">
        <v>22</v>
      </c>
      <c r="AA406" s="7">
        <v>45518</v>
      </c>
      <c r="AB406" s="1">
        <f>YEAR(Table1417[[#This Row],[Fecha]])</f>
        <v>2024</v>
      </c>
      <c r="AC406" s="1">
        <v>450</v>
      </c>
      <c r="AD406" s="8">
        <v>0.40101111109999998</v>
      </c>
      <c r="AE406" s="8" t="str">
        <f>TEXT(Table1417[[#This Row],[Fecha]],"mmm")</f>
        <v>ago</v>
      </c>
      <c r="AF406" s="9">
        <f t="shared" si="162"/>
        <v>33</v>
      </c>
    </row>
    <row r="407" spans="1:32">
      <c r="A407" s="1" t="s">
        <v>20</v>
      </c>
      <c r="B407" s="7">
        <v>45377</v>
      </c>
      <c r="C407" s="92">
        <f>YEAR(Table14[[#This Row],[Fecha]])</f>
        <v>2024</v>
      </c>
      <c r="D407" s="1">
        <v>540</v>
      </c>
      <c r="E407" s="8">
        <v>0.46041572180000001</v>
      </c>
      <c r="F407" s="8" t="str">
        <f>TEXT(Table14[[#This Row],[Fecha]],"mmm")</f>
        <v>mar</v>
      </c>
      <c r="G407" s="9">
        <f t="shared" si="163"/>
        <v>13</v>
      </c>
      <c r="R407" s="1" t="s">
        <v>19</v>
      </c>
      <c r="S407" s="7">
        <v>45582</v>
      </c>
      <c r="T407" s="1">
        <f>YEAR(Table1416[[#This Row],[Fecha]])</f>
        <v>2024</v>
      </c>
      <c r="U407" s="1">
        <v>450</v>
      </c>
      <c r="V407" s="8">
        <v>0.60280317459999999</v>
      </c>
      <c r="W407" s="8" t="str">
        <f>TEXT(Table1416[[#This Row],[Fecha]],"mmm")</f>
        <v>oct</v>
      </c>
      <c r="X407" s="9">
        <f t="shared" si="161"/>
        <v>42</v>
      </c>
      <c r="Z407" s="1" t="s">
        <v>22</v>
      </c>
      <c r="AA407" s="7">
        <v>45518</v>
      </c>
      <c r="AB407" s="1">
        <f>YEAR(Table1417[[#This Row],[Fecha]])</f>
        <v>2024</v>
      </c>
      <c r="AC407" s="1">
        <v>450</v>
      </c>
      <c r="AD407" s="8">
        <v>0.4764444444</v>
      </c>
      <c r="AE407" s="8" t="str">
        <f>TEXT(Table1417[[#This Row],[Fecha]],"mmm")</f>
        <v>ago</v>
      </c>
      <c r="AF407" s="9">
        <f t="shared" si="162"/>
        <v>33</v>
      </c>
    </row>
    <row r="408" spans="1:32">
      <c r="A408" s="1" t="s">
        <v>20</v>
      </c>
      <c r="B408" s="7">
        <v>45377</v>
      </c>
      <c r="C408" s="92">
        <f>YEAR(Table14[[#This Row],[Fecha]])</f>
        <v>2024</v>
      </c>
      <c r="D408" s="1">
        <v>450</v>
      </c>
      <c r="E408" s="8">
        <v>0.64712018140000005</v>
      </c>
      <c r="F408" s="8" t="str">
        <f>TEXT(Table14[[#This Row],[Fecha]],"mmm")</f>
        <v>mar</v>
      </c>
      <c r="G408" s="9">
        <f t="shared" si="163"/>
        <v>13</v>
      </c>
      <c r="R408" s="1" t="s">
        <v>19</v>
      </c>
      <c r="S408" s="7">
        <v>45583</v>
      </c>
      <c r="T408" s="1">
        <f>YEAR(Table1416[[#This Row],[Fecha]])</f>
        <v>2024</v>
      </c>
      <c r="U408" s="1">
        <v>450</v>
      </c>
      <c r="V408" s="8">
        <v>0.64567619050000002</v>
      </c>
      <c r="W408" s="8" t="str">
        <f>TEXT(Table1416[[#This Row],[Fecha]],"mmm")</f>
        <v>oct</v>
      </c>
      <c r="X408" s="9">
        <f t="shared" si="161"/>
        <v>42</v>
      </c>
      <c r="Z408" s="1" t="s">
        <v>22</v>
      </c>
      <c r="AA408" s="7">
        <v>45520</v>
      </c>
      <c r="AB408" s="1">
        <f>YEAR(Table1417[[#This Row],[Fecha]])</f>
        <v>2024</v>
      </c>
      <c r="AC408" s="1">
        <v>450</v>
      </c>
      <c r="AD408" s="8">
        <v>0.58034814810000002</v>
      </c>
      <c r="AE408" s="8" t="str">
        <f>TEXT(Table1417[[#This Row],[Fecha]],"mmm")</f>
        <v>ago</v>
      </c>
      <c r="AF408" s="9">
        <f t="shared" si="162"/>
        <v>33</v>
      </c>
    </row>
    <row r="409" spans="1:32">
      <c r="A409" s="1" t="s">
        <v>20</v>
      </c>
      <c r="B409" s="7">
        <v>45378</v>
      </c>
      <c r="C409" s="92">
        <f>YEAR(Table14[[#This Row],[Fecha]])</f>
        <v>2024</v>
      </c>
      <c r="D409" s="1">
        <v>540</v>
      </c>
      <c r="E409" s="8">
        <v>0.68545492269999997</v>
      </c>
      <c r="F409" s="8" t="str">
        <f>TEXT(Table14[[#This Row],[Fecha]],"mmm")</f>
        <v>mar</v>
      </c>
      <c r="G409" s="9">
        <f t="shared" si="163"/>
        <v>13</v>
      </c>
      <c r="R409" s="1" t="s">
        <v>19</v>
      </c>
      <c r="S409" s="7">
        <v>45584</v>
      </c>
      <c r="T409" s="1">
        <f>YEAR(Table1416[[#This Row],[Fecha]])</f>
        <v>2024</v>
      </c>
      <c r="U409" s="1">
        <v>450</v>
      </c>
      <c r="V409" s="8">
        <v>0.60427619050000003</v>
      </c>
      <c r="W409" s="8" t="str">
        <f>TEXT(Table1416[[#This Row],[Fecha]],"mmm")</f>
        <v>oct</v>
      </c>
      <c r="X409" s="9">
        <f t="shared" si="161"/>
        <v>42</v>
      </c>
      <c r="Z409" s="1" t="s">
        <v>22</v>
      </c>
      <c r="AA409" s="7">
        <v>45520</v>
      </c>
      <c r="AB409" s="1">
        <f>YEAR(Table1417[[#This Row],[Fecha]])</f>
        <v>2024</v>
      </c>
      <c r="AC409" s="1">
        <v>300</v>
      </c>
      <c r="AD409" s="8">
        <v>0.4919666667</v>
      </c>
      <c r="AE409" s="8" t="str">
        <f>TEXT(Table1417[[#This Row],[Fecha]],"mmm")</f>
        <v>ago</v>
      </c>
      <c r="AF409" s="9">
        <f t="shared" si="162"/>
        <v>33</v>
      </c>
    </row>
    <row r="410" spans="1:32">
      <c r="A410" s="1" t="s">
        <v>20</v>
      </c>
      <c r="B410" s="7">
        <v>45378</v>
      </c>
      <c r="C410" s="92">
        <f>YEAR(Table14[[#This Row],[Fecha]])</f>
        <v>2024</v>
      </c>
      <c r="D410" s="1">
        <v>450</v>
      </c>
      <c r="E410" s="8">
        <v>0.58714401319999998</v>
      </c>
      <c r="F410" s="8" t="str">
        <f>TEXT(Table14[[#This Row],[Fecha]],"mmm")</f>
        <v>mar</v>
      </c>
      <c r="G410" s="9">
        <f t="shared" si="163"/>
        <v>13</v>
      </c>
      <c r="R410" s="1" t="s">
        <v>19</v>
      </c>
      <c r="S410" s="7">
        <v>45586</v>
      </c>
      <c r="T410" s="1">
        <f>YEAR(Table1416[[#This Row],[Fecha]])</f>
        <v>2024</v>
      </c>
      <c r="U410" s="1">
        <v>390</v>
      </c>
      <c r="V410" s="8">
        <v>0.69205860809999997</v>
      </c>
      <c r="W410" s="8" t="str">
        <f>TEXT(Table1416[[#This Row],[Fecha]],"mmm")</f>
        <v>oct</v>
      </c>
      <c r="X410" s="9">
        <f t="shared" ref="X410" si="164">(WEEKNUM(S410,2))</f>
        <v>43</v>
      </c>
      <c r="Z410" s="1" t="s">
        <v>22</v>
      </c>
      <c r="AA410" s="7">
        <v>45521</v>
      </c>
      <c r="AB410" s="1">
        <f>YEAR(Table1417[[#This Row],[Fecha]])</f>
        <v>2024</v>
      </c>
      <c r="AC410" s="1">
        <v>450</v>
      </c>
      <c r="AD410" s="8">
        <v>0.56034444439999997</v>
      </c>
      <c r="AE410" s="8" t="str">
        <f>TEXT(Table1417[[#This Row],[Fecha]],"mmm")</f>
        <v>ago</v>
      </c>
      <c r="AF410" s="9">
        <f t="shared" si="162"/>
        <v>33</v>
      </c>
    </row>
    <row r="411" spans="1:32">
      <c r="A411" s="1" t="s">
        <v>20</v>
      </c>
      <c r="B411" s="7">
        <v>45378</v>
      </c>
      <c r="C411" s="92">
        <f>YEAR(Table14[[#This Row],[Fecha]])</f>
        <v>2024</v>
      </c>
      <c r="D411" s="1">
        <v>450</v>
      </c>
      <c r="E411" s="8">
        <v>0.58270294779999998</v>
      </c>
      <c r="F411" s="8" t="str">
        <f>TEXT(Table14[[#This Row],[Fecha]],"mmm")</f>
        <v>mar</v>
      </c>
      <c r="G411" s="9">
        <f t="shared" si="163"/>
        <v>13</v>
      </c>
      <c r="R411" s="1" t="s">
        <v>19</v>
      </c>
      <c r="S411" s="7">
        <v>45587</v>
      </c>
      <c r="T411" s="1">
        <f>YEAR(Table1416[[#This Row],[Fecha]])</f>
        <v>2024</v>
      </c>
      <c r="U411" s="1">
        <v>360</v>
      </c>
      <c r="V411" s="8">
        <v>0.6546190476</v>
      </c>
      <c r="W411" s="8" t="str">
        <f>TEXT(Table1416[[#This Row],[Fecha]],"mmm")</f>
        <v>oct</v>
      </c>
      <c r="X411" s="9">
        <f t="shared" ref="X411:X418" si="165">(WEEKNUM(S411,2))</f>
        <v>43</v>
      </c>
      <c r="Z411" s="1" t="s">
        <v>22</v>
      </c>
      <c r="AA411" s="7">
        <v>45523</v>
      </c>
      <c r="AB411" s="1">
        <f>YEAR(Table1417[[#This Row],[Fecha]])</f>
        <v>2024</v>
      </c>
      <c r="AC411" s="1">
        <v>450</v>
      </c>
      <c r="AD411" s="8">
        <v>0.45731481480000002</v>
      </c>
      <c r="AE411" s="8" t="str">
        <f>TEXT(Table1417[[#This Row],[Fecha]],"mmm")</f>
        <v>ago</v>
      </c>
      <c r="AF411" s="9">
        <f t="shared" ref="AF411:AF417" si="166">(WEEKNUM(AA411,2))</f>
        <v>34</v>
      </c>
    </row>
    <row r="412" spans="1:32">
      <c r="A412" s="1" t="s">
        <v>20</v>
      </c>
      <c r="B412" s="7">
        <v>45379</v>
      </c>
      <c r="C412" s="92">
        <f>YEAR(Table14[[#This Row],[Fecha]])</f>
        <v>2024</v>
      </c>
      <c r="D412" s="1">
        <v>540</v>
      </c>
      <c r="E412" s="8">
        <v>0.29275573189999998</v>
      </c>
      <c r="F412" s="8" t="str">
        <f>TEXT(Table14[[#This Row],[Fecha]],"mmm")</f>
        <v>mar</v>
      </c>
      <c r="G412" s="9">
        <f t="shared" si="163"/>
        <v>13</v>
      </c>
      <c r="R412" s="1" t="s">
        <v>19</v>
      </c>
      <c r="S412" s="7">
        <v>45587</v>
      </c>
      <c r="T412" s="1">
        <f>YEAR(Table1416[[#This Row],[Fecha]])</f>
        <v>2024</v>
      </c>
      <c r="U412" s="1">
        <v>450</v>
      </c>
      <c r="V412" s="8">
        <v>0.43515555560000002</v>
      </c>
      <c r="W412" s="8" t="str">
        <f>TEXT(Table1416[[#This Row],[Fecha]],"mmm")</f>
        <v>oct</v>
      </c>
      <c r="X412" s="9">
        <f t="shared" si="165"/>
        <v>43</v>
      </c>
      <c r="Z412" s="1" t="s">
        <v>22</v>
      </c>
      <c r="AA412" s="7">
        <v>45524</v>
      </c>
      <c r="AB412" s="1">
        <f>YEAR(Table1417[[#This Row],[Fecha]])</f>
        <v>2024</v>
      </c>
      <c r="AC412" s="1">
        <v>450</v>
      </c>
      <c r="AD412" s="8">
        <v>0.52278518519999995</v>
      </c>
      <c r="AE412" s="8" t="str">
        <f>TEXT(Table1417[[#This Row],[Fecha]],"mmm")</f>
        <v>ago</v>
      </c>
      <c r="AF412" s="9">
        <f t="shared" si="166"/>
        <v>34</v>
      </c>
    </row>
    <row r="413" spans="1:32">
      <c r="A413" s="1" t="s">
        <v>20</v>
      </c>
      <c r="B413" s="7">
        <v>45379</v>
      </c>
      <c r="C413" s="92">
        <f>YEAR(Table14[[#This Row],[Fecha]])</f>
        <v>2024</v>
      </c>
      <c r="D413" s="1">
        <v>450</v>
      </c>
      <c r="E413" s="8">
        <v>0.62576252720000003</v>
      </c>
      <c r="F413" s="8" t="str">
        <f>TEXT(Table14[[#This Row],[Fecha]],"mmm")</f>
        <v>mar</v>
      </c>
      <c r="G413" s="9">
        <f t="shared" si="163"/>
        <v>13</v>
      </c>
      <c r="R413" s="1" t="s">
        <v>19</v>
      </c>
      <c r="S413" s="7">
        <v>45588</v>
      </c>
      <c r="T413" s="1">
        <f>YEAR(Table1416[[#This Row],[Fecha]])</f>
        <v>2024</v>
      </c>
      <c r="U413" s="1">
        <v>450</v>
      </c>
      <c r="V413" s="8">
        <v>0.58335238099999998</v>
      </c>
      <c r="W413" s="8" t="str">
        <f>TEXT(Table1416[[#This Row],[Fecha]],"mmm")</f>
        <v>oct</v>
      </c>
      <c r="X413" s="9">
        <f t="shared" si="165"/>
        <v>43</v>
      </c>
      <c r="Z413" s="1" t="s">
        <v>22</v>
      </c>
      <c r="AA413" s="7">
        <v>45525</v>
      </c>
      <c r="AB413" s="1">
        <f>YEAR(Table1417[[#This Row],[Fecha]])</f>
        <v>2024</v>
      </c>
      <c r="AC413" s="1">
        <v>450</v>
      </c>
      <c r="AD413" s="8">
        <v>0.67539259259999995</v>
      </c>
      <c r="AE413" s="8" t="str">
        <f>TEXT(Table1417[[#This Row],[Fecha]],"mmm")</f>
        <v>ago</v>
      </c>
      <c r="AF413" s="9">
        <f t="shared" si="166"/>
        <v>34</v>
      </c>
    </row>
    <row r="414" spans="1:32">
      <c r="A414" s="1" t="s">
        <v>20</v>
      </c>
      <c r="B414" s="7">
        <v>45379</v>
      </c>
      <c r="C414" s="92">
        <f>YEAR(Table14[[#This Row],[Fecha]])</f>
        <v>2024</v>
      </c>
      <c r="D414" s="1">
        <v>450</v>
      </c>
      <c r="E414" s="8">
        <v>0.77107482989999998</v>
      </c>
      <c r="F414" s="8" t="str">
        <f>TEXT(Table14[[#This Row],[Fecha]],"mmm")</f>
        <v>mar</v>
      </c>
      <c r="G414" s="9">
        <f t="shared" si="163"/>
        <v>13</v>
      </c>
      <c r="R414" s="1" t="s">
        <v>19</v>
      </c>
      <c r="S414" s="7">
        <v>45584</v>
      </c>
      <c r="T414" s="1">
        <f>YEAR(Table1416[[#This Row],[Fecha]])</f>
        <v>2024</v>
      </c>
      <c r="U414" s="1">
        <v>450</v>
      </c>
      <c r="V414" s="8" t="s">
        <v>1283</v>
      </c>
      <c r="W414" s="8" t="str">
        <f>TEXT(Table1416[[#This Row],[Fecha]],"mmm")</f>
        <v>oct</v>
      </c>
      <c r="X414" s="9">
        <f t="shared" si="165"/>
        <v>42</v>
      </c>
      <c r="Z414" s="1" t="s">
        <v>22</v>
      </c>
      <c r="AA414" s="7">
        <v>45526</v>
      </c>
      <c r="AB414" s="1">
        <f>YEAR(Table1417[[#This Row],[Fecha]])</f>
        <v>2024</v>
      </c>
      <c r="AC414" s="1">
        <v>450</v>
      </c>
      <c r="AD414" s="8">
        <v>0.71505185189999998</v>
      </c>
      <c r="AE414" s="8" t="str">
        <f>TEXT(Table1417[[#This Row],[Fecha]],"mmm")</f>
        <v>ago</v>
      </c>
      <c r="AF414" s="9">
        <f t="shared" si="166"/>
        <v>34</v>
      </c>
    </row>
    <row r="415" spans="1:32">
      <c r="A415" s="1" t="s">
        <v>20</v>
      </c>
      <c r="B415" s="7">
        <v>45383</v>
      </c>
      <c r="C415" s="92">
        <f>YEAR(Table14[[#This Row],[Fecha]])</f>
        <v>2024</v>
      </c>
      <c r="D415" s="1">
        <v>540</v>
      </c>
      <c r="E415" s="8">
        <v>0.76805744519999997</v>
      </c>
      <c r="F415" s="8" t="str">
        <f>TEXT(Table14[[#This Row],[Fecha]],"mmm")</f>
        <v>abr</v>
      </c>
      <c r="G415" s="9">
        <f t="shared" ref="G415:G418" si="167">(WEEKNUM(B415,2))</f>
        <v>14</v>
      </c>
      <c r="R415" s="1" t="s">
        <v>19</v>
      </c>
      <c r="S415" s="7">
        <v>45588</v>
      </c>
      <c r="T415" s="1">
        <f>YEAR(Table1416[[#This Row],[Fecha]])</f>
        <v>2024</v>
      </c>
      <c r="U415" s="1">
        <v>450</v>
      </c>
      <c r="V415" s="8">
        <v>0.36540952380000002</v>
      </c>
      <c r="W415" s="8" t="str">
        <f>TEXT(Table1416[[#This Row],[Fecha]],"mmm")</f>
        <v>oct</v>
      </c>
      <c r="X415" s="9">
        <f t="shared" si="165"/>
        <v>43</v>
      </c>
      <c r="Z415" s="1" t="s">
        <v>22</v>
      </c>
      <c r="AA415" s="7">
        <v>45526</v>
      </c>
      <c r="AB415" s="1">
        <f>YEAR(Table1417[[#This Row],[Fecha]])</f>
        <v>2024</v>
      </c>
      <c r="AC415" s="1">
        <v>450</v>
      </c>
      <c r="AD415" s="8">
        <v>0.63441481479999995</v>
      </c>
      <c r="AE415" s="8" t="str">
        <f>TEXT(Table1417[[#This Row],[Fecha]],"mmm")</f>
        <v>ago</v>
      </c>
      <c r="AF415" s="9">
        <f t="shared" si="166"/>
        <v>34</v>
      </c>
    </row>
    <row r="416" spans="1:32">
      <c r="A416" s="1" t="s">
        <v>20</v>
      </c>
      <c r="B416" s="7">
        <v>45384</v>
      </c>
      <c r="C416" s="92">
        <f>YEAR(Table14[[#This Row],[Fecha]])</f>
        <v>2024</v>
      </c>
      <c r="D416" s="1">
        <v>540</v>
      </c>
      <c r="E416" s="8">
        <v>0.60484386349999997</v>
      </c>
      <c r="F416" s="8" t="str">
        <f>TEXT(Table14[[#This Row],[Fecha]],"mmm")</f>
        <v>abr</v>
      </c>
      <c r="G416" s="9">
        <f t="shared" si="167"/>
        <v>14</v>
      </c>
      <c r="R416" s="1" t="s">
        <v>19</v>
      </c>
      <c r="S416" s="7">
        <v>45589</v>
      </c>
      <c r="T416" s="1">
        <f>YEAR(Table1416[[#This Row],[Fecha]])</f>
        <v>2024</v>
      </c>
      <c r="U416" s="1">
        <v>240</v>
      </c>
      <c r="V416" s="8">
        <v>0.71432142860000003</v>
      </c>
      <c r="W416" s="8" t="str">
        <f>TEXT(Table1416[[#This Row],[Fecha]],"mmm")</f>
        <v>oct</v>
      </c>
      <c r="X416" s="9">
        <f t="shared" si="165"/>
        <v>43</v>
      </c>
      <c r="Z416" s="1" t="s">
        <v>22</v>
      </c>
      <c r="AA416" s="7">
        <v>45527</v>
      </c>
      <c r="AB416" s="1">
        <f>YEAR(Table1417[[#This Row],[Fecha]])</f>
        <v>2024</v>
      </c>
      <c r="AC416" s="1">
        <v>450</v>
      </c>
      <c r="AD416" s="8">
        <v>0.62026296299999994</v>
      </c>
      <c r="AE416" s="8" t="str">
        <f>TEXT(Table1417[[#This Row],[Fecha]],"mmm")</f>
        <v>ago</v>
      </c>
      <c r="AF416" s="9">
        <f t="shared" si="166"/>
        <v>34</v>
      </c>
    </row>
    <row r="417" spans="1:32">
      <c r="A417" s="1" t="s">
        <v>20</v>
      </c>
      <c r="B417" s="7">
        <v>45384</v>
      </c>
      <c r="C417" s="92">
        <f>YEAR(Table14[[#This Row],[Fecha]])</f>
        <v>2024</v>
      </c>
      <c r="D417" s="1">
        <v>450</v>
      </c>
      <c r="E417" s="8">
        <v>0.47905686720000001</v>
      </c>
      <c r="F417" s="8" t="str">
        <f>TEXT(Table14[[#This Row],[Fecha]],"mmm")</f>
        <v>abr</v>
      </c>
      <c r="G417" s="9">
        <f t="shared" si="167"/>
        <v>14</v>
      </c>
      <c r="R417" s="1" t="s">
        <v>19</v>
      </c>
      <c r="S417" s="7">
        <v>45589</v>
      </c>
      <c r="T417" s="1">
        <f>YEAR(Table1416[[#This Row],[Fecha]])</f>
        <v>2024</v>
      </c>
      <c r="U417" s="1">
        <v>450</v>
      </c>
      <c r="V417" s="8">
        <v>0.46269490390000001</v>
      </c>
      <c r="W417" s="8" t="str">
        <f>TEXT(Table1416[[#This Row],[Fecha]],"mmm")</f>
        <v>oct</v>
      </c>
      <c r="X417" s="9">
        <f t="shared" si="165"/>
        <v>43</v>
      </c>
      <c r="Z417" s="1" t="s">
        <v>22</v>
      </c>
      <c r="AA417" s="7">
        <v>45528</v>
      </c>
      <c r="AB417" s="1">
        <f>YEAR(Table1417[[#This Row],[Fecha]])</f>
        <v>2024</v>
      </c>
      <c r="AC417" s="1">
        <v>390</v>
      </c>
      <c r="AD417" s="8">
        <v>0.65719658120000002</v>
      </c>
      <c r="AE417" s="8" t="str">
        <f>TEXT(Table1417[[#This Row],[Fecha]],"mmm")</f>
        <v>ago</v>
      </c>
      <c r="AF417" s="9">
        <f t="shared" si="166"/>
        <v>34</v>
      </c>
    </row>
    <row r="418" spans="1:32">
      <c r="A418" s="1" t="s">
        <v>20</v>
      </c>
      <c r="B418" s="7">
        <v>45385</v>
      </c>
      <c r="C418" s="92">
        <f>YEAR(Table14[[#This Row],[Fecha]])</f>
        <v>2024</v>
      </c>
      <c r="D418" s="1">
        <v>570</v>
      </c>
      <c r="E418" s="8">
        <v>0.58861279600000005</v>
      </c>
      <c r="F418" s="8" t="str">
        <f>TEXT(Table14[[#This Row],[Fecha]],"mmm")</f>
        <v>abr</v>
      </c>
      <c r="G418" s="9">
        <f t="shared" si="167"/>
        <v>14</v>
      </c>
      <c r="R418" s="1" t="s">
        <v>19</v>
      </c>
      <c r="S418" s="7">
        <v>45590</v>
      </c>
      <c r="T418" s="1">
        <f>YEAR(Table1416[[#This Row],[Fecha]])</f>
        <v>2024</v>
      </c>
      <c r="U418" s="1">
        <v>450</v>
      </c>
      <c r="V418" s="8">
        <v>0.62422222220000001</v>
      </c>
      <c r="W418" s="8" t="str">
        <f>TEXT(Table1416[[#This Row],[Fecha]],"mmm")</f>
        <v>oct</v>
      </c>
      <c r="X418" s="9">
        <f t="shared" si="165"/>
        <v>43</v>
      </c>
      <c r="Z418" s="1" t="s">
        <v>22</v>
      </c>
      <c r="AA418" s="7">
        <v>45530</v>
      </c>
      <c r="AB418" s="1">
        <f>YEAR(Table1417[[#This Row],[Fecha]])</f>
        <v>2024</v>
      </c>
      <c r="AC418" s="1">
        <v>450</v>
      </c>
      <c r="AD418" s="8">
        <v>0.62837037039999999</v>
      </c>
      <c r="AE418" s="8" t="str">
        <f>TEXT(Table1417[[#This Row],[Fecha]],"mmm")</f>
        <v>ago</v>
      </c>
      <c r="AF418" s="9">
        <f t="shared" ref="AF418:AF427" si="168">(WEEKNUM(AA418,2))</f>
        <v>35</v>
      </c>
    </row>
    <row r="419" spans="1:32">
      <c r="A419" s="1" t="s">
        <v>20</v>
      </c>
      <c r="B419" s="7">
        <v>45390</v>
      </c>
      <c r="C419" s="92">
        <f>YEAR(Table14[[#This Row],[Fecha]])</f>
        <v>2024</v>
      </c>
      <c r="D419" s="1">
        <v>540</v>
      </c>
      <c r="E419" s="8">
        <v>0.26844356260000002</v>
      </c>
      <c r="F419" s="8" t="str">
        <f>TEXT(Table14[[#This Row],[Fecha]],"mmm")</f>
        <v>abr</v>
      </c>
      <c r="G419" s="9">
        <f t="shared" ref="G419:G429" si="169">(WEEKNUM(B419,2))</f>
        <v>15</v>
      </c>
      <c r="R419" s="1" t="s">
        <v>19</v>
      </c>
      <c r="S419" s="7">
        <v>45593</v>
      </c>
      <c r="T419" s="1">
        <f>YEAR(Table1416[[#This Row],[Fecha]])</f>
        <v>2024</v>
      </c>
      <c r="U419" s="1">
        <v>450</v>
      </c>
      <c r="V419" s="8">
        <v>0.37090476189999999</v>
      </c>
      <c r="W419" s="8" t="str">
        <f>TEXT(Table1416[[#This Row],[Fecha]],"mmm")</f>
        <v>oct</v>
      </c>
      <c r="X419" s="9">
        <f t="shared" ref="X419:X425" si="170">(WEEKNUM(S419,2))</f>
        <v>44</v>
      </c>
      <c r="Z419" s="1" t="s">
        <v>22</v>
      </c>
      <c r="AA419" s="7">
        <v>45531</v>
      </c>
      <c r="AB419" s="1">
        <f>YEAR(Table1417[[#This Row],[Fecha]])</f>
        <v>2024</v>
      </c>
      <c r="AC419" s="1">
        <v>450</v>
      </c>
      <c r="AD419" s="8">
        <v>0.67567407410000002</v>
      </c>
      <c r="AE419" s="8" t="str">
        <f>TEXT(Table1417[[#This Row],[Fecha]],"mmm")</f>
        <v>ago</v>
      </c>
      <c r="AF419" s="9">
        <f t="shared" si="168"/>
        <v>35</v>
      </c>
    </row>
    <row r="420" spans="1:32">
      <c r="A420" s="1" t="s">
        <v>20</v>
      </c>
      <c r="B420" s="7">
        <v>45391</v>
      </c>
      <c r="C420" s="92">
        <f>YEAR(Table14[[#This Row],[Fecha]])</f>
        <v>2024</v>
      </c>
      <c r="D420" s="1">
        <v>450</v>
      </c>
      <c r="E420" s="8">
        <v>0.75730158729999997</v>
      </c>
      <c r="F420" s="8" t="str">
        <f>TEXT(Table14[[#This Row],[Fecha]],"mmm")</f>
        <v>abr</v>
      </c>
      <c r="G420" s="9">
        <f t="shared" si="169"/>
        <v>15</v>
      </c>
      <c r="R420" s="1" t="s">
        <v>19</v>
      </c>
      <c r="S420" s="7">
        <v>45594</v>
      </c>
      <c r="T420" s="1">
        <f>YEAR(Table1416[[#This Row],[Fecha]])</f>
        <v>2024</v>
      </c>
      <c r="U420" s="1">
        <v>450</v>
      </c>
      <c r="V420" s="8">
        <v>0.55394285710000002</v>
      </c>
      <c r="W420" s="8" t="str">
        <f>TEXT(Table1416[[#This Row],[Fecha]],"mmm")</f>
        <v>oct</v>
      </c>
      <c r="X420" s="9">
        <f t="shared" si="170"/>
        <v>44</v>
      </c>
      <c r="Z420" s="1" t="s">
        <v>22</v>
      </c>
      <c r="AA420" s="7">
        <v>45531</v>
      </c>
      <c r="AB420" s="1">
        <f>YEAR(Table1417[[#This Row],[Fecha]])</f>
        <v>2024</v>
      </c>
      <c r="AC420" s="1">
        <v>450</v>
      </c>
      <c r="AD420" s="8">
        <v>0.68278518519999998</v>
      </c>
      <c r="AE420" s="8" t="str">
        <f>TEXT(Table1417[[#This Row],[Fecha]],"mmm")</f>
        <v>ago</v>
      </c>
      <c r="AF420" s="9">
        <f t="shared" si="168"/>
        <v>35</v>
      </c>
    </row>
    <row r="421" spans="1:32">
      <c r="A421" s="1" t="s">
        <v>20</v>
      </c>
      <c r="B421" s="7">
        <v>45391</v>
      </c>
      <c r="C421" s="92">
        <f>YEAR(Table14[[#This Row],[Fecha]])</f>
        <v>2024</v>
      </c>
      <c r="D421" s="1">
        <v>450</v>
      </c>
      <c r="E421" s="8">
        <v>0.88137566140000001</v>
      </c>
      <c r="F421" s="8" t="str">
        <f>TEXT(Table14[[#This Row],[Fecha]],"mmm")</f>
        <v>abr</v>
      </c>
      <c r="G421" s="9">
        <f t="shared" si="169"/>
        <v>15</v>
      </c>
      <c r="R421" s="1" t="s">
        <v>19</v>
      </c>
      <c r="S421" s="7">
        <v>45594</v>
      </c>
      <c r="T421" s="1">
        <f>YEAR(Table1416[[#This Row],[Fecha]])</f>
        <v>2024</v>
      </c>
      <c r="U421" s="1">
        <v>450</v>
      </c>
      <c r="V421" s="8">
        <v>0.31633025409999999</v>
      </c>
      <c r="W421" s="8" t="str">
        <f>TEXT(Table1416[[#This Row],[Fecha]],"mmm")</f>
        <v>oct</v>
      </c>
      <c r="X421" s="9">
        <f t="shared" si="170"/>
        <v>44</v>
      </c>
      <c r="Z421" s="1" t="s">
        <v>22</v>
      </c>
      <c r="AA421" s="7">
        <v>45532</v>
      </c>
      <c r="AB421" s="1">
        <f>YEAR(Table1417[[#This Row],[Fecha]])</f>
        <v>2024</v>
      </c>
      <c r="AC421" s="1">
        <v>450</v>
      </c>
      <c r="AD421" s="8">
        <v>0.4198925926</v>
      </c>
      <c r="AE421" s="8" t="str">
        <f>TEXT(Table1417[[#This Row],[Fecha]],"mmm")</f>
        <v>ago</v>
      </c>
      <c r="AF421" s="9">
        <f t="shared" si="168"/>
        <v>35</v>
      </c>
    </row>
    <row r="422" spans="1:32">
      <c r="A422" s="1" t="s">
        <v>20</v>
      </c>
      <c r="B422" s="7">
        <v>45392</v>
      </c>
      <c r="C422" s="92">
        <f>YEAR(Table14[[#This Row],[Fecha]])</f>
        <v>2024</v>
      </c>
      <c r="D422" s="1">
        <v>450</v>
      </c>
      <c r="E422" s="8">
        <v>0.35946409019999997</v>
      </c>
      <c r="F422" s="8" t="str">
        <f>TEXT(Table14[[#This Row],[Fecha]],"mmm")</f>
        <v>abr</v>
      </c>
      <c r="G422" s="9">
        <f t="shared" si="169"/>
        <v>15</v>
      </c>
      <c r="R422" s="1" t="s">
        <v>19</v>
      </c>
      <c r="S422" s="7">
        <v>45595</v>
      </c>
      <c r="T422" s="1">
        <f>YEAR(Table1416[[#This Row],[Fecha]])</f>
        <v>2024</v>
      </c>
      <c r="U422" s="1">
        <v>450</v>
      </c>
      <c r="V422" s="8">
        <v>0.63638730160000001</v>
      </c>
      <c r="W422" s="8" t="str">
        <f>TEXT(Table1416[[#This Row],[Fecha]],"mmm")</f>
        <v>oct</v>
      </c>
      <c r="X422" s="9">
        <f t="shared" si="170"/>
        <v>44</v>
      </c>
      <c r="Z422" s="1" t="s">
        <v>22</v>
      </c>
      <c r="AA422" s="7">
        <v>45533</v>
      </c>
      <c r="AB422" s="1">
        <f>YEAR(Table1417[[#This Row],[Fecha]])</f>
        <v>2024</v>
      </c>
      <c r="AC422" s="1">
        <v>450</v>
      </c>
      <c r="AD422" s="8">
        <v>0.65451111110000004</v>
      </c>
      <c r="AE422" s="8" t="str">
        <f>TEXT(Table1417[[#This Row],[Fecha]],"mmm")</f>
        <v>ago</v>
      </c>
      <c r="AF422" s="9">
        <f t="shared" si="168"/>
        <v>35</v>
      </c>
    </row>
    <row r="423" spans="1:32">
      <c r="A423" s="1" t="s">
        <v>20</v>
      </c>
      <c r="B423" s="7">
        <v>45392</v>
      </c>
      <c r="C423" s="92">
        <f>YEAR(Table14[[#This Row],[Fecha]])</f>
        <v>2024</v>
      </c>
      <c r="D423" s="1">
        <v>450</v>
      </c>
      <c r="E423" s="8">
        <v>0.58505446620000001</v>
      </c>
      <c r="F423" s="8" t="str">
        <f>TEXT(Table14[[#This Row],[Fecha]],"mmm")</f>
        <v>abr</v>
      </c>
      <c r="G423" s="9">
        <f t="shared" si="169"/>
        <v>15</v>
      </c>
      <c r="R423" s="1" t="s">
        <v>19</v>
      </c>
      <c r="S423" s="7">
        <v>45595</v>
      </c>
      <c r="T423" s="1">
        <f>YEAR(Table1416[[#This Row],[Fecha]])</f>
        <v>2024</v>
      </c>
      <c r="U423" s="1">
        <v>450</v>
      </c>
      <c r="V423" s="8">
        <v>0.62160634920000002</v>
      </c>
      <c r="W423" s="8" t="str">
        <f>TEXT(Table1416[[#This Row],[Fecha]],"mmm")</f>
        <v>oct</v>
      </c>
      <c r="X423" s="9">
        <f t="shared" si="170"/>
        <v>44</v>
      </c>
      <c r="Z423" s="1" t="s">
        <v>22</v>
      </c>
      <c r="AA423" s="7">
        <v>45533</v>
      </c>
      <c r="AB423" s="1">
        <f>YEAR(Table1417[[#This Row],[Fecha]])</f>
        <v>2024</v>
      </c>
      <c r="AC423" s="1">
        <v>450</v>
      </c>
      <c r="AD423" s="8">
        <v>0.4877555556</v>
      </c>
      <c r="AE423" s="8" t="str">
        <f>TEXT(Table1417[[#This Row],[Fecha]],"mmm")</f>
        <v>ago</v>
      </c>
      <c r="AF423" s="9">
        <f t="shared" si="168"/>
        <v>35</v>
      </c>
    </row>
    <row r="424" spans="1:32">
      <c r="A424" s="1" t="s">
        <v>20</v>
      </c>
      <c r="B424" s="7">
        <v>45393</v>
      </c>
      <c r="C424" s="92">
        <f>YEAR(Table14[[#This Row],[Fecha]])</f>
        <v>2024</v>
      </c>
      <c r="D424" s="1">
        <v>450</v>
      </c>
      <c r="E424" s="8">
        <v>0.87733333329999996</v>
      </c>
      <c r="F424" s="8" t="str">
        <f>TEXT(Table14[[#This Row],[Fecha]],"mmm")</f>
        <v>abr</v>
      </c>
      <c r="G424" s="9">
        <f t="shared" si="169"/>
        <v>15</v>
      </c>
      <c r="R424" s="1" t="s">
        <v>19</v>
      </c>
      <c r="S424" s="7">
        <v>45591</v>
      </c>
      <c r="T424" s="1">
        <f>YEAR(Table1416[[#This Row],[Fecha]])</f>
        <v>2024</v>
      </c>
      <c r="U424" s="1">
        <v>450</v>
      </c>
      <c r="V424" s="8"/>
      <c r="W424" s="8" t="str">
        <f>TEXT(Table1416[[#This Row],[Fecha]],"mmm")</f>
        <v>oct</v>
      </c>
      <c r="X424" s="9">
        <f t="shared" si="170"/>
        <v>43</v>
      </c>
      <c r="Z424" s="1" t="s">
        <v>22</v>
      </c>
      <c r="AA424" s="7">
        <v>45534</v>
      </c>
      <c r="AB424" s="1">
        <f>YEAR(Table1417[[#This Row],[Fecha]])</f>
        <v>2024</v>
      </c>
      <c r="AC424" s="1">
        <v>450</v>
      </c>
      <c r="AD424" s="8">
        <v>0.65816296299999999</v>
      </c>
      <c r="AE424" s="8" t="str">
        <f>TEXT(Table1417[[#This Row],[Fecha]],"mmm")</f>
        <v>ago</v>
      </c>
      <c r="AF424" s="9">
        <f t="shared" si="168"/>
        <v>35</v>
      </c>
    </row>
    <row r="425" spans="1:32">
      <c r="A425" s="1" t="s">
        <v>20</v>
      </c>
      <c r="B425" s="7">
        <v>45393</v>
      </c>
      <c r="C425" s="92">
        <f>YEAR(Table14[[#This Row],[Fecha]])</f>
        <v>2024</v>
      </c>
      <c r="D425" s="1">
        <v>450</v>
      </c>
      <c r="E425" s="8">
        <v>0.6216591212</v>
      </c>
      <c r="F425" s="8" t="str">
        <f>TEXT(Table14[[#This Row],[Fecha]],"mmm")</f>
        <v>abr</v>
      </c>
      <c r="G425" s="9">
        <f t="shared" si="169"/>
        <v>15</v>
      </c>
      <c r="R425" s="1" t="s">
        <v>19</v>
      </c>
      <c r="S425" s="7">
        <v>45598</v>
      </c>
      <c r="T425" s="1">
        <f>YEAR(Table1416[[#This Row],[Fecha]])</f>
        <v>2024</v>
      </c>
      <c r="U425" s="1">
        <v>450</v>
      </c>
      <c r="V425" s="8"/>
      <c r="W425" s="8" t="str">
        <f>TEXT(Table1416[[#This Row],[Fecha]],"mmm")</f>
        <v>nov</v>
      </c>
      <c r="X425" s="9">
        <f t="shared" si="170"/>
        <v>44</v>
      </c>
      <c r="Z425" s="1" t="s">
        <v>22</v>
      </c>
      <c r="AA425" s="7">
        <v>45534</v>
      </c>
      <c r="AB425" s="1">
        <f>YEAR(Table1417[[#This Row],[Fecha]])</f>
        <v>2024</v>
      </c>
      <c r="AC425" s="1">
        <v>450</v>
      </c>
      <c r="AD425" s="8">
        <v>0.53309629629999999</v>
      </c>
      <c r="AE425" s="8" t="str">
        <f>TEXT(Table1417[[#This Row],[Fecha]],"mmm")</f>
        <v>ago</v>
      </c>
      <c r="AF425" s="9">
        <f t="shared" si="168"/>
        <v>35</v>
      </c>
    </row>
    <row r="426" spans="1:32">
      <c r="A426" s="1" t="s">
        <v>20</v>
      </c>
      <c r="B426" s="7">
        <v>45394</v>
      </c>
      <c r="C426" s="92">
        <f>YEAR(Table14[[#This Row],[Fecha]])</f>
        <v>2024</v>
      </c>
      <c r="D426" s="1">
        <v>540</v>
      </c>
      <c r="E426" s="8">
        <v>0.51907911309999999</v>
      </c>
      <c r="F426" s="8" t="str">
        <f>TEXT(Table14[[#This Row],[Fecha]],"mmm")</f>
        <v>abr</v>
      </c>
      <c r="G426" s="9">
        <f t="shared" si="169"/>
        <v>15</v>
      </c>
      <c r="R426" s="1" t="s">
        <v>19</v>
      </c>
      <c r="S426" s="7">
        <v>45607</v>
      </c>
      <c r="T426" s="1">
        <f>YEAR(Table1416[[#This Row],[Fecha]])</f>
        <v>2024</v>
      </c>
      <c r="U426" s="1">
        <v>450</v>
      </c>
      <c r="V426" s="8" t="s">
        <v>1283</v>
      </c>
      <c r="W426" s="8" t="str">
        <f>TEXT(Table1416[[#This Row],[Fecha]],"mmm")</f>
        <v>nov</v>
      </c>
      <c r="X426" s="9">
        <f t="shared" ref="X426:X432" si="171">(WEEKNUM(S426,2))</f>
        <v>46</v>
      </c>
      <c r="Z426" s="1" t="s">
        <v>22</v>
      </c>
      <c r="AA426" s="7">
        <v>45535</v>
      </c>
      <c r="AB426" s="1">
        <f>YEAR(Table1417[[#This Row],[Fecha]])</f>
        <v>2024</v>
      </c>
      <c r="AC426" s="1">
        <v>210</v>
      </c>
      <c r="AD426" s="8">
        <v>0.63788888889999995</v>
      </c>
      <c r="AE426" s="8" t="str">
        <f>TEXT(Table1417[[#This Row],[Fecha]],"mmm")</f>
        <v>ago</v>
      </c>
      <c r="AF426" s="9">
        <f t="shared" si="168"/>
        <v>35</v>
      </c>
    </row>
    <row r="427" spans="1:32">
      <c r="A427" s="1" t="s">
        <v>20</v>
      </c>
      <c r="B427" s="7">
        <v>45394</v>
      </c>
      <c r="C427" s="92">
        <f>YEAR(Table14[[#This Row],[Fecha]])</f>
        <v>2024</v>
      </c>
      <c r="D427" s="1">
        <v>450</v>
      </c>
      <c r="E427" s="8">
        <v>0.77410582009999995</v>
      </c>
      <c r="F427" s="8" t="str">
        <f>TEXT(Table14[[#This Row],[Fecha]],"mmm")</f>
        <v>abr</v>
      </c>
      <c r="G427" s="9">
        <f t="shared" si="169"/>
        <v>15</v>
      </c>
      <c r="R427" s="1" t="s">
        <v>19</v>
      </c>
      <c r="S427" s="7">
        <v>45600</v>
      </c>
      <c r="T427" s="1">
        <f>YEAR(Table1416[[#This Row],[Fecha]])</f>
        <v>2024</v>
      </c>
      <c r="U427" s="1">
        <v>450</v>
      </c>
      <c r="V427" s="8">
        <v>0.51921909420000001</v>
      </c>
      <c r="W427" s="8" t="str">
        <f>TEXT(Table1416[[#This Row],[Fecha]],"mmm")</f>
        <v>nov</v>
      </c>
      <c r="X427" s="9">
        <f t="shared" si="171"/>
        <v>45</v>
      </c>
      <c r="Z427" s="1" t="s">
        <v>22</v>
      </c>
      <c r="AA427" s="7">
        <v>45535</v>
      </c>
      <c r="AB427" s="1">
        <f>YEAR(Table1417[[#This Row],[Fecha]])</f>
        <v>2024</v>
      </c>
      <c r="AC427" s="1">
        <v>450</v>
      </c>
      <c r="AD427" s="8">
        <v>0.62592592589999996</v>
      </c>
      <c r="AE427" s="8" t="str">
        <f>TEXT(Table1417[[#This Row],[Fecha]],"mmm")</f>
        <v>ago</v>
      </c>
      <c r="AF427" s="9">
        <f t="shared" si="168"/>
        <v>35</v>
      </c>
    </row>
    <row r="428" spans="1:32">
      <c r="A428" s="1" t="s">
        <v>20</v>
      </c>
      <c r="B428" s="7">
        <v>45395</v>
      </c>
      <c r="C428" s="92">
        <f>YEAR(Table14[[#This Row],[Fecha]])</f>
        <v>2024</v>
      </c>
      <c r="D428" s="1">
        <v>331</v>
      </c>
      <c r="E428" s="8">
        <v>0.70084468830000002</v>
      </c>
      <c r="F428" s="8" t="str">
        <f>TEXT(Table14[[#This Row],[Fecha]],"mmm")</f>
        <v>abr</v>
      </c>
      <c r="G428" s="9">
        <f t="shared" si="169"/>
        <v>15</v>
      </c>
      <c r="R428" s="1" t="s">
        <v>19</v>
      </c>
      <c r="S428" s="7">
        <v>45600</v>
      </c>
      <c r="T428" s="1">
        <f>YEAR(Table1416[[#This Row],[Fecha]])</f>
        <v>2024</v>
      </c>
      <c r="U428" s="1">
        <v>390</v>
      </c>
      <c r="V428" s="8">
        <v>0.60438261879999999</v>
      </c>
      <c r="W428" s="8" t="str">
        <f>TEXT(Table1416[[#This Row],[Fecha]],"mmm")</f>
        <v>nov</v>
      </c>
      <c r="X428" s="9">
        <f t="shared" si="171"/>
        <v>45</v>
      </c>
      <c r="Z428" s="1" t="s">
        <v>22</v>
      </c>
      <c r="AA428" s="7">
        <v>45537</v>
      </c>
      <c r="AB428" s="1">
        <f>YEAR(Table1417[[#This Row],[Fecha]])</f>
        <v>2024</v>
      </c>
      <c r="AC428" s="1">
        <v>360</v>
      </c>
      <c r="AD428" s="8">
        <v>0.44019907409999998</v>
      </c>
      <c r="AE428" s="8" t="str">
        <f>TEXT(Table1417[[#This Row],[Fecha]],"mmm")</f>
        <v>sept</v>
      </c>
      <c r="AF428" s="9">
        <f t="shared" ref="AF428:AF436" si="172">(WEEKNUM(AA428,2))</f>
        <v>36</v>
      </c>
    </row>
    <row r="429" spans="1:32">
      <c r="A429" s="1" t="s">
        <v>20</v>
      </c>
      <c r="B429" s="7">
        <v>45395</v>
      </c>
      <c r="C429" s="92">
        <f>YEAR(Table14[[#This Row],[Fecha]])</f>
        <v>2024</v>
      </c>
      <c r="D429" s="1">
        <v>450</v>
      </c>
      <c r="E429" s="8">
        <v>0.7328979592</v>
      </c>
      <c r="F429" s="8" t="str">
        <f>TEXT(Table14[[#This Row],[Fecha]],"mmm")</f>
        <v>abr</v>
      </c>
      <c r="G429" s="9">
        <f t="shared" si="169"/>
        <v>15</v>
      </c>
      <c r="R429" s="1" t="s">
        <v>19</v>
      </c>
      <c r="S429" s="7">
        <v>45601</v>
      </c>
      <c r="T429" s="1">
        <f>YEAR(Table1416[[#This Row],[Fecha]])</f>
        <v>2024</v>
      </c>
      <c r="U429" s="1">
        <v>450</v>
      </c>
      <c r="V429" s="8">
        <v>0.66483809520000003</v>
      </c>
      <c r="W429" s="8" t="str">
        <f>TEXT(Table1416[[#This Row],[Fecha]],"mmm")</f>
        <v>nov</v>
      </c>
      <c r="X429" s="9">
        <f t="shared" si="171"/>
        <v>45</v>
      </c>
      <c r="Z429" s="1" t="s">
        <v>22</v>
      </c>
      <c r="AA429" s="7">
        <v>45538</v>
      </c>
      <c r="AB429" s="1">
        <f>YEAR(Table1417[[#This Row],[Fecha]])</f>
        <v>2024</v>
      </c>
      <c r="AC429" s="1">
        <v>450</v>
      </c>
      <c r="AD429" s="8">
        <v>0.67370370369999999</v>
      </c>
      <c r="AE429" s="8" t="str">
        <f>TEXT(Table1417[[#This Row],[Fecha]],"mmm")</f>
        <v>sept</v>
      </c>
      <c r="AF429" s="9">
        <f t="shared" si="172"/>
        <v>36</v>
      </c>
    </row>
    <row r="430" spans="1:32">
      <c r="A430" s="1" t="s">
        <v>20</v>
      </c>
      <c r="B430" s="7">
        <v>45397</v>
      </c>
      <c r="C430" s="92">
        <f>YEAR(Table14[[#This Row],[Fecha]])</f>
        <v>2024</v>
      </c>
      <c r="D430" s="1">
        <v>510</v>
      </c>
      <c r="E430" s="8">
        <v>0.55933573430000005</v>
      </c>
      <c r="F430" s="8" t="str">
        <f>TEXT(Table14[[#This Row],[Fecha]],"mmm")</f>
        <v>abr</v>
      </c>
      <c r="G430" s="9">
        <f t="shared" ref="G430:G440" si="173">(WEEKNUM(B430,2))</f>
        <v>16</v>
      </c>
      <c r="R430" s="1" t="s">
        <v>19</v>
      </c>
      <c r="S430" s="7">
        <v>45601</v>
      </c>
      <c r="T430" s="1">
        <f>YEAR(Table1416[[#This Row],[Fecha]])</f>
        <v>2024</v>
      </c>
      <c r="U430" s="1">
        <v>450</v>
      </c>
      <c r="V430" s="8">
        <v>0.61166349210000004</v>
      </c>
      <c r="W430" s="8" t="str">
        <f>TEXT(Table1416[[#This Row],[Fecha]],"mmm")</f>
        <v>nov</v>
      </c>
      <c r="X430" s="9">
        <f t="shared" si="171"/>
        <v>45</v>
      </c>
      <c r="Z430" s="1" t="s">
        <v>22</v>
      </c>
      <c r="AA430" s="7">
        <v>45538</v>
      </c>
      <c r="AB430" s="1">
        <f>YEAR(Table1417[[#This Row],[Fecha]])</f>
        <v>2024</v>
      </c>
      <c r="AC430" s="1">
        <v>450</v>
      </c>
      <c r="AD430" s="8">
        <v>0.38977407409999998</v>
      </c>
      <c r="AE430" s="8" t="str">
        <f>TEXT(Table1417[[#This Row],[Fecha]],"mmm")</f>
        <v>sept</v>
      </c>
      <c r="AF430" s="9">
        <f t="shared" si="172"/>
        <v>36</v>
      </c>
    </row>
    <row r="431" spans="1:32">
      <c r="A431" s="1" t="s">
        <v>20</v>
      </c>
      <c r="B431" s="7">
        <v>45398</v>
      </c>
      <c r="C431" s="92">
        <f>YEAR(Table14[[#This Row],[Fecha]])</f>
        <v>2024</v>
      </c>
      <c r="D431" s="1">
        <v>450</v>
      </c>
      <c r="E431" s="8">
        <v>0.85223809520000005</v>
      </c>
      <c r="F431" s="8" t="str">
        <f>TEXT(Table14[[#This Row],[Fecha]],"mmm")</f>
        <v>abr</v>
      </c>
      <c r="G431" s="9">
        <f t="shared" si="173"/>
        <v>16</v>
      </c>
      <c r="R431" s="1" t="s">
        <v>19</v>
      </c>
      <c r="S431" s="7">
        <v>45602</v>
      </c>
      <c r="T431" s="1">
        <f>YEAR(Table1416[[#This Row],[Fecha]])</f>
        <v>2024</v>
      </c>
      <c r="U431" s="1">
        <v>450</v>
      </c>
      <c r="V431" s="8">
        <v>0.62640952380000003</v>
      </c>
      <c r="W431" s="8" t="str">
        <f>TEXT(Table1416[[#This Row],[Fecha]],"mmm")</f>
        <v>nov</v>
      </c>
      <c r="X431" s="9">
        <f t="shared" si="171"/>
        <v>45</v>
      </c>
      <c r="Z431" s="1" t="s">
        <v>22</v>
      </c>
      <c r="AA431" s="7">
        <v>45539</v>
      </c>
      <c r="AB431" s="1">
        <f>YEAR(Table1417[[#This Row],[Fecha]])</f>
        <v>2024</v>
      </c>
      <c r="AC431" s="1">
        <v>450</v>
      </c>
      <c r="AD431" s="8">
        <v>0.66500370369999995</v>
      </c>
      <c r="AE431" s="8" t="str">
        <f>TEXT(Table1417[[#This Row],[Fecha]],"mmm")</f>
        <v>sept</v>
      </c>
      <c r="AF431" s="9">
        <f t="shared" si="172"/>
        <v>36</v>
      </c>
    </row>
    <row r="432" spans="1:32">
      <c r="A432" s="1" t="s">
        <v>20</v>
      </c>
      <c r="B432" s="7">
        <v>45398</v>
      </c>
      <c r="C432" s="92">
        <f>YEAR(Table14[[#This Row],[Fecha]])</f>
        <v>2024</v>
      </c>
      <c r="D432" s="1">
        <v>450</v>
      </c>
      <c r="E432" s="8">
        <v>0.74539682539999996</v>
      </c>
      <c r="F432" s="8" t="str">
        <f>TEXT(Table14[[#This Row],[Fecha]],"mmm")</f>
        <v>abr</v>
      </c>
      <c r="G432" s="9">
        <f t="shared" si="173"/>
        <v>16</v>
      </c>
      <c r="R432" s="1" t="s">
        <v>19</v>
      </c>
      <c r="S432" s="7">
        <v>45603</v>
      </c>
      <c r="T432" s="1">
        <f>YEAR(Table1416[[#This Row],[Fecha]])</f>
        <v>2024</v>
      </c>
      <c r="U432" s="1">
        <v>540</v>
      </c>
      <c r="V432" s="8">
        <v>0.5764179894</v>
      </c>
      <c r="W432" s="8" t="str">
        <f>TEXT(Table1416[[#This Row],[Fecha]],"mmm")</f>
        <v>nov</v>
      </c>
      <c r="X432" s="9">
        <f t="shared" si="171"/>
        <v>45</v>
      </c>
      <c r="Z432" s="1" t="s">
        <v>22</v>
      </c>
      <c r="AA432" s="7">
        <v>45539</v>
      </c>
      <c r="AB432" s="1">
        <f>YEAR(Table1417[[#This Row],[Fecha]])</f>
        <v>2024</v>
      </c>
      <c r="AC432" s="1">
        <v>450</v>
      </c>
      <c r="AD432" s="8">
        <v>0.46575185190000001</v>
      </c>
      <c r="AE432" s="8" t="str">
        <f>TEXT(Table1417[[#This Row],[Fecha]],"mmm")</f>
        <v>sept</v>
      </c>
      <c r="AF432" s="9">
        <f t="shared" si="172"/>
        <v>36</v>
      </c>
    </row>
    <row r="433" spans="1:32">
      <c r="A433" s="1" t="s">
        <v>20</v>
      </c>
      <c r="B433" s="7">
        <v>45399</v>
      </c>
      <c r="C433" s="92">
        <f>YEAR(Table14[[#This Row],[Fecha]])</f>
        <v>2024</v>
      </c>
      <c r="D433" s="1">
        <v>510</v>
      </c>
      <c r="E433" s="8">
        <v>0.73456115779999998</v>
      </c>
      <c r="F433" s="8" t="str">
        <f>TEXT(Table14[[#This Row],[Fecha]],"mmm")</f>
        <v>abr</v>
      </c>
      <c r="G433" s="9">
        <f t="shared" si="173"/>
        <v>16</v>
      </c>
      <c r="R433" s="1" t="s">
        <v>19</v>
      </c>
      <c r="S433" s="7">
        <v>45607</v>
      </c>
      <c r="T433" s="1">
        <f>YEAR(Table1416[[#This Row],[Fecha]])</f>
        <v>2024</v>
      </c>
      <c r="U433" s="1">
        <v>450</v>
      </c>
      <c r="V433" s="8" t="s">
        <v>1283</v>
      </c>
      <c r="W433" s="8" t="str">
        <f>TEXT(Table1416[[#This Row],[Fecha]],"mmm")</f>
        <v>nov</v>
      </c>
      <c r="X433" s="9">
        <f t="shared" ref="X433:X437" si="174">(WEEKNUM(S433,2))</f>
        <v>46</v>
      </c>
      <c r="Z433" s="1" t="s">
        <v>22</v>
      </c>
      <c r="AA433" s="7">
        <v>45540</v>
      </c>
      <c r="AB433" s="1">
        <f>YEAR(Table1417[[#This Row],[Fecha]])</f>
        <v>2024</v>
      </c>
      <c r="AC433" s="1">
        <v>450</v>
      </c>
      <c r="AD433" s="8">
        <v>0.66319629629999999</v>
      </c>
      <c r="AE433" s="8" t="str">
        <f>TEXT(Table1417[[#This Row],[Fecha]],"mmm")</f>
        <v>sept</v>
      </c>
      <c r="AF433" s="9">
        <f t="shared" si="172"/>
        <v>36</v>
      </c>
    </row>
    <row r="434" spans="1:32">
      <c r="A434" s="1" t="s">
        <v>20</v>
      </c>
      <c r="B434" s="7">
        <v>45399</v>
      </c>
      <c r="C434" s="92">
        <f>YEAR(Table14[[#This Row],[Fecha]])</f>
        <v>2024</v>
      </c>
      <c r="D434" s="1">
        <v>450</v>
      </c>
      <c r="E434" s="8">
        <v>0.84988359790000001</v>
      </c>
      <c r="F434" s="8" t="str">
        <f>TEXT(Table14[[#This Row],[Fecha]],"mmm")</f>
        <v>abr</v>
      </c>
      <c r="G434" s="9">
        <f t="shared" si="173"/>
        <v>16</v>
      </c>
      <c r="R434" s="1" t="s">
        <v>19</v>
      </c>
      <c r="S434" s="7">
        <v>45611</v>
      </c>
      <c r="T434" s="1">
        <f>YEAR(Table1416[[#This Row],[Fecha]])</f>
        <v>2024</v>
      </c>
      <c r="U434" s="1">
        <v>450</v>
      </c>
      <c r="V434" s="8">
        <v>0.51463809520000003</v>
      </c>
      <c r="W434" s="8" t="str">
        <f>TEXT(Table1416[[#This Row],[Fecha]],"mmm")</f>
        <v>nov</v>
      </c>
      <c r="X434" s="9">
        <f t="shared" si="174"/>
        <v>46</v>
      </c>
      <c r="Z434" s="1" t="s">
        <v>22</v>
      </c>
      <c r="AA434" s="7">
        <v>45540</v>
      </c>
      <c r="AB434" s="1">
        <f>YEAR(Table1417[[#This Row],[Fecha]])</f>
        <v>2024</v>
      </c>
      <c r="AC434" s="1">
        <v>450</v>
      </c>
      <c r="AD434" s="8">
        <v>0.60821111110000003</v>
      </c>
      <c r="AE434" s="8" t="str">
        <f>TEXT(Table1417[[#This Row],[Fecha]],"mmm")</f>
        <v>sept</v>
      </c>
      <c r="AF434" s="9">
        <f t="shared" si="172"/>
        <v>36</v>
      </c>
    </row>
    <row r="435" spans="1:32">
      <c r="A435" s="1" t="s">
        <v>20</v>
      </c>
      <c r="B435" s="7">
        <v>45400</v>
      </c>
      <c r="C435" s="92">
        <f>YEAR(Table14[[#This Row],[Fecha]])</f>
        <v>2024</v>
      </c>
      <c r="D435" s="1">
        <v>510</v>
      </c>
      <c r="E435" s="8">
        <v>0.85709974420000001</v>
      </c>
      <c r="F435" s="8" t="str">
        <f>TEXT(Table14[[#This Row],[Fecha]],"mmm")</f>
        <v>abr</v>
      </c>
      <c r="G435" s="9">
        <f t="shared" si="173"/>
        <v>16</v>
      </c>
      <c r="R435" s="1" t="s">
        <v>19</v>
      </c>
      <c r="S435" s="7">
        <v>45611</v>
      </c>
      <c r="T435" s="1">
        <f>YEAR(Table1416[[#This Row],[Fecha]])</f>
        <v>2024</v>
      </c>
      <c r="U435" s="1">
        <v>450</v>
      </c>
      <c r="V435" s="8">
        <v>0.68999047619999998</v>
      </c>
      <c r="W435" s="8" t="str">
        <f>TEXT(Table1416[[#This Row],[Fecha]],"mmm")</f>
        <v>nov</v>
      </c>
      <c r="X435" s="9">
        <f t="shared" si="174"/>
        <v>46</v>
      </c>
      <c r="Z435" s="1" t="s">
        <v>22</v>
      </c>
      <c r="AA435" s="7">
        <v>45541</v>
      </c>
      <c r="AB435" s="1">
        <f>YEAR(Table1417[[#This Row],[Fecha]])</f>
        <v>2024</v>
      </c>
      <c r="AC435" s="1">
        <v>450</v>
      </c>
      <c r="AD435" s="8">
        <v>0.62937037039999999</v>
      </c>
      <c r="AE435" s="8" t="str">
        <f>TEXT(Table1417[[#This Row],[Fecha]],"mmm")</f>
        <v>sept</v>
      </c>
      <c r="AF435" s="9">
        <f t="shared" si="172"/>
        <v>36</v>
      </c>
    </row>
    <row r="436" spans="1:32">
      <c r="A436" s="1" t="s">
        <v>20</v>
      </c>
      <c r="B436" s="7">
        <v>45400</v>
      </c>
      <c r="C436" s="92">
        <f>YEAR(Table14[[#This Row],[Fecha]])</f>
        <v>2024</v>
      </c>
      <c r="D436" s="1">
        <v>450</v>
      </c>
      <c r="E436" s="8">
        <v>0.57479788769999995</v>
      </c>
      <c r="F436" s="8" t="str">
        <f>TEXT(Table14[[#This Row],[Fecha]],"mmm")</f>
        <v>abr</v>
      </c>
      <c r="G436" s="9">
        <f t="shared" si="173"/>
        <v>16</v>
      </c>
      <c r="R436" s="1" t="s">
        <v>19</v>
      </c>
      <c r="S436" s="7">
        <v>45612</v>
      </c>
      <c r="T436" s="1">
        <f>YEAR(Table1416[[#This Row],[Fecha]])</f>
        <v>2024</v>
      </c>
      <c r="U436" s="1">
        <v>390</v>
      </c>
      <c r="V436" s="8">
        <v>0.45019047620000002</v>
      </c>
      <c r="W436" s="8" t="str">
        <f>TEXT(Table1416[[#This Row],[Fecha]],"mmm")</f>
        <v>nov</v>
      </c>
      <c r="X436" s="9">
        <f t="shared" si="174"/>
        <v>46</v>
      </c>
      <c r="Z436" s="1" t="s">
        <v>22</v>
      </c>
      <c r="AA436" s="7">
        <v>45542</v>
      </c>
      <c r="AB436" s="1">
        <f>YEAR(Table1417[[#This Row],[Fecha]])</f>
        <v>2024</v>
      </c>
      <c r="AC436" s="1">
        <v>450</v>
      </c>
      <c r="AD436" s="8">
        <v>0.54102962960000001</v>
      </c>
      <c r="AE436" s="8" t="str">
        <f>TEXT(Table1417[[#This Row],[Fecha]],"mmm")</f>
        <v>sept</v>
      </c>
      <c r="AF436" s="9">
        <f t="shared" si="172"/>
        <v>36</v>
      </c>
    </row>
    <row r="437" spans="1:32">
      <c r="A437" s="1" t="s">
        <v>20</v>
      </c>
      <c r="B437" s="7">
        <v>45401</v>
      </c>
      <c r="C437" s="92">
        <f>YEAR(Table14[[#This Row],[Fecha]])</f>
        <v>2024</v>
      </c>
      <c r="D437" s="1">
        <v>450</v>
      </c>
      <c r="E437" s="8">
        <v>0.77717913829999996</v>
      </c>
      <c r="F437" s="8" t="str">
        <f>TEXT(Table14[[#This Row],[Fecha]],"mmm")</f>
        <v>abr</v>
      </c>
      <c r="G437" s="9">
        <f t="shared" si="173"/>
        <v>16</v>
      </c>
      <c r="R437" s="1" t="s">
        <v>19</v>
      </c>
      <c r="S437" s="7">
        <v>45612</v>
      </c>
      <c r="T437" s="1">
        <f>YEAR(Table1416[[#This Row],[Fecha]])</f>
        <v>2024</v>
      </c>
      <c r="U437" s="1">
        <v>450</v>
      </c>
      <c r="V437" s="8">
        <v>9.4228571430000005E-2</v>
      </c>
      <c r="W437" s="8" t="str">
        <f>TEXT(Table1416[[#This Row],[Fecha]],"mmm")</f>
        <v>nov</v>
      </c>
      <c r="X437" s="9">
        <f t="shared" si="174"/>
        <v>46</v>
      </c>
      <c r="Z437" s="1" t="s">
        <v>22</v>
      </c>
      <c r="AA437" s="7">
        <v>45544</v>
      </c>
      <c r="AB437" s="1">
        <f>YEAR(Table1417[[#This Row],[Fecha]])</f>
        <v>2024</v>
      </c>
      <c r="AC437" s="1">
        <v>450</v>
      </c>
      <c r="AD437" s="8">
        <v>0.73143703699999996</v>
      </c>
      <c r="AE437" s="8" t="str">
        <f>TEXT(Table1417[[#This Row],[Fecha]],"mmm")</f>
        <v>sept</v>
      </c>
      <c r="AF437" s="9">
        <f t="shared" ref="AF437:AF443" si="175">(WEEKNUM(AA437,2))</f>
        <v>37</v>
      </c>
    </row>
    <row r="438" spans="1:32">
      <c r="A438" s="1" t="s">
        <v>20</v>
      </c>
      <c r="B438" s="7">
        <v>45401</v>
      </c>
      <c r="C438" s="92">
        <f>YEAR(Table14[[#This Row],[Fecha]])</f>
        <v>2024</v>
      </c>
      <c r="D438" s="1">
        <v>450</v>
      </c>
      <c r="E438" s="8">
        <v>0.55490985179999996</v>
      </c>
      <c r="F438" s="8" t="str">
        <f>TEXT(Table14[[#This Row],[Fecha]],"mmm")</f>
        <v>abr</v>
      </c>
      <c r="G438" s="9">
        <f t="shared" si="173"/>
        <v>16</v>
      </c>
      <c r="R438" s="1" t="s">
        <v>19</v>
      </c>
      <c r="S438" s="7">
        <v>45614</v>
      </c>
      <c r="T438" s="1">
        <f>YEAR(Table1416[[#This Row],[Fecha]])</f>
        <v>2024</v>
      </c>
      <c r="U438" s="1">
        <v>450</v>
      </c>
      <c r="V438" s="8">
        <v>0.66522539680000004</v>
      </c>
      <c r="W438" s="8" t="str">
        <f>TEXT(Table1416[[#This Row],[Fecha]],"mmm")</f>
        <v>nov</v>
      </c>
      <c r="X438" s="9">
        <f t="shared" ref="X438:X441" si="176">(WEEKNUM(S438,2))</f>
        <v>47</v>
      </c>
      <c r="Z438" s="1" t="s">
        <v>22</v>
      </c>
      <c r="AA438" s="7">
        <v>45545</v>
      </c>
      <c r="AB438" s="1">
        <f>YEAR(Table1417[[#This Row],[Fecha]])</f>
        <v>2024</v>
      </c>
      <c r="AC438" s="1">
        <v>450</v>
      </c>
      <c r="AD438" s="8">
        <v>0.72052592589999997</v>
      </c>
      <c r="AE438" s="8" t="str">
        <f>TEXT(Table1417[[#This Row],[Fecha]],"mmm")</f>
        <v>sept</v>
      </c>
      <c r="AF438" s="9">
        <f t="shared" si="175"/>
        <v>37</v>
      </c>
    </row>
    <row r="439" spans="1:32">
      <c r="A439" s="1" t="s">
        <v>20</v>
      </c>
      <c r="B439" s="7">
        <v>45402</v>
      </c>
      <c r="C439" s="92">
        <f>YEAR(Table14[[#This Row],[Fecha]])</f>
        <v>2024</v>
      </c>
      <c r="D439" s="1">
        <v>450</v>
      </c>
      <c r="E439" s="8">
        <v>0.82760997729999997</v>
      </c>
      <c r="F439" s="8" t="str">
        <f>TEXT(Table14[[#This Row],[Fecha]],"mmm")</f>
        <v>abr</v>
      </c>
      <c r="G439" s="9">
        <f t="shared" si="173"/>
        <v>16</v>
      </c>
      <c r="R439" s="1" t="s">
        <v>19</v>
      </c>
      <c r="S439" s="7">
        <v>45618</v>
      </c>
      <c r="T439" s="1">
        <f>YEAR(Table1416[[#This Row],[Fecha]])</f>
        <v>2024</v>
      </c>
      <c r="U439" s="1">
        <v>450</v>
      </c>
      <c r="V439" s="8">
        <v>0.69147936509999997</v>
      </c>
      <c r="W439" s="8" t="str">
        <f>TEXT(Table1416[[#This Row],[Fecha]],"mmm")</f>
        <v>nov</v>
      </c>
      <c r="X439" s="9">
        <f t="shared" si="176"/>
        <v>47</v>
      </c>
      <c r="Z439" s="1" t="s">
        <v>22</v>
      </c>
      <c r="AA439" s="7">
        <v>45546</v>
      </c>
      <c r="AB439" s="1">
        <f>YEAR(Table1417[[#This Row],[Fecha]])</f>
        <v>2024</v>
      </c>
      <c r="AC439" s="1">
        <v>450</v>
      </c>
      <c r="AD439" s="8">
        <v>0.67571481479999995</v>
      </c>
      <c r="AE439" s="8" t="str">
        <f>TEXT(Table1417[[#This Row],[Fecha]],"mmm")</f>
        <v>sept</v>
      </c>
      <c r="AF439" s="9">
        <f t="shared" si="175"/>
        <v>37</v>
      </c>
    </row>
    <row r="440" spans="1:32">
      <c r="A440" s="1" t="s">
        <v>20</v>
      </c>
      <c r="B440" s="7">
        <v>45402</v>
      </c>
      <c r="C440" s="92">
        <f>YEAR(Table14[[#This Row],[Fecha]])</f>
        <v>2024</v>
      </c>
      <c r="D440" s="1">
        <v>450</v>
      </c>
      <c r="E440" s="8">
        <v>0.74887981859999997</v>
      </c>
      <c r="F440" s="8" t="str">
        <f>TEXT(Table14[[#This Row],[Fecha]],"mmm")</f>
        <v>abr</v>
      </c>
      <c r="G440" s="9">
        <f t="shared" si="173"/>
        <v>16</v>
      </c>
      <c r="R440" s="1" t="s">
        <v>19</v>
      </c>
      <c r="S440" s="7">
        <v>45618</v>
      </c>
      <c r="T440" s="1">
        <f>YEAR(Table1416[[#This Row],[Fecha]])</f>
        <v>2024</v>
      </c>
      <c r="U440" s="1">
        <v>450</v>
      </c>
      <c r="V440" s="8">
        <v>0.60883809519999998</v>
      </c>
      <c r="W440" s="8" t="str">
        <f>TEXT(Table1416[[#This Row],[Fecha]],"mmm")</f>
        <v>nov</v>
      </c>
      <c r="X440" s="9">
        <f t="shared" si="176"/>
        <v>47</v>
      </c>
      <c r="Z440" s="1" t="s">
        <v>22</v>
      </c>
      <c r="AA440" s="7">
        <v>45547</v>
      </c>
      <c r="AB440" s="1">
        <f>YEAR(Table1417[[#This Row],[Fecha]])</f>
        <v>2024</v>
      </c>
      <c r="AC440" s="1">
        <v>450</v>
      </c>
      <c r="AD440" s="8">
        <v>0.62380740739999996</v>
      </c>
      <c r="AE440" s="8" t="str">
        <f>TEXT(Table1417[[#This Row],[Fecha]],"mmm")</f>
        <v>sept</v>
      </c>
      <c r="AF440" s="9">
        <f t="shared" si="175"/>
        <v>37</v>
      </c>
    </row>
    <row r="441" spans="1:32">
      <c r="A441" s="1" t="s">
        <v>20</v>
      </c>
      <c r="B441" s="7">
        <v>45404</v>
      </c>
      <c r="C441" s="92">
        <f>YEAR(Table14[[#This Row],[Fecha]])</f>
        <v>2024</v>
      </c>
      <c r="D441" s="1">
        <v>450</v>
      </c>
      <c r="E441" s="8">
        <v>0.67137254899999999</v>
      </c>
      <c r="F441" s="8" t="str">
        <f>TEXT(Table14[[#This Row],[Fecha]],"mmm")</f>
        <v>abr</v>
      </c>
      <c r="G441" s="9">
        <f t="shared" ref="G441:G451" si="177">(WEEKNUM(B441,2))</f>
        <v>17</v>
      </c>
      <c r="R441" s="1" t="s">
        <v>19</v>
      </c>
      <c r="S441" s="7">
        <v>45614</v>
      </c>
      <c r="T441" s="1">
        <f>YEAR(Table1416[[#This Row],[Fecha]])</f>
        <v>2024</v>
      </c>
      <c r="U441" s="1">
        <v>450</v>
      </c>
      <c r="V441" s="8" t="s">
        <v>1283</v>
      </c>
      <c r="W441" s="8" t="str">
        <f>TEXT(Table1416[[#This Row],[Fecha]],"mmm")</f>
        <v>nov</v>
      </c>
      <c r="X441" s="9">
        <f t="shared" si="176"/>
        <v>47</v>
      </c>
      <c r="Z441" s="1" t="s">
        <v>22</v>
      </c>
      <c r="AA441" s="7">
        <v>45547</v>
      </c>
      <c r="AB441" s="1">
        <f>YEAR(Table1417[[#This Row],[Fecha]])</f>
        <v>2024</v>
      </c>
      <c r="AC441" s="1">
        <v>450</v>
      </c>
      <c r="AD441" s="8">
        <v>0.63848148149999995</v>
      </c>
      <c r="AE441" s="8" t="str">
        <f>TEXT(Table1417[[#This Row],[Fecha]],"mmm")</f>
        <v>sept</v>
      </c>
      <c r="AF441" s="9">
        <f t="shared" si="175"/>
        <v>37</v>
      </c>
    </row>
    <row r="442" spans="1:32">
      <c r="A442" s="1" t="s">
        <v>20</v>
      </c>
      <c r="B442" s="7">
        <v>45405</v>
      </c>
      <c r="C442" s="92">
        <f>YEAR(Table14[[#This Row],[Fecha]])</f>
        <v>2024</v>
      </c>
      <c r="D442" s="1">
        <v>450</v>
      </c>
      <c r="E442" s="8">
        <v>0.64645751630000003</v>
      </c>
      <c r="F442" s="8" t="str">
        <f>TEXT(Table14[[#This Row],[Fecha]],"mmm")</f>
        <v>abr</v>
      </c>
      <c r="G442" s="9">
        <f t="shared" si="177"/>
        <v>17</v>
      </c>
      <c r="R442" s="1" t="s">
        <v>19</v>
      </c>
      <c r="S442" s="7">
        <v>45621</v>
      </c>
      <c r="T442" s="1">
        <f>YEAR(Table1416[[#This Row],[Fecha]])</f>
        <v>2024</v>
      </c>
      <c r="U442" s="1">
        <v>450</v>
      </c>
      <c r="V442" s="8" t="s">
        <v>1283</v>
      </c>
      <c r="W442" s="8" t="str">
        <f>TEXT(Table1416[[#This Row],[Fecha]],"mmm")</f>
        <v>nov</v>
      </c>
      <c r="X442" s="9">
        <f t="shared" ref="X442:X448" si="178">(WEEKNUM(S442,2))</f>
        <v>48</v>
      </c>
      <c r="Z442" s="1" t="s">
        <v>22</v>
      </c>
      <c r="AA442" s="7">
        <v>45548</v>
      </c>
      <c r="AB442" s="1">
        <f>YEAR(Table1417[[#This Row],[Fecha]])</f>
        <v>2024</v>
      </c>
      <c r="AC442" s="1">
        <v>450</v>
      </c>
      <c r="AD442" s="8">
        <v>0.42705555560000003</v>
      </c>
      <c r="AE442" s="8" t="str">
        <f>TEXT(Table1417[[#This Row],[Fecha]],"mmm")</f>
        <v>sept</v>
      </c>
      <c r="AF442" s="9">
        <f t="shared" si="175"/>
        <v>37</v>
      </c>
    </row>
    <row r="443" spans="1:32">
      <c r="A443" s="1" t="s">
        <v>20</v>
      </c>
      <c r="B443" s="7">
        <v>45405</v>
      </c>
      <c r="C443" s="92">
        <f>YEAR(Table14[[#This Row],[Fecha]])</f>
        <v>2024</v>
      </c>
      <c r="D443" s="1">
        <v>450</v>
      </c>
      <c r="E443" s="8">
        <v>0.64535076250000001</v>
      </c>
      <c r="F443" s="8" t="str">
        <f>TEXT(Table14[[#This Row],[Fecha]],"mmm")</f>
        <v>abr</v>
      </c>
      <c r="G443" s="9">
        <f t="shared" si="177"/>
        <v>17</v>
      </c>
      <c r="R443" s="1" t="s">
        <v>19</v>
      </c>
      <c r="S443" s="7">
        <v>45623</v>
      </c>
      <c r="T443" s="1">
        <f>YEAR(Table1416[[#This Row],[Fecha]])</f>
        <v>2024</v>
      </c>
      <c r="U443" s="1">
        <v>300</v>
      </c>
      <c r="V443" s="8">
        <v>0.56837142860000001</v>
      </c>
      <c r="W443" s="8" t="str">
        <f>TEXT(Table1416[[#This Row],[Fecha]],"mmm")</f>
        <v>nov</v>
      </c>
      <c r="X443" s="9">
        <f t="shared" si="178"/>
        <v>48</v>
      </c>
      <c r="Z443" s="1" t="s">
        <v>22</v>
      </c>
      <c r="AA443" s="7">
        <v>45549</v>
      </c>
      <c r="AB443" s="1">
        <f>YEAR(Table1417[[#This Row],[Fecha]])</f>
        <v>2024</v>
      </c>
      <c r="AC443" s="1">
        <v>390</v>
      </c>
      <c r="AD443" s="8">
        <v>0.57040170940000001</v>
      </c>
      <c r="AE443" s="8" t="str">
        <f>TEXT(Table1417[[#This Row],[Fecha]],"mmm")</f>
        <v>sept</v>
      </c>
      <c r="AF443" s="9">
        <f t="shared" si="175"/>
        <v>37</v>
      </c>
    </row>
    <row r="444" spans="1:32">
      <c r="A444" s="1" t="s">
        <v>20</v>
      </c>
      <c r="B444" s="7">
        <v>45406</v>
      </c>
      <c r="C444" s="92">
        <f>YEAR(Table14[[#This Row],[Fecha]])</f>
        <v>2024</v>
      </c>
      <c r="D444" s="1">
        <v>510</v>
      </c>
      <c r="E444" s="8">
        <v>0.54417051130000005</v>
      </c>
      <c r="F444" s="8" t="str">
        <f>TEXT(Table14[[#This Row],[Fecha]],"mmm")</f>
        <v>abr</v>
      </c>
      <c r="G444" s="9">
        <f t="shared" si="177"/>
        <v>17</v>
      </c>
      <c r="R444" s="1" t="s">
        <v>19</v>
      </c>
      <c r="S444" s="7">
        <v>45624</v>
      </c>
      <c r="T444" s="1">
        <f>YEAR(Table1416[[#This Row],[Fecha]])</f>
        <v>2024</v>
      </c>
      <c r="U444" s="1">
        <v>450</v>
      </c>
      <c r="V444" s="8">
        <v>0.65773333329999994</v>
      </c>
      <c r="W444" s="8" t="str">
        <f>TEXT(Table1416[[#This Row],[Fecha]],"mmm")</f>
        <v>nov</v>
      </c>
      <c r="X444" s="9">
        <f t="shared" si="178"/>
        <v>48</v>
      </c>
      <c r="Z444" s="1" t="s">
        <v>22</v>
      </c>
      <c r="AA444" s="7">
        <v>45551</v>
      </c>
      <c r="AB444" s="1">
        <f>YEAR(Table1417[[#This Row],[Fecha]])</f>
        <v>2024</v>
      </c>
      <c r="AC444" s="1">
        <v>450</v>
      </c>
      <c r="AD444" s="8">
        <v>0.65772592590000001</v>
      </c>
      <c r="AE444" s="8" t="str">
        <f>TEXT(Table1417[[#This Row],[Fecha]],"mmm")</f>
        <v>sept</v>
      </c>
      <c r="AF444" s="9">
        <f t="shared" ref="AF444:AF452" si="179">(WEEKNUM(AA444,2))</f>
        <v>38</v>
      </c>
    </row>
    <row r="445" spans="1:32">
      <c r="A445" s="1" t="s">
        <v>20</v>
      </c>
      <c r="B445" s="7">
        <v>45406</v>
      </c>
      <c r="C445" s="92">
        <f>YEAR(Table14[[#This Row],[Fecha]])</f>
        <v>2024</v>
      </c>
      <c r="D445" s="1">
        <v>450</v>
      </c>
      <c r="E445" s="8">
        <v>0.64245098040000004</v>
      </c>
      <c r="F445" s="8" t="str">
        <f>TEXT(Table14[[#This Row],[Fecha]],"mmm")</f>
        <v>abr</v>
      </c>
      <c r="G445" s="9">
        <f t="shared" si="177"/>
        <v>17</v>
      </c>
      <c r="R445" s="1" t="s">
        <v>19</v>
      </c>
      <c r="S445" s="7">
        <v>45624</v>
      </c>
      <c r="T445" s="1">
        <f>YEAR(Table1416[[#This Row],[Fecha]])</f>
        <v>2024</v>
      </c>
      <c r="U445" s="1">
        <v>450</v>
      </c>
      <c r="V445" s="8">
        <v>0.68126349210000003</v>
      </c>
      <c r="W445" s="8" t="str">
        <f>TEXT(Table1416[[#This Row],[Fecha]],"mmm")</f>
        <v>nov</v>
      </c>
      <c r="X445" s="9">
        <f t="shared" si="178"/>
        <v>48</v>
      </c>
      <c r="Z445" s="1" t="s">
        <v>22</v>
      </c>
      <c r="AA445" s="7">
        <v>45552</v>
      </c>
      <c r="AB445" s="1">
        <f>YEAR(Table1417[[#This Row],[Fecha]])</f>
        <v>2024</v>
      </c>
      <c r="AC445" s="1">
        <v>390</v>
      </c>
      <c r="AD445" s="8">
        <v>0.74441025640000003</v>
      </c>
      <c r="AE445" s="8" t="str">
        <f>TEXT(Table1417[[#This Row],[Fecha]],"mmm")</f>
        <v>sept</v>
      </c>
      <c r="AF445" s="9">
        <f t="shared" si="179"/>
        <v>38</v>
      </c>
    </row>
    <row r="446" spans="1:32">
      <c r="A446" s="1" t="s">
        <v>20</v>
      </c>
      <c r="B446" s="7">
        <v>45407</v>
      </c>
      <c r="C446" s="92">
        <f>YEAR(Table14[[#This Row],[Fecha]])</f>
        <v>2024</v>
      </c>
      <c r="D446" s="1">
        <v>510</v>
      </c>
      <c r="E446" s="8">
        <v>0.63220299879999997</v>
      </c>
      <c r="F446" s="8" t="str">
        <f>TEXT(Table14[[#This Row],[Fecha]],"mmm")</f>
        <v>abr</v>
      </c>
      <c r="G446" s="9">
        <f t="shared" si="177"/>
        <v>17</v>
      </c>
      <c r="R446" s="1" t="s">
        <v>19</v>
      </c>
      <c r="S446" s="7">
        <v>45625</v>
      </c>
      <c r="T446" s="1">
        <f>YEAR(Table1416[[#This Row],[Fecha]])</f>
        <v>2024</v>
      </c>
      <c r="U446" s="1">
        <v>240</v>
      </c>
      <c r="V446" s="8">
        <v>0.50830357140000004</v>
      </c>
      <c r="W446" s="8" t="str">
        <f>TEXT(Table1416[[#This Row],[Fecha]],"mmm")</f>
        <v>nov</v>
      </c>
      <c r="X446" s="9">
        <f t="shared" si="178"/>
        <v>48</v>
      </c>
      <c r="Z446" s="1" t="s">
        <v>22</v>
      </c>
      <c r="AA446" s="7">
        <v>45558</v>
      </c>
      <c r="AB446" s="1">
        <f>YEAR(Table1417[[#This Row],[Fecha]])</f>
        <v>2024</v>
      </c>
      <c r="AC446" s="1">
        <v>360</v>
      </c>
      <c r="AD446" s="8">
        <v>0.54696296300000002</v>
      </c>
      <c r="AE446" s="8" t="str">
        <f>TEXT(Table1417[[#This Row],[Fecha]],"mmm")</f>
        <v>sept</v>
      </c>
      <c r="AF446" s="9">
        <f t="shared" si="179"/>
        <v>39</v>
      </c>
    </row>
    <row r="447" spans="1:32">
      <c r="A447" s="1" t="s">
        <v>20</v>
      </c>
      <c r="B447" s="7">
        <v>45407</v>
      </c>
      <c r="C447" s="92">
        <f>YEAR(Table14[[#This Row],[Fecha]])</f>
        <v>2024</v>
      </c>
      <c r="D447" s="1">
        <v>450</v>
      </c>
      <c r="E447" s="8">
        <v>0.55041394340000005</v>
      </c>
      <c r="F447" s="8" t="str">
        <f>TEXT(Table14[[#This Row],[Fecha]],"mmm")</f>
        <v>abr</v>
      </c>
      <c r="G447" s="9">
        <f t="shared" si="177"/>
        <v>17</v>
      </c>
      <c r="R447" s="1" t="s">
        <v>19</v>
      </c>
      <c r="S447" s="7">
        <v>45626</v>
      </c>
      <c r="T447" s="1">
        <f>YEAR(Table1416[[#This Row],[Fecha]])</f>
        <v>2024</v>
      </c>
      <c r="U447" s="1">
        <v>360</v>
      </c>
      <c r="V447" s="8">
        <v>0.63096031750000003</v>
      </c>
      <c r="W447" s="8" t="str">
        <f>TEXT(Table1416[[#This Row],[Fecha]],"mmm")</f>
        <v>nov</v>
      </c>
      <c r="X447" s="9">
        <f t="shared" si="178"/>
        <v>48</v>
      </c>
      <c r="Z447" s="1" t="s">
        <v>22</v>
      </c>
      <c r="AA447" s="7">
        <v>45559</v>
      </c>
      <c r="AB447" s="1">
        <f>YEAR(Table1417[[#This Row],[Fecha]])</f>
        <v>2024</v>
      </c>
      <c r="AC447" s="1">
        <v>450</v>
      </c>
      <c r="AD447" s="8">
        <v>0.63671481480000003</v>
      </c>
      <c r="AE447" s="8" t="str">
        <f>TEXT(Table1417[[#This Row],[Fecha]],"mmm")</f>
        <v>sept</v>
      </c>
      <c r="AF447" s="9">
        <f t="shared" si="179"/>
        <v>39</v>
      </c>
    </row>
    <row r="448" spans="1:32">
      <c r="A448" s="1" t="s">
        <v>20</v>
      </c>
      <c r="B448" s="7">
        <v>45408</v>
      </c>
      <c r="C448" s="92">
        <f>YEAR(Table14[[#This Row],[Fecha]])</f>
        <v>2024</v>
      </c>
      <c r="D448" s="1">
        <v>450</v>
      </c>
      <c r="E448" s="8">
        <v>0.58226757370000004</v>
      </c>
      <c r="F448" s="8" t="str">
        <f>TEXT(Table14[[#This Row],[Fecha]],"mmm")</f>
        <v>abr</v>
      </c>
      <c r="G448" s="9">
        <f t="shared" si="177"/>
        <v>17</v>
      </c>
      <c r="R448" s="1" t="s">
        <v>19</v>
      </c>
      <c r="S448" s="7">
        <v>45626</v>
      </c>
      <c r="T448" s="1">
        <f>YEAR(Table1416[[#This Row],[Fecha]])</f>
        <v>2024</v>
      </c>
      <c r="U448" s="1">
        <v>450</v>
      </c>
      <c r="V448" s="8">
        <v>0.62246190479999997</v>
      </c>
      <c r="W448" s="8" t="str">
        <f>TEXT(Table1416[[#This Row],[Fecha]],"mmm")</f>
        <v>nov</v>
      </c>
      <c r="X448" s="9">
        <f t="shared" si="178"/>
        <v>48</v>
      </c>
      <c r="Z448" s="1" t="s">
        <v>22</v>
      </c>
      <c r="AA448" s="7">
        <v>45560</v>
      </c>
      <c r="AB448" s="1">
        <f>YEAR(Table1417[[#This Row],[Fecha]])</f>
        <v>2024</v>
      </c>
      <c r="AC448" s="1">
        <v>450</v>
      </c>
      <c r="AD448" s="8">
        <v>0.49454074069999998</v>
      </c>
      <c r="AE448" s="8" t="str">
        <f>TEXT(Table1417[[#This Row],[Fecha]],"mmm")</f>
        <v>sept</v>
      </c>
      <c r="AF448" s="9">
        <f t="shared" si="179"/>
        <v>39</v>
      </c>
    </row>
    <row r="449" spans="1:32">
      <c r="A449" s="1" t="s">
        <v>20</v>
      </c>
      <c r="B449" s="7">
        <v>45408</v>
      </c>
      <c r="C449" s="92">
        <f>YEAR(Table14[[#This Row],[Fecha]])</f>
        <v>2024</v>
      </c>
      <c r="D449" s="1">
        <v>450</v>
      </c>
      <c r="E449" s="8">
        <v>0.55374149660000005</v>
      </c>
      <c r="F449" s="8" t="str">
        <f>TEXT(Table14[[#This Row],[Fecha]],"mmm")</f>
        <v>abr</v>
      </c>
      <c r="G449" s="9">
        <f t="shared" si="177"/>
        <v>17</v>
      </c>
      <c r="R449" s="1" t="s">
        <v>19</v>
      </c>
      <c r="S449" s="7">
        <v>45628</v>
      </c>
      <c r="T449" s="1">
        <f>YEAR(Table1416[[#This Row],[Fecha]])</f>
        <v>2024</v>
      </c>
      <c r="U449" s="1">
        <v>450</v>
      </c>
      <c r="V449" s="8">
        <v>0.68374603170000003</v>
      </c>
      <c r="W449" s="8" t="str">
        <f>TEXT(Table1416[[#This Row],[Fecha]],"mmm")</f>
        <v>dic</v>
      </c>
      <c r="X449" s="9">
        <f t="shared" ref="X449:X459" si="180">(WEEKNUM(S449,2))</f>
        <v>49</v>
      </c>
      <c r="Z449" s="1" t="s">
        <v>22</v>
      </c>
      <c r="AA449" s="7">
        <v>45560</v>
      </c>
      <c r="AB449" s="1">
        <f>YEAR(Table1417[[#This Row],[Fecha]])</f>
        <v>2024</v>
      </c>
      <c r="AC449" s="1">
        <v>450</v>
      </c>
      <c r="AD449" s="8">
        <v>0.45535555560000002</v>
      </c>
      <c r="AE449" s="8" t="str">
        <f>TEXT(Table1417[[#This Row],[Fecha]],"mmm")</f>
        <v>sept</v>
      </c>
      <c r="AF449" s="9">
        <f t="shared" si="179"/>
        <v>39</v>
      </c>
    </row>
    <row r="450" spans="1:32">
      <c r="A450" s="1" t="s">
        <v>20</v>
      </c>
      <c r="B450" s="7">
        <v>45409</v>
      </c>
      <c r="C450" s="92">
        <f>YEAR(Table14[[#This Row],[Fecha]])</f>
        <v>2024</v>
      </c>
      <c r="D450" s="1">
        <v>450</v>
      </c>
      <c r="E450" s="8">
        <v>0.7443756614</v>
      </c>
      <c r="F450" s="8" t="str">
        <f>TEXT(Table14[[#This Row],[Fecha]],"mmm")</f>
        <v>abr</v>
      </c>
      <c r="G450" s="9">
        <f t="shared" si="177"/>
        <v>17</v>
      </c>
      <c r="R450" s="1" t="s">
        <v>19</v>
      </c>
      <c r="S450" s="7">
        <v>45628</v>
      </c>
      <c r="T450" s="1">
        <f>YEAR(Table1416[[#This Row],[Fecha]])</f>
        <v>2024</v>
      </c>
      <c r="U450" s="1">
        <v>390</v>
      </c>
      <c r="V450" s="8">
        <v>0.59855677659999995</v>
      </c>
      <c r="W450" s="8" t="str">
        <f>TEXT(Table1416[[#This Row],[Fecha]],"mmm")</f>
        <v>dic</v>
      </c>
      <c r="X450" s="9">
        <f t="shared" si="180"/>
        <v>49</v>
      </c>
      <c r="Z450" s="1" t="s">
        <v>22</v>
      </c>
      <c r="AA450" s="7">
        <v>45561</v>
      </c>
      <c r="AB450" s="1">
        <f>YEAR(Table1417[[#This Row],[Fecha]])</f>
        <v>2024</v>
      </c>
      <c r="AC450" s="1">
        <v>450</v>
      </c>
      <c r="AD450" s="8">
        <v>0.55565185189999999</v>
      </c>
      <c r="AE450" s="8" t="str">
        <f>TEXT(Table1417[[#This Row],[Fecha]],"mmm")</f>
        <v>sept</v>
      </c>
      <c r="AF450" s="9">
        <f t="shared" si="179"/>
        <v>39</v>
      </c>
    </row>
    <row r="451" spans="1:32">
      <c r="A451" s="1" t="s">
        <v>20</v>
      </c>
      <c r="B451" s="7">
        <v>45409</v>
      </c>
      <c r="C451" s="92">
        <f>YEAR(Table14[[#This Row],[Fecha]])</f>
        <v>2024</v>
      </c>
      <c r="D451" s="1">
        <v>450</v>
      </c>
      <c r="E451" s="8">
        <v>0.7201957672</v>
      </c>
      <c r="F451" s="8" t="str">
        <f>TEXT(Table14[[#This Row],[Fecha]],"mmm")</f>
        <v>abr</v>
      </c>
      <c r="G451" s="9">
        <f t="shared" si="177"/>
        <v>17</v>
      </c>
      <c r="R451" s="1" t="s">
        <v>19</v>
      </c>
      <c r="S451" s="7">
        <v>45628</v>
      </c>
      <c r="T451" s="1">
        <f>YEAR(Table1416[[#This Row],[Fecha]])</f>
        <v>2024</v>
      </c>
      <c r="U451" s="1">
        <v>540</v>
      </c>
      <c r="V451" s="8">
        <v>0.6295925926</v>
      </c>
      <c r="W451" s="8" t="str">
        <f>TEXT(Table1416[[#This Row],[Fecha]],"mmm")</f>
        <v>dic</v>
      </c>
      <c r="X451" s="9">
        <f t="shared" si="180"/>
        <v>49</v>
      </c>
      <c r="Z451" s="1" t="s">
        <v>22</v>
      </c>
      <c r="AA451" s="7">
        <v>45562</v>
      </c>
      <c r="AB451" s="1">
        <f>YEAR(Table1417[[#This Row],[Fecha]])</f>
        <v>2024</v>
      </c>
      <c r="AC451" s="1">
        <v>450</v>
      </c>
      <c r="AD451" s="8">
        <v>0.4760703704</v>
      </c>
      <c r="AE451" s="8" t="str">
        <f>TEXT(Table1417[[#This Row],[Fecha]],"mmm")</f>
        <v>sept</v>
      </c>
      <c r="AF451" s="9">
        <f t="shared" si="179"/>
        <v>39</v>
      </c>
    </row>
    <row r="452" spans="1:32">
      <c r="A452" s="1" t="s">
        <v>20</v>
      </c>
      <c r="B452" s="7">
        <v>45411</v>
      </c>
      <c r="C452" s="92">
        <f>YEAR(Table14[[#This Row],[Fecha]])</f>
        <v>2024</v>
      </c>
      <c r="D452" s="1">
        <v>450</v>
      </c>
      <c r="E452" s="8">
        <v>0.60599564269999995</v>
      </c>
      <c r="F452" s="8" t="str">
        <f>TEXT(Table14[[#This Row],[Fecha]],"mmm")</f>
        <v>abr</v>
      </c>
      <c r="G452" s="9">
        <f t="shared" ref="G452:G459" si="181">(WEEKNUM(B452,2))</f>
        <v>18</v>
      </c>
      <c r="R452" s="1" t="s">
        <v>19</v>
      </c>
      <c r="S452" s="7">
        <v>45629</v>
      </c>
      <c r="T452" s="1">
        <f>YEAR(Table1416[[#This Row],[Fecha]])</f>
        <v>2024</v>
      </c>
      <c r="U452" s="1">
        <v>450</v>
      </c>
      <c r="V452" s="8">
        <v>0.64711428569999996</v>
      </c>
      <c r="W452" s="8" t="str">
        <f>TEXT(Table1416[[#This Row],[Fecha]],"mmm")</f>
        <v>dic</v>
      </c>
      <c r="X452" s="9">
        <f t="shared" si="180"/>
        <v>49</v>
      </c>
      <c r="Z452" s="1" t="s">
        <v>22</v>
      </c>
      <c r="AA452" s="7">
        <v>45562</v>
      </c>
      <c r="AB452" s="1">
        <f>YEAR(Table1417[[#This Row],[Fecha]])</f>
        <v>2024</v>
      </c>
      <c r="AC452" s="1">
        <v>450</v>
      </c>
      <c r="AD452" s="8">
        <v>0.35720370369999999</v>
      </c>
      <c r="AE452" s="8" t="str">
        <f>TEXT(Table1417[[#This Row],[Fecha]],"mmm")</f>
        <v>sept</v>
      </c>
      <c r="AF452" s="9">
        <f t="shared" si="179"/>
        <v>39</v>
      </c>
    </row>
    <row r="453" spans="1:32">
      <c r="A453" s="1" t="s">
        <v>20</v>
      </c>
      <c r="B453" s="7">
        <v>45412</v>
      </c>
      <c r="C453" s="92">
        <f>YEAR(Table14[[#This Row],[Fecha]])</f>
        <v>2024</v>
      </c>
      <c r="D453" s="1">
        <v>450</v>
      </c>
      <c r="E453" s="8">
        <v>0.70868027209999995</v>
      </c>
      <c r="F453" s="8" t="str">
        <f>TEXT(Table14[[#This Row],[Fecha]],"mmm")</f>
        <v>abr</v>
      </c>
      <c r="G453" s="9">
        <f t="shared" si="181"/>
        <v>18</v>
      </c>
      <c r="R453" s="1" t="s">
        <v>19</v>
      </c>
      <c r="S453" s="7">
        <v>45629</v>
      </c>
      <c r="T453" s="1">
        <f>YEAR(Table1416[[#This Row],[Fecha]])</f>
        <v>2024</v>
      </c>
      <c r="U453" s="1">
        <v>450</v>
      </c>
      <c r="V453" s="8">
        <v>0.56242857140000002</v>
      </c>
      <c r="W453" s="8" t="str">
        <f>TEXT(Table1416[[#This Row],[Fecha]],"mmm")</f>
        <v>dic</v>
      </c>
      <c r="X453" s="9">
        <f t="shared" si="180"/>
        <v>49</v>
      </c>
      <c r="Z453" s="1" t="s">
        <v>22</v>
      </c>
      <c r="AA453" s="7">
        <v>45566</v>
      </c>
      <c r="AB453" s="1">
        <f>YEAR(Table1417[[#This Row],[Fecha]])</f>
        <v>2024</v>
      </c>
      <c r="AC453" s="1">
        <v>450</v>
      </c>
      <c r="AD453" s="8">
        <v>0.46786666669999999</v>
      </c>
      <c r="AE453" s="8" t="str">
        <f>TEXT(Table1417[[#This Row],[Fecha]],"mmm")</f>
        <v>oct</v>
      </c>
      <c r="AF453" s="9">
        <f t="shared" ref="AF453:AF460" si="182">(WEEKNUM(AA453,2))</f>
        <v>40</v>
      </c>
    </row>
    <row r="454" spans="1:32">
      <c r="A454" s="1" t="s">
        <v>20</v>
      </c>
      <c r="B454" s="7">
        <v>45412</v>
      </c>
      <c r="C454" s="92">
        <f>YEAR(Table14[[#This Row],[Fecha]])</f>
        <v>2024</v>
      </c>
      <c r="D454" s="1">
        <v>450</v>
      </c>
      <c r="E454" s="8">
        <v>0.36054510690000002</v>
      </c>
      <c r="F454" s="8" t="str">
        <f>TEXT(Table14[[#This Row],[Fecha]],"mmm")</f>
        <v>abr</v>
      </c>
      <c r="G454" s="9">
        <f t="shared" si="181"/>
        <v>18</v>
      </c>
      <c r="R454" s="1" t="s">
        <v>19</v>
      </c>
      <c r="S454" s="7">
        <v>45629</v>
      </c>
      <c r="T454" s="1">
        <f>YEAR(Table1416[[#This Row],[Fecha]])</f>
        <v>2024</v>
      </c>
      <c r="U454" s="1">
        <v>540</v>
      </c>
      <c r="V454" s="8">
        <v>0.74815079370000004</v>
      </c>
      <c r="W454" s="8" t="str">
        <f>TEXT(Table1416[[#This Row],[Fecha]],"mmm")</f>
        <v>dic</v>
      </c>
      <c r="X454" s="9">
        <f t="shared" si="180"/>
        <v>49</v>
      </c>
      <c r="Z454" s="1" t="s">
        <v>22</v>
      </c>
      <c r="AA454" s="7">
        <v>45567</v>
      </c>
      <c r="AB454" s="1">
        <f>YEAR(Table1417[[#This Row],[Fecha]])</f>
        <v>2024</v>
      </c>
      <c r="AC454" s="1">
        <v>450</v>
      </c>
      <c r="AD454" s="8">
        <v>0.74861481480000003</v>
      </c>
      <c r="AE454" s="8" t="str">
        <f>TEXT(Table1417[[#This Row],[Fecha]],"mmm")</f>
        <v>oct</v>
      </c>
      <c r="AF454" s="9">
        <f t="shared" si="182"/>
        <v>40</v>
      </c>
    </row>
    <row r="455" spans="1:32">
      <c r="A455" s="1" t="s">
        <v>20</v>
      </c>
      <c r="B455" s="7">
        <v>45414</v>
      </c>
      <c r="C455" s="92">
        <f>YEAR(Table14[[#This Row],[Fecha]])</f>
        <v>2024</v>
      </c>
      <c r="D455" s="1">
        <v>450</v>
      </c>
      <c r="E455" s="8">
        <v>0.62282086169999995</v>
      </c>
      <c r="F455" s="8" t="str">
        <f>TEXT(Table14[[#This Row],[Fecha]],"mmm")</f>
        <v>may</v>
      </c>
      <c r="G455" s="9">
        <f t="shared" si="181"/>
        <v>18</v>
      </c>
      <c r="R455" s="1" t="s">
        <v>19</v>
      </c>
      <c r="S455" s="7">
        <v>45630</v>
      </c>
      <c r="T455" s="1">
        <f>YEAR(Table1416[[#This Row],[Fecha]])</f>
        <v>2024</v>
      </c>
      <c r="U455" s="1">
        <v>570</v>
      </c>
      <c r="V455" s="8">
        <v>0.63705263160000003</v>
      </c>
      <c r="W455" s="8" t="str">
        <f>TEXT(Table1416[[#This Row],[Fecha]],"mmm")</f>
        <v>dic</v>
      </c>
      <c r="X455" s="9">
        <f t="shared" si="180"/>
        <v>49</v>
      </c>
      <c r="Z455" s="1" t="s">
        <v>22</v>
      </c>
      <c r="AA455" s="7">
        <v>45567</v>
      </c>
      <c r="AB455" s="1">
        <f>YEAR(Table1417[[#This Row],[Fecha]])</f>
        <v>2024</v>
      </c>
      <c r="AC455" s="1">
        <v>450</v>
      </c>
      <c r="AD455" s="8">
        <v>0.48327407410000001</v>
      </c>
      <c r="AE455" s="8" t="str">
        <f>TEXT(Table1417[[#This Row],[Fecha]],"mmm")</f>
        <v>oct</v>
      </c>
      <c r="AF455" s="9">
        <f t="shared" si="182"/>
        <v>40</v>
      </c>
    </row>
    <row r="456" spans="1:32">
      <c r="A456" s="1" t="s">
        <v>20</v>
      </c>
      <c r="B456" s="7">
        <v>45415</v>
      </c>
      <c r="C456" s="92">
        <f>YEAR(Table14[[#This Row],[Fecha]])</f>
        <v>2024</v>
      </c>
      <c r="D456" s="1">
        <v>450</v>
      </c>
      <c r="E456" s="8">
        <v>0.51765017079999998</v>
      </c>
      <c r="F456" s="8" t="str">
        <f>TEXT(Table14[[#This Row],[Fecha]],"mmm")</f>
        <v>may</v>
      </c>
      <c r="G456" s="9">
        <f t="shared" si="181"/>
        <v>18</v>
      </c>
      <c r="R456" s="1" t="s">
        <v>19</v>
      </c>
      <c r="S456" s="7">
        <v>45630</v>
      </c>
      <c r="T456" s="1">
        <f>YEAR(Table1416[[#This Row],[Fecha]])</f>
        <v>2024</v>
      </c>
      <c r="U456" s="1">
        <v>450</v>
      </c>
      <c r="V456" s="8">
        <v>0.71488571430000003</v>
      </c>
      <c r="W456" s="8" t="str">
        <f>TEXT(Table1416[[#This Row],[Fecha]],"mmm")</f>
        <v>dic</v>
      </c>
      <c r="X456" s="9">
        <f t="shared" si="180"/>
        <v>49</v>
      </c>
      <c r="Z456" s="1" t="s">
        <v>22</v>
      </c>
      <c r="AA456" s="7">
        <v>45568</v>
      </c>
      <c r="AB456" s="1">
        <f>YEAR(Table1417[[#This Row],[Fecha]])</f>
        <v>2024</v>
      </c>
      <c r="AC456" s="1">
        <v>450</v>
      </c>
      <c r="AD456" s="8">
        <v>0.70745925929999998</v>
      </c>
      <c r="AE456" s="8" t="str">
        <f>TEXT(Table1417[[#This Row],[Fecha]],"mmm")</f>
        <v>oct</v>
      </c>
      <c r="AF456" s="9">
        <f t="shared" si="182"/>
        <v>40</v>
      </c>
    </row>
    <row r="457" spans="1:32">
      <c r="A457" s="1" t="s">
        <v>20</v>
      </c>
      <c r="B457" s="7">
        <v>45415</v>
      </c>
      <c r="C457" s="92">
        <f>YEAR(Table14[[#This Row],[Fecha]])</f>
        <v>2024</v>
      </c>
      <c r="D457" s="1">
        <v>450</v>
      </c>
      <c r="E457" s="8">
        <v>0.49502145920000001</v>
      </c>
      <c r="F457" s="8" t="str">
        <f>TEXT(Table14[[#This Row],[Fecha]],"mmm")</f>
        <v>may</v>
      </c>
      <c r="G457" s="9">
        <f t="shared" si="181"/>
        <v>18</v>
      </c>
      <c r="R457" s="1" t="s">
        <v>19</v>
      </c>
      <c r="S457" s="7">
        <v>45632</v>
      </c>
      <c r="T457" s="1">
        <f>YEAR(Table1416[[#This Row],[Fecha]])</f>
        <v>2024</v>
      </c>
      <c r="U457" s="1">
        <v>480</v>
      </c>
      <c r="V457" s="8">
        <v>0.63633854170000004</v>
      </c>
      <c r="W457" s="8" t="str">
        <f>TEXT(Table1416[[#This Row],[Fecha]],"mmm")</f>
        <v>dic</v>
      </c>
      <c r="X457" s="9">
        <f t="shared" si="180"/>
        <v>49</v>
      </c>
      <c r="Z457" s="1" t="s">
        <v>22</v>
      </c>
      <c r="AA457" s="7">
        <v>45568</v>
      </c>
      <c r="AB457" s="1">
        <f>YEAR(Table1417[[#This Row],[Fecha]])</f>
        <v>2024</v>
      </c>
      <c r="AC457" s="1">
        <v>450</v>
      </c>
      <c r="AD457" s="8">
        <v>0.62343703699999997</v>
      </c>
      <c r="AE457" s="8" t="str">
        <f>TEXT(Table1417[[#This Row],[Fecha]],"mmm")</f>
        <v>oct</v>
      </c>
      <c r="AF457" s="9">
        <f t="shared" si="182"/>
        <v>40</v>
      </c>
    </row>
    <row r="458" spans="1:32">
      <c r="A458" s="1" t="s">
        <v>20</v>
      </c>
      <c r="B458" s="7">
        <v>45416</v>
      </c>
      <c r="C458" s="92">
        <f>YEAR(Table14[[#This Row],[Fecha]])</f>
        <v>2024</v>
      </c>
      <c r="D458" s="1">
        <v>450</v>
      </c>
      <c r="E458" s="8">
        <v>0.27927664400000002</v>
      </c>
      <c r="F458" s="8" t="str">
        <f>TEXT(Table14[[#This Row],[Fecha]],"mmm")</f>
        <v>may</v>
      </c>
      <c r="G458" s="9">
        <f t="shared" si="181"/>
        <v>18</v>
      </c>
      <c r="R458" s="1" t="s">
        <v>19</v>
      </c>
      <c r="S458" s="7">
        <v>45633</v>
      </c>
      <c r="T458" s="1">
        <f>YEAR(Table1416[[#This Row],[Fecha]])</f>
        <v>2024</v>
      </c>
      <c r="U458" s="1">
        <v>390</v>
      </c>
      <c r="V458" s="8">
        <v>0.63603662999999999</v>
      </c>
      <c r="W458" s="8" t="str">
        <f>TEXT(Table1416[[#This Row],[Fecha]],"mmm")</f>
        <v>dic</v>
      </c>
      <c r="X458" s="9">
        <f t="shared" si="180"/>
        <v>49</v>
      </c>
      <c r="Z458" s="1" t="s">
        <v>22</v>
      </c>
      <c r="AA458" s="7">
        <v>45569</v>
      </c>
      <c r="AB458" s="1">
        <f>YEAR(Table1417[[#This Row],[Fecha]])</f>
        <v>2024</v>
      </c>
      <c r="AC458" s="1">
        <v>450</v>
      </c>
      <c r="AD458" s="8">
        <v>0.7350518519</v>
      </c>
      <c r="AE458" s="8" t="str">
        <f>TEXT(Table1417[[#This Row],[Fecha]],"mmm")</f>
        <v>oct</v>
      </c>
      <c r="AF458" s="9">
        <f t="shared" si="182"/>
        <v>40</v>
      </c>
    </row>
    <row r="459" spans="1:32">
      <c r="A459" s="1" t="s">
        <v>20</v>
      </c>
      <c r="B459" s="7">
        <v>45416</v>
      </c>
      <c r="C459" s="92">
        <f>YEAR(Table14[[#This Row],[Fecha]])</f>
        <v>2024</v>
      </c>
      <c r="D459" s="1">
        <v>450</v>
      </c>
      <c r="E459" s="8">
        <v>0.68983219949999997</v>
      </c>
      <c r="F459" s="8" t="str">
        <f>TEXT(Table14[[#This Row],[Fecha]],"mmm")</f>
        <v>may</v>
      </c>
      <c r="G459" s="9">
        <f t="shared" si="181"/>
        <v>18</v>
      </c>
      <c r="R459" s="1" t="s">
        <v>19</v>
      </c>
      <c r="S459" s="7">
        <v>45633</v>
      </c>
      <c r="T459" s="1">
        <f>YEAR(Table1416[[#This Row],[Fecha]])</f>
        <v>2024</v>
      </c>
      <c r="U459" s="1">
        <v>450</v>
      </c>
      <c r="V459" s="8">
        <v>0.6002539683</v>
      </c>
      <c r="W459" s="8" t="str">
        <f>TEXT(Table1416[[#This Row],[Fecha]],"mmm")</f>
        <v>dic</v>
      </c>
      <c r="X459" s="9">
        <f t="shared" si="180"/>
        <v>49</v>
      </c>
      <c r="Z459" s="1" t="s">
        <v>22</v>
      </c>
      <c r="AA459" s="7">
        <v>45569</v>
      </c>
      <c r="AB459" s="1">
        <f>YEAR(Table1417[[#This Row],[Fecha]])</f>
        <v>2024</v>
      </c>
      <c r="AC459" s="1">
        <v>450</v>
      </c>
      <c r="AD459" s="8">
        <v>0.47777777780000003</v>
      </c>
      <c r="AE459" s="8" t="str">
        <f>TEXT(Table1417[[#This Row],[Fecha]],"mmm")</f>
        <v>oct</v>
      </c>
      <c r="AF459" s="9">
        <f t="shared" si="182"/>
        <v>40</v>
      </c>
    </row>
    <row r="460" spans="1:32">
      <c r="A460" s="1" t="s">
        <v>20</v>
      </c>
      <c r="B460" s="7">
        <v>45418</v>
      </c>
      <c r="C460" s="92">
        <f>YEAR(Table14[[#This Row],[Fecha]])</f>
        <v>2024</v>
      </c>
      <c r="D460" s="1">
        <v>510</v>
      </c>
      <c r="E460" s="8">
        <v>0.7803454715</v>
      </c>
      <c r="F460" s="8" t="str">
        <f>TEXT(Table14[[#This Row],[Fecha]],"mmm")</f>
        <v>may</v>
      </c>
      <c r="G460" s="9">
        <f t="shared" ref="G460:G471" si="183">(WEEKNUM(B460,2))</f>
        <v>19</v>
      </c>
      <c r="R460" s="1" t="s">
        <v>19</v>
      </c>
      <c r="S460" s="7">
        <v>45635</v>
      </c>
      <c r="T460" s="1">
        <f>YEAR(Table1416[[#This Row],[Fecha]])</f>
        <v>2024</v>
      </c>
      <c r="U460" s="1">
        <v>450</v>
      </c>
      <c r="V460" s="8">
        <v>0.4163492063</v>
      </c>
      <c r="W460" s="8" t="str">
        <f>TEXT(Table1416[[#This Row],[Fecha]],"mmm")</f>
        <v>dic</v>
      </c>
      <c r="X460" s="9">
        <f t="shared" ref="X460:X473" si="184">(WEEKNUM(S460,2))</f>
        <v>50</v>
      </c>
      <c r="Z460" s="1" t="s">
        <v>22</v>
      </c>
      <c r="AA460" s="7">
        <v>45570</v>
      </c>
      <c r="AB460" s="1">
        <f>YEAR(Table1417[[#This Row],[Fecha]])</f>
        <v>2024</v>
      </c>
      <c r="AC460" s="1">
        <v>330</v>
      </c>
      <c r="AD460" s="8">
        <v>0.65104545449999995</v>
      </c>
      <c r="AE460" s="8" t="str">
        <f>TEXT(Table1417[[#This Row],[Fecha]],"mmm")</f>
        <v>oct</v>
      </c>
      <c r="AF460" s="9">
        <f t="shared" si="182"/>
        <v>40</v>
      </c>
    </row>
    <row r="461" spans="1:32">
      <c r="A461" s="1" t="s">
        <v>20</v>
      </c>
      <c r="B461" s="7">
        <v>45418</v>
      </c>
      <c r="C461" s="92">
        <f>YEAR(Table14[[#This Row],[Fecha]])</f>
        <v>2024</v>
      </c>
      <c r="D461" s="1">
        <v>390</v>
      </c>
      <c r="E461" s="8">
        <v>0.55143467639999999</v>
      </c>
      <c r="F461" s="8" t="str">
        <f>TEXT(Table14[[#This Row],[Fecha]],"mmm")</f>
        <v>may</v>
      </c>
      <c r="G461" s="9">
        <f t="shared" si="183"/>
        <v>19</v>
      </c>
      <c r="R461" s="1" t="s">
        <v>19</v>
      </c>
      <c r="S461" s="7">
        <v>45635</v>
      </c>
      <c r="T461" s="1">
        <f>YEAR(Table1416[[#This Row],[Fecha]])</f>
        <v>2024</v>
      </c>
      <c r="U461" s="1">
        <v>390</v>
      </c>
      <c r="V461" s="8">
        <v>0.43865934070000001</v>
      </c>
      <c r="W461" s="8" t="str">
        <f>TEXT(Table1416[[#This Row],[Fecha]],"mmm")</f>
        <v>dic</v>
      </c>
      <c r="X461" s="9">
        <f t="shared" si="184"/>
        <v>50</v>
      </c>
      <c r="Z461" s="1" t="s">
        <v>22</v>
      </c>
      <c r="AA461" s="7">
        <v>45572</v>
      </c>
      <c r="AB461" s="1">
        <f>YEAR(Table1417[[#This Row],[Fecha]])</f>
        <v>2024</v>
      </c>
      <c r="AC461" s="1">
        <v>450</v>
      </c>
      <c r="AD461" s="8">
        <v>0.58448888889999995</v>
      </c>
      <c r="AE461" s="8" t="str">
        <f>TEXT(Table1417[[#This Row],[Fecha]],"mmm")</f>
        <v>oct</v>
      </c>
      <c r="AF461" s="9">
        <f t="shared" ref="AF461:AF469" si="185">(WEEKNUM(AA461,2))</f>
        <v>41</v>
      </c>
    </row>
    <row r="462" spans="1:32">
      <c r="A462" s="1" t="s">
        <v>20</v>
      </c>
      <c r="B462" s="7">
        <v>45419</v>
      </c>
      <c r="C462" s="92">
        <f>YEAR(Table14[[#This Row],[Fecha]])</f>
        <v>2024</v>
      </c>
      <c r="D462" s="1">
        <v>450</v>
      </c>
      <c r="E462" s="8">
        <v>0.70402787720000004</v>
      </c>
      <c r="F462" s="8" t="str">
        <f>TEXT(Table14[[#This Row],[Fecha]],"mmm")</f>
        <v>may</v>
      </c>
      <c r="G462" s="9">
        <f t="shared" si="183"/>
        <v>19</v>
      </c>
      <c r="R462" s="1" t="s">
        <v>19</v>
      </c>
      <c r="S462" s="7">
        <v>45635</v>
      </c>
      <c r="T462" s="1">
        <f>YEAR(Table1416[[#This Row],[Fecha]])</f>
        <v>2024</v>
      </c>
      <c r="U462" s="1">
        <v>540</v>
      </c>
      <c r="V462" s="8">
        <v>0.65929100529999995</v>
      </c>
      <c r="W462" s="8" t="str">
        <f>TEXT(Table1416[[#This Row],[Fecha]],"mmm")</f>
        <v>dic</v>
      </c>
      <c r="X462" s="9">
        <f t="shared" si="184"/>
        <v>50</v>
      </c>
      <c r="Z462" s="1" t="s">
        <v>22</v>
      </c>
      <c r="AA462" s="7">
        <v>45573</v>
      </c>
      <c r="AB462" s="1">
        <f>YEAR(Table1417[[#This Row],[Fecha]])</f>
        <v>2024</v>
      </c>
      <c r="AC462" s="1">
        <v>450</v>
      </c>
      <c r="AD462" s="8">
        <v>0.62735925930000003</v>
      </c>
      <c r="AE462" s="8" t="str">
        <f>TEXT(Table1417[[#This Row],[Fecha]],"mmm")</f>
        <v>oct</v>
      </c>
      <c r="AF462" s="9">
        <f t="shared" si="185"/>
        <v>41</v>
      </c>
    </row>
    <row r="463" spans="1:32">
      <c r="A463" s="1" t="s">
        <v>20</v>
      </c>
      <c r="B463" s="7">
        <v>45419</v>
      </c>
      <c r="C463" s="92">
        <f>YEAR(Table14[[#This Row],[Fecha]])</f>
        <v>2024</v>
      </c>
      <c r="D463" s="1">
        <v>450</v>
      </c>
      <c r="E463" s="8">
        <v>0.69145160289999996</v>
      </c>
      <c r="F463" s="8" t="str">
        <f>TEXT(Table14[[#This Row],[Fecha]],"mmm")</f>
        <v>may</v>
      </c>
      <c r="G463" s="9">
        <f t="shared" si="183"/>
        <v>19</v>
      </c>
      <c r="R463" s="1" t="s">
        <v>19</v>
      </c>
      <c r="S463" s="7">
        <v>45636</v>
      </c>
      <c r="T463" s="1">
        <f>YEAR(Table1416[[#This Row],[Fecha]])</f>
        <v>2024</v>
      </c>
      <c r="U463" s="1">
        <v>450</v>
      </c>
      <c r="V463" s="8">
        <v>0.66848571430000003</v>
      </c>
      <c r="W463" s="8" t="str">
        <f>TEXT(Table1416[[#This Row],[Fecha]],"mmm")</f>
        <v>dic</v>
      </c>
      <c r="X463" s="9">
        <f t="shared" si="184"/>
        <v>50</v>
      </c>
      <c r="Z463" s="1" t="s">
        <v>22</v>
      </c>
      <c r="AA463" s="7">
        <v>45573</v>
      </c>
      <c r="AB463" s="1">
        <f>YEAR(Table1417[[#This Row],[Fecha]])</f>
        <v>2024</v>
      </c>
      <c r="AC463" s="1">
        <v>450</v>
      </c>
      <c r="AD463" s="8">
        <v>0.3647222222</v>
      </c>
      <c r="AE463" s="8" t="str">
        <f>TEXT(Table1417[[#This Row],[Fecha]],"mmm")</f>
        <v>oct</v>
      </c>
      <c r="AF463" s="9">
        <f t="shared" si="185"/>
        <v>41</v>
      </c>
    </row>
    <row r="464" spans="1:32">
      <c r="A464" s="1" t="s">
        <v>20</v>
      </c>
      <c r="B464" s="7">
        <v>45420</v>
      </c>
      <c r="C464" s="92">
        <f>YEAR(Table14[[#This Row],[Fecha]])</f>
        <v>2024</v>
      </c>
      <c r="D464" s="1">
        <v>450</v>
      </c>
      <c r="E464" s="8">
        <v>0.39290333129999999</v>
      </c>
      <c r="F464" s="8" t="str">
        <f>TEXT(Table14[[#This Row],[Fecha]],"mmm")</f>
        <v>may</v>
      </c>
      <c r="G464" s="9">
        <f t="shared" si="183"/>
        <v>19</v>
      </c>
      <c r="R464" s="1" t="s">
        <v>19</v>
      </c>
      <c r="S464" s="7">
        <v>45636</v>
      </c>
      <c r="T464" s="1">
        <f>YEAR(Table1416[[#This Row],[Fecha]])</f>
        <v>2024</v>
      </c>
      <c r="U464" s="1">
        <v>450</v>
      </c>
      <c r="V464" s="8">
        <v>0.81296190479999997</v>
      </c>
      <c r="W464" s="8" t="str">
        <f>TEXT(Table1416[[#This Row],[Fecha]],"mmm")</f>
        <v>dic</v>
      </c>
      <c r="X464" s="9">
        <f t="shared" si="184"/>
        <v>50</v>
      </c>
      <c r="Z464" s="1" t="s">
        <v>22</v>
      </c>
      <c r="AA464" s="7">
        <v>45574</v>
      </c>
      <c r="AB464" s="1">
        <f>YEAR(Table1417[[#This Row],[Fecha]])</f>
        <v>2024</v>
      </c>
      <c r="AC464" s="1">
        <v>450</v>
      </c>
      <c r="AD464" s="8">
        <v>0.60097407410000003</v>
      </c>
      <c r="AE464" s="8" t="str">
        <f>TEXT(Table1417[[#This Row],[Fecha]],"mmm")</f>
        <v>oct</v>
      </c>
      <c r="AF464" s="9">
        <f t="shared" si="185"/>
        <v>41</v>
      </c>
    </row>
    <row r="465" spans="1:32">
      <c r="A465" s="1" t="s">
        <v>20</v>
      </c>
      <c r="B465" s="7">
        <v>45420</v>
      </c>
      <c r="C465" s="92">
        <f>YEAR(Table14[[#This Row],[Fecha]])</f>
        <v>2024</v>
      </c>
      <c r="D465" s="1">
        <v>450</v>
      </c>
      <c r="E465" s="8">
        <v>0.72592290250000002</v>
      </c>
      <c r="F465" s="8" t="str">
        <f>TEXT(Table14[[#This Row],[Fecha]],"mmm")</f>
        <v>may</v>
      </c>
      <c r="G465" s="9">
        <f t="shared" si="183"/>
        <v>19</v>
      </c>
      <c r="R465" s="1" t="s">
        <v>19</v>
      </c>
      <c r="S465" s="7">
        <v>45637</v>
      </c>
      <c r="T465" s="1">
        <f>YEAR(Table1416[[#This Row],[Fecha]])</f>
        <v>2024</v>
      </c>
      <c r="U465" s="1">
        <v>450</v>
      </c>
      <c r="V465" s="8">
        <v>0.53183492060000004</v>
      </c>
      <c r="W465" s="8" t="str">
        <f>TEXT(Table1416[[#This Row],[Fecha]],"mmm")</f>
        <v>dic</v>
      </c>
      <c r="X465" s="9">
        <f t="shared" si="184"/>
        <v>50</v>
      </c>
      <c r="Z465" s="1" t="s">
        <v>22</v>
      </c>
      <c r="AA465" s="7">
        <v>45574</v>
      </c>
      <c r="AB465" s="1">
        <f>YEAR(Table1417[[#This Row],[Fecha]])</f>
        <v>2024</v>
      </c>
      <c r="AC465" s="1">
        <v>450</v>
      </c>
      <c r="AD465" s="8">
        <v>0.72831481480000004</v>
      </c>
      <c r="AE465" s="8" t="str">
        <f>TEXT(Table1417[[#This Row],[Fecha]],"mmm")</f>
        <v>oct</v>
      </c>
      <c r="AF465" s="9">
        <f t="shared" si="185"/>
        <v>41</v>
      </c>
    </row>
    <row r="466" spans="1:32">
      <c r="A466" s="1" t="s">
        <v>20</v>
      </c>
      <c r="B466" s="7">
        <v>45421</v>
      </c>
      <c r="C466" s="92">
        <f>YEAR(Table14[[#This Row],[Fecha]])</f>
        <v>2024</v>
      </c>
      <c r="D466" s="1">
        <v>450</v>
      </c>
      <c r="E466" s="8">
        <v>0.61423129249999997</v>
      </c>
      <c r="F466" s="8" t="str">
        <f>TEXT(Table14[[#This Row],[Fecha]],"mmm")</f>
        <v>may</v>
      </c>
      <c r="G466" s="9">
        <f t="shared" si="183"/>
        <v>19</v>
      </c>
      <c r="R466" s="1" t="s">
        <v>19</v>
      </c>
      <c r="S466" s="7">
        <v>45637</v>
      </c>
      <c r="T466" s="1">
        <f>YEAR(Table1416[[#This Row],[Fecha]])</f>
        <v>2024</v>
      </c>
      <c r="U466" s="1">
        <v>450</v>
      </c>
      <c r="V466" s="8">
        <v>0.63069196130000005</v>
      </c>
      <c r="W466" s="8" t="str">
        <f>TEXT(Table1416[[#This Row],[Fecha]],"mmm")</f>
        <v>dic</v>
      </c>
      <c r="X466" s="9">
        <f t="shared" si="184"/>
        <v>50</v>
      </c>
      <c r="Z466" s="1" t="s">
        <v>22</v>
      </c>
      <c r="AA466" s="7">
        <v>45575</v>
      </c>
      <c r="AB466" s="1">
        <f>YEAR(Table1417[[#This Row],[Fecha]])</f>
        <v>2024</v>
      </c>
      <c r="AC466" s="1">
        <v>390</v>
      </c>
      <c r="AD466" s="8">
        <v>0.60717094019999995</v>
      </c>
      <c r="AE466" s="8" t="str">
        <f>TEXT(Table1417[[#This Row],[Fecha]],"mmm")</f>
        <v>oct</v>
      </c>
      <c r="AF466" s="9">
        <f t="shared" si="185"/>
        <v>41</v>
      </c>
    </row>
    <row r="467" spans="1:32">
      <c r="A467" s="1" t="s">
        <v>20</v>
      </c>
      <c r="B467" s="7">
        <v>45421</v>
      </c>
      <c r="C467" s="92">
        <f>YEAR(Table14[[#This Row],[Fecha]])</f>
        <v>2024</v>
      </c>
      <c r="D467" s="1">
        <v>450</v>
      </c>
      <c r="E467" s="8">
        <v>0.70183072030000004</v>
      </c>
      <c r="F467" s="8" t="str">
        <f>TEXT(Table14[[#This Row],[Fecha]],"mmm")</f>
        <v>may</v>
      </c>
      <c r="G467" s="9">
        <f t="shared" si="183"/>
        <v>19</v>
      </c>
      <c r="R467" s="1" t="s">
        <v>19</v>
      </c>
      <c r="S467" s="7">
        <v>45637</v>
      </c>
      <c r="T467" s="1">
        <f>YEAR(Table1416[[#This Row],[Fecha]])</f>
        <v>2024</v>
      </c>
      <c r="U467" s="1">
        <v>540</v>
      </c>
      <c r="V467" s="8">
        <v>0.61848148150000004</v>
      </c>
      <c r="W467" s="8" t="str">
        <f>TEXT(Table1416[[#This Row],[Fecha]],"mmm")</f>
        <v>dic</v>
      </c>
      <c r="X467" s="9">
        <f t="shared" si="184"/>
        <v>50</v>
      </c>
      <c r="Z467" s="1" t="s">
        <v>22</v>
      </c>
      <c r="AA467" s="7">
        <v>45575</v>
      </c>
      <c r="AB467" s="1">
        <f>YEAR(Table1417[[#This Row],[Fecha]])</f>
        <v>2024</v>
      </c>
      <c r="AC467" s="1">
        <v>450</v>
      </c>
      <c r="AD467" s="8">
        <v>0.60548518520000005</v>
      </c>
      <c r="AE467" s="8" t="str">
        <f>TEXT(Table1417[[#This Row],[Fecha]],"mmm")</f>
        <v>oct</v>
      </c>
      <c r="AF467" s="9">
        <f t="shared" si="185"/>
        <v>41</v>
      </c>
    </row>
    <row r="468" spans="1:32">
      <c r="A468" s="1" t="s">
        <v>20</v>
      </c>
      <c r="B468" s="7">
        <v>45422</v>
      </c>
      <c r="C468" s="92">
        <f>YEAR(Table14[[#This Row],[Fecha]])</f>
        <v>2024</v>
      </c>
      <c r="D468" s="1">
        <v>450</v>
      </c>
      <c r="E468" s="8">
        <v>0.57322751319999998</v>
      </c>
      <c r="F468" s="8" t="str">
        <f>TEXT(Table14[[#This Row],[Fecha]],"mmm")</f>
        <v>may</v>
      </c>
      <c r="G468" s="9">
        <f t="shared" si="183"/>
        <v>19</v>
      </c>
      <c r="R468" s="1" t="s">
        <v>19</v>
      </c>
      <c r="S468" s="7">
        <v>45638</v>
      </c>
      <c r="T468" s="1">
        <f>YEAR(Table1416[[#This Row],[Fecha]])</f>
        <v>2024</v>
      </c>
      <c r="U468" s="1">
        <v>450</v>
      </c>
      <c r="V468" s="8">
        <v>0.55679999999999996</v>
      </c>
      <c r="W468" s="8" t="str">
        <f>TEXT(Table1416[[#This Row],[Fecha]],"mmm")</f>
        <v>dic</v>
      </c>
      <c r="X468" s="9">
        <f t="shared" si="184"/>
        <v>50</v>
      </c>
      <c r="Z468" s="1" t="s">
        <v>22</v>
      </c>
      <c r="AA468" s="7">
        <v>45576</v>
      </c>
      <c r="AB468" s="1">
        <f>YEAR(Table1417[[#This Row],[Fecha]])</f>
        <v>2024</v>
      </c>
      <c r="AC468" s="1">
        <v>450</v>
      </c>
      <c r="AD468" s="8">
        <v>0.66990370369999996</v>
      </c>
      <c r="AE468" s="8" t="str">
        <f>TEXT(Table1417[[#This Row],[Fecha]],"mmm")</f>
        <v>oct</v>
      </c>
      <c r="AF468" s="9">
        <f t="shared" si="185"/>
        <v>41</v>
      </c>
    </row>
    <row r="469" spans="1:32">
      <c r="A469" s="1" t="s">
        <v>20</v>
      </c>
      <c r="B469" s="7">
        <v>45422</v>
      </c>
      <c r="C469" s="92">
        <f>YEAR(Table14[[#This Row],[Fecha]])</f>
        <v>2024</v>
      </c>
      <c r="D469" s="1">
        <v>450</v>
      </c>
      <c r="E469" s="8">
        <v>0.37336507940000002</v>
      </c>
      <c r="F469" s="8" t="str">
        <f>TEXT(Table14[[#This Row],[Fecha]],"mmm")</f>
        <v>may</v>
      </c>
      <c r="G469" s="9">
        <f t="shared" si="183"/>
        <v>19</v>
      </c>
      <c r="R469" s="1" t="s">
        <v>19</v>
      </c>
      <c r="S469" s="7">
        <v>45638</v>
      </c>
      <c r="T469" s="1">
        <f>YEAR(Table1416[[#This Row],[Fecha]])</f>
        <v>2024</v>
      </c>
      <c r="U469" s="1">
        <v>450</v>
      </c>
      <c r="V469" s="8">
        <v>0.56581587300000002</v>
      </c>
      <c r="W469" s="8" t="str">
        <f>TEXT(Table1416[[#This Row],[Fecha]],"mmm")</f>
        <v>dic</v>
      </c>
      <c r="X469" s="9">
        <f t="shared" si="184"/>
        <v>50</v>
      </c>
      <c r="Z469" s="1" t="s">
        <v>22</v>
      </c>
      <c r="AA469" s="7">
        <v>45576</v>
      </c>
      <c r="AB469" s="1">
        <f>YEAR(Table1417[[#This Row],[Fecha]])</f>
        <v>2024</v>
      </c>
      <c r="AC469" s="1">
        <v>450</v>
      </c>
      <c r="AD469" s="8">
        <v>0.67927407409999996</v>
      </c>
      <c r="AE469" s="8" t="str">
        <f>TEXT(Table1417[[#This Row],[Fecha]],"mmm")</f>
        <v>oct</v>
      </c>
      <c r="AF469" s="9">
        <f t="shared" si="185"/>
        <v>41</v>
      </c>
    </row>
    <row r="470" spans="1:32">
      <c r="A470" s="1" t="s">
        <v>20</v>
      </c>
      <c r="B470" s="7">
        <v>45423</v>
      </c>
      <c r="C470" s="92">
        <f>YEAR(Table14[[#This Row],[Fecha]])</f>
        <v>2024</v>
      </c>
      <c r="D470" s="1">
        <v>330</v>
      </c>
      <c r="E470" s="8">
        <v>0.75641311069999995</v>
      </c>
      <c r="F470" s="8" t="str">
        <f>TEXT(Table14[[#This Row],[Fecha]],"mmm")</f>
        <v>may</v>
      </c>
      <c r="G470" s="9">
        <f t="shared" si="183"/>
        <v>19</v>
      </c>
      <c r="R470" s="1" t="s">
        <v>19</v>
      </c>
      <c r="S470" s="7">
        <v>45639</v>
      </c>
      <c r="T470" s="1">
        <f>YEAR(Table1416[[#This Row],[Fecha]])</f>
        <v>2024</v>
      </c>
      <c r="U470" s="1">
        <v>450</v>
      </c>
      <c r="V470" s="8">
        <v>0.42851746940000002</v>
      </c>
      <c r="W470" s="8" t="str">
        <f>TEXT(Table1416[[#This Row],[Fecha]],"mmm")</f>
        <v>dic</v>
      </c>
      <c r="X470" s="9">
        <f t="shared" si="184"/>
        <v>50</v>
      </c>
      <c r="Z470" s="1" t="s">
        <v>22</v>
      </c>
      <c r="AA470" s="7">
        <v>45579</v>
      </c>
      <c r="AB470" s="1">
        <f>YEAR(Table1417[[#This Row],[Fecha]])</f>
        <v>2024</v>
      </c>
      <c r="AC470" s="1">
        <v>390</v>
      </c>
      <c r="AD470" s="8">
        <v>0.5940897436</v>
      </c>
      <c r="AE470" s="8" t="str">
        <f>TEXT(Table1417[[#This Row],[Fecha]],"mmm")</f>
        <v>oct</v>
      </c>
      <c r="AF470" s="9">
        <f t="shared" ref="AF470:AF478" si="186">(WEEKNUM(AA470,2))</f>
        <v>42</v>
      </c>
    </row>
    <row r="471" spans="1:32">
      <c r="A471" s="1" t="s">
        <v>20</v>
      </c>
      <c r="B471" s="7">
        <v>45423</v>
      </c>
      <c r="C471" s="92">
        <f>YEAR(Table14[[#This Row],[Fecha]])</f>
        <v>2024</v>
      </c>
      <c r="D471" s="1">
        <v>450</v>
      </c>
      <c r="E471" s="8">
        <v>0.70338095239999998</v>
      </c>
      <c r="F471" s="8" t="str">
        <f>TEXT(Table14[[#This Row],[Fecha]],"mmm")</f>
        <v>may</v>
      </c>
      <c r="G471" s="9">
        <f t="shared" si="183"/>
        <v>19</v>
      </c>
      <c r="R471" s="1" t="s">
        <v>19</v>
      </c>
      <c r="S471" s="7">
        <v>45639</v>
      </c>
      <c r="T471" s="1">
        <f>YEAR(Table1416[[#This Row],[Fecha]])</f>
        <v>2024</v>
      </c>
      <c r="U471" s="1">
        <v>450</v>
      </c>
      <c r="V471" s="8">
        <v>0.74297142859999998</v>
      </c>
      <c r="W471" s="8" t="str">
        <f>TEXT(Table1416[[#This Row],[Fecha]],"mmm")</f>
        <v>dic</v>
      </c>
      <c r="X471" s="9">
        <f t="shared" si="184"/>
        <v>50</v>
      </c>
      <c r="Z471" s="1" t="s">
        <v>22</v>
      </c>
      <c r="AA471" s="7">
        <v>45580</v>
      </c>
      <c r="AB471" s="1">
        <f>YEAR(Table1417[[#This Row],[Fecha]])</f>
        <v>2024</v>
      </c>
      <c r="AC471" s="1">
        <v>450</v>
      </c>
      <c r="AD471" s="8">
        <v>0.60119259260000002</v>
      </c>
      <c r="AE471" s="8" t="str">
        <f>TEXT(Table1417[[#This Row],[Fecha]],"mmm")</f>
        <v>oct</v>
      </c>
      <c r="AF471" s="9">
        <f t="shared" si="186"/>
        <v>42</v>
      </c>
    </row>
    <row r="472" spans="1:32">
      <c r="A472" s="1" t="s">
        <v>20</v>
      </c>
      <c r="B472" s="7">
        <v>45426</v>
      </c>
      <c r="C472" s="92">
        <f>YEAR(Table14[[#This Row],[Fecha]])</f>
        <v>2024</v>
      </c>
      <c r="D472" s="1">
        <v>450</v>
      </c>
      <c r="E472" s="8">
        <v>0.57317010509999999</v>
      </c>
      <c r="F472" s="8" t="str">
        <f>TEXT(Table14[[#This Row],[Fecha]],"mmm")</f>
        <v>may</v>
      </c>
      <c r="G472" s="9">
        <f t="shared" ref="G472:G481" si="187">(WEEKNUM(B472,2))</f>
        <v>20</v>
      </c>
      <c r="R472" s="1" t="s">
        <v>19</v>
      </c>
      <c r="S472" s="7">
        <v>45640</v>
      </c>
      <c r="T472" s="1">
        <f>YEAR(Table1416[[#This Row],[Fecha]])</f>
        <v>2024</v>
      </c>
      <c r="U472" s="1">
        <v>390</v>
      </c>
      <c r="V472" s="8">
        <v>0.58684981680000003</v>
      </c>
      <c r="W472" s="8" t="str">
        <f>TEXT(Table1416[[#This Row],[Fecha]],"mmm")</f>
        <v>dic</v>
      </c>
      <c r="X472" s="9">
        <f t="shared" si="184"/>
        <v>50</v>
      </c>
      <c r="Z472" s="1" t="s">
        <v>22</v>
      </c>
      <c r="AA472" s="7">
        <v>45580</v>
      </c>
      <c r="AB472" s="1">
        <f>YEAR(Table1417[[#This Row],[Fecha]])</f>
        <v>2024</v>
      </c>
      <c r="AC472" s="1">
        <v>450</v>
      </c>
      <c r="AD472" s="8">
        <v>0.51965555559999999</v>
      </c>
      <c r="AE472" s="8" t="str">
        <f>TEXT(Table1417[[#This Row],[Fecha]],"mmm")</f>
        <v>oct</v>
      </c>
      <c r="AF472" s="9">
        <f t="shared" si="186"/>
        <v>42</v>
      </c>
    </row>
    <row r="473" spans="1:32">
      <c r="A473" s="1" t="s">
        <v>20</v>
      </c>
      <c r="B473" s="7">
        <v>45426</v>
      </c>
      <c r="C473" s="92">
        <f>YEAR(Table14[[#This Row],[Fecha]])</f>
        <v>2024</v>
      </c>
      <c r="D473" s="1">
        <v>450</v>
      </c>
      <c r="E473" s="8">
        <v>0.70113289759999997</v>
      </c>
      <c r="F473" s="8" t="str">
        <f>TEXT(Table14[[#This Row],[Fecha]],"mmm")</f>
        <v>may</v>
      </c>
      <c r="G473" s="9">
        <f t="shared" si="187"/>
        <v>20</v>
      </c>
      <c r="R473" s="1" t="s">
        <v>19</v>
      </c>
      <c r="S473" s="7">
        <v>45640</v>
      </c>
      <c r="T473" s="1">
        <f>YEAR(Table1416[[#This Row],[Fecha]])</f>
        <v>2024</v>
      </c>
      <c r="U473" s="1">
        <v>450</v>
      </c>
      <c r="V473" s="8">
        <v>0.52798563070000004</v>
      </c>
      <c r="W473" s="8" t="str">
        <f>TEXT(Table1416[[#This Row],[Fecha]],"mmm")</f>
        <v>dic</v>
      </c>
      <c r="X473" s="9">
        <f t="shared" si="184"/>
        <v>50</v>
      </c>
      <c r="Z473" s="1" t="s">
        <v>22</v>
      </c>
      <c r="AA473" s="7">
        <v>45581</v>
      </c>
      <c r="AB473" s="1">
        <f>YEAR(Table1417[[#This Row],[Fecha]])</f>
        <v>2024</v>
      </c>
      <c r="AC473" s="1">
        <v>450</v>
      </c>
      <c r="AD473" s="8">
        <v>0.6888222222</v>
      </c>
      <c r="AE473" s="8" t="str">
        <f>TEXT(Table1417[[#This Row],[Fecha]],"mmm")</f>
        <v>oct</v>
      </c>
      <c r="AF473" s="9">
        <f t="shared" si="186"/>
        <v>42</v>
      </c>
    </row>
    <row r="474" spans="1:32">
      <c r="A474" s="1" t="s">
        <v>20</v>
      </c>
      <c r="B474" s="7">
        <v>45427</v>
      </c>
      <c r="C474" s="92">
        <f>YEAR(Table14[[#This Row],[Fecha]])</f>
        <v>2024</v>
      </c>
      <c r="D474" s="1">
        <v>450</v>
      </c>
      <c r="E474" s="8">
        <v>0.73658956919999996</v>
      </c>
      <c r="F474" s="8" t="str">
        <f>TEXT(Table14[[#This Row],[Fecha]],"mmm")</f>
        <v>may</v>
      </c>
      <c r="G474" s="9">
        <f t="shared" si="187"/>
        <v>20</v>
      </c>
      <c r="R474" s="1" t="s">
        <v>19</v>
      </c>
      <c r="S474" s="7">
        <v>45642</v>
      </c>
      <c r="T474" s="1">
        <f>YEAR(Table1416[[#This Row],[Fecha]])</f>
        <v>2024</v>
      </c>
      <c r="U474" s="1">
        <v>450</v>
      </c>
      <c r="V474" s="8">
        <v>0.57309172929999996</v>
      </c>
      <c r="W474" s="8" t="str">
        <f>TEXT(Table1416[[#This Row],[Fecha]],"mmm")</f>
        <v>dic</v>
      </c>
      <c r="X474" s="9">
        <f t="shared" ref="X474:X486" si="188">(WEEKNUM(S474,2))</f>
        <v>51</v>
      </c>
      <c r="Z474" s="1" t="s">
        <v>22</v>
      </c>
      <c r="AA474" s="7">
        <v>45582</v>
      </c>
      <c r="AB474" s="1">
        <f>YEAR(Table1417[[#This Row],[Fecha]])</f>
        <v>2024</v>
      </c>
      <c r="AC474" s="1">
        <v>450</v>
      </c>
      <c r="AD474" s="8">
        <v>0.68191111110000002</v>
      </c>
      <c r="AE474" s="8" t="str">
        <f>TEXT(Table1417[[#This Row],[Fecha]],"mmm")</f>
        <v>oct</v>
      </c>
      <c r="AF474" s="9">
        <f t="shared" si="186"/>
        <v>42</v>
      </c>
    </row>
    <row r="475" spans="1:32">
      <c r="A475" s="1" t="s">
        <v>20</v>
      </c>
      <c r="B475" s="7">
        <v>45427</v>
      </c>
      <c r="C475" s="92">
        <f>YEAR(Table14[[#This Row],[Fecha]])</f>
        <v>2024</v>
      </c>
      <c r="D475" s="1">
        <v>450</v>
      </c>
      <c r="E475" s="8">
        <v>0.53285067529999997</v>
      </c>
      <c r="F475" s="8" t="str">
        <f>TEXT(Table14[[#This Row],[Fecha]],"mmm")</f>
        <v>may</v>
      </c>
      <c r="G475" s="9">
        <f t="shared" si="187"/>
        <v>20</v>
      </c>
      <c r="R475" s="1" t="s">
        <v>19</v>
      </c>
      <c r="S475" s="7">
        <v>45642</v>
      </c>
      <c r="T475" s="1">
        <f>YEAR(Table1416[[#This Row],[Fecha]])</f>
        <v>2024</v>
      </c>
      <c r="U475" s="1">
        <v>390</v>
      </c>
      <c r="V475" s="8">
        <v>0.53177173700000002</v>
      </c>
      <c r="W475" s="8" t="str">
        <f>TEXT(Table1416[[#This Row],[Fecha]],"mmm")</f>
        <v>dic</v>
      </c>
      <c r="X475" s="9">
        <f t="shared" si="188"/>
        <v>51</v>
      </c>
      <c r="Z475" s="1" t="s">
        <v>22</v>
      </c>
      <c r="AA475" s="7">
        <v>45582</v>
      </c>
      <c r="AB475" s="1">
        <f>YEAR(Table1417[[#This Row],[Fecha]])</f>
        <v>2024</v>
      </c>
      <c r="AC475" s="1">
        <v>450</v>
      </c>
      <c r="AD475" s="8">
        <v>0.58460000000000001</v>
      </c>
      <c r="AE475" s="8" t="str">
        <f>TEXT(Table1417[[#This Row],[Fecha]],"mmm")</f>
        <v>oct</v>
      </c>
      <c r="AF475" s="9">
        <f t="shared" si="186"/>
        <v>42</v>
      </c>
    </row>
    <row r="476" spans="1:32">
      <c r="A476" s="1" t="s">
        <v>20</v>
      </c>
      <c r="B476" s="7">
        <v>45428</v>
      </c>
      <c r="C476" s="92">
        <f>YEAR(Table14[[#This Row],[Fecha]])</f>
        <v>2024</v>
      </c>
      <c r="D476" s="1">
        <v>450</v>
      </c>
      <c r="E476" s="8">
        <v>0.73636281179999996</v>
      </c>
      <c r="F476" s="8" t="str">
        <f>TEXT(Table14[[#This Row],[Fecha]],"mmm")</f>
        <v>may</v>
      </c>
      <c r="G476" s="9">
        <f t="shared" si="187"/>
        <v>20</v>
      </c>
      <c r="R476" s="1" t="s">
        <v>19</v>
      </c>
      <c r="S476" s="7">
        <v>45643</v>
      </c>
      <c r="T476" s="1">
        <f>YEAR(Table1416[[#This Row],[Fecha]])</f>
        <v>2024</v>
      </c>
      <c r="U476" s="1">
        <v>450</v>
      </c>
      <c r="V476" s="8">
        <v>0.55116190480000005</v>
      </c>
      <c r="W476" s="8" t="str">
        <f>TEXT(Table1416[[#This Row],[Fecha]],"mmm")</f>
        <v>dic</v>
      </c>
      <c r="X476" s="9">
        <f t="shared" si="188"/>
        <v>51</v>
      </c>
      <c r="Z476" s="1" t="s">
        <v>22</v>
      </c>
      <c r="AA476" s="7">
        <v>45583</v>
      </c>
      <c r="AB476" s="1">
        <f>YEAR(Table1417[[#This Row],[Fecha]])</f>
        <v>2024</v>
      </c>
      <c r="AC476" s="1">
        <v>450</v>
      </c>
      <c r="AD476" s="8">
        <v>0.62125185189999999</v>
      </c>
      <c r="AE476" s="8" t="str">
        <f>TEXT(Table1417[[#This Row],[Fecha]],"mmm")</f>
        <v>oct</v>
      </c>
      <c r="AF476" s="9">
        <f t="shared" si="186"/>
        <v>42</v>
      </c>
    </row>
    <row r="477" spans="1:32">
      <c r="A477" s="1" t="s">
        <v>20</v>
      </c>
      <c r="B477" s="7">
        <v>45428</v>
      </c>
      <c r="C477" s="92">
        <f>YEAR(Table14[[#This Row],[Fecha]])</f>
        <v>2024</v>
      </c>
      <c r="D477" s="1">
        <v>450</v>
      </c>
      <c r="E477" s="8">
        <v>0.64073414890000002</v>
      </c>
      <c r="F477" s="8" t="str">
        <f>TEXT(Table14[[#This Row],[Fecha]],"mmm")</f>
        <v>may</v>
      </c>
      <c r="G477" s="9">
        <f t="shared" si="187"/>
        <v>20</v>
      </c>
      <c r="R477" s="1" t="s">
        <v>19</v>
      </c>
      <c r="S477" s="7">
        <v>45643</v>
      </c>
      <c r="T477" s="1">
        <f>YEAR(Table1416[[#This Row],[Fecha]])</f>
        <v>2024</v>
      </c>
      <c r="U477" s="1">
        <v>450</v>
      </c>
      <c r="V477" s="8">
        <v>0.50691191499999999</v>
      </c>
      <c r="W477" s="8" t="str">
        <f>TEXT(Table1416[[#This Row],[Fecha]],"mmm")</f>
        <v>dic</v>
      </c>
      <c r="X477" s="9">
        <f t="shared" si="188"/>
        <v>51</v>
      </c>
      <c r="Z477" s="1" t="s">
        <v>22</v>
      </c>
      <c r="AA477" s="7">
        <v>45583</v>
      </c>
      <c r="AB477" s="1">
        <f>YEAR(Table1417[[#This Row],[Fecha]])</f>
        <v>2024</v>
      </c>
      <c r="AC477" s="1">
        <v>450</v>
      </c>
      <c r="AD477" s="8">
        <v>0.67578518519999997</v>
      </c>
      <c r="AE477" s="8" t="str">
        <f>TEXT(Table1417[[#This Row],[Fecha]],"mmm")</f>
        <v>oct</v>
      </c>
      <c r="AF477" s="9">
        <f t="shared" si="186"/>
        <v>42</v>
      </c>
    </row>
    <row r="478" spans="1:32">
      <c r="A478" s="1" t="s">
        <v>20</v>
      </c>
      <c r="B478" s="7">
        <v>45429</v>
      </c>
      <c r="C478" s="92">
        <f>YEAR(Table14[[#This Row],[Fecha]])</f>
        <v>2024</v>
      </c>
      <c r="D478" s="1">
        <v>450</v>
      </c>
      <c r="E478" s="8">
        <v>0.51665306119999999</v>
      </c>
      <c r="F478" s="8" t="str">
        <f>TEXT(Table14[[#This Row],[Fecha]],"mmm")</f>
        <v>may</v>
      </c>
      <c r="G478" s="9">
        <f t="shared" si="187"/>
        <v>20</v>
      </c>
      <c r="R478" s="1" t="s">
        <v>19</v>
      </c>
      <c r="S478" s="7">
        <v>45644</v>
      </c>
      <c r="T478" s="1">
        <f>YEAR(Table1416[[#This Row],[Fecha]])</f>
        <v>2024</v>
      </c>
      <c r="U478" s="1">
        <v>450</v>
      </c>
      <c r="V478" s="8">
        <v>0.63956507939999996</v>
      </c>
      <c r="W478" s="8" t="str">
        <f>TEXT(Table1416[[#This Row],[Fecha]],"mmm")</f>
        <v>dic</v>
      </c>
      <c r="X478" s="9">
        <f t="shared" si="188"/>
        <v>51</v>
      </c>
      <c r="Z478" s="1" t="s">
        <v>22</v>
      </c>
      <c r="AA478" s="7">
        <v>45584</v>
      </c>
      <c r="AB478" s="1">
        <f>YEAR(Table1417[[#This Row],[Fecha]])</f>
        <v>2024</v>
      </c>
      <c r="AC478" s="1">
        <v>390</v>
      </c>
      <c r="AD478" s="8">
        <v>0.59047008550000002</v>
      </c>
      <c r="AE478" s="8" t="str">
        <f>TEXT(Table1417[[#This Row],[Fecha]],"mmm")</f>
        <v>oct</v>
      </c>
      <c r="AF478" s="9">
        <f t="shared" si="186"/>
        <v>42</v>
      </c>
    </row>
    <row r="479" spans="1:32">
      <c r="A479" s="1" t="s">
        <v>20</v>
      </c>
      <c r="B479" s="7">
        <v>45429</v>
      </c>
      <c r="C479" s="92">
        <f>YEAR(Table14[[#This Row],[Fecha]])</f>
        <v>2024</v>
      </c>
      <c r="D479" s="1">
        <v>450</v>
      </c>
      <c r="E479" s="8">
        <v>0.7272199546</v>
      </c>
      <c r="F479" s="8" t="str">
        <f>TEXT(Table14[[#This Row],[Fecha]],"mmm")</f>
        <v>may</v>
      </c>
      <c r="G479" s="9">
        <f t="shared" si="187"/>
        <v>20</v>
      </c>
      <c r="R479" s="1" t="s">
        <v>19</v>
      </c>
      <c r="S479" s="7">
        <v>45644</v>
      </c>
      <c r="T479" s="1">
        <f>YEAR(Table1416[[#This Row],[Fecha]])</f>
        <v>2024</v>
      </c>
      <c r="U479" s="1">
        <v>450</v>
      </c>
      <c r="V479" s="8">
        <v>0.50398730160000005</v>
      </c>
      <c r="W479" s="8" t="str">
        <f>TEXT(Table1416[[#This Row],[Fecha]],"mmm")</f>
        <v>dic</v>
      </c>
      <c r="X479" s="9">
        <f t="shared" si="188"/>
        <v>51</v>
      </c>
      <c r="Z479" s="1" t="s">
        <v>22</v>
      </c>
      <c r="AA479" s="7">
        <v>45586</v>
      </c>
      <c r="AB479" s="1">
        <f>YEAR(Table1417[[#This Row],[Fecha]])</f>
        <v>2024</v>
      </c>
      <c r="AC479" s="1">
        <v>450</v>
      </c>
      <c r="AD479" s="8">
        <v>0.64082962960000001</v>
      </c>
      <c r="AE479" s="8" t="str">
        <f>TEXT(Table1417[[#This Row],[Fecha]],"mmm")</f>
        <v>oct</v>
      </c>
      <c r="AF479" s="9">
        <f t="shared" ref="AF479" si="189">(WEEKNUM(AA479,2))</f>
        <v>43</v>
      </c>
    </row>
    <row r="480" spans="1:32">
      <c r="A480" s="1" t="s">
        <v>20</v>
      </c>
      <c r="B480" s="7">
        <v>45430</v>
      </c>
      <c r="C480" s="92">
        <f>YEAR(Table14[[#This Row],[Fecha]])</f>
        <v>2024</v>
      </c>
      <c r="D480" s="1">
        <v>450</v>
      </c>
      <c r="E480" s="8">
        <v>0.51504232800000005</v>
      </c>
      <c r="F480" s="8" t="str">
        <f>TEXT(Table14[[#This Row],[Fecha]],"mmm")</f>
        <v>may</v>
      </c>
      <c r="G480" s="9">
        <f t="shared" si="187"/>
        <v>20</v>
      </c>
      <c r="R480" s="1" t="s">
        <v>19</v>
      </c>
      <c r="S480" s="7">
        <v>45645</v>
      </c>
      <c r="T480" s="1">
        <f>YEAR(Table1416[[#This Row],[Fecha]])</f>
        <v>2024</v>
      </c>
      <c r="U480" s="1">
        <v>450</v>
      </c>
      <c r="V480" s="8">
        <v>0.72719999999999996</v>
      </c>
      <c r="W480" s="8" t="str">
        <f>TEXT(Table1416[[#This Row],[Fecha]],"mmm")</f>
        <v>dic</v>
      </c>
      <c r="X480" s="9">
        <f t="shared" si="188"/>
        <v>51</v>
      </c>
      <c r="Z480" s="1" t="s">
        <v>22</v>
      </c>
      <c r="AA480" s="7">
        <v>45587</v>
      </c>
      <c r="AB480" s="1">
        <f>YEAR(Table1417[[#This Row],[Fecha]])</f>
        <v>2024</v>
      </c>
      <c r="AC480" s="1">
        <v>450</v>
      </c>
      <c r="AD480" s="8">
        <v>0.69392222219999999</v>
      </c>
      <c r="AE480" s="8" t="str">
        <f>TEXT(Table1417[[#This Row],[Fecha]],"mmm")</f>
        <v>oct</v>
      </c>
      <c r="AF480" s="9">
        <f t="shared" ref="AF480:AF487" si="190">(WEEKNUM(AA480,2))</f>
        <v>43</v>
      </c>
    </row>
    <row r="481" spans="1:32">
      <c r="A481" s="1" t="s">
        <v>20</v>
      </c>
      <c r="B481" s="7">
        <v>45430</v>
      </c>
      <c r="C481" s="92">
        <f>YEAR(Table14[[#This Row],[Fecha]])</f>
        <v>2024</v>
      </c>
      <c r="D481" s="1">
        <v>450</v>
      </c>
      <c r="E481" s="8">
        <v>0.51677626610000005</v>
      </c>
      <c r="F481" s="8" t="str">
        <f>TEXT(Table14[[#This Row],[Fecha]],"mmm")</f>
        <v>may</v>
      </c>
      <c r="G481" s="9">
        <f t="shared" si="187"/>
        <v>20</v>
      </c>
      <c r="R481" s="1" t="s">
        <v>19</v>
      </c>
      <c r="S481" s="7">
        <v>45645</v>
      </c>
      <c r="T481" s="1">
        <f>YEAR(Table1416[[#This Row],[Fecha]])</f>
        <v>2024</v>
      </c>
      <c r="U481" s="1">
        <v>450</v>
      </c>
      <c r="V481" s="8">
        <v>0.6694</v>
      </c>
      <c r="W481" s="8" t="str">
        <f>TEXT(Table1416[[#This Row],[Fecha]],"mmm")</f>
        <v>dic</v>
      </c>
      <c r="X481" s="9">
        <f t="shared" si="188"/>
        <v>51</v>
      </c>
      <c r="Z481" s="1" t="s">
        <v>22</v>
      </c>
      <c r="AA481" s="7">
        <v>45588</v>
      </c>
      <c r="AB481" s="1">
        <f>YEAR(Table1417[[#This Row],[Fecha]])</f>
        <v>2024</v>
      </c>
      <c r="AC481" s="1">
        <v>420</v>
      </c>
      <c r="AD481" s="8">
        <v>0.64478571429999998</v>
      </c>
      <c r="AE481" s="8" t="str">
        <f>TEXT(Table1417[[#This Row],[Fecha]],"mmm")</f>
        <v>oct</v>
      </c>
      <c r="AF481" s="9">
        <f t="shared" si="190"/>
        <v>43</v>
      </c>
    </row>
    <row r="482" spans="1:32">
      <c r="A482" s="1" t="s">
        <v>20</v>
      </c>
      <c r="B482" s="7">
        <v>45434</v>
      </c>
      <c r="C482" s="92">
        <f>YEAR(Table14[[#This Row],[Fecha]])</f>
        <v>2024</v>
      </c>
      <c r="D482" s="1">
        <v>540</v>
      </c>
      <c r="E482" s="8">
        <v>0.64567019400000003</v>
      </c>
      <c r="F482" s="8" t="str">
        <f>TEXT(Table14[[#This Row],[Fecha]],"mmm")</f>
        <v>may</v>
      </c>
      <c r="G482" s="9">
        <f t="shared" ref="G482:G489" si="191">(WEEKNUM(B482,2))</f>
        <v>21</v>
      </c>
      <c r="R482" s="1" t="s">
        <v>19</v>
      </c>
      <c r="S482" s="7">
        <v>45646</v>
      </c>
      <c r="T482" s="1">
        <f>YEAR(Table1416[[#This Row],[Fecha]])</f>
        <v>2024</v>
      </c>
      <c r="U482" s="1">
        <v>450</v>
      </c>
      <c r="V482" s="8">
        <v>0.53525079369999995</v>
      </c>
      <c r="W482" s="8" t="str">
        <f>TEXT(Table1416[[#This Row],[Fecha]],"mmm")</f>
        <v>dic</v>
      </c>
      <c r="X482" s="9">
        <f t="shared" si="188"/>
        <v>51</v>
      </c>
      <c r="Z482" s="1" t="s">
        <v>22</v>
      </c>
      <c r="AA482" s="7">
        <v>45589</v>
      </c>
      <c r="AB482" s="1">
        <f>YEAR(Table1417[[#This Row],[Fecha]])</f>
        <v>2024</v>
      </c>
      <c r="AC482" s="1">
        <v>450</v>
      </c>
      <c r="AD482" s="8">
        <v>0.61559259259999999</v>
      </c>
      <c r="AE482" s="8" t="str">
        <f>TEXT(Table1417[[#This Row],[Fecha]],"mmm")</f>
        <v>oct</v>
      </c>
      <c r="AF482" s="9">
        <f t="shared" si="190"/>
        <v>43</v>
      </c>
    </row>
    <row r="483" spans="1:32">
      <c r="A483" s="1" t="s">
        <v>20</v>
      </c>
      <c r="B483" s="7">
        <v>45434</v>
      </c>
      <c r="C483" s="92">
        <f>YEAR(Table14[[#This Row],[Fecha]])</f>
        <v>2024</v>
      </c>
      <c r="D483" s="1">
        <v>450</v>
      </c>
      <c r="E483" s="8">
        <v>0.38181481480000001</v>
      </c>
      <c r="F483" s="8" t="str">
        <f>TEXT(Table14[[#This Row],[Fecha]],"mmm")</f>
        <v>may</v>
      </c>
      <c r="G483" s="9">
        <f t="shared" si="191"/>
        <v>21</v>
      </c>
      <c r="R483" s="1" t="s">
        <v>19</v>
      </c>
      <c r="S483" s="7">
        <v>45646</v>
      </c>
      <c r="T483" s="1">
        <f>YEAR(Table1416[[#This Row],[Fecha]])</f>
        <v>2024</v>
      </c>
      <c r="U483" s="1">
        <v>450</v>
      </c>
      <c r="V483" s="8">
        <v>0.54137142859999998</v>
      </c>
      <c r="W483" s="8" t="str">
        <f>TEXT(Table1416[[#This Row],[Fecha]],"mmm")</f>
        <v>dic</v>
      </c>
      <c r="X483" s="9">
        <f t="shared" si="188"/>
        <v>51</v>
      </c>
      <c r="Z483" s="1" t="s">
        <v>22</v>
      </c>
      <c r="AA483" s="7">
        <v>45590</v>
      </c>
      <c r="AB483" s="1">
        <f>YEAR(Table1417[[#This Row],[Fecha]])</f>
        <v>2024</v>
      </c>
      <c r="AC483" s="1">
        <v>450</v>
      </c>
      <c r="AD483" s="8">
        <v>0.6224074074</v>
      </c>
      <c r="AE483" s="8" t="str">
        <f>TEXT(Table1417[[#This Row],[Fecha]],"mmm")</f>
        <v>oct</v>
      </c>
      <c r="AF483" s="9">
        <f t="shared" si="190"/>
        <v>43</v>
      </c>
    </row>
    <row r="484" spans="1:32">
      <c r="A484" s="1" t="s">
        <v>20</v>
      </c>
      <c r="B484" s="7">
        <v>45435</v>
      </c>
      <c r="C484" s="92">
        <f>YEAR(Table14[[#This Row],[Fecha]])</f>
        <v>2024</v>
      </c>
      <c r="D484" s="1">
        <v>450</v>
      </c>
      <c r="E484" s="8">
        <v>0.69828571429999997</v>
      </c>
      <c r="F484" s="8" t="str">
        <f>TEXT(Table14[[#This Row],[Fecha]],"mmm")</f>
        <v>may</v>
      </c>
      <c r="G484" s="9">
        <f t="shared" si="191"/>
        <v>21</v>
      </c>
      <c r="R484" s="1" t="s">
        <v>19</v>
      </c>
      <c r="S484" s="7">
        <v>45647</v>
      </c>
      <c r="T484" s="1">
        <f>YEAR(Table1416[[#This Row],[Fecha]])</f>
        <v>2024</v>
      </c>
      <c r="U484" s="1">
        <v>330</v>
      </c>
      <c r="V484" s="8">
        <v>0.55905718839999996</v>
      </c>
      <c r="W484" s="8" t="str">
        <f>TEXT(Table1416[[#This Row],[Fecha]],"mmm")</f>
        <v>dic</v>
      </c>
      <c r="X484" s="9">
        <f t="shared" si="188"/>
        <v>51</v>
      </c>
      <c r="Z484" s="1" t="s">
        <v>22</v>
      </c>
      <c r="AA484" s="7">
        <v>45590</v>
      </c>
      <c r="AB484" s="1">
        <f>YEAR(Table1417[[#This Row],[Fecha]])</f>
        <v>2024</v>
      </c>
      <c r="AC484" s="1">
        <v>450</v>
      </c>
      <c r="AD484" s="8">
        <v>0.58286666669999998</v>
      </c>
      <c r="AE484" s="8" t="str">
        <f>TEXT(Table1417[[#This Row],[Fecha]],"mmm")</f>
        <v>oct</v>
      </c>
      <c r="AF484" s="9">
        <f t="shared" si="190"/>
        <v>43</v>
      </c>
    </row>
    <row r="485" spans="1:32">
      <c r="A485" s="1" t="s">
        <v>20</v>
      </c>
      <c r="B485" s="7">
        <v>45435</v>
      </c>
      <c r="C485" s="92">
        <f>YEAR(Table14[[#This Row],[Fecha]])</f>
        <v>2024</v>
      </c>
      <c r="D485" s="1">
        <v>450</v>
      </c>
      <c r="E485" s="8">
        <v>0.70303854880000005</v>
      </c>
      <c r="F485" s="8" t="str">
        <f>TEXT(Table14[[#This Row],[Fecha]],"mmm")</f>
        <v>may</v>
      </c>
      <c r="G485" s="9">
        <f t="shared" si="191"/>
        <v>21</v>
      </c>
      <c r="R485" s="1" t="s">
        <v>19</v>
      </c>
      <c r="S485" s="7">
        <v>45647</v>
      </c>
      <c r="T485" s="1">
        <f>YEAR(Table1416[[#This Row],[Fecha]])</f>
        <v>2024</v>
      </c>
      <c r="U485" s="1">
        <v>450</v>
      </c>
      <c r="V485" s="8">
        <v>0.60068571429999995</v>
      </c>
      <c r="W485" s="8" t="str">
        <f>TEXT(Table1416[[#This Row],[Fecha]],"mmm")</f>
        <v>dic</v>
      </c>
      <c r="X485" s="9">
        <f t="shared" si="188"/>
        <v>51</v>
      </c>
      <c r="Z485" s="1" t="s">
        <v>22</v>
      </c>
      <c r="AA485" s="7">
        <v>45591</v>
      </c>
      <c r="AB485" s="1">
        <f>YEAR(Table1417[[#This Row],[Fecha]])</f>
        <v>2024</v>
      </c>
      <c r="AC485" s="1">
        <v>390</v>
      </c>
      <c r="AD485" s="8">
        <v>0.60820512819999994</v>
      </c>
      <c r="AE485" s="8" t="str">
        <f>TEXT(Table1417[[#This Row],[Fecha]],"mmm")</f>
        <v>oct</v>
      </c>
      <c r="AF485" s="9">
        <f t="shared" si="190"/>
        <v>43</v>
      </c>
    </row>
    <row r="486" spans="1:32">
      <c r="A486" s="1" t="s">
        <v>20</v>
      </c>
      <c r="B486" s="7">
        <v>45436</v>
      </c>
      <c r="C486" s="92">
        <f>YEAR(Table14[[#This Row],[Fecha]])</f>
        <v>2024</v>
      </c>
      <c r="D486" s="1">
        <v>450</v>
      </c>
      <c r="E486" s="8">
        <v>0.68354648529999995</v>
      </c>
      <c r="F486" s="8" t="str">
        <f>TEXT(Table14[[#This Row],[Fecha]],"mmm")</f>
        <v>may</v>
      </c>
      <c r="G486" s="9">
        <f t="shared" si="191"/>
        <v>21</v>
      </c>
      <c r="R486" s="1" t="s">
        <v>19</v>
      </c>
      <c r="S486" s="7">
        <v>45648</v>
      </c>
      <c r="T486" s="1">
        <f>YEAR(Table1416[[#This Row],[Fecha]])</f>
        <v>2024</v>
      </c>
      <c r="U486" s="1">
        <v>450</v>
      </c>
      <c r="V486" s="8">
        <v>0.67173333329999996</v>
      </c>
      <c r="W486" s="8" t="str">
        <f>TEXT(Table1416[[#This Row],[Fecha]],"mmm")</f>
        <v>dic</v>
      </c>
      <c r="X486" s="9">
        <f t="shared" si="188"/>
        <v>51</v>
      </c>
      <c r="Z486" s="1" t="s">
        <v>22</v>
      </c>
      <c r="AA486" s="7">
        <v>45591</v>
      </c>
      <c r="AB486" s="1">
        <f>YEAR(Table1417[[#This Row],[Fecha]])</f>
        <v>2024</v>
      </c>
      <c r="AC486" s="1">
        <v>450</v>
      </c>
      <c r="AD486" s="8">
        <v>0.62710370370000001</v>
      </c>
      <c r="AE486" s="8" t="str">
        <f>TEXT(Table1417[[#This Row],[Fecha]],"mmm")</f>
        <v>oct</v>
      </c>
      <c r="AF486" s="9">
        <f t="shared" si="190"/>
        <v>43</v>
      </c>
    </row>
    <row r="487" spans="1:32">
      <c r="A487" s="1" t="s">
        <v>20</v>
      </c>
      <c r="B487" s="7">
        <v>45436</v>
      </c>
      <c r="C487" s="92">
        <f>YEAR(Table14[[#This Row],[Fecha]])</f>
        <v>2024</v>
      </c>
      <c r="D487" s="1">
        <v>450</v>
      </c>
      <c r="E487" s="8">
        <v>0.70602267569999999</v>
      </c>
      <c r="F487" s="8" t="str">
        <f>TEXT(Table14[[#This Row],[Fecha]],"mmm")</f>
        <v>may</v>
      </c>
      <c r="G487" s="9">
        <f t="shared" si="191"/>
        <v>21</v>
      </c>
      <c r="R487" s="1" t="s">
        <v>19</v>
      </c>
      <c r="S487" s="7">
        <v>45649</v>
      </c>
      <c r="T487" s="178">
        <f>YEAR(Table1416[[#This Row],[Fecha]])</f>
        <v>2024</v>
      </c>
      <c r="U487" s="178">
        <v>450</v>
      </c>
      <c r="V487" s="8">
        <v>0.5752126984</v>
      </c>
      <c r="W487" s="8" t="str">
        <f>TEXT(Table1416[[#This Row],[Fecha]],"mmm")</f>
        <v>dic</v>
      </c>
      <c r="X487" s="9">
        <f t="shared" ref="X487:X496" si="192">(WEEKNUM(S487,2))</f>
        <v>52</v>
      </c>
      <c r="Z487" s="1" t="s">
        <v>22</v>
      </c>
      <c r="AA487" s="7">
        <v>45586</v>
      </c>
      <c r="AB487" s="1">
        <f>YEAR(Table1417[[#This Row],[Fecha]])</f>
        <v>2024</v>
      </c>
      <c r="AC487" s="1">
        <v>450</v>
      </c>
      <c r="AD487" s="8" t="s">
        <v>1283</v>
      </c>
      <c r="AE487" s="8" t="str">
        <f>TEXT(Table1417[[#This Row],[Fecha]],"mmm")</f>
        <v>oct</v>
      </c>
      <c r="AF487" s="9">
        <f t="shared" si="190"/>
        <v>43</v>
      </c>
    </row>
    <row r="488" spans="1:32">
      <c r="A488" s="1" t="s">
        <v>20</v>
      </c>
      <c r="B488" s="7">
        <v>45437</v>
      </c>
      <c r="C488" s="92">
        <f>YEAR(Table14[[#This Row],[Fecha]])</f>
        <v>2024</v>
      </c>
      <c r="D488" s="1">
        <v>450</v>
      </c>
      <c r="E488" s="8">
        <v>0.34648148150000002</v>
      </c>
      <c r="F488" s="8" t="str">
        <f>TEXT(Table14[[#This Row],[Fecha]],"mmm")</f>
        <v>may</v>
      </c>
      <c r="G488" s="9">
        <f t="shared" si="191"/>
        <v>21</v>
      </c>
      <c r="R488" s="1" t="s">
        <v>19</v>
      </c>
      <c r="S488" s="7">
        <v>45649</v>
      </c>
      <c r="T488" s="178">
        <f>YEAR(Table1416[[#This Row],[Fecha]])</f>
        <v>2024</v>
      </c>
      <c r="U488" s="178">
        <v>390</v>
      </c>
      <c r="V488" s="8">
        <v>0.60956410260000005</v>
      </c>
      <c r="W488" s="8" t="str">
        <f>TEXT(Table1416[[#This Row],[Fecha]],"mmm")</f>
        <v>dic</v>
      </c>
      <c r="X488" s="9">
        <f t="shared" si="192"/>
        <v>52</v>
      </c>
      <c r="Z488" s="1" t="s">
        <v>22</v>
      </c>
      <c r="AA488" s="7">
        <v>45605</v>
      </c>
      <c r="AB488" s="1">
        <f>YEAR(Table1417[[#This Row],[Fecha]])</f>
        <v>2024</v>
      </c>
      <c r="AC488" s="1">
        <v>450</v>
      </c>
      <c r="AD488" s="8" t="s">
        <v>1283</v>
      </c>
      <c r="AE488" s="8" t="str">
        <f>TEXT(Table1417[[#This Row],[Fecha]],"mmm")</f>
        <v>nov</v>
      </c>
      <c r="AF488" s="9">
        <f t="shared" ref="AF488:AF495" si="193">(WEEKNUM(AA488,2))</f>
        <v>45</v>
      </c>
    </row>
    <row r="489" spans="1:32">
      <c r="A489" s="1" t="s">
        <v>20</v>
      </c>
      <c r="B489" s="7">
        <v>45437</v>
      </c>
      <c r="C489" s="92">
        <f>YEAR(Table14[[#This Row],[Fecha]])</f>
        <v>2024</v>
      </c>
      <c r="D489" s="1">
        <v>450</v>
      </c>
      <c r="E489" s="8">
        <v>0.78441723360000004</v>
      </c>
      <c r="F489" s="8" t="str">
        <f>TEXT(Table14[[#This Row],[Fecha]],"mmm")</f>
        <v>may</v>
      </c>
      <c r="G489" s="9">
        <f t="shared" si="191"/>
        <v>21</v>
      </c>
      <c r="R489" s="1" t="s">
        <v>19</v>
      </c>
      <c r="S489" s="7">
        <v>45650</v>
      </c>
      <c r="T489" s="178">
        <f>YEAR(Table1416[[#This Row],[Fecha]])</f>
        <v>2024</v>
      </c>
      <c r="U489" s="178">
        <v>450</v>
      </c>
      <c r="V489" s="8">
        <v>0.46437142860000002</v>
      </c>
      <c r="W489" s="8" t="str">
        <f>TEXT(Table1416[[#This Row],[Fecha]],"mmm")</f>
        <v>dic</v>
      </c>
      <c r="X489" s="9">
        <f t="shared" si="192"/>
        <v>52</v>
      </c>
      <c r="Z489" s="1" t="s">
        <v>22</v>
      </c>
      <c r="AA489" s="7">
        <v>45600</v>
      </c>
      <c r="AB489" s="1">
        <f>YEAR(Table1417[[#This Row],[Fecha]])</f>
        <v>2024</v>
      </c>
      <c r="AC489" s="1">
        <v>360</v>
      </c>
      <c r="AD489" s="8">
        <v>0.45701851850000003</v>
      </c>
      <c r="AE489" s="8" t="str">
        <f>TEXT(Table1417[[#This Row],[Fecha]],"mmm")</f>
        <v>nov</v>
      </c>
      <c r="AF489" s="9">
        <f t="shared" si="193"/>
        <v>45</v>
      </c>
    </row>
    <row r="490" spans="1:32">
      <c r="A490" s="1" t="s">
        <v>20</v>
      </c>
      <c r="B490" s="7">
        <v>45439</v>
      </c>
      <c r="C490" s="92">
        <f>YEAR(Table14[[#This Row],[Fecha]])</f>
        <v>2024</v>
      </c>
      <c r="D490" s="1">
        <v>450</v>
      </c>
      <c r="E490" s="8">
        <v>0.42312676719999998</v>
      </c>
      <c r="F490" s="8" t="str">
        <f>TEXT(Table14[[#This Row],[Fecha]],"mmm")</f>
        <v>may</v>
      </c>
      <c r="G490" s="9">
        <f t="shared" ref="G490:G501" si="194">(WEEKNUM(B490,2))</f>
        <v>22</v>
      </c>
      <c r="R490" s="1" t="s">
        <v>19</v>
      </c>
      <c r="S490" s="7">
        <v>45650</v>
      </c>
      <c r="T490" s="178">
        <f>YEAR(Table1416[[#This Row],[Fecha]])</f>
        <v>2024</v>
      </c>
      <c r="U490" s="178">
        <v>450</v>
      </c>
      <c r="V490" s="8">
        <v>0.31852222219999998</v>
      </c>
      <c r="W490" s="8" t="str">
        <f>TEXT(Table1416[[#This Row],[Fecha]],"mmm")</f>
        <v>dic</v>
      </c>
      <c r="X490" s="9">
        <f t="shared" si="192"/>
        <v>52</v>
      </c>
      <c r="Z490" s="1" t="s">
        <v>22</v>
      </c>
      <c r="AA490" s="7">
        <v>45601</v>
      </c>
      <c r="AB490" s="1">
        <f>YEAR(Table1417[[#This Row],[Fecha]])</f>
        <v>2024</v>
      </c>
      <c r="AC490" s="1">
        <v>450</v>
      </c>
      <c r="AD490" s="8">
        <v>0.73264444439999998</v>
      </c>
      <c r="AE490" s="8" t="str">
        <f>TEXT(Table1417[[#This Row],[Fecha]],"mmm")</f>
        <v>nov</v>
      </c>
      <c r="AF490" s="9">
        <f t="shared" si="193"/>
        <v>45</v>
      </c>
    </row>
    <row r="491" spans="1:32">
      <c r="A491" s="1" t="s">
        <v>20</v>
      </c>
      <c r="B491" s="7">
        <v>45439</v>
      </c>
      <c r="C491" s="92">
        <f>YEAR(Table14[[#This Row],[Fecha]])</f>
        <v>2024</v>
      </c>
      <c r="D491" s="1">
        <v>450</v>
      </c>
      <c r="E491" s="8">
        <v>0.59544671199999999</v>
      </c>
      <c r="F491" s="8" t="str">
        <f>TEXT(Table14[[#This Row],[Fecha]],"mmm")</f>
        <v>may</v>
      </c>
      <c r="G491" s="9">
        <f t="shared" si="194"/>
        <v>22</v>
      </c>
      <c r="R491" s="1" t="s">
        <v>19</v>
      </c>
      <c r="S491" s="7">
        <v>45652</v>
      </c>
      <c r="T491" s="178">
        <f>YEAR(Table1416[[#This Row],[Fecha]])</f>
        <v>2024</v>
      </c>
      <c r="U491" s="178">
        <v>450</v>
      </c>
      <c r="V491" s="8">
        <v>0.67421077730000001</v>
      </c>
      <c r="W491" s="8" t="str">
        <f>TEXT(Table1416[[#This Row],[Fecha]],"mmm")</f>
        <v>dic</v>
      </c>
      <c r="X491" s="9">
        <f t="shared" si="192"/>
        <v>52</v>
      </c>
      <c r="Z491" s="1" t="s">
        <v>22</v>
      </c>
      <c r="AA491" s="7">
        <v>45602</v>
      </c>
      <c r="AB491" s="1">
        <f>YEAR(Table1417[[#This Row],[Fecha]])</f>
        <v>2024</v>
      </c>
      <c r="AC491" s="1">
        <v>450</v>
      </c>
      <c r="AD491" s="8">
        <v>0.62792592589999996</v>
      </c>
      <c r="AE491" s="8" t="str">
        <f>TEXT(Table1417[[#This Row],[Fecha]],"mmm")</f>
        <v>nov</v>
      </c>
      <c r="AF491" s="9">
        <f t="shared" si="193"/>
        <v>45</v>
      </c>
    </row>
    <row r="492" spans="1:32">
      <c r="A492" s="1" t="s">
        <v>20</v>
      </c>
      <c r="B492" s="7">
        <v>45440</v>
      </c>
      <c r="C492" s="92">
        <f>YEAR(Table14[[#This Row],[Fecha]])</f>
        <v>2024</v>
      </c>
      <c r="D492" s="1">
        <v>540</v>
      </c>
      <c r="E492" s="8">
        <v>0.72171579740000003</v>
      </c>
      <c r="F492" s="8" t="str">
        <f>TEXT(Table14[[#This Row],[Fecha]],"mmm")</f>
        <v>may</v>
      </c>
      <c r="G492" s="9">
        <f t="shared" si="194"/>
        <v>22</v>
      </c>
      <c r="R492" s="1" t="s">
        <v>19</v>
      </c>
      <c r="S492" s="7">
        <v>45652</v>
      </c>
      <c r="T492" s="178">
        <f>YEAR(Table1416[[#This Row],[Fecha]])</f>
        <v>2024</v>
      </c>
      <c r="U492" s="178">
        <v>330</v>
      </c>
      <c r="V492" s="8">
        <v>0.51731337899999996</v>
      </c>
      <c r="W492" s="8" t="str">
        <f>TEXT(Table1416[[#This Row],[Fecha]],"mmm")</f>
        <v>dic</v>
      </c>
      <c r="X492" s="9">
        <f t="shared" si="192"/>
        <v>52</v>
      </c>
      <c r="Z492" s="1" t="s">
        <v>22</v>
      </c>
      <c r="AA492" s="7">
        <v>45602</v>
      </c>
      <c r="AB492" s="1">
        <f>YEAR(Table1417[[#This Row],[Fecha]])</f>
        <v>2024</v>
      </c>
      <c r="AC492" s="1">
        <v>450</v>
      </c>
      <c r="AD492" s="8">
        <v>0.58811111110000003</v>
      </c>
      <c r="AE492" s="8" t="str">
        <f>TEXT(Table1417[[#This Row],[Fecha]],"mmm")</f>
        <v>nov</v>
      </c>
      <c r="AF492" s="9">
        <f t="shared" si="193"/>
        <v>45</v>
      </c>
    </row>
    <row r="493" spans="1:32">
      <c r="A493" s="1" t="s">
        <v>20</v>
      </c>
      <c r="B493" s="7">
        <v>45440</v>
      </c>
      <c r="C493" s="92">
        <f>YEAR(Table14[[#This Row],[Fecha]])</f>
        <v>2024</v>
      </c>
      <c r="D493" s="1">
        <v>450</v>
      </c>
      <c r="E493" s="8">
        <v>0.5529901961</v>
      </c>
      <c r="F493" s="8" t="str">
        <f>TEXT(Table14[[#This Row],[Fecha]],"mmm")</f>
        <v>may</v>
      </c>
      <c r="G493" s="9">
        <f t="shared" si="194"/>
        <v>22</v>
      </c>
      <c r="R493" s="1" t="s">
        <v>19</v>
      </c>
      <c r="S493" s="7">
        <v>45653</v>
      </c>
      <c r="T493" s="178">
        <f>YEAR(Table1416[[#This Row],[Fecha]])</f>
        <v>2024</v>
      </c>
      <c r="U493" s="178">
        <v>450</v>
      </c>
      <c r="V493" s="8">
        <v>0.63923809519999997</v>
      </c>
      <c r="W493" s="8" t="str">
        <f>TEXT(Table1416[[#This Row],[Fecha]],"mmm")</f>
        <v>dic</v>
      </c>
      <c r="X493" s="9">
        <f t="shared" si="192"/>
        <v>52</v>
      </c>
      <c r="Z493" s="1" t="s">
        <v>22</v>
      </c>
      <c r="AA493" s="7">
        <v>45603</v>
      </c>
      <c r="AB493" s="1">
        <f>YEAR(Table1417[[#This Row],[Fecha]])</f>
        <v>2024</v>
      </c>
      <c r="AC493" s="1">
        <v>450</v>
      </c>
      <c r="AD493" s="8">
        <v>0.44849259260000002</v>
      </c>
      <c r="AE493" s="8" t="str">
        <f>TEXT(Table1417[[#This Row],[Fecha]],"mmm")</f>
        <v>nov</v>
      </c>
      <c r="AF493" s="9">
        <f t="shared" si="193"/>
        <v>45</v>
      </c>
    </row>
    <row r="494" spans="1:32">
      <c r="A494" s="1" t="s">
        <v>20</v>
      </c>
      <c r="B494" s="7">
        <v>45441</v>
      </c>
      <c r="C494" s="92">
        <f>YEAR(Table14[[#This Row],[Fecha]])</f>
        <v>2024</v>
      </c>
      <c r="D494" s="1">
        <v>540</v>
      </c>
      <c r="E494" s="8">
        <v>0.66093570280000002</v>
      </c>
      <c r="F494" s="8" t="str">
        <f>TEXT(Table14[[#This Row],[Fecha]],"mmm")</f>
        <v>may</v>
      </c>
      <c r="G494" s="9">
        <f t="shared" si="194"/>
        <v>22</v>
      </c>
      <c r="R494" s="1" t="s">
        <v>19</v>
      </c>
      <c r="S494" s="7">
        <v>45653</v>
      </c>
      <c r="T494" s="178">
        <f>YEAR(Table1416[[#This Row],[Fecha]])</f>
        <v>2024</v>
      </c>
      <c r="U494" s="178">
        <v>450</v>
      </c>
      <c r="V494" s="8">
        <v>0.5073904762</v>
      </c>
      <c r="W494" s="8" t="str">
        <f>TEXT(Table1416[[#This Row],[Fecha]],"mmm")</f>
        <v>dic</v>
      </c>
      <c r="X494" s="9">
        <f t="shared" si="192"/>
        <v>52</v>
      </c>
      <c r="Z494" s="1" t="s">
        <v>22</v>
      </c>
      <c r="AA494" s="7">
        <v>45604</v>
      </c>
      <c r="AB494" s="1">
        <f>YEAR(Table1417[[#This Row],[Fecha]])</f>
        <v>2024</v>
      </c>
      <c r="AC494" s="1">
        <v>210</v>
      </c>
      <c r="AD494" s="8">
        <v>0.53937301589999997</v>
      </c>
      <c r="AE494" s="8" t="str">
        <f>TEXT(Table1417[[#This Row],[Fecha]],"mmm")</f>
        <v>nov</v>
      </c>
      <c r="AF494" s="9">
        <f t="shared" si="193"/>
        <v>45</v>
      </c>
    </row>
    <row r="495" spans="1:32">
      <c r="A495" s="1" t="s">
        <v>20</v>
      </c>
      <c r="B495" s="7">
        <v>45441</v>
      </c>
      <c r="C495" s="92">
        <f>YEAR(Table14[[#This Row],[Fecha]])</f>
        <v>2024</v>
      </c>
      <c r="D495" s="1">
        <v>450</v>
      </c>
      <c r="E495" s="8">
        <v>0.63677995639999996</v>
      </c>
      <c r="F495" s="8" t="str">
        <f>TEXT(Table14[[#This Row],[Fecha]],"mmm")</f>
        <v>may</v>
      </c>
      <c r="G495" s="9">
        <f t="shared" si="194"/>
        <v>22</v>
      </c>
      <c r="R495" s="1" t="s">
        <v>19</v>
      </c>
      <c r="S495" s="7">
        <v>45654</v>
      </c>
      <c r="T495" s="178">
        <f>YEAR(Table1416[[#This Row],[Fecha]])</f>
        <v>2024</v>
      </c>
      <c r="U495" s="178">
        <v>180</v>
      </c>
      <c r="V495" s="8">
        <v>0.74250793650000002</v>
      </c>
      <c r="W495" s="8" t="str">
        <f>TEXT(Table1416[[#This Row],[Fecha]],"mmm")</f>
        <v>dic</v>
      </c>
      <c r="X495" s="9">
        <f t="shared" si="192"/>
        <v>52</v>
      </c>
      <c r="Z495" s="1" t="s">
        <v>22</v>
      </c>
      <c r="AA495" s="7">
        <v>45604</v>
      </c>
      <c r="AB495" s="1">
        <f>YEAR(Table1417[[#This Row],[Fecha]])</f>
        <v>2024</v>
      </c>
      <c r="AC495" s="1">
        <v>450</v>
      </c>
      <c r="AD495" s="8">
        <v>0.51432222220000001</v>
      </c>
      <c r="AE495" s="8" t="str">
        <f>TEXT(Table1417[[#This Row],[Fecha]],"mmm")</f>
        <v>nov</v>
      </c>
      <c r="AF495" s="9">
        <f t="shared" si="193"/>
        <v>45</v>
      </c>
    </row>
    <row r="496" spans="1:32">
      <c r="A496" s="1" t="s">
        <v>20</v>
      </c>
      <c r="B496" s="7">
        <v>45442</v>
      </c>
      <c r="C496" s="92">
        <f>YEAR(Table14[[#This Row],[Fecha]])</f>
        <v>2024</v>
      </c>
      <c r="D496" s="1">
        <v>540</v>
      </c>
      <c r="E496" s="8">
        <v>0.76495590830000004</v>
      </c>
      <c r="F496" s="8" t="str">
        <f>TEXT(Table14[[#This Row],[Fecha]],"mmm")</f>
        <v>may</v>
      </c>
      <c r="G496" s="9">
        <f t="shared" si="194"/>
        <v>22</v>
      </c>
      <c r="R496" s="1" t="s">
        <v>19</v>
      </c>
      <c r="S496" s="7">
        <v>45654</v>
      </c>
      <c r="T496" s="178">
        <f>YEAR(Table1416[[#This Row],[Fecha]])</f>
        <v>2024</v>
      </c>
      <c r="U496" s="178">
        <v>450</v>
      </c>
      <c r="V496" s="8">
        <v>0.49689523810000003</v>
      </c>
      <c r="W496" s="8" t="str">
        <f>TEXT(Table1416[[#This Row],[Fecha]],"mmm")</f>
        <v>dic</v>
      </c>
      <c r="X496" s="9">
        <f t="shared" si="192"/>
        <v>52</v>
      </c>
      <c r="Z496" s="1" t="s">
        <v>22</v>
      </c>
      <c r="AA496" s="7">
        <v>45611</v>
      </c>
      <c r="AB496" s="1">
        <f>YEAR(Table1417[[#This Row],[Fecha]])</f>
        <v>2024</v>
      </c>
      <c r="AC496" s="1">
        <v>450</v>
      </c>
      <c r="AD496" s="8">
        <v>0.64574444440000001</v>
      </c>
      <c r="AE496" s="8" t="str">
        <f>TEXT(Table1417[[#This Row],[Fecha]],"mmm")</f>
        <v>nov</v>
      </c>
      <c r="AF496" s="9">
        <f t="shared" ref="AF496:AF497" si="195">(WEEKNUM(AA496,2))</f>
        <v>46</v>
      </c>
    </row>
    <row r="497" spans="1:32">
      <c r="A497" s="1" t="s">
        <v>20</v>
      </c>
      <c r="B497" s="7">
        <v>45442</v>
      </c>
      <c r="C497" s="92">
        <f>YEAR(Table14[[#This Row],[Fecha]])</f>
        <v>2024</v>
      </c>
      <c r="D497" s="1">
        <v>450</v>
      </c>
      <c r="E497" s="8">
        <v>0.65256084660000002</v>
      </c>
      <c r="F497" s="8" t="str">
        <f>TEXT(Table14[[#This Row],[Fecha]],"mmm")</f>
        <v>may</v>
      </c>
      <c r="G497" s="9">
        <f t="shared" si="194"/>
        <v>22</v>
      </c>
      <c r="Z497" s="1" t="s">
        <v>22</v>
      </c>
      <c r="AA497" s="7">
        <v>45612</v>
      </c>
      <c r="AB497" s="1">
        <f>YEAR(Table1417[[#This Row],[Fecha]])</f>
        <v>2024</v>
      </c>
      <c r="AC497" s="1">
        <v>390</v>
      </c>
      <c r="AD497" s="8">
        <v>0.60379487180000002</v>
      </c>
      <c r="AE497" s="8" t="str">
        <f>TEXT(Table1417[[#This Row],[Fecha]],"mmm")</f>
        <v>nov</v>
      </c>
      <c r="AF497" s="9">
        <f t="shared" si="195"/>
        <v>46</v>
      </c>
    </row>
    <row r="498" spans="1:32">
      <c r="A498" s="1" t="s">
        <v>20</v>
      </c>
      <c r="B498" s="7">
        <v>45443</v>
      </c>
      <c r="C498" s="92">
        <f>YEAR(Table14[[#This Row],[Fecha]])</f>
        <v>2024</v>
      </c>
      <c r="D498" s="1">
        <v>450</v>
      </c>
      <c r="E498" s="8">
        <v>0.6096600418</v>
      </c>
      <c r="F498" s="8" t="str">
        <f>TEXT(Table14[[#This Row],[Fecha]],"mmm")</f>
        <v>may</v>
      </c>
      <c r="G498" s="9">
        <f t="shared" si="194"/>
        <v>22</v>
      </c>
      <c r="Z498" s="1" t="s">
        <v>22</v>
      </c>
      <c r="AA498" s="7">
        <v>45614</v>
      </c>
      <c r="AB498" s="1">
        <f>YEAR(Table1417[[#This Row],[Fecha]])</f>
        <v>2024</v>
      </c>
      <c r="AC498" s="1">
        <v>420</v>
      </c>
      <c r="AD498" s="8">
        <v>0.66493650790000003</v>
      </c>
      <c r="AE498" s="8" t="str">
        <f>TEXT(Table1417[[#This Row],[Fecha]],"mmm")</f>
        <v>nov</v>
      </c>
      <c r="AF498" s="9">
        <f t="shared" ref="AF498:AF502" si="196">(WEEKNUM(AA498,2))</f>
        <v>47</v>
      </c>
    </row>
    <row r="499" spans="1:32">
      <c r="A499" s="1" t="s">
        <v>20</v>
      </c>
      <c r="B499" s="7">
        <v>45443</v>
      </c>
      <c r="C499" s="92">
        <f>YEAR(Table14[[#This Row],[Fecha]])</f>
        <v>2024</v>
      </c>
      <c r="D499" s="1">
        <v>450</v>
      </c>
      <c r="E499" s="8">
        <v>0.47813507630000002</v>
      </c>
      <c r="F499" s="8" t="str">
        <f>TEXT(Table14[[#This Row],[Fecha]],"mmm")</f>
        <v>may</v>
      </c>
      <c r="G499" s="9">
        <f t="shared" si="194"/>
        <v>22</v>
      </c>
      <c r="Z499" s="1" t="s">
        <v>22</v>
      </c>
      <c r="AA499" s="7">
        <v>45618</v>
      </c>
      <c r="AB499" s="1">
        <f>YEAR(Table1417[[#This Row],[Fecha]])</f>
        <v>2024</v>
      </c>
      <c r="AC499" s="1">
        <v>450</v>
      </c>
      <c r="AD499" s="8">
        <v>0.62444444440000002</v>
      </c>
      <c r="AE499" s="8" t="str">
        <f>TEXT(Table1417[[#This Row],[Fecha]],"mmm")</f>
        <v>nov</v>
      </c>
      <c r="AF499" s="9">
        <f t="shared" si="196"/>
        <v>47</v>
      </c>
    </row>
    <row r="500" spans="1:32">
      <c r="A500" s="1" t="s">
        <v>20</v>
      </c>
      <c r="B500" s="7">
        <v>45444</v>
      </c>
      <c r="C500" s="92">
        <f>YEAR(Table14[[#This Row],[Fecha]])</f>
        <v>2024</v>
      </c>
      <c r="D500" s="1">
        <v>390</v>
      </c>
      <c r="E500" s="8">
        <v>0.66387231820000003</v>
      </c>
      <c r="F500" s="8" t="str">
        <f>TEXT(Table14[[#This Row],[Fecha]],"mmm")</f>
        <v>jun</v>
      </c>
      <c r="G500" s="9">
        <f t="shared" si="194"/>
        <v>22</v>
      </c>
      <c r="Z500" s="1" t="s">
        <v>22</v>
      </c>
      <c r="AA500" s="7">
        <v>45619</v>
      </c>
      <c r="AB500" s="1">
        <f>YEAR(Table1417[[#This Row],[Fecha]])</f>
        <v>2024</v>
      </c>
      <c r="AC500" s="1">
        <v>390</v>
      </c>
      <c r="AD500" s="8">
        <v>0.62101709400000005</v>
      </c>
      <c r="AE500" s="8" t="str">
        <f>TEXT(Table1417[[#This Row],[Fecha]],"mmm")</f>
        <v>nov</v>
      </c>
      <c r="AF500" s="9">
        <f t="shared" si="196"/>
        <v>47</v>
      </c>
    </row>
    <row r="501" spans="1:32">
      <c r="A501" s="1" t="s">
        <v>20</v>
      </c>
      <c r="B501" s="7">
        <v>45444</v>
      </c>
      <c r="C501" s="92">
        <f>YEAR(Table14[[#This Row],[Fecha]])</f>
        <v>2024</v>
      </c>
      <c r="D501" s="1">
        <v>450</v>
      </c>
      <c r="E501" s="8">
        <v>0.64459875619999996</v>
      </c>
      <c r="F501" s="8" t="str">
        <f>TEXT(Table14[[#This Row],[Fecha]],"mmm")</f>
        <v>jun</v>
      </c>
      <c r="G501" s="9">
        <f t="shared" si="194"/>
        <v>22</v>
      </c>
      <c r="Z501" s="1" t="s">
        <v>22</v>
      </c>
      <c r="AA501" s="7">
        <v>45619</v>
      </c>
      <c r="AB501" s="1">
        <f>YEAR(Table1417[[#This Row],[Fecha]])</f>
        <v>2024</v>
      </c>
      <c r="AC501" s="1">
        <v>450</v>
      </c>
      <c r="AD501" s="8">
        <v>0.58665185190000002</v>
      </c>
      <c r="AE501" s="8" t="str">
        <f>TEXT(Table1417[[#This Row],[Fecha]],"mmm")</f>
        <v>nov</v>
      </c>
      <c r="AF501" s="9">
        <f t="shared" si="196"/>
        <v>47</v>
      </c>
    </row>
    <row r="502" spans="1:32">
      <c r="A502" s="1" t="s">
        <v>20</v>
      </c>
      <c r="B502" s="7">
        <v>45446</v>
      </c>
      <c r="C502" s="92">
        <f>YEAR(Table14[[#This Row],[Fecha]])</f>
        <v>2024</v>
      </c>
      <c r="D502" s="1">
        <v>570</v>
      </c>
      <c r="E502" s="8">
        <v>0.50380236310000004</v>
      </c>
      <c r="F502" s="8" t="str">
        <f>TEXT(Table14[[#This Row],[Fecha]],"mmm")</f>
        <v>jun</v>
      </c>
      <c r="G502" s="9">
        <f t="shared" ref="G502:G513" si="197">(WEEKNUM(B502,2))</f>
        <v>23</v>
      </c>
      <c r="Z502" s="1" t="s">
        <v>22</v>
      </c>
      <c r="AA502" s="7">
        <v>45614</v>
      </c>
      <c r="AB502" s="1">
        <f>YEAR(Table1417[[#This Row],[Fecha]])</f>
        <v>2024</v>
      </c>
      <c r="AC502" s="1">
        <v>450</v>
      </c>
      <c r="AD502" s="8" t="s">
        <v>1283</v>
      </c>
      <c r="AE502" s="8" t="str">
        <f>TEXT(Table1417[[#This Row],[Fecha]],"mmm")</f>
        <v>nov</v>
      </c>
      <c r="AF502" s="9">
        <f t="shared" si="196"/>
        <v>47</v>
      </c>
    </row>
    <row r="503" spans="1:32">
      <c r="A503" s="1" t="s">
        <v>20</v>
      </c>
      <c r="B503" s="7">
        <v>45446</v>
      </c>
      <c r="C503" s="92">
        <f>YEAR(Table14[[#This Row],[Fecha]])</f>
        <v>2024</v>
      </c>
      <c r="D503" s="1">
        <v>390</v>
      </c>
      <c r="E503" s="8">
        <v>0.21045525900000001</v>
      </c>
      <c r="F503" s="8" t="str">
        <f>TEXT(Table14[[#This Row],[Fecha]],"mmm")</f>
        <v>jun</v>
      </c>
      <c r="G503" s="9">
        <f t="shared" si="197"/>
        <v>23</v>
      </c>
      <c r="Z503" s="1" t="s">
        <v>22</v>
      </c>
      <c r="AA503" s="7">
        <v>45621</v>
      </c>
      <c r="AB503" s="1">
        <f>YEAR(Table1417[[#This Row],[Fecha]])</f>
        <v>2024</v>
      </c>
      <c r="AC503" s="1">
        <v>450</v>
      </c>
      <c r="AD503" s="8" t="s">
        <v>1283</v>
      </c>
      <c r="AE503" s="8" t="str">
        <f>TEXT(Table1417[[#This Row],[Fecha]],"mmm")</f>
        <v>nov</v>
      </c>
      <c r="AF503" s="9">
        <f t="shared" ref="AF503:AF507" si="198">(WEEKNUM(AA503,2))</f>
        <v>48</v>
      </c>
    </row>
    <row r="504" spans="1:32">
      <c r="A504" s="1" t="s">
        <v>20</v>
      </c>
      <c r="B504" s="7">
        <v>45447</v>
      </c>
      <c r="C504" s="92">
        <f>YEAR(Table14[[#This Row],[Fecha]])</f>
        <v>2024</v>
      </c>
      <c r="D504" s="1">
        <v>570</v>
      </c>
      <c r="E504" s="8">
        <v>0.75083959899999997</v>
      </c>
      <c r="F504" s="8" t="str">
        <f>TEXT(Table14[[#This Row],[Fecha]],"mmm")</f>
        <v>jun</v>
      </c>
      <c r="G504" s="9">
        <f t="shared" si="197"/>
        <v>23</v>
      </c>
      <c r="Z504" s="1" t="s">
        <v>22</v>
      </c>
      <c r="AA504" s="7">
        <v>45624</v>
      </c>
      <c r="AB504" s="1">
        <f>YEAR(Table1417[[#This Row],[Fecha]])</f>
        <v>2024</v>
      </c>
      <c r="AC504" s="1">
        <v>330</v>
      </c>
      <c r="AD504" s="8">
        <v>0.58608080809999996</v>
      </c>
      <c r="AE504" s="8" t="str">
        <f>TEXT(Table1417[[#This Row],[Fecha]],"mmm")</f>
        <v>nov</v>
      </c>
      <c r="AF504" s="9">
        <f t="shared" si="198"/>
        <v>48</v>
      </c>
    </row>
    <row r="505" spans="1:32">
      <c r="A505" s="1" t="s">
        <v>20</v>
      </c>
      <c r="B505" s="7">
        <v>45447</v>
      </c>
      <c r="C505" s="92">
        <f>YEAR(Table14[[#This Row],[Fecha]])</f>
        <v>2024</v>
      </c>
      <c r="D505" s="1">
        <v>450</v>
      </c>
      <c r="E505" s="8">
        <v>0.63558201059999997</v>
      </c>
      <c r="F505" s="8" t="str">
        <f>TEXT(Table14[[#This Row],[Fecha]],"mmm")</f>
        <v>jun</v>
      </c>
      <c r="G505" s="9">
        <f t="shared" si="197"/>
        <v>23</v>
      </c>
      <c r="Z505" s="1" t="s">
        <v>22</v>
      </c>
      <c r="AA505" s="7">
        <v>45625</v>
      </c>
      <c r="AB505" s="1">
        <f>YEAR(Table1417[[#This Row],[Fecha]])</f>
        <v>2024</v>
      </c>
      <c r="AC505" s="1">
        <v>450</v>
      </c>
      <c r="AD505" s="8">
        <v>0.65612222220000005</v>
      </c>
      <c r="AE505" s="8" t="str">
        <f>TEXT(Table1417[[#This Row],[Fecha]],"mmm")</f>
        <v>nov</v>
      </c>
      <c r="AF505" s="9">
        <f t="shared" si="198"/>
        <v>48</v>
      </c>
    </row>
    <row r="506" spans="1:32">
      <c r="A506" s="1" t="s">
        <v>20</v>
      </c>
      <c r="B506" s="7">
        <v>45448</v>
      </c>
      <c r="C506" s="92">
        <f>YEAR(Table14[[#This Row],[Fecha]])</f>
        <v>2024</v>
      </c>
      <c r="D506" s="1">
        <v>570</v>
      </c>
      <c r="E506" s="8">
        <v>0.34061808929999998</v>
      </c>
      <c r="F506" s="8" t="str">
        <f>TEXT(Table14[[#This Row],[Fecha]],"mmm")</f>
        <v>jun</v>
      </c>
      <c r="G506" s="9">
        <f t="shared" si="197"/>
        <v>23</v>
      </c>
      <c r="Z506" s="1" t="s">
        <v>22</v>
      </c>
      <c r="AA506" s="7">
        <v>45625</v>
      </c>
      <c r="AB506" s="1">
        <f>YEAR(Table1417[[#This Row],[Fecha]])</f>
        <v>2024</v>
      </c>
      <c r="AC506" s="1">
        <v>210</v>
      </c>
      <c r="AD506" s="8">
        <v>0.58406349209999997</v>
      </c>
      <c r="AE506" s="8" t="str">
        <f>TEXT(Table1417[[#This Row],[Fecha]],"mmm")</f>
        <v>nov</v>
      </c>
      <c r="AF506" s="9">
        <f t="shared" si="198"/>
        <v>48</v>
      </c>
    </row>
    <row r="507" spans="1:32">
      <c r="A507" s="1" t="s">
        <v>20</v>
      </c>
      <c r="B507" s="7">
        <v>45448</v>
      </c>
      <c r="C507" s="92">
        <f>YEAR(Table14[[#This Row],[Fecha]])</f>
        <v>2024</v>
      </c>
      <c r="D507" s="1">
        <v>450</v>
      </c>
      <c r="E507" s="8">
        <v>0.65203174600000002</v>
      </c>
      <c r="F507" s="8" t="str">
        <f>TEXT(Table14[[#This Row],[Fecha]],"mmm")</f>
        <v>jun</v>
      </c>
      <c r="G507" s="9">
        <f t="shared" si="197"/>
        <v>23</v>
      </c>
      <c r="Z507" s="1" t="s">
        <v>22</v>
      </c>
      <c r="AA507" s="7">
        <v>45626</v>
      </c>
      <c r="AB507" s="1">
        <f>YEAR(Table1417[[#This Row],[Fecha]])</f>
        <v>2024</v>
      </c>
      <c r="AC507" s="1">
        <v>300</v>
      </c>
      <c r="AD507" s="8">
        <v>0.67367777780000004</v>
      </c>
      <c r="AE507" s="8" t="str">
        <f>TEXT(Table1417[[#This Row],[Fecha]],"mmm")</f>
        <v>nov</v>
      </c>
      <c r="AF507" s="9">
        <f t="shared" si="198"/>
        <v>48</v>
      </c>
    </row>
    <row r="508" spans="1:32">
      <c r="A508" s="1" t="s">
        <v>20</v>
      </c>
      <c r="B508" s="7">
        <v>45449</v>
      </c>
      <c r="C508" s="92">
        <f>YEAR(Table14[[#This Row],[Fecha]])</f>
        <v>2024</v>
      </c>
      <c r="D508" s="1">
        <v>570</v>
      </c>
      <c r="E508" s="8">
        <v>0.67455108360000005</v>
      </c>
      <c r="F508" s="8" t="str">
        <f>TEXT(Table14[[#This Row],[Fecha]],"mmm")</f>
        <v>jun</v>
      </c>
      <c r="G508" s="9">
        <f t="shared" si="197"/>
        <v>23</v>
      </c>
      <c r="Z508" s="1" t="s">
        <v>22</v>
      </c>
      <c r="AA508" s="7">
        <v>45628</v>
      </c>
      <c r="AB508" s="1">
        <f>YEAR(Table1417[[#This Row],[Fecha]])</f>
        <v>2024</v>
      </c>
      <c r="AC508" s="1">
        <v>450</v>
      </c>
      <c r="AD508" s="8">
        <v>0.71489629629999996</v>
      </c>
      <c r="AE508" s="8" t="str">
        <f>TEXT(Table1417[[#This Row],[Fecha]],"mmm")</f>
        <v>dic</v>
      </c>
      <c r="AF508" s="9">
        <f t="shared" ref="AF508:AF517" si="199">(WEEKNUM(AA508,2))</f>
        <v>49</v>
      </c>
    </row>
    <row r="509" spans="1:32">
      <c r="A509" s="1" t="s">
        <v>20</v>
      </c>
      <c r="B509" s="7">
        <v>45449</v>
      </c>
      <c r="C509" s="92">
        <f>YEAR(Table14[[#This Row],[Fecha]])</f>
        <v>2024</v>
      </c>
      <c r="D509" s="1">
        <v>450</v>
      </c>
      <c r="E509" s="8">
        <v>0.67200000000000004</v>
      </c>
      <c r="F509" s="8" t="str">
        <f>TEXT(Table14[[#This Row],[Fecha]],"mmm")</f>
        <v>jun</v>
      </c>
      <c r="G509" s="9">
        <f t="shared" si="197"/>
        <v>23</v>
      </c>
      <c r="Z509" s="1" t="s">
        <v>22</v>
      </c>
      <c r="AA509" s="7">
        <v>45628</v>
      </c>
      <c r="AB509" s="1">
        <f>YEAR(Table1417[[#This Row],[Fecha]])</f>
        <v>2024</v>
      </c>
      <c r="AC509" s="1">
        <v>390</v>
      </c>
      <c r="AD509" s="8">
        <v>0.66660683759999995</v>
      </c>
      <c r="AE509" s="8" t="str">
        <f>TEXT(Table1417[[#This Row],[Fecha]],"mmm")</f>
        <v>dic</v>
      </c>
      <c r="AF509" s="9">
        <f t="shared" si="199"/>
        <v>49</v>
      </c>
    </row>
    <row r="510" spans="1:32">
      <c r="A510" s="1" t="s">
        <v>20</v>
      </c>
      <c r="B510" s="7">
        <v>45450</v>
      </c>
      <c r="C510" s="92">
        <f>YEAR(Table14[[#This Row],[Fecha]])</f>
        <v>2024</v>
      </c>
      <c r="D510" s="1">
        <v>480</v>
      </c>
      <c r="E510" s="8">
        <v>0.68161564630000004</v>
      </c>
      <c r="F510" s="8" t="str">
        <f>TEXT(Table14[[#This Row],[Fecha]],"mmm")</f>
        <v>jun</v>
      </c>
      <c r="G510" s="9">
        <f t="shared" si="197"/>
        <v>23</v>
      </c>
      <c r="Z510" s="1" t="s">
        <v>22</v>
      </c>
      <c r="AA510" s="7">
        <v>45629</v>
      </c>
      <c r="AB510" s="1">
        <f>YEAR(Table1417[[#This Row],[Fecha]])</f>
        <v>2024</v>
      </c>
      <c r="AC510" s="1">
        <v>450</v>
      </c>
      <c r="AD510" s="8">
        <v>0.70026296300000002</v>
      </c>
      <c r="AE510" s="8" t="str">
        <f>TEXT(Table1417[[#This Row],[Fecha]],"mmm")</f>
        <v>dic</v>
      </c>
      <c r="AF510" s="9">
        <f t="shared" si="199"/>
        <v>49</v>
      </c>
    </row>
    <row r="511" spans="1:32">
      <c r="A511" s="1" t="s">
        <v>20</v>
      </c>
      <c r="B511" s="7">
        <v>45450</v>
      </c>
      <c r="C511" s="92">
        <f>YEAR(Table14[[#This Row],[Fecha]])</f>
        <v>2024</v>
      </c>
      <c r="D511" s="1">
        <v>450</v>
      </c>
      <c r="E511" s="8">
        <v>0.73599999999999999</v>
      </c>
      <c r="F511" s="8" t="str">
        <f>TEXT(Table14[[#This Row],[Fecha]],"mmm")</f>
        <v>jun</v>
      </c>
      <c r="G511" s="9">
        <f t="shared" si="197"/>
        <v>23</v>
      </c>
      <c r="Z511" s="1" t="s">
        <v>22</v>
      </c>
      <c r="AA511" s="7">
        <v>45629</v>
      </c>
      <c r="AB511" s="1">
        <f>YEAR(Table1417[[#This Row],[Fecha]])</f>
        <v>2024</v>
      </c>
      <c r="AC511" s="1">
        <v>450</v>
      </c>
      <c r="AD511" s="8">
        <v>0.55615925929999999</v>
      </c>
      <c r="AE511" s="8" t="str">
        <f>TEXT(Table1417[[#This Row],[Fecha]],"mmm")</f>
        <v>dic</v>
      </c>
      <c r="AF511" s="9">
        <f t="shared" si="199"/>
        <v>49</v>
      </c>
    </row>
    <row r="512" spans="1:32">
      <c r="A512" s="1" t="s">
        <v>20</v>
      </c>
      <c r="B512" s="7">
        <v>45451</v>
      </c>
      <c r="C512" s="92">
        <f>YEAR(Table14[[#This Row],[Fecha]])</f>
        <v>2024</v>
      </c>
      <c r="D512" s="1">
        <v>390</v>
      </c>
      <c r="E512" s="8">
        <v>0.44435286940000002</v>
      </c>
      <c r="F512" s="8" t="str">
        <f>TEXT(Table14[[#This Row],[Fecha]],"mmm")</f>
        <v>jun</v>
      </c>
      <c r="G512" s="9">
        <f t="shared" si="197"/>
        <v>23</v>
      </c>
      <c r="Z512" s="1" t="s">
        <v>22</v>
      </c>
      <c r="AA512" s="7">
        <v>45630</v>
      </c>
      <c r="AB512" s="1">
        <f>YEAR(Table1417[[#This Row],[Fecha]])</f>
        <v>2024</v>
      </c>
      <c r="AC512" s="1">
        <v>450</v>
      </c>
      <c r="AD512" s="8">
        <v>0.70547407409999996</v>
      </c>
      <c r="AE512" s="8" t="str">
        <f>TEXT(Table1417[[#This Row],[Fecha]],"mmm")</f>
        <v>dic</v>
      </c>
      <c r="AF512" s="9">
        <f t="shared" si="199"/>
        <v>49</v>
      </c>
    </row>
    <row r="513" spans="1:32">
      <c r="A513" s="1" t="s">
        <v>20</v>
      </c>
      <c r="B513" s="7">
        <v>45451</v>
      </c>
      <c r="C513" s="92">
        <f>YEAR(Table14[[#This Row],[Fecha]])</f>
        <v>2024</v>
      </c>
      <c r="D513" s="1">
        <v>450</v>
      </c>
      <c r="E513" s="8">
        <v>0.60937084720000001</v>
      </c>
      <c r="F513" s="8" t="str">
        <f>TEXT(Table14[[#This Row],[Fecha]],"mmm")</f>
        <v>jun</v>
      </c>
      <c r="G513" s="9">
        <f t="shared" si="197"/>
        <v>23</v>
      </c>
      <c r="Z513" s="1" t="s">
        <v>22</v>
      </c>
      <c r="AA513" s="7">
        <v>45630</v>
      </c>
      <c r="AB513" s="1">
        <f>YEAR(Table1417[[#This Row],[Fecha]])</f>
        <v>2024</v>
      </c>
      <c r="AC513" s="1">
        <v>450</v>
      </c>
      <c r="AD513" s="8">
        <v>0.75913333329999999</v>
      </c>
      <c r="AE513" s="8" t="str">
        <f>TEXT(Table1417[[#This Row],[Fecha]],"mmm")</f>
        <v>dic</v>
      </c>
      <c r="AF513" s="9">
        <f t="shared" si="199"/>
        <v>49</v>
      </c>
    </row>
    <row r="514" spans="1:32">
      <c r="A514" s="1" t="s">
        <v>20</v>
      </c>
      <c r="B514" s="7">
        <v>45453</v>
      </c>
      <c r="C514" s="92">
        <f>YEAR(Table14[[#This Row],[Fecha]])</f>
        <v>2024</v>
      </c>
      <c r="D514" s="1">
        <v>450</v>
      </c>
      <c r="E514" s="8">
        <v>0.53707246379999996</v>
      </c>
      <c r="F514" s="8" t="str">
        <f>TEXT(Table14[[#This Row],[Fecha]],"mmm")</f>
        <v>jun</v>
      </c>
      <c r="G514" s="9">
        <f t="shared" ref="G514:G524" si="200">(WEEKNUM(B514,2))</f>
        <v>24</v>
      </c>
      <c r="Z514" s="1" t="s">
        <v>22</v>
      </c>
      <c r="AA514" s="7">
        <v>45631</v>
      </c>
      <c r="AB514" s="1">
        <f>YEAR(Table1417[[#This Row],[Fecha]])</f>
        <v>2024</v>
      </c>
      <c r="AC514" s="1">
        <v>120</v>
      </c>
      <c r="AD514" s="8">
        <v>0.50984722220000001</v>
      </c>
      <c r="AE514" s="8" t="str">
        <f>TEXT(Table1417[[#This Row],[Fecha]],"mmm")</f>
        <v>dic</v>
      </c>
      <c r="AF514" s="9">
        <f t="shared" si="199"/>
        <v>49</v>
      </c>
    </row>
    <row r="515" spans="1:32">
      <c r="A515" s="1" t="s">
        <v>20</v>
      </c>
      <c r="B515" s="7">
        <v>45454</v>
      </c>
      <c r="C515" s="92">
        <f>YEAR(Table14[[#This Row],[Fecha]])</f>
        <v>2024</v>
      </c>
      <c r="D515" s="1">
        <v>510</v>
      </c>
      <c r="E515" s="8">
        <v>0.70588358870000001</v>
      </c>
      <c r="F515" s="8" t="str">
        <f>TEXT(Table14[[#This Row],[Fecha]],"mmm")</f>
        <v>jun</v>
      </c>
      <c r="G515" s="9">
        <f t="shared" si="200"/>
        <v>24</v>
      </c>
      <c r="Z515" s="1" t="s">
        <v>22</v>
      </c>
      <c r="AA515" s="7">
        <v>45631</v>
      </c>
      <c r="AB515" s="1">
        <f>YEAR(Table1417[[#This Row],[Fecha]])</f>
        <v>2024</v>
      </c>
      <c r="AC515" s="1">
        <v>450</v>
      </c>
      <c r="AD515" s="8">
        <v>0.64844814809999995</v>
      </c>
      <c r="AE515" s="8" t="str">
        <f>TEXT(Table1417[[#This Row],[Fecha]],"mmm")</f>
        <v>dic</v>
      </c>
      <c r="AF515" s="9">
        <f t="shared" si="199"/>
        <v>49</v>
      </c>
    </row>
    <row r="516" spans="1:32">
      <c r="A516" s="1" t="s">
        <v>20</v>
      </c>
      <c r="B516" s="7">
        <v>45454</v>
      </c>
      <c r="C516" s="92">
        <f>YEAR(Table14[[#This Row],[Fecha]])</f>
        <v>2024</v>
      </c>
      <c r="D516" s="1">
        <v>450</v>
      </c>
      <c r="E516" s="8">
        <v>0.45228213509999998</v>
      </c>
      <c r="F516" s="8" t="str">
        <f>TEXT(Table14[[#This Row],[Fecha]],"mmm")</f>
        <v>jun</v>
      </c>
      <c r="G516" s="9">
        <f t="shared" si="200"/>
        <v>24</v>
      </c>
      <c r="Z516" s="1" t="s">
        <v>22</v>
      </c>
      <c r="AA516" s="7">
        <v>45633</v>
      </c>
      <c r="AB516" s="1">
        <f>YEAR(Table1417[[#This Row],[Fecha]])</f>
        <v>2024</v>
      </c>
      <c r="AC516" s="1">
        <v>390</v>
      </c>
      <c r="AD516" s="8">
        <v>0.51098717950000005</v>
      </c>
      <c r="AE516" s="8" t="str">
        <f>TEXT(Table1417[[#This Row],[Fecha]],"mmm")</f>
        <v>dic</v>
      </c>
      <c r="AF516" s="9">
        <f t="shared" si="199"/>
        <v>49</v>
      </c>
    </row>
    <row r="517" spans="1:32">
      <c r="A517" s="1" t="s">
        <v>20</v>
      </c>
      <c r="B517" s="7">
        <v>45455</v>
      </c>
      <c r="C517" s="92">
        <f>YEAR(Table14[[#This Row],[Fecha]])</f>
        <v>2024</v>
      </c>
      <c r="D517" s="1">
        <v>540</v>
      </c>
      <c r="E517" s="8">
        <v>0.70387125220000002</v>
      </c>
      <c r="F517" s="8" t="str">
        <f>TEXT(Table14[[#This Row],[Fecha]],"mmm")</f>
        <v>jun</v>
      </c>
      <c r="G517" s="9">
        <f t="shared" si="200"/>
        <v>24</v>
      </c>
      <c r="Z517" s="1" t="s">
        <v>22</v>
      </c>
      <c r="AA517" s="7">
        <v>45633</v>
      </c>
      <c r="AB517" s="1">
        <f>YEAR(Table1417[[#This Row],[Fecha]])</f>
        <v>2024</v>
      </c>
      <c r="AC517" s="1">
        <v>450</v>
      </c>
      <c r="AD517" s="8">
        <v>0.64525185190000001</v>
      </c>
      <c r="AE517" s="8" t="str">
        <f>TEXT(Table1417[[#This Row],[Fecha]],"mmm")</f>
        <v>dic</v>
      </c>
      <c r="AF517" s="9">
        <f t="shared" si="199"/>
        <v>49</v>
      </c>
    </row>
    <row r="518" spans="1:32">
      <c r="A518" s="1" t="s">
        <v>20</v>
      </c>
      <c r="B518" s="7">
        <v>45455</v>
      </c>
      <c r="C518" s="92">
        <f>YEAR(Table14[[#This Row],[Fecha]])</f>
        <v>2024</v>
      </c>
      <c r="D518" s="1">
        <v>450</v>
      </c>
      <c r="E518" s="8">
        <v>0.69437566139999995</v>
      </c>
      <c r="F518" s="8" t="str">
        <f>TEXT(Table14[[#This Row],[Fecha]],"mmm")</f>
        <v>jun</v>
      </c>
      <c r="G518" s="9">
        <f t="shared" si="200"/>
        <v>24</v>
      </c>
      <c r="Z518" s="1" t="s">
        <v>22</v>
      </c>
      <c r="AA518" s="7">
        <v>45635</v>
      </c>
      <c r="AB518" s="1">
        <f>YEAR(Table1417[[#This Row],[Fecha]])</f>
        <v>2024</v>
      </c>
      <c r="AC518" s="1">
        <v>450</v>
      </c>
      <c r="AD518" s="8">
        <v>0.72765925929999997</v>
      </c>
      <c r="AE518" s="8" t="str">
        <f>TEXT(Table1417[[#This Row],[Fecha]],"mmm")</f>
        <v>dic</v>
      </c>
      <c r="AF518" s="9">
        <f t="shared" ref="AF518:AF532" si="201">(WEEKNUM(AA518,2))</f>
        <v>50</v>
      </c>
    </row>
    <row r="519" spans="1:32">
      <c r="A519" s="1" t="s">
        <v>20</v>
      </c>
      <c r="B519" s="7">
        <v>45456</v>
      </c>
      <c r="C519" s="92">
        <f>YEAR(Table14[[#This Row],[Fecha]])</f>
        <v>2024</v>
      </c>
      <c r="D519" s="1">
        <v>540</v>
      </c>
      <c r="E519" s="8">
        <v>0.7751020408</v>
      </c>
      <c r="F519" s="8" t="str">
        <f>TEXT(Table14[[#This Row],[Fecha]],"mmm")</f>
        <v>jun</v>
      </c>
      <c r="G519" s="9">
        <f t="shared" si="200"/>
        <v>24</v>
      </c>
      <c r="Z519" s="1" t="s">
        <v>22</v>
      </c>
      <c r="AA519" s="7">
        <v>45635</v>
      </c>
      <c r="AB519" s="1">
        <f>YEAR(Table1417[[#This Row],[Fecha]])</f>
        <v>2024</v>
      </c>
      <c r="AC519" s="1">
        <v>390</v>
      </c>
      <c r="AD519" s="8">
        <v>0.46894017090000001</v>
      </c>
      <c r="AE519" s="8" t="str">
        <f>TEXT(Table1417[[#This Row],[Fecha]],"mmm")</f>
        <v>dic</v>
      </c>
      <c r="AF519" s="9">
        <f t="shared" si="201"/>
        <v>50</v>
      </c>
    </row>
    <row r="520" spans="1:32">
      <c r="A520" s="1" t="s">
        <v>20</v>
      </c>
      <c r="B520" s="7">
        <v>45456</v>
      </c>
      <c r="C520" s="92">
        <f>YEAR(Table14[[#This Row],[Fecha]])</f>
        <v>2024</v>
      </c>
      <c r="D520" s="1">
        <v>450</v>
      </c>
      <c r="E520" s="8">
        <v>0.65544671200000004</v>
      </c>
      <c r="F520" s="8" t="str">
        <f>TEXT(Table14[[#This Row],[Fecha]],"mmm")</f>
        <v>jun</v>
      </c>
      <c r="G520" s="9">
        <f t="shared" si="200"/>
        <v>24</v>
      </c>
      <c r="Z520" s="1" t="s">
        <v>22</v>
      </c>
      <c r="AA520" s="7">
        <v>45636</v>
      </c>
      <c r="AB520" s="1">
        <f>YEAR(Table1417[[#This Row],[Fecha]])</f>
        <v>2024</v>
      </c>
      <c r="AC520" s="1">
        <v>450</v>
      </c>
      <c r="AD520" s="8">
        <v>0.62036296300000004</v>
      </c>
      <c r="AE520" s="8" t="str">
        <f>TEXT(Table1417[[#This Row],[Fecha]],"mmm")</f>
        <v>dic</v>
      </c>
      <c r="AF520" s="9">
        <f t="shared" si="201"/>
        <v>50</v>
      </c>
    </row>
    <row r="521" spans="1:32">
      <c r="A521" s="1" t="s">
        <v>20</v>
      </c>
      <c r="B521" s="7">
        <v>45457</v>
      </c>
      <c r="C521" s="92">
        <f>YEAR(Table14[[#This Row],[Fecha]])</f>
        <v>2024</v>
      </c>
      <c r="D521" s="1">
        <v>540</v>
      </c>
      <c r="E521" s="8">
        <v>0.69642701529999995</v>
      </c>
      <c r="F521" s="8" t="str">
        <f>TEXT(Table14[[#This Row],[Fecha]],"mmm")</f>
        <v>jun</v>
      </c>
      <c r="G521" s="9">
        <f t="shared" si="200"/>
        <v>24</v>
      </c>
      <c r="Z521" s="1" t="s">
        <v>22</v>
      </c>
      <c r="AA521" s="7">
        <v>45636</v>
      </c>
      <c r="AB521" s="1">
        <f>YEAR(Table1417[[#This Row],[Fecha]])</f>
        <v>2024</v>
      </c>
      <c r="AC521" s="1">
        <v>450</v>
      </c>
      <c r="AD521" s="8">
        <v>0.65697037039999995</v>
      </c>
      <c r="AE521" s="8" t="str">
        <f>TEXT(Table1417[[#This Row],[Fecha]],"mmm")</f>
        <v>dic</v>
      </c>
      <c r="AF521" s="9">
        <f t="shared" si="201"/>
        <v>50</v>
      </c>
    </row>
    <row r="522" spans="1:32">
      <c r="A522" s="1" t="s">
        <v>20</v>
      </c>
      <c r="B522" s="7">
        <v>45457</v>
      </c>
      <c r="C522" s="92">
        <f>YEAR(Table14[[#This Row],[Fecha]])</f>
        <v>2024</v>
      </c>
      <c r="D522" s="1">
        <v>450</v>
      </c>
      <c r="E522" s="8">
        <v>0.74488017429999998</v>
      </c>
      <c r="F522" s="8" t="str">
        <f>TEXT(Table14[[#This Row],[Fecha]],"mmm")</f>
        <v>jun</v>
      </c>
      <c r="G522" s="9">
        <f t="shared" si="200"/>
        <v>24</v>
      </c>
      <c r="Z522" s="1" t="s">
        <v>22</v>
      </c>
      <c r="AA522" s="7">
        <v>45636</v>
      </c>
      <c r="AB522" s="1">
        <f>YEAR(Table1417[[#This Row],[Fecha]])</f>
        <v>2024</v>
      </c>
      <c r="AC522" s="1">
        <v>540</v>
      </c>
      <c r="AD522" s="8">
        <v>0.56166666669999998</v>
      </c>
      <c r="AE522" s="8" t="str">
        <f>TEXT(Table1417[[#This Row],[Fecha]],"mmm")</f>
        <v>dic</v>
      </c>
      <c r="AF522" s="9">
        <f t="shared" si="201"/>
        <v>50</v>
      </c>
    </row>
    <row r="523" spans="1:32">
      <c r="A523" s="1" t="s">
        <v>20</v>
      </c>
      <c r="B523" s="7">
        <v>45458</v>
      </c>
      <c r="C523" s="92">
        <f>YEAR(Table14[[#This Row],[Fecha]])</f>
        <v>2024</v>
      </c>
      <c r="D523" s="1">
        <v>390</v>
      </c>
      <c r="E523" s="8">
        <v>0.62608695650000001</v>
      </c>
      <c r="F523" s="8" t="str">
        <f>TEXT(Table14[[#This Row],[Fecha]],"mmm")</f>
        <v>jun</v>
      </c>
      <c r="G523" s="9">
        <f t="shared" si="200"/>
        <v>24</v>
      </c>
      <c r="Z523" s="1" t="s">
        <v>22</v>
      </c>
      <c r="AA523" s="7">
        <v>45637</v>
      </c>
      <c r="AB523" s="1">
        <f>YEAR(Table1417[[#This Row],[Fecha]])</f>
        <v>2024</v>
      </c>
      <c r="AC523" s="1">
        <v>450</v>
      </c>
      <c r="AD523" s="8">
        <v>0.59528148150000004</v>
      </c>
      <c r="AE523" s="8" t="str">
        <f>TEXT(Table1417[[#This Row],[Fecha]],"mmm")</f>
        <v>dic</v>
      </c>
      <c r="AF523" s="9">
        <f t="shared" si="201"/>
        <v>50</v>
      </c>
    </row>
    <row r="524" spans="1:32">
      <c r="A524" s="1" t="s">
        <v>20</v>
      </c>
      <c r="B524" s="7">
        <v>45458</v>
      </c>
      <c r="C524" s="92">
        <f>YEAR(Table14[[#This Row],[Fecha]])</f>
        <v>2024</v>
      </c>
      <c r="D524" s="1">
        <v>450</v>
      </c>
      <c r="E524" s="8">
        <v>0.54619367240000005</v>
      </c>
      <c r="F524" s="8" t="str">
        <f>TEXT(Table14[[#This Row],[Fecha]],"mmm")</f>
        <v>jun</v>
      </c>
      <c r="G524" s="9">
        <f t="shared" si="200"/>
        <v>24</v>
      </c>
      <c r="Z524" s="1" t="s">
        <v>22</v>
      </c>
      <c r="AA524" s="7">
        <v>45637</v>
      </c>
      <c r="AB524" s="1">
        <f>YEAR(Table1417[[#This Row],[Fecha]])</f>
        <v>2024</v>
      </c>
      <c r="AC524" s="1">
        <v>450</v>
      </c>
      <c r="AD524" s="8">
        <v>0.30034444440000002</v>
      </c>
      <c r="AE524" s="8" t="str">
        <f>TEXT(Table1417[[#This Row],[Fecha]],"mmm")</f>
        <v>dic</v>
      </c>
      <c r="AF524" s="9">
        <f t="shared" si="201"/>
        <v>50</v>
      </c>
    </row>
    <row r="525" spans="1:32">
      <c r="A525" s="1" t="s">
        <v>20</v>
      </c>
      <c r="B525" s="7">
        <v>45460</v>
      </c>
      <c r="C525" s="92">
        <f>YEAR(Table14[[#This Row],[Fecha]])</f>
        <v>2024</v>
      </c>
      <c r="D525" s="1">
        <v>450</v>
      </c>
      <c r="E525" s="8">
        <v>0.69985487530000001</v>
      </c>
      <c r="F525" s="8" t="str">
        <f>TEXT(Table14[[#This Row],[Fecha]],"mmm")</f>
        <v>jun</v>
      </c>
      <c r="G525" s="9">
        <f t="shared" ref="G525:G533" si="202">(WEEKNUM(B525,2))</f>
        <v>25</v>
      </c>
      <c r="Z525" s="1" t="s">
        <v>22</v>
      </c>
      <c r="AA525" s="7">
        <v>45638</v>
      </c>
      <c r="AB525" s="1">
        <f>YEAR(Table1417[[#This Row],[Fecha]])</f>
        <v>2024</v>
      </c>
      <c r="AC525" s="1">
        <v>450</v>
      </c>
      <c r="AD525" s="8">
        <v>0.69233333330000002</v>
      </c>
      <c r="AE525" s="8" t="str">
        <f>TEXT(Table1417[[#This Row],[Fecha]],"mmm")</f>
        <v>dic</v>
      </c>
      <c r="AF525" s="9">
        <f t="shared" si="201"/>
        <v>50</v>
      </c>
    </row>
    <row r="526" spans="1:32">
      <c r="A526" s="1" t="s">
        <v>20</v>
      </c>
      <c r="B526" s="7">
        <v>45461</v>
      </c>
      <c r="C526" s="92">
        <f>YEAR(Table14[[#This Row],[Fecha]])</f>
        <v>2024</v>
      </c>
      <c r="D526" s="1">
        <v>510</v>
      </c>
      <c r="E526" s="8">
        <v>0.71287715090000003</v>
      </c>
      <c r="F526" s="8" t="str">
        <f>TEXT(Table14[[#This Row],[Fecha]],"mmm")</f>
        <v>jun</v>
      </c>
      <c r="G526" s="9">
        <f t="shared" si="202"/>
        <v>25</v>
      </c>
      <c r="Z526" s="1" t="s">
        <v>22</v>
      </c>
      <c r="AA526" s="7">
        <v>45638</v>
      </c>
      <c r="AB526" s="1">
        <f>YEAR(Table1417[[#This Row],[Fecha]])</f>
        <v>2024</v>
      </c>
      <c r="AC526" s="1">
        <v>450</v>
      </c>
      <c r="AD526" s="8">
        <v>0.65905925929999998</v>
      </c>
      <c r="AE526" s="8" t="str">
        <f>TEXT(Table1417[[#This Row],[Fecha]],"mmm")</f>
        <v>dic</v>
      </c>
      <c r="AF526" s="9">
        <f t="shared" si="201"/>
        <v>50</v>
      </c>
    </row>
    <row r="527" spans="1:32">
      <c r="A527" s="1" t="s">
        <v>20</v>
      </c>
      <c r="B527" s="7">
        <v>45461</v>
      </c>
      <c r="C527" s="92">
        <f>YEAR(Table14[[#This Row],[Fecha]])</f>
        <v>2024</v>
      </c>
      <c r="D527" s="1">
        <v>450</v>
      </c>
      <c r="E527" s="8">
        <v>0.80521541949999997</v>
      </c>
      <c r="F527" s="8" t="str">
        <f>TEXT(Table14[[#This Row],[Fecha]],"mmm")</f>
        <v>jun</v>
      </c>
      <c r="G527" s="9">
        <f t="shared" si="202"/>
        <v>25</v>
      </c>
      <c r="Z527" s="1" t="s">
        <v>22</v>
      </c>
      <c r="AA527" s="7">
        <v>45638</v>
      </c>
      <c r="AB527" s="1">
        <f>YEAR(Table1417[[#This Row],[Fecha]])</f>
        <v>2024</v>
      </c>
      <c r="AC527" s="1">
        <v>540</v>
      </c>
      <c r="AD527" s="8">
        <v>0.63930246909999999</v>
      </c>
      <c r="AE527" s="8" t="str">
        <f>TEXT(Table1417[[#This Row],[Fecha]],"mmm")</f>
        <v>dic</v>
      </c>
      <c r="AF527" s="9">
        <f t="shared" si="201"/>
        <v>50</v>
      </c>
    </row>
    <row r="528" spans="1:32">
      <c r="A528" s="1" t="s">
        <v>20</v>
      </c>
      <c r="B528" s="7">
        <v>45462</v>
      </c>
      <c r="C528" s="92">
        <f>YEAR(Table14[[#This Row],[Fecha]])</f>
        <v>2024</v>
      </c>
      <c r="D528" s="1">
        <v>450</v>
      </c>
      <c r="E528" s="8">
        <v>0.65619954650000001</v>
      </c>
      <c r="F528" s="8" t="str">
        <f>TEXT(Table14[[#This Row],[Fecha]],"mmm")</f>
        <v>jun</v>
      </c>
      <c r="G528" s="9">
        <f t="shared" si="202"/>
        <v>25</v>
      </c>
      <c r="Z528" s="1" t="s">
        <v>22</v>
      </c>
      <c r="AA528" s="7">
        <v>45639</v>
      </c>
      <c r="AB528" s="1">
        <f>YEAR(Table1417[[#This Row],[Fecha]])</f>
        <v>2024</v>
      </c>
      <c r="AC528" s="1">
        <v>450</v>
      </c>
      <c r="AD528" s="8">
        <v>0.68896666669999995</v>
      </c>
      <c r="AE528" s="8" t="str">
        <f>TEXT(Table1417[[#This Row],[Fecha]],"mmm")</f>
        <v>dic</v>
      </c>
      <c r="AF528" s="9">
        <f t="shared" si="201"/>
        <v>50</v>
      </c>
    </row>
    <row r="529" spans="1:32">
      <c r="A529" s="1" t="s">
        <v>20</v>
      </c>
      <c r="B529" s="7">
        <v>45462</v>
      </c>
      <c r="C529" s="92">
        <f>YEAR(Table14[[#This Row],[Fecha]])</f>
        <v>2024</v>
      </c>
      <c r="D529" s="1">
        <v>450</v>
      </c>
      <c r="E529" s="8">
        <v>0.82936961450000002</v>
      </c>
      <c r="F529" s="8" t="str">
        <f>TEXT(Table14[[#This Row],[Fecha]],"mmm")</f>
        <v>jun</v>
      </c>
      <c r="G529" s="9">
        <f t="shared" si="202"/>
        <v>25</v>
      </c>
      <c r="Z529" s="1" t="s">
        <v>22</v>
      </c>
      <c r="AA529" s="7">
        <v>45639</v>
      </c>
      <c r="AB529" s="1">
        <f>YEAR(Table1417[[#This Row],[Fecha]])</f>
        <v>2024</v>
      </c>
      <c r="AC529" s="1">
        <v>450</v>
      </c>
      <c r="AD529" s="8">
        <v>0.47981851850000001</v>
      </c>
      <c r="AE529" s="8" t="str">
        <f>TEXT(Table1417[[#This Row],[Fecha]],"mmm")</f>
        <v>dic</v>
      </c>
      <c r="AF529" s="9">
        <f t="shared" si="201"/>
        <v>50</v>
      </c>
    </row>
    <row r="530" spans="1:32">
      <c r="A530" s="1" t="s">
        <v>20</v>
      </c>
      <c r="B530" s="7">
        <v>45464</v>
      </c>
      <c r="C530" s="92">
        <f>YEAR(Table14[[#This Row],[Fecha]])</f>
        <v>2024</v>
      </c>
      <c r="D530" s="1">
        <v>450</v>
      </c>
      <c r="E530" s="8">
        <v>0.74383597879999996</v>
      </c>
      <c r="F530" s="8" t="str">
        <f>TEXT(Table14[[#This Row],[Fecha]],"mmm")</f>
        <v>jun</v>
      </c>
      <c r="G530" s="9">
        <f t="shared" si="202"/>
        <v>25</v>
      </c>
      <c r="Z530" s="1" t="s">
        <v>22</v>
      </c>
      <c r="AA530" s="7">
        <v>45639</v>
      </c>
      <c r="AB530" s="1">
        <f>YEAR(Table1417[[#This Row],[Fecha]])</f>
        <v>2024</v>
      </c>
      <c r="AC530" s="1">
        <v>480</v>
      </c>
      <c r="AD530" s="8">
        <v>0.53586805559999995</v>
      </c>
      <c r="AE530" s="8" t="str">
        <f>TEXT(Table1417[[#This Row],[Fecha]],"mmm")</f>
        <v>dic</v>
      </c>
      <c r="AF530" s="9">
        <f t="shared" si="201"/>
        <v>50</v>
      </c>
    </row>
    <row r="531" spans="1:32">
      <c r="A531" s="1" t="s">
        <v>20</v>
      </c>
      <c r="B531" s="7">
        <v>45464</v>
      </c>
      <c r="C531" s="92">
        <f>YEAR(Table14[[#This Row],[Fecha]])</f>
        <v>2024</v>
      </c>
      <c r="D531" s="1">
        <v>450</v>
      </c>
      <c r="E531" s="8">
        <v>0.689984127</v>
      </c>
      <c r="F531" s="8" t="str">
        <f>TEXT(Table14[[#This Row],[Fecha]],"mmm")</f>
        <v>jun</v>
      </c>
      <c r="G531" s="9">
        <f t="shared" si="202"/>
        <v>25</v>
      </c>
      <c r="Z531" s="1" t="s">
        <v>22</v>
      </c>
      <c r="AA531" s="7">
        <v>45640</v>
      </c>
      <c r="AB531" s="1">
        <f>YEAR(Table1417[[#This Row],[Fecha]])</f>
        <v>2024</v>
      </c>
      <c r="AC531" s="1">
        <v>330</v>
      </c>
      <c r="AD531" s="8">
        <v>0.65229292930000005</v>
      </c>
      <c r="AE531" s="8" t="str">
        <f>TEXT(Table1417[[#This Row],[Fecha]],"mmm")</f>
        <v>dic</v>
      </c>
      <c r="AF531" s="9">
        <f t="shared" si="201"/>
        <v>50</v>
      </c>
    </row>
    <row r="532" spans="1:32">
      <c r="A532" s="1" t="s">
        <v>20</v>
      </c>
      <c r="B532" s="7">
        <v>45465</v>
      </c>
      <c r="C532" s="92">
        <f>YEAR(Table14[[#This Row],[Fecha]])</f>
        <v>2024</v>
      </c>
      <c r="D532" s="1">
        <v>390</v>
      </c>
      <c r="E532" s="8">
        <v>0.52909051959999998</v>
      </c>
      <c r="F532" s="8" t="str">
        <f>TEXT(Table14[[#This Row],[Fecha]],"mmm")</f>
        <v>jun</v>
      </c>
      <c r="G532" s="9">
        <f t="shared" si="202"/>
        <v>25</v>
      </c>
      <c r="Z532" s="1" t="s">
        <v>22</v>
      </c>
      <c r="AA532" s="7">
        <v>45640</v>
      </c>
      <c r="AB532" s="1">
        <f>YEAR(Table1417[[#This Row],[Fecha]])</f>
        <v>2024</v>
      </c>
      <c r="AC532" s="1">
        <v>450</v>
      </c>
      <c r="AD532" s="8">
        <v>0.5845148148</v>
      </c>
      <c r="AE532" s="8" t="str">
        <f>TEXT(Table1417[[#This Row],[Fecha]],"mmm")</f>
        <v>dic</v>
      </c>
      <c r="AF532" s="9">
        <f t="shared" si="201"/>
        <v>50</v>
      </c>
    </row>
    <row r="533" spans="1:32">
      <c r="A533" s="1" t="s">
        <v>20</v>
      </c>
      <c r="B533" s="7">
        <v>45465</v>
      </c>
      <c r="C533" s="92">
        <f>YEAR(Table14[[#This Row],[Fecha]])</f>
        <v>2024</v>
      </c>
      <c r="D533" s="1">
        <v>450</v>
      </c>
      <c r="E533" s="8">
        <v>0.69501089319999998</v>
      </c>
      <c r="F533" s="8" t="str">
        <f>TEXT(Table14[[#This Row],[Fecha]],"mmm")</f>
        <v>jun</v>
      </c>
      <c r="G533" s="9">
        <f t="shared" si="202"/>
        <v>25</v>
      </c>
      <c r="Z533" s="1" t="s">
        <v>22</v>
      </c>
      <c r="AA533" s="7">
        <v>45642</v>
      </c>
      <c r="AB533" s="1">
        <f>YEAR(Table1417[[#This Row],[Fecha]])</f>
        <v>2024</v>
      </c>
      <c r="AC533" s="1">
        <v>450</v>
      </c>
      <c r="AD533" s="8">
        <v>0.29697777780000001</v>
      </c>
      <c r="AE533" s="8" t="str">
        <f>TEXT(Table1417[[#This Row],[Fecha]],"mmm")</f>
        <v>dic</v>
      </c>
      <c r="AF533" s="9">
        <f t="shared" ref="AF533:AF546" si="203">(WEEKNUM(AA533,2))</f>
        <v>51</v>
      </c>
    </row>
    <row r="534" spans="1:32">
      <c r="A534" s="1" t="s">
        <v>20</v>
      </c>
      <c r="B534" s="7">
        <v>45467</v>
      </c>
      <c r="C534" s="92">
        <f>YEAR(Table14[[#This Row],[Fecha]])</f>
        <v>2024</v>
      </c>
      <c r="D534" s="1">
        <v>540</v>
      </c>
      <c r="E534" s="8">
        <v>0.66682608700000001</v>
      </c>
      <c r="F534" s="8" t="str">
        <f>TEXT(Table14[[#This Row],[Fecha]],"mmm")</f>
        <v>jun</v>
      </c>
      <c r="G534" s="9">
        <f t="shared" ref="G534:G542" si="204">(WEEKNUM(B534,2))</f>
        <v>26</v>
      </c>
      <c r="Z534" s="1" t="s">
        <v>22</v>
      </c>
      <c r="AA534" s="7">
        <v>45642</v>
      </c>
      <c r="AB534" s="1">
        <f>YEAR(Table1417[[#This Row],[Fecha]])</f>
        <v>2024</v>
      </c>
      <c r="AC534" s="1">
        <v>390</v>
      </c>
      <c r="AD534" s="8">
        <v>0.44238461540000001</v>
      </c>
      <c r="AE534" s="8" t="str">
        <f>TEXT(Table1417[[#This Row],[Fecha]],"mmm")</f>
        <v>dic</v>
      </c>
      <c r="AF534" s="9">
        <f t="shared" si="203"/>
        <v>51</v>
      </c>
    </row>
    <row r="535" spans="1:32">
      <c r="A535" s="1" t="s">
        <v>20</v>
      </c>
      <c r="B535" s="7">
        <v>45468</v>
      </c>
      <c r="C535" s="92">
        <f>YEAR(Table14[[#This Row],[Fecha]])</f>
        <v>2024</v>
      </c>
      <c r="D535" s="1">
        <v>510</v>
      </c>
      <c r="E535" s="8">
        <v>0.77238001079999996</v>
      </c>
      <c r="F535" s="8" t="str">
        <f>TEXT(Table14[[#This Row],[Fecha]],"mmm")</f>
        <v>jun</v>
      </c>
      <c r="G535" s="9">
        <f t="shared" si="204"/>
        <v>26</v>
      </c>
      <c r="Z535" s="1" t="s">
        <v>22</v>
      </c>
      <c r="AA535" s="7">
        <v>45643</v>
      </c>
      <c r="AB535" s="1">
        <f>YEAR(Table1417[[#This Row],[Fecha]])</f>
        <v>2024</v>
      </c>
      <c r="AC535" s="1">
        <v>450</v>
      </c>
      <c r="AD535" s="8">
        <v>0.4914666667</v>
      </c>
      <c r="AE535" s="8" t="str">
        <f>TEXT(Table1417[[#This Row],[Fecha]],"mmm")</f>
        <v>dic</v>
      </c>
      <c r="AF535" s="9">
        <f t="shared" si="203"/>
        <v>51</v>
      </c>
    </row>
    <row r="536" spans="1:32">
      <c r="A536" s="1" t="s">
        <v>20</v>
      </c>
      <c r="B536" s="7">
        <v>45468</v>
      </c>
      <c r="C536" s="92">
        <f>YEAR(Table14[[#This Row],[Fecha]])</f>
        <v>2024</v>
      </c>
      <c r="D536" s="1">
        <v>450</v>
      </c>
      <c r="E536" s="8">
        <v>0.63640816330000005</v>
      </c>
      <c r="F536" s="8" t="str">
        <f>TEXT(Table14[[#This Row],[Fecha]],"mmm")</f>
        <v>jun</v>
      </c>
      <c r="G536" s="9">
        <f t="shared" si="204"/>
        <v>26</v>
      </c>
      <c r="Z536" s="1" t="s">
        <v>22</v>
      </c>
      <c r="AA536" s="7">
        <v>45643</v>
      </c>
      <c r="AB536" s="1">
        <f>YEAR(Table1417[[#This Row],[Fecha]])</f>
        <v>2024</v>
      </c>
      <c r="AC536" s="1">
        <v>450</v>
      </c>
      <c r="AD536" s="8">
        <v>0.52569629630000003</v>
      </c>
      <c r="AE536" s="8" t="str">
        <f>TEXT(Table1417[[#This Row],[Fecha]],"mmm")</f>
        <v>dic</v>
      </c>
      <c r="AF536" s="9">
        <f t="shared" si="203"/>
        <v>51</v>
      </c>
    </row>
    <row r="537" spans="1:32">
      <c r="A537" s="1" t="s">
        <v>20</v>
      </c>
      <c r="B537" s="7">
        <v>45469</v>
      </c>
      <c r="C537" s="92">
        <f>YEAR(Table14[[#This Row],[Fecha]])</f>
        <v>2024</v>
      </c>
      <c r="D537" s="1">
        <v>540</v>
      </c>
      <c r="E537" s="8">
        <v>0.77673469390000005</v>
      </c>
      <c r="F537" s="8" t="str">
        <f>TEXT(Table14[[#This Row],[Fecha]],"mmm")</f>
        <v>jun</v>
      </c>
      <c r="G537" s="9">
        <f t="shared" si="204"/>
        <v>26</v>
      </c>
      <c r="Z537" s="1" t="s">
        <v>22</v>
      </c>
      <c r="AA537" s="7">
        <v>45644</v>
      </c>
      <c r="AB537" s="1">
        <f>YEAR(Table1417[[#This Row],[Fecha]])</f>
        <v>2024</v>
      </c>
      <c r="AC537" s="1">
        <v>450</v>
      </c>
      <c r="AD537" s="8">
        <v>0.58201851849999997</v>
      </c>
      <c r="AE537" s="8" t="str">
        <f>TEXT(Table1417[[#This Row],[Fecha]],"mmm")</f>
        <v>dic</v>
      </c>
      <c r="AF537" s="9">
        <f t="shared" si="203"/>
        <v>51</v>
      </c>
    </row>
    <row r="538" spans="1:32">
      <c r="A538" s="1" t="s">
        <v>20</v>
      </c>
      <c r="B538" s="7">
        <v>45469</v>
      </c>
      <c r="C538" s="92">
        <f>YEAR(Table14[[#This Row],[Fecha]])</f>
        <v>2024</v>
      </c>
      <c r="D538" s="1">
        <v>450</v>
      </c>
      <c r="E538" s="8">
        <v>0.59501519179999995</v>
      </c>
      <c r="F538" s="8" t="str">
        <f>TEXT(Table14[[#This Row],[Fecha]],"mmm")</f>
        <v>jun</v>
      </c>
      <c r="G538" s="9">
        <f t="shared" si="204"/>
        <v>26</v>
      </c>
      <c r="Z538" s="1" t="s">
        <v>22</v>
      </c>
      <c r="AA538" s="7">
        <v>45644</v>
      </c>
      <c r="AB538" s="1">
        <f>YEAR(Table1417[[#This Row],[Fecha]])</f>
        <v>2024</v>
      </c>
      <c r="AC538" s="1">
        <v>450</v>
      </c>
      <c r="AD538" s="8">
        <v>0.44389259260000002</v>
      </c>
      <c r="AE538" s="8" t="str">
        <f>TEXT(Table1417[[#This Row],[Fecha]],"mmm")</f>
        <v>dic</v>
      </c>
      <c r="AF538" s="9">
        <f t="shared" si="203"/>
        <v>51</v>
      </c>
    </row>
    <row r="539" spans="1:32">
      <c r="A539" s="1" t="s">
        <v>20</v>
      </c>
      <c r="B539" s="7">
        <v>45470</v>
      </c>
      <c r="C539" s="92">
        <f>YEAR(Table14[[#This Row],[Fecha]])</f>
        <v>2024</v>
      </c>
      <c r="D539" s="1">
        <v>570</v>
      </c>
      <c r="E539" s="8">
        <v>0.60814178299999999</v>
      </c>
      <c r="F539" s="8" t="str">
        <f>TEXT(Table14[[#This Row],[Fecha]],"mmm")</f>
        <v>jun</v>
      </c>
      <c r="G539" s="9">
        <f t="shared" si="204"/>
        <v>26</v>
      </c>
      <c r="Z539" s="1" t="s">
        <v>22</v>
      </c>
      <c r="AA539" s="7">
        <v>45645</v>
      </c>
      <c r="AB539" s="1">
        <f>YEAR(Table1417[[#This Row],[Fecha]])</f>
        <v>2024</v>
      </c>
      <c r="AC539" s="1">
        <v>450</v>
      </c>
      <c r="AD539" s="8">
        <v>0.68618518520000005</v>
      </c>
      <c r="AE539" s="8" t="str">
        <f>TEXT(Table1417[[#This Row],[Fecha]],"mmm")</f>
        <v>dic</v>
      </c>
      <c r="AF539" s="9">
        <f t="shared" si="203"/>
        <v>51</v>
      </c>
    </row>
    <row r="540" spans="1:32">
      <c r="A540" s="1" t="s">
        <v>20</v>
      </c>
      <c r="B540" s="7">
        <v>45470</v>
      </c>
      <c r="C540" s="92">
        <f>YEAR(Table14[[#This Row],[Fecha]])</f>
        <v>2024</v>
      </c>
      <c r="D540" s="1">
        <v>450</v>
      </c>
      <c r="E540" s="8">
        <v>0.19297959179999999</v>
      </c>
      <c r="F540" s="8" t="str">
        <f>TEXT(Table14[[#This Row],[Fecha]],"mmm")</f>
        <v>jun</v>
      </c>
      <c r="G540" s="9">
        <f t="shared" si="204"/>
        <v>26</v>
      </c>
      <c r="Z540" s="1" t="s">
        <v>22</v>
      </c>
      <c r="AA540" s="7">
        <v>45645</v>
      </c>
      <c r="AB540" s="1">
        <f>YEAR(Table1417[[#This Row],[Fecha]])</f>
        <v>2024</v>
      </c>
      <c r="AC540" s="1">
        <v>450</v>
      </c>
      <c r="AD540" s="8">
        <v>0.54705925929999999</v>
      </c>
      <c r="AE540" s="8" t="str">
        <f>TEXT(Table1417[[#This Row],[Fecha]],"mmm")</f>
        <v>dic</v>
      </c>
      <c r="AF540" s="9">
        <f t="shared" si="203"/>
        <v>51</v>
      </c>
    </row>
    <row r="541" spans="1:32">
      <c r="A541" s="1" t="s">
        <v>20</v>
      </c>
      <c r="B541" s="7">
        <v>45471</v>
      </c>
      <c r="C541" s="92">
        <f>YEAR(Table14[[#This Row],[Fecha]])</f>
        <v>2024</v>
      </c>
      <c r="D541" s="1">
        <v>450</v>
      </c>
      <c r="E541" s="8">
        <v>0.61287981859999996</v>
      </c>
      <c r="F541" s="8" t="str">
        <f>TEXT(Table14[[#This Row],[Fecha]],"mmm")</f>
        <v>jun</v>
      </c>
      <c r="G541" s="9">
        <f t="shared" si="204"/>
        <v>26</v>
      </c>
      <c r="Z541" s="1" t="s">
        <v>22</v>
      </c>
      <c r="AA541" s="7">
        <v>45646</v>
      </c>
      <c r="AB541" s="1">
        <f>YEAR(Table1417[[#This Row],[Fecha]])</f>
        <v>2024</v>
      </c>
      <c r="AC541" s="1">
        <v>450</v>
      </c>
      <c r="AD541" s="8">
        <v>0.68178518519999998</v>
      </c>
      <c r="AE541" s="8" t="str">
        <f>TEXT(Table1417[[#This Row],[Fecha]],"mmm")</f>
        <v>dic</v>
      </c>
      <c r="AF541" s="9">
        <f t="shared" si="203"/>
        <v>51</v>
      </c>
    </row>
    <row r="542" spans="1:32">
      <c r="A542" s="1" t="s">
        <v>20</v>
      </c>
      <c r="B542" s="7">
        <v>45471</v>
      </c>
      <c r="C542" s="92">
        <f>YEAR(Table14[[#This Row],[Fecha]])</f>
        <v>2024</v>
      </c>
      <c r="D542" s="1">
        <v>450</v>
      </c>
      <c r="E542" s="8">
        <v>0.61948735320000003</v>
      </c>
      <c r="F542" s="8" t="str">
        <f>TEXT(Table14[[#This Row],[Fecha]],"mmm")</f>
        <v>jun</v>
      </c>
      <c r="G542" s="9">
        <f t="shared" si="204"/>
        <v>26</v>
      </c>
      <c r="Z542" s="1" t="s">
        <v>22</v>
      </c>
      <c r="AA542" s="7">
        <v>45646</v>
      </c>
      <c r="AB542" s="1">
        <f>YEAR(Table1417[[#This Row],[Fecha]])</f>
        <v>2024</v>
      </c>
      <c r="AC542" s="1">
        <v>450</v>
      </c>
      <c r="AD542" s="8">
        <v>0.68639259259999996</v>
      </c>
      <c r="AE542" s="8" t="str">
        <f>TEXT(Table1417[[#This Row],[Fecha]],"mmm")</f>
        <v>dic</v>
      </c>
      <c r="AF542" s="9">
        <f t="shared" si="203"/>
        <v>51</v>
      </c>
    </row>
    <row r="543" spans="1:32">
      <c r="A543" s="1" t="s">
        <v>20</v>
      </c>
      <c r="B543" s="7">
        <v>45474</v>
      </c>
      <c r="C543" s="92">
        <f>YEAR(Table14[[#This Row],[Fecha]])</f>
        <v>2024</v>
      </c>
      <c r="D543" s="1">
        <v>510</v>
      </c>
      <c r="E543" s="8">
        <v>0.4411303345</v>
      </c>
      <c r="F543" s="8" t="str">
        <f>TEXT(Table14[[#This Row],[Fecha]],"mmm")</f>
        <v>jul</v>
      </c>
      <c r="G543" s="9">
        <f t="shared" ref="G543:G554" si="205">(WEEKNUM(B543,2))</f>
        <v>27</v>
      </c>
      <c r="Z543" s="1" t="s">
        <v>22</v>
      </c>
      <c r="AA543" s="7">
        <v>45647</v>
      </c>
      <c r="AB543" s="1">
        <f>YEAR(Table1417[[#This Row],[Fecha]])</f>
        <v>2024</v>
      </c>
      <c r="AC543" s="1">
        <v>390</v>
      </c>
      <c r="AD543" s="8">
        <v>0.65458119660000003</v>
      </c>
      <c r="AE543" s="8" t="str">
        <f>TEXT(Table1417[[#This Row],[Fecha]],"mmm")</f>
        <v>dic</v>
      </c>
      <c r="AF543" s="9">
        <f t="shared" si="203"/>
        <v>51</v>
      </c>
    </row>
    <row r="544" spans="1:32">
      <c r="A544" s="1" t="s">
        <v>20</v>
      </c>
      <c r="B544" s="7">
        <v>45474</v>
      </c>
      <c r="C544" s="92">
        <f>YEAR(Table14[[#This Row],[Fecha]])</f>
        <v>2024</v>
      </c>
      <c r="D544" s="1">
        <v>390</v>
      </c>
      <c r="E544" s="8">
        <v>0.60401206640000005</v>
      </c>
      <c r="F544" s="8" t="str">
        <f>TEXT(Table14[[#This Row],[Fecha]],"mmm")</f>
        <v>jul</v>
      </c>
      <c r="G544" s="9">
        <f t="shared" si="205"/>
        <v>27</v>
      </c>
      <c r="Z544" s="1" t="s">
        <v>22</v>
      </c>
      <c r="AA544" s="7">
        <v>45647</v>
      </c>
      <c r="AB544" s="1">
        <f>YEAR(Table1417[[#This Row],[Fecha]])</f>
        <v>2024</v>
      </c>
      <c r="AC544" s="1">
        <v>450</v>
      </c>
      <c r="AD544" s="8">
        <v>0.51290370370000005</v>
      </c>
      <c r="AE544" s="8" t="str">
        <f>TEXT(Table1417[[#This Row],[Fecha]],"mmm")</f>
        <v>dic</v>
      </c>
      <c r="AF544" s="9">
        <f t="shared" si="203"/>
        <v>51</v>
      </c>
    </row>
    <row r="545" spans="1:32">
      <c r="A545" s="1" t="s">
        <v>20</v>
      </c>
      <c r="B545" s="7">
        <v>45475</v>
      </c>
      <c r="C545" s="92">
        <f>YEAR(Table14[[#This Row],[Fecha]])</f>
        <v>2024</v>
      </c>
      <c r="D545" s="1">
        <v>510</v>
      </c>
      <c r="E545" s="8">
        <v>0.57762371619999997</v>
      </c>
      <c r="F545" s="8" t="str">
        <f>TEXT(Table14[[#This Row],[Fecha]],"mmm")</f>
        <v>jul</v>
      </c>
      <c r="G545" s="9">
        <f t="shared" si="205"/>
        <v>27</v>
      </c>
      <c r="Z545" s="1" t="s">
        <v>22</v>
      </c>
      <c r="AA545" s="7">
        <v>45648</v>
      </c>
      <c r="AB545" s="1">
        <f>YEAR(Table1417[[#This Row],[Fecha]])</f>
        <v>2024</v>
      </c>
      <c r="AC545" s="1">
        <v>450</v>
      </c>
      <c r="AD545" s="8">
        <v>0.57346666670000002</v>
      </c>
      <c r="AE545" s="8" t="str">
        <f>TEXT(Table1417[[#This Row],[Fecha]],"mmm")</f>
        <v>dic</v>
      </c>
      <c r="AF545" s="9">
        <f t="shared" si="203"/>
        <v>51</v>
      </c>
    </row>
    <row r="546" spans="1:32">
      <c r="A546" s="1" t="s">
        <v>20</v>
      </c>
      <c r="B546" s="7">
        <v>45475</v>
      </c>
      <c r="C546" s="92">
        <f>YEAR(Table14[[#This Row],[Fecha]])</f>
        <v>2024</v>
      </c>
      <c r="D546" s="1">
        <v>450</v>
      </c>
      <c r="E546" s="8">
        <v>0.71654875279999997</v>
      </c>
      <c r="F546" s="8" t="str">
        <f>TEXT(Table14[[#This Row],[Fecha]],"mmm")</f>
        <v>jul</v>
      </c>
      <c r="G546" s="9">
        <f t="shared" si="205"/>
        <v>27</v>
      </c>
      <c r="Z546" s="1" t="s">
        <v>22</v>
      </c>
      <c r="AA546" s="7">
        <v>45648</v>
      </c>
      <c r="AB546" s="1">
        <f>YEAR(Table1417[[#This Row],[Fecha]])</f>
        <v>2024</v>
      </c>
      <c r="AC546" s="1">
        <v>450</v>
      </c>
      <c r="AD546" s="8">
        <v>0.47204814810000001</v>
      </c>
      <c r="AE546" s="8" t="str">
        <f>TEXT(Table1417[[#This Row],[Fecha]],"mmm")</f>
        <v>dic</v>
      </c>
      <c r="AF546" s="9">
        <f t="shared" si="203"/>
        <v>51</v>
      </c>
    </row>
    <row r="547" spans="1:32">
      <c r="A547" s="1" t="s">
        <v>20</v>
      </c>
      <c r="B547" s="7">
        <v>45476</v>
      </c>
      <c r="C547" s="92">
        <f>YEAR(Table14[[#This Row],[Fecha]])</f>
        <v>2024</v>
      </c>
      <c r="D547" s="1">
        <v>510</v>
      </c>
      <c r="E547" s="8">
        <v>0.68809990659999998</v>
      </c>
      <c r="F547" s="8" t="str">
        <f>TEXT(Table14[[#This Row],[Fecha]],"mmm")</f>
        <v>jul</v>
      </c>
      <c r="G547" s="9">
        <f t="shared" si="205"/>
        <v>27</v>
      </c>
      <c r="Z547" s="1" t="s">
        <v>22</v>
      </c>
      <c r="AA547" s="7">
        <v>45649</v>
      </c>
      <c r="AB547" s="178">
        <f>YEAR(Table1417[[#This Row],[Fecha]])</f>
        <v>2024</v>
      </c>
      <c r="AC547" s="178">
        <v>450</v>
      </c>
      <c r="AD547" s="8">
        <v>0.6497259259</v>
      </c>
      <c r="AE547" s="8" t="str">
        <f>TEXT(Table1417[[#This Row],[Fecha]],"mmm")</f>
        <v>dic</v>
      </c>
      <c r="AF547" s="9">
        <f t="shared" ref="AF547:AF557" si="206">(WEEKNUM(AA547,2))</f>
        <v>52</v>
      </c>
    </row>
    <row r="548" spans="1:32">
      <c r="A548" s="1" t="s">
        <v>20</v>
      </c>
      <c r="B548" s="7">
        <v>45476</v>
      </c>
      <c r="C548" s="92">
        <f>YEAR(Table14[[#This Row],[Fecha]])</f>
        <v>2024</v>
      </c>
      <c r="D548" s="1">
        <v>450</v>
      </c>
      <c r="E548" s="8">
        <v>0.60893650789999998</v>
      </c>
      <c r="F548" s="8" t="str">
        <f>TEXT(Table14[[#This Row],[Fecha]],"mmm")</f>
        <v>jul</v>
      </c>
      <c r="G548" s="9">
        <f t="shared" si="205"/>
        <v>27</v>
      </c>
      <c r="Z548" s="1" t="s">
        <v>22</v>
      </c>
      <c r="AA548" s="7">
        <v>45649</v>
      </c>
      <c r="AB548" s="178">
        <f>YEAR(Table1417[[#This Row],[Fecha]])</f>
        <v>2024</v>
      </c>
      <c r="AC548" s="178">
        <v>390</v>
      </c>
      <c r="AD548" s="8">
        <v>0.37435897439999999</v>
      </c>
      <c r="AE548" s="8" t="str">
        <f>TEXT(Table1417[[#This Row],[Fecha]],"mmm")</f>
        <v>dic</v>
      </c>
      <c r="AF548" s="9">
        <f t="shared" si="206"/>
        <v>52</v>
      </c>
    </row>
    <row r="549" spans="1:32">
      <c r="A549" s="1" t="s">
        <v>20</v>
      </c>
      <c r="B549" s="7">
        <v>45477</v>
      </c>
      <c r="C549" s="92">
        <f>YEAR(Table14[[#This Row],[Fecha]])</f>
        <v>2024</v>
      </c>
      <c r="D549" s="1">
        <v>510</v>
      </c>
      <c r="E549" s="8">
        <v>0.77326130449999997</v>
      </c>
      <c r="F549" s="8" t="str">
        <f>TEXT(Table14[[#This Row],[Fecha]],"mmm")</f>
        <v>jul</v>
      </c>
      <c r="G549" s="9">
        <f t="shared" si="205"/>
        <v>27</v>
      </c>
      <c r="Z549" s="1" t="s">
        <v>22</v>
      </c>
      <c r="AA549" s="7">
        <v>45650</v>
      </c>
      <c r="AB549" s="178">
        <f>YEAR(Table1417[[#This Row],[Fecha]])</f>
        <v>2024</v>
      </c>
      <c r="AC549" s="178">
        <v>450</v>
      </c>
      <c r="AD549" s="8">
        <v>0.51682962960000001</v>
      </c>
      <c r="AE549" s="8" t="str">
        <f>TEXT(Table1417[[#This Row],[Fecha]],"mmm")</f>
        <v>dic</v>
      </c>
      <c r="AF549" s="9">
        <f t="shared" si="206"/>
        <v>52</v>
      </c>
    </row>
    <row r="550" spans="1:32">
      <c r="A550" s="1" t="s">
        <v>20</v>
      </c>
      <c r="B550" s="7">
        <v>45477</v>
      </c>
      <c r="C550" s="92">
        <f>YEAR(Table14[[#This Row],[Fecha]])</f>
        <v>2024</v>
      </c>
      <c r="D550" s="1">
        <v>450</v>
      </c>
      <c r="E550" s="8">
        <v>0.56302494329999997</v>
      </c>
      <c r="F550" s="8" t="str">
        <f>TEXT(Table14[[#This Row],[Fecha]],"mmm")</f>
        <v>jul</v>
      </c>
      <c r="G550" s="9">
        <f t="shared" si="205"/>
        <v>27</v>
      </c>
      <c r="Z550" s="1" t="s">
        <v>22</v>
      </c>
      <c r="AA550" s="7">
        <v>45650</v>
      </c>
      <c r="AB550" s="178">
        <f>YEAR(Table1417[[#This Row],[Fecha]])</f>
        <v>2024</v>
      </c>
      <c r="AC550" s="178">
        <v>450</v>
      </c>
      <c r="AD550" s="8">
        <v>0.26705185190000003</v>
      </c>
      <c r="AE550" s="8" t="str">
        <f>TEXT(Table1417[[#This Row],[Fecha]],"mmm")</f>
        <v>dic</v>
      </c>
      <c r="AF550" s="9">
        <f t="shared" si="206"/>
        <v>52</v>
      </c>
    </row>
    <row r="551" spans="1:32">
      <c r="A551" s="1" t="s">
        <v>20</v>
      </c>
      <c r="B551" s="7">
        <v>45478</v>
      </c>
      <c r="C551" s="92">
        <f>YEAR(Table14[[#This Row],[Fecha]])</f>
        <v>2024</v>
      </c>
      <c r="D551" s="1">
        <v>450</v>
      </c>
      <c r="E551" s="8">
        <v>0.4858950554</v>
      </c>
      <c r="F551" s="8" t="str">
        <f>TEXT(Table14[[#This Row],[Fecha]],"mmm")</f>
        <v>jul</v>
      </c>
      <c r="G551" s="9">
        <f t="shared" si="205"/>
        <v>27</v>
      </c>
      <c r="Z551" s="1" t="s">
        <v>22</v>
      </c>
      <c r="AA551" s="7">
        <v>45652</v>
      </c>
      <c r="AB551" s="178">
        <f>YEAR(Table1417[[#This Row],[Fecha]])</f>
        <v>2024</v>
      </c>
      <c r="AC551" s="178">
        <v>450</v>
      </c>
      <c r="AD551" s="8">
        <v>0.57155555560000004</v>
      </c>
      <c r="AE551" s="8" t="str">
        <f>TEXT(Table1417[[#This Row],[Fecha]],"mmm")</f>
        <v>dic</v>
      </c>
      <c r="AF551" s="9">
        <f t="shared" si="206"/>
        <v>52</v>
      </c>
    </row>
    <row r="552" spans="1:32">
      <c r="A552" s="1" t="s">
        <v>20</v>
      </c>
      <c r="B552" s="7">
        <v>45478</v>
      </c>
      <c r="C552" s="92">
        <f>YEAR(Table14[[#This Row],[Fecha]])</f>
        <v>2024</v>
      </c>
      <c r="D552" s="1">
        <v>450</v>
      </c>
      <c r="E552" s="8">
        <v>0.5523976035</v>
      </c>
      <c r="F552" s="8" t="str">
        <f>TEXT(Table14[[#This Row],[Fecha]],"mmm")</f>
        <v>jul</v>
      </c>
      <c r="G552" s="9">
        <f t="shared" si="205"/>
        <v>27</v>
      </c>
      <c r="Z552" s="1" t="s">
        <v>22</v>
      </c>
      <c r="AA552" s="7">
        <v>45653</v>
      </c>
      <c r="AB552" s="178">
        <f>YEAR(Table1417[[#This Row],[Fecha]])</f>
        <v>2024</v>
      </c>
      <c r="AC552" s="178">
        <v>450</v>
      </c>
      <c r="AD552" s="8">
        <v>0.60067037040000004</v>
      </c>
      <c r="AE552" s="8" t="str">
        <f>TEXT(Table1417[[#This Row],[Fecha]],"mmm")</f>
        <v>dic</v>
      </c>
      <c r="AF552" s="9">
        <f t="shared" si="206"/>
        <v>52</v>
      </c>
    </row>
    <row r="553" spans="1:32">
      <c r="A553" s="1" t="s">
        <v>20</v>
      </c>
      <c r="B553" s="7">
        <v>45479</v>
      </c>
      <c r="C553" s="92">
        <f>YEAR(Table14[[#This Row],[Fecha]])</f>
        <v>2024</v>
      </c>
      <c r="D553" s="1">
        <v>390</v>
      </c>
      <c r="E553" s="8">
        <v>0.60218200099999997</v>
      </c>
      <c r="F553" s="8" t="str">
        <f>TEXT(Table14[[#This Row],[Fecha]],"mmm")</f>
        <v>jul</v>
      </c>
      <c r="G553" s="9">
        <f t="shared" si="205"/>
        <v>27</v>
      </c>
      <c r="Z553" s="1" t="s">
        <v>22</v>
      </c>
      <c r="AA553" s="7">
        <v>45653</v>
      </c>
      <c r="AB553" s="178">
        <f>YEAR(Table1417[[#This Row],[Fecha]])</f>
        <v>2024</v>
      </c>
      <c r="AC553" s="178">
        <v>450</v>
      </c>
      <c r="AD553" s="8">
        <v>0.4757740741</v>
      </c>
      <c r="AE553" s="8" t="str">
        <f>TEXT(Table1417[[#This Row],[Fecha]],"mmm")</f>
        <v>dic</v>
      </c>
      <c r="AF553" s="9">
        <f t="shared" si="206"/>
        <v>52</v>
      </c>
    </row>
    <row r="554" spans="1:32">
      <c r="A554" s="1" t="s">
        <v>20</v>
      </c>
      <c r="B554" s="7">
        <v>45479</v>
      </c>
      <c r="C554" s="92">
        <f>YEAR(Table14[[#This Row],[Fecha]])</f>
        <v>2024</v>
      </c>
      <c r="D554" s="1">
        <v>450</v>
      </c>
      <c r="E554" s="8">
        <v>0.59996840959999997</v>
      </c>
      <c r="F554" s="8" t="str">
        <f>TEXT(Table14[[#This Row],[Fecha]],"mmm")</f>
        <v>jul</v>
      </c>
      <c r="G554" s="9">
        <f t="shared" si="205"/>
        <v>27</v>
      </c>
      <c r="Z554" s="1" t="s">
        <v>22</v>
      </c>
      <c r="AA554" s="7">
        <v>45654</v>
      </c>
      <c r="AB554" s="178">
        <f>YEAR(Table1417[[#This Row],[Fecha]])</f>
        <v>2024</v>
      </c>
      <c r="AC554" s="178">
        <v>300</v>
      </c>
      <c r="AD554" s="8">
        <v>0.66932222220000004</v>
      </c>
      <c r="AE554" s="8" t="str">
        <f>TEXT(Table1417[[#This Row],[Fecha]],"mmm")</f>
        <v>dic</v>
      </c>
      <c r="AF554" s="9">
        <f t="shared" si="206"/>
        <v>52</v>
      </c>
    </row>
    <row r="555" spans="1:32">
      <c r="A555" s="1" t="s">
        <v>20</v>
      </c>
      <c r="B555" s="7">
        <v>45481</v>
      </c>
      <c r="C555" s="92">
        <f>YEAR(Table14[[#This Row],[Fecha]])</f>
        <v>2024</v>
      </c>
      <c r="D555" s="1">
        <v>510</v>
      </c>
      <c r="E555" s="8">
        <v>0.52569404230000005</v>
      </c>
      <c r="F555" s="8" t="str">
        <f>TEXT(Table14[[#This Row],[Fecha]],"mmm")</f>
        <v>jul</v>
      </c>
      <c r="G555" s="9">
        <f t="shared" ref="G555:G566" si="207">(WEEKNUM(B555,2))</f>
        <v>28</v>
      </c>
      <c r="Z555" s="1" t="s">
        <v>22</v>
      </c>
      <c r="AA555" s="7">
        <v>45654</v>
      </c>
      <c r="AB555" s="178">
        <f>YEAR(Table1417[[#This Row],[Fecha]])</f>
        <v>2024</v>
      </c>
      <c r="AC555" s="178">
        <v>450</v>
      </c>
      <c r="AD555" s="8">
        <v>0.59291481479999997</v>
      </c>
      <c r="AE555" s="8" t="str">
        <f>TEXT(Table1417[[#This Row],[Fecha]],"mmm")</f>
        <v>dic</v>
      </c>
      <c r="AF555" s="9">
        <f t="shared" si="206"/>
        <v>52</v>
      </c>
    </row>
    <row r="556" spans="1:32">
      <c r="A556" s="1" t="s">
        <v>20</v>
      </c>
      <c r="B556" s="7">
        <v>45481</v>
      </c>
      <c r="C556" s="92">
        <f>YEAR(Table14[[#This Row],[Fecha]])</f>
        <v>2024</v>
      </c>
      <c r="D556" s="1">
        <v>390</v>
      </c>
      <c r="E556" s="8">
        <v>0.58264454499999996</v>
      </c>
      <c r="F556" s="8" t="str">
        <f>TEXT(Table14[[#This Row],[Fecha]],"mmm")</f>
        <v>jul</v>
      </c>
      <c r="G556" s="9">
        <f t="shared" si="207"/>
        <v>28</v>
      </c>
      <c r="Z556" s="1" t="s">
        <v>22</v>
      </c>
      <c r="AA556" s="7">
        <v>45655</v>
      </c>
      <c r="AB556" s="178">
        <f>YEAR(Table1417[[#This Row],[Fecha]])</f>
        <v>2024</v>
      </c>
      <c r="AC556" s="178">
        <v>420</v>
      </c>
      <c r="AD556" s="8">
        <v>0.64239682539999998</v>
      </c>
      <c r="AE556" s="8" t="str">
        <f>TEXT(Table1417[[#This Row],[Fecha]],"mmm")</f>
        <v>dic</v>
      </c>
      <c r="AF556" s="9">
        <f t="shared" si="206"/>
        <v>52</v>
      </c>
    </row>
    <row r="557" spans="1:32">
      <c r="A557" s="1" t="s">
        <v>20</v>
      </c>
      <c r="B557" s="7">
        <v>45482</v>
      </c>
      <c r="C557" s="92">
        <f>YEAR(Table14[[#This Row],[Fecha]])</f>
        <v>2024</v>
      </c>
      <c r="D557" s="1">
        <v>450</v>
      </c>
      <c r="E557" s="8">
        <v>0.33617460319999998</v>
      </c>
      <c r="F557" s="8" t="str">
        <f>TEXT(Table14[[#This Row],[Fecha]],"mmm")</f>
        <v>jul</v>
      </c>
      <c r="G557" s="9">
        <f t="shared" si="207"/>
        <v>28</v>
      </c>
      <c r="Z557" s="1" t="s">
        <v>22</v>
      </c>
      <c r="AA557" s="7">
        <v>45655</v>
      </c>
      <c r="AB557" s="178">
        <f>YEAR(Table1417[[#This Row],[Fecha]])</f>
        <v>2024</v>
      </c>
      <c r="AC557" s="178">
        <v>450</v>
      </c>
      <c r="AD557" s="8">
        <v>0.60130740739999999</v>
      </c>
      <c r="AE557" s="8" t="str">
        <f>TEXT(Table1417[[#This Row],[Fecha]],"mmm")</f>
        <v>dic</v>
      </c>
      <c r="AF557" s="9">
        <f t="shared" si="206"/>
        <v>52</v>
      </c>
    </row>
    <row r="558" spans="1:32">
      <c r="A558" s="1" t="s">
        <v>20</v>
      </c>
      <c r="B558" s="7">
        <v>45482</v>
      </c>
      <c r="C558" s="92">
        <f>YEAR(Table14[[#This Row],[Fecha]])</f>
        <v>2024</v>
      </c>
      <c r="D558" s="1">
        <v>450</v>
      </c>
      <c r="E558" s="8">
        <v>0.38632804230000001</v>
      </c>
      <c r="F558" s="8" t="str">
        <f>TEXT(Table14[[#This Row],[Fecha]],"mmm")</f>
        <v>jul</v>
      </c>
      <c r="G558" s="9">
        <f t="shared" si="207"/>
        <v>28</v>
      </c>
    </row>
    <row r="559" spans="1:32">
      <c r="A559" s="1" t="s">
        <v>20</v>
      </c>
      <c r="B559" s="7">
        <v>45483</v>
      </c>
      <c r="C559" s="92">
        <f>YEAR(Table14[[#This Row],[Fecha]])</f>
        <v>2024</v>
      </c>
      <c r="D559" s="1">
        <v>540</v>
      </c>
      <c r="E559" s="8">
        <v>0.54357987929999996</v>
      </c>
      <c r="F559" s="8" t="str">
        <f>TEXT(Table14[[#This Row],[Fecha]],"mmm")</f>
        <v>jul</v>
      </c>
      <c r="G559" s="9">
        <f t="shared" si="207"/>
        <v>28</v>
      </c>
    </row>
    <row r="560" spans="1:32">
      <c r="A560" s="1" t="s">
        <v>20</v>
      </c>
      <c r="B560" s="7">
        <v>45483</v>
      </c>
      <c r="C560" s="92">
        <f>YEAR(Table14[[#This Row],[Fecha]])</f>
        <v>2024</v>
      </c>
      <c r="D560" s="1">
        <v>450</v>
      </c>
      <c r="E560" s="8">
        <v>0.40732474959999998</v>
      </c>
      <c r="F560" s="8" t="str">
        <f>TEXT(Table14[[#This Row],[Fecha]],"mmm")</f>
        <v>jul</v>
      </c>
      <c r="G560" s="9">
        <f t="shared" si="207"/>
        <v>28</v>
      </c>
    </row>
    <row r="561" spans="1:7">
      <c r="A561" s="1" t="s">
        <v>20</v>
      </c>
      <c r="B561" s="7">
        <v>45484</v>
      </c>
      <c r="C561" s="92">
        <f>YEAR(Table14[[#This Row],[Fecha]])</f>
        <v>2024</v>
      </c>
      <c r="D561" s="1">
        <v>510</v>
      </c>
      <c r="E561" s="8">
        <v>0.4541576631</v>
      </c>
      <c r="F561" s="8" t="str">
        <f>TEXT(Table14[[#This Row],[Fecha]],"mmm")</f>
        <v>jul</v>
      </c>
      <c r="G561" s="9">
        <f t="shared" si="207"/>
        <v>28</v>
      </c>
    </row>
    <row r="562" spans="1:7">
      <c r="A562" s="1" t="s">
        <v>20</v>
      </c>
      <c r="B562" s="7">
        <v>45484</v>
      </c>
      <c r="C562" s="92">
        <f>YEAR(Table14[[#This Row],[Fecha]])</f>
        <v>2024</v>
      </c>
      <c r="D562" s="1">
        <v>450</v>
      </c>
      <c r="E562" s="8">
        <v>0.60953287980000004</v>
      </c>
      <c r="F562" s="8" t="str">
        <f>TEXT(Table14[[#This Row],[Fecha]],"mmm")</f>
        <v>jul</v>
      </c>
      <c r="G562" s="9">
        <f t="shared" si="207"/>
        <v>28</v>
      </c>
    </row>
    <row r="563" spans="1:7">
      <c r="A563" s="1" t="s">
        <v>20</v>
      </c>
      <c r="B563" s="7">
        <v>45485</v>
      </c>
      <c r="C563" s="92">
        <f>YEAR(Table14[[#This Row],[Fecha]])</f>
        <v>2024</v>
      </c>
      <c r="D563" s="1">
        <v>450</v>
      </c>
      <c r="E563" s="8">
        <v>0.68788671020000003</v>
      </c>
      <c r="F563" s="8" t="str">
        <f>TEXT(Table14[[#This Row],[Fecha]],"mmm")</f>
        <v>jul</v>
      </c>
      <c r="G563" s="9">
        <f t="shared" si="207"/>
        <v>28</v>
      </c>
    </row>
    <row r="564" spans="1:7">
      <c r="A564" s="1" t="s">
        <v>20</v>
      </c>
      <c r="B564" s="7">
        <v>45485</v>
      </c>
      <c r="C564" s="92">
        <f>YEAR(Table14[[#This Row],[Fecha]])</f>
        <v>2024</v>
      </c>
      <c r="D564" s="1">
        <v>450</v>
      </c>
      <c r="E564" s="8">
        <v>0.53475790320000005</v>
      </c>
      <c r="F564" s="8" t="str">
        <f>TEXT(Table14[[#This Row],[Fecha]],"mmm")</f>
        <v>jul</v>
      </c>
      <c r="G564" s="9">
        <f t="shared" si="207"/>
        <v>28</v>
      </c>
    </row>
    <row r="565" spans="1:7">
      <c r="A565" s="1" t="s">
        <v>20</v>
      </c>
      <c r="B565" s="7">
        <v>45486</v>
      </c>
      <c r="C565" s="92">
        <f>YEAR(Table14[[#This Row],[Fecha]])</f>
        <v>2024</v>
      </c>
      <c r="D565" s="1">
        <v>390</v>
      </c>
      <c r="E565" s="8">
        <v>0.60587229760000005</v>
      </c>
      <c r="F565" s="8" t="str">
        <f>TEXT(Table14[[#This Row],[Fecha]],"mmm")</f>
        <v>jul</v>
      </c>
      <c r="G565" s="9">
        <f t="shared" si="207"/>
        <v>28</v>
      </c>
    </row>
    <row r="566" spans="1:7">
      <c r="A566" s="1" t="s">
        <v>20</v>
      </c>
      <c r="B566" s="7">
        <v>45486</v>
      </c>
      <c r="C566" s="92">
        <f>YEAR(Table14[[#This Row],[Fecha]])</f>
        <v>2024</v>
      </c>
      <c r="D566" s="1">
        <v>450</v>
      </c>
      <c r="E566" s="8">
        <v>0.64820043569999997</v>
      </c>
      <c r="F566" s="8" t="str">
        <f>TEXT(Table14[[#This Row],[Fecha]],"mmm")</f>
        <v>jul</v>
      </c>
      <c r="G566" s="9">
        <f t="shared" si="207"/>
        <v>28</v>
      </c>
    </row>
    <row r="567" spans="1:7">
      <c r="A567" s="1" t="s">
        <v>20</v>
      </c>
      <c r="B567" s="7">
        <v>45488</v>
      </c>
      <c r="C567" s="92">
        <f>YEAR(Table14[[#This Row],[Fecha]])</f>
        <v>2024</v>
      </c>
      <c r="D567" s="1">
        <v>540</v>
      </c>
      <c r="E567" s="8">
        <v>0.68730914590000003</v>
      </c>
      <c r="F567" s="8" t="str">
        <f>TEXT(Table14[[#This Row],[Fecha]],"mmm")</f>
        <v>jul</v>
      </c>
      <c r="G567" s="9">
        <f t="shared" ref="G567:G571" si="208">(WEEKNUM(B567,2))</f>
        <v>29</v>
      </c>
    </row>
    <row r="568" spans="1:7">
      <c r="A568" s="1" t="s">
        <v>20</v>
      </c>
      <c r="B568" s="7">
        <v>45490</v>
      </c>
      <c r="C568" s="92">
        <f>YEAR(Table14[[#This Row],[Fecha]])</f>
        <v>2024</v>
      </c>
      <c r="D568" s="1">
        <v>510</v>
      </c>
      <c r="E568" s="8">
        <v>0.6293043478</v>
      </c>
      <c r="F568" s="8" t="str">
        <f>TEXT(Table14[[#This Row],[Fecha]],"mmm")</f>
        <v>jul</v>
      </c>
      <c r="G568" s="9">
        <f t="shared" si="208"/>
        <v>29</v>
      </c>
    </row>
    <row r="569" spans="1:7">
      <c r="A569" s="1" t="s">
        <v>20</v>
      </c>
      <c r="B569" s="7">
        <v>45490</v>
      </c>
      <c r="C569" s="92">
        <f>YEAR(Table14[[#This Row],[Fecha]])</f>
        <v>2024</v>
      </c>
      <c r="D569" s="1">
        <v>450</v>
      </c>
      <c r="E569" s="8">
        <v>0.59383986929999999</v>
      </c>
      <c r="F569" s="8" t="str">
        <f>TEXT(Table14[[#This Row],[Fecha]],"mmm")</f>
        <v>jul</v>
      </c>
      <c r="G569" s="9">
        <f t="shared" si="208"/>
        <v>29</v>
      </c>
    </row>
    <row r="570" spans="1:7">
      <c r="A570" s="1" t="s">
        <v>20</v>
      </c>
      <c r="B570" s="7">
        <v>45491</v>
      </c>
      <c r="C570" s="92">
        <f>YEAR(Table14[[#This Row],[Fecha]])</f>
        <v>2024</v>
      </c>
      <c r="D570" s="1">
        <v>540</v>
      </c>
      <c r="E570" s="8">
        <v>0.63821350759999995</v>
      </c>
      <c r="F570" s="8" t="str">
        <f>TEXT(Table14[[#This Row],[Fecha]],"mmm")</f>
        <v>jul</v>
      </c>
      <c r="G570" s="9">
        <f t="shared" si="208"/>
        <v>29</v>
      </c>
    </row>
    <row r="571" spans="1:7">
      <c r="A571" s="1" t="s">
        <v>20</v>
      </c>
      <c r="B571" s="7">
        <v>45491</v>
      </c>
      <c r="C571" s="92">
        <f>YEAR(Table14[[#This Row],[Fecha]])</f>
        <v>2024</v>
      </c>
      <c r="D571" s="1">
        <v>450</v>
      </c>
      <c r="E571" s="8">
        <v>0.69540740739999996</v>
      </c>
      <c r="F571" s="8" t="str">
        <f>TEXT(Table14[[#This Row],[Fecha]],"mmm")</f>
        <v>jul</v>
      </c>
      <c r="G571" s="9">
        <f t="shared" si="208"/>
        <v>29</v>
      </c>
    </row>
    <row r="572" spans="1:7">
      <c r="A572" s="1" t="s">
        <v>20</v>
      </c>
      <c r="B572" s="7">
        <v>45497</v>
      </c>
      <c r="C572" s="92">
        <f>YEAR(Table14[[#This Row],[Fecha]])</f>
        <v>2024</v>
      </c>
      <c r="D572" s="1">
        <v>398</v>
      </c>
      <c r="E572" s="8">
        <v>0.73038840329999999</v>
      </c>
      <c r="F572" s="8" t="str">
        <f>TEXT(Table14[[#This Row],[Fecha]],"mmm")</f>
        <v>jul</v>
      </c>
      <c r="G572" s="9">
        <f t="shared" ref="G572:G578" si="209">(WEEKNUM(B572,2))</f>
        <v>30</v>
      </c>
    </row>
    <row r="573" spans="1:7">
      <c r="A573" s="1" t="s">
        <v>20</v>
      </c>
      <c r="B573" s="7">
        <v>45498</v>
      </c>
      <c r="C573" s="92">
        <f>YEAR(Table14[[#This Row],[Fecha]])</f>
        <v>2024</v>
      </c>
      <c r="D573" s="1">
        <v>540</v>
      </c>
      <c r="E573" s="8">
        <v>0.8226870007</v>
      </c>
      <c r="F573" s="8" t="str">
        <f>TEXT(Table14[[#This Row],[Fecha]],"mmm")</f>
        <v>jul</v>
      </c>
      <c r="G573" s="9">
        <f t="shared" si="209"/>
        <v>30</v>
      </c>
    </row>
    <row r="574" spans="1:7">
      <c r="A574" s="1" t="s">
        <v>20</v>
      </c>
      <c r="B574" s="7">
        <v>45498</v>
      </c>
      <c r="C574" s="92">
        <f>YEAR(Table14[[#This Row],[Fecha]])</f>
        <v>2024</v>
      </c>
      <c r="D574" s="1">
        <v>450</v>
      </c>
      <c r="E574" s="8">
        <v>0.59871459689999995</v>
      </c>
      <c r="F574" s="8" t="str">
        <f>TEXT(Table14[[#This Row],[Fecha]],"mmm")</f>
        <v>jul</v>
      </c>
      <c r="G574" s="9">
        <f t="shared" si="209"/>
        <v>30</v>
      </c>
    </row>
    <row r="575" spans="1:7">
      <c r="A575" s="1" t="s">
        <v>20</v>
      </c>
      <c r="B575" s="7">
        <v>45499</v>
      </c>
      <c r="C575" s="92">
        <f>YEAR(Table14[[#This Row],[Fecha]])</f>
        <v>2024</v>
      </c>
      <c r="D575" s="1">
        <v>540</v>
      </c>
      <c r="E575" s="8">
        <v>0.86992945330000004</v>
      </c>
      <c r="F575" s="8" t="str">
        <f>TEXT(Table14[[#This Row],[Fecha]],"mmm")</f>
        <v>jul</v>
      </c>
      <c r="G575" s="9">
        <f t="shared" si="209"/>
        <v>30</v>
      </c>
    </row>
    <row r="576" spans="1:7">
      <c r="A576" s="1" t="s">
        <v>20</v>
      </c>
      <c r="B576" s="7">
        <v>45499</v>
      </c>
      <c r="C576" s="92">
        <f>YEAR(Table14[[#This Row],[Fecha]])</f>
        <v>2024</v>
      </c>
      <c r="D576" s="1">
        <v>450</v>
      </c>
      <c r="E576" s="8">
        <v>0.6253756614</v>
      </c>
      <c r="F576" s="8" t="str">
        <f>TEXT(Table14[[#This Row],[Fecha]],"mmm")</f>
        <v>jul</v>
      </c>
      <c r="G576" s="9">
        <f t="shared" si="209"/>
        <v>30</v>
      </c>
    </row>
    <row r="577" spans="1:7">
      <c r="A577" s="1" t="s">
        <v>20</v>
      </c>
      <c r="B577" s="7">
        <v>45500</v>
      </c>
      <c r="C577" s="92">
        <f>YEAR(Table14[[#This Row],[Fecha]])</f>
        <v>2024</v>
      </c>
      <c r="D577" s="1">
        <v>390</v>
      </c>
      <c r="E577" s="8">
        <v>0.736577708</v>
      </c>
      <c r="F577" s="8" t="str">
        <f>TEXT(Table14[[#This Row],[Fecha]],"mmm")</f>
        <v>jul</v>
      </c>
      <c r="G577" s="9">
        <f t="shared" si="209"/>
        <v>30</v>
      </c>
    </row>
    <row r="578" spans="1:7">
      <c r="A578" s="1" t="s">
        <v>20</v>
      </c>
      <c r="B578" s="7">
        <v>45500</v>
      </c>
      <c r="C578" s="92">
        <f>YEAR(Table14[[#This Row],[Fecha]])</f>
        <v>2024</v>
      </c>
      <c r="D578" s="1">
        <v>450</v>
      </c>
      <c r="E578" s="8">
        <v>0.7268662132</v>
      </c>
      <c r="F578" s="8" t="str">
        <f>TEXT(Table14[[#This Row],[Fecha]],"mmm")</f>
        <v>jul</v>
      </c>
      <c r="G578" s="9">
        <f t="shared" si="209"/>
        <v>30</v>
      </c>
    </row>
    <row r="579" spans="1:7">
      <c r="A579" s="1" t="s">
        <v>20</v>
      </c>
      <c r="B579" s="7">
        <v>45502</v>
      </c>
      <c r="C579" s="92">
        <f>YEAR(Table14[[#This Row],[Fecha]])</f>
        <v>2024</v>
      </c>
      <c r="D579" s="1">
        <v>360</v>
      </c>
      <c r="E579" s="8">
        <v>0.61238095240000001</v>
      </c>
      <c r="F579" s="8" t="str">
        <f>TEXT(Table14[[#This Row],[Fecha]],"mmm")</f>
        <v>jul</v>
      </c>
      <c r="G579" s="9">
        <f t="shared" ref="G579:G591" si="210">(WEEKNUM(B579,2))</f>
        <v>31</v>
      </c>
    </row>
    <row r="580" spans="1:7">
      <c r="A580" s="1" t="s">
        <v>20</v>
      </c>
      <c r="B580" s="7">
        <v>45503</v>
      </c>
      <c r="C580" s="92">
        <f>YEAR(Table14[[#This Row],[Fecha]])</f>
        <v>2024</v>
      </c>
      <c r="D580" s="1">
        <v>540</v>
      </c>
      <c r="E580" s="8">
        <v>0.84365835219999996</v>
      </c>
      <c r="F580" s="8" t="str">
        <f>TEXT(Table14[[#This Row],[Fecha]],"mmm")</f>
        <v>jul</v>
      </c>
      <c r="G580" s="9">
        <f t="shared" si="210"/>
        <v>31</v>
      </c>
    </row>
    <row r="581" spans="1:7">
      <c r="A581" s="1" t="s">
        <v>20</v>
      </c>
      <c r="B581" s="7">
        <v>45503</v>
      </c>
      <c r="C581" s="92">
        <f>YEAR(Table14[[#This Row],[Fecha]])</f>
        <v>2024</v>
      </c>
      <c r="D581" s="1">
        <v>450</v>
      </c>
      <c r="E581" s="64">
        <v>0.6887891156</v>
      </c>
      <c r="F581" s="8" t="str">
        <f>TEXT(Table14[[#This Row],[Fecha]],"mmm")</f>
        <v>jul</v>
      </c>
      <c r="G581" s="9">
        <f t="shared" si="210"/>
        <v>31</v>
      </c>
    </row>
    <row r="582" spans="1:7">
      <c r="A582" s="1" t="s">
        <v>20</v>
      </c>
      <c r="B582" s="7">
        <v>45504</v>
      </c>
      <c r="C582" s="92">
        <f>YEAR(Table14[[#This Row],[Fecha]])</f>
        <v>2024</v>
      </c>
      <c r="D582" s="1">
        <v>450</v>
      </c>
      <c r="E582" s="64">
        <v>0.60537690629999996</v>
      </c>
      <c r="F582" s="8" t="str">
        <f>TEXT(Table14[[#This Row],[Fecha]],"mmm")</f>
        <v>jul</v>
      </c>
      <c r="G582" s="9">
        <f t="shared" si="210"/>
        <v>31</v>
      </c>
    </row>
    <row r="583" spans="1:7">
      <c r="A583" s="1" t="s">
        <v>20</v>
      </c>
      <c r="B583" s="7">
        <v>45504</v>
      </c>
      <c r="C583" s="92">
        <f>YEAR(Table14[[#This Row],[Fecha]])</f>
        <v>2024</v>
      </c>
      <c r="D583" s="1">
        <v>450</v>
      </c>
      <c r="E583" s="64">
        <v>0.82716517720000005</v>
      </c>
      <c r="F583" s="8" t="str">
        <f>TEXT(Table14[[#This Row],[Fecha]],"mmm")</f>
        <v>jul</v>
      </c>
      <c r="G583" s="9">
        <f t="shared" si="210"/>
        <v>31</v>
      </c>
    </row>
    <row r="584" spans="1:7">
      <c r="A584" s="1" t="s">
        <v>20</v>
      </c>
      <c r="B584" s="7">
        <v>45505</v>
      </c>
      <c r="C584" s="92">
        <f>YEAR(Table14[[#This Row],[Fecha]])</f>
        <v>2024</v>
      </c>
      <c r="D584" s="1">
        <v>540</v>
      </c>
      <c r="E584" s="64">
        <v>0.65011337869999997</v>
      </c>
      <c r="F584" s="8" t="str">
        <f>TEXT(Table14[[#This Row],[Fecha]],"mmm")</f>
        <v>ago</v>
      </c>
      <c r="G584" s="9">
        <f t="shared" si="210"/>
        <v>31</v>
      </c>
    </row>
    <row r="585" spans="1:7">
      <c r="A585" s="1" t="s">
        <v>20</v>
      </c>
      <c r="B585" s="7">
        <v>45505</v>
      </c>
      <c r="C585" s="92">
        <f>YEAR(Table14[[#This Row],[Fecha]])</f>
        <v>2024</v>
      </c>
      <c r="D585" s="1">
        <v>450</v>
      </c>
      <c r="E585" s="64">
        <v>0.76798185939999997</v>
      </c>
      <c r="F585" s="8" t="str">
        <f>TEXT(Table14[[#This Row],[Fecha]],"mmm")</f>
        <v>ago</v>
      </c>
      <c r="G585" s="9">
        <f t="shared" si="210"/>
        <v>31</v>
      </c>
    </row>
    <row r="586" spans="1:7">
      <c r="A586" s="1" t="s">
        <v>20</v>
      </c>
      <c r="B586" s="7">
        <v>45505</v>
      </c>
      <c r="C586" s="92">
        <f>YEAR(Table14[[#This Row],[Fecha]])</f>
        <v>2024</v>
      </c>
      <c r="D586" s="1">
        <v>450</v>
      </c>
      <c r="E586" s="64">
        <v>0.68107972080000001</v>
      </c>
      <c r="F586" s="8" t="str">
        <f>TEXT(Table14[[#This Row],[Fecha]],"mmm")</f>
        <v>ago</v>
      </c>
      <c r="G586" s="9">
        <f t="shared" si="210"/>
        <v>31</v>
      </c>
    </row>
    <row r="587" spans="1:7">
      <c r="A587" s="1" t="s">
        <v>20</v>
      </c>
      <c r="B587" s="7">
        <v>45506</v>
      </c>
      <c r="C587" s="92">
        <f>YEAR(Table14[[#This Row],[Fecha]])</f>
        <v>2024</v>
      </c>
      <c r="D587" s="1">
        <v>480</v>
      </c>
      <c r="E587" s="64">
        <v>0.82358134920000003</v>
      </c>
      <c r="F587" s="8" t="str">
        <f>TEXT(Table14[[#This Row],[Fecha]],"mmm")</f>
        <v>ago</v>
      </c>
      <c r="G587" s="9">
        <f t="shared" si="210"/>
        <v>31</v>
      </c>
    </row>
    <row r="588" spans="1:7">
      <c r="A588" s="1" t="s">
        <v>20</v>
      </c>
      <c r="B588" s="7">
        <v>45506</v>
      </c>
      <c r="C588" s="92">
        <f>YEAR(Table14[[#This Row],[Fecha]])</f>
        <v>2024</v>
      </c>
      <c r="D588" s="1">
        <v>450</v>
      </c>
      <c r="E588" s="64">
        <v>0.65866666669999996</v>
      </c>
      <c r="F588" s="8" t="str">
        <f>TEXT(Table14[[#This Row],[Fecha]],"mmm")</f>
        <v>ago</v>
      </c>
      <c r="G588" s="9">
        <f t="shared" si="210"/>
        <v>31</v>
      </c>
    </row>
    <row r="589" spans="1:7">
      <c r="A589" s="1" t="s">
        <v>20</v>
      </c>
      <c r="B589" s="7">
        <v>45506</v>
      </c>
      <c r="C589" s="92">
        <f>YEAR(Table14[[#This Row],[Fecha]])</f>
        <v>2024</v>
      </c>
      <c r="D589" s="1">
        <v>450</v>
      </c>
      <c r="E589" s="64">
        <v>0.70636507940000004</v>
      </c>
      <c r="F589" s="8" t="str">
        <f>TEXT(Table14[[#This Row],[Fecha]],"mmm")</f>
        <v>ago</v>
      </c>
      <c r="G589" s="9">
        <f t="shared" si="210"/>
        <v>31</v>
      </c>
    </row>
    <row r="590" spans="1:7">
      <c r="A590" s="1" t="s">
        <v>20</v>
      </c>
      <c r="B590" s="7">
        <v>45507</v>
      </c>
      <c r="C590" s="92">
        <f>YEAR(Table14[[#This Row],[Fecha]])</f>
        <v>2024</v>
      </c>
      <c r="D590" s="1">
        <v>390</v>
      </c>
      <c r="E590" s="64">
        <v>0.67423338570000002</v>
      </c>
      <c r="F590" s="8" t="str">
        <f>TEXT(Table14[[#This Row],[Fecha]],"mmm")</f>
        <v>ago</v>
      </c>
      <c r="G590" s="9">
        <f t="shared" si="210"/>
        <v>31</v>
      </c>
    </row>
    <row r="591" spans="1:7">
      <c r="A591" s="1" t="s">
        <v>20</v>
      </c>
      <c r="B591" s="7">
        <v>45507</v>
      </c>
      <c r="C591" s="92">
        <f>YEAR(Table14[[#This Row],[Fecha]])</f>
        <v>2024</v>
      </c>
      <c r="D591" s="1">
        <v>450</v>
      </c>
      <c r="E591" s="64">
        <v>0.66365326560000004</v>
      </c>
      <c r="F591" s="8" t="str">
        <f>TEXT(Table14[[#This Row],[Fecha]],"mmm")</f>
        <v>ago</v>
      </c>
      <c r="G591" s="9">
        <f t="shared" si="210"/>
        <v>31</v>
      </c>
    </row>
    <row r="592" spans="1:7">
      <c r="A592" s="1" t="s">
        <v>20</v>
      </c>
      <c r="B592" s="7">
        <v>45509</v>
      </c>
      <c r="C592" s="92">
        <f>YEAR(Table14[[#This Row],[Fecha]])</f>
        <v>2024</v>
      </c>
      <c r="D592" s="1">
        <v>540</v>
      </c>
      <c r="E592" s="64">
        <v>0.78573696150000005</v>
      </c>
      <c r="F592" s="8" t="str">
        <f>TEXT(Table14[[#This Row],[Fecha]],"mmm")</f>
        <v>ago</v>
      </c>
      <c r="G592" s="9">
        <f t="shared" ref="G592:G608" si="211">(WEEKNUM(B592,2))</f>
        <v>32</v>
      </c>
    </row>
    <row r="593" spans="1:7">
      <c r="A593" s="1" t="s">
        <v>20</v>
      </c>
      <c r="B593" s="7">
        <v>45509</v>
      </c>
      <c r="C593" s="92">
        <f>YEAR(Table14[[#This Row],[Fecha]])</f>
        <v>2024</v>
      </c>
      <c r="D593" s="1">
        <v>450</v>
      </c>
      <c r="E593" s="64">
        <v>0.53100226760000002</v>
      </c>
      <c r="F593" s="8" t="str">
        <f>TEXT(Table14[[#This Row],[Fecha]],"mmm")</f>
        <v>ago</v>
      </c>
      <c r="G593" s="9">
        <f t="shared" si="211"/>
        <v>32</v>
      </c>
    </row>
    <row r="594" spans="1:7">
      <c r="A594" s="1" t="s">
        <v>20</v>
      </c>
      <c r="B594" s="7">
        <v>45509</v>
      </c>
      <c r="C594" s="92">
        <f>YEAR(Table14[[#This Row],[Fecha]])</f>
        <v>2024</v>
      </c>
      <c r="D594" s="1">
        <v>390</v>
      </c>
      <c r="E594" s="64">
        <v>0.41735217159999999</v>
      </c>
      <c r="F594" s="8" t="str">
        <f>TEXT(Table14[[#This Row],[Fecha]],"mmm")</f>
        <v>ago</v>
      </c>
      <c r="G594" s="9">
        <f t="shared" si="211"/>
        <v>32</v>
      </c>
    </row>
    <row r="595" spans="1:7">
      <c r="A595" s="1" t="s">
        <v>20</v>
      </c>
      <c r="B595" s="7">
        <v>45510</v>
      </c>
      <c r="C595" s="92">
        <f>YEAR(Table14[[#This Row],[Fecha]])</f>
        <v>2024</v>
      </c>
      <c r="D595" s="1">
        <v>540</v>
      </c>
      <c r="E595" s="64">
        <v>0.80916485110000003</v>
      </c>
      <c r="F595" s="8" t="str">
        <f>TEXT(Table14[[#This Row],[Fecha]],"mmm")</f>
        <v>ago</v>
      </c>
      <c r="G595" s="9">
        <f t="shared" si="211"/>
        <v>32</v>
      </c>
    </row>
    <row r="596" spans="1:7">
      <c r="A596" s="1" t="s">
        <v>20</v>
      </c>
      <c r="B596" s="7">
        <v>45510</v>
      </c>
      <c r="C596" s="92">
        <f>YEAR(Table14[[#This Row],[Fecha]])</f>
        <v>2024</v>
      </c>
      <c r="D596" s="1">
        <v>450</v>
      </c>
      <c r="E596" s="64">
        <v>0.64021786489999999</v>
      </c>
      <c r="F596" s="8" t="str">
        <f>TEXT(Table14[[#This Row],[Fecha]],"mmm")</f>
        <v>ago</v>
      </c>
      <c r="G596" s="9">
        <f t="shared" si="211"/>
        <v>32</v>
      </c>
    </row>
    <row r="597" spans="1:7">
      <c r="A597" s="1" t="s">
        <v>20</v>
      </c>
      <c r="B597" s="7">
        <v>45510</v>
      </c>
      <c r="C597" s="92">
        <f>YEAR(Table14[[#This Row],[Fecha]])</f>
        <v>2024</v>
      </c>
      <c r="D597" s="1">
        <v>450</v>
      </c>
      <c r="E597" s="64">
        <v>0.62954248369999999</v>
      </c>
      <c r="F597" s="8" t="str">
        <f>TEXT(Table14[[#This Row],[Fecha]],"mmm")</f>
        <v>ago</v>
      </c>
      <c r="G597" s="9">
        <f t="shared" si="211"/>
        <v>32</v>
      </c>
    </row>
    <row r="598" spans="1:7">
      <c r="A598" s="1" t="s">
        <v>20</v>
      </c>
      <c r="B598" s="7">
        <v>45511</v>
      </c>
      <c r="C598" s="92">
        <f>YEAR(Table14[[#This Row],[Fecha]])</f>
        <v>2024</v>
      </c>
      <c r="D598" s="1">
        <v>540</v>
      </c>
      <c r="E598" s="64">
        <v>0.69712962960000002</v>
      </c>
      <c r="F598" s="8" t="str">
        <f>TEXT(Table14[[#This Row],[Fecha]],"mmm")</f>
        <v>ago</v>
      </c>
      <c r="G598" s="9">
        <f t="shared" si="211"/>
        <v>32</v>
      </c>
    </row>
    <row r="599" spans="1:7">
      <c r="A599" s="1" t="s">
        <v>20</v>
      </c>
      <c r="B599" s="7">
        <v>45511</v>
      </c>
      <c r="C599" s="92">
        <f>YEAR(Table14[[#This Row],[Fecha]])</f>
        <v>2024</v>
      </c>
      <c r="D599" s="1">
        <v>450</v>
      </c>
      <c r="E599" s="64">
        <v>0.85855026459999995</v>
      </c>
      <c r="F599" s="8" t="str">
        <f>TEXT(Table14[[#This Row],[Fecha]],"mmm")</f>
        <v>ago</v>
      </c>
      <c r="G599" s="9">
        <f t="shared" si="211"/>
        <v>32</v>
      </c>
    </row>
    <row r="600" spans="1:7">
      <c r="A600" s="1" t="s">
        <v>20</v>
      </c>
      <c r="B600" s="7">
        <v>45511</v>
      </c>
      <c r="C600" s="92">
        <f>YEAR(Table14[[#This Row],[Fecha]])</f>
        <v>2024</v>
      </c>
      <c r="D600" s="1">
        <v>450</v>
      </c>
      <c r="E600" s="64">
        <v>0.61775599130000003</v>
      </c>
      <c r="F600" s="8" t="str">
        <f>TEXT(Table14[[#This Row],[Fecha]],"mmm")</f>
        <v>ago</v>
      </c>
      <c r="G600" s="9">
        <f t="shared" si="211"/>
        <v>32</v>
      </c>
    </row>
    <row r="601" spans="1:7">
      <c r="A601" s="1" t="s">
        <v>20</v>
      </c>
      <c r="B601" s="7">
        <v>45512</v>
      </c>
      <c r="C601" s="92">
        <f>YEAR(Table14[[#This Row],[Fecha]])</f>
        <v>2024</v>
      </c>
      <c r="D601" s="1">
        <v>540</v>
      </c>
      <c r="E601" s="64">
        <v>0.71171986990000002</v>
      </c>
      <c r="F601" s="8" t="str">
        <f>TEXT(Table14[[#This Row],[Fecha]],"mmm")</f>
        <v>ago</v>
      </c>
      <c r="G601" s="9">
        <f t="shared" si="211"/>
        <v>32</v>
      </c>
    </row>
    <row r="602" spans="1:7">
      <c r="A602" s="1" t="s">
        <v>20</v>
      </c>
      <c r="B602" s="7">
        <v>45512</v>
      </c>
      <c r="C602" s="92">
        <f>YEAR(Table14[[#This Row],[Fecha]])</f>
        <v>2024</v>
      </c>
      <c r="D602" s="1">
        <v>450</v>
      </c>
      <c r="E602" s="64">
        <v>0.61951168889999997</v>
      </c>
      <c r="F602" s="8" t="str">
        <f>TEXT(Table14[[#This Row],[Fecha]],"mmm")</f>
        <v>ago</v>
      </c>
      <c r="G602" s="9">
        <f t="shared" si="211"/>
        <v>32</v>
      </c>
    </row>
    <row r="603" spans="1:7">
      <c r="A603" s="1" t="s">
        <v>20</v>
      </c>
      <c r="B603" s="7">
        <v>45512</v>
      </c>
      <c r="C603" s="92">
        <f>YEAR(Table14[[#This Row],[Fecha]])</f>
        <v>2024</v>
      </c>
      <c r="D603" s="1">
        <v>450</v>
      </c>
      <c r="E603" s="64">
        <v>0.57562900719999999</v>
      </c>
      <c r="F603" s="8" t="str">
        <f>TEXT(Table14[[#This Row],[Fecha]],"mmm")</f>
        <v>ago</v>
      </c>
      <c r="G603" s="9">
        <f t="shared" si="211"/>
        <v>32</v>
      </c>
    </row>
    <row r="604" spans="1:7">
      <c r="A604" s="1" t="s">
        <v>20</v>
      </c>
      <c r="B604" s="7">
        <v>45513</v>
      </c>
      <c r="C604" s="92">
        <f>YEAR(Table14[[#This Row],[Fecha]])</f>
        <v>2024</v>
      </c>
      <c r="D604" s="1">
        <v>480</v>
      </c>
      <c r="E604" s="64">
        <v>0.73490196080000003</v>
      </c>
      <c r="F604" s="8" t="str">
        <f>TEXT(Table14[[#This Row],[Fecha]],"mmm")</f>
        <v>ago</v>
      </c>
      <c r="G604" s="9">
        <f t="shared" si="211"/>
        <v>32</v>
      </c>
    </row>
    <row r="605" spans="1:7">
      <c r="A605" s="1" t="s">
        <v>20</v>
      </c>
      <c r="B605" s="7">
        <v>45513</v>
      </c>
      <c r="C605" s="92">
        <f>YEAR(Table14[[#This Row],[Fecha]])</f>
        <v>2024</v>
      </c>
      <c r="D605" s="1">
        <v>450</v>
      </c>
      <c r="E605" s="64">
        <v>0.51322222220000002</v>
      </c>
      <c r="F605" s="8" t="str">
        <f>TEXT(Table14[[#This Row],[Fecha]],"mmm")</f>
        <v>ago</v>
      </c>
      <c r="G605" s="9">
        <f t="shared" si="211"/>
        <v>32</v>
      </c>
    </row>
    <row r="606" spans="1:7">
      <c r="A606" s="1" t="s">
        <v>20</v>
      </c>
      <c r="B606" s="7">
        <v>45513</v>
      </c>
      <c r="C606" s="92">
        <f>YEAR(Table14[[#This Row],[Fecha]])</f>
        <v>2024</v>
      </c>
      <c r="D606" s="1">
        <v>450</v>
      </c>
      <c r="E606" s="64">
        <v>0.50921023970000001</v>
      </c>
      <c r="F606" s="8" t="str">
        <f>TEXT(Table14[[#This Row],[Fecha]],"mmm")</f>
        <v>ago</v>
      </c>
      <c r="G606" s="9">
        <f t="shared" si="211"/>
        <v>32</v>
      </c>
    </row>
    <row r="607" spans="1:7">
      <c r="A607" s="1" t="s">
        <v>20</v>
      </c>
      <c r="B607" s="7">
        <v>45514</v>
      </c>
      <c r="C607" s="92">
        <f>YEAR(Table14[[#This Row],[Fecha]])</f>
        <v>2024</v>
      </c>
      <c r="D607" s="1">
        <v>390</v>
      </c>
      <c r="E607" s="64">
        <v>0.79243841130000003</v>
      </c>
      <c r="F607" s="8" t="str">
        <f>TEXT(Table14[[#This Row],[Fecha]],"mmm")</f>
        <v>ago</v>
      </c>
      <c r="G607" s="9">
        <f t="shared" si="211"/>
        <v>32</v>
      </c>
    </row>
    <row r="608" spans="1:7">
      <c r="A608" s="1" t="s">
        <v>20</v>
      </c>
      <c r="B608" s="7">
        <v>45514</v>
      </c>
      <c r="C608" s="92">
        <f>YEAR(Table14[[#This Row],[Fecha]])</f>
        <v>2024</v>
      </c>
      <c r="D608" s="1">
        <v>450</v>
      </c>
      <c r="E608" s="64">
        <v>0.56738126359999996</v>
      </c>
      <c r="F608" s="8" t="str">
        <f>TEXT(Table14[[#This Row],[Fecha]],"mmm")</f>
        <v>ago</v>
      </c>
      <c r="G608" s="9">
        <f t="shared" si="211"/>
        <v>32</v>
      </c>
    </row>
    <row r="609" spans="1:7">
      <c r="A609" s="1" t="s">
        <v>20</v>
      </c>
      <c r="B609" s="7">
        <v>45516</v>
      </c>
      <c r="C609" s="92">
        <f>YEAR(Table14[[#This Row],[Fecha]])</f>
        <v>2024</v>
      </c>
      <c r="D609" s="1">
        <v>540</v>
      </c>
      <c r="E609" s="64">
        <v>0.74090702949999998</v>
      </c>
      <c r="F609" s="8" t="str">
        <f>TEXT(Table14[[#This Row],[Fecha]],"mmm")</f>
        <v>ago</v>
      </c>
      <c r="G609" s="9">
        <f t="shared" ref="G609:G617" si="212">(WEEKNUM(B609,2))</f>
        <v>33</v>
      </c>
    </row>
    <row r="610" spans="1:7">
      <c r="A610" s="1" t="s">
        <v>20</v>
      </c>
      <c r="B610" s="7">
        <v>45516</v>
      </c>
      <c r="C610" s="92">
        <f>YEAR(Table14[[#This Row],[Fecha]])</f>
        <v>2024</v>
      </c>
      <c r="D610" s="1">
        <v>450</v>
      </c>
      <c r="E610" s="64">
        <v>0.81864852610000005</v>
      </c>
      <c r="F610" s="8" t="str">
        <f>TEXT(Table14[[#This Row],[Fecha]],"mmm")</f>
        <v>ago</v>
      </c>
      <c r="G610" s="9">
        <f t="shared" si="212"/>
        <v>33</v>
      </c>
    </row>
    <row r="611" spans="1:7">
      <c r="A611" s="1" t="s">
        <v>20</v>
      </c>
      <c r="B611" s="7">
        <v>45516</v>
      </c>
      <c r="C611" s="92">
        <f>YEAR(Table14[[#This Row],[Fecha]])</f>
        <v>2024</v>
      </c>
      <c r="D611" s="1">
        <v>390</v>
      </c>
      <c r="E611" s="64">
        <v>0.72641138510000003</v>
      </c>
      <c r="F611" s="8" t="str">
        <f>TEXT(Table14[[#This Row],[Fecha]],"mmm")</f>
        <v>ago</v>
      </c>
      <c r="G611" s="9">
        <f t="shared" si="212"/>
        <v>33</v>
      </c>
    </row>
    <row r="612" spans="1:7">
      <c r="A612" s="1" t="s">
        <v>20</v>
      </c>
      <c r="B612" s="7">
        <v>45517</v>
      </c>
      <c r="C612" s="92">
        <f>YEAR(Table14[[#This Row],[Fecha]])</f>
        <v>2024</v>
      </c>
      <c r="D612" s="1">
        <v>540</v>
      </c>
      <c r="E612" s="64">
        <v>0.90669312170000005</v>
      </c>
      <c r="F612" s="8" t="str">
        <f>TEXT(Table14[[#This Row],[Fecha]],"mmm")</f>
        <v>ago</v>
      </c>
      <c r="G612" s="9">
        <f t="shared" si="212"/>
        <v>33</v>
      </c>
    </row>
    <row r="613" spans="1:7">
      <c r="A613" s="1" t="s">
        <v>20</v>
      </c>
      <c r="B613" s="7">
        <v>45517</v>
      </c>
      <c r="C613" s="92">
        <f>YEAR(Table14[[#This Row],[Fecha]])</f>
        <v>2024</v>
      </c>
      <c r="D613" s="1">
        <v>450</v>
      </c>
      <c r="E613" s="64">
        <v>0.64443990929999995</v>
      </c>
      <c r="F613" s="8" t="str">
        <f>TEXT(Table14[[#This Row],[Fecha]],"mmm")</f>
        <v>ago</v>
      </c>
      <c r="G613" s="9">
        <f t="shared" si="212"/>
        <v>33</v>
      </c>
    </row>
    <row r="614" spans="1:7">
      <c r="A614" s="1" t="s">
        <v>20</v>
      </c>
      <c r="B614" s="7">
        <v>45517</v>
      </c>
      <c r="C614" s="92">
        <f>YEAR(Table14[[#This Row],[Fecha]])</f>
        <v>2024</v>
      </c>
      <c r="D614" s="1">
        <v>450</v>
      </c>
      <c r="E614" s="64">
        <v>0.6268390023</v>
      </c>
      <c r="F614" s="8" t="str">
        <f>TEXT(Table14[[#This Row],[Fecha]],"mmm")</f>
        <v>ago</v>
      </c>
      <c r="G614" s="9">
        <f t="shared" si="212"/>
        <v>33</v>
      </c>
    </row>
    <row r="615" spans="1:7">
      <c r="A615" s="1" t="s">
        <v>20</v>
      </c>
      <c r="B615" s="7">
        <v>45518</v>
      </c>
      <c r="C615" s="92">
        <f>YEAR(Table14[[#This Row],[Fecha]])</f>
        <v>2024</v>
      </c>
      <c r="D615" s="1">
        <v>540</v>
      </c>
      <c r="E615" s="64">
        <v>0.66705314010000005</v>
      </c>
      <c r="F615" s="8" t="str">
        <f>TEXT(Table14[[#This Row],[Fecha]],"mmm")</f>
        <v>ago</v>
      </c>
      <c r="G615" s="9">
        <f t="shared" si="212"/>
        <v>33</v>
      </c>
    </row>
    <row r="616" spans="1:7">
      <c r="A616" s="1" t="s">
        <v>20</v>
      </c>
      <c r="B616" s="7">
        <v>45518</v>
      </c>
      <c r="C616" s="92">
        <f>YEAR(Table14[[#This Row],[Fecha]])</f>
        <v>2024</v>
      </c>
      <c r="D616" s="1">
        <v>450</v>
      </c>
      <c r="E616" s="64">
        <v>0.58266464230000004</v>
      </c>
      <c r="F616" s="8" t="str">
        <f>TEXT(Table14[[#This Row],[Fecha]],"mmm")</f>
        <v>ago</v>
      </c>
      <c r="G616" s="9">
        <f t="shared" si="212"/>
        <v>33</v>
      </c>
    </row>
    <row r="617" spans="1:7">
      <c r="A617" s="1" t="s">
        <v>20</v>
      </c>
      <c r="B617" s="7">
        <v>45518</v>
      </c>
      <c r="C617" s="92">
        <f>YEAR(Table14[[#This Row],[Fecha]])</f>
        <v>2024</v>
      </c>
      <c r="D617" s="1">
        <v>450</v>
      </c>
      <c r="E617" s="64">
        <v>0.81291005289999996</v>
      </c>
      <c r="F617" s="8" t="str">
        <f>TEXT(Table14[[#This Row],[Fecha]],"mmm")</f>
        <v>ago</v>
      </c>
      <c r="G617" s="9">
        <f t="shared" si="212"/>
        <v>33</v>
      </c>
    </row>
    <row r="618" spans="1:7">
      <c r="A618" s="1" t="s">
        <v>20</v>
      </c>
      <c r="B618" s="7">
        <v>45523</v>
      </c>
      <c r="C618" s="92">
        <f>YEAR(Table14[[#This Row],[Fecha]])</f>
        <v>2024</v>
      </c>
      <c r="D618" s="1">
        <v>540</v>
      </c>
      <c r="E618" s="8">
        <v>0.67976838880000001</v>
      </c>
      <c r="F618" s="8" t="str">
        <f>TEXT(Table14[[#This Row],[Fecha]],"mmm")</f>
        <v>ago</v>
      </c>
      <c r="G618" s="9">
        <f t="shared" ref="G618:G634" si="213">(WEEKNUM(B618,2))</f>
        <v>34</v>
      </c>
    </row>
    <row r="619" spans="1:7">
      <c r="A619" s="1" t="s">
        <v>20</v>
      </c>
      <c r="B619" s="7">
        <v>45523</v>
      </c>
      <c r="C619" s="92">
        <f>YEAR(Table14[[#This Row],[Fecha]])</f>
        <v>2024</v>
      </c>
      <c r="D619" s="1">
        <v>450</v>
      </c>
      <c r="E619" s="8">
        <v>0.47459150329999999</v>
      </c>
      <c r="F619" s="8" t="str">
        <f>TEXT(Table14[[#This Row],[Fecha]],"mmm")</f>
        <v>ago</v>
      </c>
      <c r="G619" s="9">
        <f t="shared" si="213"/>
        <v>34</v>
      </c>
    </row>
    <row r="620" spans="1:7">
      <c r="A620" s="1" t="s">
        <v>20</v>
      </c>
      <c r="B620" s="7">
        <v>45523</v>
      </c>
      <c r="C620" s="92">
        <f>YEAR(Table14[[#This Row],[Fecha]])</f>
        <v>2024</v>
      </c>
      <c r="D620" s="1">
        <v>390</v>
      </c>
      <c r="E620" s="8">
        <v>0.51612619410000005</v>
      </c>
      <c r="F620" s="8" t="str">
        <f>TEXT(Table14[[#This Row],[Fecha]],"mmm")</f>
        <v>ago</v>
      </c>
      <c r="G620" s="9">
        <f t="shared" si="213"/>
        <v>34</v>
      </c>
    </row>
    <row r="621" spans="1:7">
      <c r="A621" s="1" t="s">
        <v>20</v>
      </c>
      <c r="B621" s="7">
        <v>45524</v>
      </c>
      <c r="C621" s="92">
        <f>YEAR(Table14[[#This Row],[Fecha]])</f>
        <v>2024</v>
      </c>
      <c r="D621" s="1">
        <v>540</v>
      </c>
      <c r="E621" s="8">
        <v>0.81773242629999998</v>
      </c>
      <c r="F621" s="8" t="str">
        <f>TEXT(Table14[[#This Row],[Fecha]],"mmm")</f>
        <v>ago</v>
      </c>
      <c r="G621" s="9">
        <f t="shared" si="213"/>
        <v>34</v>
      </c>
    </row>
    <row r="622" spans="1:7">
      <c r="A622" s="1" t="s">
        <v>20</v>
      </c>
      <c r="B622" s="7">
        <v>45524</v>
      </c>
      <c r="C622" s="92">
        <f>YEAR(Table14[[#This Row],[Fecha]])</f>
        <v>2024</v>
      </c>
      <c r="D622" s="1">
        <v>450</v>
      </c>
      <c r="E622" s="8">
        <v>0.68657596369999996</v>
      </c>
      <c r="F622" s="8" t="str">
        <f>TEXT(Table14[[#This Row],[Fecha]],"mmm")</f>
        <v>ago</v>
      </c>
      <c r="G622" s="9">
        <f t="shared" si="213"/>
        <v>34</v>
      </c>
    </row>
    <row r="623" spans="1:7">
      <c r="A623" s="1" t="s">
        <v>20</v>
      </c>
      <c r="B623" s="7">
        <v>45524</v>
      </c>
      <c r="C623" s="92">
        <f>YEAR(Table14[[#This Row],[Fecha]])</f>
        <v>2024</v>
      </c>
      <c r="D623" s="1">
        <v>450</v>
      </c>
      <c r="E623" s="8">
        <v>0.63322524570000005</v>
      </c>
      <c r="F623" s="8" t="str">
        <f>TEXT(Table14[[#This Row],[Fecha]],"mmm")</f>
        <v>ago</v>
      </c>
      <c r="G623" s="9">
        <f t="shared" si="213"/>
        <v>34</v>
      </c>
    </row>
    <row r="624" spans="1:7">
      <c r="A624" s="1" t="s">
        <v>20</v>
      </c>
      <c r="B624" s="7">
        <v>45525</v>
      </c>
      <c r="C624" s="92">
        <f>YEAR(Table14[[#This Row],[Fecha]])</f>
        <v>2024</v>
      </c>
      <c r="D624" s="1">
        <v>540</v>
      </c>
      <c r="E624" s="8">
        <v>0.65216412489999998</v>
      </c>
      <c r="F624" s="8" t="str">
        <f>TEXT(Table14[[#This Row],[Fecha]],"mmm")</f>
        <v>ago</v>
      </c>
      <c r="G624" s="9">
        <f t="shared" si="213"/>
        <v>34</v>
      </c>
    </row>
    <row r="625" spans="1:7">
      <c r="A625" s="1" t="s">
        <v>20</v>
      </c>
      <c r="B625" s="7">
        <v>45525</v>
      </c>
      <c r="C625" s="92">
        <f>YEAR(Table14[[#This Row],[Fecha]])</f>
        <v>2024</v>
      </c>
      <c r="D625" s="1">
        <v>450</v>
      </c>
      <c r="E625" s="8">
        <v>0.72712854029999996</v>
      </c>
      <c r="F625" s="8" t="str">
        <f>TEXT(Table14[[#This Row],[Fecha]],"mmm")</f>
        <v>ago</v>
      </c>
      <c r="G625" s="9">
        <f t="shared" si="213"/>
        <v>34</v>
      </c>
    </row>
    <row r="626" spans="1:7">
      <c r="A626" s="1" t="s">
        <v>20</v>
      </c>
      <c r="B626" s="7">
        <v>45525</v>
      </c>
      <c r="C626" s="92">
        <f>YEAR(Table14[[#This Row],[Fecha]])</f>
        <v>2024</v>
      </c>
      <c r="D626" s="1">
        <v>450</v>
      </c>
      <c r="E626" s="8">
        <v>0.60804926420000005</v>
      </c>
      <c r="F626" s="8" t="str">
        <f>TEXT(Table14[[#This Row],[Fecha]],"mmm")</f>
        <v>ago</v>
      </c>
      <c r="G626" s="9">
        <f t="shared" si="213"/>
        <v>34</v>
      </c>
    </row>
    <row r="627" spans="1:7">
      <c r="A627" s="1" t="s">
        <v>20</v>
      </c>
      <c r="B627" s="7">
        <v>45526</v>
      </c>
      <c r="C627" s="92">
        <f>YEAR(Table14[[#This Row],[Fecha]])</f>
        <v>2024</v>
      </c>
      <c r="D627" s="1">
        <v>540</v>
      </c>
      <c r="E627" s="8">
        <v>0.61042328040000005</v>
      </c>
      <c r="F627" s="8" t="str">
        <f>TEXT(Table14[[#This Row],[Fecha]],"mmm")</f>
        <v>ago</v>
      </c>
      <c r="G627" s="9">
        <f t="shared" si="213"/>
        <v>34</v>
      </c>
    </row>
    <row r="628" spans="1:7">
      <c r="A628" s="1" t="s">
        <v>20</v>
      </c>
      <c r="B628" s="7">
        <v>45526</v>
      </c>
      <c r="C628" s="92">
        <f>YEAR(Table14[[#This Row],[Fecha]])</f>
        <v>2024</v>
      </c>
      <c r="D628" s="1">
        <v>450</v>
      </c>
      <c r="E628" s="8">
        <v>0.71454875279999996</v>
      </c>
      <c r="F628" s="8" t="str">
        <f>TEXT(Table14[[#This Row],[Fecha]],"mmm")</f>
        <v>ago</v>
      </c>
      <c r="G628" s="9">
        <f t="shared" si="213"/>
        <v>34</v>
      </c>
    </row>
    <row r="629" spans="1:7">
      <c r="A629" s="1" t="s">
        <v>20</v>
      </c>
      <c r="B629" s="7">
        <v>45526</v>
      </c>
      <c r="C629" s="92">
        <f>YEAR(Table14[[#This Row],[Fecha]])</f>
        <v>2024</v>
      </c>
      <c r="D629" s="1">
        <v>450</v>
      </c>
      <c r="E629" s="8">
        <v>0.65518332310000005</v>
      </c>
      <c r="F629" s="8" t="str">
        <f>TEXT(Table14[[#This Row],[Fecha]],"mmm")</f>
        <v>ago</v>
      </c>
      <c r="G629" s="9">
        <f t="shared" si="213"/>
        <v>34</v>
      </c>
    </row>
    <row r="630" spans="1:7">
      <c r="A630" s="1" t="s">
        <v>20</v>
      </c>
      <c r="B630" s="7">
        <v>45527</v>
      </c>
      <c r="C630" s="92">
        <f>YEAR(Table14[[#This Row],[Fecha]])</f>
        <v>2024</v>
      </c>
      <c r="D630" s="1">
        <v>480</v>
      </c>
      <c r="E630" s="8">
        <v>0.73167658729999996</v>
      </c>
      <c r="F630" s="8" t="str">
        <f>TEXT(Table14[[#This Row],[Fecha]],"mmm")</f>
        <v>ago</v>
      </c>
      <c r="G630" s="9">
        <f t="shared" si="213"/>
        <v>34</v>
      </c>
    </row>
    <row r="631" spans="1:7">
      <c r="A631" s="1" t="s">
        <v>20</v>
      </c>
      <c r="B631" s="7">
        <v>45527</v>
      </c>
      <c r="C631" s="92">
        <f>YEAR(Table14[[#This Row],[Fecha]])</f>
        <v>2024</v>
      </c>
      <c r="D631" s="1">
        <v>450</v>
      </c>
      <c r="E631" s="8">
        <v>0.58417006800000004</v>
      </c>
      <c r="F631" s="8" t="str">
        <f>TEXT(Table14[[#This Row],[Fecha]],"mmm")</f>
        <v>ago</v>
      </c>
      <c r="G631" s="9">
        <f t="shared" si="213"/>
        <v>34</v>
      </c>
    </row>
    <row r="632" spans="1:7">
      <c r="A632" s="1" t="s">
        <v>20</v>
      </c>
      <c r="B632" s="7">
        <v>45527</v>
      </c>
      <c r="C632" s="92">
        <f>YEAR(Table14[[#This Row],[Fecha]])</f>
        <v>2024</v>
      </c>
      <c r="D632" s="1">
        <v>450</v>
      </c>
      <c r="E632" s="8">
        <v>0.81024943309999997</v>
      </c>
      <c r="F632" s="8" t="str">
        <f>TEXT(Table14[[#This Row],[Fecha]],"mmm")</f>
        <v>ago</v>
      </c>
      <c r="G632" s="9">
        <f t="shared" si="213"/>
        <v>34</v>
      </c>
    </row>
    <row r="633" spans="1:7">
      <c r="A633" s="1" t="s">
        <v>20</v>
      </c>
      <c r="B633" s="7">
        <v>45528</v>
      </c>
      <c r="C633" s="92">
        <f>YEAR(Table14[[#This Row],[Fecha]])</f>
        <v>2024</v>
      </c>
      <c r="D633" s="1">
        <v>330</v>
      </c>
      <c r="E633" s="8">
        <v>0.79520098949999996</v>
      </c>
      <c r="F633" s="8" t="str">
        <f>TEXT(Table14[[#This Row],[Fecha]],"mmm")</f>
        <v>ago</v>
      </c>
      <c r="G633" s="9">
        <f t="shared" si="213"/>
        <v>34</v>
      </c>
    </row>
    <row r="634" spans="1:7">
      <c r="A634" s="1" t="s">
        <v>20</v>
      </c>
      <c r="B634" s="7">
        <v>45528</v>
      </c>
      <c r="C634" s="92">
        <f>YEAR(Table14[[#This Row],[Fecha]])</f>
        <v>2024</v>
      </c>
      <c r="D634" s="1">
        <v>450</v>
      </c>
      <c r="E634" s="8">
        <v>0.81386848069999995</v>
      </c>
      <c r="F634" s="8" t="str">
        <f>TEXT(Table14[[#This Row],[Fecha]],"mmm")</f>
        <v>ago</v>
      </c>
      <c r="G634" s="9">
        <f t="shared" si="213"/>
        <v>34</v>
      </c>
    </row>
    <row r="635" spans="1:7">
      <c r="A635" s="1" t="s">
        <v>20</v>
      </c>
      <c r="B635" s="7">
        <v>45530</v>
      </c>
      <c r="C635" s="92">
        <f>YEAR(Table14[[#This Row],[Fecha]])</f>
        <v>2024</v>
      </c>
      <c r="D635" s="1">
        <v>540</v>
      </c>
      <c r="E635" s="8">
        <v>0.73130007559999999</v>
      </c>
      <c r="F635" s="8" t="str">
        <f>TEXT(Table14[[#This Row],[Fecha]],"mmm")</f>
        <v>ago</v>
      </c>
      <c r="G635" s="9">
        <f t="shared" ref="G635:G651" si="214">(WEEKNUM(B635,2))</f>
        <v>35</v>
      </c>
    </row>
    <row r="636" spans="1:7">
      <c r="A636" s="1" t="s">
        <v>20</v>
      </c>
      <c r="B636" s="7">
        <v>45530</v>
      </c>
      <c r="C636" s="92">
        <f>YEAR(Table14[[#This Row],[Fecha]])</f>
        <v>2024</v>
      </c>
      <c r="D636" s="1">
        <v>450</v>
      </c>
      <c r="E636" s="8">
        <v>0.88382766440000005</v>
      </c>
      <c r="F636" s="8" t="str">
        <f>TEXT(Table14[[#This Row],[Fecha]],"mmm")</f>
        <v>ago</v>
      </c>
      <c r="G636" s="9">
        <f t="shared" si="214"/>
        <v>35</v>
      </c>
    </row>
    <row r="637" spans="1:7">
      <c r="A637" s="1" t="s">
        <v>20</v>
      </c>
      <c r="B637" s="7">
        <v>45530</v>
      </c>
      <c r="C637" s="92">
        <f>YEAR(Table14[[#This Row],[Fecha]])</f>
        <v>2024</v>
      </c>
      <c r="D637" s="1">
        <v>390</v>
      </c>
      <c r="E637" s="8">
        <v>0.54143380429999999</v>
      </c>
      <c r="F637" s="8" t="str">
        <f>TEXT(Table14[[#This Row],[Fecha]],"mmm")</f>
        <v>ago</v>
      </c>
      <c r="G637" s="9">
        <f t="shared" si="214"/>
        <v>35</v>
      </c>
    </row>
    <row r="638" spans="1:7">
      <c r="A638" s="1" t="s">
        <v>20</v>
      </c>
      <c r="B638" s="7">
        <v>45531</v>
      </c>
      <c r="C638" s="92">
        <f>YEAR(Table14[[#This Row],[Fecha]])</f>
        <v>2024</v>
      </c>
      <c r="D638" s="1">
        <v>540</v>
      </c>
      <c r="E638" s="8">
        <v>0.72819223990000004</v>
      </c>
      <c r="F638" s="8" t="str">
        <f>TEXT(Table14[[#This Row],[Fecha]],"mmm")</f>
        <v>ago</v>
      </c>
      <c r="G638" s="9">
        <f t="shared" si="214"/>
        <v>35</v>
      </c>
    </row>
    <row r="639" spans="1:7">
      <c r="A639" s="1" t="s">
        <v>20</v>
      </c>
      <c r="B639" s="7">
        <v>45531</v>
      </c>
      <c r="C639" s="92">
        <f>YEAR(Table14[[#This Row],[Fecha]])</f>
        <v>2024</v>
      </c>
      <c r="D639" s="1">
        <v>450</v>
      </c>
      <c r="E639" s="8">
        <v>0.76915873020000003</v>
      </c>
      <c r="F639" s="8" t="str">
        <f>TEXT(Table14[[#This Row],[Fecha]],"mmm")</f>
        <v>ago</v>
      </c>
      <c r="G639" s="9">
        <f t="shared" si="214"/>
        <v>35</v>
      </c>
    </row>
    <row r="640" spans="1:7">
      <c r="A640" s="1" t="s">
        <v>20</v>
      </c>
      <c r="B640" s="7">
        <v>45531</v>
      </c>
      <c r="C640" s="92">
        <f>YEAR(Table14[[#This Row],[Fecha]])</f>
        <v>2024</v>
      </c>
      <c r="D640" s="1">
        <v>450</v>
      </c>
      <c r="E640" s="8">
        <v>0.54522875820000005</v>
      </c>
      <c r="F640" s="8" t="str">
        <f>TEXT(Table14[[#This Row],[Fecha]],"mmm")</f>
        <v>ago</v>
      </c>
      <c r="G640" s="9">
        <f t="shared" si="214"/>
        <v>35</v>
      </c>
    </row>
    <row r="641" spans="1:7">
      <c r="A641" s="1" t="s">
        <v>20</v>
      </c>
      <c r="B641" s="7">
        <v>45532</v>
      </c>
      <c r="C641" s="92">
        <f>YEAR(Table14[[#This Row],[Fecha]])</f>
        <v>2024</v>
      </c>
      <c r="D641" s="1">
        <v>540</v>
      </c>
      <c r="E641" s="8">
        <v>0.7204006047</v>
      </c>
      <c r="F641" s="8" t="str">
        <f>TEXT(Table14[[#This Row],[Fecha]],"mmm")</f>
        <v>ago</v>
      </c>
      <c r="G641" s="9">
        <f t="shared" si="214"/>
        <v>35</v>
      </c>
    </row>
    <row r="642" spans="1:7">
      <c r="A642" s="1" t="s">
        <v>20</v>
      </c>
      <c r="B642" s="7">
        <v>45532</v>
      </c>
      <c r="C642" s="92">
        <f>YEAR(Table14[[#This Row],[Fecha]])</f>
        <v>2024</v>
      </c>
      <c r="D642" s="1">
        <v>450</v>
      </c>
      <c r="E642" s="8">
        <v>0.67411248940000001</v>
      </c>
      <c r="F642" s="8" t="str">
        <f>TEXT(Table14[[#This Row],[Fecha]],"mmm")</f>
        <v>ago</v>
      </c>
      <c r="G642" s="9">
        <f t="shared" si="214"/>
        <v>35</v>
      </c>
    </row>
    <row r="643" spans="1:7">
      <c r="A643" s="1" t="s">
        <v>20</v>
      </c>
      <c r="B643" s="7">
        <v>45532</v>
      </c>
      <c r="C643" s="92">
        <f>YEAR(Table14[[#This Row],[Fecha]])</f>
        <v>2024</v>
      </c>
      <c r="D643" s="1">
        <v>450</v>
      </c>
      <c r="E643" s="8">
        <v>0.55233986930000001</v>
      </c>
      <c r="F643" s="8" t="str">
        <f>TEXT(Table14[[#This Row],[Fecha]],"mmm")</f>
        <v>ago</v>
      </c>
      <c r="G643" s="9">
        <f t="shared" si="214"/>
        <v>35</v>
      </c>
    </row>
    <row r="644" spans="1:7">
      <c r="A644" s="1" t="s">
        <v>20</v>
      </c>
      <c r="B644" s="7">
        <v>45533</v>
      </c>
      <c r="C644" s="92">
        <f>YEAR(Table14[[#This Row],[Fecha]])</f>
        <v>2024</v>
      </c>
      <c r="D644" s="1">
        <v>540</v>
      </c>
      <c r="E644" s="8">
        <v>0.7400438694</v>
      </c>
      <c r="F644" s="8" t="str">
        <f>TEXT(Table14[[#This Row],[Fecha]],"mmm")</f>
        <v>ago</v>
      </c>
      <c r="G644" s="9">
        <f t="shared" si="214"/>
        <v>35</v>
      </c>
    </row>
    <row r="645" spans="1:7">
      <c r="A645" s="1" t="s">
        <v>20</v>
      </c>
      <c r="B645" s="7">
        <v>45533</v>
      </c>
      <c r="C645" s="92">
        <f>YEAR(Table14[[#This Row],[Fecha]])</f>
        <v>2024</v>
      </c>
      <c r="D645" s="1">
        <v>450</v>
      </c>
      <c r="E645" s="8">
        <v>0.61900653589999999</v>
      </c>
      <c r="F645" s="8" t="str">
        <f>TEXT(Table14[[#This Row],[Fecha]],"mmm")</f>
        <v>ago</v>
      </c>
      <c r="G645" s="9">
        <f t="shared" si="214"/>
        <v>35</v>
      </c>
    </row>
    <row r="646" spans="1:7">
      <c r="A646" s="1" t="s">
        <v>20</v>
      </c>
      <c r="B646" s="7">
        <v>45533</v>
      </c>
      <c r="C646" s="92">
        <f>YEAR(Table14[[#This Row],[Fecha]])</f>
        <v>2024</v>
      </c>
      <c r="D646" s="1">
        <v>450</v>
      </c>
      <c r="E646" s="8">
        <v>0.77818594100000005</v>
      </c>
      <c r="F646" s="8" t="str">
        <f>TEXT(Table14[[#This Row],[Fecha]],"mmm")</f>
        <v>ago</v>
      </c>
      <c r="G646" s="9">
        <f t="shared" si="214"/>
        <v>35</v>
      </c>
    </row>
    <row r="647" spans="1:7">
      <c r="A647" s="1" t="s">
        <v>20</v>
      </c>
      <c r="B647" s="7">
        <v>45534</v>
      </c>
      <c r="C647" s="92">
        <f>YEAR(Table14[[#This Row],[Fecha]])</f>
        <v>2024</v>
      </c>
      <c r="D647" s="1">
        <v>480</v>
      </c>
      <c r="E647" s="8">
        <v>0.65346886670000004</v>
      </c>
      <c r="F647" s="8" t="str">
        <f>TEXT(Table14[[#This Row],[Fecha]],"mmm")</f>
        <v>ago</v>
      </c>
      <c r="G647" s="9">
        <f t="shared" si="214"/>
        <v>35</v>
      </c>
    </row>
    <row r="648" spans="1:7">
      <c r="A648" s="1" t="s">
        <v>20</v>
      </c>
      <c r="B648" s="7">
        <v>45534</v>
      </c>
      <c r="C648" s="92">
        <f>YEAR(Table14[[#This Row],[Fecha]])</f>
        <v>2024</v>
      </c>
      <c r="D648" s="1">
        <v>450</v>
      </c>
      <c r="E648" s="8">
        <v>0.84318518519999996</v>
      </c>
      <c r="F648" s="8" t="str">
        <f>TEXT(Table14[[#This Row],[Fecha]],"mmm")</f>
        <v>ago</v>
      </c>
      <c r="G648" s="9">
        <f t="shared" si="214"/>
        <v>35</v>
      </c>
    </row>
    <row r="649" spans="1:7">
      <c r="A649" s="1" t="s">
        <v>20</v>
      </c>
      <c r="B649" s="7">
        <v>45534</v>
      </c>
      <c r="C649" s="92">
        <f>YEAR(Table14[[#This Row],[Fecha]])</f>
        <v>2024</v>
      </c>
      <c r="D649" s="1">
        <v>450</v>
      </c>
      <c r="E649" s="8">
        <v>0.7281761149</v>
      </c>
      <c r="F649" s="8" t="str">
        <f>TEXT(Table14[[#This Row],[Fecha]],"mmm")</f>
        <v>ago</v>
      </c>
      <c r="G649" s="9">
        <f t="shared" si="214"/>
        <v>35</v>
      </c>
    </row>
    <row r="650" spans="1:7">
      <c r="A650" s="1" t="s">
        <v>20</v>
      </c>
      <c r="B650" s="7">
        <v>45535</v>
      </c>
      <c r="C650" s="92">
        <f>YEAR(Table14[[#This Row],[Fecha]])</f>
        <v>2024</v>
      </c>
      <c r="D650" s="1">
        <v>270</v>
      </c>
      <c r="E650" s="8">
        <v>0.81191232049999995</v>
      </c>
      <c r="F650" s="8" t="str">
        <f>TEXT(Table14[[#This Row],[Fecha]],"mmm")</f>
        <v>ago</v>
      </c>
      <c r="G650" s="9">
        <f t="shared" si="214"/>
        <v>35</v>
      </c>
    </row>
    <row r="651" spans="1:7">
      <c r="A651" s="1" t="s">
        <v>20</v>
      </c>
      <c r="B651" s="7">
        <v>45535</v>
      </c>
      <c r="C651" s="92">
        <f>YEAR(Table14[[#This Row],[Fecha]])</f>
        <v>2024</v>
      </c>
      <c r="D651" s="1">
        <v>450</v>
      </c>
      <c r="E651" s="8">
        <v>0.663831332</v>
      </c>
      <c r="F651" s="8" t="str">
        <f>TEXT(Table14[[#This Row],[Fecha]],"mmm")</f>
        <v>ago</v>
      </c>
      <c r="G651" s="9">
        <f t="shared" si="214"/>
        <v>35</v>
      </c>
    </row>
    <row r="652" spans="1:7">
      <c r="A652" s="1" t="s">
        <v>20</v>
      </c>
      <c r="B652" s="7">
        <v>45537</v>
      </c>
      <c r="C652" s="92">
        <f>YEAR(Table14[[#This Row],[Fecha]])</f>
        <v>2024</v>
      </c>
      <c r="D652" s="1">
        <v>450</v>
      </c>
      <c r="E652" s="8">
        <v>0.81325917029999995</v>
      </c>
      <c r="F652" s="8" t="str">
        <f>TEXT(Table14[[#This Row],[Fecha]],"mmm")</f>
        <v>sept</v>
      </c>
      <c r="G652" s="9">
        <f t="shared" ref="G652:G671" si="215">(WEEKNUM(B652,2))</f>
        <v>36</v>
      </c>
    </row>
    <row r="653" spans="1:7">
      <c r="A653" s="1" t="s">
        <v>20</v>
      </c>
      <c r="B653" s="7">
        <v>45537</v>
      </c>
      <c r="C653" s="92">
        <f>YEAR(Table14[[#This Row],[Fecha]])</f>
        <v>2024</v>
      </c>
      <c r="D653" s="1">
        <v>390</v>
      </c>
      <c r="E653" s="8">
        <v>0.77991627419999998</v>
      </c>
      <c r="F653" s="8" t="str">
        <f>TEXT(Table14[[#This Row],[Fecha]],"mmm")</f>
        <v>sept</v>
      </c>
      <c r="G653" s="9">
        <f t="shared" si="215"/>
        <v>36</v>
      </c>
    </row>
    <row r="654" spans="1:7">
      <c r="A654" s="1" t="s">
        <v>20</v>
      </c>
      <c r="B654" s="7">
        <v>45537</v>
      </c>
      <c r="C654" s="92">
        <f>YEAR(Table14[[#This Row],[Fecha]])</f>
        <v>2024</v>
      </c>
      <c r="D654" s="1">
        <v>540</v>
      </c>
      <c r="E654" s="8">
        <v>0.72636917729999995</v>
      </c>
      <c r="F654" s="8" t="str">
        <f>TEXT(Table14[[#This Row],[Fecha]],"mmm")</f>
        <v>sept</v>
      </c>
      <c r="G654" s="9">
        <f t="shared" si="215"/>
        <v>36</v>
      </c>
    </row>
    <row r="655" spans="1:7">
      <c r="A655" s="1" t="s">
        <v>20</v>
      </c>
      <c r="B655" s="7">
        <v>45538</v>
      </c>
      <c r="C655" s="92">
        <f>YEAR(Table14[[#This Row],[Fecha]])</f>
        <v>2024</v>
      </c>
      <c r="D655" s="1">
        <v>450</v>
      </c>
      <c r="E655" s="8">
        <v>0.50829201749999997</v>
      </c>
      <c r="F655" s="8" t="str">
        <f>TEXT(Table14[[#This Row],[Fecha]],"mmm")</f>
        <v>sept</v>
      </c>
      <c r="G655" s="9">
        <f t="shared" si="215"/>
        <v>36</v>
      </c>
    </row>
    <row r="656" spans="1:7">
      <c r="A656" s="1" t="s">
        <v>20</v>
      </c>
      <c r="B656" s="7">
        <v>45538</v>
      </c>
      <c r="C656" s="92">
        <f>YEAR(Table14[[#This Row],[Fecha]])</f>
        <v>2024</v>
      </c>
      <c r="D656" s="1">
        <v>450</v>
      </c>
      <c r="E656" s="8">
        <v>0.80882010579999997</v>
      </c>
      <c r="F656" s="8" t="str">
        <f>TEXT(Table14[[#This Row],[Fecha]],"mmm")</f>
        <v>sept</v>
      </c>
      <c r="G656" s="9">
        <f t="shared" si="215"/>
        <v>36</v>
      </c>
    </row>
    <row r="657" spans="1:7">
      <c r="A657" s="1" t="s">
        <v>20</v>
      </c>
      <c r="B657" s="7">
        <v>45538</v>
      </c>
      <c r="C657" s="92">
        <f>YEAR(Table14[[#This Row],[Fecha]])</f>
        <v>2024</v>
      </c>
      <c r="D657" s="1">
        <v>540</v>
      </c>
      <c r="E657" s="8">
        <v>0.61967149759999995</v>
      </c>
      <c r="F657" s="8" t="str">
        <f>TEXT(Table14[[#This Row],[Fecha]],"mmm")</f>
        <v>sept</v>
      </c>
      <c r="G657" s="9">
        <f t="shared" si="215"/>
        <v>36</v>
      </c>
    </row>
    <row r="658" spans="1:7">
      <c r="A658" s="1" t="s">
        <v>20</v>
      </c>
      <c r="B658" s="7">
        <v>45539</v>
      </c>
      <c r="C658" s="92">
        <f>YEAR(Table14[[#This Row],[Fecha]])</f>
        <v>2024</v>
      </c>
      <c r="D658" s="1">
        <v>450</v>
      </c>
      <c r="E658" s="8">
        <v>0.75756916100000005</v>
      </c>
      <c r="F658" s="8" t="str">
        <f>TEXT(Table14[[#This Row],[Fecha]],"mmm")</f>
        <v>sept</v>
      </c>
      <c r="G658" s="9">
        <f t="shared" si="215"/>
        <v>36</v>
      </c>
    </row>
    <row r="659" spans="1:7">
      <c r="A659" s="1" t="s">
        <v>20</v>
      </c>
      <c r="B659" s="7">
        <v>45539</v>
      </c>
      <c r="C659" s="92">
        <f>YEAR(Table14[[#This Row],[Fecha]])</f>
        <v>2024</v>
      </c>
      <c r="D659" s="1">
        <v>450</v>
      </c>
      <c r="E659" s="8">
        <v>0.62210630919999999</v>
      </c>
      <c r="F659" s="8" t="str">
        <f>TEXT(Table14[[#This Row],[Fecha]],"mmm")</f>
        <v>sept</v>
      </c>
      <c r="G659" s="9">
        <f t="shared" si="215"/>
        <v>36</v>
      </c>
    </row>
    <row r="660" spans="1:7">
      <c r="A660" s="1" t="s">
        <v>20</v>
      </c>
      <c r="B660" s="7">
        <v>45539</v>
      </c>
      <c r="C660" s="92">
        <f>YEAR(Table14[[#This Row],[Fecha]])</f>
        <v>2024</v>
      </c>
      <c r="D660" s="1">
        <v>540</v>
      </c>
      <c r="E660" s="8">
        <v>0.67209372639999998</v>
      </c>
      <c r="F660" s="8" t="str">
        <f>TEXT(Table14[[#This Row],[Fecha]],"mmm")</f>
        <v>sept</v>
      </c>
      <c r="G660" s="9">
        <f t="shared" si="215"/>
        <v>36</v>
      </c>
    </row>
    <row r="661" spans="1:7">
      <c r="A661" s="1" t="s">
        <v>20</v>
      </c>
      <c r="B661" s="7">
        <v>45540</v>
      </c>
      <c r="C661" s="92">
        <f>YEAR(Table14[[#This Row],[Fecha]])</f>
        <v>2024</v>
      </c>
      <c r="D661" s="1">
        <v>450</v>
      </c>
      <c r="E661" s="8">
        <v>0.62372113289999997</v>
      </c>
      <c r="F661" s="8" t="str">
        <f>TEXT(Table14[[#This Row],[Fecha]],"mmm")</f>
        <v>sept</v>
      </c>
      <c r="G661" s="9">
        <f t="shared" si="215"/>
        <v>36</v>
      </c>
    </row>
    <row r="662" spans="1:7">
      <c r="A662" s="1" t="s">
        <v>20</v>
      </c>
      <c r="B662" s="7">
        <v>45540</v>
      </c>
      <c r="C662" s="92">
        <f>YEAR(Table14[[#This Row],[Fecha]])</f>
        <v>2024</v>
      </c>
      <c r="D662" s="1">
        <v>450</v>
      </c>
      <c r="E662" s="8">
        <v>0.67347009920000001</v>
      </c>
      <c r="F662" s="8" t="str">
        <f>TEXT(Table14[[#This Row],[Fecha]],"mmm")</f>
        <v>sept</v>
      </c>
      <c r="G662" s="9">
        <f t="shared" si="215"/>
        <v>36</v>
      </c>
    </row>
    <row r="663" spans="1:7">
      <c r="A663" s="1" t="s">
        <v>20</v>
      </c>
      <c r="B663" s="7">
        <v>45540</v>
      </c>
      <c r="C663" s="92">
        <f>YEAR(Table14[[#This Row],[Fecha]])</f>
        <v>2024</v>
      </c>
      <c r="D663" s="1">
        <v>540</v>
      </c>
      <c r="E663" s="8">
        <v>0.73888888890000004</v>
      </c>
      <c r="F663" s="8" t="str">
        <f>TEXT(Table14[[#This Row],[Fecha]],"mmm")</f>
        <v>sept</v>
      </c>
      <c r="G663" s="9">
        <f t="shared" si="215"/>
        <v>36</v>
      </c>
    </row>
    <row r="664" spans="1:7">
      <c r="A664" s="1" t="s">
        <v>20</v>
      </c>
      <c r="B664" s="7">
        <v>45541</v>
      </c>
      <c r="C664" s="92">
        <f>YEAR(Table14[[#This Row],[Fecha]])</f>
        <v>2024</v>
      </c>
      <c r="D664" s="1">
        <v>450</v>
      </c>
      <c r="E664" s="8">
        <v>0.83356702680000005</v>
      </c>
      <c r="F664" s="8" t="str">
        <f>TEXT(Table14[[#This Row],[Fecha]],"mmm")</f>
        <v>sept</v>
      </c>
      <c r="G664" s="9">
        <f t="shared" si="215"/>
        <v>36</v>
      </c>
    </row>
    <row r="665" spans="1:7">
      <c r="A665" s="1" t="s">
        <v>20</v>
      </c>
      <c r="B665" s="7">
        <v>45541</v>
      </c>
      <c r="C665" s="92">
        <f>YEAR(Table14[[#This Row],[Fecha]])</f>
        <v>2024</v>
      </c>
      <c r="D665" s="1">
        <v>450</v>
      </c>
      <c r="E665" s="8">
        <v>0.78050651370000002</v>
      </c>
      <c r="F665" s="8" t="str">
        <f>TEXT(Table14[[#This Row],[Fecha]],"mmm")</f>
        <v>sept</v>
      </c>
      <c r="G665" s="9">
        <f t="shared" si="215"/>
        <v>36</v>
      </c>
    </row>
    <row r="666" spans="1:7">
      <c r="A666" s="1" t="s">
        <v>20</v>
      </c>
      <c r="B666" s="7">
        <v>45541</v>
      </c>
      <c r="C666" s="92">
        <f>YEAR(Table14[[#This Row],[Fecha]])</f>
        <v>2024</v>
      </c>
      <c r="D666" s="1">
        <v>480</v>
      </c>
      <c r="E666" s="8">
        <v>0.7003349673</v>
      </c>
      <c r="F666" s="8" t="str">
        <f>TEXT(Table14[[#This Row],[Fecha]],"mmm")</f>
        <v>sept</v>
      </c>
      <c r="G666" s="9">
        <f t="shared" si="215"/>
        <v>36</v>
      </c>
    </row>
    <row r="667" spans="1:7">
      <c r="A667" s="1" t="s">
        <v>20</v>
      </c>
      <c r="B667" s="7">
        <v>45542</v>
      </c>
      <c r="C667" s="92">
        <f>YEAR(Table14[[#This Row],[Fecha]])</f>
        <v>2024</v>
      </c>
      <c r="D667" s="1">
        <v>390</v>
      </c>
      <c r="E667" s="8">
        <v>0.83666666670000001</v>
      </c>
      <c r="F667" s="8" t="str">
        <f>TEXT(Table14[[#This Row],[Fecha]],"mmm")</f>
        <v>sept</v>
      </c>
      <c r="G667" s="9">
        <f t="shared" si="215"/>
        <v>36</v>
      </c>
    </row>
    <row r="668" spans="1:7">
      <c r="A668" s="1" t="s">
        <v>20</v>
      </c>
      <c r="B668" s="7">
        <v>45542</v>
      </c>
      <c r="C668" s="92">
        <f>YEAR(Table14[[#This Row],[Fecha]])</f>
        <v>2024</v>
      </c>
      <c r="D668" s="1">
        <v>450</v>
      </c>
      <c r="E668" s="8">
        <v>0.80604761899999999</v>
      </c>
      <c r="F668" s="8" t="str">
        <f>TEXT(Table14[[#This Row],[Fecha]],"mmm")</f>
        <v>sept</v>
      </c>
      <c r="G668" s="9">
        <f t="shared" si="215"/>
        <v>36</v>
      </c>
    </row>
    <row r="669" spans="1:7">
      <c r="A669" s="1" t="s">
        <v>20</v>
      </c>
      <c r="B669" s="7">
        <v>45543</v>
      </c>
      <c r="C669" s="92">
        <f>YEAR(Table14[[#This Row],[Fecha]])</f>
        <v>2024</v>
      </c>
      <c r="D669" s="1">
        <v>450</v>
      </c>
      <c r="E669" s="8">
        <v>0.68179089029999995</v>
      </c>
      <c r="F669" s="8" t="str">
        <f>TEXT(Table14[[#This Row],[Fecha]],"mmm")</f>
        <v>sept</v>
      </c>
      <c r="G669" s="9">
        <f t="shared" si="215"/>
        <v>36</v>
      </c>
    </row>
    <row r="670" spans="1:7">
      <c r="A670" s="1" t="s">
        <v>20</v>
      </c>
      <c r="B670" s="7">
        <v>45543</v>
      </c>
      <c r="C670" s="92">
        <f>YEAR(Table14[[#This Row],[Fecha]])</f>
        <v>2024</v>
      </c>
      <c r="D670" s="1">
        <v>390</v>
      </c>
      <c r="E670" s="8">
        <v>0.79813797310000001</v>
      </c>
      <c r="F670" s="8" t="str">
        <f>TEXT(Table14[[#This Row],[Fecha]],"mmm")</f>
        <v>sept</v>
      </c>
      <c r="G670" s="9">
        <f t="shared" si="215"/>
        <v>36</v>
      </c>
    </row>
    <row r="671" spans="1:7" ht="15.75" thickBot="1">
      <c r="A671" s="1" t="s">
        <v>20</v>
      </c>
      <c r="B671" s="7">
        <v>45543</v>
      </c>
      <c r="C671" s="92">
        <f>YEAR(Table14[[#This Row],[Fecha]])</f>
        <v>2024</v>
      </c>
      <c r="D671" s="1">
        <v>539</v>
      </c>
      <c r="E671" s="8">
        <v>0.75243329739999998</v>
      </c>
      <c r="F671" s="8" t="str">
        <f>TEXT(Table14[[#This Row],[Fecha]],"mmm")</f>
        <v>sept</v>
      </c>
      <c r="G671" s="9">
        <f t="shared" si="215"/>
        <v>36</v>
      </c>
    </row>
    <row r="672" spans="1:7" ht="15.75" thickBot="1">
      <c r="A672" s="65" t="s">
        <v>20</v>
      </c>
      <c r="B672" s="66">
        <v>45544</v>
      </c>
      <c r="C672" s="92">
        <f>YEAR(Table14[[#This Row],[Fecha]])</f>
        <v>2024</v>
      </c>
      <c r="D672" s="1">
        <v>540</v>
      </c>
      <c r="E672" s="8">
        <v>0.50251162169999997</v>
      </c>
      <c r="F672" s="8" t="str">
        <f>TEXT(Table14[[#This Row],[Fecha]],"mmm")</f>
        <v>sept</v>
      </c>
      <c r="G672" s="9">
        <f t="shared" ref="G672:G686" si="216">(WEEKNUM(B672,2))</f>
        <v>37</v>
      </c>
    </row>
    <row r="673" spans="1:7" ht="15.75" thickBot="1">
      <c r="A673" s="65" t="s">
        <v>20</v>
      </c>
      <c r="B673" s="66">
        <v>45545</v>
      </c>
      <c r="C673" s="92">
        <f>YEAR(Table14[[#This Row],[Fecha]])</f>
        <v>2024</v>
      </c>
      <c r="D673" s="1">
        <v>450</v>
      </c>
      <c r="E673" s="8">
        <v>0.67329100529999997</v>
      </c>
      <c r="F673" s="8" t="str">
        <f>TEXT(Table14[[#This Row],[Fecha]],"mmm")</f>
        <v>sept</v>
      </c>
      <c r="G673" s="9">
        <f t="shared" si="216"/>
        <v>37</v>
      </c>
    </row>
    <row r="674" spans="1:7" ht="15.75" thickBot="1">
      <c r="A674" s="65" t="s">
        <v>20</v>
      </c>
      <c r="B674" s="66">
        <v>45545</v>
      </c>
      <c r="C674" s="92">
        <f>YEAR(Table14[[#This Row],[Fecha]])</f>
        <v>2024</v>
      </c>
      <c r="D674" s="1">
        <v>450</v>
      </c>
      <c r="E674" s="8">
        <v>0.7235711561</v>
      </c>
      <c r="F674" s="8" t="str">
        <f>TEXT(Table14[[#This Row],[Fecha]],"mmm")</f>
        <v>sept</v>
      </c>
      <c r="G674" s="9">
        <f t="shared" si="216"/>
        <v>37</v>
      </c>
    </row>
    <row r="675" spans="1:7" ht="15.75" thickBot="1">
      <c r="A675" s="65" t="s">
        <v>20</v>
      </c>
      <c r="B675" s="66">
        <v>45545</v>
      </c>
      <c r="C675" s="92">
        <f>YEAR(Table14[[#This Row],[Fecha]])</f>
        <v>2024</v>
      </c>
      <c r="D675" s="1">
        <v>540</v>
      </c>
      <c r="E675" s="8">
        <v>0.7772751323</v>
      </c>
      <c r="F675" s="8" t="str">
        <f>TEXT(Table14[[#This Row],[Fecha]],"mmm")</f>
        <v>sept</v>
      </c>
      <c r="G675" s="9">
        <f t="shared" si="216"/>
        <v>37</v>
      </c>
    </row>
    <row r="676" spans="1:7" ht="15.75" thickBot="1">
      <c r="A676" s="65" t="s">
        <v>20</v>
      </c>
      <c r="B676" s="66">
        <v>45546</v>
      </c>
      <c r="C676" s="92">
        <f>YEAR(Table14[[#This Row],[Fecha]])</f>
        <v>2024</v>
      </c>
      <c r="D676" s="1">
        <v>450</v>
      </c>
      <c r="E676" s="8">
        <v>0.87271428569999998</v>
      </c>
      <c r="F676" s="8" t="str">
        <f>TEXT(Table14[[#This Row],[Fecha]],"mmm")</f>
        <v>sept</v>
      </c>
      <c r="G676" s="9">
        <f t="shared" si="216"/>
        <v>37</v>
      </c>
    </row>
    <row r="677" spans="1:7" ht="15.75" thickBot="1">
      <c r="A677" s="65" t="s">
        <v>20</v>
      </c>
      <c r="B677" s="66">
        <v>45546</v>
      </c>
      <c r="C677" s="92">
        <f>YEAR(Table14[[#This Row],[Fecha]])</f>
        <v>2024</v>
      </c>
      <c r="D677" s="1">
        <v>450</v>
      </c>
      <c r="E677" s="8">
        <v>0.65688359789999995</v>
      </c>
      <c r="F677" s="8" t="str">
        <f>TEXT(Table14[[#This Row],[Fecha]],"mmm")</f>
        <v>sept</v>
      </c>
      <c r="G677" s="9">
        <f t="shared" si="216"/>
        <v>37</v>
      </c>
    </row>
    <row r="678" spans="1:7" ht="15.75" thickBot="1">
      <c r="A678" s="65" t="s">
        <v>20</v>
      </c>
      <c r="B678" s="66">
        <v>45546</v>
      </c>
      <c r="C678" s="92">
        <f>YEAR(Table14[[#This Row],[Fecha]])</f>
        <v>2024</v>
      </c>
      <c r="D678" s="1">
        <v>540</v>
      </c>
      <c r="E678" s="8">
        <v>0.76075396829999997</v>
      </c>
      <c r="F678" s="8" t="str">
        <f>TEXT(Table14[[#This Row],[Fecha]],"mmm")</f>
        <v>sept</v>
      </c>
      <c r="G678" s="9">
        <f t="shared" si="216"/>
        <v>37</v>
      </c>
    </row>
    <row r="679" spans="1:7" ht="15.75" thickBot="1">
      <c r="A679" s="65" t="s">
        <v>20</v>
      </c>
      <c r="B679" s="66">
        <v>45547</v>
      </c>
      <c r="C679" s="92">
        <f>YEAR(Table14[[#This Row],[Fecha]])</f>
        <v>2024</v>
      </c>
      <c r="D679" s="1">
        <v>450</v>
      </c>
      <c r="E679" s="8">
        <v>0.71117460320000003</v>
      </c>
      <c r="F679" s="8" t="str">
        <f>TEXT(Table14[[#This Row],[Fecha]],"mmm")</f>
        <v>sept</v>
      </c>
      <c r="G679" s="9">
        <f t="shared" si="216"/>
        <v>37</v>
      </c>
    </row>
    <row r="680" spans="1:7" ht="15.75" thickBot="1">
      <c r="A680" s="65" t="s">
        <v>20</v>
      </c>
      <c r="B680" s="66">
        <v>45547</v>
      </c>
      <c r="C680" s="92">
        <f>YEAR(Table14[[#This Row],[Fecha]])</f>
        <v>2024</v>
      </c>
      <c r="D680" s="1">
        <v>450</v>
      </c>
      <c r="E680" s="8">
        <v>0.61107709750000005</v>
      </c>
      <c r="F680" s="8" t="str">
        <f>TEXT(Table14[[#This Row],[Fecha]],"mmm")</f>
        <v>sept</v>
      </c>
      <c r="G680" s="9">
        <f t="shared" si="216"/>
        <v>37</v>
      </c>
    </row>
    <row r="681" spans="1:7" ht="15.75" thickBot="1">
      <c r="A681" s="65" t="s">
        <v>20</v>
      </c>
      <c r="B681" s="66">
        <v>45547</v>
      </c>
      <c r="C681" s="92">
        <f>YEAR(Table14[[#This Row],[Fecha]])</f>
        <v>2024</v>
      </c>
      <c r="D681" s="1">
        <v>540</v>
      </c>
      <c r="E681" s="8">
        <v>0.84199546489999999</v>
      </c>
      <c r="F681" s="8" t="str">
        <f>TEXT(Table14[[#This Row],[Fecha]],"mmm")</f>
        <v>sept</v>
      </c>
      <c r="G681" s="9">
        <f t="shared" si="216"/>
        <v>37</v>
      </c>
    </row>
    <row r="682" spans="1:7" ht="15.75" thickBot="1">
      <c r="A682" s="65" t="s">
        <v>20</v>
      </c>
      <c r="B682" s="66">
        <v>45548</v>
      </c>
      <c r="C682" s="92">
        <f>YEAR(Table14[[#This Row],[Fecha]])</f>
        <v>2024</v>
      </c>
      <c r="D682" s="1">
        <v>450</v>
      </c>
      <c r="E682" s="8">
        <v>0.6999546485</v>
      </c>
      <c r="F682" s="8" t="str">
        <f>TEXT(Table14[[#This Row],[Fecha]],"mmm")</f>
        <v>sept</v>
      </c>
      <c r="G682" s="9">
        <f t="shared" si="216"/>
        <v>37</v>
      </c>
    </row>
    <row r="683" spans="1:7" ht="15.75" thickBot="1">
      <c r="A683" s="65" t="s">
        <v>20</v>
      </c>
      <c r="B683" s="66">
        <v>45548</v>
      </c>
      <c r="C683" s="92">
        <f>YEAR(Table14[[#This Row],[Fecha]])</f>
        <v>2024</v>
      </c>
      <c r="D683" s="1">
        <v>450</v>
      </c>
      <c r="E683" s="8">
        <v>0.67264399090000004</v>
      </c>
      <c r="F683" s="8" t="str">
        <f>TEXT(Table14[[#This Row],[Fecha]],"mmm")</f>
        <v>sept</v>
      </c>
      <c r="G683" s="9">
        <f t="shared" si="216"/>
        <v>37</v>
      </c>
    </row>
    <row r="684" spans="1:7" ht="15.75" thickBot="1">
      <c r="A684" s="65" t="s">
        <v>20</v>
      </c>
      <c r="B684" s="66">
        <v>45548</v>
      </c>
      <c r="C684" s="92">
        <f>YEAR(Table14[[#This Row],[Fecha]])</f>
        <v>2024</v>
      </c>
      <c r="D684" s="1">
        <v>480</v>
      </c>
      <c r="E684" s="8">
        <v>0.78849456520000005</v>
      </c>
      <c r="F684" s="8" t="str">
        <f>TEXT(Table14[[#This Row],[Fecha]],"mmm")</f>
        <v>sept</v>
      </c>
      <c r="G684" s="9">
        <f t="shared" si="216"/>
        <v>37</v>
      </c>
    </row>
    <row r="685" spans="1:7" ht="15.75" thickBot="1">
      <c r="A685" s="65" t="s">
        <v>20</v>
      </c>
      <c r="B685" s="66">
        <v>45549</v>
      </c>
      <c r="C685" s="92">
        <f>YEAR(Table14[[#This Row],[Fecha]])</f>
        <v>2024</v>
      </c>
      <c r="D685" s="1">
        <v>390</v>
      </c>
      <c r="E685" s="8">
        <v>0.6674934589</v>
      </c>
      <c r="F685" s="8" t="str">
        <f>TEXT(Table14[[#This Row],[Fecha]],"mmm")</f>
        <v>sept</v>
      </c>
      <c r="G685" s="9">
        <f t="shared" si="216"/>
        <v>37</v>
      </c>
    </row>
    <row r="686" spans="1:7">
      <c r="A686" s="68" t="s">
        <v>20</v>
      </c>
      <c r="B686" s="69">
        <v>45549</v>
      </c>
      <c r="C686" s="92">
        <f>YEAR(Table14[[#This Row],[Fecha]])</f>
        <v>2024</v>
      </c>
      <c r="D686" s="1">
        <v>450</v>
      </c>
      <c r="E686" s="8">
        <v>0.73805118800000002</v>
      </c>
      <c r="F686" s="8" t="str">
        <f>TEXT(Table14[[#This Row],[Fecha]],"mmm")</f>
        <v>sept</v>
      </c>
      <c r="G686" s="9">
        <f t="shared" si="216"/>
        <v>37</v>
      </c>
    </row>
    <row r="687" spans="1:7">
      <c r="A687" s="1" t="s">
        <v>20</v>
      </c>
      <c r="B687" s="7">
        <v>45551</v>
      </c>
      <c r="C687" s="92">
        <f>YEAR(Table14[[#This Row],[Fecha]])</f>
        <v>2024</v>
      </c>
      <c r="D687" s="1">
        <v>450</v>
      </c>
      <c r="E687" s="8">
        <v>0.76551669560000002</v>
      </c>
      <c r="F687" s="8" t="str">
        <f>TEXT(Table14[[#This Row],[Fecha]],"mmm")</f>
        <v>sept</v>
      </c>
      <c r="G687" s="9">
        <f t="shared" ref="G687:G707" si="217">(WEEKNUM(B687,2))</f>
        <v>38</v>
      </c>
    </row>
    <row r="688" spans="1:7">
      <c r="A688" s="1" t="s">
        <v>20</v>
      </c>
      <c r="B688" s="7">
        <v>45551</v>
      </c>
      <c r="C688" s="92">
        <f>YEAR(Table14[[#This Row],[Fecha]])</f>
        <v>2024</v>
      </c>
      <c r="D688" s="1">
        <v>390</v>
      </c>
      <c r="E688" s="8">
        <v>0.73408748109999999</v>
      </c>
      <c r="F688" s="8" t="str">
        <f>TEXT(Table14[[#This Row],[Fecha]],"mmm")</f>
        <v>sept</v>
      </c>
      <c r="G688" s="9">
        <f t="shared" si="217"/>
        <v>38</v>
      </c>
    </row>
    <row r="689" spans="1:7">
      <c r="A689" s="1" t="s">
        <v>20</v>
      </c>
      <c r="B689" s="7">
        <v>45551</v>
      </c>
      <c r="C689" s="92">
        <f>YEAR(Table14[[#This Row],[Fecha]])</f>
        <v>2024</v>
      </c>
      <c r="D689" s="1">
        <v>540</v>
      </c>
      <c r="E689" s="8">
        <v>0.66861678000000002</v>
      </c>
      <c r="F689" s="8" t="str">
        <f>TEXT(Table14[[#This Row],[Fecha]],"mmm")</f>
        <v>sept</v>
      </c>
      <c r="G689" s="9">
        <f t="shared" si="217"/>
        <v>38</v>
      </c>
    </row>
    <row r="690" spans="1:7">
      <c r="A690" s="1" t="s">
        <v>20</v>
      </c>
      <c r="B690" s="7">
        <v>45552</v>
      </c>
      <c r="C690" s="92">
        <f>YEAR(Table14[[#This Row],[Fecha]])</f>
        <v>2024</v>
      </c>
      <c r="D690" s="1">
        <v>600</v>
      </c>
      <c r="E690" s="8">
        <v>0.70633365749999999</v>
      </c>
      <c r="F690" s="8" t="str">
        <f>TEXT(Table14[[#This Row],[Fecha]],"mmm")</f>
        <v>sept</v>
      </c>
      <c r="G690" s="9">
        <f t="shared" si="217"/>
        <v>38</v>
      </c>
    </row>
    <row r="691" spans="1:7">
      <c r="A691" s="1" t="s">
        <v>20</v>
      </c>
      <c r="B691" s="7">
        <v>45552</v>
      </c>
      <c r="C691" s="92">
        <f>YEAR(Table14[[#This Row],[Fecha]])</f>
        <v>2024</v>
      </c>
      <c r="D691" s="1">
        <v>450</v>
      </c>
      <c r="E691" s="8">
        <v>0.81869312169999997</v>
      </c>
      <c r="F691" s="8" t="str">
        <f>TEXT(Table14[[#This Row],[Fecha]],"mmm")</f>
        <v>sept</v>
      </c>
      <c r="G691" s="9">
        <f t="shared" si="217"/>
        <v>38</v>
      </c>
    </row>
    <row r="692" spans="1:7">
      <c r="A692" s="1" t="s">
        <v>20</v>
      </c>
      <c r="B692" s="7">
        <v>45558</v>
      </c>
      <c r="C692" s="92">
        <f>YEAR(Table14[[#This Row],[Fecha]])</f>
        <v>2024</v>
      </c>
      <c r="D692" s="1">
        <v>450</v>
      </c>
      <c r="E692" s="8">
        <v>0.67077012020000004</v>
      </c>
      <c r="F692" s="8" t="str">
        <f>TEXT(Table14[[#This Row],[Fecha]],"mmm")</f>
        <v>sept</v>
      </c>
      <c r="G692" s="9">
        <f t="shared" si="217"/>
        <v>39</v>
      </c>
    </row>
    <row r="693" spans="1:7">
      <c r="A693" s="1" t="s">
        <v>20</v>
      </c>
      <c r="B693" s="7">
        <v>45558</v>
      </c>
      <c r="C693" s="92">
        <f>YEAR(Table14[[#This Row],[Fecha]])</f>
        <v>2024</v>
      </c>
      <c r="D693" s="1">
        <v>540</v>
      </c>
      <c r="E693" s="8">
        <v>0.86251322750000003</v>
      </c>
      <c r="F693" s="8" t="str">
        <f>TEXT(Table14[[#This Row],[Fecha]],"mmm")</f>
        <v>sept</v>
      </c>
      <c r="G693" s="9">
        <f t="shared" si="217"/>
        <v>39</v>
      </c>
    </row>
    <row r="694" spans="1:7">
      <c r="A694" s="1" t="s">
        <v>20</v>
      </c>
      <c r="B694" s="7">
        <v>45559</v>
      </c>
      <c r="C694" s="92">
        <f>YEAR(Table14[[#This Row],[Fecha]])</f>
        <v>2024</v>
      </c>
      <c r="D694" s="1">
        <v>450</v>
      </c>
      <c r="E694" s="8">
        <v>0.75434920640000003</v>
      </c>
      <c r="F694" s="8" t="str">
        <f>TEXT(Table14[[#This Row],[Fecha]],"mmm")</f>
        <v>sept</v>
      </c>
      <c r="G694" s="9">
        <f t="shared" si="217"/>
        <v>39</v>
      </c>
    </row>
    <row r="695" spans="1:7">
      <c r="A695" s="1" t="s">
        <v>20</v>
      </c>
      <c r="B695" s="7">
        <v>45559</v>
      </c>
      <c r="C695" s="92">
        <f>YEAR(Table14[[#This Row],[Fecha]])</f>
        <v>2024</v>
      </c>
      <c r="D695" s="1">
        <v>450</v>
      </c>
      <c r="E695" s="8">
        <v>0.65558276640000002</v>
      </c>
      <c r="F695" s="8" t="str">
        <f>TEXT(Table14[[#This Row],[Fecha]],"mmm")</f>
        <v>sept</v>
      </c>
      <c r="G695" s="9">
        <f t="shared" si="217"/>
        <v>39</v>
      </c>
    </row>
    <row r="696" spans="1:7">
      <c r="A696" s="1" t="s">
        <v>20</v>
      </c>
      <c r="B696" s="7">
        <v>45559</v>
      </c>
      <c r="C696" s="92">
        <f>YEAR(Table14[[#This Row],[Fecha]])</f>
        <v>2024</v>
      </c>
      <c r="D696" s="1">
        <v>540</v>
      </c>
      <c r="E696" s="8">
        <v>0.35549508689999998</v>
      </c>
      <c r="F696" s="8" t="str">
        <f>TEXT(Table14[[#This Row],[Fecha]],"mmm")</f>
        <v>sept</v>
      </c>
      <c r="G696" s="9">
        <f t="shared" si="217"/>
        <v>39</v>
      </c>
    </row>
    <row r="697" spans="1:7">
      <c r="A697" s="1" t="s">
        <v>20</v>
      </c>
      <c r="B697" s="7">
        <v>45560</v>
      </c>
      <c r="C697" s="92">
        <f>YEAR(Table14[[#This Row],[Fecha]])</f>
        <v>2024</v>
      </c>
      <c r="D697" s="1">
        <v>450</v>
      </c>
      <c r="E697" s="8">
        <v>0.86005442180000002</v>
      </c>
      <c r="F697" s="8" t="str">
        <f>TEXT(Table14[[#This Row],[Fecha]],"mmm")</f>
        <v>sept</v>
      </c>
      <c r="G697" s="9">
        <f t="shared" si="217"/>
        <v>39</v>
      </c>
    </row>
    <row r="698" spans="1:7">
      <c r="A698" s="1" t="s">
        <v>20</v>
      </c>
      <c r="B698" s="7">
        <v>45560</v>
      </c>
      <c r="C698" s="92">
        <f>YEAR(Table14[[#This Row],[Fecha]])</f>
        <v>2024</v>
      </c>
      <c r="D698" s="1">
        <v>450</v>
      </c>
      <c r="E698" s="8">
        <v>0.8891972789</v>
      </c>
      <c r="F698" s="8" t="str">
        <f>TEXT(Table14[[#This Row],[Fecha]],"mmm")</f>
        <v>sept</v>
      </c>
      <c r="G698" s="9">
        <f t="shared" si="217"/>
        <v>39</v>
      </c>
    </row>
    <row r="699" spans="1:7">
      <c r="A699" s="1" t="s">
        <v>20</v>
      </c>
      <c r="B699" s="7">
        <v>45560</v>
      </c>
      <c r="C699" s="92">
        <f>YEAR(Table14[[#This Row],[Fecha]])</f>
        <v>2024</v>
      </c>
      <c r="D699" s="1">
        <v>540</v>
      </c>
      <c r="E699" s="8">
        <v>0.81773242629999998</v>
      </c>
      <c r="F699" s="8" t="str">
        <f>TEXT(Table14[[#This Row],[Fecha]],"mmm")</f>
        <v>sept</v>
      </c>
      <c r="G699" s="9">
        <f t="shared" si="217"/>
        <v>39</v>
      </c>
    </row>
    <row r="700" spans="1:7">
      <c r="A700" s="1" t="s">
        <v>20</v>
      </c>
      <c r="B700" s="7">
        <v>45561</v>
      </c>
      <c r="C700" s="92">
        <f>YEAR(Table14[[#This Row],[Fecha]])</f>
        <v>2024</v>
      </c>
      <c r="D700" s="1">
        <v>450</v>
      </c>
      <c r="E700" s="8">
        <v>0.53639761870000002</v>
      </c>
      <c r="F700" s="8" t="str">
        <f>TEXT(Table14[[#This Row],[Fecha]],"mmm")</f>
        <v>sept</v>
      </c>
      <c r="G700" s="9">
        <f t="shared" si="217"/>
        <v>39</v>
      </c>
    </row>
    <row r="701" spans="1:7">
      <c r="A701" s="1" t="s">
        <v>20</v>
      </c>
      <c r="B701" s="7">
        <v>45561</v>
      </c>
      <c r="C701" s="92">
        <f>YEAR(Table14[[#This Row],[Fecha]])</f>
        <v>2024</v>
      </c>
      <c r="D701" s="1">
        <v>450</v>
      </c>
      <c r="E701" s="8">
        <v>0.57556320309999998</v>
      </c>
      <c r="F701" s="8" t="str">
        <f>TEXT(Table14[[#This Row],[Fecha]],"mmm")</f>
        <v>sept</v>
      </c>
      <c r="G701" s="9">
        <f t="shared" si="217"/>
        <v>39</v>
      </c>
    </row>
    <row r="702" spans="1:7">
      <c r="A702" s="1" t="s">
        <v>20</v>
      </c>
      <c r="B702" s="7">
        <v>45561</v>
      </c>
      <c r="C702" s="92">
        <f>YEAR(Table14[[#This Row],[Fecha]])</f>
        <v>2024</v>
      </c>
      <c r="D702" s="1">
        <v>540</v>
      </c>
      <c r="E702" s="8">
        <v>0.66787219440000001</v>
      </c>
      <c r="F702" s="8" t="str">
        <f>TEXT(Table14[[#This Row],[Fecha]],"mmm")</f>
        <v>sept</v>
      </c>
      <c r="G702" s="9">
        <f t="shared" si="217"/>
        <v>39</v>
      </c>
    </row>
    <row r="703" spans="1:7">
      <c r="A703" s="1" t="s">
        <v>20</v>
      </c>
      <c r="B703" s="7">
        <v>45562</v>
      </c>
      <c r="C703" s="92">
        <f>YEAR(Table14[[#This Row],[Fecha]])</f>
        <v>2024</v>
      </c>
      <c r="D703" s="1">
        <v>450</v>
      </c>
      <c r="E703" s="8">
        <v>0.88364270150000002</v>
      </c>
      <c r="F703" s="8" t="str">
        <f>TEXT(Table14[[#This Row],[Fecha]],"mmm")</f>
        <v>sept</v>
      </c>
      <c r="G703" s="9">
        <f t="shared" si="217"/>
        <v>39</v>
      </c>
    </row>
    <row r="704" spans="1:7">
      <c r="A704" s="1" t="s">
        <v>20</v>
      </c>
      <c r="B704" s="7">
        <v>45562</v>
      </c>
      <c r="C704" s="92">
        <f>YEAR(Table14[[#This Row],[Fecha]])</f>
        <v>2024</v>
      </c>
      <c r="D704" s="1">
        <v>450</v>
      </c>
      <c r="E704" s="8">
        <v>0.87334204790000003</v>
      </c>
      <c r="F704" s="8" t="str">
        <f>TEXT(Table14[[#This Row],[Fecha]],"mmm")</f>
        <v>sept</v>
      </c>
      <c r="G704" s="9">
        <f t="shared" si="217"/>
        <v>39</v>
      </c>
    </row>
    <row r="705" spans="1:7">
      <c r="A705" s="1" t="s">
        <v>20</v>
      </c>
      <c r="B705" s="7">
        <v>45562</v>
      </c>
      <c r="C705" s="92">
        <f>YEAR(Table14[[#This Row],[Fecha]])</f>
        <v>2024</v>
      </c>
      <c r="D705" s="1">
        <v>480</v>
      </c>
      <c r="E705" s="8">
        <v>0.7322794118</v>
      </c>
      <c r="F705" s="8" t="str">
        <f>TEXT(Table14[[#This Row],[Fecha]],"mmm")</f>
        <v>sept</v>
      </c>
      <c r="G705" s="9">
        <f t="shared" si="217"/>
        <v>39</v>
      </c>
    </row>
    <row r="706" spans="1:7">
      <c r="A706" s="1" t="s">
        <v>20</v>
      </c>
      <c r="B706" s="7">
        <v>45563</v>
      </c>
      <c r="C706" s="92">
        <f>YEAR(Table14[[#This Row],[Fecha]])</f>
        <v>2024</v>
      </c>
      <c r="D706" s="1">
        <v>390</v>
      </c>
      <c r="E706" s="8">
        <v>0.7983359498</v>
      </c>
      <c r="F706" s="8" t="str">
        <f>TEXT(Table14[[#This Row],[Fecha]],"mmm")</f>
        <v>sept</v>
      </c>
      <c r="G706" s="9">
        <f t="shared" si="217"/>
        <v>39</v>
      </c>
    </row>
    <row r="707" spans="1:7">
      <c r="A707" s="1" t="s">
        <v>20</v>
      </c>
      <c r="B707" s="7">
        <v>45563</v>
      </c>
      <c r="C707" s="92">
        <f>YEAR(Table14[[#This Row],[Fecha]])</f>
        <v>2024</v>
      </c>
      <c r="D707" s="1">
        <v>450</v>
      </c>
      <c r="E707" s="8">
        <v>0.86557432239999998</v>
      </c>
      <c r="F707" s="8" t="str">
        <f>TEXT(Table14[[#This Row],[Fecha]],"mmm")</f>
        <v>sept</v>
      </c>
      <c r="G707" s="9">
        <f t="shared" si="217"/>
        <v>39</v>
      </c>
    </row>
    <row r="708" spans="1:7">
      <c r="A708" s="1" t="s">
        <v>20</v>
      </c>
      <c r="B708" s="7">
        <v>45565</v>
      </c>
      <c r="C708" s="92">
        <f>YEAR(Table14[[#This Row],[Fecha]])</f>
        <v>2024</v>
      </c>
      <c r="D708" s="1">
        <v>450</v>
      </c>
      <c r="E708" s="8">
        <v>0.46333786850000003</v>
      </c>
      <c r="F708" s="8" t="str">
        <f>TEXT(Table14[[#This Row],[Fecha]],"mmm")</f>
        <v>sept</v>
      </c>
      <c r="G708" s="9">
        <f t="shared" ref="G708:G722" si="218">(WEEKNUM(B708,2))</f>
        <v>40</v>
      </c>
    </row>
    <row r="709" spans="1:7">
      <c r="A709" s="1" t="s">
        <v>20</v>
      </c>
      <c r="B709" s="7">
        <v>45566</v>
      </c>
      <c r="C709" s="92">
        <f>YEAR(Table14[[#This Row],[Fecha]])</f>
        <v>2024</v>
      </c>
      <c r="D709" s="1">
        <v>540</v>
      </c>
      <c r="E709" s="8">
        <v>0.90459435629999996</v>
      </c>
      <c r="F709" s="8" t="str">
        <f>TEXT(Table14[[#This Row],[Fecha]],"mmm")</f>
        <v>oct</v>
      </c>
      <c r="G709" s="9">
        <f t="shared" si="218"/>
        <v>40</v>
      </c>
    </row>
    <row r="710" spans="1:7">
      <c r="A710" s="1" t="s">
        <v>20</v>
      </c>
      <c r="B710" s="7">
        <v>45566</v>
      </c>
      <c r="C710" s="92">
        <f>YEAR(Table14[[#This Row],[Fecha]])</f>
        <v>2024</v>
      </c>
      <c r="D710" s="1">
        <v>450</v>
      </c>
      <c r="E710" s="8">
        <v>0.42482109179999999</v>
      </c>
      <c r="F710" s="8" t="str">
        <f>TEXT(Table14[[#This Row],[Fecha]],"mmm")</f>
        <v>oct</v>
      </c>
      <c r="G710" s="9">
        <f t="shared" si="218"/>
        <v>40</v>
      </c>
    </row>
    <row r="711" spans="1:7">
      <c r="A711" s="1" t="s">
        <v>20</v>
      </c>
      <c r="B711" s="7">
        <v>45566</v>
      </c>
      <c r="C711" s="92">
        <f>YEAR(Table14[[#This Row],[Fecha]])</f>
        <v>2024</v>
      </c>
      <c r="D711" s="1">
        <v>450</v>
      </c>
      <c r="E711" s="8">
        <v>0.57541950109999995</v>
      </c>
      <c r="F711" s="8" t="str">
        <f>TEXT(Table14[[#This Row],[Fecha]],"mmm")</f>
        <v>oct</v>
      </c>
      <c r="G711" s="9">
        <f t="shared" si="218"/>
        <v>40</v>
      </c>
    </row>
    <row r="712" spans="1:7">
      <c r="A712" s="1" t="s">
        <v>20</v>
      </c>
      <c r="B712" s="7">
        <v>45567</v>
      </c>
      <c r="C712" s="92">
        <f>YEAR(Table14[[#This Row],[Fecha]])</f>
        <v>2024</v>
      </c>
      <c r="D712" s="1">
        <v>540</v>
      </c>
      <c r="E712" s="8">
        <v>0.59702523819999997</v>
      </c>
      <c r="F712" s="8" t="str">
        <f>TEXT(Table14[[#This Row],[Fecha]],"mmm")</f>
        <v>oct</v>
      </c>
      <c r="G712" s="9">
        <f t="shared" si="218"/>
        <v>40</v>
      </c>
    </row>
    <row r="713" spans="1:7">
      <c r="A713" s="1" t="s">
        <v>20</v>
      </c>
      <c r="B713" s="7">
        <v>45567</v>
      </c>
      <c r="C713" s="92">
        <f>YEAR(Table14[[#This Row],[Fecha]])</f>
        <v>2024</v>
      </c>
      <c r="D713" s="1">
        <v>450</v>
      </c>
      <c r="E713" s="8">
        <v>0.6953986928</v>
      </c>
      <c r="F713" s="8" t="str">
        <f>TEXT(Table14[[#This Row],[Fecha]],"mmm")</f>
        <v>oct</v>
      </c>
      <c r="G713" s="9">
        <f t="shared" si="218"/>
        <v>40</v>
      </c>
    </row>
    <row r="714" spans="1:7">
      <c r="A714" s="1" t="s">
        <v>20</v>
      </c>
      <c r="B714" s="7">
        <v>45567</v>
      </c>
      <c r="C714" s="92">
        <f>YEAR(Table14[[#This Row],[Fecha]])</f>
        <v>2024</v>
      </c>
      <c r="D714" s="1">
        <v>450</v>
      </c>
      <c r="E714" s="8">
        <v>0.77102802290000005</v>
      </c>
      <c r="F714" s="8" t="str">
        <f>TEXT(Table14[[#This Row],[Fecha]],"mmm")</f>
        <v>oct</v>
      </c>
      <c r="G714" s="9">
        <f t="shared" si="218"/>
        <v>40</v>
      </c>
    </row>
    <row r="715" spans="1:7">
      <c r="A715" s="1" t="s">
        <v>20</v>
      </c>
      <c r="B715" s="7">
        <v>45568</v>
      </c>
      <c r="C715" s="92">
        <f>YEAR(Table14[[#This Row],[Fecha]])</f>
        <v>2024</v>
      </c>
      <c r="D715" s="1">
        <v>540</v>
      </c>
      <c r="E715" s="8">
        <v>0.6666831688</v>
      </c>
      <c r="F715" s="8" t="str">
        <f>TEXT(Table14[[#This Row],[Fecha]],"mmm")</f>
        <v>oct</v>
      </c>
      <c r="G715" s="9">
        <f t="shared" si="218"/>
        <v>40</v>
      </c>
    </row>
    <row r="716" spans="1:7">
      <c r="A716" s="1" t="s">
        <v>20</v>
      </c>
      <c r="B716" s="7">
        <v>45568</v>
      </c>
      <c r="C716" s="92">
        <f>YEAR(Table14[[#This Row],[Fecha]])</f>
        <v>2024</v>
      </c>
      <c r="D716" s="1">
        <v>450</v>
      </c>
      <c r="E716" s="8">
        <v>0.75623093679999998</v>
      </c>
      <c r="F716" s="8" t="str">
        <f>TEXT(Table14[[#This Row],[Fecha]],"mmm")</f>
        <v>oct</v>
      </c>
      <c r="G716" s="9">
        <f t="shared" si="218"/>
        <v>40</v>
      </c>
    </row>
    <row r="717" spans="1:7">
      <c r="A717" s="1" t="s">
        <v>20</v>
      </c>
      <c r="B717" s="7">
        <v>45568</v>
      </c>
      <c r="C717" s="92">
        <f>YEAR(Table14[[#This Row],[Fecha]])</f>
        <v>2024</v>
      </c>
      <c r="D717" s="1">
        <v>450</v>
      </c>
      <c r="E717" s="8">
        <v>0.7269989107</v>
      </c>
      <c r="F717" s="8" t="str">
        <f>TEXT(Table14[[#This Row],[Fecha]],"mmm")</f>
        <v>oct</v>
      </c>
      <c r="G717" s="9">
        <f t="shared" si="218"/>
        <v>40</v>
      </c>
    </row>
    <row r="718" spans="1:7">
      <c r="A718" s="1" t="s">
        <v>20</v>
      </c>
      <c r="B718" s="7">
        <v>45569</v>
      </c>
      <c r="C718" s="92">
        <f>YEAR(Table14[[#This Row],[Fecha]])</f>
        <v>2024</v>
      </c>
      <c r="D718" s="1">
        <v>480</v>
      </c>
      <c r="E718" s="8">
        <v>0.91309523810000004</v>
      </c>
      <c r="F718" s="8" t="str">
        <f>TEXT(Table14[[#This Row],[Fecha]],"mmm")</f>
        <v>oct</v>
      </c>
      <c r="G718" s="9">
        <f t="shared" si="218"/>
        <v>40</v>
      </c>
    </row>
    <row r="719" spans="1:7">
      <c r="A719" s="1" t="s">
        <v>20</v>
      </c>
      <c r="B719" s="7">
        <v>45569</v>
      </c>
      <c r="C719" s="92">
        <f>YEAR(Table14[[#This Row],[Fecha]])</f>
        <v>2024</v>
      </c>
      <c r="D719" s="1">
        <v>450</v>
      </c>
      <c r="E719" s="8">
        <v>0.76355026459999997</v>
      </c>
      <c r="F719" s="8" t="str">
        <f>TEXT(Table14[[#This Row],[Fecha]],"mmm")</f>
        <v>oct</v>
      </c>
      <c r="G719" s="9">
        <f t="shared" si="218"/>
        <v>40</v>
      </c>
    </row>
    <row r="720" spans="1:7">
      <c r="A720" s="1" t="s">
        <v>20</v>
      </c>
      <c r="B720" s="7">
        <v>45569</v>
      </c>
      <c r="C720" s="92">
        <f>YEAR(Table14[[#This Row],[Fecha]])</f>
        <v>2024</v>
      </c>
      <c r="D720" s="1">
        <v>450</v>
      </c>
      <c r="E720" s="8">
        <v>0.64203174600000001</v>
      </c>
      <c r="F720" s="8" t="str">
        <f>TEXT(Table14[[#This Row],[Fecha]],"mmm")</f>
        <v>oct</v>
      </c>
      <c r="G720" s="9">
        <f t="shared" si="218"/>
        <v>40</v>
      </c>
    </row>
    <row r="721" spans="1:7">
      <c r="A721" s="1" t="s">
        <v>20</v>
      </c>
      <c r="B721" s="7">
        <v>45570</v>
      </c>
      <c r="C721" s="92">
        <f>YEAR(Table14[[#This Row],[Fecha]])</f>
        <v>2024</v>
      </c>
      <c r="D721" s="1">
        <v>390</v>
      </c>
      <c r="E721" s="8">
        <v>0.86217948720000004</v>
      </c>
      <c r="F721" s="8" t="str">
        <f>TEXT(Table14[[#This Row],[Fecha]],"mmm")</f>
        <v>oct</v>
      </c>
      <c r="G721" s="9">
        <f t="shared" si="218"/>
        <v>40</v>
      </c>
    </row>
    <row r="722" spans="1:7">
      <c r="A722" s="1" t="s">
        <v>20</v>
      </c>
      <c r="B722" s="7">
        <v>45570</v>
      </c>
      <c r="C722" s="92">
        <f>YEAR(Table14[[#This Row],[Fecha]])</f>
        <v>2024</v>
      </c>
      <c r="D722" s="1">
        <v>450</v>
      </c>
      <c r="E722" s="8">
        <v>0.87146564069999999</v>
      </c>
      <c r="F722" s="8" t="str">
        <f>TEXT(Table14[[#This Row],[Fecha]],"mmm")</f>
        <v>oct</v>
      </c>
      <c r="G722" s="9">
        <f t="shared" si="218"/>
        <v>40</v>
      </c>
    </row>
    <row r="723" spans="1:7">
      <c r="A723" s="1" t="s">
        <v>20</v>
      </c>
      <c r="B723" s="7">
        <v>45572</v>
      </c>
      <c r="C723" s="92">
        <f>YEAR(Table14[[#This Row],[Fecha]])</f>
        <v>2024</v>
      </c>
      <c r="D723" s="1">
        <v>540</v>
      </c>
      <c r="E723" s="8">
        <v>0.72240365360000003</v>
      </c>
      <c r="F723" s="8" t="str">
        <f>TEXT(Table14[[#This Row],[Fecha]],"mmm")</f>
        <v>oct</v>
      </c>
      <c r="G723" s="9">
        <f t="shared" ref="G723:G735" si="219">(WEEKNUM(B723,2))</f>
        <v>41</v>
      </c>
    </row>
    <row r="724" spans="1:7">
      <c r="A724" s="1" t="s">
        <v>20</v>
      </c>
      <c r="B724" s="7">
        <v>45572</v>
      </c>
      <c r="C724" s="92">
        <f>YEAR(Table14[[#This Row],[Fecha]])</f>
        <v>2024</v>
      </c>
      <c r="D724" s="1">
        <v>450</v>
      </c>
      <c r="E724" s="8">
        <v>0.37927060109999999</v>
      </c>
      <c r="F724" s="8" t="str">
        <f>TEXT(Table14[[#This Row],[Fecha]],"mmm")</f>
        <v>oct</v>
      </c>
      <c r="G724" s="9">
        <f t="shared" si="219"/>
        <v>41</v>
      </c>
    </row>
    <row r="725" spans="1:7">
      <c r="A725" s="1" t="s">
        <v>20</v>
      </c>
      <c r="B725" s="7">
        <v>45573</v>
      </c>
      <c r="C725" s="92">
        <f>YEAR(Table14[[#This Row],[Fecha]])</f>
        <v>2024</v>
      </c>
      <c r="D725" s="1">
        <v>540</v>
      </c>
      <c r="E725" s="8">
        <v>0.58071882789999996</v>
      </c>
      <c r="F725" s="8" t="str">
        <f>TEXT(Table14[[#This Row],[Fecha]],"mmm")</f>
        <v>oct</v>
      </c>
      <c r="G725" s="9">
        <f t="shared" si="219"/>
        <v>41</v>
      </c>
    </row>
    <row r="726" spans="1:7">
      <c r="A726" s="1" t="s">
        <v>20</v>
      </c>
      <c r="B726" s="7">
        <v>45573</v>
      </c>
      <c r="C726" s="92">
        <f>YEAR(Table14[[#This Row],[Fecha]])</f>
        <v>2024</v>
      </c>
      <c r="D726" s="1">
        <v>450</v>
      </c>
      <c r="E726" s="8">
        <v>0.75710657599999998</v>
      </c>
      <c r="F726" s="8" t="str">
        <f>TEXT(Table14[[#This Row],[Fecha]],"mmm")</f>
        <v>oct</v>
      </c>
      <c r="G726" s="9">
        <f t="shared" si="219"/>
        <v>41</v>
      </c>
    </row>
    <row r="727" spans="1:7">
      <c r="A727" s="1" t="s">
        <v>20</v>
      </c>
      <c r="B727" s="7">
        <v>45573</v>
      </c>
      <c r="C727" s="92">
        <f>YEAR(Table14[[#This Row],[Fecha]])</f>
        <v>2024</v>
      </c>
      <c r="D727" s="1">
        <v>450</v>
      </c>
      <c r="E727" s="8">
        <v>0.62868027540000004</v>
      </c>
      <c r="F727" s="8" t="str">
        <f>TEXT(Table14[[#This Row],[Fecha]],"mmm")</f>
        <v>oct</v>
      </c>
      <c r="G727" s="9">
        <f t="shared" si="219"/>
        <v>41</v>
      </c>
    </row>
    <row r="728" spans="1:7">
      <c r="A728" s="1" t="s">
        <v>20</v>
      </c>
      <c r="B728" s="7">
        <v>45574</v>
      </c>
      <c r="C728" s="92">
        <f>YEAR(Table14[[#This Row],[Fecha]])</f>
        <v>2024</v>
      </c>
      <c r="D728" s="1">
        <v>540</v>
      </c>
      <c r="E728" s="8">
        <v>0.98916225749999998</v>
      </c>
      <c r="F728" s="8" t="str">
        <f>TEXT(Table14[[#This Row],[Fecha]],"mmm")</f>
        <v>oct</v>
      </c>
      <c r="G728" s="9">
        <f t="shared" si="219"/>
        <v>41</v>
      </c>
    </row>
    <row r="729" spans="1:7">
      <c r="A729" s="1" t="s">
        <v>20</v>
      </c>
      <c r="B729" s="7">
        <v>45574</v>
      </c>
      <c r="C729" s="92">
        <f>YEAR(Table14[[#This Row],[Fecha]])</f>
        <v>2024</v>
      </c>
      <c r="D729" s="1">
        <v>450</v>
      </c>
      <c r="E729" s="8">
        <v>0.97007936510000004</v>
      </c>
      <c r="F729" s="8" t="str">
        <f>TEXT(Table14[[#This Row],[Fecha]],"mmm")</f>
        <v>oct</v>
      </c>
      <c r="G729" s="9">
        <f t="shared" si="219"/>
        <v>41</v>
      </c>
    </row>
    <row r="730" spans="1:7">
      <c r="A730" s="1" t="s">
        <v>20</v>
      </c>
      <c r="B730" s="7">
        <v>45574</v>
      </c>
      <c r="C730" s="92">
        <f>YEAR(Table14[[#This Row],[Fecha]])</f>
        <v>2024</v>
      </c>
      <c r="D730" s="1">
        <v>450</v>
      </c>
      <c r="E730" s="8">
        <v>0.72374603169999996</v>
      </c>
      <c r="F730" s="8" t="str">
        <f>TEXT(Table14[[#This Row],[Fecha]],"mmm")</f>
        <v>oct</v>
      </c>
      <c r="G730" s="9">
        <f t="shared" si="219"/>
        <v>41</v>
      </c>
    </row>
    <row r="731" spans="1:7">
      <c r="A731" s="1" t="s">
        <v>20</v>
      </c>
      <c r="B731" s="7">
        <v>45575</v>
      </c>
      <c r="C731" s="92">
        <f>YEAR(Table14[[#This Row],[Fecha]])</f>
        <v>2024</v>
      </c>
      <c r="D731" s="1">
        <v>540</v>
      </c>
      <c r="E731" s="8">
        <v>0.93112877650000003</v>
      </c>
      <c r="F731" s="8" t="str">
        <f>TEXT(Table14[[#This Row],[Fecha]],"mmm")</f>
        <v>oct</v>
      </c>
      <c r="G731" s="9">
        <f t="shared" si="219"/>
        <v>41</v>
      </c>
    </row>
    <row r="732" spans="1:7">
      <c r="A732" s="1" t="s">
        <v>20</v>
      </c>
      <c r="B732" s="7">
        <v>45575</v>
      </c>
      <c r="C732" s="92">
        <f>YEAR(Table14[[#This Row],[Fecha]])</f>
        <v>2024</v>
      </c>
      <c r="D732" s="1">
        <v>450</v>
      </c>
      <c r="E732" s="8">
        <v>0.89276719579999997</v>
      </c>
      <c r="F732" s="8" t="str">
        <f>TEXT(Table14[[#This Row],[Fecha]],"mmm")</f>
        <v>oct</v>
      </c>
      <c r="G732" s="9">
        <f t="shared" si="219"/>
        <v>41</v>
      </c>
    </row>
    <row r="733" spans="1:7">
      <c r="A733" s="1" t="s">
        <v>20</v>
      </c>
      <c r="B733" s="7">
        <v>45575</v>
      </c>
      <c r="C733" s="92">
        <f>YEAR(Table14[[#This Row],[Fecha]])</f>
        <v>2024</v>
      </c>
      <c r="D733" s="1">
        <v>450</v>
      </c>
      <c r="E733" s="8">
        <v>0.96210052909999999</v>
      </c>
      <c r="F733" s="8" t="str">
        <f>TEXT(Table14[[#This Row],[Fecha]],"mmm")</f>
        <v>oct</v>
      </c>
      <c r="G733" s="9">
        <f t="shared" si="219"/>
        <v>41</v>
      </c>
    </row>
    <row r="734" spans="1:7">
      <c r="A734" s="1" t="s">
        <v>20</v>
      </c>
      <c r="B734" s="7">
        <v>45576</v>
      </c>
      <c r="C734" s="92">
        <f>YEAR(Table14[[#This Row],[Fecha]])</f>
        <v>2024</v>
      </c>
      <c r="D734" s="1">
        <v>450</v>
      </c>
      <c r="E734" s="8">
        <v>0.71335072460000004</v>
      </c>
      <c r="F734" s="8" t="str">
        <f>TEXT(Table14[[#This Row],[Fecha]],"mmm")</f>
        <v>oct</v>
      </c>
      <c r="G734" s="9">
        <f t="shared" si="219"/>
        <v>41</v>
      </c>
    </row>
    <row r="735" spans="1:7">
      <c r="A735" s="1" t="s">
        <v>20</v>
      </c>
      <c r="B735" s="7">
        <v>45576</v>
      </c>
      <c r="C735" s="92">
        <f>YEAR(Table14[[#This Row],[Fecha]])</f>
        <v>2024</v>
      </c>
      <c r="D735" s="1">
        <v>450</v>
      </c>
      <c r="E735" s="8">
        <v>0.87682010580000003</v>
      </c>
      <c r="F735" s="8" t="str">
        <f>TEXT(Table14[[#This Row],[Fecha]],"mmm")</f>
        <v>oct</v>
      </c>
      <c r="G735" s="9">
        <f t="shared" si="219"/>
        <v>41</v>
      </c>
    </row>
    <row r="736" spans="1:7">
      <c r="A736" s="1" t="s">
        <v>20</v>
      </c>
      <c r="B736" s="7">
        <v>45586</v>
      </c>
      <c r="C736" s="92">
        <f>YEAR(Table14[[#This Row],[Fecha]])</f>
        <v>2024</v>
      </c>
      <c r="D736" s="1">
        <v>450</v>
      </c>
      <c r="E736" s="8"/>
      <c r="F736" s="8" t="str">
        <f>TEXT(Table14[[#This Row],[Fecha]],"mmm")</f>
        <v>oct</v>
      </c>
      <c r="G736" s="9">
        <f t="shared" ref="G736:G753" si="220">(WEEKNUM(B736,2))</f>
        <v>43</v>
      </c>
    </row>
    <row r="737" spans="1:7">
      <c r="A737" s="1" t="s">
        <v>20</v>
      </c>
      <c r="B737" s="7">
        <v>45587</v>
      </c>
      <c r="C737" s="92">
        <f>YEAR(Table14[[#This Row],[Fecha]])</f>
        <v>2024</v>
      </c>
      <c r="D737" s="1">
        <v>450</v>
      </c>
      <c r="E737" s="8">
        <v>0.51961905860000002</v>
      </c>
      <c r="F737" s="8" t="str">
        <f>TEXT(Table14[[#This Row],[Fecha]],"mmm")</f>
        <v>oct</v>
      </c>
      <c r="G737" s="9">
        <f t="shared" si="220"/>
        <v>43</v>
      </c>
    </row>
    <row r="738" spans="1:7">
      <c r="A738" s="1" t="s">
        <v>20</v>
      </c>
      <c r="B738" s="7">
        <v>45587</v>
      </c>
      <c r="C738" s="92">
        <f>YEAR(Table14[[#This Row],[Fecha]])</f>
        <v>2024</v>
      </c>
      <c r="D738" s="1">
        <v>450</v>
      </c>
      <c r="E738" s="8">
        <v>0.63433106579999998</v>
      </c>
      <c r="F738" s="8" t="str">
        <f>TEXT(Table14[[#This Row],[Fecha]],"mmm")</f>
        <v>oct</v>
      </c>
      <c r="G738" s="9">
        <f t="shared" si="220"/>
        <v>43</v>
      </c>
    </row>
    <row r="739" spans="1:7">
      <c r="A739" s="1" t="s">
        <v>20</v>
      </c>
      <c r="B739" s="7">
        <v>45588</v>
      </c>
      <c r="C739" s="92">
        <f>YEAR(Table14[[#This Row],[Fecha]])</f>
        <v>2024</v>
      </c>
      <c r="D739" s="1">
        <v>450</v>
      </c>
      <c r="E739" s="8">
        <v>0.64648526419999996</v>
      </c>
      <c r="F739" s="8" t="str">
        <f>TEXT(Table14[[#This Row],[Fecha]],"mmm")</f>
        <v>oct</v>
      </c>
      <c r="G739" s="9">
        <f t="shared" si="220"/>
        <v>43</v>
      </c>
    </row>
    <row r="740" spans="1:7">
      <c r="A740" s="1" t="s">
        <v>20</v>
      </c>
      <c r="B740" s="7">
        <v>45588</v>
      </c>
      <c r="C740" s="92">
        <f>YEAR(Table14[[#This Row],[Fecha]])</f>
        <v>2024</v>
      </c>
      <c r="D740" s="1">
        <v>450</v>
      </c>
      <c r="E740" s="8">
        <v>0.81218141880000005</v>
      </c>
      <c r="F740" s="8" t="str">
        <f>TEXT(Table14[[#This Row],[Fecha]],"mmm")</f>
        <v>oct</v>
      </c>
      <c r="G740" s="9">
        <f t="shared" si="220"/>
        <v>43</v>
      </c>
    </row>
    <row r="741" spans="1:7">
      <c r="A741" s="1" t="s">
        <v>20</v>
      </c>
      <c r="B741" s="7">
        <v>45589</v>
      </c>
      <c r="C741" s="92">
        <f>YEAR(Table14[[#This Row],[Fecha]])</f>
        <v>2024</v>
      </c>
      <c r="D741" s="1">
        <v>450</v>
      </c>
      <c r="E741" s="8">
        <v>0.4099629716</v>
      </c>
      <c r="F741" s="8" t="str">
        <f>TEXT(Table14[[#This Row],[Fecha]],"mmm")</f>
        <v>oct</v>
      </c>
      <c r="G741" s="9">
        <f t="shared" si="220"/>
        <v>43</v>
      </c>
    </row>
    <row r="742" spans="1:7">
      <c r="A742" s="1" t="s">
        <v>20</v>
      </c>
      <c r="B742" s="7">
        <v>45589</v>
      </c>
      <c r="C742" s="92">
        <f>YEAR(Table14[[#This Row],[Fecha]])</f>
        <v>2024</v>
      </c>
      <c r="D742" s="1">
        <v>450</v>
      </c>
      <c r="E742" s="8">
        <v>0.64089795920000003</v>
      </c>
      <c r="F742" s="8" t="str">
        <f>TEXT(Table14[[#This Row],[Fecha]],"mmm")</f>
        <v>oct</v>
      </c>
      <c r="G742" s="9">
        <f t="shared" si="220"/>
        <v>43</v>
      </c>
    </row>
    <row r="743" spans="1:7">
      <c r="A743" s="1" t="s">
        <v>20</v>
      </c>
      <c r="B743" s="7">
        <v>45590</v>
      </c>
      <c r="C743" s="92">
        <f>YEAR(Table14[[#This Row],[Fecha]])</f>
        <v>2024</v>
      </c>
      <c r="D743" s="1">
        <v>450</v>
      </c>
      <c r="E743" s="8">
        <v>0.42493121690000002</v>
      </c>
      <c r="F743" s="8" t="str">
        <f>TEXT(Table14[[#This Row],[Fecha]],"mmm")</f>
        <v>oct</v>
      </c>
      <c r="G743" s="9">
        <f t="shared" si="220"/>
        <v>43</v>
      </c>
    </row>
    <row r="744" spans="1:7">
      <c r="A744" s="1" t="s">
        <v>20</v>
      </c>
      <c r="B744" s="7">
        <v>45590</v>
      </c>
      <c r="C744" s="92">
        <f>YEAR(Table14[[#This Row],[Fecha]])</f>
        <v>2024</v>
      </c>
      <c r="D744" s="1">
        <v>450</v>
      </c>
      <c r="E744" s="8">
        <v>0.69530687830000004</v>
      </c>
      <c r="F744" s="8" t="str">
        <f>TEXT(Table14[[#This Row],[Fecha]],"mmm")</f>
        <v>oct</v>
      </c>
      <c r="G744" s="9">
        <f t="shared" si="220"/>
        <v>43</v>
      </c>
    </row>
    <row r="745" spans="1:7">
      <c r="A745" s="1" t="s">
        <v>20</v>
      </c>
      <c r="B745" s="7">
        <v>45591</v>
      </c>
      <c r="C745" s="92">
        <f>YEAR(Table14[[#This Row],[Fecha]])</f>
        <v>2024</v>
      </c>
      <c r="D745" s="1">
        <v>390</v>
      </c>
      <c r="E745" s="8">
        <v>0.54521193089999997</v>
      </c>
      <c r="F745" s="8" t="str">
        <f>TEXT(Table14[[#This Row],[Fecha]],"mmm")</f>
        <v>oct</v>
      </c>
      <c r="G745" s="9">
        <f t="shared" si="220"/>
        <v>43</v>
      </c>
    </row>
    <row r="746" spans="1:7">
      <c r="A746" s="1" t="s">
        <v>20</v>
      </c>
      <c r="B746" s="7">
        <v>45591</v>
      </c>
      <c r="C746" s="92">
        <f>YEAR(Table14[[#This Row],[Fecha]])</f>
        <v>2024</v>
      </c>
      <c r="D746" s="1">
        <v>450</v>
      </c>
      <c r="E746" s="8">
        <v>0.67088891370000003</v>
      </c>
      <c r="F746" s="8" t="str">
        <f>TEXT(Table14[[#This Row],[Fecha]],"mmm")</f>
        <v>oct</v>
      </c>
      <c r="G746" s="9">
        <f t="shared" si="220"/>
        <v>43</v>
      </c>
    </row>
    <row r="747" spans="1:7">
      <c r="A747" s="1" t="s">
        <v>20</v>
      </c>
      <c r="B747" s="7">
        <v>45593</v>
      </c>
      <c r="C747" s="92">
        <f>YEAR(Table14[[#This Row],[Fecha]])</f>
        <v>2024</v>
      </c>
      <c r="D747" s="1">
        <v>540</v>
      </c>
      <c r="E747" s="8">
        <v>0.615117158</v>
      </c>
      <c r="F747" s="8" t="str">
        <f>TEXT(Table14[[#This Row],[Fecha]],"mmm")</f>
        <v>oct</v>
      </c>
      <c r="G747" s="9">
        <f t="shared" si="220"/>
        <v>44</v>
      </c>
    </row>
    <row r="748" spans="1:7">
      <c r="A748" s="1" t="s">
        <v>20</v>
      </c>
      <c r="B748" s="7">
        <v>45593</v>
      </c>
      <c r="C748" s="92">
        <f>YEAR(Table14[[#This Row],[Fecha]])</f>
        <v>2024</v>
      </c>
      <c r="D748" s="1">
        <v>319</v>
      </c>
      <c r="E748" s="8">
        <v>0.76718422819999998</v>
      </c>
      <c r="F748" s="8" t="str">
        <f>TEXT(Table14[[#This Row],[Fecha]],"mmm")</f>
        <v>oct</v>
      </c>
      <c r="G748" s="9">
        <f t="shared" si="220"/>
        <v>44</v>
      </c>
    </row>
    <row r="749" spans="1:7">
      <c r="A749" s="1" t="s">
        <v>20</v>
      </c>
      <c r="B749" s="7">
        <v>45594</v>
      </c>
      <c r="C749" s="92">
        <f>YEAR(Table14[[#This Row],[Fecha]])</f>
        <v>2024</v>
      </c>
      <c r="D749" s="1">
        <v>540</v>
      </c>
      <c r="E749" s="8">
        <v>0.81045751629999996</v>
      </c>
      <c r="F749" s="8" t="str">
        <f>TEXT(Table14[[#This Row],[Fecha]],"mmm")</f>
        <v>oct</v>
      </c>
      <c r="G749" s="9">
        <f t="shared" si="220"/>
        <v>44</v>
      </c>
    </row>
    <row r="750" spans="1:7">
      <c r="A750" s="1" t="s">
        <v>20</v>
      </c>
      <c r="B750" s="7">
        <v>45594</v>
      </c>
      <c r="C750" s="92">
        <f>YEAR(Table14[[#This Row],[Fecha]])</f>
        <v>2024</v>
      </c>
      <c r="D750" s="1">
        <v>450</v>
      </c>
      <c r="E750" s="8">
        <v>0.55639856239999996</v>
      </c>
      <c r="F750" s="8" t="str">
        <f>TEXT(Table14[[#This Row],[Fecha]],"mmm")</f>
        <v>oct</v>
      </c>
      <c r="G750" s="9">
        <f t="shared" si="220"/>
        <v>44</v>
      </c>
    </row>
    <row r="751" spans="1:7">
      <c r="A751" s="1" t="s">
        <v>20</v>
      </c>
      <c r="B751" s="7">
        <v>45594</v>
      </c>
      <c r="C751" s="92">
        <f>YEAR(Table14[[#This Row],[Fecha]])</f>
        <v>2024</v>
      </c>
      <c r="D751" s="1">
        <v>450</v>
      </c>
      <c r="E751" s="8">
        <v>0.63702494330000003</v>
      </c>
      <c r="F751" s="8" t="str">
        <f>TEXT(Table14[[#This Row],[Fecha]],"mmm")</f>
        <v>oct</v>
      </c>
      <c r="G751" s="9">
        <f t="shared" si="220"/>
        <v>44</v>
      </c>
    </row>
    <row r="752" spans="1:7">
      <c r="A752" s="1" t="s">
        <v>20</v>
      </c>
      <c r="B752" s="7">
        <v>45595</v>
      </c>
      <c r="C752" s="92">
        <f>YEAR(Table14[[#This Row],[Fecha]])</f>
        <v>2024</v>
      </c>
      <c r="D752" s="1">
        <v>450</v>
      </c>
      <c r="E752" s="8">
        <v>0.43893681919999999</v>
      </c>
      <c r="F752" s="8" t="str">
        <f>TEXT(Table14[[#This Row],[Fecha]],"mmm")</f>
        <v>oct</v>
      </c>
      <c r="G752" s="9">
        <f t="shared" si="220"/>
        <v>44</v>
      </c>
    </row>
    <row r="753" spans="1:7">
      <c r="A753" s="1" t="s">
        <v>20</v>
      </c>
      <c r="B753" s="7">
        <v>45593</v>
      </c>
      <c r="C753" s="92">
        <f>YEAR(Table14[[#This Row],[Fecha]])</f>
        <v>2024</v>
      </c>
      <c r="D753" s="1">
        <v>450</v>
      </c>
      <c r="E753" s="8"/>
      <c r="F753" s="8" t="str">
        <f>TEXT(Table14[[#This Row],[Fecha]],"mmm")</f>
        <v>oct</v>
      </c>
      <c r="G753" s="9">
        <f t="shared" si="220"/>
        <v>44</v>
      </c>
    </row>
    <row r="754" spans="1:7">
      <c r="A754" s="1" t="s">
        <v>20</v>
      </c>
      <c r="B754" s="7">
        <v>45600</v>
      </c>
      <c r="C754" s="92">
        <f>YEAR(Table14[[#This Row],[Fecha]])</f>
        <v>2024</v>
      </c>
      <c r="D754" s="1">
        <v>450</v>
      </c>
      <c r="E754" s="8" t="s">
        <v>1283</v>
      </c>
      <c r="F754" s="8" t="str">
        <f>TEXT(Table14[[#This Row],[Fecha]],"mmm")</f>
        <v>nov</v>
      </c>
      <c r="G754" s="9">
        <f t="shared" ref="G754:G763" si="221">(WEEKNUM(B754,2))</f>
        <v>45</v>
      </c>
    </row>
    <row r="755" spans="1:7">
      <c r="A755" s="1" t="s">
        <v>20</v>
      </c>
      <c r="B755" s="7">
        <v>45601</v>
      </c>
      <c r="C755" s="92">
        <f>YEAR(Table14[[#This Row],[Fecha]])</f>
        <v>2024</v>
      </c>
      <c r="D755" s="1">
        <v>540</v>
      </c>
      <c r="E755" s="8">
        <v>0.63511557289999998</v>
      </c>
      <c r="F755" s="8" t="str">
        <f>TEXT(Table14[[#This Row],[Fecha]],"mmm")</f>
        <v>nov</v>
      </c>
      <c r="G755" s="9">
        <f t="shared" si="221"/>
        <v>45</v>
      </c>
    </row>
    <row r="756" spans="1:7">
      <c r="A756" s="1" t="s">
        <v>20</v>
      </c>
      <c r="B756" s="7">
        <v>45601</v>
      </c>
      <c r="C756" s="92">
        <f>YEAR(Table14[[#This Row],[Fecha]])</f>
        <v>2024</v>
      </c>
      <c r="D756" s="1">
        <v>450</v>
      </c>
      <c r="E756" s="8">
        <v>0.74076190480000004</v>
      </c>
      <c r="F756" s="8" t="str">
        <f>TEXT(Table14[[#This Row],[Fecha]],"mmm")</f>
        <v>nov</v>
      </c>
      <c r="G756" s="9">
        <f t="shared" si="221"/>
        <v>45</v>
      </c>
    </row>
    <row r="757" spans="1:7">
      <c r="A757" s="1" t="s">
        <v>20</v>
      </c>
      <c r="B757" s="7">
        <v>45601</v>
      </c>
      <c r="C757" s="92">
        <f>YEAR(Table14[[#This Row],[Fecha]])</f>
        <v>2024</v>
      </c>
      <c r="D757" s="1">
        <v>450</v>
      </c>
      <c r="E757" s="8">
        <v>0.14065306120000001</v>
      </c>
      <c r="F757" s="8" t="str">
        <f>TEXT(Table14[[#This Row],[Fecha]],"mmm")</f>
        <v>nov</v>
      </c>
      <c r="G757" s="9">
        <f t="shared" si="221"/>
        <v>45</v>
      </c>
    </row>
    <row r="758" spans="1:7">
      <c r="A758" s="1" t="s">
        <v>20</v>
      </c>
      <c r="B758" s="7">
        <v>45602</v>
      </c>
      <c r="C758" s="92">
        <f>YEAR(Table14[[#This Row],[Fecha]])</f>
        <v>2024</v>
      </c>
      <c r="D758" s="1">
        <v>540</v>
      </c>
      <c r="E758" s="8">
        <v>0.89143298059999998</v>
      </c>
      <c r="F758" s="8" t="str">
        <f>TEXT(Table14[[#This Row],[Fecha]],"mmm")</f>
        <v>nov</v>
      </c>
      <c r="G758" s="9">
        <f t="shared" si="221"/>
        <v>45</v>
      </c>
    </row>
    <row r="759" spans="1:7">
      <c r="A759" s="1" t="s">
        <v>20</v>
      </c>
      <c r="B759" s="7">
        <v>45602</v>
      </c>
      <c r="C759" s="92">
        <f>YEAR(Table14[[#This Row],[Fecha]])</f>
        <v>2024</v>
      </c>
      <c r="D759" s="1">
        <v>450</v>
      </c>
      <c r="E759" s="8">
        <v>0.19776719579999999</v>
      </c>
      <c r="F759" s="8" t="str">
        <f>TEXT(Table14[[#This Row],[Fecha]],"mmm")</f>
        <v>nov</v>
      </c>
      <c r="G759" s="9">
        <f t="shared" si="221"/>
        <v>45</v>
      </c>
    </row>
    <row r="760" spans="1:7">
      <c r="A760" s="1" t="s">
        <v>20</v>
      </c>
      <c r="B760" s="7">
        <v>45602</v>
      </c>
      <c r="C760" s="92">
        <f>YEAR(Table14[[#This Row],[Fecha]])</f>
        <v>2024</v>
      </c>
      <c r="D760" s="1">
        <v>450</v>
      </c>
      <c r="E760" s="8">
        <v>0.77261375659999998</v>
      </c>
      <c r="F760" s="8" t="str">
        <f>TEXT(Table14[[#This Row],[Fecha]],"mmm")</f>
        <v>nov</v>
      </c>
      <c r="G760" s="9">
        <f t="shared" si="221"/>
        <v>45</v>
      </c>
    </row>
    <row r="761" spans="1:7">
      <c r="A761" s="1" t="s">
        <v>20</v>
      </c>
      <c r="B761" s="7">
        <v>45603</v>
      </c>
      <c r="C761" s="92">
        <f>YEAR(Table14[[#This Row],[Fecha]])</f>
        <v>2024</v>
      </c>
      <c r="D761" s="1">
        <v>390</v>
      </c>
      <c r="E761" s="8">
        <v>0.59808573200000004</v>
      </c>
      <c r="F761" s="8" t="str">
        <f>TEXT(Table14[[#This Row],[Fecha]],"mmm")</f>
        <v>nov</v>
      </c>
      <c r="G761" s="9">
        <f t="shared" si="221"/>
        <v>45</v>
      </c>
    </row>
    <row r="762" spans="1:7">
      <c r="A762" s="1" t="s">
        <v>20</v>
      </c>
      <c r="B762" s="7">
        <v>45603</v>
      </c>
      <c r="C762" s="92">
        <f>YEAR(Table14[[#This Row],[Fecha]])</f>
        <v>2024</v>
      </c>
      <c r="D762" s="1">
        <v>450</v>
      </c>
      <c r="E762" s="8">
        <v>0.68103489250000004</v>
      </c>
      <c r="F762" s="8" t="str">
        <f>TEXT(Table14[[#This Row],[Fecha]],"mmm")</f>
        <v>nov</v>
      </c>
      <c r="G762" s="9">
        <f t="shared" si="221"/>
        <v>45</v>
      </c>
    </row>
    <row r="763" spans="1:7">
      <c r="A763" s="1" t="s">
        <v>20</v>
      </c>
      <c r="B763" s="7">
        <v>45603</v>
      </c>
      <c r="C763" s="92">
        <f>YEAR(Table14[[#This Row],[Fecha]])</f>
        <v>2024</v>
      </c>
      <c r="D763" s="1">
        <v>450</v>
      </c>
      <c r="E763" s="8">
        <v>0.5809467787</v>
      </c>
      <c r="F763" s="8" t="str">
        <f>TEXT(Table14[[#This Row],[Fecha]],"mmm")</f>
        <v>nov</v>
      </c>
      <c r="G763" s="9">
        <f t="shared" si="221"/>
        <v>45</v>
      </c>
    </row>
    <row r="764" spans="1:7">
      <c r="A764" s="1" t="s">
        <v>20</v>
      </c>
      <c r="B764" s="7">
        <v>45610</v>
      </c>
      <c r="C764" s="92">
        <f>YEAR(Table14[[#This Row],[Fecha]])</f>
        <v>2024</v>
      </c>
      <c r="D764" s="1">
        <v>540</v>
      </c>
      <c r="E764" s="8">
        <v>0.81799823630000001</v>
      </c>
      <c r="F764" s="8" t="str">
        <f>TEXT(Table14[[#This Row],[Fecha]],"mmm")</f>
        <v>nov</v>
      </c>
      <c r="G764" s="9">
        <f t="shared" ref="G764:G775" si="222">(WEEKNUM(B764,2))</f>
        <v>46</v>
      </c>
    </row>
    <row r="765" spans="1:7">
      <c r="A765" s="1" t="s">
        <v>20</v>
      </c>
      <c r="B765" s="7">
        <v>45610</v>
      </c>
      <c r="C765" s="92">
        <f>YEAR(Table14[[#This Row],[Fecha]])</f>
        <v>2024</v>
      </c>
      <c r="D765" s="1">
        <v>450</v>
      </c>
      <c r="E765" s="8">
        <v>0.34324036460000001</v>
      </c>
      <c r="F765" s="8" t="str">
        <f>TEXT(Table14[[#This Row],[Fecha]],"mmm")</f>
        <v>nov</v>
      </c>
      <c r="G765" s="9">
        <f t="shared" si="222"/>
        <v>46</v>
      </c>
    </row>
    <row r="766" spans="1:7">
      <c r="A766" s="1" t="s">
        <v>20</v>
      </c>
      <c r="B766" s="7">
        <v>45610</v>
      </c>
      <c r="C766" s="92">
        <f>YEAR(Table14[[#This Row],[Fecha]])</f>
        <v>2024</v>
      </c>
      <c r="D766" s="1">
        <v>450</v>
      </c>
      <c r="E766" s="8">
        <v>0.86343764170000004</v>
      </c>
      <c r="F766" s="8" t="str">
        <f>TEXT(Table14[[#This Row],[Fecha]],"mmm")</f>
        <v>nov</v>
      </c>
      <c r="G766" s="9">
        <f t="shared" si="222"/>
        <v>46</v>
      </c>
    </row>
    <row r="767" spans="1:7">
      <c r="A767" s="1" t="s">
        <v>20</v>
      </c>
      <c r="B767" s="7">
        <v>45611</v>
      </c>
      <c r="C767" s="92">
        <f>YEAR(Table14[[#This Row],[Fecha]])</f>
        <v>2024</v>
      </c>
      <c r="D767" s="1">
        <v>480</v>
      </c>
      <c r="E767" s="8">
        <v>0.59726190479999997</v>
      </c>
      <c r="F767" s="8" t="str">
        <f>TEXT(Table14[[#This Row],[Fecha]],"mmm")</f>
        <v>nov</v>
      </c>
      <c r="G767" s="9">
        <f t="shared" si="222"/>
        <v>46</v>
      </c>
    </row>
    <row r="768" spans="1:7">
      <c r="A768" s="1" t="s">
        <v>20</v>
      </c>
      <c r="B768" s="7">
        <v>45611</v>
      </c>
      <c r="C768" s="92">
        <f>YEAR(Table14[[#This Row],[Fecha]])</f>
        <v>2024</v>
      </c>
      <c r="D768" s="1">
        <v>450</v>
      </c>
      <c r="E768" s="8">
        <v>0.80473015869999998</v>
      </c>
      <c r="F768" s="8" t="str">
        <f>TEXT(Table14[[#This Row],[Fecha]],"mmm")</f>
        <v>nov</v>
      </c>
      <c r="G768" s="9">
        <f t="shared" si="222"/>
        <v>46</v>
      </c>
    </row>
    <row r="769" spans="1:7">
      <c r="A769" s="1" t="s">
        <v>20</v>
      </c>
      <c r="B769" s="7">
        <v>45611</v>
      </c>
      <c r="C769" s="92">
        <f>YEAR(Table14[[#This Row],[Fecha]])</f>
        <v>2024</v>
      </c>
      <c r="D769" s="1">
        <v>450</v>
      </c>
      <c r="E769" s="8">
        <v>0.78733862430000001</v>
      </c>
      <c r="F769" s="8" t="str">
        <f>TEXT(Table14[[#This Row],[Fecha]],"mmm")</f>
        <v>nov</v>
      </c>
      <c r="G769" s="9">
        <f t="shared" si="222"/>
        <v>46</v>
      </c>
    </row>
    <row r="770" spans="1:7">
      <c r="A770" s="1" t="s">
        <v>20</v>
      </c>
      <c r="B770" s="7">
        <v>45612</v>
      </c>
      <c r="C770" s="92">
        <f>YEAR(Table14[[#This Row],[Fecha]])</f>
        <v>2024</v>
      </c>
      <c r="D770" s="1">
        <v>390</v>
      </c>
      <c r="E770" s="8">
        <v>0.71462876249999996</v>
      </c>
      <c r="F770" s="8" t="str">
        <f>TEXT(Table14[[#This Row],[Fecha]],"mmm")</f>
        <v>nov</v>
      </c>
      <c r="G770" s="9">
        <f t="shared" si="222"/>
        <v>46</v>
      </c>
    </row>
    <row r="771" spans="1:7">
      <c r="A771" s="1" t="s">
        <v>20</v>
      </c>
      <c r="B771" s="7">
        <v>45612</v>
      </c>
      <c r="C771" s="92">
        <f>YEAR(Table14[[#This Row],[Fecha]])</f>
        <v>2024</v>
      </c>
      <c r="D771" s="1">
        <v>450</v>
      </c>
      <c r="E771" s="8">
        <v>0.68035942029999996</v>
      </c>
      <c r="F771" s="8" t="str">
        <f>TEXT(Table14[[#This Row],[Fecha]],"mmm")</f>
        <v>nov</v>
      </c>
      <c r="G771" s="9">
        <f t="shared" si="222"/>
        <v>46</v>
      </c>
    </row>
    <row r="772" spans="1:7">
      <c r="A772" s="1" t="s">
        <v>20</v>
      </c>
      <c r="B772" s="7">
        <v>45613</v>
      </c>
      <c r="C772" s="92">
        <f>YEAR(Table14[[#This Row],[Fecha]])</f>
        <v>2024</v>
      </c>
      <c r="D772" s="1">
        <v>540</v>
      </c>
      <c r="E772" s="8">
        <v>0.8454346183</v>
      </c>
      <c r="F772" s="8" t="str">
        <f>TEXT(Table14[[#This Row],[Fecha]],"mmm")</f>
        <v>nov</v>
      </c>
      <c r="G772" s="9">
        <f t="shared" si="222"/>
        <v>46</v>
      </c>
    </row>
    <row r="773" spans="1:7">
      <c r="A773" s="1" t="s">
        <v>20</v>
      </c>
      <c r="B773" s="7">
        <v>45613</v>
      </c>
      <c r="C773" s="92">
        <f>YEAR(Table14[[#This Row],[Fecha]])</f>
        <v>2024</v>
      </c>
      <c r="D773" s="1">
        <v>450</v>
      </c>
      <c r="E773" s="8">
        <v>0.61263071660000001</v>
      </c>
      <c r="F773" s="8" t="str">
        <f>TEXT(Table14[[#This Row],[Fecha]],"mmm")</f>
        <v>nov</v>
      </c>
      <c r="G773" s="9">
        <f t="shared" si="222"/>
        <v>46</v>
      </c>
    </row>
    <row r="774" spans="1:7">
      <c r="A774" s="1" t="s">
        <v>20</v>
      </c>
      <c r="B774" s="7">
        <v>45613</v>
      </c>
      <c r="C774" s="92">
        <f>YEAR(Table14[[#This Row],[Fecha]])</f>
        <v>2024</v>
      </c>
      <c r="D774" s="1">
        <v>450</v>
      </c>
      <c r="E774" s="8">
        <v>0.73402318840000003</v>
      </c>
      <c r="F774" s="8" t="str">
        <f>TEXT(Table14[[#This Row],[Fecha]],"mmm")</f>
        <v>nov</v>
      </c>
      <c r="G774" s="9">
        <f t="shared" si="222"/>
        <v>46</v>
      </c>
    </row>
    <row r="775" spans="1:7">
      <c r="A775" s="1" t="s">
        <v>20</v>
      </c>
      <c r="B775" s="7">
        <v>45613</v>
      </c>
      <c r="C775" s="92">
        <f>YEAR(Table14[[#This Row],[Fecha]])</f>
        <v>2024</v>
      </c>
      <c r="D775" s="1">
        <v>450</v>
      </c>
      <c r="E775" s="8" t="s">
        <v>1283</v>
      </c>
      <c r="F775" s="8" t="str">
        <f>TEXT(Table14[[#This Row],[Fecha]],"mmm")</f>
        <v>nov</v>
      </c>
      <c r="G775" s="9">
        <f t="shared" si="222"/>
        <v>46</v>
      </c>
    </row>
    <row r="776" spans="1:7">
      <c r="A776" s="1" t="s">
        <v>20</v>
      </c>
      <c r="B776" s="7">
        <v>45614</v>
      </c>
      <c r="C776" s="92">
        <f>YEAR(Table14[[#This Row],[Fecha]])</f>
        <v>2024</v>
      </c>
      <c r="D776" s="1">
        <v>540</v>
      </c>
      <c r="E776" s="8">
        <v>0.68565032420000005</v>
      </c>
      <c r="F776" s="8" t="str">
        <f>TEXT(Table14[[#This Row],[Fecha]],"mmm")</f>
        <v>nov</v>
      </c>
      <c r="G776" s="9">
        <f t="shared" ref="G776:G785" si="223">(WEEKNUM(B776,2))</f>
        <v>47</v>
      </c>
    </row>
    <row r="777" spans="1:7">
      <c r="A777" s="1" t="s">
        <v>20</v>
      </c>
      <c r="B777" s="7">
        <v>45614</v>
      </c>
      <c r="C777" s="92">
        <f>YEAR(Table14[[#This Row],[Fecha]])</f>
        <v>2024</v>
      </c>
      <c r="D777" s="1">
        <v>450</v>
      </c>
      <c r="E777" s="8">
        <v>0.87550113380000005</v>
      </c>
      <c r="F777" s="8" t="str">
        <f>TEXT(Table14[[#This Row],[Fecha]],"mmm")</f>
        <v>nov</v>
      </c>
      <c r="G777" s="9">
        <f t="shared" si="223"/>
        <v>47</v>
      </c>
    </row>
    <row r="778" spans="1:7">
      <c r="A778" s="1" t="s">
        <v>20</v>
      </c>
      <c r="B778" s="7">
        <v>45615</v>
      </c>
      <c r="C778" s="92">
        <f>YEAR(Table14[[#This Row],[Fecha]])</f>
        <v>2024</v>
      </c>
      <c r="D778" s="1">
        <v>540</v>
      </c>
      <c r="E778" s="8">
        <v>0.69190224239999998</v>
      </c>
      <c r="F778" s="8" t="str">
        <f>TEXT(Table14[[#This Row],[Fecha]],"mmm")</f>
        <v>nov</v>
      </c>
      <c r="G778" s="9">
        <f t="shared" si="223"/>
        <v>47</v>
      </c>
    </row>
    <row r="779" spans="1:7">
      <c r="A779" s="1" t="s">
        <v>20</v>
      </c>
      <c r="B779" s="7">
        <v>45615</v>
      </c>
      <c r="C779" s="92">
        <f>YEAR(Table14[[#This Row],[Fecha]])</f>
        <v>2024</v>
      </c>
      <c r="D779" s="1">
        <v>450</v>
      </c>
      <c r="E779" s="8">
        <v>0.79544973539999997</v>
      </c>
      <c r="F779" s="8" t="str">
        <f>TEXT(Table14[[#This Row],[Fecha]],"mmm")</f>
        <v>nov</v>
      </c>
      <c r="G779" s="9">
        <f t="shared" si="223"/>
        <v>47</v>
      </c>
    </row>
    <row r="780" spans="1:7">
      <c r="A780" s="1" t="s">
        <v>20</v>
      </c>
      <c r="B780" s="7">
        <v>45615</v>
      </c>
      <c r="C780" s="92">
        <f>YEAR(Table14[[#This Row],[Fecha]])</f>
        <v>2024</v>
      </c>
      <c r="D780" s="1">
        <v>450</v>
      </c>
      <c r="E780" s="8">
        <v>0.81313227509999997</v>
      </c>
      <c r="F780" s="8" t="str">
        <f>TEXT(Table14[[#This Row],[Fecha]],"mmm")</f>
        <v>nov</v>
      </c>
      <c r="G780" s="9">
        <f t="shared" si="223"/>
        <v>47</v>
      </c>
    </row>
    <row r="781" spans="1:7">
      <c r="A781" s="1" t="s">
        <v>20</v>
      </c>
      <c r="B781" s="7">
        <v>45616</v>
      </c>
      <c r="C781" s="92">
        <f>YEAR(Table14[[#This Row],[Fecha]])</f>
        <v>2024</v>
      </c>
      <c r="D781" s="1">
        <v>480</v>
      </c>
      <c r="E781" s="8">
        <v>0.52051020410000004</v>
      </c>
      <c r="F781" s="8" t="str">
        <f>TEXT(Table14[[#This Row],[Fecha]],"mmm")</f>
        <v>nov</v>
      </c>
      <c r="G781" s="9">
        <f t="shared" si="223"/>
        <v>47</v>
      </c>
    </row>
    <row r="782" spans="1:7">
      <c r="A782" s="1" t="s">
        <v>20</v>
      </c>
      <c r="B782" s="7">
        <v>45616</v>
      </c>
      <c r="C782" s="92">
        <f>YEAR(Table14[[#This Row],[Fecha]])</f>
        <v>2024</v>
      </c>
      <c r="D782" s="1">
        <v>270</v>
      </c>
      <c r="E782" s="8">
        <v>0.62639459099999995</v>
      </c>
      <c r="F782" s="8" t="str">
        <f>TEXT(Table14[[#This Row],[Fecha]],"mmm")</f>
        <v>nov</v>
      </c>
      <c r="G782" s="9">
        <f t="shared" si="223"/>
        <v>47</v>
      </c>
    </row>
    <row r="783" spans="1:7">
      <c r="A783" s="1" t="s">
        <v>20</v>
      </c>
      <c r="B783" s="7">
        <v>45617</v>
      </c>
      <c r="C783" s="92">
        <f>YEAR(Table14[[#This Row],[Fecha]])</f>
        <v>2024</v>
      </c>
      <c r="D783" s="1">
        <v>240</v>
      </c>
      <c r="E783" s="8">
        <v>0.31198270979999998</v>
      </c>
      <c r="F783" s="8" t="str">
        <f>TEXT(Table14[[#This Row],[Fecha]],"mmm")</f>
        <v>nov</v>
      </c>
      <c r="G783" s="9">
        <f t="shared" si="223"/>
        <v>47</v>
      </c>
    </row>
    <row r="784" spans="1:7">
      <c r="A784" s="1" t="s">
        <v>20</v>
      </c>
      <c r="B784" s="7">
        <v>45618</v>
      </c>
      <c r="C784" s="92">
        <f>YEAR(Table14[[#This Row],[Fecha]])</f>
        <v>2024</v>
      </c>
      <c r="D784" s="1">
        <v>360</v>
      </c>
      <c r="E784" s="8">
        <v>0.42002267570000001</v>
      </c>
      <c r="F784" s="8" t="str">
        <f>TEXT(Table14[[#This Row],[Fecha]],"mmm")</f>
        <v>nov</v>
      </c>
      <c r="G784" s="9">
        <f t="shared" si="223"/>
        <v>47</v>
      </c>
    </row>
    <row r="785" spans="1:7">
      <c r="A785" s="1" t="s">
        <v>20</v>
      </c>
      <c r="B785" s="7">
        <v>45618</v>
      </c>
      <c r="C785" s="92">
        <f>YEAR(Table14[[#This Row],[Fecha]])</f>
        <v>2024</v>
      </c>
      <c r="D785" s="1">
        <v>450</v>
      </c>
      <c r="E785" s="8">
        <v>0.31719123199999999</v>
      </c>
      <c r="F785" s="8" t="str">
        <f>TEXT(Table14[[#This Row],[Fecha]],"mmm")</f>
        <v>nov</v>
      </c>
      <c r="G785" s="9">
        <f t="shared" si="223"/>
        <v>47</v>
      </c>
    </row>
    <row r="786" spans="1:7">
      <c r="A786" s="1" t="s">
        <v>20</v>
      </c>
      <c r="B786" s="7">
        <v>45621</v>
      </c>
      <c r="C786" s="92">
        <f>YEAR(Table14[[#This Row],[Fecha]])</f>
        <v>2024</v>
      </c>
      <c r="D786" s="1">
        <v>450</v>
      </c>
      <c r="E786" s="8" t="s">
        <v>1283</v>
      </c>
      <c r="F786" s="8" t="str">
        <f>TEXT(Table14[[#This Row],[Fecha]],"mmm")</f>
        <v>nov</v>
      </c>
      <c r="G786" s="9">
        <f t="shared" ref="G786:G795" si="224">(WEEKNUM(B786,2))</f>
        <v>48</v>
      </c>
    </row>
    <row r="787" spans="1:7">
      <c r="A787" s="1" t="s">
        <v>20</v>
      </c>
      <c r="B787" s="7">
        <v>45623</v>
      </c>
      <c r="C787" s="92">
        <f>YEAR(Table14[[#This Row],[Fecha]])</f>
        <v>2024</v>
      </c>
      <c r="D787" s="1">
        <v>390</v>
      </c>
      <c r="E787" s="8">
        <v>0.786237572</v>
      </c>
      <c r="F787" s="8" t="str">
        <f>TEXT(Table14[[#This Row],[Fecha]],"mmm")</f>
        <v>nov</v>
      </c>
      <c r="G787" s="9">
        <f t="shared" si="224"/>
        <v>48</v>
      </c>
    </row>
    <row r="788" spans="1:7">
      <c r="A788" s="1" t="s">
        <v>20</v>
      </c>
      <c r="B788" s="7">
        <v>45623</v>
      </c>
      <c r="C788" s="92">
        <f>YEAR(Table14[[#This Row],[Fecha]])</f>
        <v>2024</v>
      </c>
      <c r="D788" s="1">
        <v>270</v>
      </c>
      <c r="E788" s="8">
        <v>0.6605895692</v>
      </c>
      <c r="F788" s="8" t="str">
        <f>TEXT(Table14[[#This Row],[Fecha]],"mmm")</f>
        <v>nov</v>
      </c>
      <c r="G788" s="9">
        <f t="shared" si="224"/>
        <v>48</v>
      </c>
    </row>
    <row r="789" spans="1:7">
      <c r="A789" s="1" t="s">
        <v>20</v>
      </c>
      <c r="B789" s="7">
        <v>45624</v>
      </c>
      <c r="C789" s="92">
        <f>YEAR(Table14[[#This Row],[Fecha]])</f>
        <v>2024</v>
      </c>
      <c r="D789" s="1">
        <v>159</v>
      </c>
      <c r="E789" s="8">
        <v>0.70175227200000001</v>
      </c>
      <c r="F789" s="8" t="str">
        <f>TEXT(Table14[[#This Row],[Fecha]],"mmm")</f>
        <v>nov</v>
      </c>
      <c r="G789" s="9">
        <f t="shared" si="224"/>
        <v>48</v>
      </c>
    </row>
    <row r="790" spans="1:7">
      <c r="A790" s="1" t="s">
        <v>20</v>
      </c>
      <c r="B790" s="7">
        <v>45624</v>
      </c>
      <c r="C790" s="92">
        <f>YEAR(Table14[[#This Row],[Fecha]])</f>
        <v>2024</v>
      </c>
      <c r="D790" s="1">
        <v>330</v>
      </c>
      <c r="E790" s="8">
        <v>0.81936920219999998</v>
      </c>
      <c r="F790" s="8" t="str">
        <f>TEXT(Table14[[#This Row],[Fecha]],"mmm")</f>
        <v>nov</v>
      </c>
      <c r="G790" s="9">
        <f t="shared" si="224"/>
        <v>48</v>
      </c>
    </row>
    <row r="791" spans="1:7">
      <c r="A791" s="1" t="s">
        <v>20</v>
      </c>
      <c r="B791" s="7">
        <v>45625</v>
      </c>
      <c r="C791" s="92">
        <f>YEAR(Table14[[#This Row],[Fecha]])</f>
        <v>2024</v>
      </c>
      <c r="D791" s="1">
        <v>480</v>
      </c>
      <c r="E791" s="8">
        <v>0.66872448979999999</v>
      </c>
      <c r="F791" s="8" t="str">
        <f>TEXT(Table14[[#This Row],[Fecha]],"mmm")</f>
        <v>nov</v>
      </c>
      <c r="G791" s="9">
        <f t="shared" si="224"/>
        <v>48</v>
      </c>
    </row>
    <row r="792" spans="1:7">
      <c r="A792" s="1" t="s">
        <v>20</v>
      </c>
      <c r="B792" s="7">
        <v>45625</v>
      </c>
      <c r="C792" s="92">
        <f>YEAR(Table14[[#This Row],[Fecha]])</f>
        <v>2024</v>
      </c>
      <c r="D792" s="1">
        <v>450</v>
      </c>
      <c r="E792" s="8">
        <v>0.47774150669999998</v>
      </c>
      <c r="F792" s="8" t="str">
        <f>TEXT(Table14[[#This Row],[Fecha]],"mmm")</f>
        <v>nov</v>
      </c>
      <c r="G792" s="9">
        <f t="shared" si="224"/>
        <v>48</v>
      </c>
    </row>
    <row r="793" spans="1:7">
      <c r="A793" s="1" t="s">
        <v>20</v>
      </c>
      <c r="B793" s="7">
        <v>45625</v>
      </c>
      <c r="C793" s="92">
        <f>YEAR(Table14[[#This Row],[Fecha]])</f>
        <v>2024</v>
      </c>
      <c r="D793" s="1">
        <v>450</v>
      </c>
      <c r="E793" s="8">
        <v>0.4579410431</v>
      </c>
      <c r="F793" s="8" t="str">
        <f>TEXT(Table14[[#This Row],[Fecha]],"mmm")</f>
        <v>nov</v>
      </c>
      <c r="G793" s="9">
        <f t="shared" si="224"/>
        <v>48</v>
      </c>
    </row>
    <row r="794" spans="1:7">
      <c r="A794" s="1" t="s">
        <v>20</v>
      </c>
      <c r="B794" s="7">
        <v>45626</v>
      </c>
      <c r="C794" s="92">
        <f>YEAR(Table14[[#This Row],[Fecha]])</f>
        <v>2024</v>
      </c>
      <c r="D794" s="1">
        <v>390</v>
      </c>
      <c r="E794" s="8">
        <v>0.69670329669999997</v>
      </c>
      <c r="F794" s="8" t="str">
        <f>TEXT(Table14[[#This Row],[Fecha]],"mmm")</f>
        <v>nov</v>
      </c>
      <c r="G794" s="9">
        <f t="shared" si="224"/>
        <v>48</v>
      </c>
    </row>
    <row r="795" spans="1:7">
      <c r="A795" s="1" t="s">
        <v>20</v>
      </c>
      <c r="B795" s="7">
        <v>45626</v>
      </c>
      <c r="C795" s="92">
        <f>YEAR(Table14[[#This Row],[Fecha]])</f>
        <v>2024</v>
      </c>
      <c r="D795" s="1">
        <v>450</v>
      </c>
      <c r="E795" s="8">
        <v>0.79042176870000003</v>
      </c>
      <c r="F795" s="8" t="str">
        <f>TEXT(Table14[[#This Row],[Fecha]],"mmm")</f>
        <v>nov</v>
      </c>
      <c r="G795" s="9">
        <f t="shared" si="224"/>
        <v>48</v>
      </c>
    </row>
    <row r="796" spans="1:7">
      <c r="A796" s="1" t="s">
        <v>20</v>
      </c>
      <c r="B796" s="7">
        <v>45628</v>
      </c>
      <c r="C796" s="92">
        <f>YEAR(Table14[[#This Row],[Fecha]])</f>
        <v>2024</v>
      </c>
      <c r="D796" s="1">
        <v>540</v>
      </c>
      <c r="E796" s="8">
        <v>0.79879629630000004</v>
      </c>
      <c r="F796" s="8" t="str">
        <f>TEXT(Table14[[#This Row],[Fecha]],"mmm")</f>
        <v>dic</v>
      </c>
      <c r="G796" s="9">
        <f t="shared" ref="G796:G807" si="225">(WEEKNUM(B796,2))</f>
        <v>49</v>
      </c>
    </row>
    <row r="797" spans="1:7">
      <c r="A797" s="1" t="s">
        <v>20</v>
      </c>
      <c r="B797" s="7">
        <v>45628</v>
      </c>
      <c r="C797" s="92">
        <f>YEAR(Table14[[#This Row],[Fecha]])</f>
        <v>2024</v>
      </c>
      <c r="D797" s="1">
        <v>450</v>
      </c>
      <c r="E797" s="8">
        <v>0.76100529100000003</v>
      </c>
      <c r="F797" s="8" t="str">
        <f>TEXT(Table14[[#This Row],[Fecha]],"mmm")</f>
        <v>dic</v>
      </c>
      <c r="G797" s="9">
        <f t="shared" si="225"/>
        <v>49</v>
      </c>
    </row>
    <row r="798" spans="1:7">
      <c r="A798" s="1" t="s">
        <v>20</v>
      </c>
      <c r="B798" s="7">
        <v>45628</v>
      </c>
      <c r="C798" s="92">
        <f>YEAR(Table14[[#This Row],[Fecha]])</f>
        <v>2024</v>
      </c>
      <c r="D798" s="1">
        <v>390</v>
      </c>
      <c r="E798" s="8">
        <v>0.73537851040000002</v>
      </c>
      <c r="F798" s="8" t="str">
        <f>TEXT(Table14[[#This Row],[Fecha]],"mmm")</f>
        <v>dic</v>
      </c>
      <c r="G798" s="9">
        <f t="shared" si="225"/>
        <v>49</v>
      </c>
    </row>
    <row r="799" spans="1:7">
      <c r="A799" s="1" t="s">
        <v>20</v>
      </c>
      <c r="B799" s="7">
        <v>45629</v>
      </c>
      <c r="C799" s="92">
        <f>YEAR(Table14[[#This Row],[Fecha]])</f>
        <v>2024</v>
      </c>
      <c r="D799" s="1">
        <v>540</v>
      </c>
      <c r="E799" s="8">
        <v>0.38235061869999998</v>
      </c>
      <c r="F799" s="8" t="str">
        <f>TEXT(Table14[[#This Row],[Fecha]],"mmm")</f>
        <v>dic</v>
      </c>
      <c r="G799" s="9">
        <f t="shared" si="225"/>
        <v>49</v>
      </c>
    </row>
    <row r="800" spans="1:7">
      <c r="A800" s="1" t="s">
        <v>20</v>
      </c>
      <c r="B800" s="7">
        <v>45629</v>
      </c>
      <c r="C800" s="92">
        <f>YEAR(Table14[[#This Row],[Fecha]])</f>
        <v>2024</v>
      </c>
      <c r="D800" s="1">
        <v>450</v>
      </c>
      <c r="E800" s="8">
        <v>0.70488888890000001</v>
      </c>
      <c r="F800" s="8" t="str">
        <f>TEXT(Table14[[#This Row],[Fecha]],"mmm")</f>
        <v>dic</v>
      </c>
      <c r="G800" s="9">
        <f t="shared" si="225"/>
        <v>49</v>
      </c>
    </row>
    <row r="801" spans="1:7">
      <c r="A801" s="1" t="s">
        <v>20</v>
      </c>
      <c r="B801" s="7">
        <v>45629</v>
      </c>
      <c r="C801" s="92">
        <f>YEAR(Table14[[#This Row],[Fecha]])</f>
        <v>2024</v>
      </c>
      <c r="D801" s="1">
        <v>450</v>
      </c>
      <c r="E801" s="8">
        <v>0.83325929009999999</v>
      </c>
      <c r="F801" s="8" t="str">
        <f>TEXT(Table14[[#This Row],[Fecha]],"mmm")</f>
        <v>dic</v>
      </c>
      <c r="G801" s="9">
        <f t="shared" si="225"/>
        <v>49</v>
      </c>
    </row>
    <row r="802" spans="1:7">
      <c r="A802" s="1" t="s">
        <v>20</v>
      </c>
      <c r="B802" s="7">
        <v>45630</v>
      </c>
      <c r="C802" s="92">
        <f>YEAR(Table14[[#This Row],[Fecha]])</f>
        <v>2024</v>
      </c>
      <c r="D802" s="1">
        <v>240</v>
      </c>
      <c r="E802" s="8">
        <v>0.76761904759999999</v>
      </c>
      <c r="F802" s="8" t="str">
        <f>TEXT(Table14[[#This Row],[Fecha]],"mmm")</f>
        <v>dic</v>
      </c>
      <c r="G802" s="9">
        <f t="shared" si="225"/>
        <v>49</v>
      </c>
    </row>
    <row r="803" spans="1:7">
      <c r="A803" s="1" t="s">
        <v>20</v>
      </c>
      <c r="B803" s="7">
        <v>45630</v>
      </c>
      <c r="C803" s="92">
        <f>YEAR(Table14[[#This Row],[Fecha]])</f>
        <v>2024</v>
      </c>
      <c r="D803" s="1">
        <v>450</v>
      </c>
      <c r="E803" s="8">
        <v>0.60877097830000004</v>
      </c>
      <c r="F803" s="8" t="str">
        <f>TEXT(Table14[[#This Row],[Fecha]],"mmm")</f>
        <v>dic</v>
      </c>
      <c r="G803" s="9">
        <f t="shared" si="225"/>
        <v>49</v>
      </c>
    </row>
    <row r="804" spans="1:7">
      <c r="A804" s="1" t="s">
        <v>20</v>
      </c>
      <c r="B804" s="7">
        <v>45630</v>
      </c>
      <c r="C804" s="92">
        <f>YEAR(Table14[[#This Row],[Fecha]])</f>
        <v>2024</v>
      </c>
      <c r="D804" s="1">
        <v>450</v>
      </c>
      <c r="E804" s="8">
        <v>0.4368707483</v>
      </c>
      <c r="F804" s="8" t="str">
        <f>TEXT(Table14[[#This Row],[Fecha]],"mmm")</f>
        <v>dic</v>
      </c>
      <c r="G804" s="9">
        <f t="shared" si="225"/>
        <v>49</v>
      </c>
    </row>
    <row r="805" spans="1:7">
      <c r="A805" s="1" t="s">
        <v>20</v>
      </c>
      <c r="B805" s="7">
        <v>45632</v>
      </c>
      <c r="C805" s="92">
        <f>YEAR(Table14[[#This Row],[Fecha]])</f>
        <v>2024</v>
      </c>
      <c r="D805" s="1">
        <v>480</v>
      </c>
      <c r="E805" s="8">
        <v>0.76187925170000004</v>
      </c>
      <c r="F805" s="8" t="str">
        <f>TEXT(Table14[[#This Row],[Fecha]],"mmm")</f>
        <v>dic</v>
      </c>
      <c r="G805" s="9">
        <f t="shared" si="225"/>
        <v>49</v>
      </c>
    </row>
    <row r="806" spans="1:7">
      <c r="A806" s="1" t="s">
        <v>20</v>
      </c>
      <c r="B806" s="7">
        <v>45633</v>
      </c>
      <c r="C806" s="92">
        <f>YEAR(Table14[[#This Row],[Fecha]])</f>
        <v>2024</v>
      </c>
      <c r="D806" s="1">
        <v>390</v>
      </c>
      <c r="E806" s="8">
        <v>0.60920983780000004</v>
      </c>
      <c r="F806" s="8" t="str">
        <f>TEXT(Table14[[#This Row],[Fecha]],"mmm")</f>
        <v>dic</v>
      </c>
      <c r="G806" s="9">
        <f t="shared" si="225"/>
        <v>49</v>
      </c>
    </row>
    <row r="807" spans="1:7">
      <c r="A807" s="1" t="s">
        <v>20</v>
      </c>
      <c r="B807" s="7">
        <v>45633</v>
      </c>
      <c r="C807" s="92">
        <f>YEAR(Table14[[#This Row],[Fecha]])</f>
        <v>2024</v>
      </c>
      <c r="D807" s="1">
        <v>450</v>
      </c>
      <c r="E807" s="8">
        <v>0.66346485259999999</v>
      </c>
      <c r="F807" s="8" t="str">
        <f>TEXT(Table14[[#This Row],[Fecha]],"mmm")</f>
        <v>dic</v>
      </c>
      <c r="G807" s="9">
        <f t="shared" si="225"/>
        <v>49</v>
      </c>
    </row>
    <row r="808" spans="1:7">
      <c r="A808" s="1" t="s">
        <v>20</v>
      </c>
      <c r="B808" s="7">
        <v>45635</v>
      </c>
      <c r="C808" s="92">
        <f>YEAR(Table14[[#This Row],[Fecha]])</f>
        <v>2024</v>
      </c>
      <c r="D808" s="1">
        <v>540</v>
      </c>
      <c r="E808" s="8">
        <v>0.68676833699999995</v>
      </c>
      <c r="F808" s="8" t="str">
        <f>TEXT(Table14[[#This Row],[Fecha]],"mmm")</f>
        <v>dic</v>
      </c>
      <c r="G808" s="9">
        <f t="shared" ref="G808:G824" si="226">(WEEKNUM(B808,2))</f>
        <v>50</v>
      </c>
    </row>
    <row r="809" spans="1:7">
      <c r="A809" s="1" t="s">
        <v>20</v>
      </c>
      <c r="B809" s="7">
        <v>45635</v>
      </c>
      <c r="C809" s="92">
        <f>YEAR(Table14[[#This Row],[Fecha]])</f>
        <v>2024</v>
      </c>
      <c r="D809" s="1">
        <v>450</v>
      </c>
      <c r="E809" s="8">
        <v>0.67467538130000004</v>
      </c>
      <c r="F809" s="8" t="str">
        <f>TEXT(Table14[[#This Row],[Fecha]],"mmm")</f>
        <v>dic</v>
      </c>
      <c r="G809" s="9">
        <f t="shared" si="226"/>
        <v>50</v>
      </c>
    </row>
    <row r="810" spans="1:7">
      <c r="A810" s="1" t="s">
        <v>20</v>
      </c>
      <c r="B810" s="7">
        <v>45635</v>
      </c>
      <c r="C810" s="92">
        <f>YEAR(Table14[[#This Row],[Fecha]])</f>
        <v>2024</v>
      </c>
      <c r="D810" s="1">
        <v>390</v>
      </c>
      <c r="E810" s="8">
        <v>0.59978883859999998</v>
      </c>
      <c r="F810" s="8" t="str">
        <f>TEXT(Table14[[#This Row],[Fecha]],"mmm")</f>
        <v>dic</v>
      </c>
      <c r="G810" s="9">
        <f t="shared" si="226"/>
        <v>50</v>
      </c>
    </row>
    <row r="811" spans="1:7">
      <c r="A811" s="1" t="s">
        <v>20</v>
      </c>
      <c r="B811" s="7">
        <v>45636</v>
      </c>
      <c r="C811" s="92">
        <f>YEAR(Table14[[#This Row],[Fecha]])</f>
        <v>2024</v>
      </c>
      <c r="D811" s="1">
        <v>540</v>
      </c>
      <c r="E811" s="8">
        <v>0.45027440680000003</v>
      </c>
      <c r="F811" s="8" t="str">
        <f>TEXT(Table14[[#This Row],[Fecha]],"mmm")</f>
        <v>dic</v>
      </c>
      <c r="G811" s="9">
        <f t="shared" si="226"/>
        <v>50</v>
      </c>
    </row>
    <row r="812" spans="1:7">
      <c r="A812" s="1" t="s">
        <v>20</v>
      </c>
      <c r="B812" s="7">
        <v>45636</v>
      </c>
      <c r="C812" s="92">
        <f>YEAR(Table14[[#This Row],[Fecha]])</f>
        <v>2024</v>
      </c>
      <c r="D812" s="1">
        <v>450</v>
      </c>
      <c r="E812" s="8">
        <v>0.35750336049999998</v>
      </c>
      <c r="F812" s="8" t="str">
        <f>TEXT(Table14[[#This Row],[Fecha]],"mmm")</f>
        <v>dic</v>
      </c>
      <c r="G812" s="9">
        <f t="shared" si="226"/>
        <v>50</v>
      </c>
    </row>
    <row r="813" spans="1:7">
      <c r="A813" s="1" t="s">
        <v>20</v>
      </c>
      <c r="B813" s="7">
        <v>45636</v>
      </c>
      <c r="C813" s="92">
        <f>YEAR(Table14[[#This Row],[Fecha]])</f>
        <v>2024</v>
      </c>
      <c r="D813" s="1">
        <v>450</v>
      </c>
      <c r="E813" s="8">
        <v>0.71482352940000005</v>
      </c>
      <c r="F813" s="8" t="str">
        <f>TEXT(Table14[[#This Row],[Fecha]],"mmm")</f>
        <v>dic</v>
      </c>
      <c r="G813" s="9">
        <f t="shared" si="226"/>
        <v>50</v>
      </c>
    </row>
    <row r="814" spans="1:7">
      <c r="A814" s="1" t="s">
        <v>20</v>
      </c>
      <c r="B814" s="7">
        <v>45637</v>
      </c>
      <c r="C814" s="92">
        <f>YEAR(Table14[[#This Row],[Fecha]])</f>
        <v>2024</v>
      </c>
      <c r="D814" s="1">
        <v>540</v>
      </c>
      <c r="E814" s="8">
        <v>0.7693173566</v>
      </c>
      <c r="F814" s="8" t="str">
        <f>TEXT(Table14[[#This Row],[Fecha]],"mmm")</f>
        <v>dic</v>
      </c>
      <c r="G814" s="9">
        <f t="shared" si="226"/>
        <v>50</v>
      </c>
    </row>
    <row r="815" spans="1:7">
      <c r="A815" s="1" t="s">
        <v>20</v>
      </c>
      <c r="B815" s="7">
        <v>45637</v>
      </c>
      <c r="C815" s="92">
        <f>YEAR(Table14[[#This Row],[Fecha]])</f>
        <v>2024</v>
      </c>
      <c r="D815" s="1">
        <v>450</v>
      </c>
      <c r="E815" s="8">
        <v>0.68122408960000003</v>
      </c>
      <c r="F815" s="8" t="str">
        <f>TEXT(Table14[[#This Row],[Fecha]],"mmm")</f>
        <v>dic</v>
      </c>
      <c r="G815" s="9">
        <f t="shared" si="226"/>
        <v>50</v>
      </c>
    </row>
    <row r="816" spans="1:7">
      <c r="A816" s="1" t="s">
        <v>20</v>
      </c>
      <c r="B816" s="7">
        <v>45637</v>
      </c>
      <c r="C816" s="92">
        <f>YEAR(Table14[[#This Row],[Fecha]])</f>
        <v>2024</v>
      </c>
      <c r="D816" s="1">
        <v>450</v>
      </c>
      <c r="E816" s="8">
        <v>0.79895767200000001</v>
      </c>
      <c r="F816" s="8" t="str">
        <f>TEXT(Table14[[#This Row],[Fecha]],"mmm")</f>
        <v>dic</v>
      </c>
      <c r="G816" s="9">
        <f t="shared" si="226"/>
        <v>50</v>
      </c>
    </row>
    <row r="817" spans="1:7">
      <c r="A817" s="1" t="s">
        <v>20</v>
      </c>
      <c r="B817" s="7">
        <v>45638</v>
      </c>
      <c r="C817" s="92">
        <f>YEAR(Table14[[#This Row],[Fecha]])</f>
        <v>2024</v>
      </c>
      <c r="D817" s="1">
        <v>540</v>
      </c>
      <c r="E817" s="8">
        <v>0.83730561100000001</v>
      </c>
      <c r="F817" s="8" t="str">
        <f>TEXT(Table14[[#This Row],[Fecha]],"mmm")</f>
        <v>dic</v>
      </c>
      <c r="G817" s="9">
        <f t="shared" si="226"/>
        <v>50</v>
      </c>
    </row>
    <row r="818" spans="1:7">
      <c r="A818" s="1" t="s">
        <v>20</v>
      </c>
      <c r="B818" s="7">
        <v>45638</v>
      </c>
      <c r="C818" s="92">
        <f>YEAR(Table14[[#This Row],[Fecha]])</f>
        <v>2024</v>
      </c>
      <c r="D818" s="1">
        <v>450</v>
      </c>
      <c r="E818" s="8">
        <v>0.76729251700000001</v>
      </c>
      <c r="F818" s="8" t="str">
        <f>TEXT(Table14[[#This Row],[Fecha]],"mmm")</f>
        <v>dic</v>
      </c>
      <c r="G818" s="9">
        <f t="shared" si="226"/>
        <v>50</v>
      </c>
    </row>
    <row r="819" spans="1:7">
      <c r="A819" s="1" t="s">
        <v>20</v>
      </c>
      <c r="B819" s="7">
        <v>45638</v>
      </c>
      <c r="C819" s="92">
        <f>YEAR(Table14[[#This Row],[Fecha]])</f>
        <v>2024</v>
      </c>
      <c r="D819" s="1">
        <v>450</v>
      </c>
      <c r="E819" s="8">
        <v>0.67515008460000003</v>
      </c>
      <c r="F819" s="8" t="str">
        <f>TEXT(Table14[[#This Row],[Fecha]],"mmm")</f>
        <v>dic</v>
      </c>
      <c r="G819" s="9">
        <f t="shared" si="226"/>
        <v>50</v>
      </c>
    </row>
    <row r="820" spans="1:7">
      <c r="A820" s="1" t="s">
        <v>20</v>
      </c>
      <c r="B820" s="7">
        <v>45639</v>
      </c>
      <c r="C820" s="92">
        <f>YEAR(Table14[[#This Row],[Fecha]])</f>
        <v>2024</v>
      </c>
      <c r="D820" s="1">
        <v>480</v>
      </c>
      <c r="E820" s="8">
        <v>0.64078260870000003</v>
      </c>
      <c r="F820" s="8" t="str">
        <f>TEXT(Table14[[#This Row],[Fecha]],"mmm")</f>
        <v>dic</v>
      </c>
      <c r="G820" s="9">
        <f t="shared" si="226"/>
        <v>50</v>
      </c>
    </row>
    <row r="821" spans="1:7">
      <c r="A821" s="1" t="s">
        <v>20</v>
      </c>
      <c r="B821" s="7">
        <v>45639</v>
      </c>
      <c r="C821" s="92">
        <f>YEAR(Table14[[#This Row],[Fecha]])</f>
        <v>2024</v>
      </c>
      <c r="D821" s="1">
        <v>450</v>
      </c>
      <c r="E821" s="8">
        <v>0.73566324080000001</v>
      </c>
      <c r="F821" s="8" t="str">
        <f>TEXT(Table14[[#This Row],[Fecha]],"mmm")</f>
        <v>dic</v>
      </c>
      <c r="G821" s="9">
        <f t="shared" si="226"/>
        <v>50</v>
      </c>
    </row>
    <row r="822" spans="1:7">
      <c r="A822" s="1" t="s">
        <v>20</v>
      </c>
      <c r="B822" s="7">
        <v>45639</v>
      </c>
      <c r="C822" s="92">
        <f>YEAR(Table14[[#This Row],[Fecha]])</f>
        <v>2024</v>
      </c>
      <c r="D822" s="1">
        <v>450</v>
      </c>
      <c r="E822" s="8">
        <v>0.76442701530000001</v>
      </c>
      <c r="F822" s="8" t="str">
        <f>TEXT(Table14[[#This Row],[Fecha]],"mmm")</f>
        <v>dic</v>
      </c>
      <c r="G822" s="9">
        <f t="shared" si="226"/>
        <v>50</v>
      </c>
    </row>
    <row r="823" spans="1:7">
      <c r="A823" s="1" t="s">
        <v>20</v>
      </c>
      <c r="B823" s="7">
        <v>45640</v>
      </c>
      <c r="C823" s="92">
        <f>YEAR(Table14[[#This Row],[Fecha]])</f>
        <v>2024</v>
      </c>
      <c r="D823" s="1">
        <v>330</v>
      </c>
      <c r="E823" s="8">
        <v>0.58561330519999999</v>
      </c>
      <c r="F823" s="8" t="str">
        <f>TEXT(Table14[[#This Row],[Fecha]],"mmm")</f>
        <v>dic</v>
      </c>
      <c r="G823" s="9">
        <f t="shared" si="226"/>
        <v>50</v>
      </c>
    </row>
    <row r="824" spans="1:7">
      <c r="A824" s="1" t="s">
        <v>20</v>
      </c>
      <c r="B824" s="7">
        <v>45640</v>
      </c>
      <c r="C824" s="92">
        <f>YEAR(Table14[[#This Row],[Fecha]])</f>
        <v>2024</v>
      </c>
      <c r="D824" s="1">
        <v>450</v>
      </c>
      <c r="E824" s="8">
        <v>0.56599371220000005</v>
      </c>
      <c r="F824" s="8" t="str">
        <f>TEXT(Table14[[#This Row],[Fecha]],"mmm")</f>
        <v>dic</v>
      </c>
      <c r="G824" s="9">
        <f t="shared" si="226"/>
        <v>50</v>
      </c>
    </row>
    <row r="825" spans="1:7">
      <c r="A825" s="1" t="s">
        <v>20</v>
      </c>
      <c r="B825" s="7">
        <v>45642</v>
      </c>
      <c r="C825" s="92">
        <f>YEAR(Table14[[#This Row],[Fecha]])</f>
        <v>2024</v>
      </c>
      <c r="D825" s="1">
        <v>540</v>
      </c>
      <c r="E825" s="8">
        <v>0.58822752099999998</v>
      </c>
      <c r="F825" s="8" t="str">
        <f>TEXT(Table14[[#This Row],[Fecha]],"mmm")</f>
        <v>dic</v>
      </c>
      <c r="G825" s="9">
        <f t="shared" ref="G825:G844" si="227">(WEEKNUM(B825,2))</f>
        <v>51</v>
      </c>
    </row>
    <row r="826" spans="1:7">
      <c r="A826" s="1" t="s">
        <v>20</v>
      </c>
      <c r="B826" s="7">
        <v>45642</v>
      </c>
      <c r="C826" s="92">
        <f>YEAR(Table14[[#This Row],[Fecha]])</f>
        <v>2024</v>
      </c>
      <c r="D826" s="1">
        <v>450</v>
      </c>
      <c r="E826" s="8">
        <v>0.59951247169999999</v>
      </c>
      <c r="F826" s="8" t="str">
        <f>TEXT(Table14[[#This Row],[Fecha]],"mmm")</f>
        <v>dic</v>
      </c>
      <c r="G826" s="9">
        <f t="shared" si="227"/>
        <v>51</v>
      </c>
    </row>
    <row r="827" spans="1:7">
      <c r="A827" s="1" t="s">
        <v>20</v>
      </c>
      <c r="B827" s="7">
        <v>45642</v>
      </c>
      <c r="C827" s="92">
        <f>YEAR(Table14[[#This Row],[Fecha]])</f>
        <v>2024</v>
      </c>
      <c r="D827" s="1">
        <v>390</v>
      </c>
      <c r="E827" s="8">
        <v>0.456165184</v>
      </c>
      <c r="F827" s="8" t="str">
        <f>TEXT(Table14[[#This Row],[Fecha]],"mmm")</f>
        <v>dic</v>
      </c>
      <c r="G827" s="9">
        <f t="shared" si="227"/>
        <v>51</v>
      </c>
    </row>
    <row r="828" spans="1:7">
      <c r="A828" s="1" t="s">
        <v>20</v>
      </c>
      <c r="B828" s="7">
        <v>45643</v>
      </c>
      <c r="C828" s="92">
        <f>YEAR(Table14[[#This Row],[Fecha]])</f>
        <v>2024</v>
      </c>
      <c r="D828" s="1">
        <v>540</v>
      </c>
      <c r="E828" s="8">
        <v>0.64254384630000005</v>
      </c>
      <c r="F828" s="8" t="str">
        <f>TEXT(Table14[[#This Row],[Fecha]],"mmm")</f>
        <v>dic</v>
      </c>
      <c r="G828" s="9">
        <f t="shared" si="227"/>
        <v>51</v>
      </c>
    </row>
    <row r="829" spans="1:7">
      <c r="A829" s="1" t="s">
        <v>20</v>
      </c>
      <c r="B829" s="7">
        <v>45643</v>
      </c>
      <c r="C829" s="92">
        <f>YEAR(Table14[[#This Row],[Fecha]])</f>
        <v>2024</v>
      </c>
      <c r="D829" s="1">
        <v>450</v>
      </c>
      <c r="E829" s="8">
        <v>0.65354108700000002</v>
      </c>
      <c r="F829" s="8" t="str">
        <f>TEXT(Table14[[#This Row],[Fecha]],"mmm")</f>
        <v>dic</v>
      </c>
      <c r="G829" s="9">
        <f t="shared" si="227"/>
        <v>51</v>
      </c>
    </row>
    <row r="830" spans="1:7">
      <c r="A830" s="1" t="s">
        <v>20</v>
      </c>
      <c r="B830" s="7">
        <v>45643</v>
      </c>
      <c r="C830" s="92">
        <f>YEAR(Table14[[#This Row],[Fecha]])</f>
        <v>2024</v>
      </c>
      <c r="D830" s="1">
        <v>450</v>
      </c>
      <c r="E830" s="8">
        <v>0.53828274369999995</v>
      </c>
      <c r="F830" s="8" t="str">
        <f>TEXT(Table14[[#This Row],[Fecha]],"mmm")</f>
        <v>dic</v>
      </c>
      <c r="G830" s="9">
        <f t="shared" si="227"/>
        <v>51</v>
      </c>
    </row>
    <row r="831" spans="1:7">
      <c r="A831" s="1" t="s">
        <v>20</v>
      </c>
      <c r="B831" s="7">
        <v>45644</v>
      </c>
      <c r="C831" s="92">
        <f>YEAR(Table14[[#This Row],[Fecha]])</f>
        <v>2024</v>
      </c>
      <c r="D831" s="1">
        <v>540</v>
      </c>
      <c r="E831" s="8">
        <v>0.58256510009999996</v>
      </c>
      <c r="F831" s="8" t="str">
        <f>TEXT(Table14[[#This Row],[Fecha]],"mmm")</f>
        <v>dic</v>
      </c>
      <c r="G831" s="9">
        <f t="shared" si="227"/>
        <v>51</v>
      </c>
    </row>
    <row r="832" spans="1:7">
      <c r="A832" s="1" t="s">
        <v>20</v>
      </c>
      <c r="B832" s="7">
        <v>45644</v>
      </c>
      <c r="C832" s="92">
        <f>YEAR(Table14[[#This Row],[Fecha]])</f>
        <v>2024</v>
      </c>
      <c r="D832" s="1">
        <v>450</v>
      </c>
      <c r="E832" s="8">
        <v>0.54443153649999998</v>
      </c>
      <c r="F832" s="8" t="str">
        <f>TEXT(Table14[[#This Row],[Fecha]],"mmm")</f>
        <v>dic</v>
      </c>
      <c r="G832" s="9">
        <f t="shared" si="227"/>
        <v>51</v>
      </c>
    </row>
    <row r="833" spans="1:7">
      <c r="A833" s="1" t="s">
        <v>20</v>
      </c>
      <c r="B833" s="7">
        <v>45644</v>
      </c>
      <c r="C833" s="92">
        <f>YEAR(Table14[[#This Row],[Fecha]])</f>
        <v>2024</v>
      </c>
      <c r="D833" s="1">
        <v>450</v>
      </c>
      <c r="E833" s="8">
        <v>0.66617604949999998</v>
      </c>
      <c r="F833" s="8" t="str">
        <f>TEXT(Table14[[#This Row],[Fecha]],"mmm")</f>
        <v>dic</v>
      </c>
      <c r="G833" s="9">
        <f t="shared" si="227"/>
        <v>51</v>
      </c>
    </row>
    <row r="834" spans="1:7">
      <c r="A834" s="1" t="s">
        <v>20</v>
      </c>
      <c r="B834" s="7">
        <v>45645</v>
      </c>
      <c r="C834" s="92">
        <f>YEAR(Table14[[#This Row],[Fecha]])</f>
        <v>2024</v>
      </c>
      <c r="D834" s="1">
        <v>540</v>
      </c>
      <c r="E834" s="8">
        <v>0.62317980969999998</v>
      </c>
      <c r="F834" s="8" t="str">
        <f>TEXT(Table14[[#This Row],[Fecha]],"mmm")</f>
        <v>dic</v>
      </c>
      <c r="G834" s="9">
        <f t="shared" si="227"/>
        <v>51</v>
      </c>
    </row>
    <row r="835" spans="1:7">
      <c r="A835" s="1" t="s">
        <v>20</v>
      </c>
      <c r="B835" s="7">
        <v>45645</v>
      </c>
      <c r="C835" s="92">
        <f>YEAR(Table14[[#This Row],[Fecha]])</f>
        <v>2024</v>
      </c>
      <c r="D835" s="1">
        <v>450</v>
      </c>
      <c r="E835" s="8">
        <v>0.80526361660000001</v>
      </c>
      <c r="F835" s="8" t="str">
        <f>TEXT(Table14[[#This Row],[Fecha]],"mmm")</f>
        <v>dic</v>
      </c>
      <c r="G835" s="9">
        <f t="shared" si="227"/>
        <v>51</v>
      </c>
    </row>
    <row r="836" spans="1:7">
      <c r="A836" s="1" t="s">
        <v>20</v>
      </c>
      <c r="B836" s="7">
        <v>45645</v>
      </c>
      <c r="C836" s="92">
        <f>YEAR(Table14[[#This Row],[Fecha]])</f>
        <v>2024</v>
      </c>
      <c r="D836" s="1">
        <v>450</v>
      </c>
      <c r="E836" s="8">
        <v>0.75089325110000005</v>
      </c>
      <c r="F836" s="8" t="str">
        <f>TEXT(Table14[[#This Row],[Fecha]],"mmm")</f>
        <v>dic</v>
      </c>
      <c r="G836" s="9">
        <f t="shared" si="227"/>
        <v>51</v>
      </c>
    </row>
    <row r="837" spans="1:7">
      <c r="A837" s="1" t="s">
        <v>20</v>
      </c>
      <c r="B837" s="7">
        <v>45646</v>
      </c>
      <c r="C837" s="92">
        <f>YEAR(Table14[[#This Row],[Fecha]])</f>
        <v>2024</v>
      </c>
      <c r="D837" s="1">
        <v>480</v>
      </c>
      <c r="E837" s="8">
        <v>0.56798469949999997</v>
      </c>
      <c r="F837" s="8" t="str">
        <f>TEXT(Table14[[#This Row],[Fecha]],"mmm")</f>
        <v>dic</v>
      </c>
      <c r="G837" s="9">
        <f t="shared" si="227"/>
        <v>51</v>
      </c>
    </row>
    <row r="838" spans="1:7">
      <c r="A838" s="1" t="s">
        <v>20</v>
      </c>
      <c r="B838" s="7">
        <v>45646</v>
      </c>
      <c r="C838" s="92">
        <f>YEAR(Table14[[#This Row],[Fecha]])</f>
        <v>2024</v>
      </c>
      <c r="D838" s="1">
        <v>450</v>
      </c>
      <c r="E838" s="8">
        <v>0.85370521539999999</v>
      </c>
      <c r="F838" s="8" t="str">
        <f>TEXT(Table14[[#This Row],[Fecha]],"mmm")</f>
        <v>dic</v>
      </c>
      <c r="G838" s="9">
        <f t="shared" si="227"/>
        <v>51</v>
      </c>
    </row>
    <row r="839" spans="1:7">
      <c r="A839" s="1" t="s">
        <v>20</v>
      </c>
      <c r="B839" s="7">
        <v>45646</v>
      </c>
      <c r="C839" s="92">
        <f>YEAR(Table14[[#This Row],[Fecha]])</f>
        <v>2024</v>
      </c>
      <c r="D839" s="1">
        <v>450</v>
      </c>
      <c r="E839" s="8">
        <v>0.88210430839999998</v>
      </c>
      <c r="F839" s="8" t="str">
        <f>TEXT(Table14[[#This Row],[Fecha]],"mmm")</f>
        <v>dic</v>
      </c>
      <c r="G839" s="9">
        <f t="shared" si="227"/>
        <v>51</v>
      </c>
    </row>
    <row r="840" spans="1:7">
      <c r="A840" s="1" t="s">
        <v>20</v>
      </c>
      <c r="B840" s="7">
        <v>45647</v>
      </c>
      <c r="C840" s="92">
        <f>YEAR(Table14[[#This Row],[Fecha]])</f>
        <v>2024</v>
      </c>
      <c r="D840" s="1">
        <v>330</v>
      </c>
      <c r="E840" s="8">
        <v>0.6870253556</v>
      </c>
      <c r="F840" s="8" t="str">
        <f>TEXT(Table14[[#This Row],[Fecha]],"mmm")</f>
        <v>dic</v>
      </c>
      <c r="G840" s="9">
        <f t="shared" si="227"/>
        <v>51</v>
      </c>
    </row>
    <row r="841" spans="1:7">
      <c r="A841" s="1" t="s">
        <v>20</v>
      </c>
      <c r="B841" s="7">
        <v>45647</v>
      </c>
      <c r="C841" s="92">
        <f>YEAR(Table14[[#This Row],[Fecha]])</f>
        <v>2024</v>
      </c>
      <c r="D841" s="1">
        <v>450</v>
      </c>
      <c r="E841" s="8">
        <v>0.75445807779999996</v>
      </c>
      <c r="F841" s="8" t="str">
        <f>TEXT(Table14[[#This Row],[Fecha]],"mmm")</f>
        <v>dic</v>
      </c>
      <c r="G841" s="9">
        <f t="shared" si="227"/>
        <v>51</v>
      </c>
    </row>
    <row r="842" spans="1:7">
      <c r="A842" s="1" t="s">
        <v>20</v>
      </c>
      <c r="B842" s="7">
        <v>45648</v>
      </c>
      <c r="C842" s="92">
        <f>YEAR(Table14[[#This Row],[Fecha]])</f>
        <v>2024</v>
      </c>
      <c r="D842" s="1">
        <v>540</v>
      </c>
      <c r="E842" s="8">
        <v>0.69128918019999996</v>
      </c>
      <c r="F842" s="8" t="str">
        <f>TEXT(Table14[[#This Row],[Fecha]],"mmm")</f>
        <v>dic</v>
      </c>
      <c r="G842" s="9">
        <f t="shared" si="227"/>
        <v>51</v>
      </c>
    </row>
    <row r="843" spans="1:7">
      <c r="A843" s="1" t="s">
        <v>20</v>
      </c>
      <c r="B843" s="7">
        <v>45648</v>
      </c>
      <c r="C843" s="92">
        <f>YEAR(Table14[[#This Row],[Fecha]])</f>
        <v>2024</v>
      </c>
      <c r="D843" s="1">
        <v>450</v>
      </c>
      <c r="E843" s="8">
        <v>0.85010430839999995</v>
      </c>
      <c r="F843" s="8" t="str">
        <f>TEXT(Table14[[#This Row],[Fecha]],"mmm")</f>
        <v>dic</v>
      </c>
      <c r="G843" s="9">
        <f t="shared" si="227"/>
        <v>51</v>
      </c>
    </row>
    <row r="844" spans="1:7">
      <c r="A844" s="1" t="s">
        <v>20</v>
      </c>
      <c r="B844" s="7">
        <v>45648</v>
      </c>
      <c r="C844" s="92">
        <f>YEAR(Table14[[#This Row],[Fecha]])</f>
        <v>2024</v>
      </c>
      <c r="D844" s="1">
        <v>450</v>
      </c>
      <c r="E844" s="8">
        <v>0.7787482993</v>
      </c>
      <c r="F844" s="8" t="str">
        <f>TEXT(Table14[[#This Row],[Fecha]],"mmm")</f>
        <v>dic</v>
      </c>
      <c r="G844" s="9">
        <f t="shared" si="227"/>
        <v>51</v>
      </c>
    </row>
    <row r="845" spans="1:7">
      <c r="A845" s="1" t="s">
        <v>20</v>
      </c>
      <c r="B845" s="7">
        <v>45649</v>
      </c>
      <c r="C845" s="92">
        <f>YEAR(Table14[[#This Row],[Fecha]])</f>
        <v>2024</v>
      </c>
      <c r="D845" s="178">
        <v>540</v>
      </c>
      <c r="E845" s="8">
        <v>0.54008520760000001</v>
      </c>
      <c r="F845" s="8" t="str">
        <f>TEXT(Table14[[#This Row],[Fecha]],"mmm")</f>
        <v>dic</v>
      </c>
      <c r="G845" s="9">
        <f t="shared" ref="G845:G861" si="228">(WEEKNUM(B845,2))</f>
        <v>52</v>
      </c>
    </row>
    <row r="846" spans="1:7">
      <c r="A846" s="1" t="s">
        <v>20</v>
      </c>
      <c r="B846" s="7">
        <v>45649</v>
      </c>
      <c r="C846" s="92">
        <f>YEAR(Table14[[#This Row],[Fecha]])</f>
        <v>2024</v>
      </c>
      <c r="D846" s="178">
        <v>450</v>
      </c>
      <c r="E846" s="8">
        <v>0.3031453469</v>
      </c>
      <c r="F846" s="8" t="str">
        <f>TEXT(Table14[[#This Row],[Fecha]],"mmm")</f>
        <v>dic</v>
      </c>
      <c r="G846" s="9">
        <f t="shared" si="228"/>
        <v>52</v>
      </c>
    </row>
    <row r="847" spans="1:7">
      <c r="A847" s="1" t="s">
        <v>20</v>
      </c>
      <c r="B847" s="7">
        <v>45649</v>
      </c>
      <c r="C847" s="92">
        <f>YEAR(Table14[[#This Row],[Fecha]])</f>
        <v>2024</v>
      </c>
      <c r="D847" s="178">
        <v>390</v>
      </c>
      <c r="E847" s="8">
        <v>0.56909030100000002</v>
      </c>
      <c r="F847" s="8" t="str">
        <f>TEXT(Table14[[#This Row],[Fecha]],"mmm")</f>
        <v>dic</v>
      </c>
      <c r="G847" s="9">
        <f t="shared" si="228"/>
        <v>52</v>
      </c>
    </row>
    <row r="848" spans="1:7">
      <c r="A848" s="1" t="s">
        <v>20</v>
      </c>
      <c r="B848" s="7">
        <v>45650</v>
      </c>
      <c r="C848" s="92">
        <f>YEAR(Table14[[#This Row],[Fecha]])</f>
        <v>2024</v>
      </c>
      <c r="D848" s="178">
        <v>180</v>
      </c>
      <c r="E848" s="8">
        <v>0.3219047619</v>
      </c>
      <c r="F848" s="8" t="str">
        <f>TEXT(Table14[[#This Row],[Fecha]],"mmm")</f>
        <v>dic</v>
      </c>
      <c r="G848" s="9">
        <f t="shared" si="228"/>
        <v>52</v>
      </c>
    </row>
    <row r="849" spans="1:7">
      <c r="A849" s="1" t="s">
        <v>20</v>
      </c>
      <c r="B849" s="7">
        <v>45650</v>
      </c>
      <c r="C849" s="92">
        <f>YEAR(Table14[[#This Row],[Fecha]])</f>
        <v>2024</v>
      </c>
      <c r="D849" s="178">
        <v>450</v>
      </c>
      <c r="E849" s="8">
        <v>0.62003628450000003</v>
      </c>
      <c r="F849" s="8" t="str">
        <f>TEXT(Table14[[#This Row],[Fecha]],"mmm")</f>
        <v>dic</v>
      </c>
      <c r="G849" s="9">
        <f t="shared" si="228"/>
        <v>52</v>
      </c>
    </row>
    <row r="850" spans="1:7">
      <c r="A850" s="1" t="s">
        <v>20</v>
      </c>
      <c r="B850" s="7">
        <v>45650</v>
      </c>
      <c r="C850" s="92">
        <f>YEAR(Table14[[#This Row],[Fecha]])</f>
        <v>2024</v>
      </c>
      <c r="D850" s="178">
        <v>450</v>
      </c>
      <c r="E850" s="8">
        <v>0.58036281180000004</v>
      </c>
      <c r="F850" s="8" t="str">
        <f>TEXT(Table14[[#This Row],[Fecha]],"mmm")</f>
        <v>dic</v>
      </c>
      <c r="G850" s="9">
        <f t="shared" si="228"/>
        <v>52</v>
      </c>
    </row>
    <row r="851" spans="1:7">
      <c r="A851" s="1" t="s">
        <v>20</v>
      </c>
      <c r="B851" s="7">
        <v>45652</v>
      </c>
      <c r="C851" s="92">
        <f>YEAR(Table14[[#This Row],[Fecha]])</f>
        <v>2024</v>
      </c>
      <c r="D851" s="178">
        <v>540</v>
      </c>
      <c r="E851" s="8">
        <v>0.45814946490000003</v>
      </c>
      <c r="F851" s="8" t="str">
        <f>TEXT(Table14[[#This Row],[Fecha]],"mmm")</f>
        <v>dic</v>
      </c>
      <c r="G851" s="9">
        <f t="shared" si="228"/>
        <v>52</v>
      </c>
    </row>
    <row r="852" spans="1:7">
      <c r="A852" s="1" t="s">
        <v>20</v>
      </c>
      <c r="B852" s="7">
        <v>45652</v>
      </c>
      <c r="C852" s="92">
        <f>YEAR(Table14[[#This Row],[Fecha]])</f>
        <v>2024</v>
      </c>
      <c r="D852" s="178">
        <v>450</v>
      </c>
      <c r="E852" s="8">
        <v>0.6201269841</v>
      </c>
      <c r="F852" s="8" t="str">
        <f>TEXT(Table14[[#This Row],[Fecha]],"mmm")</f>
        <v>dic</v>
      </c>
      <c r="G852" s="9">
        <f t="shared" si="228"/>
        <v>52</v>
      </c>
    </row>
    <row r="853" spans="1:7">
      <c r="A853" s="1" t="s">
        <v>20</v>
      </c>
      <c r="B853" s="7">
        <v>45652</v>
      </c>
      <c r="C853" s="92">
        <f>YEAR(Table14[[#This Row],[Fecha]])</f>
        <v>2024</v>
      </c>
      <c r="D853" s="178">
        <v>450</v>
      </c>
      <c r="E853" s="8">
        <v>0.49266666669999998</v>
      </c>
      <c r="F853" s="8" t="str">
        <f>TEXT(Table14[[#This Row],[Fecha]],"mmm")</f>
        <v>dic</v>
      </c>
      <c r="G853" s="9">
        <f t="shared" si="228"/>
        <v>52</v>
      </c>
    </row>
    <row r="854" spans="1:7">
      <c r="A854" s="1" t="s">
        <v>20</v>
      </c>
      <c r="B854" s="7">
        <v>45653</v>
      </c>
      <c r="C854" s="92">
        <f>YEAR(Table14[[#This Row],[Fecha]])</f>
        <v>2024</v>
      </c>
      <c r="D854" s="178">
        <v>480</v>
      </c>
      <c r="E854" s="8">
        <v>0.67647959520000001</v>
      </c>
      <c r="F854" s="8" t="str">
        <f>TEXT(Table14[[#This Row],[Fecha]],"mmm")</f>
        <v>dic</v>
      </c>
      <c r="G854" s="9">
        <f t="shared" si="228"/>
        <v>52</v>
      </c>
    </row>
    <row r="855" spans="1:7">
      <c r="A855" s="1" t="s">
        <v>20</v>
      </c>
      <c r="B855" s="7">
        <v>45653</v>
      </c>
      <c r="C855" s="92">
        <f>YEAR(Table14[[#This Row],[Fecha]])</f>
        <v>2024</v>
      </c>
      <c r="D855" s="178">
        <v>450</v>
      </c>
      <c r="E855" s="8">
        <v>0.63345456389999999</v>
      </c>
      <c r="F855" s="8" t="str">
        <f>TEXT(Table14[[#This Row],[Fecha]],"mmm")</f>
        <v>dic</v>
      </c>
      <c r="G855" s="9">
        <f t="shared" si="228"/>
        <v>52</v>
      </c>
    </row>
    <row r="856" spans="1:7">
      <c r="A856" s="1" t="s">
        <v>20</v>
      </c>
      <c r="B856" s="7">
        <v>45653</v>
      </c>
      <c r="C856" s="92">
        <f>YEAR(Table14[[#This Row],[Fecha]])</f>
        <v>2024</v>
      </c>
      <c r="D856" s="178">
        <v>450</v>
      </c>
      <c r="E856" s="8">
        <v>0.67707246379999997</v>
      </c>
      <c r="F856" s="8" t="str">
        <f>TEXT(Table14[[#This Row],[Fecha]],"mmm")</f>
        <v>dic</v>
      </c>
      <c r="G856" s="9">
        <f t="shared" si="228"/>
        <v>52</v>
      </c>
    </row>
    <row r="857" spans="1:7">
      <c r="A857" s="1" t="s">
        <v>20</v>
      </c>
      <c r="B857" s="7">
        <v>45654</v>
      </c>
      <c r="C857" s="92">
        <f>YEAR(Table14[[#This Row],[Fecha]])</f>
        <v>2024</v>
      </c>
      <c r="D857" s="178">
        <v>300</v>
      </c>
      <c r="E857" s="8">
        <v>0.8123730159</v>
      </c>
      <c r="F857" s="8" t="str">
        <f>TEXT(Table14[[#This Row],[Fecha]],"mmm")</f>
        <v>dic</v>
      </c>
      <c r="G857" s="9">
        <f t="shared" si="228"/>
        <v>52</v>
      </c>
    </row>
    <row r="858" spans="1:7">
      <c r="A858" s="1" t="s">
        <v>20</v>
      </c>
      <c r="B858" s="7">
        <v>45654</v>
      </c>
      <c r="C858" s="92">
        <f>YEAR(Table14[[#This Row],[Fecha]])</f>
        <v>2024</v>
      </c>
      <c r="D858" s="178">
        <v>450</v>
      </c>
      <c r="E858" s="8">
        <v>0.64110657599999998</v>
      </c>
      <c r="F858" s="8" t="str">
        <f>TEXT(Table14[[#This Row],[Fecha]],"mmm")</f>
        <v>dic</v>
      </c>
      <c r="G858" s="9">
        <f t="shared" si="228"/>
        <v>52</v>
      </c>
    </row>
    <row r="859" spans="1:7">
      <c r="A859" s="1" t="s">
        <v>20</v>
      </c>
      <c r="B859" s="7">
        <v>45655</v>
      </c>
      <c r="C859" s="92">
        <f>YEAR(Table14[[#This Row],[Fecha]])</f>
        <v>2024</v>
      </c>
      <c r="D859" s="178">
        <v>540</v>
      </c>
      <c r="E859" s="8">
        <v>0.86788359790000003</v>
      </c>
      <c r="F859" s="8" t="str">
        <f>TEXT(Table14[[#This Row],[Fecha]],"mmm")</f>
        <v>dic</v>
      </c>
      <c r="G859" s="9">
        <f t="shared" si="228"/>
        <v>52</v>
      </c>
    </row>
    <row r="860" spans="1:7">
      <c r="A860" s="1" t="s">
        <v>20</v>
      </c>
      <c r="B860" s="7">
        <v>45655</v>
      </c>
      <c r="C860" s="92">
        <f>YEAR(Table14[[#This Row],[Fecha]])</f>
        <v>2024</v>
      </c>
      <c r="D860" s="178">
        <v>450</v>
      </c>
      <c r="E860" s="8">
        <v>0.82009070289999997</v>
      </c>
      <c r="F860" s="8" t="str">
        <f>TEXT(Table14[[#This Row],[Fecha]],"mmm")</f>
        <v>dic</v>
      </c>
      <c r="G860" s="9">
        <f t="shared" si="228"/>
        <v>52</v>
      </c>
    </row>
    <row r="861" spans="1:7">
      <c r="A861" s="1" t="s">
        <v>20</v>
      </c>
      <c r="B861" s="7">
        <v>45655</v>
      </c>
      <c r="C861" s="92">
        <f>YEAR(Table14[[#This Row],[Fecha]])</f>
        <v>2024</v>
      </c>
      <c r="D861" s="178">
        <v>450</v>
      </c>
      <c r="E861" s="8">
        <v>0.82479821210000004</v>
      </c>
      <c r="F861" s="8" t="str">
        <f>TEXT(Table14[[#This Row],[Fecha]],"mmm")</f>
        <v>dic</v>
      </c>
      <c r="G861" s="9">
        <f t="shared" si="228"/>
        <v>52</v>
      </c>
    </row>
  </sheetData>
  <mergeCells count="4">
    <mergeCell ref="A1:B1"/>
    <mergeCell ref="J1:K1"/>
    <mergeCell ref="R1:S1"/>
    <mergeCell ref="Z1:AA1"/>
  </mergeCells>
  <phoneticPr fontId="2" type="noConversion"/>
  <pageMargins left="0.7" right="0.7" top="0.75" bottom="0.75" header="0.3" footer="0.3"/>
  <pageSetup orientation="portrait" verticalDpi="300" r:id="rId1"/>
  <ignoredErrors>
    <ignoredError sqref="D76" formula="1"/>
  </ignoredErrors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FBFBF"/>
  </sheetPr>
  <dimension ref="A1:K22"/>
  <sheetViews>
    <sheetView tabSelected="1" zoomScale="85" zoomScaleNormal="85" workbookViewId="0">
      <selection activeCell="F3" sqref="F3"/>
    </sheetView>
  </sheetViews>
  <sheetFormatPr baseColWidth="10" defaultColWidth="11.42578125" defaultRowHeight="15"/>
  <cols>
    <col min="3" max="3" width="17.5703125" bestFit="1" customWidth="1"/>
    <col min="4" max="4" width="16.5703125" bestFit="1" customWidth="1"/>
    <col min="5" max="5" width="19" customWidth="1"/>
    <col min="6" max="6" width="12" bestFit="1" customWidth="1"/>
    <col min="7" max="8" width="8" customWidth="1"/>
    <col min="9" max="11" width="12" customWidth="1"/>
    <col min="12" max="13" width="12" bestFit="1" customWidth="1"/>
    <col min="14" max="15" width="8" customWidth="1"/>
    <col min="16" max="16" width="19" bestFit="1" customWidth="1"/>
    <col min="17" max="17" width="4" customWidth="1"/>
    <col min="18" max="18" width="4.42578125" customWidth="1"/>
    <col min="19" max="19" width="4" customWidth="1"/>
    <col min="20" max="20" width="4.7109375" customWidth="1"/>
    <col min="21" max="22" width="4" customWidth="1"/>
    <col min="23" max="23" width="4.140625" customWidth="1"/>
    <col min="24" max="24" width="4.85546875" customWidth="1"/>
    <col min="25" max="25" width="4" customWidth="1"/>
    <col min="26" max="26" width="4.28515625" customWidth="1"/>
    <col min="27" max="27" width="4" customWidth="1"/>
    <col min="28" max="28" width="21.5703125" bestFit="1" customWidth="1"/>
    <col min="29" max="29" width="24" bestFit="1" customWidth="1"/>
  </cols>
  <sheetData>
    <row r="1" spans="1:11">
      <c r="A1" s="161" t="s">
        <v>27</v>
      </c>
      <c r="B1" s="161"/>
    </row>
    <row r="2" spans="1:11">
      <c r="A2" t="s">
        <v>1102</v>
      </c>
      <c r="B2">
        <f>D2</f>
        <v>2024</v>
      </c>
      <c r="C2" s="4" t="s">
        <v>1102</v>
      </c>
      <c r="D2" s="2">
        <v>2024</v>
      </c>
    </row>
    <row r="3" spans="1:11">
      <c r="A3" t="s">
        <v>2</v>
      </c>
      <c r="B3">
        <f>D3</f>
        <v>52</v>
      </c>
      <c r="C3" s="4" t="s">
        <v>2</v>
      </c>
      <c r="D3" s="2">
        <v>52</v>
      </c>
    </row>
    <row r="4" spans="1:11">
      <c r="C4" s="4" t="s">
        <v>6</v>
      </c>
      <c r="D4" t="s">
        <v>1324</v>
      </c>
    </row>
    <row r="6" spans="1:11">
      <c r="C6" s="4" t="s">
        <v>10</v>
      </c>
      <c r="D6" t="s">
        <v>28</v>
      </c>
      <c r="E6" t="s">
        <v>29</v>
      </c>
    </row>
    <row r="7" spans="1:11">
      <c r="C7" s="2" t="s">
        <v>20</v>
      </c>
      <c r="D7" s="10">
        <v>605.24000000000035</v>
      </c>
      <c r="E7" s="179">
        <v>73</v>
      </c>
    </row>
    <row r="8" spans="1:11">
      <c r="C8" s="2" t="s">
        <v>19</v>
      </c>
      <c r="D8" s="10">
        <v>273.98000000000008</v>
      </c>
      <c r="E8" s="179">
        <v>27</v>
      </c>
    </row>
    <row r="9" spans="1:11">
      <c r="C9" s="2" t="s">
        <v>22</v>
      </c>
      <c r="D9" s="10">
        <v>157.41999999999999</v>
      </c>
      <c r="E9" s="179">
        <v>61</v>
      </c>
    </row>
    <row r="10" spans="1:11">
      <c r="C10" s="2" t="s">
        <v>11</v>
      </c>
      <c r="D10" s="10">
        <v>1036.6400000000001</v>
      </c>
      <c r="E10" s="179">
        <v>161</v>
      </c>
    </row>
    <row r="16" spans="1:11">
      <c r="C16" s="28" t="s">
        <v>11</v>
      </c>
      <c r="D16" s="28" t="s">
        <v>32</v>
      </c>
      <c r="E16" s="28" t="s">
        <v>33</v>
      </c>
      <c r="F16" s="28" t="s">
        <v>30</v>
      </c>
      <c r="G16" s="28" t="s">
        <v>24</v>
      </c>
      <c r="H16" s="28" t="s">
        <v>25</v>
      </c>
      <c r="I16" s="28" t="s">
        <v>31</v>
      </c>
      <c r="J16" s="28" t="s">
        <v>7</v>
      </c>
      <c r="K16" s="28" t="s">
        <v>26</v>
      </c>
    </row>
    <row r="17" spans="3:11">
      <c r="C17" s="21" t="s">
        <v>20</v>
      </c>
      <c r="D17" s="22">
        <f>IF(B2="(Todas)",(SUMIFS('HPR OEE'!D:D,'HPR OEE'!G:G,'Indicador Semanal'!B3)),SUMIFS('HPR OEE'!D:D,'HPR OEE'!C:C,'Indicador Semanal'!B2,'HPR OEE'!G:G,'Indicador Semanal'!B3))</f>
        <v>7470</v>
      </c>
      <c r="E17" s="23">
        <f>1-IFERROR(G17/(G17+(H17/60)),"-")</f>
        <v>7.4950094362520536E-2</v>
      </c>
      <c r="F17" s="24">
        <v>0.95</v>
      </c>
      <c r="G17" s="25">
        <f>IFERROR(D17/I17/60,D17/60)</f>
        <v>1.7054794520547947</v>
      </c>
      <c r="H17" s="25">
        <f t="shared" ref="H17:H19" si="0">IFERROR(J17/I17,0)</f>
        <v>8.2909589041095941</v>
      </c>
      <c r="I17" s="22">
        <f>IFERROR(VLOOKUP(C17,$C$5:$E$10,3,FALSE),0)</f>
        <v>73</v>
      </c>
      <c r="J17" s="22">
        <f>IFERROR(VLOOKUP(C17,$C$5:$E$10,2,FALSE),0)</f>
        <v>605.24000000000035</v>
      </c>
      <c r="K17" s="26">
        <f>IFERROR(IF(B2="(Todas)",AVERAGEIFS('HPR OEE'!E:E,'HPR OEE'!G:G,'Indicador Semanal'!B3),(AVERAGEIFS('HPR OEE'!E:E,'HPR OEE'!C:C,'Indicador Semanal'!B2,'HPR OEE'!G:G,'Indicador Semanal'!B3))),0)</f>
        <v>0.61522509159411765</v>
      </c>
    </row>
    <row r="18" spans="3:11">
      <c r="C18" s="21" t="s">
        <v>21</v>
      </c>
      <c r="D18" s="22"/>
      <c r="E18" s="23">
        <f>1-IFERROR(G18/(G18+(H18/60)),"100%")</f>
        <v>0</v>
      </c>
      <c r="F18" s="24">
        <v>0.95</v>
      </c>
      <c r="G18" s="25">
        <f t="shared" ref="G18:G20" si="1">IFERROR(D18/I18/60,D18/60)</f>
        <v>0</v>
      </c>
      <c r="H18" s="25">
        <f t="shared" si="0"/>
        <v>0</v>
      </c>
      <c r="I18" s="22">
        <f>IFERROR(VLOOKUP(C18,$C$5:$E$10,3,FALSE),0)</f>
        <v>0</v>
      </c>
      <c r="J18" s="22">
        <v>1</v>
      </c>
      <c r="K18" s="26"/>
    </row>
    <row r="19" spans="3:11" ht="28.5" customHeight="1">
      <c r="C19" s="21" t="s">
        <v>19</v>
      </c>
      <c r="D19" s="22">
        <f>IF(B2="(Todas)",(SUMIFS('HPR OEE'!U:U,'HPR OEE'!X:X,'Indicador Semanal'!B3)),SUMIFS('HPR OEE'!U:U,'HPR OEE'!T:T,'Indicador Semanal'!B2,'HPR OEE'!X:X,'Indicador Semanal'!B3))</f>
        <v>4050</v>
      </c>
      <c r="E19" s="23">
        <f t="shared" ref="E19:E21" si="2">1-IFERROR(G19/(G19+(H19/60)),"-")</f>
        <v>6.3362920272526657E-2</v>
      </c>
      <c r="F19" s="24">
        <v>0.95</v>
      </c>
      <c r="G19" s="25">
        <f t="shared" si="1"/>
        <v>2.5</v>
      </c>
      <c r="H19" s="25">
        <f t="shared" si="0"/>
        <v>10.14740740740741</v>
      </c>
      <c r="I19" s="22">
        <f>IFERROR(VLOOKUP(C19,$C$5:$E$10,3,FALSE),0)</f>
        <v>27</v>
      </c>
      <c r="J19" s="22">
        <f>IFERROR(VLOOKUP(C19,$C$5:$E$10,2,FALSE),0)</f>
        <v>273.98000000000008</v>
      </c>
      <c r="K19" s="26">
        <f>IFERROR(IF(B2="(Todas)",AVERAGEIFS('HPR OEE'!V:V,'HPR OEE'!X:X,'Indicador Semanal'!B3),(AVERAGEIFS('HPR OEE'!V:V,'HPR OEE'!T:T,'Indicador Semanal'!B2,'HPR OEE'!X:X,'Indicador Semanal'!B3))),0)</f>
        <v>0.55452263541000002</v>
      </c>
    </row>
    <row r="20" spans="3:11">
      <c r="C20" s="21" t="s">
        <v>22</v>
      </c>
      <c r="D20" s="22">
        <f>IF(B2="(Todas)",(SUMIFS('HPR OEE'!AC:AC,'HPR OEE'!AF:AF,'Indicador Semanal'!B3)),SUMIFS('HPR OEE'!AC:AC,'HPR OEE'!AB:AB,'Indicador Semanal'!B2,'HPR OEE'!AF:AF,'Indicador Semanal'!B3))</f>
        <v>4710</v>
      </c>
      <c r="E20" s="23">
        <f>1-IFERROR(G20/(G20+(H20/60)),"0")</f>
        <v>3.2341569044791685E-2</v>
      </c>
      <c r="F20" s="24">
        <v>0.95</v>
      </c>
      <c r="G20" s="25">
        <f t="shared" si="1"/>
        <v>1.2868852459016393</v>
      </c>
      <c r="H20" s="25">
        <f>IFERROR(J20/I20,0)</f>
        <v>2.5806557377049177</v>
      </c>
      <c r="I20" s="22">
        <f>IFERROR(VLOOKUP(C20,$C$5:$E$10,3,FALSE),0)</f>
        <v>61</v>
      </c>
      <c r="J20" s="22">
        <f>IFERROR(VLOOKUP(C20,$C$5:$E$10,2,FALSE),0)</f>
        <v>157.41999999999999</v>
      </c>
      <c r="K20" s="26">
        <f>IFERROR(IF(B2="(Todas)",AVERAGEIFS('HPR OEE'!AD:AD,'HPR OEE'!AF:AF,'Indicador Semanal'!B3),(AVERAGEIFS('HPR OEE'!AD:AD,'HPR OEE'!AB:AB,'Indicador Semanal'!B2,'HPR OEE'!AF:AF,'Indicador Semanal'!B3))),0)</f>
        <v>0.54199160470000007</v>
      </c>
    </row>
    <row r="21" spans="3:11">
      <c r="C21" s="21" t="s">
        <v>385</v>
      </c>
      <c r="D21" s="22">
        <f>SUM(D17:D20)</f>
        <v>16230</v>
      </c>
      <c r="E21" s="54">
        <f t="shared" si="2"/>
        <v>6.0037158358545839E-2</v>
      </c>
      <c r="F21" s="55"/>
      <c r="G21" s="56">
        <f t="shared" ref="G21" si="3">IFERROR(D21/I21/60,D21/60)</f>
        <v>1.6801242236024845</v>
      </c>
      <c r="H21" s="56">
        <f t="shared" ref="H21" si="4">IFERROR(J21/I21,0)</f>
        <v>6.4387577639751585</v>
      </c>
      <c r="I21" s="57">
        <f>+I17+I19+I20</f>
        <v>161</v>
      </c>
      <c r="J21" s="57">
        <f>J17+J19+J20</f>
        <v>1036.6400000000006</v>
      </c>
      <c r="K21" s="58"/>
    </row>
    <row r="22" spans="3:11">
      <c r="C22" s="6"/>
      <c r="D22" s="6"/>
      <c r="E22" s="6"/>
      <c r="F22" s="17"/>
      <c r="G22" s="6"/>
      <c r="H22" s="6"/>
      <c r="I22" s="6"/>
      <c r="J22" s="6"/>
      <c r="K22" s="12"/>
    </row>
  </sheetData>
  <mergeCells count="1">
    <mergeCell ref="A1:B1"/>
  </mergeCells>
  <phoneticPr fontId="2" type="noConversion"/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4"/>
  <sheetViews>
    <sheetView workbookViewId="0">
      <selection activeCell="E10" sqref="E10"/>
    </sheetView>
  </sheetViews>
  <sheetFormatPr baseColWidth="10" defaultColWidth="9.140625" defaultRowHeight="15"/>
  <cols>
    <col min="5" max="5" width="18.28515625" bestFit="1" customWidth="1"/>
  </cols>
  <sheetData>
    <row r="1" spans="1:5">
      <c r="A1" t="s">
        <v>2</v>
      </c>
      <c r="C1" t="s">
        <v>1</v>
      </c>
      <c r="E1" t="s">
        <v>34</v>
      </c>
    </row>
    <row r="2" spans="1:5">
      <c r="A2">
        <v>1</v>
      </c>
      <c r="C2" t="s">
        <v>35</v>
      </c>
      <c r="E2" s="2" t="s">
        <v>9</v>
      </c>
    </row>
    <row r="3" spans="1:5">
      <c r="A3">
        <v>2</v>
      </c>
      <c r="C3" t="s">
        <v>36</v>
      </c>
      <c r="E3" s="2" t="s">
        <v>14</v>
      </c>
    </row>
    <row r="4" spans="1:5">
      <c r="A4">
        <v>3</v>
      </c>
      <c r="C4" t="s">
        <v>37</v>
      </c>
      <c r="E4" s="2" t="s">
        <v>13</v>
      </c>
    </row>
    <row r="5" spans="1:5">
      <c r="A5">
        <v>4</v>
      </c>
      <c r="C5" t="s">
        <v>38</v>
      </c>
      <c r="E5" s="2" t="s">
        <v>15</v>
      </c>
    </row>
    <row r="6" spans="1:5">
      <c r="A6">
        <v>5</v>
      </c>
      <c r="C6" t="s">
        <v>39</v>
      </c>
      <c r="E6" s="2" t="s">
        <v>17</v>
      </c>
    </row>
    <row r="7" spans="1:5">
      <c r="A7">
        <v>6</v>
      </c>
      <c r="C7" t="s">
        <v>40</v>
      </c>
      <c r="E7" s="2" t="s">
        <v>12</v>
      </c>
    </row>
    <row r="8" spans="1:5">
      <c r="A8">
        <v>7</v>
      </c>
      <c r="C8" t="s">
        <v>41</v>
      </c>
      <c r="E8" s="2" t="s">
        <v>18</v>
      </c>
    </row>
    <row r="9" spans="1:5">
      <c r="A9">
        <v>8</v>
      </c>
      <c r="C9" t="s">
        <v>42</v>
      </c>
      <c r="E9" s="2" t="s">
        <v>16</v>
      </c>
    </row>
    <row r="10" spans="1:5">
      <c r="A10">
        <v>9</v>
      </c>
      <c r="C10" t="s">
        <v>43</v>
      </c>
      <c r="E10" s="2"/>
    </row>
    <row r="11" spans="1:5">
      <c r="A11">
        <v>10</v>
      </c>
      <c r="C11" t="s">
        <v>44</v>
      </c>
    </row>
    <row r="12" spans="1:5">
      <c r="A12">
        <v>11</v>
      </c>
      <c r="C12" t="s">
        <v>45</v>
      </c>
    </row>
    <row r="13" spans="1:5">
      <c r="A13">
        <v>12</v>
      </c>
      <c r="C13" t="s">
        <v>46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 Averias Consolidado</vt:lpstr>
      <vt:lpstr>HPR OEE</vt:lpstr>
      <vt:lpstr>Indicador Semanal</vt:lpstr>
      <vt:lpstr>Listas desplegables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Olivares</dc:creator>
  <cp:keywords/>
  <dc:description/>
  <cp:lastModifiedBy>Diego Moya Gajardo</cp:lastModifiedBy>
  <cp:revision/>
  <cp:lastPrinted>2023-07-18T16:08:17Z</cp:lastPrinted>
  <dcterms:created xsi:type="dcterms:W3CDTF">2022-04-14T23:06:27Z</dcterms:created>
  <dcterms:modified xsi:type="dcterms:W3CDTF">2024-12-30T21:55:37Z</dcterms:modified>
  <cp:category/>
  <cp:contentStatus/>
</cp:coreProperties>
</file>